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منتجات" sheetId="2" state="visible" r:id="rId2"/>
    <sheet name="المحافظات" sheetId="3" state="visible" r:id="rId3"/>
    <sheet name="الطلبات" sheetId="4" state="visible" r:id="rId4"/>
    <sheet name="الإعلانات" sheetId="5" state="visible" r:id="rId5"/>
    <sheet name="الملخص الشهري" sheetId="6" state="visible" r:id="rId6"/>
    <sheet name="أرباح المنتجات" sheetId="7" state="visible" r:id="rId7"/>
    <sheet name="لماذا ما زلت على إكسل؟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0" fontId="10" fillId="5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3" fontId="10" fillId="5" borderId="1" applyAlignment="1" pivotButton="0" quotePrefix="0" xfId="0">
      <alignment horizontal="right" vertical="center" wrapText="1" readingOrder="2"/>
    </xf>
    <xf numFmtId="165" fontId="10" fillId="5" borderId="1" applyAlignment="1" pivotButton="0" quotePrefix="0" xfId="0">
      <alignment horizontal="right" vertical="center" wrapText="1" readingOrder="2"/>
    </xf>
    <xf numFmtId="4" fontId="10" fillId="5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ill>
        <patternFill patternType="solid">
          <fgColor rgb="00FEF3C7"/>
        </patternFill>
      </fill>
    </dxf>
    <dxf>
      <font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online-store-profit?utm_source=excel&amp;utm_medium=template&amp;utm_campaign=online-store-profi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softwiro.com/systems/ar/kidswear.html?utm_source=excel&amp;utm_medium=template&amp;utm_campaign=online-store-profit" TargetMode="External" Id="rId1" /><Relationship Type="http://schemas.openxmlformats.org/officeDocument/2006/relationships/hyperlink" Target="https://softwiro.com/ar/contact?utm_source=excel&amp;utm_medium=template&amp;utm_campaign=online-store-profit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6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طلبات وأرباح المتجر الإلكتروني</t>
        </is>
      </c>
    </row>
    <row r="3" ht="36" customHeight="1">
      <c r="B3" s="2" t="inlineStr">
        <is>
          <t>يسجّل طلبات البيع أونلاين بالدفع عند الاستلام، ويحسب ربح كل طلب بعد الشحن والمرتجع والخصم، ثم صافي الربح الشهري بعد الإعلانات.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«المنتجات» اكتب لكل منتج الكود والاسم وتكلفة القطعة وسعر البيع ورصيد أول المدة وحد إعادة الطلب.</t>
        </is>
      </c>
    </row>
    <row r="7" ht="30" customHeight="1">
      <c r="B7" s="4" t="inlineStr">
        <is>
          <t>2. في شيت «المحافظات» اكتب لكل منطقة رسوم الشحن التي يدفعها العميل، وما تحصّله شركة الشحن منك عن الطلب المسلَّم وعن المرتجع.</t>
        </is>
      </c>
    </row>
    <row r="8" ht="30" customHeight="1">
      <c r="B8" s="4" t="inlineStr">
        <is>
          <t>3. في شيت «الطلبات» سجّل كل طلب: التاريخ والرقم والعميل والمنطقة وكود المنتج والكمية والخصم والحالة، وغيّر الحالة كلما تقدّم الطلب.</t>
        </is>
      </c>
    </row>
    <row r="9" ht="30" customHeight="1">
      <c r="B9" s="4" t="inlineStr">
        <is>
          <t>4. في شيت «الإعلانات» سجّل ما أنفقته على كل منصة وفي أي يوم.</t>
        </is>
      </c>
    </row>
    <row r="10" ht="30" customHeight="1">
      <c r="B10" s="4" t="inlineStr">
        <is>
          <t>5. اكتب السنة في شيت «الملخص الشهري» لترى الربح قبل الإعلانات وصافي الربح بعدها لكل شهر.</t>
        </is>
      </c>
    </row>
    <row r="11" ht="30" customHeight="1">
      <c r="B11" s="4" t="inlineStr">
        <is>
          <t>6. افتح «أرباح المنتجات» لترى أي المنتجات تربح وأيها تخسر بسبب المرتجع.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الربح لا يُحسب إلا عند إغلاق الطلب: المسلَّم يحمل ربحه، والمرتجع يحمل خسارة رسوم الإرجاع، والملغي صفر. الطلب «قيد التجهيز» أو «تم الشحن» يبقى فارغًا.</t>
        </is>
      </c>
    </row>
    <row r="20" ht="30" customHeight="1">
      <c r="B20" s="4" t="inlineStr">
        <is>
          <t>• رصيد المنتج = رصيد أول المدة − المسلَّم − ما هو مع الطلبات المفتوحة. المرتجع يعود إلى الرصيد، والملغي لا يخرج منه.</t>
        </is>
      </c>
    </row>
    <row r="21" ht="30" customHeight="1">
      <c r="B21" s="4" t="inlineStr">
        <is>
          <t>• اكتب كود المنتج واسم المنطقة كما هما في شيتيهما، فإن لم يتطابقا ظهر تنبيه في عمود «تنبيه» ولم تُحسب رسوم الشحن.</t>
        </is>
      </c>
    </row>
    <row r="22" ht="30" customHeight="1">
      <c r="B22" s="4" t="inlineStr">
        <is>
          <t>• يتسع الشيت لـ 200 منتج و40 منطقة و3000 طلب و1000 صف إعلانات. لتوسيعه انسخ آخر صف من الصيغ إلى الأسفل في الشيتات المعنية.</t>
        </is>
      </c>
    </row>
    <row r="24">
      <c r="B24" s="8" t="inlineStr">
        <is>
          <t>الأرقام الموجودة في الشيت أمثلة توضيحية. امسحها واكتب أرقامك.</t>
        </is>
      </c>
    </row>
    <row r="25">
      <c r="B25" s="9" t="inlineStr">
        <is>
          <t>شرح الشيت وقوالب أخرى مجانية ← softwiro.com/ar/templates</t>
        </is>
      </c>
    </row>
    <row r="26">
      <c r="B26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J204"/>
  <sheetViews>
    <sheetView showGridLines="1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4" customWidth="1" min="9" max="9"/>
    <col width="24" customWidth="1" min="10" max="10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3">
      <c r="A3" s="8" t="inlineStr">
        <is>
          <t>الرصيد = أول المدة − المسلَّم − ما هو مع الطلبات المفتوحة (قيد التجهيز وتم الشحن). المرتجع يعود للرصيد.</t>
        </is>
      </c>
    </row>
    <row r="4" ht="32" customHeight="1">
      <c r="A4" s="12" t="inlineStr">
        <is>
          <t>الكود</t>
        </is>
      </c>
      <c r="B4" s="12" t="inlineStr">
        <is>
          <t>اسم المنتج</t>
        </is>
      </c>
      <c r="C4" s="12" t="inlineStr">
        <is>
          <t>تكلفة القطعة</t>
        </is>
      </c>
      <c r="D4" s="12" t="inlineStr">
        <is>
          <t>سعر البيع</t>
        </is>
      </c>
      <c r="E4" s="12" t="inlineStr">
        <is>
          <t>رصيد أول المدة</t>
        </is>
      </c>
      <c r="F4" s="12" t="inlineStr">
        <is>
          <t>حد إعادة الطلب</t>
        </is>
      </c>
      <c r="G4" s="12" t="inlineStr">
        <is>
          <t>قطع مسلَّمة</t>
        </is>
      </c>
      <c r="H4" s="12" t="inlineStr">
        <is>
          <t>قطع مع طلبات مفتوحة</t>
        </is>
      </c>
      <c r="I4" s="12" t="inlineStr">
        <is>
          <t>الرصيد الحالي</t>
        </is>
      </c>
      <c r="J4" s="12" t="inlineStr">
        <is>
          <t>تنبيه المخزون</t>
        </is>
      </c>
    </row>
    <row r="5">
      <c r="A5" s="13" t="inlineStr">
        <is>
          <t>P01</t>
        </is>
      </c>
      <c r="B5" s="5" t="inlineStr">
        <is>
          <t>حقيبة جلد صغيرة</t>
        </is>
      </c>
      <c r="C5" s="14" t="n">
        <v>180</v>
      </c>
      <c r="D5" s="14" t="n">
        <v>350</v>
      </c>
      <c r="E5" s="15" t="n">
        <v>40</v>
      </c>
      <c r="F5" s="15" t="n">
        <v>10</v>
      </c>
      <c r="G5" s="16">
        <f>IF(A5&amp;""="","",SUMIFS('الطلبات'!$G$5:$G$3004,'الطلبات'!$F$5:$F$3004,A5&amp;"",'الطلبات'!$I$5:$I$3004,"تم التسليم"))</f>
        <v/>
      </c>
      <c r="H5" s="16">
        <f>IF(A5&amp;""="","",SUMIFS('الطلبات'!$G$5:$G$3004,'الطلبات'!$F$5:$F$3004,A5&amp;"",'الطلبات'!$I$5:$I$3004,"قيد التجهيز")+SUMIFS('الطلبات'!$G$5:$G$3004,'الطلبات'!$F$5:$F$3004,A5&amp;"",'الطلبات'!$I$5:$I$3004,"تم الشحن"))</f>
        <v/>
      </c>
      <c r="I5" s="16">
        <f>IF(A5&amp;""="","",E5-G5-H5)</f>
        <v/>
      </c>
      <c r="J5" s="6">
        <f>IF(A5&amp;""="","",IF(I5&lt;0,"رصيد سالب: راجع الأرقام",IF(AND(ISNUMBER(F5),I5&lt;F5),"أعد الطلب: الرصيد أقل من الحد","")))</f>
        <v/>
      </c>
    </row>
    <row r="6">
      <c r="A6" s="13" t="inlineStr">
        <is>
          <t>P02</t>
        </is>
      </c>
      <c r="B6" s="5" t="inlineStr">
        <is>
          <t>ساعة يد رجالي</t>
        </is>
      </c>
      <c r="C6" s="14" t="n">
        <v>220</v>
      </c>
      <c r="D6" s="14" t="n">
        <v>420</v>
      </c>
      <c r="E6" s="15" t="n">
        <v>30</v>
      </c>
      <c r="F6" s="15" t="n">
        <v>20</v>
      </c>
      <c r="G6" s="16">
        <f>IF(A6&amp;""="","",SUMIFS('الطلبات'!$G$5:$G$3004,'الطلبات'!$F$5:$F$3004,A6&amp;"",'الطلبات'!$I$5:$I$3004,"تم التسليم"))</f>
        <v/>
      </c>
      <c r="H6" s="16">
        <f>IF(A6&amp;""="","",SUMIFS('الطلبات'!$G$5:$G$3004,'الطلبات'!$F$5:$F$3004,A6&amp;"",'الطلبات'!$I$5:$I$3004,"قيد التجهيز")+SUMIFS('الطلبات'!$G$5:$G$3004,'الطلبات'!$F$5:$F$3004,A6&amp;"",'الطلبات'!$I$5:$I$3004,"تم الشحن"))</f>
        <v/>
      </c>
      <c r="I6" s="16">
        <f>IF(A6&amp;""="","",E6-G6-H6)</f>
        <v/>
      </c>
      <c r="J6" s="6">
        <f>IF(A6&amp;""="","",IF(I6&lt;0,"رصيد سالب: راجع الأرقام",IF(AND(ISNUMBER(F6),I6&lt;F6),"أعد الطلب: الرصيد أقل من الحد","")))</f>
        <v/>
      </c>
    </row>
    <row r="7">
      <c r="A7" s="13" t="inlineStr">
        <is>
          <t>P03</t>
        </is>
      </c>
      <c r="B7" s="5" t="inlineStr">
        <is>
          <t>سماعة بلوتوث</t>
        </is>
      </c>
      <c r="C7" s="14" t="n">
        <v>150</v>
      </c>
      <c r="D7" s="14" t="n">
        <v>300</v>
      </c>
      <c r="E7" s="15" t="n">
        <v>60</v>
      </c>
      <c r="F7" s="15" t="n">
        <v>15</v>
      </c>
      <c r="G7" s="16">
        <f>IF(A7&amp;""="","",SUMIFS('الطلبات'!$G$5:$G$3004,'الطلبات'!$F$5:$F$3004,A7&amp;"",'الطلبات'!$I$5:$I$3004,"تم التسليم"))</f>
        <v/>
      </c>
      <c r="H7" s="16">
        <f>IF(A7&amp;""="","",SUMIFS('الطلبات'!$G$5:$G$3004,'الطلبات'!$F$5:$F$3004,A7&amp;"",'الطلبات'!$I$5:$I$3004,"قيد التجهيز")+SUMIFS('الطلبات'!$G$5:$G$3004,'الطلبات'!$F$5:$F$3004,A7&amp;"",'الطلبات'!$I$5:$I$3004,"تم الشحن"))</f>
        <v/>
      </c>
      <c r="I7" s="16">
        <f>IF(A7&amp;""="","",E7-G7-H7)</f>
        <v/>
      </c>
      <c r="J7" s="6">
        <f>IF(A7&amp;""="","",IF(I7&lt;0,"رصيد سالب: راجع الأرقام",IF(AND(ISNUMBER(F7),I7&lt;F7),"أعد الطلب: الرصيد أقل من الحد","")))</f>
        <v/>
      </c>
    </row>
    <row r="8">
      <c r="A8" s="13" t="inlineStr">
        <is>
          <t>P04</t>
        </is>
      </c>
      <c r="B8" s="5" t="inlineStr">
        <is>
          <t>حافظة هاتف</t>
        </is>
      </c>
      <c r="C8" s="14" t="n">
        <v>25</v>
      </c>
      <c r="D8" s="14" t="n">
        <v>80</v>
      </c>
      <c r="E8" s="15" t="n">
        <v>120</v>
      </c>
      <c r="F8" s="15" t="n">
        <v>30</v>
      </c>
      <c r="G8" s="16">
        <f>IF(A8&amp;""="","",SUMIFS('الطلبات'!$G$5:$G$3004,'الطلبات'!$F$5:$F$3004,A8&amp;"",'الطلبات'!$I$5:$I$3004,"تم التسليم"))</f>
        <v/>
      </c>
      <c r="H8" s="16">
        <f>IF(A8&amp;""="","",SUMIFS('الطلبات'!$G$5:$G$3004,'الطلبات'!$F$5:$F$3004,A8&amp;"",'الطلبات'!$I$5:$I$3004,"قيد التجهيز")+SUMIFS('الطلبات'!$G$5:$G$3004,'الطلبات'!$F$5:$F$3004,A8&amp;"",'الطلبات'!$I$5:$I$3004,"تم الشحن"))</f>
        <v/>
      </c>
      <c r="I8" s="16">
        <f>IF(A8&amp;""="","",E8-G8-H8)</f>
        <v/>
      </c>
      <c r="J8" s="6">
        <f>IF(A8&amp;""="","",IF(I8&lt;0,"رصيد سالب: راجع الأرقام",IF(AND(ISNUMBER(F8),I8&lt;F8),"أعد الطلب: الرصيد أقل من الحد","")))</f>
        <v/>
      </c>
    </row>
    <row r="9">
      <c r="A9" s="13" t="inlineStr">
        <is>
          <t>P05</t>
        </is>
      </c>
      <c r="B9" s="5" t="inlineStr">
        <is>
          <t>عطر 100 مل</t>
        </is>
      </c>
      <c r="C9" s="14" t="n">
        <v>200</v>
      </c>
      <c r="D9" s="14" t="n">
        <v>380</v>
      </c>
      <c r="E9" s="15" t="n">
        <v>25</v>
      </c>
      <c r="F9" s="15" t="n">
        <v>8</v>
      </c>
      <c r="G9" s="16">
        <f>IF(A9&amp;""="","",SUMIFS('الطلبات'!$G$5:$G$3004,'الطلبات'!$F$5:$F$3004,A9&amp;"",'الطلبات'!$I$5:$I$3004,"تم التسليم"))</f>
        <v/>
      </c>
      <c r="H9" s="16">
        <f>IF(A9&amp;""="","",SUMIFS('الطلبات'!$G$5:$G$3004,'الطلبات'!$F$5:$F$3004,A9&amp;"",'الطلبات'!$I$5:$I$3004,"قيد التجهيز")+SUMIFS('الطلبات'!$G$5:$G$3004,'الطلبات'!$F$5:$F$3004,A9&amp;"",'الطلبات'!$I$5:$I$3004,"تم الشحن"))</f>
        <v/>
      </c>
      <c r="I9" s="16">
        <f>IF(A9&amp;""="","",E9-G9-H9)</f>
        <v/>
      </c>
      <c r="J9" s="6">
        <f>IF(A9&amp;""="","",IF(I9&lt;0,"رصيد سالب: راجع الأرقام",IF(AND(ISNUMBER(F9),I9&lt;F9),"أعد الطلب: الرصيد أقل من الحد","")))</f>
        <v/>
      </c>
    </row>
    <row r="10">
      <c r="A10" s="13" t="inlineStr">
        <is>
          <t>P06</t>
        </is>
      </c>
      <c r="B10" s="5" t="inlineStr">
        <is>
          <t>شنطة ظهر</t>
        </is>
      </c>
      <c r="C10" s="14" t="n">
        <v>140</v>
      </c>
      <c r="D10" s="14" t="n">
        <v>270</v>
      </c>
      <c r="E10" s="15" t="n">
        <v>35</v>
      </c>
      <c r="F10" s="15" t="n">
        <v>10</v>
      </c>
      <c r="G10" s="16">
        <f>IF(A10&amp;""="","",SUMIFS('الطلبات'!$G$5:$G$3004,'الطلبات'!$F$5:$F$3004,A10&amp;"",'الطلبات'!$I$5:$I$3004,"تم التسليم"))</f>
        <v/>
      </c>
      <c r="H10" s="16">
        <f>IF(A10&amp;""="","",SUMIFS('الطلبات'!$G$5:$G$3004,'الطلبات'!$F$5:$F$3004,A10&amp;"",'الطلبات'!$I$5:$I$3004,"قيد التجهيز")+SUMIFS('الطلبات'!$G$5:$G$3004,'الطلبات'!$F$5:$F$3004,A10&amp;"",'الطلبات'!$I$5:$I$3004,"تم الشحن"))</f>
        <v/>
      </c>
      <c r="I10" s="16">
        <f>IF(A10&amp;""="","",E10-G10-H10)</f>
        <v/>
      </c>
      <c r="J10" s="6">
        <f>IF(A10&amp;""="","",IF(I10&lt;0,"رصيد سالب: راجع الأرقام",IF(AND(ISNUMBER(F10),I10&lt;F10),"أعد الطلب: الرصيد أقل من الحد","")))</f>
        <v/>
      </c>
    </row>
    <row r="11">
      <c r="A11" s="13" t="inlineStr">
        <is>
          <t>P07</t>
        </is>
      </c>
      <c r="B11" s="5" t="inlineStr">
        <is>
          <t>نظارة شمسية</t>
        </is>
      </c>
      <c r="C11" s="14" t="n">
        <v>90</v>
      </c>
      <c r="D11" s="14" t="n">
        <v>190</v>
      </c>
      <c r="E11" s="15" t="n">
        <v>45</v>
      </c>
      <c r="F11" s="15" t="n">
        <v>12</v>
      </c>
      <c r="G11" s="16">
        <f>IF(A11&amp;""="","",SUMIFS('الطلبات'!$G$5:$G$3004,'الطلبات'!$F$5:$F$3004,A11&amp;"",'الطلبات'!$I$5:$I$3004,"تم التسليم"))</f>
        <v/>
      </c>
      <c r="H11" s="16">
        <f>IF(A11&amp;""="","",SUMIFS('الطلبات'!$G$5:$G$3004,'الطلبات'!$F$5:$F$3004,A11&amp;"",'الطلبات'!$I$5:$I$3004,"قيد التجهيز")+SUMIFS('الطلبات'!$G$5:$G$3004,'الطلبات'!$F$5:$F$3004,A11&amp;"",'الطلبات'!$I$5:$I$3004,"تم الشحن"))</f>
        <v/>
      </c>
      <c r="I11" s="16">
        <f>IF(A11&amp;""="","",E11-G11-H11)</f>
        <v/>
      </c>
      <c r="J11" s="6">
        <f>IF(A11&amp;""="","",IF(I11&lt;0,"رصيد سالب: راجع الأرقام",IF(AND(ISNUMBER(F11),I11&lt;F11),"أعد الطلب: الرصيد أقل من الحد","")))</f>
        <v/>
      </c>
    </row>
    <row r="12">
      <c r="A12" s="13" t="inlineStr">
        <is>
          <t>P08</t>
        </is>
      </c>
      <c r="B12" s="5" t="inlineStr">
        <is>
          <t>شاحن سريع</t>
        </is>
      </c>
      <c r="C12" s="14" t="n">
        <v>60</v>
      </c>
      <c r="D12" s="14" t="n">
        <v>130</v>
      </c>
      <c r="E12" s="15" t="n">
        <v>18</v>
      </c>
      <c r="F12" s="15" t="n"/>
      <c r="G12" s="16">
        <f>IF(A12&amp;""="","",SUMIFS('الطلبات'!$G$5:$G$3004,'الطلبات'!$F$5:$F$3004,A12&amp;"",'الطلبات'!$I$5:$I$3004,"تم التسليم"))</f>
        <v/>
      </c>
      <c r="H12" s="16">
        <f>IF(A12&amp;""="","",SUMIFS('الطلبات'!$G$5:$G$3004,'الطلبات'!$F$5:$F$3004,A12&amp;"",'الطلبات'!$I$5:$I$3004,"قيد التجهيز")+SUMIFS('الطلبات'!$G$5:$G$3004,'الطلبات'!$F$5:$F$3004,A12&amp;"",'الطلبات'!$I$5:$I$3004,"تم الشحن"))</f>
        <v/>
      </c>
      <c r="I12" s="16">
        <f>IF(A12&amp;""="","",E12-G12-H12)</f>
        <v/>
      </c>
      <c r="J12" s="6">
        <f>IF(A12&amp;""="","",IF(I12&lt;0,"رصيد سالب: راجع الأرقام",IF(AND(ISNUMBER(F12),I12&lt;F12),"أعد الطلب: الرصيد أقل من الحد","")))</f>
        <v/>
      </c>
    </row>
    <row r="13">
      <c r="A13" s="13" t="n"/>
      <c r="B13" s="5" t="n"/>
      <c r="C13" s="14" t="n"/>
      <c r="D13" s="14" t="n"/>
      <c r="E13" s="15" t="n"/>
      <c r="F13" s="15" t="n"/>
      <c r="G13" s="16">
        <f>IF(A13&amp;""="","",SUMIFS('الطلبات'!$G$5:$G$3004,'الطلبات'!$F$5:$F$3004,A13&amp;"",'الطلبات'!$I$5:$I$3004,"تم التسليم"))</f>
        <v/>
      </c>
      <c r="H13" s="16">
        <f>IF(A13&amp;""="","",SUMIFS('الطلبات'!$G$5:$G$3004,'الطلبات'!$F$5:$F$3004,A13&amp;"",'الطلبات'!$I$5:$I$3004,"قيد التجهيز")+SUMIFS('الطلبات'!$G$5:$G$3004,'الطلبات'!$F$5:$F$3004,A13&amp;"",'الطلبات'!$I$5:$I$3004,"تم الشحن"))</f>
        <v/>
      </c>
      <c r="I13" s="16">
        <f>IF(A13&amp;""="","",E13-G13-H13)</f>
        <v/>
      </c>
      <c r="J13" s="6">
        <f>IF(A13&amp;""="","",IF(I13&lt;0,"رصيد سالب: راجع الأرقام",IF(AND(ISNUMBER(F13),I13&lt;F13),"أعد الطلب: الرصيد أقل من الحد","")))</f>
        <v/>
      </c>
    </row>
    <row r="14">
      <c r="A14" s="13" t="n"/>
      <c r="B14" s="5" t="n"/>
      <c r="C14" s="14" t="n"/>
      <c r="D14" s="14" t="n"/>
      <c r="E14" s="15" t="n"/>
      <c r="F14" s="15" t="n"/>
      <c r="G14" s="16">
        <f>IF(A14&amp;""="","",SUMIFS('الطلبات'!$G$5:$G$3004,'الطلبات'!$F$5:$F$3004,A14&amp;"",'الطلبات'!$I$5:$I$3004,"تم التسليم"))</f>
        <v/>
      </c>
      <c r="H14" s="16">
        <f>IF(A14&amp;""="","",SUMIFS('الطلبات'!$G$5:$G$3004,'الطلبات'!$F$5:$F$3004,A14&amp;"",'الطلبات'!$I$5:$I$3004,"قيد التجهيز")+SUMIFS('الطلبات'!$G$5:$G$3004,'الطلبات'!$F$5:$F$3004,A14&amp;"",'الطلبات'!$I$5:$I$3004,"تم الشحن"))</f>
        <v/>
      </c>
      <c r="I14" s="16">
        <f>IF(A14&amp;""="","",E14-G14-H14)</f>
        <v/>
      </c>
      <c r="J14" s="6">
        <f>IF(A14&amp;""="","",IF(I14&lt;0,"رصيد سالب: راجع الأرقام",IF(AND(ISNUMBER(F14),I14&lt;F14),"أعد الطلب: الرصيد أقل من الحد","")))</f>
        <v/>
      </c>
    </row>
    <row r="15">
      <c r="A15" s="13" t="n"/>
      <c r="B15" s="5" t="n"/>
      <c r="C15" s="14" t="n"/>
      <c r="D15" s="14" t="n"/>
      <c r="E15" s="15" t="n"/>
      <c r="F15" s="15" t="n"/>
      <c r="G15" s="16">
        <f>IF(A15&amp;""="","",SUMIFS('الطلبات'!$G$5:$G$3004,'الطلبات'!$F$5:$F$3004,A15&amp;"",'الطلبات'!$I$5:$I$3004,"تم التسليم"))</f>
        <v/>
      </c>
      <c r="H15" s="16">
        <f>IF(A15&amp;""="","",SUMIFS('الطلبات'!$G$5:$G$3004,'الطلبات'!$F$5:$F$3004,A15&amp;"",'الطلبات'!$I$5:$I$3004,"قيد التجهيز")+SUMIFS('الطلبات'!$G$5:$G$3004,'الطلبات'!$F$5:$F$3004,A15&amp;"",'الطلبات'!$I$5:$I$3004,"تم الشحن"))</f>
        <v/>
      </c>
      <c r="I15" s="16">
        <f>IF(A15&amp;""="","",E15-G15-H15)</f>
        <v/>
      </c>
      <c r="J15" s="6">
        <f>IF(A15&amp;""="","",IF(I15&lt;0,"رصيد سالب: راجع الأرقام",IF(AND(ISNUMBER(F15),I15&lt;F15),"أعد الطلب: الرصيد أقل من الحد","")))</f>
        <v/>
      </c>
    </row>
    <row r="16">
      <c r="A16" s="13" t="n"/>
      <c r="B16" s="5" t="n"/>
      <c r="C16" s="14" t="n"/>
      <c r="D16" s="14" t="n"/>
      <c r="E16" s="15" t="n"/>
      <c r="F16" s="15" t="n"/>
      <c r="G16" s="16">
        <f>IF(A16&amp;""="","",SUMIFS('الطلبات'!$G$5:$G$3004,'الطلبات'!$F$5:$F$3004,A16&amp;"",'الطلبات'!$I$5:$I$3004,"تم التسليم"))</f>
        <v/>
      </c>
      <c r="H16" s="16">
        <f>IF(A16&amp;""="","",SUMIFS('الطلبات'!$G$5:$G$3004,'الطلبات'!$F$5:$F$3004,A16&amp;"",'الطلبات'!$I$5:$I$3004,"قيد التجهيز")+SUMIFS('الطلبات'!$G$5:$G$3004,'الطلبات'!$F$5:$F$3004,A16&amp;"",'الطلبات'!$I$5:$I$3004,"تم الشحن"))</f>
        <v/>
      </c>
      <c r="I16" s="16">
        <f>IF(A16&amp;""="","",E16-G16-H16)</f>
        <v/>
      </c>
      <c r="J16" s="6">
        <f>IF(A16&amp;""="","",IF(I16&lt;0,"رصيد سالب: راجع الأرقام",IF(AND(ISNUMBER(F16),I16&lt;F16),"أعد الطلب: الرصيد أقل من الحد","")))</f>
        <v/>
      </c>
    </row>
    <row r="17">
      <c r="A17" s="13" t="n"/>
      <c r="B17" s="5" t="n"/>
      <c r="C17" s="14" t="n"/>
      <c r="D17" s="14" t="n"/>
      <c r="E17" s="15" t="n"/>
      <c r="F17" s="15" t="n"/>
      <c r="G17" s="16">
        <f>IF(A17&amp;""="","",SUMIFS('الطلبات'!$G$5:$G$3004,'الطلبات'!$F$5:$F$3004,A17&amp;"",'الطلبات'!$I$5:$I$3004,"تم التسليم"))</f>
        <v/>
      </c>
      <c r="H17" s="16">
        <f>IF(A17&amp;""="","",SUMIFS('الطلبات'!$G$5:$G$3004,'الطلبات'!$F$5:$F$3004,A17&amp;"",'الطلبات'!$I$5:$I$3004,"قيد التجهيز")+SUMIFS('الطلبات'!$G$5:$G$3004,'الطلبات'!$F$5:$F$3004,A17&amp;"",'الطلبات'!$I$5:$I$3004,"تم الشحن"))</f>
        <v/>
      </c>
      <c r="I17" s="16">
        <f>IF(A17&amp;""="","",E17-G17-H17)</f>
        <v/>
      </c>
      <c r="J17" s="6">
        <f>IF(A17&amp;""="","",IF(I17&lt;0,"رصيد سالب: راجع الأرقام",IF(AND(ISNUMBER(F17),I17&lt;F17),"أعد الطلب: الرصيد أقل من الحد","")))</f>
        <v/>
      </c>
    </row>
    <row r="18">
      <c r="A18" s="13" t="n"/>
      <c r="B18" s="5" t="n"/>
      <c r="C18" s="14" t="n"/>
      <c r="D18" s="14" t="n"/>
      <c r="E18" s="15" t="n"/>
      <c r="F18" s="15" t="n"/>
      <c r="G18" s="16">
        <f>IF(A18&amp;""="","",SUMIFS('الطلبات'!$G$5:$G$3004,'الطلبات'!$F$5:$F$3004,A18&amp;"",'الطلبات'!$I$5:$I$3004,"تم التسليم"))</f>
        <v/>
      </c>
      <c r="H18" s="16">
        <f>IF(A18&amp;""="","",SUMIFS('الطلبات'!$G$5:$G$3004,'الطلبات'!$F$5:$F$3004,A18&amp;"",'الطلبات'!$I$5:$I$3004,"قيد التجهيز")+SUMIFS('الطلبات'!$G$5:$G$3004,'الطلبات'!$F$5:$F$3004,A18&amp;"",'الطلبات'!$I$5:$I$3004,"تم الشحن"))</f>
        <v/>
      </c>
      <c r="I18" s="16">
        <f>IF(A18&amp;""="","",E18-G18-H18)</f>
        <v/>
      </c>
      <c r="J18" s="6">
        <f>IF(A18&amp;""="","",IF(I18&lt;0,"رصيد سالب: راجع الأرقام",IF(AND(ISNUMBER(F18),I18&lt;F18),"أعد الطلب: الرصيد أقل من الحد","")))</f>
        <v/>
      </c>
    </row>
    <row r="19">
      <c r="A19" s="13" t="n"/>
      <c r="B19" s="5" t="n"/>
      <c r="C19" s="14" t="n"/>
      <c r="D19" s="14" t="n"/>
      <c r="E19" s="15" t="n"/>
      <c r="F19" s="15" t="n"/>
      <c r="G19" s="16">
        <f>IF(A19&amp;""="","",SUMIFS('الطلبات'!$G$5:$G$3004,'الطلبات'!$F$5:$F$3004,A19&amp;"",'الطلبات'!$I$5:$I$3004,"تم التسليم"))</f>
        <v/>
      </c>
      <c r="H19" s="16">
        <f>IF(A19&amp;""="","",SUMIFS('الطلبات'!$G$5:$G$3004,'الطلبات'!$F$5:$F$3004,A19&amp;"",'الطلبات'!$I$5:$I$3004,"قيد التجهيز")+SUMIFS('الطلبات'!$G$5:$G$3004,'الطلبات'!$F$5:$F$3004,A19&amp;"",'الطلبات'!$I$5:$I$3004,"تم الشحن"))</f>
        <v/>
      </c>
      <c r="I19" s="16">
        <f>IF(A19&amp;""="","",E19-G19-H19)</f>
        <v/>
      </c>
      <c r="J19" s="6">
        <f>IF(A19&amp;""="","",IF(I19&lt;0,"رصيد سالب: راجع الأرقام",IF(AND(ISNUMBER(F19),I19&lt;F19),"أعد الطلب: الرصيد أقل من الحد","")))</f>
        <v/>
      </c>
    </row>
    <row r="20">
      <c r="A20" s="13" t="n"/>
      <c r="B20" s="5" t="n"/>
      <c r="C20" s="14" t="n"/>
      <c r="D20" s="14" t="n"/>
      <c r="E20" s="15" t="n"/>
      <c r="F20" s="15" t="n"/>
      <c r="G20" s="16">
        <f>IF(A20&amp;""="","",SUMIFS('الطلبات'!$G$5:$G$3004,'الطلبات'!$F$5:$F$3004,A20&amp;"",'الطلبات'!$I$5:$I$3004,"تم التسليم"))</f>
        <v/>
      </c>
      <c r="H20" s="16">
        <f>IF(A20&amp;""="","",SUMIFS('الطلبات'!$G$5:$G$3004,'الطلبات'!$F$5:$F$3004,A20&amp;"",'الطلبات'!$I$5:$I$3004,"قيد التجهيز")+SUMIFS('الطلبات'!$G$5:$G$3004,'الطلبات'!$F$5:$F$3004,A20&amp;"",'الطلبات'!$I$5:$I$3004,"تم الشحن"))</f>
        <v/>
      </c>
      <c r="I20" s="16">
        <f>IF(A20&amp;""="","",E20-G20-H20)</f>
        <v/>
      </c>
      <c r="J20" s="6">
        <f>IF(A20&amp;""="","",IF(I20&lt;0,"رصيد سالب: راجع الأرقام",IF(AND(ISNUMBER(F20),I20&lt;F20),"أعد الطلب: الرصيد أقل من الحد","")))</f>
        <v/>
      </c>
    </row>
    <row r="21">
      <c r="A21" s="13" t="n"/>
      <c r="B21" s="5" t="n"/>
      <c r="C21" s="14" t="n"/>
      <c r="D21" s="14" t="n"/>
      <c r="E21" s="15" t="n"/>
      <c r="F21" s="15" t="n"/>
      <c r="G21" s="16">
        <f>IF(A21&amp;""="","",SUMIFS('الطلبات'!$G$5:$G$3004,'الطلبات'!$F$5:$F$3004,A21&amp;"",'الطلبات'!$I$5:$I$3004,"تم التسليم"))</f>
        <v/>
      </c>
      <c r="H21" s="16">
        <f>IF(A21&amp;""="","",SUMIFS('الطلبات'!$G$5:$G$3004,'الطلبات'!$F$5:$F$3004,A21&amp;"",'الطلبات'!$I$5:$I$3004,"قيد التجهيز")+SUMIFS('الطلبات'!$G$5:$G$3004,'الطلبات'!$F$5:$F$3004,A21&amp;"",'الطلبات'!$I$5:$I$3004,"تم الشحن"))</f>
        <v/>
      </c>
      <c r="I21" s="16">
        <f>IF(A21&amp;""="","",E21-G21-H21)</f>
        <v/>
      </c>
      <c r="J21" s="6">
        <f>IF(A21&amp;""="","",IF(I21&lt;0,"رصيد سالب: راجع الأرقام",IF(AND(ISNUMBER(F21),I21&lt;F21),"أعد الطلب: الرصيد أقل من الحد","")))</f>
        <v/>
      </c>
    </row>
    <row r="22">
      <c r="A22" s="13" t="n"/>
      <c r="B22" s="5" t="n"/>
      <c r="C22" s="14" t="n"/>
      <c r="D22" s="14" t="n"/>
      <c r="E22" s="15" t="n"/>
      <c r="F22" s="15" t="n"/>
      <c r="G22" s="16">
        <f>IF(A22&amp;""="","",SUMIFS('الطلبات'!$G$5:$G$3004,'الطلبات'!$F$5:$F$3004,A22&amp;"",'الطلبات'!$I$5:$I$3004,"تم التسليم"))</f>
        <v/>
      </c>
      <c r="H22" s="16">
        <f>IF(A22&amp;""="","",SUMIFS('الطلبات'!$G$5:$G$3004,'الطلبات'!$F$5:$F$3004,A22&amp;"",'الطلبات'!$I$5:$I$3004,"قيد التجهيز")+SUMIFS('الطلبات'!$G$5:$G$3004,'الطلبات'!$F$5:$F$3004,A22&amp;"",'الطلبات'!$I$5:$I$3004,"تم الشحن"))</f>
        <v/>
      </c>
      <c r="I22" s="16">
        <f>IF(A22&amp;""="","",E22-G22-H22)</f>
        <v/>
      </c>
      <c r="J22" s="6">
        <f>IF(A22&amp;""="","",IF(I22&lt;0,"رصيد سالب: راجع الأرقام",IF(AND(ISNUMBER(F22),I22&lt;F22),"أعد الطلب: الرصيد أقل من الحد","")))</f>
        <v/>
      </c>
    </row>
    <row r="23">
      <c r="A23" s="13" t="n"/>
      <c r="B23" s="5" t="n"/>
      <c r="C23" s="14" t="n"/>
      <c r="D23" s="14" t="n"/>
      <c r="E23" s="15" t="n"/>
      <c r="F23" s="15" t="n"/>
      <c r="G23" s="16">
        <f>IF(A23&amp;""="","",SUMIFS('الطلبات'!$G$5:$G$3004,'الطلبات'!$F$5:$F$3004,A23&amp;"",'الطلبات'!$I$5:$I$3004,"تم التسليم"))</f>
        <v/>
      </c>
      <c r="H23" s="16">
        <f>IF(A23&amp;""="","",SUMIFS('الطلبات'!$G$5:$G$3004,'الطلبات'!$F$5:$F$3004,A23&amp;"",'الطلبات'!$I$5:$I$3004,"قيد التجهيز")+SUMIFS('الطلبات'!$G$5:$G$3004,'الطلبات'!$F$5:$F$3004,A23&amp;"",'الطلبات'!$I$5:$I$3004,"تم الشحن"))</f>
        <v/>
      </c>
      <c r="I23" s="16">
        <f>IF(A23&amp;""="","",E23-G23-H23)</f>
        <v/>
      </c>
      <c r="J23" s="6">
        <f>IF(A23&amp;""="","",IF(I23&lt;0,"رصيد سالب: راجع الأرقام",IF(AND(ISNUMBER(F23),I23&lt;F23),"أعد الطلب: الرصيد أقل من الحد","")))</f>
        <v/>
      </c>
    </row>
    <row r="24">
      <c r="A24" s="13" t="n"/>
      <c r="B24" s="5" t="n"/>
      <c r="C24" s="14" t="n"/>
      <c r="D24" s="14" t="n"/>
      <c r="E24" s="15" t="n"/>
      <c r="F24" s="15" t="n"/>
      <c r="G24" s="16">
        <f>IF(A24&amp;""="","",SUMIFS('الطلبات'!$G$5:$G$3004,'الطلبات'!$F$5:$F$3004,A24&amp;"",'الطلبات'!$I$5:$I$3004,"تم التسليم"))</f>
        <v/>
      </c>
      <c r="H24" s="16">
        <f>IF(A24&amp;""="","",SUMIFS('الطلبات'!$G$5:$G$3004,'الطلبات'!$F$5:$F$3004,A24&amp;"",'الطلبات'!$I$5:$I$3004,"قيد التجهيز")+SUMIFS('الطلبات'!$G$5:$G$3004,'الطلبات'!$F$5:$F$3004,A24&amp;"",'الطلبات'!$I$5:$I$3004,"تم الشحن"))</f>
        <v/>
      </c>
      <c r="I24" s="16">
        <f>IF(A24&amp;""="","",E24-G24-H24)</f>
        <v/>
      </c>
      <c r="J24" s="6">
        <f>IF(A24&amp;""="","",IF(I24&lt;0,"رصيد سالب: راجع الأرقام",IF(AND(ISNUMBER(F24),I24&lt;F24),"أعد الطلب: الرصيد أقل من الحد","")))</f>
        <v/>
      </c>
    </row>
    <row r="25">
      <c r="A25" s="13" t="n"/>
      <c r="B25" s="5" t="n"/>
      <c r="C25" s="14" t="n"/>
      <c r="D25" s="14" t="n"/>
      <c r="E25" s="15" t="n"/>
      <c r="F25" s="15" t="n"/>
      <c r="G25" s="16">
        <f>IF(A25&amp;""="","",SUMIFS('الطلبات'!$G$5:$G$3004,'الطلبات'!$F$5:$F$3004,A25&amp;"",'الطلبات'!$I$5:$I$3004,"تم التسليم"))</f>
        <v/>
      </c>
      <c r="H25" s="16">
        <f>IF(A25&amp;""="","",SUMIFS('الطلبات'!$G$5:$G$3004,'الطلبات'!$F$5:$F$3004,A25&amp;"",'الطلبات'!$I$5:$I$3004,"قيد التجهيز")+SUMIFS('الطلبات'!$G$5:$G$3004,'الطلبات'!$F$5:$F$3004,A25&amp;"",'الطلبات'!$I$5:$I$3004,"تم الشحن"))</f>
        <v/>
      </c>
      <c r="I25" s="16">
        <f>IF(A25&amp;""="","",E25-G25-H25)</f>
        <v/>
      </c>
      <c r="J25" s="6">
        <f>IF(A25&amp;""="","",IF(I25&lt;0,"رصيد سالب: راجع الأرقام",IF(AND(ISNUMBER(F25),I25&lt;F25),"أعد الطلب: الرصيد أقل من الحد","")))</f>
        <v/>
      </c>
    </row>
    <row r="26">
      <c r="A26" s="13" t="n"/>
      <c r="B26" s="5" t="n"/>
      <c r="C26" s="14" t="n"/>
      <c r="D26" s="14" t="n"/>
      <c r="E26" s="15" t="n"/>
      <c r="F26" s="15" t="n"/>
      <c r="G26" s="16">
        <f>IF(A26&amp;""="","",SUMIFS('الطلبات'!$G$5:$G$3004,'الطلبات'!$F$5:$F$3004,A26&amp;"",'الطلبات'!$I$5:$I$3004,"تم التسليم"))</f>
        <v/>
      </c>
      <c r="H26" s="16">
        <f>IF(A26&amp;""="","",SUMIFS('الطلبات'!$G$5:$G$3004,'الطلبات'!$F$5:$F$3004,A26&amp;"",'الطلبات'!$I$5:$I$3004,"قيد التجهيز")+SUMIFS('الطلبات'!$G$5:$G$3004,'الطلبات'!$F$5:$F$3004,A26&amp;"",'الطلبات'!$I$5:$I$3004,"تم الشحن"))</f>
        <v/>
      </c>
      <c r="I26" s="16">
        <f>IF(A26&amp;""="","",E26-G26-H26)</f>
        <v/>
      </c>
      <c r="J26" s="6">
        <f>IF(A26&amp;""="","",IF(I26&lt;0,"رصيد سالب: راجع الأرقام",IF(AND(ISNUMBER(F26),I26&lt;F26),"أعد الطلب: الرصيد أقل من الحد","")))</f>
        <v/>
      </c>
    </row>
    <row r="27">
      <c r="A27" s="13" t="n"/>
      <c r="B27" s="5" t="n"/>
      <c r="C27" s="14" t="n"/>
      <c r="D27" s="14" t="n"/>
      <c r="E27" s="15" t="n"/>
      <c r="F27" s="15" t="n"/>
      <c r="G27" s="16">
        <f>IF(A27&amp;""="","",SUMIFS('الطلبات'!$G$5:$G$3004,'الطلبات'!$F$5:$F$3004,A27&amp;"",'الطلبات'!$I$5:$I$3004,"تم التسليم"))</f>
        <v/>
      </c>
      <c r="H27" s="16">
        <f>IF(A27&amp;""="","",SUMIFS('الطلبات'!$G$5:$G$3004,'الطلبات'!$F$5:$F$3004,A27&amp;"",'الطلبات'!$I$5:$I$3004,"قيد التجهيز")+SUMIFS('الطلبات'!$G$5:$G$3004,'الطلبات'!$F$5:$F$3004,A27&amp;"",'الطلبات'!$I$5:$I$3004,"تم الشحن"))</f>
        <v/>
      </c>
      <c r="I27" s="16">
        <f>IF(A27&amp;""="","",E27-G27-H27)</f>
        <v/>
      </c>
      <c r="J27" s="6">
        <f>IF(A27&amp;""="","",IF(I27&lt;0,"رصيد سالب: راجع الأرقام",IF(AND(ISNUMBER(F27),I27&lt;F27),"أعد الطلب: الرصيد أقل من الحد","")))</f>
        <v/>
      </c>
    </row>
    <row r="28">
      <c r="A28" s="13" t="n"/>
      <c r="B28" s="5" t="n"/>
      <c r="C28" s="14" t="n"/>
      <c r="D28" s="14" t="n"/>
      <c r="E28" s="15" t="n"/>
      <c r="F28" s="15" t="n"/>
      <c r="G28" s="16">
        <f>IF(A28&amp;""="","",SUMIFS('الطلبات'!$G$5:$G$3004,'الطلبات'!$F$5:$F$3004,A28&amp;"",'الطلبات'!$I$5:$I$3004,"تم التسليم"))</f>
        <v/>
      </c>
      <c r="H28" s="16">
        <f>IF(A28&amp;""="","",SUMIFS('الطلبات'!$G$5:$G$3004,'الطلبات'!$F$5:$F$3004,A28&amp;"",'الطلبات'!$I$5:$I$3004,"قيد التجهيز")+SUMIFS('الطلبات'!$G$5:$G$3004,'الطلبات'!$F$5:$F$3004,A28&amp;"",'الطلبات'!$I$5:$I$3004,"تم الشحن"))</f>
        <v/>
      </c>
      <c r="I28" s="16">
        <f>IF(A28&amp;""="","",E28-G28-H28)</f>
        <v/>
      </c>
      <c r="J28" s="6">
        <f>IF(A28&amp;""="","",IF(I28&lt;0,"رصيد سالب: راجع الأرقام",IF(AND(ISNUMBER(F28),I28&lt;F28),"أعد الطلب: الرصيد أقل من الحد","")))</f>
        <v/>
      </c>
    </row>
    <row r="29">
      <c r="A29" s="13" t="n"/>
      <c r="B29" s="5" t="n"/>
      <c r="C29" s="14" t="n"/>
      <c r="D29" s="14" t="n"/>
      <c r="E29" s="15" t="n"/>
      <c r="F29" s="15" t="n"/>
      <c r="G29" s="16">
        <f>IF(A29&amp;""="","",SUMIFS('الطلبات'!$G$5:$G$3004,'الطلبات'!$F$5:$F$3004,A29&amp;"",'الطلبات'!$I$5:$I$3004,"تم التسليم"))</f>
        <v/>
      </c>
      <c r="H29" s="16">
        <f>IF(A29&amp;""="","",SUMIFS('الطلبات'!$G$5:$G$3004,'الطلبات'!$F$5:$F$3004,A29&amp;"",'الطلبات'!$I$5:$I$3004,"قيد التجهيز")+SUMIFS('الطلبات'!$G$5:$G$3004,'الطلبات'!$F$5:$F$3004,A29&amp;"",'الطلبات'!$I$5:$I$3004,"تم الشحن"))</f>
        <v/>
      </c>
      <c r="I29" s="16">
        <f>IF(A29&amp;""="","",E29-G29-H29)</f>
        <v/>
      </c>
      <c r="J29" s="6">
        <f>IF(A29&amp;""="","",IF(I29&lt;0,"رصيد سالب: راجع الأرقام",IF(AND(ISNUMBER(F29),I29&lt;F29),"أعد الطلب: الرصيد أقل من الحد","")))</f>
        <v/>
      </c>
    </row>
    <row r="30">
      <c r="A30" s="13" t="n"/>
      <c r="B30" s="5" t="n"/>
      <c r="C30" s="14" t="n"/>
      <c r="D30" s="14" t="n"/>
      <c r="E30" s="15" t="n"/>
      <c r="F30" s="15" t="n"/>
      <c r="G30" s="16">
        <f>IF(A30&amp;""="","",SUMIFS('الطلبات'!$G$5:$G$3004,'الطلبات'!$F$5:$F$3004,A30&amp;"",'الطلبات'!$I$5:$I$3004,"تم التسليم"))</f>
        <v/>
      </c>
      <c r="H30" s="16">
        <f>IF(A30&amp;""="","",SUMIFS('الطلبات'!$G$5:$G$3004,'الطلبات'!$F$5:$F$3004,A30&amp;"",'الطلبات'!$I$5:$I$3004,"قيد التجهيز")+SUMIFS('الطلبات'!$G$5:$G$3004,'الطلبات'!$F$5:$F$3004,A30&amp;"",'الطلبات'!$I$5:$I$3004,"تم الشحن"))</f>
        <v/>
      </c>
      <c r="I30" s="16">
        <f>IF(A30&amp;""="","",E30-G30-H30)</f>
        <v/>
      </c>
      <c r="J30" s="6">
        <f>IF(A30&amp;""="","",IF(I30&lt;0,"رصيد سالب: راجع الأرقام",IF(AND(ISNUMBER(F30),I30&lt;F30),"أعد الطلب: الرصيد أقل من الحد","")))</f>
        <v/>
      </c>
    </row>
    <row r="31">
      <c r="A31" s="13" t="n"/>
      <c r="B31" s="5" t="n"/>
      <c r="C31" s="14" t="n"/>
      <c r="D31" s="14" t="n"/>
      <c r="E31" s="15" t="n"/>
      <c r="F31" s="15" t="n"/>
      <c r="G31" s="16">
        <f>IF(A31&amp;""="","",SUMIFS('الطلبات'!$G$5:$G$3004,'الطلبات'!$F$5:$F$3004,A31&amp;"",'الطلبات'!$I$5:$I$3004,"تم التسليم"))</f>
        <v/>
      </c>
      <c r="H31" s="16">
        <f>IF(A31&amp;""="","",SUMIFS('الطلبات'!$G$5:$G$3004,'الطلبات'!$F$5:$F$3004,A31&amp;"",'الطلبات'!$I$5:$I$3004,"قيد التجهيز")+SUMIFS('الطلبات'!$G$5:$G$3004,'الطلبات'!$F$5:$F$3004,A31&amp;"",'الطلبات'!$I$5:$I$3004,"تم الشحن"))</f>
        <v/>
      </c>
      <c r="I31" s="16">
        <f>IF(A31&amp;""="","",E31-G31-H31)</f>
        <v/>
      </c>
      <c r="J31" s="6">
        <f>IF(A31&amp;""="","",IF(I31&lt;0,"رصيد سالب: راجع الأرقام",IF(AND(ISNUMBER(F31),I31&lt;F31),"أعد الطلب: الرصيد أقل من الحد","")))</f>
        <v/>
      </c>
    </row>
    <row r="32">
      <c r="A32" s="13" t="n"/>
      <c r="B32" s="5" t="n"/>
      <c r="C32" s="14" t="n"/>
      <c r="D32" s="14" t="n"/>
      <c r="E32" s="15" t="n"/>
      <c r="F32" s="15" t="n"/>
      <c r="G32" s="16">
        <f>IF(A32&amp;""="","",SUMIFS('الطلبات'!$G$5:$G$3004,'الطلبات'!$F$5:$F$3004,A32&amp;"",'الطلبات'!$I$5:$I$3004,"تم التسليم"))</f>
        <v/>
      </c>
      <c r="H32" s="16">
        <f>IF(A32&amp;""="","",SUMIFS('الطلبات'!$G$5:$G$3004,'الطلبات'!$F$5:$F$3004,A32&amp;"",'الطلبات'!$I$5:$I$3004,"قيد التجهيز")+SUMIFS('الطلبات'!$G$5:$G$3004,'الطلبات'!$F$5:$F$3004,A32&amp;"",'الطلبات'!$I$5:$I$3004,"تم الشحن"))</f>
        <v/>
      </c>
      <c r="I32" s="16">
        <f>IF(A32&amp;""="","",E32-G32-H32)</f>
        <v/>
      </c>
      <c r="J32" s="6">
        <f>IF(A32&amp;""="","",IF(I32&lt;0,"رصيد سالب: راجع الأرقام",IF(AND(ISNUMBER(F32),I32&lt;F32),"أعد الطلب: الرصيد أقل من الحد","")))</f>
        <v/>
      </c>
    </row>
    <row r="33">
      <c r="A33" s="13" t="n"/>
      <c r="B33" s="5" t="n"/>
      <c r="C33" s="14" t="n"/>
      <c r="D33" s="14" t="n"/>
      <c r="E33" s="15" t="n"/>
      <c r="F33" s="15" t="n"/>
      <c r="G33" s="16">
        <f>IF(A33&amp;""="","",SUMIFS('الطلبات'!$G$5:$G$3004,'الطلبات'!$F$5:$F$3004,A33&amp;"",'الطلبات'!$I$5:$I$3004,"تم التسليم"))</f>
        <v/>
      </c>
      <c r="H33" s="16">
        <f>IF(A33&amp;""="","",SUMIFS('الطلبات'!$G$5:$G$3004,'الطلبات'!$F$5:$F$3004,A33&amp;"",'الطلبات'!$I$5:$I$3004,"قيد التجهيز")+SUMIFS('الطلبات'!$G$5:$G$3004,'الطلبات'!$F$5:$F$3004,A33&amp;"",'الطلبات'!$I$5:$I$3004,"تم الشحن"))</f>
        <v/>
      </c>
      <c r="I33" s="16">
        <f>IF(A33&amp;""="","",E33-G33-H33)</f>
        <v/>
      </c>
      <c r="J33" s="6">
        <f>IF(A33&amp;""="","",IF(I33&lt;0,"رصيد سالب: راجع الأرقام",IF(AND(ISNUMBER(F33),I33&lt;F33),"أعد الطلب: الرصيد أقل من الحد","")))</f>
        <v/>
      </c>
    </row>
    <row r="34">
      <c r="A34" s="13" t="n"/>
      <c r="B34" s="5" t="n"/>
      <c r="C34" s="14" t="n"/>
      <c r="D34" s="14" t="n"/>
      <c r="E34" s="15" t="n"/>
      <c r="F34" s="15" t="n"/>
      <c r="G34" s="16">
        <f>IF(A34&amp;""="","",SUMIFS('الطلبات'!$G$5:$G$3004,'الطلبات'!$F$5:$F$3004,A34&amp;"",'الطلبات'!$I$5:$I$3004,"تم التسليم"))</f>
        <v/>
      </c>
      <c r="H34" s="16">
        <f>IF(A34&amp;""="","",SUMIFS('الطلبات'!$G$5:$G$3004,'الطلبات'!$F$5:$F$3004,A34&amp;"",'الطلبات'!$I$5:$I$3004,"قيد التجهيز")+SUMIFS('الطلبات'!$G$5:$G$3004,'الطلبات'!$F$5:$F$3004,A34&amp;"",'الطلبات'!$I$5:$I$3004,"تم الشحن"))</f>
        <v/>
      </c>
      <c r="I34" s="16">
        <f>IF(A34&amp;""="","",E34-G34-H34)</f>
        <v/>
      </c>
      <c r="J34" s="6">
        <f>IF(A34&amp;""="","",IF(I34&lt;0,"رصيد سالب: راجع الأرقام",IF(AND(ISNUMBER(F34),I34&lt;F34),"أعد الطلب: الرصيد أقل من الحد","")))</f>
        <v/>
      </c>
    </row>
    <row r="35">
      <c r="A35" s="13" t="n"/>
      <c r="B35" s="5" t="n"/>
      <c r="C35" s="14" t="n"/>
      <c r="D35" s="14" t="n"/>
      <c r="E35" s="15" t="n"/>
      <c r="F35" s="15" t="n"/>
      <c r="G35" s="16">
        <f>IF(A35&amp;""="","",SUMIFS('الطلبات'!$G$5:$G$3004,'الطلبات'!$F$5:$F$3004,A35&amp;"",'الطلبات'!$I$5:$I$3004,"تم التسليم"))</f>
        <v/>
      </c>
      <c r="H35" s="16">
        <f>IF(A35&amp;""="","",SUMIFS('الطلبات'!$G$5:$G$3004,'الطلبات'!$F$5:$F$3004,A35&amp;"",'الطلبات'!$I$5:$I$3004,"قيد التجهيز")+SUMIFS('الطلبات'!$G$5:$G$3004,'الطلبات'!$F$5:$F$3004,A35&amp;"",'الطلبات'!$I$5:$I$3004,"تم الشحن"))</f>
        <v/>
      </c>
      <c r="I35" s="16">
        <f>IF(A35&amp;""="","",E35-G35-H35)</f>
        <v/>
      </c>
      <c r="J35" s="6">
        <f>IF(A35&amp;""="","",IF(I35&lt;0,"رصيد سالب: راجع الأرقام",IF(AND(ISNUMBER(F35),I35&lt;F35),"أعد الطلب: الرصيد أقل من الحد","")))</f>
        <v/>
      </c>
    </row>
    <row r="36">
      <c r="A36" s="13" t="n"/>
      <c r="B36" s="5" t="n"/>
      <c r="C36" s="14" t="n"/>
      <c r="D36" s="14" t="n"/>
      <c r="E36" s="15" t="n"/>
      <c r="F36" s="15" t="n"/>
      <c r="G36" s="16">
        <f>IF(A36&amp;""="","",SUMIFS('الطلبات'!$G$5:$G$3004,'الطلبات'!$F$5:$F$3004,A36&amp;"",'الطلبات'!$I$5:$I$3004,"تم التسليم"))</f>
        <v/>
      </c>
      <c r="H36" s="16">
        <f>IF(A36&amp;""="","",SUMIFS('الطلبات'!$G$5:$G$3004,'الطلبات'!$F$5:$F$3004,A36&amp;"",'الطلبات'!$I$5:$I$3004,"قيد التجهيز")+SUMIFS('الطلبات'!$G$5:$G$3004,'الطلبات'!$F$5:$F$3004,A36&amp;"",'الطلبات'!$I$5:$I$3004,"تم الشحن"))</f>
        <v/>
      </c>
      <c r="I36" s="16">
        <f>IF(A36&amp;""="","",E36-G36-H36)</f>
        <v/>
      </c>
      <c r="J36" s="6">
        <f>IF(A36&amp;""="","",IF(I36&lt;0,"رصيد سالب: راجع الأرقام",IF(AND(ISNUMBER(F36),I36&lt;F36),"أعد الطلب: الرصيد أقل من الحد","")))</f>
        <v/>
      </c>
    </row>
    <row r="37">
      <c r="A37" s="13" t="n"/>
      <c r="B37" s="5" t="n"/>
      <c r="C37" s="14" t="n"/>
      <c r="D37" s="14" t="n"/>
      <c r="E37" s="15" t="n"/>
      <c r="F37" s="15" t="n"/>
      <c r="G37" s="16">
        <f>IF(A37&amp;""="","",SUMIFS('الطلبات'!$G$5:$G$3004,'الطلبات'!$F$5:$F$3004,A37&amp;"",'الطلبات'!$I$5:$I$3004,"تم التسليم"))</f>
        <v/>
      </c>
      <c r="H37" s="16">
        <f>IF(A37&amp;""="","",SUMIFS('الطلبات'!$G$5:$G$3004,'الطلبات'!$F$5:$F$3004,A37&amp;"",'الطلبات'!$I$5:$I$3004,"قيد التجهيز")+SUMIFS('الطلبات'!$G$5:$G$3004,'الطلبات'!$F$5:$F$3004,A37&amp;"",'الطلبات'!$I$5:$I$3004,"تم الشحن"))</f>
        <v/>
      </c>
      <c r="I37" s="16">
        <f>IF(A37&amp;""="","",E37-G37-H37)</f>
        <v/>
      </c>
      <c r="J37" s="6">
        <f>IF(A37&amp;""="","",IF(I37&lt;0,"رصيد سالب: راجع الأرقام",IF(AND(ISNUMBER(F37),I37&lt;F37),"أعد الطلب: الرصيد أقل من الحد","")))</f>
        <v/>
      </c>
    </row>
    <row r="38">
      <c r="A38" s="13" t="n"/>
      <c r="B38" s="5" t="n"/>
      <c r="C38" s="14" t="n"/>
      <c r="D38" s="14" t="n"/>
      <c r="E38" s="15" t="n"/>
      <c r="F38" s="15" t="n"/>
      <c r="G38" s="16">
        <f>IF(A38&amp;""="","",SUMIFS('الطلبات'!$G$5:$G$3004,'الطلبات'!$F$5:$F$3004,A38&amp;"",'الطلبات'!$I$5:$I$3004,"تم التسليم"))</f>
        <v/>
      </c>
      <c r="H38" s="16">
        <f>IF(A38&amp;""="","",SUMIFS('الطلبات'!$G$5:$G$3004,'الطلبات'!$F$5:$F$3004,A38&amp;"",'الطلبات'!$I$5:$I$3004,"قيد التجهيز")+SUMIFS('الطلبات'!$G$5:$G$3004,'الطلبات'!$F$5:$F$3004,A38&amp;"",'الطلبات'!$I$5:$I$3004,"تم الشحن"))</f>
        <v/>
      </c>
      <c r="I38" s="16">
        <f>IF(A38&amp;""="","",E38-G38-H38)</f>
        <v/>
      </c>
      <c r="J38" s="6">
        <f>IF(A38&amp;""="","",IF(I38&lt;0,"رصيد سالب: راجع الأرقام",IF(AND(ISNUMBER(F38),I38&lt;F38),"أعد الطلب: الرصيد أقل من الحد","")))</f>
        <v/>
      </c>
    </row>
    <row r="39">
      <c r="A39" s="13" t="n"/>
      <c r="B39" s="5" t="n"/>
      <c r="C39" s="14" t="n"/>
      <c r="D39" s="14" t="n"/>
      <c r="E39" s="15" t="n"/>
      <c r="F39" s="15" t="n"/>
      <c r="G39" s="16">
        <f>IF(A39&amp;""="","",SUMIFS('الطلبات'!$G$5:$G$3004,'الطلبات'!$F$5:$F$3004,A39&amp;"",'الطلبات'!$I$5:$I$3004,"تم التسليم"))</f>
        <v/>
      </c>
      <c r="H39" s="16">
        <f>IF(A39&amp;""="","",SUMIFS('الطلبات'!$G$5:$G$3004,'الطلبات'!$F$5:$F$3004,A39&amp;"",'الطلبات'!$I$5:$I$3004,"قيد التجهيز")+SUMIFS('الطلبات'!$G$5:$G$3004,'الطلبات'!$F$5:$F$3004,A39&amp;"",'الطلبات'!$I$5:$I$3004,"تم الشحن"))</f>
        <v/>
      </c>
      <c r="I39" s="16">
        <f>IF(A39&amp;""="","",E39-G39-H39)</f>
        <v/>
      </c>
      <c r="J39" s="6">
        <f>IF(A39&amp;""="","",IF(I39&lt;0,"رصيد سالب: راجع الأرقام",IF(AND(ISNUMBER(F39),I39&lt;F39),"أعد الطلب: الرصيد أقل من الحد","")))</f>
        <v/>
      </c>
    </row>
    <row r="40">
      <c r="A40" s="13" t="n"/>
      <c r="B40" s="5" t="n"/>
      <c r="C40" s="14" t="n"/>
      <c r="D40" s="14" t="n"/>
      <c r="E40" s="15" t="n"/>
      <c r="F40" s="15" t="n"/>
      <c r="G40" s="16">
        <f>IF(A40&amp;""="","",SUMIFS('الطلبات'!$G$5:$G$3004,'الطلبات'!$F$5:$F$3004,A40&amp;"",'الطلبات'!$I$5:$I$3004,"تم التسليم"))</f>
        <v/>
      </c>
      <c r="H40" s="16">
        <f>IF(A40&amp;""="","",SUMIFS('الطلبات'!$G$5:$G$3004,'الطلبات'!$F$5:$F$3004,A40&amp;"",'الطلبات'!$I$5:$I$3004,"قيد التجهيز")+SUMIFS('الطلبات'!$G$5:$G$3004,'الطلبات'!$F$5:$F$3004,A40&amp;"",'الطلبات'!$I$5:$I$3004,"تم الشحن"))</f>
        <v/>
      </c>
      <c r="I40" s="16">
        <f>IF(A40&amp;""="","",E40-G40-H40)</f>
        <v/>
      </c>
      <c r="J40" s="6">
        <f>IF(A40&amp;""="","",IF(I40&lt;0,"رصيد سالب: راجع الأرقام",IF(AND(ISNUMBER(F40),I40&lt;F40),"أعد الطلب: الرصيد أقل من الحد","")))</f>
        <v/>
      </c>
    </row>
    <row r="41">
      <c r="A41" s="13" t="n"/>
      <c r="B41" s="5" t="n"/>
      <c r="C41" s="14" t="n"/>
      <c r="D41" s="14" t="n"/>
      <c r="E41" s="15" t="n"/>
      <c r="F41" s="15" t="n"/>
      <c r="G41" s="16">
        <f>IF(A41&amp;""="","",SUMIFS('الطلبات'!$G$5:$G$3004,'الطلبات'!$F$5:$F$3004,A41&amp;"",'الطلبات'!$I$5:$I$3004,"تم التسليم"))</f>
        <v/>
      </c>
      <c r="H41" s="16">
        <f>IF(A41&amp;""="","",SUMIFS('الطلبات'!$G$5:$G$3004,'الطلبات'!$F$5:$F$3004,A41&amp;"",'الطلبات'!$I$5:$I$3004,"قيد التجهيز")+SUMIFS('الطلبات'!$G$5:$G$3004,'الطلبات'!$F$5:$F$3004,A41&amp;"",'الطلبات'!$I$5:$I$3004,"تم الشحن"))</f>
        <v/>
      </c>
      <c r="I41" s="16">
        <f>IF(A41&amp;""="","",E41-G41-H41)</f>
        <v/>
      </c>
      <c r="J41" s="6">
        <f>IF(A41&amp;""="","",IF(I41&lt;0,"رصيد سالب: راجع الأرقام",IF(AND(ISNUMBER(F41),I41&lt;F41),"أعد الطلب: الرصيد أقل من الحد","")))</f>
        <v/>
      </c>
    </row>
    <row r="42">
      <c r="A42" s="13" t="n"/>
      <c r="B42" s="5" t="n"/>
      <c r="C42" s="14" t="n"/>
      <c r="D42" s="14" t="n"/>
      <c r="E42" s="15" t="n"/>
      <c r="F42" s="15" t="n"/>
      <c r="G42" s="16">
        <f>IF(A42&amp;""="","",SUMIFS('الطلبات'!$G$5:$G$3004,'الطلبات'!$F$5:$F$3004,A42&amp;"",'الطلبات'!$I$5:$I$3004,"تم التسليم"))</f>
        <v/>
      </c>
      <c r="H42" s="16">
        <f>IF(A42&amp;""="","",SUMIFS('الطلبات'!$G$5:$G$3004,'الطلبات'!$F$5:$F$3004,A42&amp;"",'الطلبات'!$I$5:$I$3004,"قيد التجهيز")+SUMIFS('الطلبات'!$G$5:$G$3004,'الطلبات'!$F$5:$F$3004,A42&amp;"",'الطلبات'!$I$5:$I$3004,"تم الشحن"))</f>
        <v/>
      </c>
      <c r="I42" s="16">
        <f>IF(A42&amp;""="","",E42-G42-H42)</f>
        <v/>
      </c>
      <c r="J42" s="6">
        <f>IF(A42&amp;""="","",IF(I42&lt;0,"رصيد سالب: راجع الأرقام",IF(AND(ISNUMBER(F42),I42&lt;F42),"أعد الطلب: الرصيد أقل من الحد","")))</f>
        <v/>
      </c>
    </row>
    <row r="43">
      <c r="A43" s="13" t="n"/>
      <c r="B43" s="5" t="n"/>
      <c r="C43" s="14" t="n"/>
      <c r="D43" s="14" t="n"/>
      <c r="E43" s="15" t="n"/>
      <c r="F43" s="15" t="n"/>
      <c r="G43" s="16">
        <f>IF(A43&amp;""="","",SUMIFS('الطلبات'!$G$5:$G$3004,'الطلبات'!$F$5:$F$3004,A43&amp;"",'الطلبات'!$I$5:$I$3004,"تم التسليم"))</f>
        <v/>
      </c>
      <c r="H43" s="16">
        <f>IF(A43&amp;""="","",SUMIFS('الطلبات'!$G$5:$G$3004,'الطلبات'!$F$5:$F$3004,A43&amp;"",'الطلبات'!$I$5:$I$3004,"قيد التجهيز")+SUMIFS('الطلبات'!$G$5:$G$3004,'الطلبات'!$F$5:$F$3004,A43&amp;"",'الطلبات'!$I$5:$I$3004,"تم الشحن"))</f>
        <v/>
      </c>
      <c r="I43" s="16">
        <f>IF(A43&amp;""="","",E43-G43-H43)</f>
        <v/>
      </c>
      <c r="J43" s="6">
        <f>IF(A43&amp;""="","",IF(I43&lt;0,"رصيد سالب: راجع الأرقام",IF(AND(ISNUMBER(F43),I43&lt;F43),"أعد الطلب: الرصيد أقل من الحد","")))</f>
        <v/>
      </c>
    </row>
    <row r="44">
      <c r="A44" s="13" t="n"/>
      <c r="B44" s="5" t="n"/>
      <c r="C44" s="14" t="n"/>
      <c r="D44" s="14" t="n"/>
      <c r="E44" s="15" t="n"/>
      <c r="F44" s="15" t="n"/>
      <c r="G44" s="16">
        <f>IF(A44&amp;""="","",SUMIFS('الطلبات'!$G$5:$G$3004,'الطلبات'!$F$5:$F$3004,A44&amp;"",'الطلبات'!$I$5:$I$3004,"تم التسليم"))</f>
        <v/>
      </c>
      <c r="H44" s="16">
        <f>IF(A44&amp;""="","",SUMIFS('الطلبات'!$G$5:$G$3004,'الطلبات'!$F$5:$F$3004,A44&amp;"",'الطلبات'!$I$5:$I$3004,"قيد التجهيز")+SUMIFS('الطلبات'!$G$5:$G$3004,'الطلبات'!$F$5:$F$3004,A44&amp;"",'الطلبات'!$I$5:$I$3004,"تم الشحن"))</f>
        <v/>
      </c>
      <c r="I44" s="16">
        <f>IF(A44&amp;""="","",E44-G44-H44)</f>
        <v/>
      </c>
      <c r="J44" s="6">
        <f>IF(A44&amp;""="","",IF(I44&lt;0,"رصيد سالب: راجع الأرقام",IF(AND(ISNUMBER(F44),I44&lt;F44),"أعد الطلب: الرصيد أقل من الحد","")))</f>
        <v/>
      </c>
    </row>
    <row r="45">
      <c r="A45" s="13" t="n"/>
      <c r="B45" s="5" t="n"/>
      <c r="C45" s="14" t="n"/>
      <c r="D45" s="14" t="n"/>
      <c r="E45" s="15" t="n"/>
      <c r="F45" s="15" t="n"/>
      <c r="G45" s="16">
        <f>IF(A45&amp;""="","",SUMIFS('الطلبات'!$G$5:$G$3004,'الطلبات'!$F$5:$F$3004,A45&amp;"",'الطلبات'!$I$5:$I$3004,"تم التسليم"))</f>
        <v/>
      </c>
      <c r="H45" s="16">
        <f>IF(A45&amp;""="","",SUMIFS('الطلبات'!$G$5:$G$3004,'الطلبات'!$F$5:$F$3004,A45&amp;"",'الطلبات'!$I$5:$I$3004,"قيد التجهيز")+SUMIFS('الطلبات'!$G$5:$G$3004,'الطلبات'!$F$5:$F$3004,A45&amp;"",'الطلبات'!$I$5:$I$3004,"تم الشحن"))</f>
        <v/>
      </c>
      <c r="I45" s="16">
        <f>IF(A45&amp;""="","",E45-G45-H45)</f>
        <v/>
      </c>
      <c r="J45" s="6">
        <f>IF(A45&amp;""="","",IF(I45&lt;0,"رصيد سالب: راجع الأرقام",IF(AND(ISNUMBER(F45),I45&lt;F45),"أعد الطلب: الرصيد أقل من الحد","")))</f>
        <v/>
      </c>
    </row>
    <row r="46">
      <c r="A46" s="13" t="n"/>
      <c r="B46" s="5" t="n"/>
      <c r="C46" s="14" t="n"/>
      <c r="D46" s="14" t="n"/>
      <c r="E46" s="15" t="n"/>
      <c r="F46" s="15" t="n"/>
      <c r="G46" s="16">
        <f>IF(A46&amp;""="","",SUMIFS('الطلبات'!$G$5:$G$3004,'الطلبات'!$F$5:$F$3004,A46&amp;"",'الطلبات'!$I$5:$I$3004,"تم التسليم"))</f>
        <v/>
      </c>
      <c r="H46" s="16">
        <f>IF(A46&amp;""="","",SUMIFS('الطلبات'!$G$5:$G$3004,'الطلبات'!$F$5:$F$3004,A46&amp;"",'الطلبات'!$I$5:$I$3004,"قيد التجهيز")+SUMIFS('الطلبات'!$G$5:$G$3004,'الطلبات'!$F$5:$F$3004,A46&amp;"",'الطلبات'!$I$5:$I$3004,"تم الشحن"))</f>
        <v/>
      </c>
      <c r="I46" s="16">
        <f>IF(A46&amp;""="","",E46-G46-H46)</f>
        <v/>
      </c>
      <c r="J46" s="6">
        <f>IF(A46&amp;""="","",IF(I46&lt;0,"رصيد سالب: راجع الأرقام",IF(AND(ISNUMBER(F46),I46&lt;F46),"أعد الطلب: الرصيد أقل من الحد","")))</f>
        <v/>
      </c>
    </row>
    <row r="47">
      <c r="A47" s="13" t="n"/>
      <c r="B47" s="5" t="n"/>
      <c r="C47" s="14" t="n"/>
      <c r="D47" s="14" t="n"/>
      <c r="E47" s="15" t="n"/>
      <c r="F47" s="15" t="n"/>
      <c r="G47" s="16">
        <f>IF(A47&amp;""="","",SUMIFS('الطلبات'!$G$5:$G$3004,'الطلبات'!$F$5:$F$3004,A47&amp;"",'الطلبات'!$I$5:$I$3004,"تم التسليم"))</f>
        <v/>
      </c>
      <c r="H47" s="16">
        <f>IF(A47&amp;""="","",SUMIFS('الطلبات'!$G$5:$G$3004,'الطلبات'!$F$5:$F$3004,A47&amp;"",'الطلبات'!$I$5:$I$3004,"قيد التجهيز")+SUMIFS('الطلبات'!$G$5:$G$3004,'الطلبات'!$F$5:$F$3004,A47&amp;"",'الطلبات'!$I$5:$I$3004,"تم الشحن"))</f>
        <v/>
      </c>
      <c r="I47" s="16">
        <f>IF(A47&amp;""="","",E47-G47-H47)</f>
        <v/>
      </c>
      <c r="J47" s="6">
        <f>IF(A47&amp;""="","",IF(I47&lt;0,"رصيد سالب: راجع الأرقام",IF(AND(ISNUMBER(F47),I47&lt;F47),"أعد الطلب: الرصيد أقل من الحد","")))</f>
        <v/>
      </c>
    </row>
    <row r="48">
      <c r="A48" s="13" t="n"/>
      <c r="B48" s="5" t="n"/>
      <c r="C48" s="14" t="n"/>
      <c r="D48" s="14" t="n"/>
      <c r="E48" s="15" t="n"/>
      <c r="F48" s="15" t="n"/>
      <c r="G48" s="16">
        <f>IF(A48&amp;""="","",SUMIFS('الطلبات'!$G$5:$G$3004,'الطلبات'!$F$5:$F$3004,A48&amp;"",'الطلبات'!$I$5:$I$3004,"تم التسليم"))</f>
        <v/>
      </c>
      <c r="H48" s="16">
        <f>IF(A48&amp;""="","",SUMIFS('الطلبات'!$G$5:$G$3004,'الطلبات'!$F$5:$F$3004,A48&amp;"",'الطلبات'!$I$5:$I$3004,"قيد التجهيز")+SUMIFS('الطلبات'!$G$5:$G$3004,'الطلبات'!$F$5:$F$3004,A48&amp;"",'الطلبات'!$I$5:$I$3004,"تم الشحن"))</f>
        <v/>
      </c>
      <c r="I48" s="16">
        <f>IF(A48&amp;""="","",E48-G48-H48)</f>
        <v/>
      </c>
      <c r="J48" s="6">
        <f>IF(A48&amp;""="","",IF(I48&lt;0,"رصيد سالب: راجع الأرقام",IF(AND(ISNUMBER(F48),I48&lt;F48),"أعد الطلب: الرصيد أقل من الحد","")))</f>
        <v/>
      </c>
    </row>
    <row r="49">
      <c r="A49" s="13" t="n"/>
      <c r="B49" s="5" t="n"/>
      <c r="C49" s="14" t="n"/>
      <c r="D49" s="14" t="n"/>
      <c r="E49" s="15" t="n"/>
      <c r="F49" s="15" t="n"/>
      <c r="G49" s="16">
        <f>IF(A49&amp;""="","",SUMIFS('الطلبات'!$G$5:$G$3004,'الطلبات'!$F$5:$F$3004,A49&amp;"",'الطلبات'!$I$5:$I$3004,"تم التسليم"))</f>
        <v/>
      </c>
      <c r="H49" s="16">
        <f>IF(A49&amp;""="","",SUMIFS('الطلبات'!$G$5:$G$3004,'الطلبات'!$F$5:$F$3004,A49&amp;"",'الطلبات'!$I$5:$I$3004,"قيد التجهيز")+SUMIFS('الطلبات'!$G$5:$G$3004,'الطلبات'!$F$5:$F$3004,A49&amp;"",'الطلبات'!$I$5:$I$3004,"تم الشحن"))</f>
        <v/>
      </c>
      <c r="I49" s="16">
        <f>IF(A49&amp;""="","",E49-G49-H49)</f>
        <v/>
      </c>
      <c r="J49" s="6">
        <f>IF(A49&amp;""="","",IF(I49&lt;0,"رصيد سالب: راجع الأرقام",IF(AND(ISNUMBER(F49),I49&lt;F49),"أعد الطلب: الرصيد أقل من الحد","")))</f>
        <v/>
      </c>
    </row>
    <row r="50">
      <c r="A50" s="13" t="n"/>
      <c r="B50" s="5" t="n"/>
      <c r="C50" s="14" t="n"/>
      <c r="D50" s="14" t="n"/>
      <c r="E50" s="15" t="n"/>
      <c r="F50" s="15" t="n"/>
      <c r="G50" s="16">
        <f>IF(A50&amp;""="","",SUMIFS('الطلبات'!$G$5:$G$3004,'الطلبات'!$F$5:$F$3004,A50&amp;"",'الطلبات'!$I$5:$I$3004,"تم التسليم"))</f>
        <v/>
      </c>
      <c r="H50" s="16">
        <f>IF(A50&amp;""="","",SUMIFS('الطلبات'!$G$5:$G$3004,'الطلبات'!$F$5:$F$3004,A50&amp;"",'الطلبات'!$I$5:$I$3004,"قيد التجهيز")+SUMIFS('الطلبات'!$G$5:$G$3004,'الطلبات'!$F$5:$F$3004,A50&amp;"",'الطلبات'!$I$5:$I$3004,"تم الشحن"))</f>
        <v/>
      </c>
      <c r="I50" s="16">
        <f>IF(A50&amp;""="","",E50-G50-H50)</f>
        <v/>
      </c>
      <c r="J50" s="6">
        <f>IF(A50&amp;""="","",IF(I50&lt;0,"رصيد سالب: راجع الأرقام",IF(AND(ISNUMBER(F50),I50&lt;F50),"أعد الطلب: الرصيد أقل من الحد","")))</f>
        <v/>
      </c>
    </row>
    <row r="51">
      <c r="A51" s="13" t="n"/>
      <c r="B51" s="5" t="n"/>
      <c r="C51" s="14" t="n"/>
      <c r="D51" s="14" t="n"/>
      <c r="E51" s="15" t="n"/>
      <c r="F51" s="15" t="n"/>
      <c r="G51" s="16">
        <f>IF(A51&amp;""="","",SUMIFS('الطلبات'!$G$5:$G$3004,'الطلبات'!$F$5:$F$3004,A51&amp;"",'الطلبات'!$I$5:$I$3004,"تم التسليم"))</f>
        <v/>
      </c>
      <c r="H51" s="16">
        <f>IF(A51&amp;""="","",SUMIFS('الطلبات'!$G$5:$G$3004,'الطلبات'!$F$5:$F$3004,A51&amp;"",'الطلبات'!$I$5:$I$3004,"قيد التجهيز")+SUMIFS('الطلبات'!$G$5:$G$3004,'الطلبات'!$F$5:$F$3004,A51&amp;"",'الطلبات'!$I$5:$I$3004,"تم الشحن"))</f>
        <v/>
      </c>
      <c r="I51" s="16">
        <f>IF(A51&amp;""="","",E51-G51-H51)</f>
        <v/>
      </c>
      <c r="J51" s="6">
        <f>IF(A51&amp;""="","",IF(I51&lt;0,"رصيد سالب: راجع الأرقام",IF(AND(ISNUMBER(F51),I51&lt;F51),"أعد الطلب: الرصيد أقل من الحد","")))</f>
        <v/>
      </c>
    </row>
    <row r="52">
      <c r="A52" s="13" t="n"/>
      <c r="B52" s="5" t="n"/>
      <c r="C52" s="14" t="n"/>
      <c r="D52" s="14" t="n"/>
      <c r="E52" s="15" t="n"/>
      <c r="F52" s="15" t="n"/>
      <c r="G52" s="16">
        <f>IF(A52&amp;""="","",SUMIFS('الطلبات'!$G$5:$G$3004,'الطلبات'!$F$5:$F$3004,A52&amp;"",'الطلبات'!$I$5:$I$3004,"تم التسليم"))</f>
        <v/>
      </c>
      <c r="H52" s="16">
        <f>IF(A52&amp;""="","",SUMIFS('الطلبات'!$G$5:$G$3004,'الطلبات'!$F$5:$F$3004,A52&amp;"",'الطلبات'!$I$5:$I$3004,"قيد التجهيز")+SUMIFS('الطلبات'!$G$5:$G$3004,'الطلبات'!$F$5:$F$3004,A52&amp;"",'الطلبات'!$I$5:$I$3004,"تم الشحن"))</f>
        <v/>
      </c>
      <c r="I52" s="16">
        <f>IF(A52&amp;""="","",E52-G52-H52)</f>
        <v/>
      </c>
      <c r="J52" s="6">
        <f>IF(A52&amp;""="","",IF(I52&lt;0,"رصيد سالب: راجع الأرقام",IF(AND(ISNUMBER(F52),I52&lt;F52),"أعد الطلب: الرصيد أقل من الحد","")))</f>
        <v/>
      </c>
    </row>
    <row r="53">
      <c r="A53" s="13" t="n"/>
      <c r="B53" s="5" t="n"/>
      <c r="C53" s="14" t="n"/>
      <c r="D53" s="14" t="n"/>
      <c r="E53" s="15" t="n"/>
      <c r="F53" s="15" t="n"/>
      <c r="G53" s="16">
        <f>IF(A53&amp;""="","",SUMIFS('الطلبات'!$G$5:$G$3004,'الطلبات'!$F$5:$F$3004,A53&amp;"",'الطلبات'!$I$5:$I$3004,"تم التسليم"))</f>
        <v/>
      </c>
      <c r="H53" s="16">
        <f>IF(A53&amp;""="","",SUMIFS('الطلبات'!$G$5:$G$3004,'الطلبات'!$F$5:$F$3004,A53&amp;"",'الطلبات'!$I$5:$I$3004,"قيد التجهيز")+SUMIFS('الطلبات'!$G$5:$G$3004,'الطلبات'!$F$5:$F$3004,A53&amp;"",'الطلبات'!$I$5:$I$3004,"تم الشحن"))</f>
        <v/>
      </c>
      <c r="I53" s="16">
        <f>IF(A53&amp;""="","",E53-G53-H53)</f>
        <v/>
      </c>
      <c r="J53" s="6">
        <f>IF(A53&amp;""="","",IF(I53&lt;0,"رصيد سالب: راجع الأرقام",IF(AND(ISNUMBER(F53),I53&lt;F53),"أعد الطلب: الرصيد أقل من الحد","")))</f>
        <v/>
      </c>
    </row>
    <row r="54">
      <c r="A54" s="13" t="n"/>
      <c r="B54" s="5" t="n"/>
      <c r="C54" s="14" t="n"/>
      <c r="D54" s="14" t="n"/>
      <c r="E54" s="15" t="n"/>
      <c r="F54" s="15" t="n"/>
      <c r="G54" s="16">
        <f>IF(A54&amp;""="","",SUMIFS('الطلبات'!$G$5:$G$3004,'الطلبات'!$F$5:$F$3004,A54&amp;"",'الطلبات'!$I$5:$I$3004,"تم التسليم"))</f>
        <v/>
      </c>
      <c r="H54" s="16">
        <f>IF(A54&amp;""="","",SUMIFS('الطلبات'!$G$5:$G$3004,'الطلبات'!$F$5:$F$3004,A54&amp;"",'الطلبات'!$I$5:$I$3004,"قيد التجهيز")+SUMIFS('الطلبات'!$G$5:$G$3004,'الطلبات'!$F$5:$F$3004,A54&amp;"",'الطلبات'!$I$5:$I$3004,"تم الشحن"))</f>
        <v/>
      </c>
      <c r="I54" s="16">
        <f>IF(A54&amp;""="","",E54-G54-H54)</f>
        <v/>
      </c>
      <c r="J54" s="6">
        <f>IF(A54&amp;""="","",IF(I54&lt;0,"رصيد سالب: راجع الأرقام",IF(AND(ISNUMBER(F54),I54&lt;F54),"أعد الطلب: الرصيد أقل من الحد","")))</f>
        <v/>
      </c>
    </row>
    <row r="55">
      <c r="A55" s="13" t="n"/>
      <c r="B55" s="5" t="n"/>
      <c r="C55" s="14" t="n"/>
      <c r="D55" s="14" t="n"/>
      <c r="E55" s="15" t="n"/>
      <c r="F55" s="15" t="n"/>
      <c r="G55" s="16">
        <f>IF(A55&amp;""="","",SUMIFS('الطلبات'!$G$5:$G$3004,'الطلبات'!$F$5:$F$3004,A55&amp;"",'الطلبات'!$I$5:$I$3004,"تم التسليم"))</f>
        <v/>
      </c>
      <c r="H55" s="16">
        <f>IF(A55&amp;""="","",SUMIFS('الطلبات'!$G$5:$G$3004,'الطلبات'!$F$5:$F$3004,A55&amp;"",'الطلبات'!$I$5:$I$3004,"قيد التجهيز")+SUMIFS('الطلبات'!$G$5:$G$3004,'الطلبات'!$F$5:$F$3004,A55&amp;"",'الطلبات'!$I$5:$I$3004,"تم الشحن"))</f>
        <v/>
      </c>
      <c r="I55" s="16">
        <f>IF(A55&amp;""="","",E55-G55-H55)</f>
        <v/>
      </c>
      <c r="J55" s="6">
        <f>IF(A55&amp;""="","",IF(I55&lt;0,"رصيد سالب: راجع الأرقام",IF(AND(ISNUMBER(F55),I55&lt;F55),"أعد الطلب: الرصيد أقل من الحد","")))</f>
        <v/>
      </c>
    </row>
    <row r="56">
      <c r="A56" s="13" t="n"/>
      <c r="B56" s="5" t="n"/>
      <c r="C56" s="14" t="n"/>
      <c r="D56" s="14" t="n"/>
      <c r="E56" s="15" t="n"/>
      <c r="F56" s="15" t="n"/>
      <c r="G56" s="16">
        <f>IF(A56&amp;""="","",SUMIFS('الطلبات'!$G$5:$G$3004,'الطلبات'!$F$5:$F$3004,A56&amp;"",'الطلبات'!$I$5:$I$3004,"تم التسليم"))</f>
        <v/>
      </c>
      <c r="H56" s="16">
        <f>IF(A56&amp;""="","",SUMIFS('الطلبات'!$G$5:$G$3004,'الطلبات'!$F$5:$F$3004,A56&amp;"",'الطلبات'!$I$5:$I$3004,"قيد التجهيز")+SUMIFS('الطلبات'!$G$5:$G$3004,'الطلبات'!$F$5:$F$3004,A56&amp;"",'الطلبات'!$I$5:$I$3004,"تم الشحن"))</f>
        <v/>
      </c>
      <c r="I56" s="16">
        <f>IF(A56&amp;""="","",E56-G56-H56)</f>
        <v/>
      </c>
      <c r="J56" s="6">
        <f>IF(A56&amp;""="","",IF(I56&lt;0,"رصيد سالب: راجع الأرقام",IF(AND(ISNUMBER(F56),I56&lt;F56),"أعد الطلب: الرصيد أقل من الحد","")))</f>
        <v/>
      </c>
    </row>
    <row r="57">
      <c r="A57" s="13" t="n"/>
      <c r="B57" s="5" t="n"/>
      <c r="C57" s="14" t="n"/>
      <c r="D57" s="14" t="n"/>
      <c r="E57" s="15" t="n"/>
      <c r="F57" s="15" t="n"/>
      <c r="G57" s="16">
        <f>IF(A57&amp;""="","",SUMIFS('الطلبات'!$G$5:$G$3004,'الطلبات'!$F$5:$F$3004,A57&amp;"",'الطلبات'!$I$5:$I$3004,"تم التسليم"))</f>
        <v/>
      </c>
      <c r="H57" s="16">
        <f>IF(A57&amp;""="","",SUMIFS('الطلبات'!$G$5:$G$3004,'الطلبات'!$F$5:$F$3004,A57&amp;"",'الطلبات'!$I$5:$I$3004,"قيد التجهيز")+SUMIFS('الطلبات'!$G$5:$G$3004,'الطلبات'!$F$5:$F$3004,A57&amp;"",'الطلبات'!$I$5:$I$3004,"تم الشحن"))</f>
        <v/>
      </c>
      <c r="I57" s="16">
        <f>IF(A57&amp;""="","",E57-G57-H57)</f>
        <v/>
      </c>
      <c r="J57" s="6">
        <f>IF(A57&amp;""="","",IF(I57&lt;0,"رصيد سالب: راجع الأرقام",IF(AND(ISNUMBER(F57),I57&lt;F57),"أعد الطلب: الرصيد أقل من الحد","")))</f>
        <v/>
      </c>
    </row>
    <row r="58">
      <c r="A58" s="13" t="n"/>
      <c r="B58" s="5" t="n"/>
      <c r="C58" s="14" t="n"/>
      <c r="D58" s="14" t="n"/>
      <c r="E58" s="15" t="n"/>
      <c r="F58" s="15" t="n"/>
      <c r="G58" s="16">
        <f>IF(A58&amp;""="","",SUMIFS('الطلبات'!$G$5:$G$3004,'الطلبات'!$F$5:$F$3004,A58&amp;"",'الطلبات'!$I$5:$I$3004,"تم التسليم"))</f>
        <v/>
      </c>
      <c r="H58" s="16">
        <f>IF(A58&amp;""="","",SUMIFS('الطلبات'!$G$5:$G$3004,'الطلبات'!$F$5:$F$3004,A58&amp;"",'الطلبات'!$I$5:$I$3004,"قيد التجهيز")+SUMIFS('الطلبات'!$G$5:$G$3004,'الطلبات'!$F$5:$F$3004,A58&amp;"",'الطلبات'!$I$5:$I$3004,"تم الشحن"))</f>
        <v/>
      </c>
      <c r="I58" s="16">
        <f>IF(A58&amp;""="","",E58-G58-H58)</f>
        <v/>
      </c>
      <c r="J58" s="6">
        <f>IF(A58&amp;""="","",IF(I58&lt;0,"رصيد سالب: راجع الأرقام",IF(AND(ISNUMBER(F58),I58&lt;F58),"أعد الطلب: الرصيد أقل من الحد","")))</f>
        <v/>
      </c>
    </row>
    <row r="59">
      <c r="A59" s="13" t="n"/>
      <c r="B59" s="5" t="n"/>
      <c r="C59" s="14" t="n"/>
      <c r="D59" s="14" t="n"/>
      <c r="E59" s="15" t="n"/>
      <c r="F59" s="15" t="n"/>
      <c r="G59" s="16">
        <f>IF(A59&amp;""="","",SUMIFS('الطلبات'!$G$5:$G$3004,'الطلبات'!$F$5:$F$3004,A59&amp;"",'الطلبات'!$I$5:$I$3004,"تم التسليم"))</f>
        <v/>
      </c>
      <c r="H59" s="16">
        <f>IF(A59&amp;""="","",SUMIFS('الطلبات'!$G$5:$G$3004,'الطلبات'!$F$5:$F$3004,A59&amp;"",'الطلبات'!$I$5:$I$3004,"قيد التجهيز")+SUMIFS('الطلبات'!$G$5:$G$3004,'الطلبات'!$F$5:$F$3004,A59&amp;"",'الطلبات'!$I$5:$I$3004,"تم الشحن"))</f>
        <v/>
      </c>
      <c r="I59" s="16">
        <f>IF(A59&amp;""="","",E59-G59-H59)</f>
        <v/>
      </c>
      <c r="J59" s="6">
        <f>IF(A59&amp;""="","",IF(I59&lt;0,"رصيد سالب: راجع الأرقام",IF(AND(ISNUMBER(F59),I59&lt;F59),"أعد الطلب: الرصيد أقل من الحد","")))</f>
        <v/>
      </c>
    </row>
    <row r="60">
      <c r="A60" s="13" t="n"/>
      <c r="B60" s="5" t="n"/>
      <c r="C60" s="14" t="n"/>
      <c r="D60" s="14" t="n"/>
      <c r="E60" s="15" t="n"/>
      <c r="F60" s="15" t="n"/>
      <c r="G60" s="16">
        <f>IF(A60&amp;""="","",SUMIFS('الطلبات'!$G$5:$G$3004,'الطلبات'!$F$5:$F$3004,A60&amp;"",'الطلبات'!$I$5:$I$3004,"تم التسليم"))</f>
        <v/>
      </c>
      <c r="H60" s="16">
        <f>IF(A60&amp;""="","",SUMIFS('الطلبات'!$G$5:$G$3004,'الطلبات'!$F$5:$F$3004,A60&amp;"",'الطلبات'!$I$5:$I$3004,"قيد التجهيز")+SUMIFS('الطلبات'!$G$5:$G$3004,'الطلبات'!$F$5:$F$3004,A60&amp;"",'الطلبات'!$I$5:$I$3004,"تم الشحن"))</f>
        <v/>
      </c>
      <c r="I60" s="16">
        <f>IF(A60&amp;""="","",E60-G60-H60)</f>
        <v/>
      </c>
      <c r="J60" s="6">
        <f>IF(A60&amp;""="","",IF(I60&lt;0,"رصيد سالب: راجع الأرقام",IF(AND(ISNUMBER(F60),I60&lt;F60),"أعد الطلب: الرصيد أقل من الحد","")))</f>
        <v/>
      </c>
    </row>
    <row r="61">
      <c r="A61" s="13" t="n"/>
      <c r="B61" s="5" t="n"/>
      <c r="C61" s="14" t="n"/>
      <c r="D61" s="14" t="n"/>
      <c r="E61" s="15" t="n"/>
      <c r="F61" s="15" t="n"/>
      <c r="G61" s="16">
        <f>IF(A61&amp;""="","",SUMIFS('الطلبات'!$G$5:$G$3004,'الطلبات'!$F$5:$F$3004,A61&amp;"",'الطلبات'!$I$5:$I$3004,"تم التسليم"))</f>
        <v/>
      </c>
      <c r="H61" s="16">
        <f>IF(A61&amp;""="","",SUMIFS('الطلبات'!$G$5:$G$3004,'الطلبات'!$F$5:$F$3004,A61&amp;"",'الطلبات'!$I$5:$I$3004,"قيد التجهيز")+SUMIFS('الطلبات'!$G$5:$G$3004,'الطلبات'!$F$5:$F$3004,A61&amp;"",'الطلبات'!$I$5:$I$3004,"تم الشحن"))</f>
        <v/>
      </c>
      <c r="I61" s="16">
        <f>IF(A61&amp;""="","",E61-G61-H61)</f>
        <v/>
      </c>
      <c r="J61" s="6">
        <f>IF(A61&amp;""="","",IF(I61&lt;0,"رصيد سالب: راجع الأرقام",IF(AND(ISNUMBER(F61),I61&lt;F61),"أعد الطلب: الرصيد أقل من الحد","")))</f>
        <v/>
      </c>
    </row>
    <row r="62">
      <c r="A62" s="13" t="n"/>
      <c r="B62" s="5" t="n"/>
      <c r="C62" s="14" t="n"/>
      <c r="D62" s="14" t="n"/>
      <c r="E62" s="15" t="n"/>
      <c r="F62" s="15" t="n"/>
      <c r="G62" s="16">
        <f>IF(A62&amp;""="","",SUMIFS('الطلبات'!$G$5:$G$3004,'الطلبات'!$F$5:$F$3004,A62&amp;"",'الطلبات'!$I$5:$I$3004,"تم التسليم"))</f>
        <v/>
      </c>
      <c r="H62" s="16">
        <f>IF(A62&amp;""="","",SUMIFS('الطلبات'!$G$5:$G$3004,'الطلبات'!$F$5:$F$3004,A62&amp;"",'الطلبات'!$I$5:$I$3004,"قيد التجهيز")+SUMIFS('الطلبات'!$G$5:$G$3004,'الطلبات'!$F$5:$F$3004,A62&amp;"",'الطلبات'!$I$5:$I$3004,"تم الشحن"))</f>
        <v/>
      </c>
      <c r="I62" s="16">
        <f>IF(A62&amp;""="","",E62-G62-H62)</f>
        <v/>
      </c>
      <c r="J62" s="6">
        <f>IF(A62&amp;""="","",IF(I62&lt;0,"رصيد سالب: راجع الأرقام",IF(AND(ISNUMBER(F62),I62&lt;F62),"أعد الطلب: الرصيد أقل من الحد","")))</f>
        <v/>
      </c>
    </row>
    <row r="63">
      <c r="A63" s="13" t="n"/>
      <c r="B63" s="5" t="n"/>
      <c r="C63" s="14" t="n"/>
      <c r="D63" s="14" t="n"/>
      <c r="E63" s="15" t="n"/>
      <c r="F63" s="15" t="n"/>
      <c r="G63" s="16">
        <f>IF(A63&amp;""="","",SUMIFS('الطلبات'!$G$5:$G$3004,'الطلبات'!$F$5:$F$3004,A63&amp;"",'الطلبات'!$I$5:$I$3004,"تم التسليم"))</f>
        <v/>
      </c>
      <c r="H63" s="16">
        <f>IF(A63&amp;""="","",SUMIFS('الطلبات'!$G$5:$G$3004,'الطلبات'!$F$5:$F$3004,A63&amp;"",'الطلبات'!$I$5:$I$3004,"قيد التجهيز")+SUMIFS('الطلبات'!$G$5:$G$3004,'الطلبات'!$F$5:$F$3004,A63&amp;"",'الطلبات'!$I$5:$I$3004,"تم الشحن"))</f>
        <v/>
      </c>
      <c r="I63" s="16">
        <f>IF(A63&amp;""="","",E63-G63-H63)</f>
        <v/>
      </c>
      <c r="J63" s="6">
        <f>IF(A63&amp;""="","",IF(I63&lt;0,"رصيد سالب: راجع الأرقام",IF(AND(ISNUMBER(F63),I63&lt;F63),"أعد الطلب: الرصيد أقل من الحد","")))</f>
        <v/>
      </c>
    </row>
    <row r="64">
      <c r="A64" s="13" t="n"/>
      <c r="B64" s="5" t="n"/>
      <c r="C64" s="14" t="n"/>
      <c r="D64" s="14" t="n"/>
      <c r="E64" s="15" t="n"/>
      <c r="F64" s="15" t="n"/>
      <c r="G64" s="16">
        <f>IF(A64&amp;""="","",SUMIFS('الطلبات'!$G$5:$G$3004,'الطلبات'!$F$5:$F$3004,A64&amp;"",'الطلبات'!$I$5:$I$3004,"تم التسليم"))</f>
        <v/>
      </c>
      <c r="H64" s="16">
        <f>IF(A64&amp;""="","",SUMIFS('الطلبات'!$G$5:$G$3004,'الطلبات'!$F$5:$F$3004,A64&amp;"",'الطلبات'!$I$5:$I$3004,"قيد التجهيز")+SUMIFS('الطلبات'!$G$5:$G$3004,'الطلبات'!$F$5:$F$3004,A64&amp;"",'الطلبات'!$I$5:$I$3004,"تم الشحن"))</f>
        <v/>
      </c>
      <c r="I64" s="16">
        <f>IF(A64&amp;""="","",E64-G64-H64)</f>
        <v/>
      </c>
      <c r="J64" s="6">
        <f>IF(A64&amp;""="","",IF(I64&lt;0,"رصيد سالب: راجع الأرقام",IF(AND(ISNUMBER(F64),I64&lt;F64),"أعد الطلب: الرصيد أقل من الحد","")))</f>
        <v/>
      </c>
    </row>
    <row r="65">
      <c r="A65" s="13" t="n"/>
      <c r="B65" s="5" t="n"/>
      <c r="C65" s="14" t="n"/>
      <c r="D65" s="14" t="n"/>
      <c r="E65" s="15" t="n"/>
      <c r="F65" s="15" t="n"/>
      <c r="G65" s="16">
        <f>IF(A65&amp;""="","",SUMIFS('الطلبات'!$G$5:$G$3004,'الطلبات'!$F$5:$F$3004,A65&amp;"",'الطلبات'!$I$5:$I$3004,"تم التسليم"))</f>
        <v/>
      </c>
      <c r="H65" s="16">
        <f>IF(A65&amp;""="","",SUMIFS('الطلبات'!$G$5:$G$3004,'الطلبات'!$F$5:$F$3004,A65&amp;"",'الطلبات'!$I$5:$I$3004,"قيد التجهيز")+SUMIFS('الطلبات'!$G$5:$G$3004,'الطلبات'!$F$5:$F$3004,A65&amp;"",'الطلبات'!$I$5:$I$3004,"تم الشحن"))</f>
        <v/>
      </c>
      <c r="I65" s="16">
        <f>IF(A65&amp;""="","",E65-G65-H65)</f>
        <v/>
      </c>
      <c r="J65" s="6">
        <f>IF(A65&amp;""="","",IF(I65&lt;0,"رصيد سالب: راجع الأرقام",IF(AND(ISNUMBER(F65),I65&lt;F65),"أعد الطلب: الرصيد أقل من الحد","")))</f>
        <v/>
      </c>
    </row>
    <row r="66">
      <c r="A66" s="13" t="n"/>
      <c r="B66" s="5" t="n"/>
      <c r="C66" s="14" t="n"/>
      <c r="D66" s="14" t="n"/>
      <c r="E66" s="15" t="n"/>
      <c r="F66" s="15" t="n"/>
      <c r="G66" s="16">
        <f>IF(A66&amp;""="","",SUMIFS('الطلبات'!$G$5:$G$3004,'الطلبات'!$F$5:$F$3004,A66&amp;"",'الطلبات'!$I$5:$I$3004,"تم التسليم"))</f>
        <v/>
      </c>
      <c r="H66" s="16">
        <f>IF(A66&amp;""="","",SUMIFS('الطلبات'!$G$5:$G$3004,'الطلبات'!$F$5:$F$3004,A66&amp;"",'الطلبات'!$I$5:$I$3004,"قيد التجهيز")+SUMIFS('الطلبات'!$G$5:$G$3004,'الطلبات'!$F$5:$F$3004,A66&amp;"",'الطلبات'!$I$5:$I$3004,"تم الشحن"))</f>
        <v/>
      </c>
      <c r="I66" s="16">
        <f>IF(A66&amp;""="","",E66-G66-H66)</f>
        <v/>
      </c>
      <c r="J66" s="6">
        <f>IF(A66&amp;""="","",IF(I66&lt;0,"رصيد سالب: راجع الأرقام",IF(AND(ISNUMBER(F66),I66&lt;F66),"أعد الطلب: الرصيد أقل من الحد","")))</f>
        <v/>
      </c>
    </row>
    <row r="67">
      <c r="A67" s="13" t="n"/>
      <c r="B67" s="5" t="n"/>
      <c r="C67" s="14" t="n"/>
      <c r="D67" s="14" t="n"/>
      <c r="E67" s="15" t="n"/>
      <c r="F67" s="15" t="n"/>
      <c r="G67" s="16">
        <f>IF(A67&amp;""="","",SUMIFS('الطلبات'!$G$5:$G$3004,'الطلبات'!$F$5:$F$3004,A67&amp;"",'الطلبات'!$I$5:$I$3004,"تم التسليم"))</f>
        <v/>
      </c>
      <c r="H67" s="16">
        <f>IF(A67&amp;""="","",SUMIFS('الطلبات'!$G$5:$G$3004,'الطلبات'!$F$5:$F$3004,A67&amp;"",'الطلبات'!$I$5:$I$3004,"قيد التجهيز")+SUMIFS('الطلبات'!$G$5:$G$3004,'الطلبات'!$F$5:$F$3004,A67&amp;"",'الطلبات'!$I$5:$I$3004,"تم الشحن"))</f>
        <v/>
      </c>
      <c r="I67" s="16">
        <f>IF(A67&amp;""="","",E67-G67-H67)</f>
        <v/>
      </c>
      <c r="J67" s="6">
        <f>IF(A67&amp;""="","",IF(I67&lt;0,"رصيد سالب: راجع الأرقام",IF(AND(ISNUMBER(F67),I67&lt;F67),"أعد الطلب: الرصيد أقل من الحد","")))</f>
        <v/>
      </c>
    </row>
    <row r="68">
      <c r="A68" s="13" t="n"/>
      <c r="B68" s="5" t="n"/>
      <c r="C68" s="14" t="n"/>
      <c r="D68" s="14" t="n"/>
      <c r="E68" s="15" t="n"/>
      <c r="F68" s="15" t="n"/>
      <c r="G68" s="16">
        <f>IF(A68&amp;""="","",SUMIFS('الطلبات'!$G$5:$G$3004,'الطلبات'!$F$5:$F$3004,A68&amp;"",'الطلبات'!$I$5:$I$3004,"تم التسليم"))</f>
        <v/>
      </c>
      <c r="H68" s="16">
        <f>IF(A68&amp;""="","",SUMIFS('الطلبات'!$G$5:$G$3004,'الطلبات'!$F$5:$F$3004,A68&amp;"",'الطلبات'!$I$5:$I$3004,"قيد التجهيز")+SUMIFS('الطلبات'!$G$5:$G$3004,'الطلبات'!$F$5:$F$3004,A68&amp;"",'الطلبات'!$I$5:$I$3004,"تم الشحن"))</f>
        <v/>
      </c>
      <c r="I68" s="16">
        <f>IF(A68&amp;""="","",E68-G68-H68)</f>
        <v/>
      </c>
      <c r="J68" s="6">
        <f>IF(A68&amp;""="","",IF(I68&lt;0,"رصيد سالب: راجع الأرقام",IF(AND(ISNUMBER(F68),I68&lt;F68),"أعد الطلب: الرصيد أقل من الحد","")))</f>
        <v/>
      </c>
    </row>
    <row r="69">
      <c r="A69" s="13" t="n"/>
      <c r="B69" s="5" t="n"/>
      <c r="C69" s="14" t="n"/>
      <c r="D69" s="14" t="n"/>
      <c r="E69" s="15" t="n"/>
      <c r="F69" s="15" t="n"/>
      <c r="G69" s="16">
        <f>IF(A69&amp;""="","",SUMIFS('الطلبات'!$G$5:$G$3004,'الطلبات'!$F$5:$F$3004,A69&amp;"",'الطلبات'!$I$5:$I$3004,"تم التسليم"))</f>
        <v/>
      </c>
      <c r="H69" s="16">
        <f>IF(A69&amp;""="","",SUMIFS('الطلبات'!$G$5:$G$3004,'الطلبات'!$F$5:$F$3004,A69&amp;"",'الطلبات'!$I$5:$I$3004,"قيد التجهيز")+SUMIFS('الطلبات'!$G$5:$G$3004,'الطلبات'!$F$5:$F$3004,A69&amp;"",'الطلبات'!$I$5:$I$3004,"تم الشحن"))</f>
        <v/>
      </c>
      <c r="I69" s="16">
        <f>IF(A69&amp;""="","",E69-G69-H69)</f>
        <v/>
      </c>
      <c r="J69" s="6">
        <f>IF(A69&amp;""="","",IF(I69&lt;0,"رصيد سالب: راجع الأرقام",IF(AND(ISNUMBER(F69),I69&lt;F69),"أعد الطلب: الرصيد أقل من الحد","")))</f>
        <v/>
      </c>
    </row>
    <row r="70">
      <c r="A70" s="13" t="n"/>
      <c r="B70" s="5" t="n"/>
      <c r="C70" s="14" t="n"/>
      <c r="D70" s="14" t="n"/>
      <c r="E70" s="15" t="n"/>
      <c r="F70" s="15" t="n"/>
      <c r="G70" s="16">
        <f>IF(A70&amp;""="","",SUMIFS('الطلبات'!$G$5:$G$3004,'الطلبات'!$F$5:$F$3004,A70&amp;"",'الطلبات'!$I$5:$I$3004,"تم التسليم"))</f>
        <v/>
      </c>
      <c r="H70" s="16">
        <f>IF(A70&amp;""="","",SUMIFS('الطلبات'!$G$5:$G$3004,'الطلبات'!$F$5:$F$3004,A70&amp;"",'الطلبات'!$I$5:$I$3004,"قيد التجهيز")+SUMIFS('الطلبات'!$G$5:$G$3004,'الطلبات'!$F$5:$F$3004,A70&amp;"",'الطلبات'!$I$5:$I$3004,"تم الشحن"))</f>
        <v/>
      </c>
      <c r="I70" s="16">
        <f>IF(A70&amp;""="","",E70-G70-H70)</f>
        <v/>
      </c>
      <c r="J70" s="6">
        <f>IF(A70&amp;""="","",IF(I70&lt;0,"رصيد سالب: راجع الأرقام",IF(AND(ISNUMBER(F70),I70&lt;F70),"أعد الطلب: الرصيد أقل من الحد","")))</f>
        <v/>
      </c>
    </row>
    <row r="71">
      <c r="A71" s="13" t="n"/>
      <c r="B71" s="5" t="n"/>
      <c r="C71" s="14" t="n"/>
      <c r="D71" s="14" t="n"/>
      <c r="E71" s="15" t="n"/>
      <c r="F71" s="15" t="n"/>
      <c r="G71" s="16">
        <f>IF(A71&amp;""="","",SUMIFS('الطلبات'!$G$5:$G$3004,'الطلبات'!$F$5:$F$3004,A71&amp;"",'الطلبات'!$I$5:$I$3004,"تم التسليم"))</f>
        <v/>
      </c>
      <c r="H71" s="16">
        <f>IF(A71&amp;""="","",SUMIFS('الطلبات'!$G$5:$G$3004,'الطلبات'!$F$5:$F$3004,A71&amp;"",'الطلبات'!$I$5:$I$3004,"قيد التجهيز")+SUMIFS('الطلبات'!$G$5:$G$3004,'الطلبات'!$F$5:$F$3004,A71&amp;"",'الطلبات'!$I$5:$I$3004,"تم الشحن"))</f>
        <v/>
      </c>
      <c r="I71" s="16">
        <f>IF(A71&amp;""="","",E71-G71-H71)</f>
        <v/>
      </c>
      <c r="J71" s="6">
        <f>IF(A71&amp;""="","",IF(I71&lt;0,"رصيد سالب: راجع الأرقام",IF(AND(ISNUMBER(F71),I71&lt;F71),"أعد الطلب: الرصيد أقل من الحد","")))</f>
        <v/>
      </c>
    </row>
    <row r="72">
      <c r="A72" s="13" t="n"/>
      <c r="B72" s="5" t="n"/>
      <c r="C72" s="14" t="n"/>
      <c r="D72" s="14" t="n"/>
      <c r="E72" s="15" t="n"/>
      <c r="F72" s="15" t="n"/>
      <c r="G72" s="16">
        <f>IF(A72&amp;""="","",SUMIFS('الطلبات'!$G$5:$G$3004,'الطلبات'!$F$5:$F$3004,A72&amp;"",'الطلبات'!$I$5:$I$3004,"تم التسليم"))</f>
        <v/>
      </c>
      <c r="H72" s="16">
        <f>IF(A72&amp;""="","",SUMIFS('الطلبات'!$G$5:$G$3004,'الطلبات'!$F$5:$F$3004,A72&amp;"",'الطلبات'!$I$5:$I$3004,"قيد التجهيز")+SUMIFS('الطلبات'!$G$5:$G$3004,'الطلبات'!$F$5:$F$3004,A72&amp;"",'الطلبات'!$I$5:$I$3004,"تم الشحن"))</f>
        <v/>
      </c>
      <c r="I72" s="16">
        <f>IF(A72&amp;""="","",E72-G72-H72)</f>
        <v/>
      </c>
      <c r="J72" s="6">
        <f>IF(A72&amp;""="","",IF(I72&lt;0,"رصيد سالب: راجع الأرقام",IF(AND(ISNUMBER(F72),I72&lt;F72),"أعد الطلب: الرصيد أقل من الحد","")))</f>
        <v/>
      </c>
    </row>
    <row r="73">
      <c r="A73" s="13" t="n"/>
      <c r="B73" s="5" t="n"/>
      <c r="C73" s="14" t="n"/>
      <c r="D73" s="14" t="n"/>
      <c r="E73" s="15" t="n"/>
      <c r="F73" s="15" t="n"/>
      <c r="G73" s="16">
        <f>IF(A73&amp;""="","",SUMIFS('الطلبات'!$G$5:$G$3004,'الطلبات'!$F$5:$F$3004,A73&amp;"",'الطلبات'!$I$5:$I$3004,"تم التسليم"))</f>
        <v/>
      </c>
      <c r="H73" s="16">
        <f>IF(A73&amp;""="","",SUMIFS('الطلبات'!$G$5:$G$3004,'الطلبات'!$F$5:$F$3004,A73&amp;"",'الطلبات'!$I$5:$I$3004,"قيد التجهيز")+SUMIFS('الطلبات'!$G$5:$G$3004,'الطلبات'!$F$5:$F$3004,A73&amp;"",'الطلبات'!$I$5:$I$3004,"تم الشحن"))</f>
        <v/>
      </c>
      <c r="I73" s="16">
        <f>IF(A73&amp;""="","",E73-G73-H73)</f>
        <v/>
      </c>
      <c r="J73" s="6">
        <f>IF(A73&amp;""="","",IF(I73&lt;0,"رصيد سالب: راجع الأرقام",IF(AND(ISNUMBER(F73),I73&lt;F73),"أعد الطلب: الرصيد أقل من الحد","")))</f>
        <v/>
      </c>
    </row>
    <row r="74">
      <c r="A74" s="13" t="n"/>
      <c r="B74" s="5" t="n"/>
      <c r="C74" s="14" t="n"/>
      <c r="D74" s="14" t="n"/>
      <c r="E74" s="15" t="n"/>
      <c r="F74" s="15" t="n"/>
      <c r="G74" s="16">
        <f>IF(A74&amp;""="","",SUMIFS('الطلبات'!$G$5:$G$3004,'الطلبات'!$F$5:$F$3004,A74&amp;"",'الطلبات'!$I$5:$I$3004,"تم التسليم"))</f>
        <v/>
      </c>
      <c r="H74" s="16">
        <f>IF(A74&amp;""="","",SUMIFS('الطلبات'!$G$5:$G$3004,'الطلبات'!$F$5:$F$3004,A74&amp;"",'الطلبات'!$I$5:$I$3004,"قيد التجهيز")+SUMIFS('الطلبات'!$G$5:$G$3004,'الطلبات'!$F$5:$F$3004,A74&amp;"",'الطلبات'!$I$5:$I$3004,"تم الشحن"))</f>
        <v/>
      </c>
      <c r="I74" s="16">
        <f>IF(A74&amp;""="","",E74-G74-H74)</f>
        <v/>
      </c>
      <c r="J74" s="6">
        <f>IF(A74&amp;""="","",IF(I74&lt;0,"رصيد سالب: راجع الأرقام",IF(AND(ISNUMBER(F74),I74&lt;F74),"أعد الطلب: الرصيد أقل من الحد","")))</f>
        <v/>
      </c>
    </row>
    <row r="75">
      <c r="A75" s="13" t="n"/>
      <c r="B75" s="5" t="n"/>
      <c r="C75" s="14" t="n"/>
      <c r="D75" s="14" t="n"/>
      <c r="E75" s="15" t="n"/>
      <c r="F75" s="15" t="n"/>
      <c r="G75" s="16">
        <f>IF(A75&amp;""="","",SUMIFS('الطلبات'!$G$5:$G$3004,'الطلبات'!$F$5:$F$3004,A75&amp;"",'الطلبات'!$I$5:$I$3004,"تم التسليم"))</f>
        <v/>
      </c>
      <c r="H75" s="16">
        <f>IF(A75&amp;""="","",SUMIFS('الطلبات'!$G$5:$G$3004,'الطلبات'!$F$5:$F$3004,A75&amp;"",'الطلبات'!$I$5:$I$3004,"قيد التجهيز")+SUMIFS('الطلبات'!$G$5:$G$3004,'الطلبات'!$F$5:$F$3004,A75&amp;"",'الطلبات'!$I$5:$I$3004,"تم الشحن"))</f>
        <v/>
      </c>
      <c r="I75" s="16">
        <f>IF(A75&amp;""="","",E75-G75-H75)</f>
        <v/>
      </c>
      <c r="J75" s="6">
        <f>IF(A75&amp;""="","",IF(I75&lt;0,"رصيد سالب: راجع الأرقام",IF(AND(ISNUMBER(F75),I75&lt;F75),"أعد الطلب: الرصيد أقل من الحد","")))</f>
        <v/>
      </c>
    </row>
    <row r="76">
      <c r="A76" s="13" t="n"/>
      <c r="B76" s="5" t="n"/>
      <c r="C76" s="14" t="n"/>
      <c r="D76" s="14" t="n"/>
      <c r="E76" s="15" t="n"/>
      <c r="F76" s="15" t="n"/>
      <c r="G76" s="16">
        <f>IF(A76&amp;""="","",SUMIFS('الطلبات'!$G$5:$G$3004,'الطلبات'!$F$5:$F$3004,A76&amp;"",'الطلبات'!$I$5:$I$3004,"تم التسليم"))</f>
        <v/>
      </c>
      <c r="H76" s="16">
        <f>IF(A76&amp;""="","",SUMIFS('الطلبات'!$G$5:$G$3004,'الطلبات'!$F$5:$F$3004,A76&amp;"",'الطلبات'!$I$5:$I$3004,"قيد التجهيز")+SUMIFS('الطلبات'!$G$5:$G$3004,'الطلبات'!$F$5:$F$3004,A76&amp;"",'الطلبات'!$I$5:$I$3004,"تم الشحن"))</f>
        <v/>
      </c>
      <c r="I76" s="16">
        <f>IF(A76&amp;""="","",E76-G76-H76)</f>
        <v/>
      </c>
      <c r="J76" s="6">
        <f>IF(A76&amp;""="","",IF(I76&lt;0,"رصيد سالب: راجع الأرقام",IF(AND(ISNUMBER(F76),I76&lt;F76),"أعد الطلب: الرصيد أقل من الحد","")))</f>
        <v/>
      </c>
    </row>
    <row r="77">
      <c r="A77" s="13" t="n"/>
      <c r="B77" s="5" t="n"/>
      <c r="C77" s="14" t="n"/>
      <c r="D77" s="14" t="n"/>
      <c r="E77" s="15" t="n"/>
      <c r="F77" s="15" t="n"/>
      <c r="G77" s="16">
        <f>IF(A77&amp;""="","",SUMIFS('الطلبات'!$G$5:$G$3004,'الطلبات'!$F$5:$F$3004,A77&amp;"",'الطلبات'!$I$5:$I$3004,"تم التسليم"))</f>
        <v/>
      </c>
      <c r="H77" s="16">
        <f>IF(A77&amp;""="","",SUMIFS('الطلبات'!$G$5:$G$3004,'الطلبات'!$F$5:$F$3004,A77&amp;"",'الطلبات'!$I$5:$I$3004,"قيد التجهيز")+SUMIFS('الطلبات'!$G$5:$G$3004,'الطلبات'!$F$5:$F$3004,A77&amp;"",'الطلبات'!$I$5:$I$3004,"تم الشحن"))</f>
        <v/>
      </c>
      <c r="I77" s="16">
        <f>IF(A77&amp;""="","",E77-G77-H77)</f>
        <v/>
      </c>
      <c r="J77" s="6">
        <f>IF(A77&amp;""="","",IF(I77&lt;0,"رصيد سالب: راجع الأرقام",IF(AND(ISNUMBER(F77),I77&lt;F77),"أعد الطلب: الرصيد أقل من الحد","")))</f>
        <v/>
      </c>
    </row>
    <row r="78">
      <c r="A78" s="13" t="n"/>
      <c r="B78" s="5" t="n"/>
      <c r="C78" s="14" t="n"/>
      <c r="D78" s="14" t="n"/>
      <c r="E78" s="15" t="n"/>
      <c r="F78" s="15" t="n"/>
      <c r="G78" s="16">
        <f>IF(A78&amp;""="","",SUMIFS('الطلبات'!$G$5:$G$3004,'الطلبات'!$F$5:$F$3004,A78&amp;"",'الطلبات'!$I$5:$I$3004,"تم التسليم"))</f>
        <v/>
      </c>
      <c r="H78" s="16">
        <f>IF(A78&amp;""="","",SUMIFS('الطلبات'!$G$5:$G$3004,'الطلبات'!$F$5:$F$3004,A78&amp;"",'الطلبات'!$I$5:$I$3004,"قيد التجهيز")+SUMIFS('الطلبات'!$G$5:$G$3004,'الطلبات'!$F$5:$F$3004,A78&amp;"",'الطلبات'!$I$5:$I$3004,"تم الشحن"))</f>
        <v/>
      </c>
      <c r="I78" s="16">
        <f>IF(A78&amp;""="","",E78-G78-H78)</f>
        <v/>
      </c>
      <c r="J78" s="6">
        <f>IF(A78&amp;""="","",IF(I78&lt;0,"رصيد سالب: راجع الأرقام",IF(AND(ISNUMBER(F78),I78&lt;F78),"أعد الطلب: الرصيد أقل من الحد","")))</f>
        <v/>
      </c>
    </row>
    <row r="79">
      <c r="A79" s="13" t="n"/>
      <c r="B79" s="5" t="n"/>
      <c r="C79" s="14" t="n"/>
      <c r="D79" s="14" t="n"/>
      <c r="E79" s="15" t="n"/>
      <c r="F79" s="15" t="n"/>
      <c r="G79" s="16">
        <f>IF(A79&amp;""="","",SUMIFS('الطلبات'!$G$5:$G$3004,'الطلبات'!$F$5:$F$3004,A79&amp;"",'الطلبات'!$I$5:$I$3004,"تم التسليم"))</f>
        <v/>
      </c>
      <c r="H79" s="16">
        <f>IF(A79&amp;""="","",SUMIFS('الطلبات'!$G$5:$G$3004,'الطلبات'!$F$5:$F$3004,A79&amp;"",'الطلبات'!$I$5:$I$3004,"قيد التجهيز")+SUMIFS('الطلبات'!$G$5:$G$3004,'الطلبات'!$F$5:$F$3004,A79&amp;"",'الطلبات'!$I$5:$I$3004,"تم الشحن"))</f>
        <v/>
      </c>
      <c r="I79" s="16">
        <f>IF(A79&amp;""="","",E79-G79-H79)</f>
        <v/>
      </c>
      <c r="J79" s="6">
        <f>IF(A79&amp;""="","",IF(I79&lt;0,"رصيد سالب: راجع الأرقام",IF(AND(ISNUMBER(F79),I79&lt;F79),"أعد الطلب: الرصيد أقل من الحد","")))</f>
        <v/>
      </c>
    </row>
    <row r="80">
      <c r="A80" s="13" t="n"/>
      <c r="B80" s="5" t="n"/>
      <c r="C80" s="14" t="n"/>
      <c r="D80" s="14" t="n"/>
      <c r="E80" s="15" t="n"/>
      <c r="F80" s="15" t="n"/>
      <c r="G80" s="16">
        <f>IF(A80&amp;""="","",SUMIFS('الطلبات'!$G$5:$G$3004,'الطلبات'!$F$5:$F$3004,A80&amp;"",'الطلبات'!$I$5:$I$3004,"تم التسليم"))</f>
        <v/>
      </c>
      <c r="H80" s="16">
        <f>IF(A80&amp;""="","",SUMIFS('الطلبات'!$G$5:$G$3004,'الطلبات'!$F$5:$F$3004,A80&amp;"",'الطلبات'!$I$5:$I$3004,"قيد التجهيز")+SUMIFS('الطلبات'!$G$5:$G$3004,'الطلبات'!$F$5:$F$3004,A80&amp;"",'الطلبات'!$I$5:$I$3004,"تم الشحن"))</f>
        <v/>
      </c>
      <c r="I80" s="16">
        <f>IF(A80&amp;""="","",E80-G80-H80)</f>
        <v/>
      </c>
      <c r="J80" s="6">
        <f>IF(A80&amp;""="","",IF(I80&lt;0,"رصيد سالب: راجع الأرقام",IF(AND(ISNUMBER(F80),I80&lt;F80),"أعد الطلب: الرصيد أقل من الحد","")))</f>
        <v/>
      </c>
    </row>
    <row r="81">
      <c r="A81" s="13" t="n"/>
      <c r="B81" s="5" t="n"/>
      <c r="C81" s="14" t="n"/>
      <c r="D81" s="14" t="n"/>
      <c r="E81" s="15" t="n"/>
      <c r="F81" s="15" t="n"/>
      <c r="G81" s="16">
        <f>IF(A81&amp;""="","",SUMIFS('الطلبات'!$G$5:$G$3004,'الطلبات'!$F$5:$F$3004,A81&amp;"",'الطلبات'!$I$5:$I$3004,"تم التسليم"))</f>
        <v/>
      </c>
      <c r="H81" s="16">
        <f>IF(A81&amp;""="","",SUMIFS('الطلبات'!$G$5:$G$3004,'الطلبات'!$F$5:$F$3004,A81&amp;"",'الطلبات'!$I$5:$I$3004,"قيد التجهيز")+SUMIFS('الطلبات'!$G$5:$G$3004,'الطلبات'!$F$5:$F$3004,A81&amp;"",'الطلبات'!$I$5:$I$3004,"تم الشحن"))</f>
        <v/>
      </c>
      <c r="I81" s="16">
        <f>IF(A81&amp;""="","",E81-G81-H81)</f>
        <v/>
      </c>
      <c r="J81" s="6">
        <f>IF(A81&amp;""="","",IF(I81&lt;0,"رصيد سالب: راجع الأرقام",IF(AND(ISNUMBER(F81),I81&lt;F81),"أعد الطلب: الرصيد أقل من الحد","")))</f>
        <v/>
      </c>
    </row>
    <row r="82">
      <c r="A82" s="13" t="n"/>
      <c r="B82" s="5" t="n"/>
      <c r="C82" s="14" t="n"/>
      <c r="D82" s="14" t="n"/>
      <c r="E82" s="15" t="n"/>
      <c r="F82" s="15" t="n"/>
      <c r="G82" s="16">
        <f>IF(A82&amp;""="","",SUMIFS('الطلبات'!$G$5:$G$3004,'الطلبات'!$F$5:$F$3004,A82&amp;"",'الطلبات'!$I$5:$I$3004,"تم التسليم"))</f>
        <v/>
      </c>
      <c r="H82" s="16">
        <f>IF(A82&amp;""="","",SUMIFS('الطلبات'!$G$5:$G$3004,'الطلبات'!$F$5:$F$3004,A82&amp;"",'الطلبات'!$I$5:$I$3004,"قيد التجهيز")+SUMIFS('الطلبات'!$G$5:$G$3004,'الطلبات'!$F$5:$F$3004,A82&amp;"",'الطلبات'!$I$5:$I$3004,"تم الشحن"))</f>
        <v/>
      </c>
      <c r="I82" s="16">
        <f>IF(A82&amp;""="","",E82-G82-H82)</f>
        <v/>
      </c>
      <c r="J82" s="6">
        <f>IF(A82&amp;""="","",IF(I82&lt;0,"رصيد سالب: راجع الأرقام",IF(AND(ISNUMBER(F82),I82&lt;F82),"أعد الطلب: الرصيد أقل من الحد","")))</f>
        <v/>
      </c>
    </row>
    <row r="83">
      <c r="A83" s="13" t="n"/>
      <c r="B83" s="5" t="n"/>
      <c r="C83" s="14" t="n"/>
      <c r="D83" s="14" t="n"/>
      <c r="E83" s="15" t="n"/>
      <c r="F83" s="15" t="n"/>
      <c r="G83" s="16">
        <f>IF(A83&amp;""="","",SUMIFS('الطلبات'!$G$5:$G$3004,'الطلبات'!$F$5:$F$3004,A83&amp;"",'الطلبات'!$I$5:$I$3004,"تم التسليم"))</f>
        <v/>
      </c>
      <c r="H83" s="16">
        <f>IF(A83&amp;""="","",SUMIFS('الطلبات'!$G$5:$G$3004,'الطلبات'!$F$5:$F$3004,A83&amp;"",'الطلبات'!$I$5:$I$3004,"قيد التجهيز")+SUMIFS('الطلبات'!$G$5:$G$3004,'الطلبات'!$F$5:$F$3004,A83&amp;"",'الطلبات'!$I$5:$I$3004,"تم الشحن"))</f>
        <v/>
      </c>
      <c r="I83" s="16">
        <f>IF(A83&amp;""="","",E83-G83-H83)</f>
        <v/>
      </c>
      <c r="J83" s="6">
        <f>IF(A83&amp;""="","",IF(I83&lt;0,"رصيد سالب: راجع الأرقام",IF(AND(ISNUMBER(F83),I83&lt;F83),"أعد الطلب: الرصيد أقل من الحد","")))</f>
        <v/>
      </c>
    </row>
    <row r="84">
      <c r="A84" s="13" t="n"/>
      <c r="B84" s="5" t="n"/>
      <c r="C84" s="14" t="n"/>
      <c r="D84" s="14" t="n"/>
      <c r="E84" s="15" t="n"/>
      <c r="F84" s="15" t="n"/>
      <c r="G84" s="16">
        <f>IF(A84&amp;""="","",SUMIFS('الطلبات'!$G$5:$G$3004,'الطلبات'!$F$5:$F$3004,A84&amp;"",'الطلبات'!$I$5:$I$3004,"تم التسليم"))</f>
        <v/>
      </c>
      <c r="H84" s="16">
        <f>IF(A84&amp;""="","",SUMIFS('الطلبات'!$G$5:$G$3004,'الطلبات'!$F$5:$F$3004,A84&amp;"",'الطلبات'!$I$5:$I$3004,"قيد التجهيز")+SUMIFS('الطلبات'!$G$5:$G$3004,'الطلبات'!$F$5:$F$3004,A84&amp;"",'الطلبات'!$I$5:$I$3004,"تم الشحن"))</f>
        <v/>
      </c>
      <c r="I84" s="16">
        <f>IF(A84&amp;""="","",E84-G84-H84)</f>
        <v/>
      </c>
      <c r="J84" s="6">
        <f>IF(A84&amp;""="","",IF(I84&lt;0,"رصيد سالب: راجع الأرقام",IF(AND(ISNUMBER(F84),I84&lt;F84),"أعد الطلب: الرصيد أقل من الحد","")))</f>
        <v/>
      </c>
    </row>
    <row r="85">
      <c r="A85" s="13" t="n"/>
      <c r="B85" s="5" t="n"/>
      <c r="C85" s="14" t="n"/>
      <c r="D85" s="14" t="n"/>
      <c r="E85" s="15" t="n"/>
      <c r="F85" s="15" t="n"/>
      <c r="G85" s="16">
        <f>IF(A85&amp;""="","",SUMIFS('الطلبات'!$G$5:$G$3004,'الطلبات'!$F$5:$F$3004,A85&amp;"",'الطلبات'!$I$5:$I$3004,"تم التسليم"))</f>
        <v/>
      </c>
      <c r="H85" s="16">
        <f>IF(A85&amp;""="","",SUMIFS('الطلبات'!$G$5:$G$3004,'الطلبات'!$F$5:$F$3004,A85&amp;"",'الطلبات'!$I$5:$I$3004,"قيد التجهيز")+SUMIFS('الطلبات'!$G$5:$G$3004,'الطلبات'!$F$5:$F$3004,A85&amp;"",'الطلبات'!$I$5:$I$3004,"تم الشحن"))</f>
        <v/>
      </c>
      <c r="I85" s="16">
        <f>IF(A85&amp;""="","",E85-G85-H85)</f>
        <v/>
      </c>
      <c r="J85" s="6">
        <f>IF(A85&amp;""="","",IF(I85&lt;0,"رصيد سالب: راجع الأرقام",IF(AND(ISNUMBER(F85),I85&lt;F85),"أعد الطلب: الرصيد أقل من الحد","")))</f>
        <v/>
      </c>
    </row>
    <row r="86">
      <c r="A86" s="13" t="n"/>
      <c r="B86" s="5" t="n"/>
      <c r="C86" s="14" t="n"/>
      <c r="D86" s="14" t="n"/>
      <c r="E86" s="15" t="n"/>
      <c r="F86" s="15" t="n"/>
      <c r="G86" s="16">
        <f>IF(A86&amp;""="","",SUMIFS('الطلبات'!$G$5:$G$3004,'الطلبات'!$F$5:$F$3004,A86&amp;"",'الطلبات'!$I$5:$I$3004,"تم التسليم"))</f>
        <v/>
      </c>
      <c r="H86" s="16">
        <f>IF(A86&amp;""="","",SUMIFS('الطلبات'!$G$5:$G$3004,'الطلبات'!$F$5:$F$3004,A86&amp;"",'الطلبات'!$I$5:$I$3004,"قيد التجهيز")+SUMIFS('الطلبات'!$G$5:$G$3004,'الطلبات'!$F$5:$F$3004,A86&amp;"",'الطلبات'!$I$5:$I$3004,"تم الشحن"))</f>
        <v/>
      </c>
      <c r="I86" s="16">
        <f>IF(A86&amp;""="","",E86-G86-H86)</f>
        <v/>
      </c>
      <c r="J86" s="6">
        <f>IF(A86&amp;""="","",IF(I86&lt;0,"رصيد سالب: راجع الأرقام",IF(AND(ISNUMBER(F86),I86&lt;F86),"أعد الطلب: الرصيد أقل من الحد","")))</f>
        <v/>
      </c>
    </row>
    <row r="87">
      <c r="A87" s="13" t="n"/>
      <c r="B87" s="5" t="n"/>
      <c r="C87" s="14" t="n"/>
      <c r="D87" s="14" t="n"/>
      <c r="E87" s="15" t="n"/>
      <c r="F87" s="15" t="n"/>
      <c r="G87" s="16">
        <f>IF(A87&amp;""="","",SUMIFS('الطلبات'!$G$5:$G$3004,'الطلبات'!$F$5:$F$3004,A87&amp;"",'الطلبات'!$I$5:$I$3004,"تم التسليم"))</f>
        <v/>
      </c>
      <c r="H87" s="16">
        <f>IF(A87&amp;""="","",SUMIFS('الطلبات'!$G$5:$G$3004,'الطلبات'!$F$5:$F$3004,A87&amp;"",'الطلبات'!$I$5:$I$3004,"قيد التجهيز")+SUMIFS('الطلبات'!$G$5:$G$3004,'الطلبات'!$F$5:$F$3004,A87&amp;"",'الطلبات'!$I$5:$I$3004,"تم الشحن"))</f>
        <v/>
      </c>
      <c r="I87" s="16">
        <f>IF(A87&amp;""="","",E87-G87-H87)</f>
        <v/>
      </c>
      <c r="J87" s="6">
        <f>IF(A87&amp;""="","",IF(I87&lt;0,"رصيد سالب: راجع الأرقام",IF(AND(ISNUMBER(F87),I87&lt;F87),"أعد الطلب: الرصيد أقل من الحد","")))</f>
        <v/>
      </c>
    </row>
    <row r="88">
      <c r="A88" s="13" t="n"/>
      <c r="B88" s="5" t="n"/>
      <c r="C88" s="14" t="n"/>
      <c r="D88" s="14" t="n"/>
      <c r="E88" s="15" t="n"/>
      <c r="F88" s="15" t="n"/>
      <c r="G88" s="16">
        <f>IF(A88&amp;""="","",SUMIFS('الطلبات'!$G$5:$G$3004,'الطلبات'!$F$5:$F$3004,A88&amp;"",'الطلبات'!$I$5:$I$3004,"تم التسليم"))</f>
        <v/>
      </c>
      <c r="H88" s="16">
        <f>IF(A88&amp;""="","",SUMIFS('الطلبات'!$G$5:$G$3004,'الطلبات'!$F$5:$F$3004,A88&amp;"",'الطلبات'!$I$5:$I$3004,"قيد التجهيز")+SUMIFS('الطلبات'!$G$5:$G$3004,'الطلبات'!$F$5:$F$3004,A88&amp;"",'الطلبات'!$I$5:$I$3004,"تم الشحن"))</f>
        <v/>
      </c>
      <c r="I88" s="16">
        <f>IF(A88&amp;""="","",E88-G88-H88)</f>
        <v/>
      </c>
      <c r="J88" s="6">
        <f>IF(A88&amp;""="","",IF(I88&lt;0,"رصيد سالب: راجع الأرقام",IF(AND(ISNUMBER(F88),I88&lt;F88),"أعد الطلب: الرصيد أقل من الحد","")))</f>
        <v/>
      </c>
    </row>
    <row r="89">
      <c r="A89" s="13" t="n"/>
      <c r="B89" s="5" t="n"/>
      <c r="C89" s="14" t="n"/>
      <c r="D89" s="14" t="n"/>
      <c r="E89" s="15" t="n"/>
      <c r="F89" s="15" t="n"/>
      <c r="G89" s="16">
        <f>IF(A89&amp;""="","",SUMIFS('الطلبات'!$G$5:$G$3004,'الطلبات'!$F$5:$F$3004,A89&amp;"",'الطلبات'!$I$5:$I$3004,"تم التسليم"))</f>
        <v/>
      </c>
      <c r="H89" s="16">
        <f>IF(A89&amp;""="","",SUMIFS('الطلبات'!$G$5:$G$3004,'الطلبات'!$F$5:$F$3004,A89&amp;"",'الطلبات'!$I$5:$I$3004,"قيد التجهيز")+SUMIFS('الطلبات'!$G$5:$G$3004,'الطلبات'!$F$5:$F$3004,A89&amp;"",'الطلبات'!$I$5:$I$3004,"تم الشحن"))</f>
        <v/>
      </c>
      <c r="I89" s="16">
        <f>IF(A89&amp;""="","",E89-G89-H89)</f>
        <v/>
      </c>
      <c r="J89" s="6">
        <f>IF(A89&amp;""="","",IF(I89&lt;0,"رصيد سالب: راجع الأرقام",IF(AND(ISNUMBER(F89),I89&lt;F89),"أعد الطلب: الرصيد أقل من الحد","")))</f>
        <v/>
      </c>
    </row>
    <row r="90">
      <c r="A90" s="13" t="n"/>
      <c r="B90" s="5" t="n"/>
      <c r="C90" s="14" t="n"/>
      <c r="D90" s="14" t="n"/>
      <c r="E90" s="15" t="n"/>
      <c r="F90" s="15" t="n"/>
      <c r="G90" s="16">
        <f>IF(A90&amp;""="","",SUMIFS('الطلبات'!$G$5:$G$3004,'الطلبات'!$F$5:$F$3004,A90&amp;"",'الطلبات'!$I$5:$I$3004,"تم التسليم"))</f>
        <v/>
      </c>
      <c r="H90" s="16">
        <f>IF(A90&amp;""="","",SUMIFS('الطلبات'!$G$5:$G$3004,'الطلبات'!$F$5:$F$3004,A90&amp;"",'الطلبات'!$I$5:$I$3004,"قيد التجهيز")+SUMIFS('الطلبات'!$G$5:$G$3004,'الطلبات'!$F$5:$F$3004,A90&amp;"",'الطلبات'!$I$5:$I$3004,"تم الشحن"))</f>
        <v/>
      </c>
      <c r="I90" s="16">
        <f>IF(A90&amp;""="","",E90-G90-H90)</f>
        <v/>
      </c>
      <c r="J90" s="6">
        <f>IF(A90&amp;""="","",IF(I90&lt;0,"رصيد سالب: راجع الأرقام",IF(AND(ISNUMBER(F90),I90&lt;F90),"أعد الطلب: الرصيد أقل من الحد","")))</f>
        <v/>
      </c>
    </row>
    <row r="91">
      <c r="A91" s="13" t="n"/>
      <c r="B91" s="5" t="n"/>
      <c r="C91" s="14" t="n"/>
      <c r="D91" s="14" t="n"/>
      <c r="E91" s="15" t="n"/>
      <c r="F91" s="15" t="n"/>
      <c r="G91" s="16">
        <f>IF(A91&amp;""="","",SUMIFS('الطلبات'!$G$5:$G$3004,'الطلبات'!$F$5:$F$3004,A91&amp;"",'الطلبات'!$I$5:$I$3004,"تم التسليم"))</f>
        <v/>
      </c>
      <c r="H91" s="16">
        <f>IF(A91&amp;""="","",SUMIFS('الطلبات'!$G$5:$G$3004,'الطلبات'!$F$5:$F$3004,A91&amp;"",'الطلبات'!$I$5:$I$3004,"قيد التجهيز")+SUMIFS('الطلبات'!$G$5:$G$3004,'الطلبات'!$F$5:$F$3004,A91&amp;"",'الطلبات'!$I$5:$I$3004,"تم الشحن"))</f>
        <v/>
      </c>
      <c r="I91" s="16">
        <f>IF(A91&amp;""="","",E91-G91-H91)</f>
        <v/>
      </c>
      <c r="J91" s="6">
        <f>IF(A91&amp;""="","",IF(I91&lt;0,"رصيد سالب: راجع الأرقام",IF(AND(ISNUMBER(F91),I91&lt;F91),"أعد الطلب: الرصيد أقل من الحد","")))</f>
        <v/>
      </c>
    </row>
    <row r="92">
      <c r="A92" s="13" t="n"/>
      <c r="B92" s="5" t="n"/>
      <c r="C92" s="14" t="n"/>
      <c r="D92" s="14" t="n"/>
      <c r="E92" s="15" t="n"/>
      <c r="F92" s="15" t="n"/>
      <c r="G92" s="16">
        <f>IF(A92&amp;""="","",SUMIFS('الطلبات'!$G$5:$G$3004,'الطلبات'!$F$5:$F$3004,A92&amp;"",'الطلبات'!$I$5:$I$3004,"تم التسليم"))</f>
        <v/>
      </c>
      <c r="H92" s="16">
        <f>IF(A92&amp;""="","",SUMIFS('الطلبات'!$G$5:$G$3004,'الطلبات'!$F$5:$F$3004,A92&amp;"",'الطلبات'!$I$5:$I$3004,"قيد التجهيز")+SUMIFS('الطلبات'!$G$5:$G$3004,'الطلبات'!$F$5:$F$3004,A92&amp;"",'الطلبات'!$I$5:$I$3004,"تم الشحن"))</f>
        <v/>
      </c>
      <c r="I92" s="16">
        <f>IF(A92&amp;""="","",E92-G92-H92)</f>
        <v/>
      </c>
      <c r="J92" s="6">
        <f>IF(A92&amp;""="","",IF(I92&lt;0,"رصيد سالب: راجع الأرقام",IF(AND(ISNUMBER(F92),I92&lt;F92),"أعد الطلب: الرصيد أقل من الحد","")))</f>
        <v/>
      </c>
    </row>
    <row r="93">
      <c r="A93" s="13" t="n"/>
      <c r="B93" s="5" t="n"/>
      <c r="C93" s="14" t="n"/>
      <c r="D93" s="14" t="n"/>
      <c r="E93" s="15" t="n"/>
      <c r="F93" s="15" t="n"/>
      <c r="G93" s="16">
        <f>IF(A93&amp;""="","",SUMIFS('الطلبات'!$G$5:$G$3004,'الطلبات'!$F$5:$F$3004,A93&amp;"",'الطلبات'!$I$5:$I$3004,"تم التسليم"))</f>
        <v/>
      </c>
      <c r="H93" s="16">
        <f>IF(A93&amp;""="","",SUMIFS('الطلبات'!$G$5:$G$3004,'الطلبات'!$F$5:$F$3004,A93&amp;"",'الطلبات'!$I$5:$I$3004,"قيد التجهيز")+SUMIFS('الطلبات'!$G$5:$G$3004,'الطلبات'!$F$5:$F$3004,A93&amp;"",'الطلبات'!$I$5:$I$3004,"تم الشحن"))</f>
        <v/>
      </c>
      <c r="I93" s="16">
        <f>IF(A93&amp;""="","",E93-G93-H93)</f>
        <v/>
      </c>
      <c r="J93" s="6">
        <f>IF(A93&amp;""="","",IF(I93&lt;0,"رصيد سالب: راجع الأرقام",IF(AND(ISNUMBER(F93),I93&lt;F93),"أعد الطلب: الرصيد أقل من الحد","")))</f>
        <v/>
      </c>
    </row>
    <row r="94">
      <c r="A94" s="13" t="n"/>
      <c r="B94" s="5" t="n"/>
      <c r="C94" s="14" t="n"/>
      <c r="D94" s="14" t="n"/>
      <c r="E94" s="15" t="n"/>
      <c r="F94" s="15" t="n"/>
      <c r="G94" s="16">
        <f>IF(A94&amp;""="","",SUMIFS('الطلبات'!$G$5:$G$3004,'الطلبات'!$F$5:$F$3004,A94&amp;"",'الطلبات'!$I$5:$I$3004,"تم التسليم"))</f>
        <v/>
      </c>
      <c r="H94" s="16">
        <f>IF(A94&amp;""="","",SUMIFS('الطلبات'!$G$5:$G$3004,'الطلبات'!$F$5:$F$3004,A94&amp;"",'الطلبات'!$I$5:$I$3004,"قيد التجهيز")+SUMIFS('الطلبات'!$G$5:$G$3004,'الطلبات'!$F$5:$F$3004,A94&amp;"",'الطلبات'!$I$5:$I$3004,"تم الشحن"))</f>
        <v/>
      </c>
      <c r="I94" s="16">
        <f>IF(A94&amp;""="","",E94-G94-H94)</f>
        <v/>
      </c>
      <c r="J94" s="6">
        <f>IF(A94&amp;""="","",IF(I94&lt;0,"رصيد سالب: راجع الأرقام",IF(AND(ISNUMBER(F94),I94&lt;F94),"أعد الطلب: الرصيد أقل من الحد","")))</f>
        <v/>
      </c>
    </row>
    <row r="95">
      <c r="A95" s="13" t="n"/>
      <c r="B95" s="5" t="n"/>
      <c r="C95" s="14" t="n"/>
      <c r="D95" s="14" t="n"/>
      <c r="E95" s="15" t="n"/>
      <c r="F95" s="15" t="n"/>
      <c r="G95" s="16">
        <f>IF(A95&amp;""="","",SUMIFS('الطلبات'!$G$5:$G$3004,'الطلبات'!$F$5:$F$3004,A95&amp;"",'الطلبات'!$I$5:$I$3004,"تم التسليم"))</f>
        <v/>
      </c>
      <c r="H95" s="16">
        <f>IF(A95&amp;""="","",SUMIFS('الطلبات'!$G$5:$G$3004,'الطلبات'!$F$5:$F$3004,A95&amp;"",'الطلبات'!$I$5:$I$3004,"قيد التجهيز")+SUMIFS('الطلبات'!$G$5:$G$3004,'الطلبات'!$F$5:$F$3004,A95&amp;"",'الطلبات'!$I$5:$I$3004,"تم الشحن"))</f>
        <v/>
      </c>
      <c r="I95" s="16">
        <f>IF(A95&amp;""="","",E95-G95-H95)</f>
        <v/>
      </c>
      <c r="J95" s="6">
        <f>IF(A95&amp;""="","",IF(I95&lt;0,"رصيد سالب: راجع الأرقام",IF(AND(ISNUMBER(F95),I95&lt;F95),"أعد الطلب: الرصيد أقل من الحد","")))</f>
        <v/>
      </c>
    </row>
    <row r="96">
      <c r="A96" s="13" t="n"/>
      <c r="B96" s="5" t="n"/>
      <c r="C96" s="14" t="n"/>
      <c r="D96" s="14" t="n"/>
      <c r="E96" s="15" t="n"/>
      <c r="F96" s="15" t="n"/>
      <c r="G96" s="16">
        <f>IF(A96&amp;""="","",SUMIFS('الطلبات'!$G$5:$G$3004,'الطلبات'!$F$5:$F$3004,A96&amp;"",'الطلبات'!$I$5:$I$3004,"تم التسليم"))</f>
        <v/>
      </c>
      <c r="H96" s="16">
        <f>IF(A96&amp;""="","",SUMIFS('الطلبات'!$G$5:$G$3004,'الطلبات'!$F$5:$F$3004,A96&amp;"",'الطلبات'!$I$5:$I$3004,"قيد التجهيز")+SUMIFS('الطلبات'!$G$5:$G$3004,'الطلبات'!$F$5:$F$3004,A96&amp;"",'الطلبات'!$I$5:$I$3004,"تم الشحن"))</f>
        <v/>
      </c>
      <c r="I96" s="16">
        <f>IF(A96&amp;""="","",E96-G96-H96)</f>
        <v/>
      </c>
      <c r="J96" s="6">
        <f>IF(A96&amp;""="","",IF(I96&lt;0,"رصيد سالب: راجع الأرقام",IF(AND(ISNUMBER(F96),I96&lt;F96),"أعد الطلب: الرصيد أقل من الحد","")))</f>
        <v/>
      </c>
    </row>
    <row r="97">
      <c r="A97" s="13" t="n"/>
      <c r="B97" s="5" t="n"/>
      <c r="C97" s="14" t="n"/>
      <c r="D97" s="14" t="n"/>
      <c r="E97" s="15" t="n"/>
      <c r="F97" s="15" t="n"/>
      <c r="G97" s="16">
        <f>IF(A97&amp;""="","",SUMIFS('الطلبات'!$G$5:$G$3004,'الطلبات'!$F$5:$F$3004,A97&amp;"",'الطلبات'!$I$5:$I$3004,"تم التسليم"))</f>
        <v/>
      </c>
      <c r="H97" s="16">
        <f>IF(A97&amp;""="","",SUMIFS('الطلبات'!$G$5:$G$3004,'الطلبات'!$F$5:$F$3004,A97&amp;"",'الطلبات'!$I$5:$I$3004,"قيد التجهيز")+SUMIFS('الطلبات'!$G$5:$G$3004,'الطلبات'!$F$5:$F$3004,A97&amp;"",'الطلبات'!$I$5:$I$3004,"تم الشحن"))</f>
        <v/>
      </c>
      <c r="I97" s="16">
        <f>IF(A97&amp;""="","",E97-G97-H97)</f>
        <v/>
      </c>
      <c r="J97" s="6">
        <f>IF(A97&amp;""="","",IF(I97&lt;0,"رصيد سالب: راجع الأرقام",IF(AND(ISNUMBER(F97),I97&lt;F97),"أعد الطلب: الرصيد أقل من الحد","")))</f>
        <v/>
      </c>
    </row>
    <row r="98">
      <c r="A98" s="13" t="n"/>
      <c r="B98" s="5" t="n"/>
      <c r="C98" s="14" t="n"/>
      <c r="D98" s="14" t="n"/>
      <c r="E98" s="15" t="n"/>
      <c r="F98" s="15" t="n"/>
      <c r="G98" s="16">
        <f>IF(A98&amp;""="","",SUMIFS('الطلبات'!$G$5:$G$3004,'الطلبات'!$F$5:$F$3004,A98&amp;"",'الطلبات'!$I$5:$I$3004,"تم التسليم"))</f>
        <v/>
      </c>
      <c r="H98" s="16">
        <f>IF(A98&amp;""="","",SUMIFS('الطلبات'!$G$5:$G$3004,'الطلبات'!$F$5:$F$3004,A98&amp;"",'الطلبات'!$I$5:$I$3004,"قيد التجهيز")+SUMIFS('الطلبات'!$G$5:$G$3004,'الطلبات'!$F$5:$F$3004,A98&amp;"",'الطلبات'!$I$5:$I$3004,"تم الشحن"))</f>
        <v/>
      </c>
      <c r="I98" s="16">
        <f>IF(A98&amp;""="","",E98-G98-H98)</f>
        <v/>
      </c>
      <c r="J98" s="6">
        <f>IF(A98&amp;""="","",IF(I98&lt;0,"رصيد سالب: راجع الأرقام",IF(AND(ISNUMBER(F98),I98&lt;F98),"أعد الطلب: الرصيد أقل من الحد","")))</f>
        <v/>
      </c>
    </row>
    <row r="99">
      <c r="A99" s="13" t="n"/>
      <c r="B99" s="5" t="n"/>
      <c r="C99" s="14" t="n"/>
      <c r="D99" s="14" t="n"/>
      <c r="E99" s="15" t="n"/>
      <c r="F99" s="15" t="n"/>
      <c r="G99" s="16">
        <f>IF(A99&amp;""="","",SUMIFS('الطلبات'!$G$5:$G$3004,'الطلبات'!$F$5:$F$3004,A99&amp;"",'الطلبات'!$I$5:$I$3004,"تم التسليم"))</f>
        <v/>
      </c>
      <c r="H99" s="16">
        <f>IF(A99&amp;""="","",SUMIFS('الطلبات'!$G$5:$G$3004,'الطلبات'!$F$5:$F$3004,A99&amp;"",'الطلبات'!$I$5:$I$3004,"قيد التجهيز")+SUMIFS('الطلبات'!$G$5:$G$3004,'الطلبات'!$F$5:$F$3004,A99&amp;"",'الطلبات'!$I$5:$I$3004,"تم الشحن"))</f>
        <v/>
      </c>
      <c r="I99" s="16">
        <f>IF(A99&amp;""="","",E99-G99-H99)</f>
        <v/>
      </c>
      <c r="J99" s="6">
        <f>IF(A99&amp;""="","",IF(I99&lt;0,"رصيد سالب: راجع الأرقام",IF(AND(ISNUMBER(F99),I99&lt;F99),"أعد الطلب: الرصيد أقل من الحد","")))</f>
        <v/>
      </c>
    </row>
    <row r="100">
      <c r="A100" s="13" t="n"/>
      <c r="B100" s="5" t="n"/>
      <c r="C100" s="14" t="n"/>
      <c r="D100" s="14" t="n"/>
      <c r="E100" s="15" t="n"/>
      <c r="F100" s="15" t="n"/>
      <c r="G100" s="16">
        <f>IF(A100&amp;""="","",SUMIFS('الطلبات'!$G$5:$G$3004,'الطلبات'!$F$5:$F$3004,A100&amp;"",'الطلبات'!$I$5:$I$3004,"تم التسليم"))</f>
        <v/>
      </c>
      <c r="H100" s="16">
        <f>IF(A100&amp;""="","",SUMIFS('الطلبات'!$G$5:$G$3004,'الطلبات'!$F$5:$F$3004,A100&amp;"",'الطلبات'!$I$5:$I$3004,"قيد التجهيز")+SUMIFS('الطلبات'!$G$5:$G$3004,'الطلبات'!$F$5:$F$3004,A100&amp;"",'الطلبات'!$I$5:$I$3004,"تم الشحن"))</f>
        <v/>
      </c>
      <c r="I100" s="16">
        <f>IF(A100&amp;""="","",E100-G100-H100)</f>
        <v/>
      </c>
      <c r="J100" s="6">
        <f>IF(A100&amp;""="","",IF(I100&lt;0,"رصيد سالب: راجع الأرقام",IF(AND(ISNUMBER(F100),I100&lt;F100),"أعد الطلب: الرصيد أقل من الحد","")))</f>
        <v/>
      </c>
    </row>
    <row r="101">
      <c r="A101" s="13" t="n"/>
      <c r="B101" s="5" t="n"/>
      <c r="C101" s="14" t="n"/>
      <c r="D101" s="14" t="n"/>
      <c r="E101" s="15" t="n"/>
      <c r="F101" s="15" t="n"/>
      <c r="G101" s="16">
        <f>IF(A101&amp;""="","",SUMIFS('الطلبات'!$G$5:$G$3004,'الطلبات'!$F$5:$F$3004,A101&amp;"",'الطلبات'!$I$5:$I$3004,"تم التسليم"))</f>
        <v/>
      </c>
      <c r="H101" s="16">
        <f>IF(A101&amp;""="","",SUMIFS('الطلبات'!$G$5:$G$3004,'الطلبات'!$F$5:$F$3004,A101&amp;"",'الطلبات'!$I$5:$I$3004,"قيد التجهيز")+SUMIFS('الطلبات'!$G$5:$G$3004,'الطلبات'!$F$5:$F$3004,A101&amp;"",'الطلبات'!$I$5:$I$3004,"تم الشحن"))</f>
        <v/>
      </c>
      <c r="I101" s="16">
        <f>IF(A101&amp;""="","",E101-G101-H101)</f>
        <v/>
      </c>
      <c r="J101" s="6">
        <f>IF(A101&amp;""="","",IF(I101&lt;0,"رصيد سالب: راجع الأرقام",IF(AND(ISNUMBER(F101),I101&lt;F101),"أعد الطلب: الرصيد أقل من الحد","")))</f>
        <v/>
      </c>
    </row>
    <row r="102">
      <c r="A102" s="13" t="n"/>
      <c r="B102" s="5" t="n"/>
      <c r="C102" s="14" t="n"/>
      <c r="D102" s="14" t="n"/>
      <c r="E102" s="15" t="n"/>
      <c r="F102" s="15" t="n"/>
      <c r="G102" s="16">
        <f>IF(A102&amp;""="","",SUMIFS('الطلبات'!$G$5:$G$3004,'الطلبات'!$F$5:$F$3004,A102&amp;"",'الطلبات'!$I$5:$I$3004,"تم التسليم"))</f>
        <v/>
      </c>
      <c r="H102" s="16">
        <f>IF(A102&amp;""="","",SUMIFS('الطلبات'!$G$5:$G$3004,'الطلبات'!$F$5:$F$3004,A102&amp;"",'الطلبات'!$I$5:$I$3004,"قيد التجهيز")+SUMIFS('الطلبات'!$G$5:$G$3004,'الطلبات'!$F$5:$F$3004,A102&amp;"",'الطلبات'!$I$5:$I$3004,"تم الشحن"))</f>
        <v/>
      </c>
      <c r="I102" s="16">
        <f>IF(A102&amp;""="","",E102-G102-H102)</f>
        <v/>
      </c>
      <c r="J102" s="6">
        <f>IF(A102&amp;""="","",IF(I102&lt;0,"رصيد سالب: راجع الأرقام",IF(AND(ISNUMBER(F102),I102&lt;F102),"أعد الطلب: الرصيد أقل من الحد","")))</f>
        <v/>
      </c>
    </row>
    <row r="103">
      <c r="A103" s="13" t="n"/>
      <c r="B103" s="5" t="n"/>
      <c r="C103" s="14" t="n"/>
      <c r="D103" s="14" t="n"/>
      <c r="E103" s="15" t="n"/>
      <c r="F103" s="15" t="n"/>
      <c r="G103" s="16">
        <f>IF(A103&amp;""="","",SUMIFS('الطلبات'!$G$5:$G$3004,'الطلبات'!$F$5:$F$3004,A103&amp;"",'الطلبات'!$I$5:$I$3004,"تم التسليم"))</f>
        <v/>
      </c>
      <c r="H103" s="16">
        <f>IF(A103&amp;""="","",SUMIFS('الطلبات'!$G$5:$G$3004,'الطلبات'!$F$5:$F$3004,A103&amp;"",'الطلبات'!$I$5:$I$3004,"قيد التجهيز")+SUMIFS('الطلبات'!$G$5:$G$3004,'الطلبات'!$F$5:$F$3004,A103&amp;"",'الطلبات'!$I$5:$I$3004,"تم الشحن"))</f>
        <v/>
      </c>
      <c r="I103" s="16">
        <f>IF(A103&amp;""="","",E103-G103-H103)</f>
        <v/>
      </c>
      <c r="J103" s="6">
        <f>IF(A103&amp;""="","",IF(I103&lt;0,"رصيد سالب: راجع الأرقام",IF(AND(ISNUMBER(F103),I103&lt;F103),"أعد الطلب: الرصيد أقل من الحد","")))</f>
        <v/>
      </c>
    </row>
    <row r="104">
      <c r="A104" s="13" t="n"/>
      <c r="B104" s="5" t="n"/>
      <c r="C104" s="14" t="n"/>
      <c r="D104" s="14" t="n"/>
      <c r="E104" s="15" t="n"/>
      <c r="F104" s="15" t="n"/>
      <c r="G104" s="16">
        <f>IF(A104&amp;""="","",SUMIFS('الطلبات'!$G$5:$G$3004,'الطلبات'!$F$5:$F$3004,A104&amp;"",'الطلبات'!$I$5:$I$3004,"تم التسليم"))</f>
        <v/>
      </c>
      <c r="H104" s="16">
        <f>IF(A104&amp;""="","",SUMIFS('الطلبات'!$G$5:$G$3004,'الطلبات'!$F$5:$F$3004,A104&amp;"",'الطلبات'!$I$5:$I$3004,"قيد التجهيز")+SUMIFS('الطلبات'!$G$5:$G$3004,'الطلبات'!$F$5:$F$3004,A104&amp;"",'الطلبات'!$I$5:$I$3004,"تم الشحن"))</f>
        <v/>
      </c>
      <c r="I104" s="16">
        <f>IF(A104&amp;""="","",E104-G104-H104)</f>
        <v/>
      </c>
      <c r="J104" s="6">
        <f>IF(A104&amp;""="","",IF(I104&lt;0,"رصيد سالب: راجع الأرقام",IF(AND(ISNUMBER(F104),I104&lt;F104),"أعد الطلب: الرصيد أقل من الحد","")))</f>
        <v/>
      </c>
    </row>
    <row r="105">
      <c r="A105" s="13" t="n"/>
      <c r="B105" s="5" t="n"/>
      <c r="C105" s="14" t="n"/>
      <c r="D105" s="14" t="n"/>
      <c r="E105" s="15" t="n"/>
      <c r="F105" s="15" t="n"/>
      <c r="G105" s="16">
        <f>IF(A105&amp;""="","",SUMIFS('الطلبات'!$G$5:$G$3004,'الطلبات'!$F$5:$F$3004,A105&amp;"",'الطلبات'!$I$5:$I$3004,"تم التسليم"))</f>
        <v/>
      </c>
      <c r="H105" s="16">
        <f>IF(A105&amp;""="","",SUMIFS('الطلبات'!$G$5:$G$3004,'الطلبات'!$F$5:$F$3004,A105&amp;"",'الطلبات'!$I$5:$I$3004,"قيد التجهيز")+SUMIFS('الطلبات'!$G$5:$G$3004,'الطلبات'!$F$5:$F$3004,A105&amp;"",'الطلبات'!$I$5:$I$3004,"تم الشحن"))</f>
        <v/>
      </c>
      <c r="I105" s="16">
        <f>IF(A105&amp;""="","",E105-G105-H105)</f>
        <v/>
      </c>
      <c r="J105" s="6">
        <f>IF(A105&amp;""="","",IF(I105&lt;0,"رصيد سالب: راجع الأرقام",IF(AND(ISNUMBER(F105),I105&lt;F105),"أعد الطلب: الرصيد أقل من الحد","")))</f>
        <v/>
      </c>
    </row>
    <row r="106">
      <c r="A106" s="13" t="n"/>
      <c r="B106" s="5" t="n"/>
      <c r="C106" s="14" t="n"/>
      <c r="D106" s="14" t="n"/>
      <c r="E106" s="15" t="n"/>
      <c r="F106" s="15" t="n"/>
      <c r="G106" s="16">
        <f>IF(A106&amp;""="","",SUMIFS('الطلبات'!$G$5:$G$3004,'الطلبات'!$F$5:$F$3004,A106&amp;"",'الطلبات'!$I$5:$I$3004,"تم التسليم"))</f>
        <v/>
      </c>
      <c r="H106" s="16">
        <f>IF(A106&amp;""="","",SUMIFS('الطلبات'!$G$5:$G$3004,'الطلبات'!$F$5:$F$3004,A106&amp;"",'الطلبات'!$I$5:$I$3004,"قيد التجهيز")+SUMIFS('الطلبات'!$G$5:$G$3004,'الطلبات'!$F$5:$F$3004,A106&amp;"",'الطلبات'!$I$5:$I$3004,"تم الشحن"))</f>
        <v/>
      </c>
      <c r="I106" s="16">
        <f>IF(A106&amp;""="","",E106-G106-H106)</f>
        <v/>
      </c>
      <c r="J106" s="6">
        <f>IF(A106&amp;""="","",IF(I106&lt;0,"رصيد سالب: راجع الأرقام",IF(AND(ISNUMBER(F106),I106&lt;F106),"أعد الطلب: الرصيد أقل من الحد","")))</f>
        <v/>
      </c>
    </row>
    <row r="107">
      <c r="A107" s="13" t="n"/>
      <c r="B107" s="5" t="n"/>
      <c r="C107" s="14" t="n"/>
      <c r="D107" s="14" t="n"/>
      <c r="E107" s="15" t="n"/>
      <c r="F107" s="15" t="n"/>
      <c r="G107" s="16">
        <f>IF(A107&amp;""="","",SUMIFS('الطلبات'!$G$5:$G$3004,'الطلبات'!$F$5:$F$3004,A107&amp;"",'الطلبات'!$I$5:$I$3004,"تم التسليم"))</f>
        <v/>
      </c>
      <c r="H107" s="16">
        <f>IF(A107&amp;""="","",SUMIFS('الطلبات'!$G$5:$G$3004,'الطلبات'!$F$5:$F$3004,A107&amp;"",'الطلبات'!$I$5:$I$3004,"قيد التجهيز")+SUMIFS('الطلبات'!$G$5:$G$3004,'الطلبات'!$F$5:$F$3004,A107&amp;"",'الطلبات'!$I$5:$I$3004,"تم الشحن"))</f>
        <v/>
      </c>
      <c r="I107" s="16">
        <f>IF(A107&amp;""="","",E107-G107-H107)</f>
        <v/>
      </c>
      <c r="J107" s="6">
        <f>IF(A107&amp;""="","",IF(I107&lt;0,"رصيد سالب: راجع الأرقام",IF(AND(ISNUMBER(F107),I107&lt;F107),"أعد الطلب: الرصيد أقل من الحد","")))</f>
        <v/>
      </c>
    </row>
    <row r="108">
      <c r="A108" s="13" t="n"/>
      <c r="B108" s="5" t="n"/>
      <c r="C108" s="14" t="n"/>
      <c r="D108" s="14" t="n"/>
      <c r="E108" s="15" t="n"/>
      <c r="F108" s="15" t="n"/>
      <c r="G108" s="16">
        <f>IF(A108&amp;""="","",SUMIFS('الطلبات'!$G$5:$G$3004,'الطلبات'!$F$5:$F$3004,A108&amp;"",'الطلبات'!$I$5:$I$3004,"تم التسليم"))</f>
        <v/>
      </c>
      <c r="H108" s="16">
        <f>IF(A108&amp;""="","",SUMIFS('الطلبات'!$G$5:$G$3004,'الطلبات'!$F$5:$F$3004,A108&amp;"",'الطلبات'!$I$5:$I$3004,"قيد التجهيز")+SUMIFS('الطلبات'!$G$5:$G$3004,'الطلبات'!$F$5:$F$3004,A108&amp;"",'الطلبات'!$I$5:$I$3004,"تم الشحن"))</f>
        <v/>
      </c>
      <c r="I108" s="16">
        <f>IF(A108&amp;""="","",E108-G108-H108)</f>
        <v/>
      </c>
      <c r="J108" s="6">
        <f>IF(A108&amp;""="","",IF(I108&lt;0,"رصيد سالب: راجع الأرقام",IF(AND(ISNUMBER(F108),I108&lt;F108),"أعد الطلب: الرصيد أقل من الحد","")))</f>
        <v/>
      </c>
    </row>
    <row r="109">
      <c r="A109" s="13" t="n"/>
      <c r="B109" s="5" t="n"/>
      <c r="C109" s="14" t="n"/>
      <c r="D109" s="14" t="n"/>
      <c r="E109" s="15" t="n"/>
      <c r="F109" s="15" t="n"/>
      <c r="G109" s="16">
        <f>IF(A109&amp;""="","",SUMIFS('الطلبات'!$G$5:$G$3004,'الطلبات'!$F$5:$F$3004,A109&amp;"",'الطلبات'!$I$5:$I$3004,"تم التسليم"))</f>
        <v/>
      </c>
      <c r="H109" s="16">
        <f>IF(A109&amp;""="","",SUMIFS('الطلبات'!$G$5:$G$3004,'الطلبات'!$F$5:$F$3004,A109&amp;"",'الطلبات'!$I$5:$I$3004,"قيد التجهيز")+SUMIFS('الطلبات'!$G$5:$G$3004,'الطلبات'!$F$5:$F$3004,A109&amp;"",'الطلبات'!$I$5:$I$3004,"تم الشحن"))</f>
        <v/>
      </c>
      <c r="I109" s="16">
        <f>IF(A109&amp;""="","",E109-G109-H109)</f>
        <v/>
      </c>
      <c r="J109" s="6">
        <f>IF(A109&amp;""="","",IF(I109&lt;0,"رصيد سالب: راجع الأرقام",IF(AND(ISNUMBER(F109),I109&lt;F109),"أعد الطلب: الرصيد أقل من الحد","")))</f>
        <v/>
      </c>
    </row>
    <row r="110">
      <c r="A110" s="13" t="n"/>
      <c r="B110" s="5" t="n"/>
      <c r="C110" s="14" t="n"/>
      <c r="D110" s="14" t="n"/>
      <c r="E110" s="15" t="n"/>
      <c r="F110" s="15" t="n"/>
      <c r="G110" s="16">
        <f>IF(A110&amp;""="","",SUMIFS('الطلبات'!$G$5:$G$3004,'الطلبات'!$F$5:$F$3004,A110&amp;"",'الطلبات'!$I$5:$I$3004,"تم التسليم"))</f>
        <v/>
      </c>
      <c r="H110" s="16">
        <f>IF(A110&amp;""="","",SUMIFS('الطلبات'!$G$5:$G$3004,'الطلبات'!$F$5:$F$3004,A110&amp;"",'الطلبات'!$I$5:$I$3004,"قيد التجهيز")+SUMIFS('الطلبات'!$G$5:$G$3004,'الطلبات'!$F$5:$F$3004,A110&amp;"",'الطلبات'!$I$5:$I$3004,"تم الشحن"))</f>
        <v/>
      </c>
      <c r="I110" s="16">
        <f>IF(A110&amp;""="","",E110-G110-H110)</f>
        <v/>
      </c>
      <c r="J110" s="6">
        <f>IF(A110&amp;""="","",IF(I110&lt;0,"رصيد سالب: راجع الأرقام",IF(AND(ISNUMBER(F110),I110&lt;F110),"أعد الطلب: الرصيد أقل من الحد","")))</f>
        <v/>
      </c>
    </row>
    <row r="111">
      <c r="A111" s="13" t="n"/>
      <c r="B111" s="5" t="n"/>
      <c r="C111" s="14" t="n"/>
      <c r="D111" s="14" t="n"/>
      <c r="E111" s="15" t="n"/>
      <c r="F111" s="15" t="n"/>
      <c r="G111" s="16">
        <f>IF(A111&amp;""="","",SUMIFS('الطلبات'!$G$5:$G$3004,'الطلبات'!$F$5:$F$3004,A111&amp;"",'الطلبات'!$I$5:$I$3004,"تم التسليم"))</f>
        <v/>
      </c>
      <c r="H111" s="16">
        <f>IF(A111&amp;""="","",SUMIFS('الطلبات'!$G$5:$G$3004,'الطلبات'!$F$5:$F$3004,A111&amp;"",'الطلبات'!$I$5:$I$3004,"قيد التجهيز")+SUMIFS('الطلبات'!$G$5:$G$3004,'الطلبات'!$F$5:$F$3004,A111&amp;"",'الطلبات'!$I$5:$I$3004,"تم الشحن"))</f>
        <v/>
      </c>
      <c r="I111" s="16">
        <f>IF(A111&amp;""="","",E111-G111-H111)</f>
        <v/>
      </c>
      <c r="J111" s="6">
        <f>IF(A111&amp;""="","",IF(I111&lt;0,"رصيد سالب: راجع الأرقام",IF(AND(ISNUMBER(F111),I111&lt;F111),"أعد الطلب: الرصيد أقل من الحد","")))</f>
        <v/>
      </c>
    </row>
    <row r="112">
      <c r="A112" s="13" t="n"/>
      <c r="B112" s="5" t="n"/>
      <c r="C112" s="14" t="n"/>
      <c r="D112" s="14" t="n"/>
      <c r="E112" s="15" t="n"/>
      <c r="F112" s="15" t="n"/>
      <c r="G112" s="16">
        <f>IF(A112&amp;""="","",SUMIFS('الطلبات'!$G$5:$G$3004,'الطلبات'!$F$5:$F$3004,A112&amp;"",'الطلبات'!$I$5:$I$3004,"تم التسليم"))</f>
        <v/>
      </c>
      <c r="H112" s="16">
        <f>IF(A112&amp;""="","",SUMIFS('الطلبات'!$G$5:$G$3004,'الطلبات'!$F$5:$F$3004,A112&amp;"",'الطلبات'!$I$5:$I$3004,"قيد التجهيز")+SUMIFS('الطلبات'!$G$5:$G$3004,'الطلبات'!$F$5:$F$3004,A112&amp;"",'الطلبات'!$I$5:$I$3004,"تم الشحن"))</f>
        <v/>
      </c>
      <c r="I112" s="16">
        <f>IF(A112&amp;""="","",E112-G112-H112)</f>
        <v/>
      </c>
      <c r="J112" s="6">
        <f>IF(A112&amp;""="","",IF(I112&lt;0,"رصيد سالب: راجع الأرقام",IF(AND(ISNUMBER(F112),I112&lt;F112),"أعد الطلب: الرصيد أقل من الحد","")))</f>
        <v/>
      </c>
    </row>
    <row r="113">
      <c r="A113" s="13" t="n"/>
      <c r="B113" s="5" t="n"/>
      <c r="C113" s="14" t="n"/>
      <c r="D113" s="14" t="n"/>
      <c r="E113" s="15" t="n"/>
      <c r="F113" s="15" t="n"/>
      <c r="G113" s="16">
        <f>IF(A113&amp;""="","",SUMIFS('الطلبات'!$G$5:$G$3004,'الطلبات'!$F$5:$F$3004,A113&amp;"",'الطلبات'!$I$5:$I$3004,"تم التسليم"))</f>
        <v/>
      </c>
      <c r="H113" s="16">
        <f>IF(A113&amp;""="","",SUMIFS('الطلبات'!$G$5:$G$3004,'الطلبات'!$F$5:$F$3004,A113&amp;"",'الطلبات'!$I$5:$I$3004,"قيد التجهيز")+SUMIFS('الطلبات'!$G$5:$G$3004,'الطلبات'!$F$5:$F$3004,A113&amp;"",'الطلبات'!$I$5:$I$3004,"تم الشحن"))</f>
        <v/>
      </c>
      <c r="I113" s="16">
        <f>IF(A113&amp;""="","",E113-G113-H113)</f>
        <v/>
      </c>
      <c r="J113" s="6">
        <f>IF(A113&amp;""="","",IF(I113&lt;0,"رصيد سالب: راجع الأرقام",IF(AND(ISNUMBER(F113),I113&lt;F113),"أعد الطلب: الرصيد أقل من الحد","")))</f>
        <v/>
      </c>
    </row>
    <row r="114">
      <c r="A114" s="13" t="n"/>
      <c r="B114" s="5" t="n"/>
      <c r="C114" s="14" t="n"/>
      <c r="D114" s="14" t="n"/>
      <c r="E114" s="15" t="n"/>
      <c r="F114" s="15" t="n"/>
      <c r="G114" s="16">
        <f>IF(A114&amp;""="","",SUMIFS('الطلبات'!$G$5:$G$3004,'الطلبات'!$F$5:$F$3004,A114&amp;"",'الطلبات'!$I$5:$I$3004,"تم التسليم"))</f>
        <v/>
      </c>
      <c r="H114" s="16">
        <f>IF(A114&amp;""="","",SUMIFS('الطلبات'!$G$5:$G$3004,'الطلبات'!$F$5:$F$3004,A114&amp;"",'الطلبات'!$I$5:$I$3004,"قيد التجهيز")+SUMIFS('الطلبات'!$G$5:$G$3004,'الطلبات'!$F$5:$F$3004,A114&amp;"",'الطلبات'!$I$5:$I$3004,"تم الشحن"))</f>
        <v/>
      </c>
      <c r="I114" s="16">
        <f>IF(A114&amp;""="","",E114-G114-H114)</f>
        <v/>
      </c>
      <c r="J114" s="6">
        <f>IF(A114&amp;""="","",IF(I114&lt;0,"رصيد سالب: راجع الأرقام",IF(AND(ISNUMBER(F114),I114&lt;F114),"أعد الطلب: الرصيد أقل من الحد","")))</f>
        <v/>
      </c>
    </row>
    <row r="115">
      <c r="A115" s="13" t="n"/>
      <c r="B115" s="5" t="n"/>
      <c r="C115" s="14" t="n"/>
      <c r="D115" s="14" t="n"/>
      <c r="E115" s="15" t="n"/>
      <c r="F115" s="15" t="n"/>
      <c r="G115" s="16">
        <f>IF(A115&amp;""="","",SUMIFS('الطلبات'!$G$5:$G$3004,'الطلبات'!$F$5:$F$3004,A115&amp;"",'الطلبات'!$I$5:$I$3004,"تم التسليم"))</f>
        <v/>
      </c>
      <c r="H115" s="16">
        <f>IF(A115&amp;""="","",SUMIFS('الطلبات'!$G$5:$G$3004,'الطلبات'!$F$5:$F$3004,A115&amp;"",'الطلبات'!$I$5:$I$3004,"قيد التجهيز")+SUMIFS('الطلبات'!$G$5:$G$3004,'الطلبات'!$F$5:$F$3004,A115&amp;"",'الطلبات'!$I$5:$I$3004,"تم الشحن"))</f>
        <v/>
      </c>
      <c r="I115" s="16">
        <f>IF(A115&amp;""="","",E115-G115-H115)</f>
        <v/>
      </c>
      <c r="J115" s="6">
        <f>IF(A115&amp;""="","",IF(I115&lt;0,"رصيد سالب: راجع الأرقام",IF(AND(ISNUMBER(F115),I115&lt;F115),"أعد الطلب: الرصيد أقل من الحد","")))</f>
        <v/>
      </c>
    </row>
    <row r="116">
      <c r="A116" s="13" t="n"/>
      <c r="B116" s="5" t="n"/>
      <c r="C116" s="14" t="n"/>
      <c r="D116" s="14" t="n"/>
      <c r="E116" s="15" t="n"/>
      <c r="F116" s="15" t="n"/>
      <c r="G116" s="16">
        <f>IF(A116&amp;""="","",SUMIFS('الطلبات'!$G$5:$G$3004,'الطلبات'!$F$5:$F$3004,A116&amp;"",'الطلبات'!$I$5:$I$3004,"تم التسليم"))</f>
        <v/>
      </c>
      <c r="H116" s="16">
        <f>IF(A116&amp;""="","",SUMIFS('الطلبات'!$G$5:$G$3004,'الطلبات'!$F$5:$F$3004,A116&amp;"",'الطلبات'!$I$5:$I$3004,"قيد التجهيز")+SUMIFS('الطلبات'!$G$5:$G$3004,'الطلبات'!$F$5:$F$3004,A116&amp;"",'الطلبات'!$I$5:$I$3004,"تم الشحن"))</f>
        <v/>
      </c>
      <c r="I116" s="16">
        <f>IF(A116&amp;""="","",E116-G116-H116)</f>
        <v/>
      </c>
      <c r="J116" s="6">
        <f>IF(A116&amp;""="","",IF(I116&lt;0,"رصيد سالب: راجع الأرقام",IF(AND(ISNUMBER(F116),I116&lt;F116),"أعد الطلب: الرصيد أقل من الحد","")))</f>
        <v/>
      </c>
    </row>
    <row r="117">
      <c r="A117" s="13" t="n"/>
      <c r="B117" s="5" t="n"/>
      <c r="C117" s="14" t="n"/>
      <c r="D117" s="14" t="n"/>
      <c r="E117" s="15" t="n"/>
      <c r="F117" s="15" t="n"/>
      <c r="G117" s="16">
        <f>IF(A117&amp;""="","",SUMIFS('الطلبات'!$G$5:$G$3004,'الطلبات'!$F$5:$F$3004,A117&amp;"",'الطلبات'!$I$5:$I$3004,"تم التسليم"))</f>
        <v/>
      </c>
      <c r="H117" s="16">
        <f>IF(A117&amp;""="","",SUMIFS('الطلبات'!$G$5:$G$3004,'الطلبات'!$F$5:$F$3004,A117&amp;"",'الطلبات'!$I$5:$I$3004,"قيد التجهيز")+SUMIFS('الطلبات'!$G$5:$G$3004,'الطلبات'!$F$5:$F$3004,A117&amp;"",'الطلبات'!$I$5:$I$3004,"تم الشحن"))</f>
        <v/>
      </c>
      <c r="I117" s="16">
        <f>IF(A117&amp;""="","",E117-G117-H117)</f>
        <v/>
      </c>
      <c r="J117" s="6">
        <f>IF(A117&amp;""="","",IF(I117&lt;0,"رصيد سالب: راجع الأرقام",IF(AND(ISNUMBER(F117),I117&lt;F117),"أعد الطلب: الرصيد أقل من الحد","")))</f>
        <v/>
      </c>
    </row>
    <row r="118">
      <c r="A118" s="13" t="n"/>
      <c r="B118" s="5" t="n"/>
      <c r="C118" s="14" t="n"/>
      <c r="D118" s="14" t="n"/>
      <c r="E118" s="15" t="n"/>
      <c r="F118" s="15" t="n"/>
      <c r="G118" s="16">
        <f>IF(A118&amp;""="","",SUMIFS('الطلبات'!$G$5:$G$3004,'الطلبات'!$F$5:$F$3004,A118&amp;"",'الطلبات'!$I$5:$I$3004,"تم التسليم"))</f>
        <v/>
      </c>
      <c r="H118" s="16">
        <f>IF(A118&amp;""="","",SUMIFS('الطلبات'!$G$5:$G$3004,'الطلبات'!$F$5:$F$3004,A118&amp;"",'الطلبات'!$I$5:$I$3004,"قيد التجهيز")+SUMIFS('الطلبات'!$G$5:$G$3004,'الطلبات'!$F$5:$F$3004,A118&amp;"",'الطلبات'!$I$5:$I$3004,"تم الشحن"))</f>
        <v/>
      </c>
      <c r="I118" s="16">
        <f>IF(A118&amp;""="","",E118-G118-H118)</f>
        <v/>
      </c>
      <c r="J118" s="6">
        <f>IF(A118&amp;""="","",IF(I118&lt;0,"رصيد سالب: راجع الأرقام",IF(AND(ISNUMBER(F118),I118&lt;F118),"أعد الطلب: الرصيد أقل من الحد","")))</f>
        <v/>
      </c>
    </row>
    <row r="119">
      <c r="A119" s="13" t="n"/>
      <c r="B119" s="5" t="n"/>
      <c r="C119" s="14" t="n"/>
      <c r="D119" s="14" t="n"/>
      <c r="E119" s="15" t="n"/>
      <c r="F119" s="15" t="n"/>
      <c r="G119" s="16">
        <f>IF(A119&amp;""="","",SUMIFS('الطلبات'!$G$5:$G$3004,'الطلبات'!$F$5:$F$3004,A119&amp;"",'الطلبات'!$I$5:$I$3004,"تم التسليم"))</f>
        <v/>
      </c>
      <c r="H119" s="16">
        <f>IF(A119&amp;""="","",SUMIFS('الطلبات'!$G$5:$G$3004,'الطلبات'!$F$5:$F$3004,A119&amp;"",'الطلبات'!$I$5:$I$3004,"قيد التجهيز")+SUMIFS('الطلبات'!$G$5:$G$3004,'الطلبات'!$F$5:$F$3004,A119&amp;"",'الطلبات'!$I$5:$I$3004,"تم الشحن"))</f>
        <v/>
      </c>
      <c r="I119" s="16">
        <f>IF(A119&amp;""="","",E119-G119-H119)</f>
        <v/>
      </c>
      <c r="J119" s="6">
        <f>IF(A119&amp;""="","",IF(I119&lt;0,"رصيد سالب: راجع الأرقام",IF(AND(ISNUMBER(F119),I119&lt;F119),"أعد الطلب: الرصيد أقل من الحد","")))</f>
        <v/>
      </c>
    </row>
    <row r="120">
      <c r="A120" s="13" t="n"/>
      <c r="B120" s="5" t="n"/>
      <c r="C120" s="14" t="n"/>
      <c r="D120" s="14" t="n"/>
      <c r="E120" s="15" t="n"/>
      <c r="F120" s="15" t="n"/>
      <c r="G120" s="16">
        <f>IF(A120&amp;""="","",SUMIFS('الطلبات'!$G$5:$G$3004,'الطلبات'!$F$5:$F$3004,A120&amp;"",'الطلبات'!$I$5:$I$3004,"تم التسليم"))</f>
        <v/>
      </c>
      <c r="H120" s="16">
        <f>IF(A120&amp;""="","",SUMIFS('الطلبات'!$G$5:$G$3004,'الطلبات'!$F$5:$F$3004,A120&amp;"",'الطلبات'!$I$5:$I$3004,"قيد التجهيز")+SUMIFS('الطلبات'!$G$5:$G$3004,'الطلبات'!$F$5:$F$3004,A120&amp;"",'الطلبات'!$I$5:$I$3004,"تم الشحن"))</f>
        <v/>
      </c>
      <c r="I120" s="16">
        <f>IF(A120&amp;""="","",E120-G120-H120)</f>
        <v/>
      </c>
      <c r="J120" s="6">
        <f>IF(A120&amp;""="","",IF(I120&lt;0,"رصيد سالب: راجع الأرقام",IF(AND(ISNUMBER(F120),I120&lt;F120),"أعد الطلب: الرصيد أقل من الحد","")))</f>
        <v/>
      </c>
    </row>
    <row r="121">
      <c r="A121" s="13" t="n"/>
      <c r="B121" s="5" t="n"/>
      <c r="C121" s="14" t="n"/>
      <c r="D121" s="14" t="n"/>
      <c r="E121" s="15" t="n"/>
      <c r="F121" s="15" t="n"/>
      <c r="G121" s="16">
        <f>IF(A121&amp;""="","",SUMIFS('الطلبات'!$G$5:$G$3004,'الطلبات'!$F$5:$F$3004,A121&amp;"",'الطلبات'!$I$5:$I$3004,"تم التسليم"))</f>
        <v/>
      </c>
      <c r="H121" s="16">
        <f>IF(A121&amp;""="","",SUMIFS('الطلبات'!$G$5:$G$3004,'الطلبات'!$F$5:$F$3004,A121&amp;"",'الطلبات'!$I$5:$I$3004,"قيد التجهيز")+SUMIFS('الطلبات'!$G$5:$G$3004,'الطلبات'!$F$5:$F$3004,A121&amp;"",'الطلبات'!$I$5:$I$3004,"تم الشحن"))</f>
        <v/>
      </c>
      <c r="I121" s="16">
        <f>IF(A121&amp;""="","",E121-G121-H121)</f>
        <v/>
      </c>
      <c r="J121" s="6">
        <f>IF(A121&amp;""="","",IF(I121&lt;0,"رصيد سالب: راجع الأرقام",IF(AND(ISNUMBER(F121),I121&lt;F121),"أعد الطلب: الرصيد أقل من الحد","")))</f>
        <v/>
      </c>
    </row>
    <row r="122">
      <c r="A122" s="13" t="n"/>
      <c r="B122" s="5" t="n"/>
      <c r="C122" s="14" t="n"/>
      <c r="D122" s="14" t="n"/>
      <c r="E122" s="15" t="n"/>
      <c r="F122" s="15" t="n"/>
      <c r="G122" s="16">
        <f>IF(A122&amp;""="","",SUMIFS('الطلبات'!$G$5:$G$3004,'الطلبات'!$F$5:$F$3004,A122&amp;"",'الطلبات'!$I$5:$I$3004,"تم التسليم"))</f>
        <v/>
      </c>
      <c r="H122" s="16">
        <f>IF(A122&amp;""="","",SUMIFS('الطلبات'!$G$5:$G$3004,'الطلبات'!$F$5:$F$3004,A122&amp;"",'الطلبات'!$I$5:$I$3004,"قيد التجهيز")+SUMIFS('الطلبات'!$G$5:$G$3004,'الطلبات'!$F$5:$F$3004,A122&amp;"",'الطلبات'!$I$5:$I$3004,"تم الشحن"))</f>
        <v/>
      </c>
      <c r="I122" s="16">
        <f>IF(A122&amp;""="","",E122-G122-H122)</f>
        <v/>
      </c>
      <c r="J122" s="6">
        <f>IF(A122&amp;""="","",IF(I122&lt;0,"رصيد سالب: راجع الأرقام",IF(AND(ISNUMBER(F122),I122&lt;F122),"أعد الطلب: الرصيد أقل من الحد","")))</f>
        <v/>
      </c>
    </row>
    <row r="123">
      <c r="A123" s="13" t="n"/>
      <c r="B123" s="5" t="n"/>
      <c r="C123" s="14" t="n"/>
      <c r="D123" s="14" t="n"/>
      <c r="E123" s="15" t="n"/>
      <c r="F123" s="15" t="n"/>
      <c r="G123" s="16">
        <f>IF(A123&amp;""="","",SUMIFS('الطلبات'!$G$5:$G$3004,'الطلبات'!$F$5:$F$3004,A123&amp;"",'الطلبات'!$I$5:$I$3004,"تم التسليم"))</f>
        <v/>
      </c>
      <c r="H123" s="16">
        <f>IF(A123&amp;""="","",SUMIFS('الطلبات'!$G$5:$G$3004,'الطلبات'!$F$5:$F$3004,A123&amp;"",'الطلبات'!$I$5:$I$3004,"قيد التجهيز")+SUMIFS('الطلبات'!$G$5:$G$3004,'الطلبات'!$F$5:$F$3004,A123&amp;"",'الطلبات'!$I$5:$I$3004,"تم الشحن"))</f>
        <v/>
      </c>
      <c r="I123" s="16">
        <f>IF(A123&amp;""="","",E123-G123-H123)</f>
        <v/>
      </c>
      <c r="J123" s="6">
        <f>IF(A123&amp;""="","",IF(I123&lt;0,"رصيد سالب: راجع الأرقام",IF(AND(ISNUMBER(F123),I123&lt;F123),"أعد الطلب: الرصيد أقل من الحد","")))</f>
        <v/>
      </c>
    </row>
    <row r="124">
      <c r="A124" s="13" t="n"/>
      <c r="B124" s="5" t="n"/>
      <c r="C124" s="14" t="n"/>
      <c r="D124" s="14" t="n"/>
      <c r="E124" s="15" t="n"/>
      <c r="F124" s="15" t="n"/>
      <c r="G124" s="16">
        <f>IF(A124&amp;""="","",SUMIFS('الطلبات'!$G$5:$G$3004,'الطلبات'!$F$5:$F$3004,A124&amp;"",'الطلبات'!$I$5:$I$3004,"تم التسليم"))</f>
        <v/>
      </c>
      <c r="H124" s="16">
        <f>IF(A124&amp;""="","",SUMIFS('الطلبات'!$G$5:$G$3004,'الطلبات'!$F$5:$F$3004,A124&amp;"",'الطلبات'!$I$5:$I$3004,"قيد التجهيز")+SUMIFS('الطلبات'!$G$5:$G$3004,'الطلبات'!$F$5:$F$3004,A124&amp;"",'الطلبات'!$I$5:$I$3004,"تم الشحن"))</f>
        <v/>
      </c>
      <c r="I124" s="16">
        <f>IF(A124&amp;""="","",E124-G124-H124)</f>
        <v/>
      </c>
      <c r="J124" s="6">
        <f>IF(A124&amp;""="","",IF(I124&lt;0,"رصيد سالب: راجع الأرقام",IF(AND(ISNUMBER(F124),I124&lt;F124),"أعد الطلب: الرصيد أقل من الحد","")))</f>
        <v/>
      </c>
    </row>
    <row r="125">
      <c r="A125" s="13" t="n"/>
      <c r="B125" s="5" t="n"/>
      <c r="C125" s="14" t="n"/>
      <c r="D125" s="14" t="n"/>
      <c r="E125" s="15" t="n"/>
      <c r="F125" s="15" t="n"/>
      <c r="G125" s="16">
        <f>IF(A125&amp;""="","",SUMIFS('الطلبات'!$G$5:$G$3004,'الطلبات'!$F$5:$F$3004,A125&amp;"",'الطلبات'!$I$5:$I$3004,"تم التسليم"))</f>
        <v/>
      </c>
      <c r="H125" s="16">
        <f>IF(A125&amp;""="","",SUMIFS('الطلبات'!$G$5:$G$3004,'الطلبات'!$F$5:$F$3004,A125&amp;"",'الطلبات'!$I$5:$I$3004,"قيد التجهيز")+SUMIFS('الطلبات'!$G$5:$G$3004,'الطلبات'!$F$5:$F$3004,A125&amp;"",'الطلبات'!$I$5:$I$3004,"تم الشحن"))</f>
        <v/>
      </c>
      <c r="I125" s="16">
        <f>IF(A125&amp;""="","",E125-G125-H125)</f>
        <v/>
      </c>
      <c r="J125" s="6">
        <f>IF(A125&amp;""="","",IF(I125&lt;0,"رصيد سالب: راجع الأرقام",IF(AND(ISNUMBER(F125),I125&lt;F125),"أعد الطلب: الرصيد أقل من الحد","")))</f>
        <v/>
      </c>
    </row>
    <row r="126">
      <c r="A126" s="13" t="n"/>
      <c r="B126" s="5" t="n"/>
      <c r="C126" s="14" t="n"/>
      <c r="D126" s="14" t="n"/>
      <c r="E126" s="15" t="n"/>
      <c r="F126" s="15" t="n"/>
      <c r="G126" s="16">
        <f>IF(A126&amp;""="","",SUMIFS('الطلبات'!$G$5:$G$3004,'الطلبات'!$F$5:$F$3004,A126&amp;"",'الطلبات'!$I$5:$I$3004,"تم التسليم"))</f>
        <v/>
      </c>
      <c r="H126" s="16">
        <f>IF(A126&amp;""="","",SUMIFS('الطلبات'!$G$5:$G$3004,'الطلبات'!$F$5:$F$3004,A126&amp;"",'الطلبات'!$I$5:$I$3004,"قيد التجهيز")+SUMIFS('الطلبات'!$G$5:$G$3004,'الطلبات'!$F$5:$F$3004,A126&amp;"",'الطلبات'!$I$5:$I$3004,"تم الشحن"))</f>
        <v/>
      </c>
      <c r="I126" s="16">
        <f>IF(A126&amp;""="","",E126-G126-H126)</f>
        <v/>
      </c>
      <c r="J126" s="6">
        <f>IF(A126&amp;""="","",IF(I126&lt;0,"رصيد سالب: راجع الأرقام",IF(AND(ISNUMBER(F126),I126&lt;F126),"أعد الطلب: الرصيد أقل من الحد","")))</f>
        <v/>
      </c>
    </row>
    <row r="127">
      <c r="A127" s="13" t="n"/>
      <c r="B127" s="5" t="n"/>
      <c r="C127" s="14" t="n"/>
      <c r="D127" s="14" t="n"/>
      <c r="E127" s="15" t="n"/>
      <c r="F127" s="15" t="n"/>
      <c r="G127" s="16">
        <f>IF(A127&amp;""="","",SUMIFS('الطلبات'!$G$5:$G$3004,'الطلبات'!$F$5:$F$3004,A127&amp;"",'الطلبات'!$I$5:$I$3004,"تم التسليم"))</f>
        <v/>
      </c>
      <c r="H127" s="16">
        <f>IF(A127&amp;""="","",SUMIFS('الطلبات'!$G$5:$G$3004,'الطلبات'!$F$5:$F$3004,A127&amp;"",'الطلبات'!$I$5:$I$3004,"قيد التجهيز")+SUMIFS('الطلبات'!$G$5:$G$3004,'الطلبات'!$F$5:$F$3004,A127&amp;"",'الطلبات'!$I$5:$I$3004,"تم الشحن"))</f>
        <v/>
      </c>
      <c r="I127" s="16">
        <f>IF(A127&amp;""="","",E127-G127-H127)</f>
        <v/>
      </c>
      <c r="J127" s="6">
        <f>IF(A127&amp;""="","",IF(I127&lt;0,"رصيد سالب: راجع الأرقام",IF(AND(ISNUMBER(F127),I127&lt;F127),"أعد الطلب: الرصيد أقل من الحد","")))</f>
        <v/>
      </c>
    </row>
    <row r="128">
      <c r="A128" s="13" t="n"/>
      <c r="B128" s="5" t="n"/>
      <c r="C128" s="14" t="n"/>
      <c r="D128" s="14" t="n"/>
      <c r="E128" s="15" t="n"/>
      <c r="F128" s="15" t="n"/>
      <c r="G128" s="16">
        <f>IF(A128&amp;""="","",SUMIFS('الطلبات'!$G$5:$G$3004,'الطلبات'!$F$5:$F$3004,A128&amp;"",'الطلبات'!$I$5:$I$3004,"تم التسليم"))</f>
        <v/>
      </c>
      <c r="H128" s="16">
        <f>IF(A128&amp;""="","",SUMIFS('الطلبات'!$G$5:$G$3004,'الطلبات'!$F$5:$F$3004,A128&amp;"",'الطلبات'!$I$5:$I$3004,"قيد التجهيز")+SUMIFS('الطلبات'!$G$5:$G$3004,'الطلبات'!$F$5:$F$3004,A128&amp;"",'الطلبات'!$I$5:$I$3004,"تم الشحن"))</f>
        <v/>
      </c>
      <c r="I128" s="16">
        <f>IF(A128&amp;""="","",E128-G128-H128)</f>
        <v/>
      </c>
      <c r="J128" s="6">
        <f>IF(A128&amp;""="","",IF(I128&lt;0,"رصيد سالب: راجع الأرقام",IF(AND(ISNUMBER(F128),I128&lt;F128),"أعد الطلب: الرصيد أقل من الحد","")))</f>
        <v/>
      </c>
    </row>
    <row r="129">
      <c r="A129" s="13" t="n"/>
      <c r="B129" s="5" t="n"/>
      <c r="C129" s="14" t="n"/>
      <c r="D129" s="14" t="n"/>
      <c r="E129" s="15" t="n"/>
      <c r="F129" s="15" t="n"/>
      <c r="G129" s="16">
        <f>IF(A129&amp;""="","",SUMIFS('الطلبات'!$G$5:$G$3004,'الطلبات'!$F$5:$F$3004,A129&amp;"",'الطلبات'!$I$5:$I$3004,"تم التسليم"))</f>
        <v/>
      </c>
      <c r="H129" s="16">
        <f>IF(A129&amp;""="","",SUMIFS('الطلبات'!$G$5:$G$3004,'الطلبات'!$F$5:$F$3004,A129&amp;"",'الطلبات'!$I$5:$I$3004,"قيد التجهيز")+SUMIFS('الطلبات'!$G$5:$G$3004,'الطلبات'!$F$5:$F$3004,A129&amp;"",'الطلبات'!$I$5:$I$3004,"تم الشحن"))</f>
        <v/>
      </c>
      <c r="I129" s="16">
        <f>IF(A129&amp;""="","",E129-G129-H129)</f>
        <v/>
      </c>
      <c r="J129" s="6">
        <f>IF(A129&amp;""="","",IF(I129&lt;0,"رصيد سالب: راجع الأرقام",IF(AND(ISNUMBER(F129),I129&lt;F129),"أعد الطلب: الرصيد أقل من الحد","")))</f>
        <v/>
      </c>
    </row>
    <row r="130">
      <c r="A130" s="13" t="n"/>
      <c r="B130" s="5" t="n"/>
      <c r="C130" s="14" t="n"/>
      <c r="D130" s="14" t="n"/>
      <c r="E130" s="15" t="n"/>
      <c r="F130" s="15" t="n"/>
      <c r="G130" s="16">
        <f>IF(A130&amp;""="","",SUMIFS('الطلبات'!$G$5:$G$3004,'الطلبات'!$F$5:$F$3004,A130&amp;"",'الطلبات'!$I$5:$I$3004,"تم التسليم"))</f>
        <v/>
      </c>
      <c r="H130" s="16">
        <f>IF(A130&amp;""="","",SUMIFS('الطلبات'!$G$5:$G$3004,'الطلبات'!$F$5:$F$3004,A130&amp;"",'الطلبات'!$I$5:$I$3004,"قيد التجهيز")+SUMIFS('الطلبات'!$G$5:$G$3004,'الطلبات'!$F$5:$F$3004,A130&amp;"",'الطلبات'!$I$5:$I$3004,"تم الشحن"))</f>
        <v/>
      </c>
      <c r="I130" s="16">
        <f>IF(A130&amp;""="","",E130-G130-H130)</f>
        <v/>
      </c>
      <c r="J130" s="6">
        <f>IF(A130&amp;""="","",IF(I130&lt;0,"رصيد سالب: راجع الأرقام",IF(AND(ISNUMBER(F130),I130&lt;F130),"أعد الطلب: الرصيد أقل من الحد","")))</f>
        <v/>
      </c>
    </row>
    <row r="131">
      <c r="A131" s="13" t="n"/>
      <c r="B131" s="5" t="n"/>
      <c r="C131" s="14" t="n"/>
      <c r="D131" s="14" t="n"/>
      <c r="E131" s="15" t="n"/>
      <c r="F131" s="15" t="n"/>
      <c r="G131" s="16">
        <f>IF(A131&amp;""="","",SUMIFS('الطلبات'!$G$5:$G$3004,'الطلبات'!$F$5:$F$3004,A131&amp;"",'الطلبات'!$I$5:$I$3004,"تم التسليم"))</f>
        <v/>
      </c>
      <c r="H131" s="16">
        <f>IF(A131&amp;""="","",SUMIFS('الطلبات'!$G$5:$G$3004,'الطلبات'!$F$5:$F$3004,A131&amp;"",'الطلبات'!$I$5:$I$3004,"قيد التجهيز")+SUMIFS('الطلبات'!$G$5:$G$3004,'الطلبات'!$F$5:$F$3004,A131&amp;"",'الطلبات'!$I$5:$I$3004,"تم الشحن"))</f>
        <v/>
      </c>
      <c r="I131" s="16">
        <f>IF(A131&amp;""="","",E131-G131-H131)</f>
        <v/>
      </c>
      <c r="J131" s="6">
        <f>IF(A131&amp;""="","",IF(I131&lt;0,"رصيد سالب: راجع الأرقام",IF(AND(ISNUMBER(F131),I131&lt;F131),"أعد الطلب: الرصيد أقل من الحد","")))</f>
        <v/>
      </c>
    </row>
    <row r="132">
      <c r="A132" s="13" t="n"/>
      <c r="B132" s="5" t="n"/>
      <c r="C132" s="14" t="n"/>
      <c r="D132" s="14" t="n"/>
      <c r="E132" s="15" t="n"/>
      <c r="F132" s="15" t="n"/>
      <c r="G132" s="16">
        <f>IF(A132&amp;""="","",SUMIFS('الطلبات'!$G$5:$G$3004,'الطلبات'!$F$5:$F$3004,A132&amp;"",'الطلبات'!$I$5:$I$3004,"تم التسليم"))</f>
        <v/>
      </c>
      <c r="H132" s="16">
        <f>IF(A132&amp;""="","",SUMIFS('الطلبات'!$G$5:$G$3004,'الطلبات'!$F$5:$F$3004,A132&amp;"",'الطلبات'!$I$5:$I$3004,"قيد التجهيز")+SUMIFS('الطلبات'!$G$5:$G$3004,'الطلبات'!$F$5:$F$3004,A132&amp;"",'الطلبات'!$I$5:$I$3004,"تم الشحن"))</f>
        <v/>
      </c>
      <c r="I132" s="16">
        <f>IF(A132&amp;""="","",E132-G132-H132)</f>
        <v/>
      </c>
      <c r="J132" s="6">
        <f>IF(A132&amp;""="","",IF(I132&lt;0,"رصيد سالب: راجع الأرقام",IF(AND(ISNUMBER(F132),I132&lt;F132),"أعد الطلب: الرصيد أقل من الحد","")))</f>
        <v/>
      </c>
    </row>
    <row r="133">
      <c r="A133" s="13" t="n"/>
      <c r="B133" s="5" t="n"/>
      <c r="C133" s="14" t="n"/>
      <c r="D133" s="14" t="n"/>
      <c r="E133" s="15" t="n"/>
      <c r="F133" s="15" t="n"/>
      <c r="G133" s="16">
        <f>IF(A133&amp;""="","",SUMIFS('الطلبات'!$G$5:$G$3004,'الطلبات'!$F$5:$F$3004,A133&amp;"",'الطلبات'!$I$5:$I$3004,"تم التسليم"))</f>
        <v/>
      </c>
      <c r="H133" s="16">
        <f>IF(A133&amp;""="","",SUMIFS('الطلبات'!$G$5:$G$3004,'الطلبات'!$F$5:$F$3004,A133&amp;"",'الطلبات'!$I$5:$I$3004,"قيد التجهيز")+SUMIFS('الطلبات'!$G$5:$G$3004,'الطلبات'!$F$5:$F$3004,A133&amp;"",'الطلبات'!$I$5:$I$3004,"تم الشحن"))</f>
        <v/>
      </c>
      <c r="I133" s="16">
        <f>IF(A133&amp;""="","",E133-G133-H133)</f>
        <v/>
      </c>
      <c r="J133" s="6">
        <f>IF(A133&amp;""="","",IF(I133&lt;0,"رصيد سالب: راجع الأرقام",IF(AND(ISNUMBER(F133),I133&lt;F133),"أعد الطلب: الرصيد أقل من الحد","")))</f>
        <v/>
      </c>
    </row>
    <row r="134">
      <c r="A134" s="13" t="n"/>
      <c r="B134" s="5" t="n"/>
      <c r="C134" s="14" t="n"/>
      <c r="D134" s="14" t="n"/>
      <c r="E134" s="15" t="n"/>
      <c r="F134" s="15" t="n"/>
      <c r="G134" s="16">
        <f>IF(A134&amp;""="","",SUMIFS('الطلبات'!$G$5:$G$3004,'الطلبات'!$F$5:$F$3004,A134&amp;"",'الطلبات'!$I$5:$I$3004,"تم التسليم"))</f>
        <v/>
      </c>
      <c r="H134" s="16">
        <f>IF(A134&amp;""="","",SUMIFS('الطلبات'!$G$5:$G$3004,'الطلبات'!$F$5:$F$3004,A134&amp;"",'الطلبات'!$I$5:$I$3004,"قيد التجهيز")+SUMIFS('الطلبات'!$G$5:$G$3004,'الطلبات'!$F$5:$F$3004,A134&amp;"",'الطلبات'!$I$5:$I$3004,"تم الشحن"))</f>
        <v/>
      </c>
      <c r="I134" s="16">
        <f>IF(A134&amp;""="","",E134-G134-H134)</f>
        <v/>
      </c>
      <c r="J134" s="6">
        <f>IF(A134&amp;""="","",IF(I134&lt;0,"رصيد سالب: راجع الأرقام",IF(AND(ISNUMBER(F134),I134&lt;F134),"أعد الطلب: الرصيد أقل من الحد","")))</f>
        <v/>
      </c>
    </row>
    <row r="135">
      <c r="A135" s="13" t="n"/>
      <c r="B135" s="5" t="n"/>
      <c r="C135" s="14" t="n"/>
      <c r="D135" s="14" t="n"/>
      <c r="E135" s="15" t="n"/>
      <c r="F135" s="15" t="n"/>
      <c r="G135" s="16">
        <f>IF(A135&amp;""="","",SUMIFS('الطلبات'!$G$5:$G$3004,'الطلبات'!$F$5:$F$3004,A135&amp;"",'الطلبات'!$I$5:$I$3004,"تم التسليم"))</f>
        <v/>
      </c>
      <c r="H135" s="16">
        <f>IF(A135&amp;""="","",SUMIFS('الطلبات'!$G$5:$G$3004,'الطلبات'!$F$5:$F$3004,A135&amp;"",'الطلبات'!$I$5:$I$3004,"قيد التجهيز")+SUMIFS('الطلبات'!$G$5:$G$3004,'الطلبات'!$F$5:$F$3004,A135&amp;"",'الطلبات'!$I$5:$I$3004,"تم الشحن"))</f>
        <v/>
      </c>
      <c r="I135" s="16">
        <f>IF(A135&amp;""="","",E135-G135-H135)</f>
        <v/>
      </c>
      <c r="J135" s="6">
        <f>IF(A135&amp;""="","",IF(I135&lt;0,"رصيد سالب: راجع الأرقام",IF(AND(ISNUMBER(F135),I135&lt;F135),"أعد الطلب: الرصيد أقل من الحد","")))</f>
        <v/>
      </c>
    </row>
    <row r="136">
      <c r="A136" s="13" t="n"/>
      <c r="B136" s="5" t="n"/>
      <c r="C136" s="14" t="n"/>
      <c r="D136" s="14" t="n"/>
      <c r="E136" s="15" t="n"/>
      <c r="F136" s="15" t="n"/>
      <c r="G136" s="16">
        <f>IF(A136&amp;""="","",SUMIFS('الطلبات'!$G$5:$G$3004,'الطلبات'!$F$5:$F$3004,A136&amp;"",'الطلبات'!$I$5:$I$3004,"تم التسليم"))</f>
        <v/>
      </c>
      <c r="H136" s="16">
        <f>IF(A136&amp;""="","",SUMIFS('الطلبات'!$G$5:$G$3004,'الطلبات'!$F$5:$F$3004,A136&amp;"",'الطلبات'!$I$5:$I$3004,"قيد التجهيز")+SUMIFS('الطلبات'!$G$5:$G$3004,'الطلبات'!$F$5:$F$3004,A136&amp;"",'الطلبات'!$I$5:$I$3004,"تم الشحن"))</f>
        <v/>
      </c>
      <c r="I136" s="16">
        <f>IF(A136&amp;""="","",E136-G136-H136)</f>
        <v/>
      </c>
      <c r="J136" s="6">
        <f>IF(A136&amp;""="","",IF(I136&lt;0,"رصيد سالب: راجع الأرقام",IF(AND(ISNUMBER(F136),I136&lt;F136),"أعد الطلب: الرصيد أقل من الحد","")))</f>
        <v/>
      </c>
    </row>
    <row r="137">
      <c r="A137" s="13" t="n"/>
      <c r="B137" s="5" t="n"/>
      <c r="C137" s="14" t="n"/>
      <c r="D137" s="14" t="n"/>
      <c r="E137" s="15" t="n"/>
      <c r="F137" s="15" t="n"/>
      <c r="G137" s="16">
        <f>IF(A137&amp;""="","",SUMIFS('الطلبات'!$G$5:$G$3004,'الطلبات'!$F$5:$F$3004,A137&amp;"",'الطلبات'!$I$5:$I$3004,"تم التسليم"))</f>
        <v/>
      </c>
      <c r="H137" s="16">
        <f>IF(A137&amp;""="","",SUMIFS('الطلبات'!$G$5:$G$3004,'الطلبات'!$F$5:$F$3004,A137&amp;"",'الطلبات'!$I$5:$I$3004,"قيد التجهيز")+SUMIFS('الطلبات'!$G$5:$G$3004,'الطلبات'!$F$5:$F$3004,A137&amp;"",'الطلبات'!$I$5:$I$3004,"تم الشحن"))</f>
        <v/>
      </c>
      <c r="I137" s="16">
        <f>IF(A137&amp;""="","",E137-G137-H137)</f>
        <v/>
      </c>
      <c r="J137" s="6">
        <f>IF(A137&amp;""="","",IF(I137&lt;0,"رصيد سالب: راجع الأرقام",IF(AND(ISNUMBER(F137),I137&lt;F137),"أعد الطلب: الرصيد أقل من الحد","")))</f>
        <v/>
      </c>
    </row>
    <row r="138">
      <c r="A138" s="13" t="n"/>
      <c r="B138" s="5" t="n"/>
      <c r="C138" s="14" t="n"/>
      <c r="D138" s="14" t="n"/>
      <c r="E138" s="15" t="n"/>
      <c r="F138" s="15" t="n"/>
      <c r="G138" s="16">
        <f>IF(A138&amp;""="","",SUMIFS('الطلبات'!$G$5:$G$3004,'الطلبات'!$F$5:$F$3004,A138&amp;"",'الطلبات'!$I$5:$I$3004,"تم التسليم"))</f>
        <v/>
      </c>
      <c r="H138" s="16">
        <f>IF(A138&amp;""="","",SUMIFS('الطلبات'!$G$5:$G$3004,'الطلبات'!$F$5:$F$3004,A138&amp;"",'الطلبات'!$I$5:$I$3004,"قيد التجهيز")+SUMIFS('الطلبات'!$G$5:$G$3004,'الطلبات'!$F$5:$F$3004,A138&amp;"",'الطلبات'!$I$5:$I$3004,"تم الشحن"))</f>
        <v/>
      </c>
      <c r="I138" s="16">
        <f>IF(A138&amp;""="","",E138-G138-H138)</f>
        <v/>
      </c>
      <c r="J138" s="6">
        <f>IF(A138&amp;""="","",IF(I138&lt;0,"رصيد سالب: راجع الأرقام",IF(AND(ISNUMBER(F138),I138&lt;F138),"أعد الطلب: الرصيد أقل من الحد","")))</f>
        <v/>
      </c>
    </row>
    <row r="139">
      <c r="A139" s="13" t="n"/>
      <c r="B139" s="5" t="n"/>
      <c r="C139" s="14" t="n"/>
      <c r="D139" s="14" t="n"/>
      <c r="E139" s="15" t="n"/>
      <c r="F139" s="15" t="n"/>
      <c r="G139" s="16">
        <f>IF(A139&amp;""="","",SUMIFS('الطلبات'!$G$5:$G$3004,'الطلبات'!$F$5:$F$3004,A139&amp;"",'الطلبات'!$I$5:$I$3004,"تم التسليم"))</f>
        <v/>
      </c>
      <c r="H139" s="16">
        <f>IF(A139&amp;""="","",SUMIFS('الطلبات'!$G$5:$G$3004,'الطلبات'!$F$5:$F$3004,A139&amp;"",'الطلبات'!$I$5:$I$3004,"قيد التجهيز")+SUMIFS('الطلبات'!$G$5:$G$3004,'الطلبات'!$F$5:$F$3004,A139&amp;"",'الطلبات'!$I$5:$I$3004,"تم الشحن"))</f>
        <v/>
      </c>
      <c r="I139" s="16">
        <f>IF(A139&amp;""="","",E139-G139-H139)</f>
        <v/>
      </c>
      <c r="J139" s="6">
        <f>IF(A139&amp;""="","",IF(I139&lt;0,"رصيد سالب: راجع الأرقام",IF(AND(ISNUMBER(F139),I139&lt;F139),"أعد الطلب: الرصيد أقل من الحد","")))</f>
        <v/>
      </c>
    </row>
    <row r="140">
      <c r="A140" s="13" t="n"/>
      <c r="B140" s="5" t="n"/>
      <c r="C140" s="14" t="n"/>
      <c r="D140" s="14" t="n"/>
      <c r="E140" s="15" t="n"/>
      <c r="F140" s="15" t="n"/>
      <c r="G140" s="16">
        <f>IF(A140&amp;""="","",SUMIFS('الطلبات'!$G$5:$G$3004,'الطلبات'!$F$5:$F$3004,A140&amp;"",'الطلبات'!$I$5:$I$3004,"تم التسليم"))</f>
        <v/>
      </c>
      <c r="H140" s="16">
        <f>IF(A140&amp;""="","",SUMIFS('الطلبات'!$G$5:$G$3004,'الطلبات'!$F$5:$F$3004,A140&amp;"",'الطلبات'!$I$5:$I$3004,"قيد التجهيز")+SUMIFS('الطلبات'!$G$5:$G$3004,'الطلبات'!$F$5:$F$3004,A140&amp;"",'الطلبات'!$I$5:$I$3004,"تم الشحن"))</f>
        <v/>
      </c>
      <c r="I140" s="16">
        <f>IF(A140&amp;""="","",E140-G140-H140)</f>
        <v/>
      </c>
      <c r="J140" s="6">
        <f>IF(A140&amp;""="","",IF(I140&lt;0,"رصيد سالب: راجع الأرقام",IF(AND(ISNUMBER(F140),I140&lt;F140),"أعد الطلب: الرصيد أقل من الحد","")))</f>
        <v/>
      </c>
    </row>
    <row r="141">
      <c r="A141" s="13" t="n"/>
      <c r="B141" s="5" t="n"/>
      <c r="C141" s="14" t="n"/>
      <c r="D141" s="14" t="n"/>
      <c r="E141" s="15" t="n"/>
      <c r="F141" s="15" t="n"/>
      <c r="G141" s="16">
        <f>IF(A141&amp;""="","",SUMIFS('الطلبات'!$G$5:$G$3004,'الطلبات'!$F$5:$F$3004,A141&amp;"",'الطلبات'!$I$5:$I$3004,"تم التسليم"))</f>
        <v/>
      </c>
      <c r="H141" s="16">
        <f>IF(A141&amp;""="","",SUMIFS('الطلبات'!$G$5:$G$3004,'الطلبات'!$F$5:$F$3004,A141&amp;"",'الطلبات'!$I$5:$I$3004,"قيد التجهيز")+SUMIFS('الطلبات'!$G$5:$G$3004,'الطلبات'!$F$5:$F$3004,A141&amp;"",'الطلبات'!$I$5:$I$3004,"تم الشحن"))</f>
        <v/>
      </c>
      <c r="I141" s="16">
        <f>IF(A141&amp;""="","",E141-G141-H141)</f>
        <v/>
      </c>
      <c r="J141" s="6">
        <f>IF(A141&amp;""="","",IF(I141&lt;0,"رصيد سالب: راجع الأرقام",IF(AND(ISNUMBER(F141),I141&lt;F141),"أعد الطلب: الرصيد أقل من الحد","")))</f>
        <v/>
      </c>
    </row>
    <row r="142">
      <c r="A142" s="13" t="n"/>
      <c r="B142" s="5" t="n"/>
      <c r="C142" s="14" t="n"/>
      <c r="D142" s="14" t="n"/>
      <c r="E142" s="15" t="n"/>
      <c r="F142" s="15" t="n"/>
      <c r="G142" s="16">
        <f>IF(A142&amp;""="","",SUMIFS('الطلبات'!$G$5:$G$3004,'الطلبات'!$F$5:$F$3004,A142&amp;"",'الطلبات'!$I$5:$I$3004,"تم التسليم"))</f>
        <v/>
      </c>
      <c r="H142" s="16">
        <f>IF(A142&amp;""="","",SUMIFS('الطلبات'!$G$5:$G$3004,'الطلبات'!$F$5:$F$3004,A142&amp;"",'الطلبات'!$I$5:$I$3004,"قيد التجهيز")+SUMIFS('الطلبات'!$G$5:$G$3004,'الطلبات'!$F$5:$F$3004,A142&amp;"",'الطلبات'!$I$5:$I$3004,"تم الشحن"))</f>
        <v/>
      </c>
      <c r="I142" s="16">
        <f>IF(A142&amp;""="","",E142-G142-H142)</f>
        <v/>
      </c>
      <c r="J142" s="6">
        <f>IF(A142&amp;""="","",IF(I142&lt;0,"رصيد سالب: راجع الأرقام",IF(AND(ISNUMBER(F142),I142&lt;F142),"أعد الطلب: الرصيد أقل من الحد","")))</f>
        <v/>
      </c>
    </row>
    <row r="143">
      <c r="A143" s="13" t="n"/>
      <c r="B143" s="5" t="n"/>
      <c r="C143" s="14" t="n"/>
      <c r="D143" s="14" t="n"/>
      <c r="E143" s="15" t="n"/>
      <c r="F143" s="15" t="n"/>
      <c r="G143" s="16">
        <f>IF(A143&amp;""="","",SUMIFS('الطلبات'!$G$5:$G$3004,'الطلبات'!$F$5:$F$3004,A143&amp;"",'الطلبات'!$I$5:$I$3004,"تم التسليم"))</f>
        <v/>
      </c>
      <c r="H143" s="16">
        <f>IF(A143&amp;""="","",SUMIFS('الطلبات'!$G$5:$G$3004,'الطلبات'!$F$5:$F$3004,A143&amp;"",'الطلبات'!$I$5:$I$3004,"قيد التجهيز")+SUMIFS('الطلبات'!$G$5:$G$3004,'الطلبات'!$F$5:$F$3004,A143&amp;"",'الطلبات'!$I$5:$I$3004,"تم الشحن"))</f>
        <v/>
      </c>
      <c r="I143" s="16">
        <f>IF(A143&amp;""="","",E143-G143-H143)</f>
        <v/>
      </c>
      <c r="J143" s="6">
        <f>IF(A143&amp;""="","",IF(I143&lt;0,"رصيد سالب: راجع الأرقام",IF(AND(ISNUMBER(F143),I143&lt;F143),"أعد الطلب: الرصيد أقل من الحد","")))</f>
        <v/>
      </c>
    </row>
    <row r="144">
      <c r="A144" s="13" t="n"/>
      <c r="B144" s="5" t="n"/>
      <c r="C144" s="14" t="n"/>
      <c r="D144" s="14" t="n"/>
      <c r="E144" s="15" t="n"/>
      <c r="F144" s="15" t="n"/>
      <c r="G144" s="16">
        <f>IF(A144&amp;""="","",SUMIFS('الطلبات'!$G$5:$G$3004,'الطلبات'!$F$5:$F$3004,A144&amp;"",'الطلبات'!$I$5:$I$3004,"تم التسليم"))</f>
        <v/>
      </c>
      <c r="H144" s="16">
        <f>IF(A144&amp;""="","",SUMIFS('الطلبات'!$G$5:$G$3004,'الطلبات'!$F$5:$F$3004,A144&amp;"",'الطلبات'!$I$5:$I$3004,"قيد التجهيز")+SUMIFS('الطلبات'!$G$5:$G$3004,'الطلبات'!$F$5:$F$3004,A144&amp;"",'الطلبات'!$I$5:$I$3004,"تم الشحن"))</f>
        <v/>
      </c>
      <c r="I144" s="16">
        <f>IF(A144&amp;""="","",E144-G144-H144)</f>
        <v/>
      </c>
      <c r="J144" s="6">
        <f>IF(A144&amp;""="","",IF(I144&lt;0,"رصيد سالب: راجع الأرقام",IF(AND(ISNUMBER(F144),I144&lt;F144),"أعد الطلب: الرصيد أقل من الحد","")))</f>
        <v/>
      </c>
    </row>
    <row r="145">
      <c r="A145" s="13" t="n"/>
      <c r="B145" s="5" t="n"/>
      <c r="C145" s="14" t="n"/>
      <c r="D145" s="14" t="n"/>
      <c r="E145" s="15" t="n"/>
      <c r="F145" s="15" t="n"/>
      <c r="G145" s="16">
        <f>IF(A145&amp;""="","",SUMIFS('الطلبات'!$G$5:$G$3004,'الطلبات'!$F$5:$F$3004,A145&amp;"",'الطلبات'!$I$5:$I$3004,"تم التسليم"))</f>
        <v/>
      </c>
      <c r="H145" s="16">
        <f>IF(A145&amp;""="","",SUMIFS('الطلبات'!$G$5:$G$3004,'الطلبات'!$F$5:$F$3004,A145&amp;"",'الطلبات'!$I$5:$I$3004,"قيد التجهيز")+SUMIFS('الطلبات'!$G$5:$G$3004,'الطلبات'!$F$5:$F$3004,A145&amp;"",'الطلبات'!$I$5:$I$3004,"تم الشحن"))</f>
        <v/>
      </c>
      <c r="I145" s="16">
        <f>IF(A145&amp;""="","",E145-G145-H145)</f>
        <v/>
      </c>
      <c r="J145" s="6">
        <f>IF(A145&amp;""="","",IF(I145&lt;0,"رصيد سالب: راجع الأرقام",IF(AND(ISNUMBER(F145),I145&lt;F145),"أعد الطلب: الرصيد أقل من الحد","")))</f>
        <v/>
      </c>
    </row>
    <row r="146">
      <c r="A146" s="13" t="n"/>
      <c r="B146" s="5" t="n"/>
      <c r="C146" s="14" t="n"/>
      <c r="D146" s="14" t="n"/>
      <c r="E146" s="15" t="n"/>
      <c r="F146" s="15" t="n"/>
      <c r="G146" s="16">
        <f>IF(A146&amp;""="","",SUMIFS('الطلبات'!$G$5:$G$3004,'الطلبات'!$F$5:$F$3004,A146&amp;"",'الطلبات'!$I$5:$I$3004,"تم التسليم"))</f>
        <v/>
      </c>
      <c r="H146" s="16">
        <f>IF(A146&amp;""="","",SUMIFS('الطلبات'!$G$5:$G$3004,'الطلبات'!$F$5:$F$3004,A146&amp;"",'الطلبات'!$I$5:$I$3004,"قيد التجهيز")+SUMIFS('الطلبات'!$G$5:$G$3004,'الطلبات'!$F$5:$F$3004,A146&amp;"",'الطلبات'!$I$5:$I$3004,"تم الشحن"))</f>
        <v/>
      </c>
      <c r="I146" s="16">
        <f>IF(A146&amp;""="","",E146-G146-H146)</f>
        <v/>
      </c>
      <c r="J146" s="6">
        <f>IF(A146&amp;""="","",IF(I146&lt;0,"رصيد سالب: راجع الأرقام",IF(AND(ISNUMBER(F146),I146&lt;F146),"أعد الطلب: الرصيد أقل من الحد","")))</f>
        <v/>
      </c>
    </row>
    <row r="147">
      <c r="A147" s="13" t="n"/>
      <c r="B147" s="5" t="n"/>
      <c r="C147" s="14" t="n"/>
      <c r="D147" s="14" t="n"/>
      <c r="E147" s="15" t="n"/>
      <c r="F147" s="15" t="n"/>
      <c r="G147" s="16">
        <f>IF(A147&amp;""="","",SUMIFS('الطلبات'!$G$5:$G$3004,'الطلبات'!$F$5:$F$3004,A147&amp;"",'الطلبات'!$I$5:$I$3004,"تم التسليم"))</f>
        <v/>
      </c>
      <c r="H147" s="16">
        <f>IF(A147&amp;""="","",SUMIFS('الطلبات'!$G$5:$G$3004,'الطلبات'!$F$5:$F$3004,A147&amp;"",'الطلبات'!$I$5:$I$3004,"قيد التجهيز")+SUMIFS('الطلبات'!$G$5:$G$3004,'الطلبات'!$F$5:$F$3004,A147&amp;"",'الطلبات'!$I$5:$I$3004,"تم الشحن"))</f>
        <v/>
      </c>
      <c r="I147" s="16">
        <f>IF(A147&amp;""="","",E147-G147-H147)</f>
        <v/>
      </c>
      <c r="J147" s="6">
        <f>IF(A147&amp;""="","",IF(I147&lt;0,"رصيد سالب: راجع الأرقام",IF(AND(ISNUMBER(F147),I147&lt;F147),"أعد الطلب: الرصيد أقل من الحد","")))</f>
        <v/>
      </c>
    </row>
    <row r="148">
      <c r="A148" s="13" t="n"/>
      <c r="B148" s="5" t="n"/>
      <c r="C148" s="14" t="n"/>
      <c r="D148" s="14" t="n"/>
      <c r="E148" s="15" t="n"/>
      <c r="F148" s="15" t="n"/>
      <c r="G148" s="16">
        <f>IF(A148&amp;""="","",SUMIFS('الطلبات'!$G$5:$G$3004,'الطلبات'!$F$5:$F$3004,A148&amp;"",'الطلبات'!$I$5:$I$3004,"تم التسليم"))</f>
        <v/>
      </c>
      <c r="H148" s="16">
        <f>IF(A148&amp;""="","",SUMIFS('الطلبات'!$G$5:$G$3004,'الطلبات'!$F$5:$F$3004,A148&amp;"",'الطلبات'!$I$5:$I$3004,"قيد التجهيز")+SUMIFS('الطلبات'!$G$5:$G$3004,'الطلبات'!$F$5:$F$3004,A148&amp;"",'الطلبات'!$I$5:$I$3004,"تم الشحن"))</f>
        <v/>
      </c>
      <c r="I148" s="16">
        <f>IF(A148&amp;""="","",E148-G148-H148)</f>
        <v/>
      </c>
      <c r="J148" s="6">
        <f>IF(A148&amp;""="","",IF(I148&lt;0,"رصيد سالب: راجع الأرقام",IF(AND(ISNUMBER(F148),I148&lt;F148),"أعد الطلب: الرصيد أقل من الحد","")))</f>
        <v/>
      </c>
    </row>
    <row r="149">
      <c r="A149" s="13" t="n"/>
      <c r="B149" s="5" t="n"/>
      <c r="C149" s="14" t="n"/>
      <c r="D149" s="14" t="n"/>
      <c r="E149" s="15" t="n"/>
      <c r="F149" s="15" t="n"/>
      <c r="G149" s="16">
        <f>IF(A149&amp;""="","",SUMIFS('الطلبات'!$G$5:$G$3004,'الطلبات'!$F$5:$F$3004,A149&amp;"",'الطلبات'!$I$5:$I$3004,"تم التسليم"))</f>
        <v/>
      </c>
      <c r="H149" s="16">
        <f>IF(A149&amp;""="","",SUMIFS('الطلبات'!$G$5:$G$3004,'الطلبات'!$F$5:$F$3004,A149&amp;"",'الطلبات'!$I$5:$I$3004,"قيد التجهيز")+SUMIFS('الطلبات'!$G$5:$G$3004,'الطلبات'!$F$5:$F$3004,A149&amp;"",'الطلبات'!$I$5:$I$3004,"تم الشحن"))</f>
        <v/>
      </c>
      <c r="I149" s="16">
        <f>IF(A149&amp;""="","",E149-G149-H149)</f>
        <v/>
      </c>
      <c r="J149" s="6">
        <f>IF(A149&amp;""="","",IF(I149&lt;0,"رصيد سالب: راجع الأرقام",IF(AND(ISNUMBER(F149),I149&lt;F149),"أعد الطلب: الرصيد أقل من الحد","")))</f>
        <v/>
      </c>
    </row>
    <row r="150">
      <c r="A150" s="13" t="n"/>
      <c r="B150" s="5" t="n"/>
      <c r="C150" s="14" t="n"/>
      <c r="D150" s="14" t="n"/>
      <c r="E150" s="15" t="n"/>
      <c r="F150" s="15" t="n"/>
      <c r="G150" s="16">
        <f>IF(A150&amp;""="","",SUMIFS('الطلبات'!$G$5:$G$3004,'الطلبات'!$F$5:$F$3004,A150&amp;"",'الطلبات'!$I$5:$I$3004,"تم التسليم"))</f>
        <v/>
      </c>
      <c r="H150" s="16">
        <f>IF(A150&amp;""="","",SUMIFS('الطلبات'!$G$5:$G$3004,'الطلبات'!$F$5:$F$3004,A150&amp;"",'الطلبات'!$I$5:$I$3004,"قيد التجهيز")+SUMIFS('الطلبات'!$G$5:$G$3004,'الطلبات'!$F$5:$F$3004,A150&amp;"",'الطلبات'!$I$5:$I$3004,"تم الشحن"))</f>
        <v/>
      </c>
      <c r="I150" s="16">
        <f>IF(A150&amp;""="","",E150-G150-H150)</f>
        <v/>
      </c>
      <c r="J150" s="6">
        <f>IF(A150&amp;""="","",IF(I150&lt;0,"رصيد سالب: راجع الأرقام",IF(AND(ISNUMBER(F150),I150&lt;F150),"أعد الطلب: الرصيد أقل من الحد","")))</f>
        <v/>
      </c>
    </row>
    <row r="151">
      <c r="A151" s="13" t="n"/>
      <c r="B151" s="5" t="n"/>
      <c r="C151" s="14" t="n"/>
      <c r="D151" s="14" t="n"/>
      <c r="E151" s="15" t="n"/>
      <c r="F151" s="15" t="n"/>
      <c r="G151" s="16">
        <f>IF(A151&amp;""="","",SUMIFS('الطلبات'!$G$5:$G$3004,'الطلبات'!$F$5:$F$3004,A151&amp;"",'الطلبات'!$I$5:$I$3004,"تم التسليم"))</f>
        <v/>
      </c>
      <c r="H151" s="16">
        <f>IF(A151&amp;""="","",SUMIFS('الطلبات'!$G$5:$G$3004,'الطلبات'!$F$5:$F$3004,A151&amp;"",'الطلبات'!$I$5:$I$3004,"قيد التجهيز")+SUMIFS('الطلبات'!$G$5:$G$3004,'الطلبات'!$F$5:$F$3004,A151&amp;"",'الطلبات'!$I$5:$I$3004,"تم الشحن"))</f>
        <v/>
      </c>
      <c r="I151" s="16">
        <f>IF(A151&amp;""="","",E151-G151-H151)</f>
        <v/>
      </c>
      <c r="J151" s="6">
        <f>IF(A151&amp;""="","",IF(I151&lt;0,"رصيد سالب: راجع الأرقام",IF(AND(ISNUMBER(F151),I151&lt;F151),"أعد الطلب: الرصيد أقل من الحد","")))</f>
        <v/>
      </c>
    </row>
    <row r="152">
      <c r="A152" s="13" t="n"/>
      <c r="B152" s="5" t="n"/>
      <c r="C152" s="14" t="n"/>
      <c r="D152" s="14" t="n"/>
      <c r="E152" s="15" t="n"/>
      <c r="F152" s="15" t="n"/>
      <c r="G152" s="16">
        <f>IF(A152&amp;""="","",SUMIFS('الطلبات'!$G$5:$G$3004,'الطلبات'!$F$5:$F$3004,A152&amp;"",'الطلبات'!$I$5:$I$3004,"تم التسليم"))</f>
        <v/>
      </c>
      <c r="H152" s="16">
        <f>IF(A152&amp;""="","",SUMIFS('الطلبات'!$G$5:$G$3004,'الطلبات'!$F$5:$F$3004,A152&amp;"",'الطلبات'!$I$5:$I$3004,"قيد التجهيز")+SUMIFS('الطلبات'!$G$5:$G$3004,'الطلبات'!$F$5:$F$3004,A152&amp;"",'الطلبات'!$I$5:$I$3004,"تم الشحن"))</f>
        <v/>
      </c>
      <c r="I152" s="16">
        <f>IF(A152&amp;""="","",E152-G152-H152)</f>
        <v/>
      </c>
      <c r="J152" s="6">
        <f>IF(A152&amp;""="","",IF(I152&lt;0,"رصيد سالب: راجع الأرقام",IF(AND(ISNUMBER(F152),I152&lt;F152),"أعد الطلب: الرصيد أقل من الحد","")))</f>
        <v/>
      </c>
    </row>
    <row r="153">
      <c r="A153" s="13" t="n"/>
      <c r="B153" s="5" t="n"/>
      <c r="C153" s="14" t="n"/>
      <c r="D153" s="14" t="n"/>
      <c r="E153" s="15" t="n"/>
      <c r="F153" s="15" t="n"/>
      <c r="G153" s="16">
        <f>IF(A153&amp;""="","",SUMIFS('الطلبات'!$G$5:$G$3004,'الطلبات'!$F$5:$F$3004,A153&amp;"",'الطلبات'!$I$5:$I$3004,"تم التسليم"))</f>
        <v/>
      </c>
      <c r="H153" s="16">
        <f>IF(A153&amp;""="","",SUMIFS('الطلبات'!$G$5:$G$3004,'الطلبات'!$F$5:$F$3004,A153&amp;"",'الطلبات'!$I$5:$I$3004,"قيد التجهيز")+SUMIFS('الطلبات'!$G$5:$G$3004,'الطلبات'!$F$5:$F$3004,A153&amp;"",'الطلبات'!$I$5:$I$3004,"تم الشحن"))</f>
        <v/>
      </c>
      <c r="I153" s="16">
        <f>IF(A153&amp;""="","",E153-G153-H153)</f>
        <v/>
      </c>
      <c r="J153" s="6">
        <f>IF(A153&amp;""="","",IF(I153&lt;0,"رصيد سالب: راجع الأرقام",IF(AND(ISNUMBER(F153),I153&lt;F153),"أعد الطلب: الرصيد أقل من الحد","")))</f>
        <v/>
      </c>
    </row>
    <row r="154">
      <c r="A154" s="13" t="n"/>
      <c r="B154" s="5" t="n"/>
      <c r="C154" s="14" t="n"/>
      <c r="D154" s="14" t="n"/>
      <c r="E154" s="15" t="n"/>
      <c r="F154" s="15" t="n"/>
      <c r="G154" s="16">
        <f>IF(A154&amp;""="","",SUMIFS('الطلبات'!$G$5:$G$3004,'الطلبات'!$F$5:$F$3004,A154&amp;"",'الطلبات'!$I$5:$I$3004,"تم التسليم"))</f>
        <v/>
      </c>
      <c r="H154" s="16">
        <f>IF(A154&amp;""="","",SUMIFS('الطلبات'!$G$5:$G$3004,'الطلبات'!$F$5:$F$3004,A154&amp;"",'الطلبات'!$I$5:$I$3004,"قيد التجهيز")+SUMIFS('الطلبات'!$G$5:$G$3004,'الطلبات'!$F$5:$F$3004,A154&amp;"",'الطلبات'!$I$5:$I$3004,"تم الشحن"))</f>
        <v/>
      </c>
      <c r="I154" s="16">
        <f>IF(A154&amp;""="","",E154-G154-H154)</f>
        <v/>
      </c>
      <c r="J154" s="6">
        <f>IF(A154&amp;""="","",IF(I154&lt;0,"رصيد سالب: راجع الأرقام",IF(AND(ISNUMBER(F154),I154&lt;F154),"أعد الطلب: الرصيد أقل من الحد","")))</f>
        <v/>
      </c>
    </row>
    <row r="155">
      <c r="A155" s="13" t="n"/>
      <c r="B155" s="5" t="n"/>
      <c r="C155" s="14" t="n"/>
      <c r="D155" s="14" t="n"/>
      <c r="E155" s="15" t="n"/>
      <c r="F155" s="15" t="n"/>
      <c r="G155" s="16">
        <f>IF(A155&amp;""="","",SUMIFS('الطلبات'!$G$5:$G$3004,'الطلبات'!$F$5:$F$3004,A155&amp;"",'الطلبات'!$I$5:$I$3004,"تم التسليم"))</f>
        <v/>
      </c>
      <c r="H155" s="16">
        <f>IF(A155&amp;""="","",SUMIFS('الطلبات'!$G$5:$G$3004,'الطلبات'!$F$5:$F$3004,A155&amp;"",'الطلبات'!$I$5:$I$3004,"قيد التجهيز")+SUMIFS('الطلبات'!$G$5:$G$3004,'الطلبات'!$F$5:$F$3004,A155&amp;"",'الطلبات'!$I$5:$I$3004,"تم الشحن"))</f>
        <v/>
      </c>
      <c r="I155" s="16">
        <f>IF(A155&amp;""="","",E155-G155-H155)</f>
        <v/>
      </c>
      <c r="J155" s="6">
        <f>IF(A155&amp;""="","",IF(I155&lt;0,"رصيد سالب: راجع الأرقام",IF(AND(ISNUMBER(F155),I155&lt;F155),"أعد الطلب: الرصيد أقل من الحد","")))</f>
        <v/>
      </c>
    </row>
    <row r="156">
      <c r="A156" s="13" t="n"/>
      <c r="B156" s="5" t="n"/>
      <c r="C156" s="14" t="n"/>
      <c r="D156" s="14" t="n"/>
      <c r="E156" s="15" t="n"/>
      <c r="F156" s="15" t="n"/>
      <c r="G156" s="16">
        <f>IF(A156&amp;""="","",SUMIFS('الطلبات'!$G$5:$G$3004,'الطلبات'!$F$5:$F$3004,A156&amp;"",'الطلبات'!$I$5:$I$3004,"تم التسليم"))</f>
        <v/>
      </c>
      <c r="H156" s="16">
        <f>IF(A156&amp;""="","",SUMIFS('الطلبات'!$G$5:$G$3004,'الطلبات'!$F$5:$F$3004,A156&amp;"",'الطلبات'!$I$5:$I$3004,"قيد التجهيز")+SUMIFS('الطلبات'!$G$5:$G$3004,'الطلبات'!$F$5:$F$3004,A156&amp;"",'الطلبات'!$I$5:$I$3004,"تم الشحن"))</f>
        <v/>
      </c>
      <c r="I156" s="16">
        <f>IF(A156&amp;""="","",E156-G156-H156)</f>
        <v/>
      </c>
      <c r="J156" s="6">
        <f>IF(A156&amp;""="","",IF(I156&lt;0,"رصيد سالب: راجع الأرقام",IF(AND(ISNUMBER(F156),I156&lt;F156),"أعد الطلب: الرصيد أقل من الحد","")))</f>
        <v/>
      </c>
    </row>
    <row r="157">
      <c r="A157" s="13" t="n"/>
      <c r="B157" s="5" t="n"/>
      <c r="C157" s="14" t="n"/>
      <c r="D157" s="14" t="n"/>
      <c r="E157" s="15" t="n"/>
      <c r="F157" s="15" t="n"/>
      <c r="G157" s="16">
        <f>IF(A157&amp;""="","",SUMIFS('الطلبات'!$G$5:$G$3004,'الطلبات'!$F$5:$F$3004,A157&amp;"",'الطلبات'!$I$5:$I$3004,"تم التسليم"))</f>
        <v/>
      </c>
      <c r="H157" s="16">
        <f>IF(A157&amp;""="","",SUMIFS('الطلبات'!$G$5:$G$3004,'الطلبات'!$F$5:$F$3004,A157&amp;"",'الطلبات'!$I$5:$I$3004,"قيد التجهيز")+SUMIFS('الطلبات'!$G$5:$G$3004,'الطلبات'!$F$5:$F$3004,A157&amp;"",'الطلبات'!$I$5:$I$3004,"تم الشحن"))</f>
        <v/>
      </c>
      <c r="I157" s="16">
        <f>IF(A157&amp;""="","",E157-G157-H157)</f>
        <v/>
      </c>
      <c r="J157" s="6">
        <f>IF(A157&amp;""="","",IF(I157&lt;0,"رصيد سالب: راجع الأرقام",IF(AND(ISNUMBER(F157),I157&lt;F157),"أعد الطلب: الرصيد أقل من الحد","")))</f>
        <v/>
      </c>
    </row>
    <row r="158">
      <c r="A158" s="13" t="n"/>
      <c r="B158" s="5" t="n"/>
      <c r="C158" s="14" t="n"/>
      <c r="D158" s="14" t="n"/>
      <c r="E158" s="15" t="n"/>
      <c r="F158" s="15" t="n"/>
      <c r="G158" s="16">
        <f>IF(A158&amp;""="","",SUMIFS('الطلبات'!$G$5:$G$3004,'الطلبات'!$F$5:$F$3004,A158&amp;"",'الطلبات'!$I$5:$I$3004,"تم التسليم"))</f>
        <v/>
      </c>
      <c r="H158" s="16">
        <f>IF(A158&amp;""="","",SUMIFS('الطلبات'!$G$5:$G$3004,'الطلبات'!$F$5:$F$3004,A158&amp;"",'الطلبات'!$I$5:$I$3004,"قيد التجهيز")+SUMIFS('الطلبات'!$G$5:$G$3004,'الطلبات'!$F$5:$F$3004,A158&amp;"",'الطلبات'!$I$5:$I$3004,"تم الشحن"))</f>
        <v/>
      </c>
      <c r="I158" s="16">
        <f>IF(A158&amp;""="","",E158-G158-H158)</f>
        <v/>
      </c>
      <c r="J158" s="6">
        <f>IF(A158&amp;""="","",IF(I158&lt;0,"رصيد سالب: راجع الأرقام",IF(AND(ISNUMBER(F158),I158&lt;F158),"أعد الطلب: الرصيد أقل من الحد","")))</f>
        <v/>
      </c>
    </row>
    <row r="159">
      <c r="A159" s="13" t="n"/>
      <c r="B159" s="5" t="n"/>
      <c r="C159" s="14" t="n"/>
      <c r="D159" s="14" t="n"/>
      <c r="E159" s="15" t="n"/>
      <c r="F159" s="15" t="n"/>
      <c r="G159" s="16">
        <f>IF(A159&amp;""="","",SUMIFS('الطلبات'!$G$5:$G$3004,'الطلبات'!$F$5:$F$3004,A159&amp;"",'الطلبات'!$I$5:$I$3004,"تم التسليم"))</f>
        <v/>
      </c>
      <c r="H159" s="16">
        <f>IF(A159&amp;""="","",SUMIFS('الطلبات'!$G$5:$G$3004,'الطلبات'!$F$5:$F$3004,A159&amp;"",'الطلبات'!$I$5:$I$3004,"قيد التجهيز")+SUMIFS('الطلبات'!$G$5:$G$3004,'الطلبات'!$F$5:$F$3004,A159&amp;"",'الطلبات'!$I$5:$I$3004,"تم الشحن"))</f>
        <v/>
      </c>
      <c r="I159" s="16">
        <f>IF(A159&amp;""="","",E159-G159-H159)</f>
        <v/>
      </c>
      <c r="J159" s="6">
        <f>IF(A159&amp;""="","",IF(I159&lt;0,"رصيد سالب: راجع الأرقام",IF(AND(ISNUMBER(F159),I159&lt;F159),"أعد الطلب: الرصيد أقل من الحد","")))</f>
        <v/>
      </c>
    </row>
    <row r="160">
      <c r="A160" s="13" t="n"/>
      <c r="B160" s="5" t="n"/>
      <c r="C160" s="14" t="n"/>
      <c r="D160" s="14" t="n"/>
      <c r="E160" s="15" t="n"/>
      <c r="F160" s="15" t="n"/>
      <c r="G160" s="16">
        <f>IF(A160&amp;""="","",SUMIFS('الطلبات'!$G$5:$G$3004,'الطلبات'!$F$5:$F$3004,A160&amp;"",'الطلبات'!$I$5:$I$3004,"تم التسليم"))</f>
        <v/>
      </c>
      <c r="H160" s="16">
        <f>IF(A160&amp;""="","",SUMIFS('الطلبات'!$G$5:$G$3004,'الطلبات'!$F$5:$F$3004,A160&amp;"",'الطلبات'!$I$5:$I$3004,"قيد التجهيز")+SUMIFS('الطلبات'!$G$5:$G$3004,'الطلبات'!$F$5:$F$3004,A160&amp;"",'الطلبات'!$I$5:$I$3004,"تم الشحن"))</f>
        <v/>
      </c>
      <c r="I160" s="16">
        <f>IF(A160&amp;""="","",E160-G160-H160)</f>
        <v/>
      </c>
      <c r="J160" s="6">
        <f>IF(A160&amp;""="","",IF(I160&lt;0,"رصيد سالب: راجع الأرقام",IF(AND(ISNUMBER(F160),I160&lt;F160),"أعد الطلب: الرصيد أقل من الحد","")))</f>
        <v/>
      </c>
    </row>
    <row r="161">
      <c r="A161" s="13" t="n"/>
      <c r="B161" s="5" t="n"/>
      <c r="C161" s="14" t="n"/>
      <c r="D161" s="14" t="n"/>
      <c r="E161" s="15" t="n"/>
      <c r="F161" s="15" t="n"/>
      <c r="G161" s="16">
        <f>IF(A161&amp;""="","",SUMIFS('الطلبات'!$G$5:$G$3004,'الطلبات'!$F$5:$F$3004,A161&amp;"",'الطلبات'!$I$5:$I$3004,"تم التسليم"))</f>
        <v/>
      </c>
      <c r="H161" s="16">
        <f>IF(A161&amp;""="","",SUMIFS('الطلبات'!$G$5:$G$3004,'الطلبات'!$F$5:$F$3004,A161&amp;"",'الطلبات'!$I$5:$I$3004,"قيد التجهيز")+SUMIFS('الطلبات'!$G$5:$G$3004,'الطلبات'!$F$5:$F$3004,A161&amp;"",'الطلبات'!$I$5:$I$3004,"تم الشحن"))</f>
        <v/>
      </c>
      <c r="I161" s="16">
        <f>IF(A161&amp;""="","",E161-G161-H161)</f>
        <v/>
      </c>
      <c r="J161" s="6">
        <f>IF(A161&amp;""="","",IF(I161&lt;0,"رصيد سالب: راجع الأرقام",IF(AND(ISNUMBER(F161),I161&lt;F161),"أعد الطلب: الرصيد أقل من الحد","")))</f>
        <v/>
      </c>
    </row>
    <row r="162">
      <c r="A162" s="13" t="n"/>
      <c r="B162" s="5" t="n"/>
      <c r="C162" s="14" t="n"/>
      <c r="D162" s="14" t="n"/>
      <c r="E162" s="15" t="n"/>
      <c r="F162" s="15" t="n"/>
      <c r="G162" s="16">
        <f>IF(A162&amp;""="","",SUMIFS('الطلبات'!$G$5:$G$3004,'الطلبات'!$F$5:$F$3004,A162&amp;"",'الطلبات'!$I$5:$I$3004,"تم التسليم"))</f>
        <v/>
      </c>
      <c r="H162" s="16">
        <f>IF(A162&amp;""="","",SUMIFS('الطلبات'!$G$5:$G$3004,'الطلبات'!$F$5:$F$3004,A162&amp;"",'الطلبات'!$I$5:$I$3004,"قيد التجهيز")+SUMIFS('الطلبات'!$G$5:$G$3004,'الطلبات'!$F$5:$F$3004,A162&amp;"",'الطلبات'!$I$5:$I$3004,"تم الشحن"))</f>
        <v/>
      </c>
      <c r="I162" s="16">
        <f>IF(A162&amp;""="","",E162-G162-H162)</f>
        <v/>
      </c>
      <c r="J162" s="6">
        <f>IF(A162&amp;""="","",IF(I162&lt;0,"رصيد سالب: راجع الأرقام",IF(AND(ISNUMBER(F162),I162&lt;F162),"أعد الطلب: الرصيد أقل من الحد","")))</f>
        <v/>
      </c>
    </row>
    <row r="163">
      <c r="A163" s="13" t="n"/>
      <c r="B163" s="5" t="n"/>
      <c r="C163" s="14" t="n"/>
      <c r="D163" s="14" t="n"/>
      <c r="E163" s="15" t="n"/>
      <c r="F163" s="15" t="n"/>
      <c r="G163" s="16">
        <f>IF(A163&amp;""="","",SUMIFS('الطلبات'!$G$5:$G$3004,'الطلبات'!$F$5:$F$3004,A163&amp;"",'الطلبات'!$I$5:$I$3004,"تم التسليم"))</f>
        <v/>
      </c>
      <c r="H163" s="16">
        <f>IF(A163&amp;""="","",SUMIFS('الطلبات'!$G$5:$G$3004,'الطلبات'!$F$5:$F$3004,A163&amp;"",'الطلبات'!$I$5:$I$3004,"قيد التجهيز")+SUMIFS('الطلبات'!$G$5:$G$3004,'الطلبات'!$F$5:$F$3004,A163&amp;"",'الطلبات'!$I$5:$I$3004,"تم الشحن"))</f>
        <v/>
      </c>
      <c r="I163" s="16">
        <f>IF(A163&amp;""="","",E163-G163-H163)</f>
        <v/>
      </c>
      <c r="J163" s="6">
        <f>IF(A163&amp;""="","",IF(I163&lt;0,"رصيد سالب: راجع الأرقام",IF(AND(ISNUMBER(F163),I163&lt;F163),"أعد الطلب: الرصيد أقل من الحد","")))</f>
        <v/>
      </c>
    </row>
    <row r="164">
      <c r="A164" s="13" t="n"/>
      <c r="B164" s="5" t="n"/>
      <c r="C164" s="14" t="n"/>
      <c r="D164" s="14" t="n"/>
      <c r="E164" s="15" t="n"/>
      <c r="F164" s="15" t="n"/>
      <c r="G164" s="16">
        <f>IF(A164&amp;""="","",SUMIFS('الطلبات'!$G$5:$G$3004,'الطلبات'!$F$5:$F$3004,A164&amp;"",'الطلبات'!$I$5:$I$3004,"تم التسليم"))</f>
        <v/>
      </c>
      <c r="H164" s="16">
        <f>IF(A164&amp;""="","",SUMIFS('الطلبات'!$G$5:$G$3004,'الطلبات'!$F$5:$F$3004,A164&amp;"",'الطلبات'!$I$5:$I$3004,"قيد التجهيز")+SUMIFS('الطلبات'!$G$5:$G$3004,'الطلبات'!$F$5:$F$3004,A164&amp;"",'الطلبات'!$I$5:$I$3004,"تم الشحن"))</f>
        <v/>
      </c>
      <c r="I164" s="16">
        <f>IF(A164&amp;""="","",E164-G164-H164)</f>
        <v/>
      </c>
      <c r="J164" s="6">
        <f>IF(A164&amp;""="","",IF(I164&lt;0,"رصيد سالب: راجع الأرقام",IF(AND(ISNUMBER(F164),I164&lt;F164),"أعد الطلب: الرصيد أقل من الحد","")))</f>
        <v/>
      </c>
    </row>
    <row r="165">
      <c r="A165" s="13" t="n"/>
      <c r="B165" s="5" t="n"/>
      <c r="C165" s="14" t="n"/>
      <c r="D165" s="14" t="n"/>
      <c r="E165" s="15" t="n"/>
      <c r="F165" s="15" t="n"/>
      <c r="G165" s="16">
        <f>IF(A165&amp;""="","",SUMIFS('الطلبات'!$G$5:$G$3004,'الطلبات'!$F$5:$F$3004,A165&amp;"",'الطلبات'!$I$5:$I$3004,"تم التسليم"))</f>
        <v/>
      </c>
      <c r="H165" s="16">
        <f>IF(A165&amp;""="","",SUMIFS('الطلبات'!$G$5:$G$3004,'الطلبات'!$F$5:$F$3004,A165&amp;"",'الطلبات'!$I$5:$I$3004,"قيد التجهيز")+SUMIFS('الطلبات'!$G$5:$G$3004,'الطلبات'!$F$5:$F$3004,A165&amp;"",'الطلبات'!$I$5:$I$3004,"تم الشحن"))</f>
        <v/>
      </c>
      <c r="I165" s="16">
        <f>IF(A165&amp;""="","",E165-G165-H165)</f>
        <v/>
      </c>
      <c r="J165" s="6">
        <f>IF(A165&amp;""="","",IF(I165&lt;0,"رصيد سالب: راجع الأرقام",IF(AND(ISNUMBER(F165),I165&lt;F165),"أعد الطلب: الرصيد أقل من الحد","")))</f>
        <v/>
      </c>
    </row>
    <row r="166">
      <c r="A166" s="13" t="n"/>
      <c r="B166" s="5" t="n"/>
      <c r="C166" s="14" t="n"/>
      <c r="D166" s="14" t="n"/>
      <c r="E166" s="15" t="n"/>
      <c r="F166" s="15" t="n"/>
      <c r="G166" s="16">
        <f>IF(A166&amp;""="","",SUMIFS('الطلبات'!$G$5:$G$3004,'الطلبات'!$F$5:$F$3004,A166&amp;"",'الطلبات'!$I$5:$I$3004,"تم التسليم"))</f>
        <v/>
      </c>
      <c r="H166" s="16">
        <f>IF(A166&amp;""="","",SUMIFS('الطلبات'!$G$5:$G$3004,'الطلبات'!$F$5:$F$3004,A166&amp;"",'الطلبات'!$I$5:$I$3004,"قيد التجهيز")+SUMIFS('الطلبات'!$G$5:$G$3004,'الطلبات'!$F$5:$F$3004,A166&amp;"",'الطلبات'!$I$5:$I$3004,"تم الشحن"))</f>
        <v/>
      </c>
      <c r="I166" s="16">
        <f>IF(A166&amp;""="","",E166-G166-H166)</f>
        <v/>
      </c>
      <c r="J166" s="6">
        <f>IF(A166&amp;""="","",IF(I166&lt;0,"رصيد سالب: راجع الأرقام",IF(AND(ISNUMBER(F166),I166&lt;F166),"أعد الطلب: الرصيد أقل من الحد","")))</f>
        <v/>
      </c>
    </row>
    <row r="167">
      <c r="A167" s="13" t="n"/>
      <c r="B167" s="5" t="n"/>
      <c r="C167" s="14" t="n"/>
      <c r="D167" s="14" t="n"/>
      <c r="E167" s="15" t="n"/>
      <c r="F167" s="15" t="n"/>
      <c r="G167" s="16">
        <f>IF(A167&amp;""="","",SUMIFS('الطلبات'!$G$5:$G$3004,'الطلبات'!$F$5:$F$3004,A167&amp;"",'الطلبات'!$I$5:$I$3004,"تم التسليم"))</f>
        <v/>
      </c>
      <c r="H167" s="16">
        <f>IF(A167&amp;""="","",SUMIFS('الطلبات'!$G$5:$G$3004,'الطلبات'!$F$5:$F$3004,A167&amp;"",'الطلبات'!$I$5:$I$3004,"قيد التجهيز")+SUMIFS('الطلبات'!$G$5:$G$3004,'الطلبات'!$F$5:$F$3004,A167&amp;"",'الطلبات'!$I$5:$I$3004,"تم الشحن"))</f>
        <v/>
      </c>
      <c r="I167" s="16">
        <f>IF(A167&amp;""="","",E167-G167-H167)</f>
        <v/>
      </c>
      <c r="J167" s="6">
        <f>IF(A167&amp;""="","",IF(I167&lt;0,"رصيد سالب: راجع الأرقام",IF(AND(ISNUMBER(F167),I167&lt;F167),"أعد الطلب: الرصيد أقل من الحد","")))</f>
        <v/>
      </c>
    </row>
    <row r="168">
      <c r="A168" s="13" t="n"/>
      <c r="B168" s="5" t="n"/>
      <c r="C168" s="14" t="n"/>
      <c r="D168" s="14" t="n"/>
      <c r="E168" s="15" t="n"/>
      <c r="F168" s="15" t="n"/>
      <c r="G168" s="16">
        <f>IF(A168&amp;""="","",SUMIFS('الطلبات'!$G$5:$G$3004,'الطلبات'!$F$5:$F$3004,A168&amp;"",'الطلبات'!$I$5:$I$3004,"تم التسليم"))</f>
        <v/>
      </c>
      <c r="H168" s="16">
        <f>IF(A168&amp;""="","",SUMIFS('الطلبات'!$G$5:$G$3004,'الطلبات'!$F$5:$F$3004,A168&amp;"",'الطلبات'!$I$5:$I$3004,"قيد التجهيز")+SUMIFS('الطلبات'!$G$5:$G$3004,'الطلبات'!$F$5:$F$3004,A168&amp;"",'الطلبات'!$I$5:$I$3004,"تم الشحن"))</f>
        <v/>
      </c>
      <c r="I168" s="16">
        <f>IF(A168&amp;""="","",E168-G168-H168)</f>
        <v/>
      </c>
      <c r="J168" s="6">
        <f>IF(A168&amp;""="","",IF(I168&lt;0,"رصيد سالب: راجع الأرقام",IF(AND(ISNUMBER(F168),I168&lt;F168),"أعد الطلب: الرصيد أقل من الحد","")))</f>
        <v/>
      </c>
    </row>
    <row r="169">
      <c r="A169" s="13" t="n"/>
      <c r="B169" s="5" t="n"/>
      <c r="C169" s="14" t="n"/>
      <c r="D169" s="14" t="n"/>
      <c r="E169" s="15" t="n"/>
      <c r="F169" s="15" t="n"/>
      <c r="G169" s="16">
        <f>IF(A169&amp;""="","",SUMIFS('الطلبات'!$G$5:$G$3004,'الطلبات'!$F$5:$F$3004,A169&amp;"",'الطلبات'!$I$5:$I$3004,"تم التسليم"))</f>
        <v/>
      </c>
      <c r="H169" s="16">
        <f>IF(A169&amp;""="","",SUMIFS('الطلبات'!$G$5:$G$3004,'الطلبات'!$F$5:$F$3004,A169&amp;"",'الطلبات'!$I$5:$I$3004,"قيد التجهيز")+SUMIFS('الطلبات'!$G$5:$G$3004,'الطلبات'!$F$5:$F$3004,A169&amp;"",'الطلبات'!$I$5:$I$3004,"تم الشحن"))</f>
        <v/>
      </c>
      <c r="I169" s="16">
        <f>IF(A169&amp;""="","",E169-G169-H169)</f>
        <v/>
      </c>
      <c r="J169" s="6">
        <f>IF(A169&amp;""="","",IF(I169&lt;0,"رصيد سالب: راجع الأرقام",IF(AND(ISNUMBER(F169),I169&lt;F169),"أعد الطلب: الرصيد أقل من الحد","")))</f>
        <v/>
      </c>
    </row>
    <row r="170">
      <c r="A170" s="13" t="n"/>
      <c r="B170" s="5" t="n"/>
      <c r="C170" s="14" t="n"/>
      <c r="D170" s="14" t="n"/>
      <c r="E170" s="15" t="n"/>
      <c r="F170" s="15" t="n"/>
      <c r="G170" s="16">
        <f>IF(A170&amp;""="","",SUMIFS('الطلبات'!$G$5:$G$3004,'الطلبات'!$F$5:$F$3004,A170&amp;"",'الطلبات'!$I$5:$I$3004,"تم التسليم"))</f>
        <v/>
      </c>
      <c r="H170" s="16">
        <f>IF(A170&amp;""="","",SUMIFS('الطلبات'!$G$5:$G$3004,'الطلبات'!$F$5:$F$3004,A170&amp;"",'الطلبات'!$I$5:$I$3004,"قيد التجهيز")+SUMIFS('الطلبات'!$G$5:$G$3004,'الطلبات'!$F$5:$F$3004,A170&amp;"",'الطلبات'!$I$5:$I$3004,"تم الشحن"))</f>
        <v/>
      </c>
      <c r="I170" s="16">
        <f>IF(A170&amp;""="","",E170-G170-H170)</f>
        <v/>
      </c>
      <c r="J170" s="6">
        <f>IF(A170&amp;""="","",IF(I170&lt;0,"رصيد سالب: راجع الأرقام",IF(AND(ISNUMBER(F170),I170&lt;F170),"أعد الطلب: الرصيد أقل من الحد","")))</f>
        <v/>
      </c>
    </row>
    <row r="171">
      <c r="A171" s="13" t="n"/>
      <c r="B171" s="5" t="n"/>
      <c r="C171" s="14" t="n"/>
      <c r="D171" s="14" t="n"/>
      <c r="E171" s="15" t="n"/>
      <c r="F171" s="15" t="n"/>
      <c r="G171" s="16">
        <f>IF(A171&amp;""="","",SUMIFS('الطلبات'!$G$5:$G$3004,'الطلبات'!$F$5:$F$3004,A171&amp;"",'الطلبات'!$I$5:$I$3004,"تم التسليم"))</f>
        <v/>
      </c>
      <c r="H171" s="16">
        <f>IF(A171&amp;""="","",SUMIFS('الطلبات'!$G$5:$G$3004,'الطلبات'!$F$5:$F$3004,A171&amp;"",'الطلبات'!$I$5:$I$3004,"قيد التجهيز")+SUMIFS('الطلبات'!$G$5:$G$3004,'الطلبات'!$F$5:$F$3004,A171&amp;"",'الطلبات'!$I$5:$I$3004,"تم الشحن"))</f>
        <v/>
      </c>
      <c r="I171" s="16">
        <f>IF(A171&amp;""="","",E171-G171-H171)</f>
        <v/>
      </c>
      <c r="J171" s="6">
        <f>IF(A171&amp;""="","",IF(I171&lt;0,"رصيد سالب: راجع الأرقام",IF(AND(ISNUMBER(F171),I171&lt;F171),"أعد الطلب: الرصيد أقل من الحد","")))</f>
        <v/>
      </c>
    </row>
    <row r="172">
      <c r="A172" s="13" t="n"/>
      <c r="B172" s="5" t="n"/>
      <c r="C172" s="14" t="n"/>
      <c r="D172" s="14" t="n"/>
      <c r="E172" s="15" t="n"/>
      <c r="F172" s="15" t="n"/>
      <c r="G172" s="16">
        <f>IF(A172&amp;""="","",SUMIFS('الطلبات'!$G$5:$G$3004,'الطلبات'!$F$5:$F$3004,A172&amp;"",'الطلبات'!$I$5:$I$3004,"تم التسليم"))</f>
        <v/>
      </c>
      <c r="H172" s="16">
        <f>IF(A172&amp;""="","",SUMIFS('الطلبات'!$G$5:$G$3004,'الطلبات'!$F$5:$F$3004,A172&amp;"",'الطلبات'!$I$5:$I$3004,"قيد التجهيز")+SUMIFS('الطلبات'!$G$5:$G$3004,'الطلبات'!$F$5:$F$3004,A172&amp;"",'الطلبات'!$I$5:$I$3004,"تم الشحن"))</f>
        <v/>
      </c>
      <c r="I172" s="16">
        <f>IF(A172&amp;""="","",E172-G172-H172)</f>
        <v/>
      </c>
      <c r="J172" s="6">
        <f>IF(A172&amp;""="","",IF(I172&lt;0,"رصيد سالب: راجع الأرقام",IF(AND(ISNUMBER(F172),I172&lt;F172),"أعد الطلب: الرصيد أقل من الحد","")))</f>
        <v/>
      </c>
    </row>
    <row r="173">
      <c r="A173" s="13" t="n"/>
      <c r="B173" s="5" t="n"/>
      <c r="C173" s="14" t="n"/>
      <c r="D173" s="14" t="n"/>
      <c r="E173" s="15" t="n"/>
      <c r="F173" s="15" t="n"/>
      <c r="G173" s="16">
        <f>IF(A173&amp;""="","",SUMIFS('الطلبات'!$G$5:$G$3004,'الطلبات'!$F$5:$F$3004,A173&amp;"",'الطلبات'!$I$5:$I$3004,"تم التسليم"))</f>
        <v/>
      </c>
      <c r="H173" s="16">
        <f>IF(A173&amp;""="","",SUMIFS('الطلبات'!$G$5:$G$3004,'الطلبات'!$F$5:$F$3004,A173&amp;"",'الطلبات'!$I$5:$I$3004,"قيد التجهيز")+SUMIFS('الطلبات'!$G$5:$G$3004,'الطلبات'!$F$5:$F$3004,A173&amp;"",'الطلبات'!$I$5:$I$3004,"تم الشحن"))</f>
        <v/>
      </c>
      <c r="I173" s="16">
        <f>IF(A173&amp;""="","",E173-G173-H173)</f>
        <v/>
      </c>
      <c r="J173" s="6">
        <f>IF(A173&amp;""="","",IF(I173&lt;0,"رصيد سالب: راجع الأرقام",IF(AND(ISNUMBER(F173),I173&lt;F173),"أعد الطلب: الرصيد أقل من الحد","")))</f>
        <v/>
      </c>
    </row>
    <row r="174">
      <c r="A174" s="13" t="n"/>
      <c r="B174" s="5" t="n"/>
      <c r="C174" s="14" t="n"/>
      <c r="D174" s="14" t="n"/>
      <c r="E174" s="15" t="n"/>
      <c r="F174" s="15" t="n"/>
      <c r="G174" s="16">
        <f>IF(A174&amp;""="","",SUMIFS('الطلبات'!$G$5:$G$3004,'الطلبات'!$F$5:$F$3004,A174&amp;"",'الطلبات'!$I$5:$I$3004,"تم التسليم"))</f>
        <v/>
      </c>
      <c r="H174" s="16">
        <f>IF(A174&amp;""="","",SUMIFS('الطلبات'!$G$5:$G$3004,'الطلبات'!$F$5:$F$3004,A174&amp;"",'الطلبات'!$I$5:$I$3004,"قيد التجهيز")+SUMIFS('الطلبات'!$G$5:$G$3004,'الطلبات'!$F$5:$F$3004,A174&amp;"",'الطلبات'!$I$5:$I$3004,"تم الشحن"))</f>
        <v/>
      </c>
      <c r="I174" s="16">
        <f>IF(A174&amp;""="","",E174-G174-H174)</f>
        <v/>
      </c>
      <c r="J174" s="6">
        <f>IF(A174&amp;""="","",IF(I174&lt;0,"رصيد سالب: راجع الأرقام",IF(AND(ISNUMBER(F174),I174&lt;F174),"أعد الطلب: الرصيد أقل من الحد","")))</f>
        <v/>
      </c>
    </row>
    <row r="175">
      <c r="A175" s="13" t="n"/>
      <c r="B175" s="5" t="n"/>
      <c r="C175" s="14" t="n"/>
      <c r="D175" s="14" t="n"/>
      <c r="E175" s="15" t="n"/>
      <c r="F175" s="15" t="n"/>
      <c r="G175" s="16">
        <f>IF(A175&amp;""="","",SUMIFS('الطلبات'!$G$5:$G$3004,'الطلبات'!$F$5:$F$3004,A175&amp;"",'الطلبات'!$I$5:$I$3004,"تم التسليم"))</f>
        <v/>
      </c>
      <c r="H175" s="16">
        <f>IF(A175&amp;""="","",SUMIFS('الطلبات'!$G$5:$G$3004,'الطلبات'!$F$5:$F$3004,A175&amp;"",'الطلبات'!$I$5:$I$3004,"قيد التجهيز")+SUMIFS('الطلبات'!$G$5:$G$3004,'الطلبات'!$F$5:$F$3004,A175&amp;"",'الطلبات'!$I$5:$I$3004,"تم الشحن"))</f>
        <v/>
      </c>
      <c r="I175" s="16">
        <f>IF(A175&amp;""="","",E175-G175-H175)</f>
        <v/>
      </c>
      <c r="J175" s="6">
        <f>IF(A175&amp;""="","",IF(I175&lt;0,"رصيد سالب: راجع الأرقام",IF(AND(ISNUMBER(F175),I175&lt;F175),"أعد الطلب: الرصيد أقل من الحد","")))</f>
        <v/>
      </c>
    </row>
    <row r="176">
      <c r="A176" s="13" t="n"/>
      <c r="B176" s="5" t="n"/>
      <c r="C176" s="14" t="n"/>
      <c r="D176" s="14" t="n"/>
      <c r="E176" s="15" t="n"/>
      <c r="F176" s="15" t="n"/>
      <c r="G176" s="16">
        <f>IF(A176&amp;""="","",SUMIFS('الطلبات'!$G$5:$G$3004,'الطلبات'!$F$5:$F$3004,A176&amp;"",'الطلبات'!$I$5:$I$3004,"تم التسليم"))</f>
        <v/>
      </c>
      <c r="H176" s="16">
        <f>IF(A176&amp;""="","",SUMIFS('الطلبات'!$G$5:$G$3004,'الطلبات'!$F$5:$F$3004,A176&amp;"",'الطلبات'!$I$5:$I$3004,"قيد التجهيز")+SUMIFS('الطلبات'!$G$5:$G$3004,'الطلبات'!$F$5:$F$3004,A176&amp;"",'الطلبات'!$I$5:$I$3004,"تم الشحن"))</f>
        <v/>
      </c>
      <c r="I176" s="16">
        <f>IF(A176&amp;""="","",E176-G176-H176)</f>
        <v/>
      </c>
      <c r="J176" s="6">
        <f>IF(A176&amp;""="","",IF(I176&lt;0,"رصيد سالب: راجع الأرقام",IF(AND(ISNUMBER(F176),I176&lt;F176),"أعد الطلب: الرصيد أقل من الحد","")))</f>
        <v/>
      </c>
    </row>
    <row r="177">
      <c r="A177" s="13" t="n"/>
      <c r="B177" s="5" t="n"/>
      <c r="C177" s="14" t="n"/>
      <c r="D177" s="14" t="n"/>
      <c r="E177" s="15" t="n"/>
      <c r="F177" s="15" t="n"/>
      <c r="G177" s="16">
        <f>IF(A177&amp;""="","",SUMIFS('الطلبات'!$G$5:$G$3004,'الطلبات'!$F$5:$F$3004,A177&amp;"",'الطلبات'!$I$5:$I$3004,"تم التسليم"))</f>
        <v/>
      </c>
      <c r="H177" s="16">
        <f>IF(A177&amp;""="","",SUMIFS('الطلبات'!$G$5:$G$3004,'الطلبات'!$F$5:$F$3004,A177&amp;"",'الطلبات'!$I$5:$I$3004,"قيد التجهيز")+SUMIFS('الطلبات'!$G$5:$G$3004,'الطلبات'!$F$5:$F$3004,A177&amp;"",'الطلبات'!$I$5:$I$3004,"تم الشحن"))</f>
        <v/>
      </c>
      <c r="I177" s="16">
        <f>IF(A177&amp;""="","",E177-G177-H177)</f>
        <v/>
      </c>
      <c r="J177" s="6">
        <f>IF(A177&amp;""="","",IF(I177&lt;0,"رصيد سالب: راجع الأرقام",IF(AND(ISNUMBER(F177),I177&lt;F177),"أعد الطلب: الرصيد أقل من الحد","")))</f>
        <v/>
      </c>
    </row>
    <row r="178">
      <c r="A178" s="13" t="n"/>
      <c r="B178" s="5" t="n"/>
      <c r="C178" s="14" t="n"/>
      <c r="D178" s="14" t="n"/>
      <c r="E178" s="15" t="n"/>
      <c r="F178" s="15" t="n"/>
      <c r="G178" s="16">
        <f>IF(A178&amp;""="","",SUMIFS('الطلبات'!$G$5:$G$3004,'الطلبات'!$F$5:$F$3004,A178&amp;"",'الطلبات'!$I$5:$I$3004,"تم التسليم"))</f>
        <v/>
      </c>
      <c r="H178" s="16">
        <f>IF(A178&amp;""="","",SUMIFS('الطلبات'!$G$5:$G$3004,'الطلبات'!$F$5:$F$3004,A178&amp;"",'الطلبات'!$I$5:$I$3004,"قيد التجهيز")+SUMIFS('الطلبات'!$G$5:$G$3004,'الطلبات'!$F$5:$F$3004,A178&amp;"",'الطلبات'!$I$5:$I$3004,"تم الشحن"))</f>
        <v/>
      </c>
      <c r="I178" s="16">
        <f>IF(A178&amp;""="","",E178-G178-H178)</f>
        <v/>
      </c>
      <c r="J178" s="6">
        <f>IF(A178&amp;""="","",IF(I178&lt;0,"رصيد سالب: راجع الأرقام",IF(AND(ISNUMBER(F178),I178&lt;F178),"أعد الطلب: الرصيد أقل من الحد","")))</f>
        <v/>
      </c>
    </row>
    <row r="179">
      <c r="A179" s="13" t="n"/>
      <c r="B179" s="5" t="n"/>
      <c r="C179" s="14" t="n"/>
      <c r="D179" s="14" t="n"/>
      <c r="E179" s="15" t="n"/>
      <c r="F179" s="15" t="n"/>
      <c r="G179" s="16">
        <f>IF(A179&amp;""="","",SUMIFS('الطلبات'!$G$5:$G$3004,'الطلبات'!$F$5:$F$3004,A179&amp;"",'الطلبات'!$I$5:$I$3004,"تم التسليم"))</f>
        <v/>
      </c>
      <c r="H179" s="16">
        <f>IF(A179&amp;""="","",SUMIFS('الطلبات'!$G$5:$G$3004,'الطلبات'!$F$5:$F$3004,A179&amp;"",'الطلبات'!$I$5:$I$3004,"قيد التجهيز")+SUMIFS('الطلبات'!$G$5:$G$3004,'الطلبات'!$F$5:$F$3004,A179&amp;"",'الطلبات'!$I$5:$I$3004,"تم الشحن"))</f>
        <v/>
      </c>
      <c r="I179" s="16">
        <f>IF(A179&amp;""="","",E179-G179-H179)</f>
        <v/>
      </c>
      <c r="J179" s="6">
        <f>IF(A179&amp;""="","",IF(I179&lt;0,"رصيد سالب: راجع الأرقام",IF(AND(ISNUMBER(F179),I179&lt;F179),"أعد الطلب: الرصيد أقل من الحد","")))</f>
        <v/>
      </c>
    </row>
    <row r="180">
      <c r="A180" s="13" t="n"/>
      <c r="B180" s="5" t="n"/>
      <c r="C180" s="14" t="n"/>
      <c r="D180" s="14" t="n"/>
      <c r="E180" s="15" t="n"/>
      <c r="F180" s="15" t="n"/>
      <c r="G180" s="16">
        <f>IF(A180&amp;""="","",SUMIFS('الطلبات'!$G$5:$G$3004,'الطلبات'!$F$5:$F$3004,A180&amp;"",'الطلبات'!$I$5:$I$3004,"تم التسليم"))</f>
        <v/>
      </c>
      <c r="H180" s="16">
        <f>IF(A180&amp;""="","",SUMIFS('الطلبات'!$G$5:$G$3004,'الطلبات'!$F$5:$F$3004,A180&amp;"",'الطلبات'!$I$5:$I$3004,"قيد التجهيز")+SUMIFS('الطلبات'!$G$5:$G$3004,'الطلبات'!$F$5:$F$3004,A180&amp;"",'الطلبات'!$I$5:$I$3004,"تم الشحن"))</f>
        <v/>
      </c>
      <c r="I180" s="16">
        <f>IF(A180&amp;""="","",E180-G180-H180)</f>
        <v/>
      </c>
      <c r="J180" s="6">
        <f>IF(A180&amp;""="","",IF(I180&lt;0,"رصيد سالب: راجع الأرقام",IF(AND(ISNUMBER(F180),I180&lt;F180),"أعد الطلب: الرصيد أقل من الحد","")))</f>
        <v/>
      </c>
    </row>
    <row r="181">
      <c r="A181" s="13" t="n"/>
      <c r="B181" s="5" t="n"/>
      <c r="C181" s="14" t="n"/>
      <c r="D181" s="14" t="n"/>
      <c r="E181" s="15" t="n"/>
      <c r="F181" s="15" t="n"/>
      <c r="G181" s="16">
        <f>IF(A181&amp;""="","",SUMIFS('الطلبات'!$G$5:$G$3004,'الطلبات'!$F$5:$F$3004,A181&amp;"",'الطلبات'!$I$5:$I$3004,"تم التسليم"))</f>
        <v/>
      </c>
      <c r="H181" s="16">
        <f>IF(A181&amp;""="","",SUMIFS('الطلبات'!$G$5:$G$3004,'الطلبات'!$F$5:$F$3004,A181&amp;"",'الطلبات'!$I$5:$I$3004,"قيد التجهيز")+SUMIFS('الطلبات'!$G$5:$G$3004,'الطلبات'!$F$5:$F$3004,A181&amp;"",'الطلبات'!$I$5:$I$3004,"تم الشحن"))</f>
        <v/>
      </c>
      <c r="I181" s="16">
        <f>IF(A181&amp;""="","",E181-G181-H181)</f>
        <v/>
      </c>
      <c r="J181" s="6">
        <f>IF(A181&amp;""="","",IF(I181&lt;0,"رصيد سالب: راجع الأرقام",IF(AND(ISNUMBER(F181),I181&lt;F181),"أعد الطلب: الرصيد أقل من الحد","")))</f>
        <v/>
      </c>
    </row>
    <row r="182">
      <c r="A182" s="13" t="n"/>
      <c r="B182" s="5" t="n"/>
      <c r="C182" s="14" t="n"/>
      <c r="D182" s="14" t="n"/>
      <c r="E182" s="15" t="n"/>
      <c r="F182" s="15" t="n"/>
      <c r="G182" s="16">
        <f>IF(A182&amp;""="","",SUMIFS('الطلبات'!$G$5:$G$3004,'الطلبات'!$F$5:$F$3004,A182&amp;"",'الطلبات'!$I$5:$I$3004,"تم التسليم"))</f>
        <v/>
      </c>
      <c r="H182" s="16">
        <f>IF(A182&amp;""="","",SUMIFS('الطلبات'!$G$5:$G$3004,'الطلبات'!$F$5:$F$3004,A182&amp;"",'الطلبات'!$I$5:$I$3004,"قيد التجهيز")+SUMIFS('الطلبات'!$G$5:$G$3004,'الطلبات'!$F$5:$F$3004,A182&amp;"",'الطلبات'!$I$5:$I$3004,"تم الشحن"))</f>
        <v/>
      </c>
      <c r="I182" s="16">
        <f>IF(A182&amp;""="","",E182-G182-H182)</f>
        <v/>
      </c>
      <c r="J182" s="6">
        <f>IF(A182&amp;""="","",IF(I182&lt;0,"رصيد سالب: راجع الأرقام",IF(AND(ISNUMBER(F182),I182&lt;F182),"أعد الطلب: الرصيد أقل من الحد","")))</f>
        <v/>
      </c>
    </row>
    <row r="183">
      <c r="A183" s="13" t="n"/>
      <c r="B183" s="5" t="n"/>
      <c r="C183" s="14" t="n"/>
      <c r="D183" s="14" t="n"/>
      <c r="E183" s="15" t="n"/>
      <c r="F183" s="15" t="n"/>
      <c r="G183" s="16">
        <f>IF(A183&amp;""="","",SUMIFS('الطلبات'!$G$5:$G$3004,'الطلبات'!$F$5:$F$3004,A183&amp;"",'الطلبات'!$I$5:$I$3004,"تم التسليم"))</f>
        <v/>
      </c>
      <c r="H183" s="16">
        <f>IF(A183&amp;""="","",SUMIFS('الطلبات'!$G$5:$G$3004,'الطلبات'!$F$5:$F$3004,A183&amp;"",'الطلبات'!$I$5:$I$3004,"قيد التجهيز")+SUMIFS('الطلبات'!$G$5:$G$3004,'الطلبات'!$F$5:$F$3004,A183&amp;"",'الطلبات'!$I$5:$I$3004,"تم الشحن"))</f>
        <v/>
      </c>
      <c r="I183" s="16">
        <f>IF(A183&amp;""="","",E183-G183-H183)</f>
        <v/>
      </c>
      <c r="J183" s="6">
        <f>IF(A183&amp;""="","",IF(I183&lt;0,"رصيد سالب: راجع الأرقام",IF(AND(ISNUMBER(F183),I183&lt;F183),"أعد الطلب: الرصيد أقل من الحد","")))</f>
        <v/>
      </c>
    </row>
    <row r="184">
      <c r="A184" s="13" t="n"/>
      <c r="B184" s="5" t="n"/>
      <c r="C184" s="14" t="n"/>
      <c r="D184" s="14" t="n"/>
      <c r="E184" s="15" t="n"/>
      <c r="F184" s="15" t="n"/>
      <c r="G184" s="16">
        <f>IF(A184&amp;""="","",SUMIFS('الطلبات'!$G$5:$G$3004,'الطلبات'!$F$5:$F$3004,A184&amp;"",'الطلبات'!$I$5:$I$3004,"تم التسليم"))</f>
        <v/>
      </c>
      <c r="H184" s="16">
        <f>IF(A184&amp;""="","",SUMIFS('الطلبات'!$G$5:$G$3004,'الطلبات'!$F$5:$F$3004,A184&amp;"",'الطلبات'!$I$5:$I$3004,"قيد التجهيز")+SUMIFS('الطلبات'!$G$5:$G$3004,'الطلبات'!$F$5:$F$3004,A184&amp;"",'الطلبات'!$I$5:$I$3004,"تم الشحن"))</f>
        <v/>
      </c>
      <c r="I184" s="16">
        <f>IF(A184&amp;""="","",E184-G184-H184)</f>
        <v/>
      </c>
      <c r="J184" s="6">
        <f>IF(A184&amp;""="","",IF(I184&lt;0,"رصيد سالب: راجع الأرقام",IF(AND(ISNUMBER(F184),I184&lt;F184),"أعد الطلب: الرصيد أقل من الحد","")))</f>
        <v/>
      </c>
    </row>
    <row r="185">
      <c r="A185" s="13" t="n"/>
      <c r="B185" s="5" t="n"/>
      <c r="C185" s="14" t="n"/>
      <c r="D185" s="14" t="n"/>
      <c r="E185" s="15" t="n"/>
      <c r="F185" s="15" t="n"/>
      <c r="G185" s="16">
        <f>IF(A185&amp;""="","",SUMIFS('الطلبات'!$G$5:$G$3004,'الطلبات'!$F$5:$F$3004,A185&amp;"",'الطلبات'!$I$5:$I$3004,"تم التسليم"))</f>
        <v/>
      </c>
      <c r="H185" s="16">
        <f>IF(A185&amp;""="","",SUMIFS('الطلبات'!$G$5:$G$3004,'الطلبات'!$F$5:$F$3004,A185&amp;"",'الطلبات'!$I$5:$I$3004,"قيد التجهيز")+SUMIFS('الطلبات'!$G$5:$G$3004,'الطلبات'!$F$5:$F$3004,A185&amp;"",'الطلبات'!$I$5:$I$3004,"تم الشحن"))</f>
        <v/>
      </c>
      <c r="I185" s="16">
        <f>IF(A185&amp;""="","",E185-G185-H185)</f>
        <v/>
      </c>
      <c r="J185" s="6">
        <f>IF(A185&amp;""="","",IF(I185&lt;0,"رصيد سالب: راجع الأرقام",IF(AND(ISNUMBER(F185),I185&lt;F185),"أعد الطلب: الرصيد أقل من الحد","")))</f>
        <v/>
      </c>
    </row>
    <row r="186">
      <c r="A186" s="13" t="n"/>
      <c r="B186" s="5" t="n"/>
      <c r="C186" s="14" t="n"/>
      <c r="D186" s="14" t="n"/>
      <c r="E186" s="15" t="n"/>
      <c r="F186" s="15" t="n"/>
      <c r="G186" s="16">
        <f>IF(A186&amp;""="","",SUMIFS('الطلبات'!$G$5:$G$3004,'الطلبات'!$F$5:$F$3004,A186&amp;"",'الطلبات'!$I$5:$I$3004,"تم التسليم"))</f>
        <v/>
      </c>
      <c r="H186" s="16">
        <f>IF(A186&amp;""="","",SUMIFS('الطلبات'!$G$5:$G$3004,'الطلبات'!$F$5:$F$3004,A186&amp;"",'الطلبات'!$I$5:$I$3004,"قيد التجهيز")+SUMIFS('الطلبات'!$G$5:$G$3004,'الطلبات'!$F$5:$F$3004,A186&amp;"",'الطلبات'!$I$5:$I$3004,"تم الشحن"))</f>
        <v/>
      </c>
      <c r="I186" s="16">
        <f>IF(A186&amp;""="","",E186-G186-H186)</f>
        <v/>
      </c>
      <c r="J186" s="6">
        <f>IF(A186&amp;""="","",IF(I186&lt;0,"رصيد سالب: راجع الأرقام",IF(AND(ISNUMBER(F186),I186&lt;F186),"أعد الطلب: الرصيد أقل من الحد","")))</f>
        <v/>
      </c>
    </row>
    <row r="187">
      <c r="A187" s="13" t="n"/>
      <c r="B187" s="5" t="n"/>
      <c r="C187" s="14" t="n"/>
      <c r="D187" s="14" t="n"/>
      <c r="E187" s="15" t="n"/>
      <c r="F187" s="15" t="n"/>
      <c r="G187" s="16">
        <f>IF(A187&amp;""="","",SUMIFS('الطلبات'!$G$5:$G$3004,'الطلبات'!$F$5:$F$3004,A187&amp;"",'الطلبات'!$I$5:$I$3004,"تم التسليم"))</f>
        <v/>
      </c>
      <c r="H187" s="16">
        <f>IF(A187&amp;""="","",SUMIFS('الطلبات'!$G$5:$G$3004,'الطلبات'!$F$5:$F$3004,A187&amp;"",'الطلبات'!$I$5:$I$3004,"قيد التجهيز")+SUMIFS('الطلبات'!$G$5:$G$3004,'الطلبات'!$F$5:$F$3004,A187&amp;"",'الطلبات'!$I$5:$I$3004,"تم الشحن"))</f>
        <v/>
      </c>
      <c r="I187" s="16">
        <f>IF(A187&amp;""="","",E187-G187-H187)</f>
        <v/>
      </c>
      <c r="J187" s="6">
        <f>IF(A187&amp;""="","",IF(I187&lt;0,"رصيد سالب: راجع الأرقام",IF(AND(ISNUMBER(F187),I187&lt;F187),"أعد الطلب: الرصيد أقل من الحد","")))</f>
        <v/>
      </c>
    </row>
    <row r="188">
      <c r="A188" s="13" t="n"/>
      <c r="B188" s="5" t="n"/>
      <c r="C188" s="14" t="n"/>
      <c r="D188" s="14" t="n"/>
      <c r="E188" s="15" t="n"/>
      <c r="F188" s="15" t="n"/>
      <c r="G188" s="16">
        <f>IF(A188&amp;""="","",SUMIFS('الطلبات'!$G$5:$G$3004,'الطلبات'!$F$5:$F$3004,A188&amp;"",'الطلبات'!$I$5:$I$3004,"تم التسليم"))</f>
        <v/>
      </c>
      <c r="H188" s="16">
        <f>IF(A188&amp;""="","",SUMIFS('الطلبات'!$G$5:$G$3004,'الطلبات'!$F$5:$F$3004,A188&amp;"",'الطلبات'!$I$5:$I$3004,"قيد التجهيز")+SUMIFS('الطلبات'!$G$5:$G$3004,'الطلبات'!$F$5:$F$3004,A188&amp;"",'الطلبات'!$I$5:$I$3004,"تم الشحن"))</f>
        <v/>
      </c>
      <c r="I188" s="16">
        <f>IF(A188&amp;""="","",E188-G188-H188)</f>
        <v/>
      </c>
      <c r="J188" s="6">
        <f>IF(A188&amp;""="","",IF(I188&lt;0,"رصيد سالب: راجع الأرقام",IF(AND(ISNUMBER(F188),I188&lt;F188),"أعد الطلب: الرصيد أقل من الحد","")))</f>
        <v/>
      </c>
    </row>
    <row r="189">
      <c r="A189" s="13" t="n"/>
      <c r="B189" s="5" t="n"/>
      <c r="C189" s="14" t="n"/>
      <c r="D189" s="14" t="n"/>
      <c r="E189" s="15" t="n"/>
      <c r="F189" s="15" t="n"/>
      <c r="G189" s="16">
        <f>IF(A189&amp;""="","",SUMIFS('الطلبات'!$G$5:$G$3004,'الطلبات'!$F$5:$F$3004,A189&amp;"",'الطلبات'!$I$5:$I$3004,"تم التسليم"))</f>
        <v/>
      </c>
      <c r="H189" s="16">
        <f>IF(A189&amp;""="","",SUMIFS('الطلبات'!$G$5:$G$3004,'الطلبات'!$F$5:$F$3004,A189&amp;"",'الطلبات'!$I$5:$I$3004,"قيد التجهيز")+SUMIFS('الطلبات'!$G$5:$G$3004,'الطلبات'!$F$5:$F$3004,A189&amp;"",'الطلبات'!$I$5:$I$3004,"تم الشحن"))</f>
        <v/>
      </c>
      <c r="I189" s="16">
        <f>IF(A189&amp;""="","",E189-G189-H189)</f>
        <v/>
      </c>
      <c r="J189" s="6">
        <f>IF(A189&amp;""="","",IF(I189&lt;0,"رصيد سالب: راجع الأرقام",IF(AND(ISNUMBER(F189),I189&lt;F189),"أعد الطلب: الرصيد أقل من الحد","")))</f>
        <v/>
      </c>
    </row>
    <row r="190">
      <c r="A190" s="13" t="n"/>
      <c r="B190" s="5" t="n"/>
      <c r="C190" s="14" t="n"/>
      <c r="D190" s="14" t="n"/>
      <c r="E190" s="15" t="n"/>
      <c r="F190" s="15" t="n"/>
      <c r="G190" s="16">
        <f>IF(A190&amp;""="","",SUMIFS('الطلبات'!$G$5:$G$3004,'الطلبات'!$F$5:$F$3004,A190&amp;"",'الطلبات'!$I$5:$I$3004,"تم التسليم"))</f>
        <v/>
      </c>
      <c r="H190" s="16">
        <f>IF(A190&amp;""="","",SUMIFS('الطلبات'!$G$5:$G$3004,'الطلبات'!$F$5:$F$3004,A190&amp;"",'الطلبات'!$I$5:$I$3004,"قيد التجهيز")+SUMIFS('الطلبات'!$G$5:$G$3004,'الطلبات'!$F$5:$F$3004,A190&amp;"",'الطلبات'!$I$5:$I$3004,"تم الشحن"))</f>
        <v/>
      </c>
      <c r="I190" s="16">
        <f>IF(A190&amp;""="","",E190-G190-H190)</f>
        <v/>
      </c>
      <c r="J190" s="6">
        <f>IF(A190&amp;""="","",IF(I190&lt;0,"رصيد سالب: راجع الأرقام",IF(AND(ISNUMBER(F190),I190&lt;F190),"أعد الطلب: الرصيد أقل من الحد","")))</f>
        <v/>
      </c>
    </row>
    <row r="191">
      <c r="A191" s="13" t="n"/>
      <c r="B191" s="5" t="n"/>
      <c r="C191" s="14" t="n"/>
      <c r="D191" s="14" t="n"/>
      <c r="E191" s="15" t="n"/>
      <c r="F191" s="15" t="n"/>
      <c r="G191" s="16">
        <f>IF(A191&amp;""="","",SUMIFS('الطلبات'!$G$5:$G$3004,'الطلبات'!$F$5:$F$3004,A191&amp;"",'الطلبات'!$I$5:$I$3004,"تم التسليم"))</f>
        <v/>
      </c>
      <c r="H191" s="16">
        <f>IF(A191&amp;""="","",SUMIFS('الطلبات'!$G$5:$G$3004,'الطلبات'!$F$5:$F$3004,A191&amp;"",'الطلبات'!$I$5:$I$3004,"قيد التجهيز")+SUMIFS('الطلبات'!$G$5:$G$3004,'الطلبات'!$F$5:$F$3004,A191&amp;"",'الطلبات'!$I$5:$I$3004,"تم الشحن"))</f>
        <v/>
      </c>
      <c r="I191" s="16">
        <f>IF(A191&amp;""="","",E191-G191-H191)</f>
        <v/>
      </c>
      <c r="J191" s="6">
        <f>IF(A191&amp;""="","",IF(I191&lt;0,"رصيد سالب: راجع الأرقام",IF(AND(ISNUMBER(F191),I191&lt;F191),"أعد الطلب: الرصيد أقل من الحد","")))</f>
        <v/>
      </c>
    </row>
    <row r="192">
      <c r="A192" s="13" t="n"/>
      <c r="B192" s="5" t="n"/>
      <c r="C192" s="14" t="n"/>
      <c r="D192" s="14" t="n"/>
      <c r="E192" s="15" t="n"/>
      <c r="F192" s="15" t="n"/>
      <c r="G192" s="16">
        <f>IF(A192&amp;""="","",SUMIFS('الطلبات'!$G$5:$G$3004,'الطلبات'!$F$5:$F$3004,A192&amp;"",'الطلبات'!$I$5:$I$3004,"تم التسليم"))</f>
        <v/>
      </c>
      <c r="H192" s="16">
        <f>IF(A192&amp;""="","",SUMIFS('الطلبات'!$G$5:$G$3004,'الطلبات'!$F$5:$F$3004,A192&amp;"",'الطلبات'!$I$5:$I$3004,"قيد التجهيز")+SUMIFS('الطلبات'!$G$5:$G$3004,'الطلبات'!$F$5:$F$3004,A192&amp;"",'الطلبات'!$I$5:$I$3004,"تم الشحن"))</f>
        <v/>
      </c>
      <c r="I192" s="16">
        <f>IF(A192&amp;""="","",E192-G192-H192)</f>
        <v/>
      </c>
      <c r="J192" s="6">
        <f>IF(A192&amp;""="","",IF(I192&lt;0,"رصيد سالب: راجع الأرقام",IF(AND(ISNUMBER(F192),I192&lt;F192),"أعد الطلب: الرصيد أقل من الحد","")))</f>
        <v/>
      </c>
    </row>
    <row r="193">
      <c r="A193" s="13" t="n"/>
      <c r="B193" s="5" t="n"/>
      <c r="C193" s="14" t="n"/>
      <c r="D193" s="14" t="n"/>
      <c r="E193" s="15" t="n"/>
      <c r="F193" s="15" t="n"/>
      <c r="G193" s="16">
        <f>IF(A193&amp;""="","",SUMIFS('الطلبات'!$G$5:$G$3004,'الطلبات'!$F$5:$F$3004,A193&amp;"",'الطلبات'!$I$5:$I$3004,"تم التسليم"))</f>
        <v/>
      </c>
      <c r="H193" s="16">
        <f>IF(A193&amp;""="","",SUMIFS('الطلبات'!$G$5:$G$3004,'الطلبات'!$F$5:$F$3004,A193&amp;"",'الطلبات'!$I$5:$I$3004,"قيد التجهيز")+SUMIFS('الطلبات'!$G$5:$G$3004,'الطلبات'!$F$5:$F$3004,A193&amp;"",'الطلبات'!$I$5:$I$3004,"تم الشحن"))</f>
        <v/>
      </c>
      <c r="I193" s="16">
        <f>IF(A193&amp;""="","",E193-G193-H193)</f>
        <v/>
      </c>
      <c r="J193" s="6">
        <f>IF(A193&amp;""="","",IF(I193&lt;0,"رصيد سالب: راجع الأرقام",IF(AND(ISNUMBER(F193),I193&lt;F193),"أعد الطلب: الرصيد أقل من الحد","")))</f>
        <v/>
      </c>
    </row>
    <row r="194">
      <c r="A194" s="13" t="n"/>
      <c r="B194" s="5" t="n"/>
      <c r="C194" s="14" t="n"/>
      <c r="D194" s="14" t="n"/>
      <c r="E194" s="15" t="n"/>
      <c r="F194" s="15" t="n"/>
      <c r="G194" s="16">
        <f>IF(A194&amp;""="","",SUMIFS('الطلبات'!$G$5:$G$3004,'الطلبات'!$F$5:$F$3004,A194&amp;"",'الطلبات'!$I$5:$I$3004,"تم التسليم"))</f>
        <v/>
      </c>
      <c r="H194" s="16">
        <f>IF(A194&amp;""="","",SUMIFS('الطلبات'!$G$5:$G$3004,'الطلبات'!$F$5:$F$3004,A194&amp;"",'الطلبات'!$I$5:$I$3004,"قيد التجهيز")+SUMIFS('الطلبات'!$G$5:$G$3004,'الطلبات'!$F$5:$F$3004,A194&amp;"",'الطلبات'!$I$5:$I$3004,"تم الشحن"))</f>
        <v/>
      </c>
      <c r="I194" s="16">
        <f>IF(A194&amp;""="","",E194-G194-H194)</f>
        <v/>
      </c>
      <c r="J194" s="6">
        <f>IF(A194&amp;""="","",IF(I194&lt;0,"رصيد سالب: راجع الأرقام",IF(AND(ISNUMBER(F194),I194&lt;F194),"أعد الطلب: الرصيد أقل من الحد","")))</f>
        <v/>
      </c>
    </row>
    <row r="195">
      <c r="A195" s="13" t="n"/>
      <c r="B195" s="5" t="n"/>
      <c r="C195" s="14" t="n"/>
      <c r="D195" s="14" t="n"/>
      <c r="E195" s="15" t="n"/>
      <c r="F195" s="15" t="n"/>
      <c r="G195" s="16">
        <f>IF(A195&amp;""="","",SUMIFS('الطلبات'!$G$5:$G$3004,'الطلبات'!$F$5:$F$3004,A195&amp;"",'الطلبات'!$I$5:$I$3004,"تم التسليم"))</f>
        <v/>
      </c>
      <c r="H195" s="16">
        <f>IF(A195&amp;""="","",SUMIFS('الطلبات'!$G$5:$G$3004,'الطلبات'!$F$5:$F$3004,A195&amp;"",'الطلبات'!$I$5:$I$3004,"قيد التجهيز")+SUMIFS('الطلبات'!$G$5:$G$3004,'الطلبات'!$F$5:$F$3004,A195&amp;"",'الطلبات'!$I$5:$I$3004,"تم الشحن"))</f>
        <v/>
      </c>
      <c r="I195" s="16">
        <f>IF(A195&amp;""="","",E195-G195-H195)</f>
        <v/>
      </c>
      <c r="J195" s="6">
        <f>IF(A195&amp;""="","",IF(I195&lt;0,"رصيد سالب: راجع الأرقام",IF(AND(ISNUMBER(F195),I195&lt;F195),"أعد الطلب: الرصيد أقل من الحد","")))</f>
        <v/>
      </c>
    </row>
    <row r="196">
      <c r="A196" s="13" t="n"/>
      <c r="B196" s="5" t="n"/>
      <c r="C196" s="14" t="n"/>
      <c r="D196" s="14" t="n"/>
      <c r="E196" s="15" t="n"/>
      <c r="F196" s="15" t="n"/>
      <c r="G196" s="16">
        <f>IF(A196&amp;""="","",SUMIFS('الطلبات'!$G$5:$G$3004,'الطلبات'!$F$5:$F$3004,A196&amp;"",'الطلبات'!$I$5:$I$3004,"تم التسليم"))</f>
        <v/>
      </c>
      <c r="H196" s="16">
        <f>IF(A196&amp;""="","",SUMIFS('الطلبات'!$G$5:$G$3004,'الطلبات'!$F$5:$F$3004,A196&amp;"",'الطلبات'!$I$5:$I$3004,"قيد التجهيز")+SUMIFS('الطلبات'!$G$5:$G$3004,'الطلبات'!$F$5:$F$3004,A196&amp;"",'الطلبات'!$I$5:$I$3004,"تم الشحن"))</f>
        <v/>
      </c>
      <c r="I196" s="16">
        <f>IF(A196&amp;""="","",E196-G196-H196)</f>
        <v/>
      </c>
      <c r="J196" s="6">
        <f>IF(A196&amp;""="","",IF(I196&lt;0,"رصيد سالب: راجع الأرقام",IF(AND(ISNUMBER(F196),I196&lt;F196),"أعد الطلب: الرصيد أقل من الحد","")))</f>
        <v/>
      </c>
    </row>
    <row r="197">
      <c r="A197" s="13" t="n"/>
      <c r="B197" s="5" t="n"/>
      <c r="C197" s="14" t="n"/>
      <c r="D197" s="14" t="n"/>
      <c r="E197" s="15" t="n"/>
      <c r="F197" s="15" t="n"/>
      <c r="G197" s="16">
        <f>IF(A197&amp;""="","",SUMIFS('الطلبات'!$G$5:$G$3004,'الطلبات'!$F$5:$F$3004,A197&amp;"",'الطلبات'!$I$5:$I$3004,"تم التسليم"))</f>
        <v/>
      </c>
      <c r="H197" s="16">
        <f>IF(A197&amp;""="","",SUMIFS('الطلبات'!$G$5:$G$3004,'الطلبات'!$F$5:$F$3004,A197&amp;"",'الطلبات'!$I$5:$I$3004,"قيد التجهيز")+SUMIFS('الطلبات'!$G$5:$G$3004,'الطلبات'!$F$5:$F$3004,A197&amp;"",'الطلبات'!$I$5:$I$3004,"تم الشحن"))</f>
        <v/>
      </c>
      <c r="I197" s="16">
        <f>IF(A197&amp;""="","",E197-G197-H197)</f>
        <v/>
      </c>
      <c r="J197" s="6">
        <f>IF(A197&amp;""="","",IF(I197&lt;0,"رصيد سالب: راجع الأرقام",IF(AND(ISNUMBER(F197),I197&lt;F197),"أعد الطلب: الرصيد أقل من الحد","")))</f>
        <v/>
      </c>
    </row>
    <row r="198">
      <c r="A198" s="13" t="n"/>
      <c r="B198" s="5" t="n"/>
      <c r="C198" s="14" t="n"/>
      <c r="D198" s="14" t="n"/>
      <c r="E198" s="15" t="n"/>
      <c r="F198" s="15" t="n"/>
      <c r="G198" s="16">
        <f>IF(A198&amp;""="","",SUMIFS('الطلبات'!$G$5:$G$3004,'الطلبات'!$F$5:$F$3004,A198&amp;"",'الطلبات'!$I$5:$I$3004,"تم التسليم"))</f>
        <v/>
      </c>
      <c r="H198" s="16">
        <f>IF(A198&amp;""="","",SUMIFS('الطلبات'!$G$5:$G$3004,'الطلبات'!$F$5:$F$3004,A198&amp;"",'الطلبات'!$I$5:$I$3004,"قيد التجهيز")+SUMIFS('الطلبات'!$G$5:$G$3004,'الطلبات'!$F$5:$F$3004,A198&amp;"",'الطلبات'!$I$5:$I$3004,"تم الشحن"))</f>
        <v/>
      </c>
      <c r="I198" s="16">
        <f>IF(A198&amp;""="","",E198-G198-H198)</f>
        <v/>
      </c>
      <c r="J198" s="6">
        <f>IF(A198&amp;""="","",IF(I198&lt;0,"رصيد سالب: راجع الأرقام",IF(AND(ISNUMBER(F198),I198&lt;F198),"أعد الطلب: الرصيد أقل من الحد","")))</f>
        <v/>
      </c>
    </row>
    <row r="199">
      <c r="A199" s="13" t="n"/>
      <c r="B199" s="5" t="n"/>
      <c r="C199" s="14" t="n"/>
      <c r="D199" s="14" t="n"/>
      <c r="E199" s="15" t="n"/>
      <c r="F199" s="15" t="n"/>
      <c r="G199" s="16">
        <f>IF(A199&amp;""="","",SUMIFS('الطلبات'!$G$5:$G$3004,'الطلبات'!$F$5:$F$3004,A199&amp;"",'الطلبات'!$I$5:$I$3004,"تم التسليم"))</f>
        <v/>
      </c>
      <c r="H199" s="16">
        <f>IF(A199&amp;""="","",SUMIFS('الطلبات'!$G$5:$G$3004,'الطلبات'!$F$5:$F$3004,A199&amp;"",'الطلبات'!$I$5:$I$3004,"قيد التجهيز")+SUMIFS('الطلبات'!$G$5:$G$3004,'الطلبات'!$F$5:$F$3004,A199&amp;"",'الطلبات'!$I$5:$I$3004,"تم الشحن"))</f>
        <v/>
      </c>
      <c r="I199" s="16">
        <f>IF(A199&amp;""="","",E199-G199-H199)</f>
        <v/>
      </c>
      <c r="J199" s="6">
        <f>IF(A199&amp;""="","",IF(I199&lt;0,"رصيد سالب: راجع الأرقام",IF(AND(ISNUMBER(F199),I199&lt;F199),"أعد الطلب: الرصيد أقل من الحد","")))</f>
        <v/>
      </c>
    </row>
    <row r="200">
      <c r="A200" s="13" t="n"/>
      <c r="B200" s="5" t="n"/>
      <c r="C200" s="14" t="n"/>
      <c r="D200" s="14" t="n"/>
      <c r="E200" s="15" t="n"/>
      <c r="F200" s="15" t="n"/>
      <c r="G200" s="16">
        <f>IF(A200&amp;""="","",SUMIFS('الطلبات'!$G$5:$G$3004,'الطلبات'!$F$5:$F$3004,A200&amp;"",'الطلبات'!$I$5:$I$3004,"تم التسليم"))</f>
        <v/>
      </c>
      <c r="H200" s="16">
        <f>IF(A200&amp;""="","",SUMIFS('الطلبات'!$G$5:$G$3004,'الطلبات'!$F$5:$F$3004,A200&amp;"",'الطلبات'!$I$5:$I$3004,"قيد التجهيز")+SUMIFS('الطلبات'!$G$5:$G$3004,'الطلبات'!$F$5:$F$3004,A200&amp;"",'الطلبات'!$I$5:$I$3004,"تم الشحن"))</f>
        <v/>
      </c>
      <c r="I200" s="16">
        <f>IF(A200&amp;""="","",E200-G200-H200)</f>
        <v/>
      </c>
      <c r="J200" s="6">
        <f>IF(A200&amp;""="","",IF(I200&lt;0,"رصيد سالب: راجع الأرقام",IF(AND(ISNUMBER(F200),I200&lt;F200),"أعد الطلب: الرصيد أقل من الحد","")))</f>
        <v/>
      </c>
    </row>
    <row r="201">
      <c r="A201" s="13" t="n"/>
      <c r="B201" s="5" t="n"/>
      <c r="C201" s="14" t="n"/>
      <c r="D201" s="14" t="n"/>
      <c r="E201" s="15" t="n"/>
      <c r="F201" s="15" t="n"/>
      <c r="G201" s="16">
        <f>IF(A201&amp;""="","",SUMIFS('الطلبات'!$G$5:$G$3004,'الطلبات'!$F$5:$F$3004,A201&amp;"",'الطلبات'!$I$5:$I$3004,"تم التسليم"))</f>
        <v/>
      </c>
      <c r="H201" s="16">
        <f>IF(A201&amp;""="","",SUMIFS('الطلبات'!$G$5:$G$3004,'الطلبات'!$F$5:$F$3004,A201&amp;"",'الطلبات'!$I$5:$I$3004,"قيد التجهيز")+SUMIFS('الطلبات'!$G$5:$G$3004,'الطلبات'!$F$5:$F$3004,A201&amp;"",'الطلبات'!$I$5:$I$3004,"تم الشحن"))</f>
        <v/>
      </c>
      <c r="I201" s="16">
        <f>IF(A201&amp;""="","",E201-G201-H201)</f>
        <v/>
      </c>
      <c r="J201" s="6">
        <f>IF(A201&amp;""="","",IF(I201&lt;0,"رصيد سالب: راجع الأرقام",IF(AND(ISNUMBER(F201),I201&lt;F201),"أعد الطلب: الرصيد أقل من الحد","")))</f>
        <v/>
      </c>
    </row>
    <row r="202">
      <c r="A202" s="13" t="n"/>
      <c r="B202" s="5" t="n"/>
      <c r="C202" s="14" t="n"/>
      <c r="D202" s="14" t="n"/>
      <c r="E202" s="15" t="n"/>
      <c r="F202" s="15" t="n"/>
      <c r="G202" s="16">
        <f>IF(A202&amp;""="","",SUMIFS('الطلبات'!$G$5:$G$3004,'الطلبات'!$F$5:$F$3004,A202&amp;"",'الطلبات'!$I$5:$I$3004,"تم التسليم"))</f>
        <v/>
      </c>
      <c r="H202" s="16">
        <f>IF(A202&amp;""="","",SUMIFS('الطلبات'!$G$5:$G$3004,'الطلبات'!$F$5:$F$3004,A202&amp;"",'الطلبات'!$I$5:$I$3004,"قيد التجهيز")+SUMIFS('الطلبات'!$G$5:$G$3004,'الطلبات'!$F$5:$F$3004,A202&amp;"",'الطلبات'!$I$5:$I$3004,"تم الشحن"))</f>
        <v/>
      </c>
      <c r="I202" s="16">
        <f>IF(A202&amp;""="","",E202-G202-H202)</f>
        <v/>
      </c>
      <c r="J202" s="6">
        <f>IF(A202&amp;""="","",IF(I202&lt;0,"رصيد سالب: راجع الأرقام",IF(AND(ISNUMBER(F202),I202&lt;F202),"أعد الطلب: الرصيد أقل من الحد","")))</f>
        <v/>
      </c>
    </row>
    <row r="203">
      <c r="A203" s="13" t="n"/>
      <c r="B203" s="5" t="n"/>
      <c r="C203" s="14" t="n"/>
      <c r="D203" s="14" t="n"/>
      <c r="E203" s="15" t="n"/>
      <c r="F203" s="15" t="n"/>
      <c r="G203" s="16">
        <f>IF(A203&amp;""="","",SUMIFS('الطلبات'!$G$5:$G$3004,'الطلبات'!$F$5:$F$3004,A203&amp;"",'الطلبات'!$I$5:$I$3004,"تم التسليم"))</f>
        <v/>
      </c>
      <c r="H203" s="16">
        <f>IF(A203&amp;""="","",SUMIFS('الطلبات'!$G$5:$G$3004,'الطلبات'!$F$5:$F$3004,A203&amp;"",'الطلبات'!$I$5:$I$3004,"قيد التجهيز")+SUMIFS('الطلبات'!$G$5:$G$3004,'الطلبات'!$F$5:$F$3004,A203&amp;"",'الطلبات'!$I$5:$I$3004,"تم الشحن"))</f>
        <v/>
      </c>
      <c r="I203" s="16">
        <f>IF(A203&amp;""="","",E203-G203-H203)</f>
        <v/>
      </c>
      <c r="J203" s="6">
        <f>IF(A203&amp;""="","",IF(I203&lt;0,"رصيد سالب: راجع الأرقام",IF(AND(ISNUMBER(F203),I203&lt;F203),"أعد الطلب: الرصيد أقل من الحد","")))</f>
        <v/>
      </c>
    </row>
    <row r="204">
      <c r="A204" s="13" t="n"/>
      <c r="B204" s="5" t="n"/>
      <c r="C204" s="14" t="n"/>
      <c r="D204" s="14" t="n"/>
      <c r="E204" s="15" t="n"/>
      <c r="F204" s="15" t="n"/>
      <c r="G204" s="16">
        <f>IF(A204&amp;""="","",SUMIFS('الطلبات'!$G$5:$G$3004,'الطلبات'!$F$5:$F$3004,A204&amp;"",'الطلبات'!$I$5:$I$3004,"تم التسليم"))</f>
        <v/>
      </c>
      <c r="H204" s="16">
        <f>IF(A204&amp;""="","",SUMIFS('الطلبات'!$G$5:$G$3004,'الطلبات'!$F$5:$F$3004,A204&amp;"",'الطلبات'!$I$5:$I$3004,"قيد التجهيز")+SUMIFS('الطلبات'!$G$5:$G$3004,'الطلبات'!$F$5:$F$3004,A204&amp;"",'الطلبات'!$I$5:$I$3004,"تم الشحن"))</f>
        <v/>
      </c>
      <c r="I204" s="16">
        <f>IF(A204&amp;""="","",E204-G204-H204)</f>
        <v/>
      </c>
      <c r="J204" s="6">
        <f>IF(A204&amp;""="","",IF(I204&lt;0,"رصيد سالب: راجع الأرقام",IF(AND(ISNUMBER(F204),I204&lt;F204),"أعد الطلب: الرصيد أقل من الحد","")))</f>
        <v/>
      </c>
    </row>
  </sheetData>
  <mergeCells count="3">
    <mergeCell ref="A1:J1"/>
    <mergeCell ref="A3:J3"/>
    <mergeCell ref="A2:J2"/>
  </mergeCells>
  <conditionalFormatting sqref="A5:J204">
    <cfRule type="expression" priority="1" dxfId="0">
      <formula>$J5&lt;&gt;""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44"/>
  <sheetViews>
    <sheetView showGridLines="1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2" customWidth="1" min="3" max="3"/>
    <col width="22" customWidth="1" min="4" max="4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4" ht="32" customHeight="1">
      <c r="A4" s="12" t="inlineStr">
        <is>
          <t>المنطقة</t>
        </is>
      </c>
      <c r="B4" s="12" t="inlineStr">
        <is>
          <t>رسوم الشحن على العميل</t>
        </is>
      </c>
      <c r="C4" s="12" t="inlineStr">
        <is>
          <t>تكلفة الشركة عن الطلب المسلَّم</t>
        </is>
      </c>
      <c r="D4" s="12" t="inlineStr">
        <is>
          <t>رسوم الشركة عن المرتجع</t>
        </is>
      </c>
    </row>
    <row r="5">
      <c r="A5" s="5" t="inlineStr">
        <is>
          <t>القاهرة</t>
        </is>
      </c>
      <c r="B5" s="14" t="n">
        <v>50</v>
      </c>
      <c r="C5" s="14" t="n">
        <v>35</v>
      </c>
      <c r="D5" s="14" t="n">
        <v>20</v>
      </c>
    </row>
    <row r="6">
      <c r="A6" s="5" t="inlineStr">
        <is>
          <t>الجيزة</t>
        </is>
      </c>
      <c r="B6" s="14" t="n">
        <v>50</v>
      </c>
      <c r="C6" s="14" t="n">
        <v>35</v>
      </c>
      <c r="D6" s="14" t="n">
        <v>20</v>
      </c>
    </row>
    <row r="7">
      <c r="A7" s="5" t="inlineStr">
        <is>
          <t>الإسكندرية</t>
        </is>
      </c>
      <c r="B7" s="14" t="n">
        <v>65</v>
      </c>
      <c r="C7" s="14" t="n">
        <v>45</v>
      </c>
      <c r="D7" s="14" t="n">
        <v>25</v>
      </c>
    </row>
    <row r="8">
      <c r="A8" s="5" t="inlineStr">
        <is>
          <t>الدلتا</t>
        </is>
      </c>
      <c r="B8" s="14" t="n">
        <v>70</v>
      </c>
      <c r="C8" s="14" t="n">
        <v>50</v>
      </c>
      <c r="D8" s="14" t="n">
        <v>28</v>
      </c>
    </row>
    <row r="9">
      <c r="A9" s="5" t="inlineStr">
        <is>
          <t>الصعيد</t>
        </is>
      </c>
      <c r="B9" s="14" t="n">
        <v>90</v>
      </c>
      <c r="C9" s="14" t="n">
        <v>65</v>
      </c>
      <c r="D9" s="14" t="n">
        <v>35</v>
      </c>
    </row>
    <row r="10">
      <c r="A10" s="5" t="inlineStr">
        <is>
          <t>مطروح</t>
        </is>
      </c>
      <c r="B10" s="14" t="n">
        <v>110</v>
      </c>
      <c r="C10" s="14" t="n">
        <v>80</v>
      </c>
      <c r="D10" s="14" t="n">
        <v>40</v>
      </c>
    </row>
    <row r="11">
      <c r="A11" s="5" t="n"/>
      <c r="B11" s="14" t="n"/>
      <c r="C11" s="14" t="n"/>
      <c r="D11" s="14" t="n"/>
    </row>
    <row r="12">
      <c r="A12" s="5" t="n"/>
      <c r="B12" s="14" t="n"/>
      <c r="C12" s="14" t="n"/>
      <c r="D12" s="14" t="n"/>
    </row>
    <row r="13">
      <c r="A13" s="5" t="n"/>
      <c r="B13" s="14" t="n"/>
      <c r="C13" s="14" t="n"/>
      <c r="D13" s="14" t="n"/>
    </row>
    <row r="14">
      <c r="A14" s="5" t="n"/>
      <c r="B14" s="14" t="n"/>
      <c r="C14" s="14" t="n"/>
      <c r="D14" s="14" t="n"/>
    </row>
    <row r="15">
      <c r="A15" s="5" t="n"/>
      <c r="B15" s="14" t="n"/>
      <c r="C15" s="14" t="n"/>
      <c r="D15" s="14" t="n"/>
    </row>
    <row r="16">
      <c r="A16" s="5" t="n"/>
      <c r="B16" s="14" t="n"/>
      <c r="C16" s="14" t="n"/>
      <c r="D16" s="14" t="n"/>
    </row>
    <row r="17">
      <c r="A17" s="5" t="n"/>
      <c r="B17" s="14" t="n"/>
      <c r="C17" s="14" t="n"/>
      <c r="D17" s="14" t="n"/>
    </row>
    <row r="18">
      <c r="A18" s="5" t="n"/>
      <c r="B18" s="14" t="n"/>
      <c r="C18" s="14" t="n"/>
      <c r="D18" s="14" t="n"/>
    </row>
    <row r="19">
      <c r="A19" s="5" t="n"/>
      <c r="B19" s="14" t="n"/>
      <c r="C19" s="14" t="n"/>
      <c r="D19" s="14" t="n"/>
    </row>
    <row r="20">
      <c r="A20" s="5" t="n"/>
      <c r="B20" s="14" t="n"/>
      <c r="C20" s="14" t="n"/>
      <c r="D20" s="14" t="n"/>
    </row>
    <row r="21">
      <c r="A21" s="5" t="n"/>
      <c r="B21" s="14" t="n"/>
      <c r="C21" s="14" t="n"/>
      <c r="D21" s="14" t="n"/>
    </row>
    <row r="22">
      <c r="A22" s="5" t="n"/>
      <c r="B22" s="14" t="n"/>
      <c r="C22" s="14" t="n"/>
      <c r="D22" s="14" t="n"/>
    </row>
    <row r="23">
      <c r="A23" s="5" t="n"/>
      <c r="B23" s="14" t="n"/>
      <c r="C23" s="14" t="n"/>
      <c r="D23" s="14" t="n"/>
    </row>
    <row r="24">
      <c r="A24" s="5" t="n"/>
      <c r="B24" s="14" t="n"/>
      <c r="C24" s="14" t="n"/>
      <c r="D24" s="14" t="n"/>
    </row>
    <row r="25">
      <c r="A25" s="5" t="n"/>
      <c r="B25" s="14" t="n"/>
      <c r="C25" s="14" t="n"/>
      <c r="D25" s="14" t="n"/>
    </row>
    <row r="26">
      <c r="A26" s="5" t="n"/>
      <c r="B26" s="14" t="n"/>
      <c r="C26" s="14" t="n"/>
      <c r="D26" s="14" t="n"/>
    </row>
    <row r="27">
      <c r="A27" s="5" t="n"/>
      <c r="B27" s="14" t="n"/>
      <c r="C27" s="14" t="n"/>
      <c r="D27" s="14" t="n"/>
    </row>
    <row r="28">
      <c r="A28" s="5" t="n"/>
      <c r="B28" s="14" t="n"/>
      <c r="C28" s="14" t="n"/>
      <c r="D28" s="14" t="n"/>
    </row>
    <row r="29">
      <c r="A29" s="5" t="n"/>
      <c r="B29" s="14" t="n"/>
      <c r="C29" s="14" t="n"/>
      <c r="D29" s="14" t="n"/>
    </row>
    <row r="30">
      <c r="A30" s="5" t="n"/>
      <c r="B30" s="14" t="n"/>
      <c r="C30" s="14" t="n"/>
      <c r="D30" s="14" t="n"/>
    </row>
    <row r="31">
      <c r="A31" s="5" t="n"/>
      <c r="B31" s="14" t="n"/>
      <c r="C31" s="14" t="n"/>
      <c r="D31" s="14" t="n"/>
    </row>
    <row r="32">
      <c r="A32" s="5" t="n"/>
      <c r="B32" s="14" t="n"/>
      <c r="C32" s="14" t="n"/>
      <c r="D32" s="14" t="n"/>
    </row>
    <row r="33">
      <c r="A33" s="5" t="n"/>
      <c r="B33" s="14" t="n"/>
      <c r="C33" s="14" t="n"/>
      <c r="D33" s="14" t="n"/>
    </row>
    <row r="34">
      <c r="A34" s="5" t="n"/>
      <c r="B34" s="14" t="n"/>
      <c r="C34" s="14" t="n"/>
      <c r="D34" s="14" t="n"/>
    </row>
    <row r="35">
      <c r="A35" s="5" t="n"/>
      <c r="B35" s="14" t="n"/>
      <c r="C35" s="14" t="n"/>
      <c r="D35" s="14" t="n"/>
    </row>
    <row r="36">
      <c r="A36" s="5" t="n"/>
      <c r="B36" s="14" t="n"/>
      <c r="C36" s="14" t="n"/>
      <c r="D36" s="14" t="n"/>
    </row>
    <row r="37">
      <c r="A37" s="5" t="n"/>
      <c r="B37" s="14" t="n"/>
      <c r="C37" s="14" t="n"/>
      <c r="D37" s="14" t="n"/>
    </row>
    <row r="38">
      <c r="A38" s="5" t="n"/>
      <c r="B38" s="14" t="n"/>
      <c r="C38" s="14" t="n"/>
      <c r="D38" s="14" t="n"/>
    </row>
    <row r="39">
      <c r="A39" s="5" t="n"/>
      <c r="B39" s="14" t="n"/>
      <c r="C39" s="14" t="n"/>
      <c r="D39" s="14" t="n"/>
    </row>
    <row r="40">
      <c r="A40" s="5" t="n"/>
      <c r="B40" s="14" t="n"/>
      <c r="C40" s="14" t="n"/>
      <c r="D40" s="14" t="n"/>
    </row>
    <row r="41">
      <c r="A41" s="5" t="n"/>
      <c r="B41" s="14" t="n"/>
      <c r="C41" s="14" t="n"/>
      <c r="D41" s="14" t="n"/>
    </row>
    <row r="42">
      <c r="A42" s="5" t="n"/>
      <c r="B42" s="14" t="n"/>
      <c r="C42" s="14" t="n"/>
      <c r="D42" s="14" t="n"/>
    </row>
    <row r="43">
      <c r="A43" s="5" t="n"/>
      <c r="B43" s="14" t="n"/>
      <c r="C43" s="14" t="n"/>
      <c r="D43" s="14" t="n"/>
    </row>
    <row r="44">
      <c r="A44" s="5" t="n"/>
      <c r="B44" s="14" t="n"/>
      <c r="C44" s="14" t="n"/>
      <c r="D44" s="14" t="n"/>
    </row>
  </sheetData>
  <mergeCells count="2">
    <mergeCell ref="A1:D1"/>
    <mergeCell ref="A2:D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P3004"/>
  <sheetViews>
    <sheetView showGridLines="1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15" customWidth="1" min="4" max="4"/>
    <col width="14" customWidth="1" min="5" max="5"/>
    <col width="11" customWidth="1" min="6" max="6"/>
    <col width="9" customWidth="1" min="7" max="7"/>
    <col width="11" customWidth="1" min="8" max="8"/>
    <col width="13" customWidth="1" min="9" max="9"/>
    <col width="24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26" customWidth="1" min="16" max="16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3">
      <c r="A3" s="8" t="inlineStr">
        <is>
          <t>اكتب الأعمدة البيضاء فقط. الأصفر مرتجع، والأحمر طلب مسلَّم خسر، وعمود «تنبيه» يكشف الأخطاء.</t>
        </is>
      </c>
    </row>
    <row r="4" ht="32" customHeight="1">
      <c r="A4" s="12" t="inlineStr">
        <is>
          <t>التاريخ</t>
        </is>
      </c>
      <c r="B4" s="12" t="inlineStr">
        <is>
          <t>رقم الطلب</t>
        </is>
      </c>
      <c r="C4" s="12" t="inlineStr">
        <is>
          <t>اسم العميل</t>
        </is>
      </c>
      <c r="D4" s="12" t="inlineStr">
        <is>
          <t>التليفون</t>
        </is>
      </c>
      <c r="E4" s="12" t="inlineStr">
        <is>
          <t>المنطقة</t>
        </is>
      </c>
      <c r="F4" s="12" t="inlineStr">
        <is>
          <t>كود المنتج</t>
        </is>
      </c>
      <c r="G4" s="12" t="inlineStr">
        <is>
          <t>الكمية</t>
        </is>
      </c>
      <c r="H4" s="12" t="inlineStr">
        <is>
          <t>الخصم</t>
        </is>
      </c>
      <c r="I4" s="12" t="inlineStr">
        <is>
          <t>الحالة</t>
        </is>
      </c>
      <c r="J4" s="12" t="inlineStr">
        <is>
          <t>اسم المنتج</t>
        </is>
      </c>
      <c r="K4" s="12" t="inlineStr">
        <is>
          <t>قيمة الطلب</t>
        </is>
      </c>
      <c r="L4" s="12" t="inlineStr">
        <is>
          <t>الشحن المحصَّل</t>
        </is>
      </c>
      <c r="M4" s="12" t="inlineStr">
        <is>
          <t>تكلفة المنتج</t>
        </is>
      </c>
      <c r="N4" s="12" t="inlineStr">
        <is>
          <t>تكلفة الشحن</t>
        </is>
      </c>
      <c r="O4" s="12" t="inlineStr">
        <is>
          <t>ربح الطلب</t>
        </is>
      </c>
      <c r="P4" s="12" t="inlineStr">
        <is>
          <t>تنبيه</t>
        </is>
      </c>
    </row>
    <row r="5">
      <c r="A5" s="17" t="n">
        <v>46266</v>
      </c>
      <c r="B5" s="5" t="inlineStr">
        <is>
          <t>A1001</t>
        </is>
      </c>
      <c r="C5" s="5" t="inlineStr">
        <is>
          <t>عميل 1</t>
        </is>
      </c>
      <c r="D5" s="13" t="inlineStr">
        <is>
          <t>01105007919</t>
        </is>
      </c>
      <c r="E5" s="5" t="inlineStr">
        <is>
          <t>الإسكندرية</t>
        </is>
      </c>
      <c r="F5" s="5" t="inlineStr">
        <is>
          <t>P02</t>
        </is>
      </c>
      <c r="G5" s="15" t="n">
        <v>3</v>
      </c>
      <c r="H5" s="14" t="n">
        <v>20</v>
      </c>
      <c r="I5" s="5" t="inlineStr">
        <is>
          <t>تم التسليم</t>
        </is>
      </c>
      <c r="J5" s="6">
        <f>IF(AND(B5&amp;""="",F5&amp;""=""),"",IFERROR(INDEX('المنتجات'!$B$5:$B$204,MATCH($F5,'المنتجات'!$A$5:$A$204,0))&amp;"",""))</f>
        <v/>
      </c>
      <c r="K5" s="18">
        <f>IF(AND(B5&amp;""="",F5&amp;""=""),"",IFERROR(INDEX('المنتجات'!$D$5:$D$204,MATCH($F5,'المنتجات'!$A$5:$A$204,0))*G5-H5,0))</f>
        <v/>
      </c>
      <c r="L5" s="18">
        <f>IF(AND(B5&amp;""="",F5&amp;""=""),"",IF(I5="تم التسليم",IFERROR(INDEX('المحافظات'!$B$5:$B$44,MATCH($E5,'المحافظات'!$A$5:$A$44,0)),0),0))</f>
        <v/>
      </c>
      <c r="M5" s="18">
        <f>IF(AND(B5&amp;""="",F5&amp;""=""),"",IFERROR(INDEX('المنتجات'!$C$5:$C$204,MATCH($F5,'المنتجات'!$A$5:$A$204,0))*G5,0))</f>
        <v/>
      </c>
      <c r="N5" s="18">
        <f>IF(AND(B5&amp;""="",F5&amp;""=""),"",IF(I5="تم التسليم",IFERROR(INDEX('المحافظات'!$C$5:$C$44,MATCH($E5,'المحافظات'!$A$5:$A$44,0)),0),IF(I5="مرتجع",IFERROR(INDEX('المحافظات'!$D$5:$D$44,MATCH($E5,'المحافظات'!$A$5:$A$44,0)),0),0)))</f>
        <v/>
      </c>
      <c r="O5" s="18">
        <f>IF(AND(B5&amp;""="",F5&amp;""=""),"",IF(I5="تم التسليم",K5+L5-M5-N5,IF(I5="مرتجع",-N5,IF(I5="ملغي",0,""))))</f>
        <v/>
      </c>
      <c r="P5" s="6">
        <f>IF(AND(B5&amp;""="",F5&amp;""=""),"",IF(NOT(ISNUMBER(MATCH(F5,'المنتجات'!$A$5:$A$204,0))),"كود المنتج غير معروف",IF(NOT(ISNUMBER(MATCH(E5,'المحافظات'!$A$5:$A$44,0))),"المنطقة غير معروفة",IF(K5&lt;0,"الخصم أكبر من قيمة الطلب",IF(I5&amp;""="","اكتب الحالة","")))))</f>
        <v/>
      </c>
    </row>
    <row r="6">
      <c r="A6" s="17" t="n">
        <v>46266</v>
      </c>
      <c r="B6" s="5" t="inlineStr">
        <is>
          <t>A1002</t>
        </is>
      </c>
      <c r="C6" s="5" t="inlineStr">
        <is>
          <t>عميل 2</t>
        </is>
      </c>
      <c r="D6" s="13" t="inlineStr">
        <is>
          <t>01205015838</t>
        </is>
      </c>
      <c r="E6" s="5" t="inlineStr">
        <is>
          <t>الإسكندرية</t>
        </is>
      </c>
      <c r="F6" s="5" t="inlineStr">
        <is>
          <t>P05</t>
        </is>
      </c>
      <c r="G6" s="15" t="n">
        <v>1</v>
      </c>
      <c r="H6" s="14" t="n">
        <v>0</v>
      </c>
      <c r="I6" s="5" t="inlineStr">
        <is>
          <t>تم التسليم</t>
        </is>
      </c>
      <c r="J6" s="6">
        <f>IF(AND(B6&amp;""="",F6&amp;""=""),"",IFERROR(INDEX('المنتجات'!$B$5:$B$204,MATCH($F6,'المنتجات'!$A$5:$A$204,0))&amp;"",""))</f>
        <v/>
      </c>
      <c r="K6" s="18">
        <f>IF(AND(B6&amp;""="",F6&amp;""=""),"",IFERROR(INDEX('المنتجات'!$D$5:$D$204,MATCH($F6,'المنتجات'!$A$5:$A$204,0))*G6-H6,0))</f>
        <v/>
      </c>
      <c r="L6" s="18">
        <f>IF(AND(B6&amp;""="",F6&amp;""=""),"",IF(I6="تم التسليم",IFERROR(INDEX('المحافظات'!$B$5:$B$44,MATCH($E6,'المحافظات'!$A$5:$A$44,0)),0),0))</f>
        <v/>
      </c>
      <c r="M6" s="18">
        <f>IF(AND(B6&amp;""="",F6&amp;""=""),"",IFERROR(INDEX('المنتجات'!$C$5:$C$204,MATCH($F6,'المنتجات'!$A$5:$A$204,0))*G6,0))</f>
        <v/>
      </c>
      <c r="N6" s="18">
        <f>IF(AND(B6&amp;""="",F6&amp;""=""),"",IF(I6="تم التسليم",IFERROR(INDEX('المحافظات'!$C$5:$C$44,MATCH($E6,'المحافظات'!$A$5:$A$44,0)),0),IF(I6="مرتجع",IFERROR(INDEX('المحافظات'!$D$5:$D$44,MATCH($E6,'المحافظات'!$A$5:$A$44,0)),0),0)))</f>
        <v/>
      </c>
      <c r="O6" s="18">
        <f>IF(AND(B6&amp;""="",F6&amp;""=""),"",IF(I6="تم التسليم",K6+L6-M6-N6,IF(I6="مرتجع",-N6,IF(I6="ملغي",0,""))))</f>
        <v/>
      </c>
      <c r="P6" s="6">
        <f>IF(AND(B6&amp;""="",F6&amp;""=""),"",IF(NOT(ISNUMBER(MATCH(F6,'المنتجات'!$A$5:$A$204,0))),"كود المنتج غير معروف",IF(NOT(ISNUMBER(MATCH(E6,'المحافظات'!$A$5:$A$44,0))),"المنطقة غير معروفة",IF(K6&lt;0,"الخصم أكبر من قيمة الطلب",IF(I6&amp;""="","اكتب الحالة","")))))</f>
        <v/>
      </c>
    </row>
    <row r="7">
      <c r="A7" s="17" t="n">
        <v>46267</v>
      </c>
      <c r="B7" s="5" t="inlineStr">
        <is>
          <t>A1003</t>
        </is>
      </c>
      <c r="C7" s="5" t="inlineStr">
        <is>
          <t>عميل 3</t>
        </is>
      </c>
      <c r="D7" s="13" t="inlineStr">
        <is>
          <t>01005023757</t>
        </is>
      </c>
      <c r="E7" s="5" t="inlineStr">
        <is>
          <t>الإسكندرية</t>
        </is>
      </c>
      <c r="F7" s="5" t="inlineStr">
        <is>
          <t>P08</t>
        </is>
      </c>
      <c r="G7" s="15" t="n">
        <v>1</v>
      </c>
      <c r="H7" s="14" t="n">
        <v>0</v>
      </c>
      <c r="I7" s="5" t="inlineStr">
        <is>
          <t>تم التسليم</t>
        </is>
      </c>
      <c r="J7" s="6">
        <f>IF(AND(B7&amp;""="",F7&amp;""=""),"",IFERROR(INDEX('المنتجات'!$B$5:$B$204,MATCH($F7,'المنتجات'!$A$5:$A$204,0))&amp;"",""))</f>
        <v/>
      </c>
      <c r="K7" s="18">
        <f>IF(AND(B7&amp;""="",F7&amp;""=""),"",IFERROR(INDEX('المنتجات'!$D$5:$D$204,MATCH($F7,'المنتجات'!$A$5:$A$204,0))*G7-H7,0))</f>
        <v/>
      </c>
      <c r="L7" s="18">
        <f>IF(AND(B7&amp;""="",F7&amp;""=""),"",IF(I7="تم التسليم",IFERROR(INDEX('المحافظات'!$B$5:$B$44,MATCH($E7,'المحافظات'!$A$5:$A$44,0)),0),0))</f>
        <v/>
      </c>
      <c r="M7" s="18">
        <f>IF(AND(B7&amp;""="",F7&amp;""=""),"",IFERROR(INDEX('المنتجات'!$C$5:$C$204,MATCH($F7,'المنتجات'!$A$5:$A$204,0))*G7,0))</f>
        <v/>
      </c>
      <c r="N7" s="18">
        <f>IF(AND(B7&amp;""="",F7&amp;""=""),"",IF(I7="تم التسليم",IFERROR(INDEX('المحافظات'!$C$5:$C$44,MATCH($E7,'المحافظات'!$A$5:$A$44,0)),0),IF(I7="مرتجع",IFERROR(INDEX('المحافظات'!$D$5:$D$44,MATCH($E7,'المحافظات'!$A$5:$A$44,0)),0),0)))</f>
        <v/>
      </c>
      <c r="O7" s="18">
        <f>IF(AND(B7&amp;""="",F7&amp;""=""),"",IF(I7="تم التسليم",K7+L7-M7-N7,IF(I7="مرتجع",-N7,IF(I7="ملغي",0,""))))</f>
        <v/>
      </c>
      <c r="P7" s="6">
        <f>IF(AND(B7&amp;""="",F7&amp;""=""),"",IF(NOT(ISNUMBER(MATCH(F7,'المنتجات'!$A$5:$A$204,0))),"كود المنتج غير معروف",IF(NOT(ISNUMBER(MATCH(E7,'المحافظات'!$A$5:$A$44,0))),"المنطقة غير معروفة",IF(K7&lt;0,"الخصم أكبر من قيمة الطلب",IF(I7&amp;""="","اكتب الحالة","")))))</f>
        <v/>
      </c>
    </row>
    <row r="8">
      <c r="A8" s="17" t="n">
        <v>46268</v>
      </c>
      <c r="B8" s="5" t="inlineStr">
        <is>
          <t>A1004</t>
        </is>
      </c>
      <c r="C8" s="5" t="inlineStr">
        <is>
          <t>عميل 4</t>
        </is>
      </c>
      <c r="D8" s="13" t="inlineStr">
        <is>
          <t>01105031676</t>
        </is>
      </c>
      <c r="E8" s="5" t="inlineStr">
        <is>
          <t>الإسكندرية</t>
        </is>
      </c>
      <c r="F8" s="5" t="inlineStr">
        <is>
          <t>P03</t>
        </is>
      </c>
      <c r="G8" s="15" t="n">
        <v>1</v>
      </c>
      <c r="H8" s="14" t="n">
        <v>0</v>
      </c>
      <c r="I8" s="5" t="inlineStr">
        <is>
          <t>تم التسليم</t>
        </is>
      </c>
      <c r="J8" s="6">
        <f>IF(AND(B8&amp;""="",F8&amp;""=""),"",IFERROR(INDEX('المنتجات'!$B$5:$B$204,MATCH($F8,'المنتجات'!$A$5:$A$204,0))&amp;"",""))</f>
        <v/>
      </c>
      <c r="K8" s="18">
        <f>IF(AND(B8&amp;""="",F8&amp;""=""),"",IFERROR(INDEX('المنتجات'!$D$5:$D$204,MATCH($F8,'المنتجات'!$A$5:$A$204,0))*G8-H8,0))</f>
        <v/>
      </c>
      <c r="L8" s="18">
        <f>IF(AND(B8&amp;""="",F8&amp;""=""),"",IF(I8="تم التسليم",IFERROR(INDEX('المحافظات'!$B$5:$B$44,MATCH($E8,'المحافظات'!$A$5:$A$44,0)),0),0))</f>
        <v/>
      </c>
      <c r="M8" s="18">
        <f>IF(AND(B8&amp;""="",F8&amp;""=""),"",IFERROR(INDEX('المنتجات'!$C$5:$C$204,MATCH($F8,'المنتجات'!$A$5:$A$204,0))*G8,0))</f>
        <v/>
      </c>
      <c r="N8" s="18">
        <f>IF(AND(B8&amp;""="",F8&amp;""=""),"",IF(I8="تم التسليم",IFERROR(INDEX('المحافظات'!$C$5:$C$44,MATCH($E8,'المحافظات'!$A$5:$A$44,0)),0),IF(I8="مرتجع",IFERROR(INDEX('المحافظات'!$D$5:$D$44,MATCH($E8,'المحافظات'!$A$5:$A$44,0)),0),0)))</f>
        <v/>
      </c>
      <c r="O8" s="18">
        <f>IF(AND(B8&amp;""="",F8&amp;""=""),"",IF(I8="تم التسليم",K8+L8-M8-N8,IF(I8="مرتجع",-N8,IF(I8="ملغي",0,""))))</f>
        <v/>
      </c>
      <c r="P8" s="6">
        <f>IF(AND(B8&amp;""="",F8&amp;""=""),"",IF(NOT(ISNUMBER(MATCH(F8,'المنتجات'!$A$5:$A$204,0))),"كود المنتج غير معروف",IF(NOT(ISNUMBER(MATCH(E8,'المحافظات'!$A$5:$A$44,0))),"المنطقة غير معروفة",IF(K8&lt;0,"الخصم أكبر من قيمة الطلب",IF(I8&amp;""="","اكتب الحالة","")))))</f>
        <v/>
      </c>
    </row>
    <row r="9">
      <c r="A9" s="17" t="n">
        <v>46268</v>
      </c>
      <c r="B9" s="5" t="inlineStr">
        <is>
          <t>A1005</t>
        </is>
      </c>
      <c r="C9" s="5" t="inlineStr">
        <is>
          <t>عميل 5</t>
        </is>
      </c>
      <c r="D9" s="13" t="inlineStr">
        <is>
          <t>01205039595</t>
        </is>
      </c>
      <c r="E9" s="5" t="inlineStr">
        <is>
          <t>الإسكندرية</t>
        </is>
      </c>
      <c r="F9" s="5" t="inlineStr">
        <is>
          <t>P06</t>
        </is>
      </c>
      <c r="G9" s="15" t="n">
        <v>2</v>
      </c>
      <c r="H9" s="14" t="n">
        <v>0</v>
      </c>
      <c r="I9" s="5" t="inlineStr">
        <is>
          <t>مرتجع</t>
        </is>
      </c>
      <c r="J9" s="6">
        <f>IF(AND(B9&amp;""="",F9&amp;""=""),"",IFERROR(INDEX('المنتجات'!$B$5:$B$204,MATCH($F9,'المنتجات'!$A$5:$A$204,0))&amp;"",""))</f>
        <v/>
      </c>
      <c r="K9" s="18">
        <f>IF(AND(B9&amp;""="",F9&amp;""=""),"",IFERROR(INDEX('المنتجات'!$D$5:$D$204,MATCH($F9,'المنتجات'!$A$5:$A$204,0))*G9-H9,0))</f>
        <v/>
      </c>
      <c r="L9" s="18">
        <f>IF(AND(B9&amp;""="",F9&amp;""=""),"",IF(I9="تم التسليم",IFERROR(INDEX('المحافظات'!$B$5:$B$44,MATCH($E9,'المحافظات'!$A$5:$A$44,0)),0),0))</f>
        <v/>
      </c>
      <c r="M9" s="18">
        <f>IF(AND(B9&amp;""="",F9&amp;""=""),"",IFERROR(INDEX('المنتجات'!$C$5:$C$204,MATCH($F9,'المنتجات'!$A$5:$A$204,0))*G9,0))</f>
        <v/>
      </c>
      <c r="N9" s="18">
        <f>IF(AND(B9&amp;""="",F9&amp;""=""),"",IF(I9="تم التسليم",IFERROR(INDEX('المحافظات'!$C$5:$C$44,MATCH($E9,'المحافظات'!$A$5:$A$44,0)),0),IF(I9="مرتجع",IFERROR(INDEX('المحافظات'!$D$5:$D$44,MATCH($E9,'المحافظات'!$A$5:$A$44,0)),0),0)))</f>
        <v/>
      </c>
      <c r="O9" s="18">
        <f>IF(AND(B9&amp;""="",F9&amp;""=""),"",IF(I9="تم التسليم",K9+L9-M9-N9,IF(I9="مرتجع",-N9,IF(I9="ملغي",0,""))))</f>
        <v/>
      </c>
      <c r="P9" s="6">
        <f>IF(AND(B9&amp;""="",F9&amp;""=""),"",IF(NOT(ISNUMBER(MATCH(F9,'المنتجات'!$A$5:$A$204,0))),"كود المنتج غير معروف",IF(NOT(ISNUMBER(MATCH(E9,'المحافظات'!$A$5:$A$44,0))),"المنطقة غير معروفة",IF(K9&lt;0,"الخصم أكبر من قيمة الطلب",IF(I9&amp;""="","اكتب الحالة","")))))</f>
        <v/>
      </c>
    </row>
    <row r="10">
      <c r="A10" s="17" t="n">
        <v>46269</v>
      </c>
      <c r="B10" s="5" t="inlineStr">
        <is>
          <t>A1006</t>
        </is>
      </c>
      <c r="C10" s="5" t="inlineStr">
        <is>
          <t>عميل 6</t>
        </is>
      </c>
      <c r="D10" s="13" t="inlineStr">
        <is>
          <t>01005047514</t>
        </is>
      </c>
      <c r="E10" s="5" t="inlineStr">
        <is>
          <t>الإسكندرية</t>
        </is>
      </c>
      <c r="F10" s="5" t="inlineStr">
        <is>
          <t>P01</t>
        </is>
      </c>
      <c r="G10" s="15" t="n">
        <v>1</v>
      </c>
      <c r="H10" s="14" t="n">
        <v>30</v>
      </c>
      <c r="I10" s="5" t="inlineStr">
        <is>
          <t>تم التسليم</t>
        </is>
      </c>
      <c r="J10" s="6">
        <f>IF(AND(B10&amp;""="",F10&amp;""=""),"",IFERROR(INDEX('المنتجات'!$B$5:$B$204,MATCH($F10,'المنتجات'!$A$5:$A$204,0))&amp;"",""))</f>
        <v/>
      </c>
      <c r="K10" s="18">
        <f>IF(AND(B10&amp;""="",F10&amp;""=""),"",IFERROR(INDEX('المنتجات'!$D$5:$D$204,MATCH($F10,'المنتجات'!$A$5:$A$204,0))*G10-H10,0))</f>
        <v/>
      </c>
      <c r="L10" s="18">
        <f>IF(AND(B10&amp;""="",F10&amp;""=""),"",IF(I10="تم التسليم",IFERROR(INDEX('المحافظات'!$B$5:$B$44,MATCH($E10,'المحافظات'!$A$5:$A$44,0)),0),0))</f>
        <v/>
      </c>
      <c r="M10" s="18">
        <f>IF(AND(B10&amp;""="",F10&amp;""=""),"",IFERROR(INDEX('المنتجات'!$C$5:$C$204,MATCH($F10,'المنتجات'!$A$5:$A$204,0))*G10,0))</f>
        <v/>
      </c>
      <c r="N10" s="18">
        <f>IF(AND(B10&amp;""="",F10&amp;""=""),"",IF(I10="تم التسليم",IFERROR(INDEX('المحافظات'!$C$5:$C$44,MATCH($E10,'المحافظات'!$A$5:$A$44,0)),0),IF(I10="مرتجع",IFERROR(INDEX('المحافظات'!$D$5:$D$44,MATCH($E10,'المحافظات'!$A$5:$A$44,0)),0),0)))</f>
        <v/>
      </c>
      <c r="O10" s="18">
        <f>IF(AND(B10&amp;""="",F10&amp;""=""),"",IF(I10="تم التسليم",K10+L10-M10-N10,IF(I10="مرتجع",-N10,IF(I10="ملغي",0,""))))</f>
        <v/>
      </c>
      <c r="P10" s="6">
        <f>IF(AND(B10&amp;""="",F10&amp;""=""),"",IF(NOT(ISNUMBER(MATCH(F10,'المنتجات'!$A$5:$A$204,0))),"كود المنتج غير معروف",IF(NOT(ISNUMBER(MATCH(E10,'المحافظات'!$A$5:$A$44,0))),"المنطقة غير معروفة",IF(K10&lt;0,"الخصم أكبر من قيمة الطلب",IF(I10&amp;""="","اكتب الحالة","")))))</f>
        <v/>
      </c>
    </row>
    <row r="11">
      <c r="A11" s="17" t="n">
        <v>46270</v>
      </c>
      <c r="B11" s="5" t="inlineStr">
        <is>
          <t>A1007</t>
        </is>
      </c>
      <c r="C11" s="5" t="inlineStr">
        <is>
          <t>عميل 7</t>
        </is>
      </c>
      <c r="D11" s="13" t="inlineStr">
        <is>
          <t>01105055433</t>
        </is>
      </c>
      <c r="E11" s="5" t="inlineStr">
        <is>
          <t>الإسكندرية</t>
        </is>
      </c>
      <c r="F11" s="5" t="inlineStr">
        <is>
          <t>P04</t>
        </is>
      </c>
      <c r="G11" s="15" t="n">
        <v>1</v>
      </c>
      <c r="H11" s="14" t="n">
        <v>20</v>
      </c>
      <c r="I11" s="5" t="inlineStr">
        <is>
          <t>تم التسليم</t>
        </is>
      </c>
      <c r="J11" s="6">
        <f>IF(AND(B11&amp;""="",F11&amp;""=""),"",IFERROR(INDEX('المنتجات'!$B$5:$B$204,MATCH($F11,'المنتجات'!$A$5:$A$204,0))&amp;"",""))</f>
        <v/>
      </c>
      <c r="K11" s="18">
        <f>IF(AND(B11&amp;""="",F11&amp;""=""),"",IFERROR(INDEX('المنتجات'!$D$5:$D$204,MATCH($F11,'المنتجات'!$A$5:$A$204,0))*G11-H11,0))</f>
        <v/>
      </c>
      <c r="L11" s="18">
        <f>IF(AND(B11&amp;""="",F11&amp;""=""),"",IF(I11="تم التسليم",IFERROR(INDEX('المحافظات'!$B$5:$B$44,MATCH($E11,'المحافظات'!$A$5:$A$44,0)),0),0))</f>
        <v/>
      </c>
      <c r="M11" s="18">
        <f>IF(AND(B11&amp;""="",F11&amp;""=""),"",IFERROR(INDEX('المنتجات'!$C$5:$C$204,MATCH($F11,'المنتجات'!$A$5:$A$204,0))*G11,0))</f>
        <v/>
      </c>
      <c r="N11" s="18">
        <f>IF(AND(B11&amp;""="",F11&amp;""=""),"",IF(I11="تم التسليم",IFERROR(INDEX('المحافظات'!$C$5:$C$44,MATCH($E11,'المحافظات'!$A$5:$A$44,0)),0),IF(I11="مرتجع",IFERROR(INDEX('المحافظات'!$D$5:$D$44,MATCH($E11,'المحافظات'!$A$5:$A$44,0)),0),0)))</f>
        <v/>
      </c>
      <c r="O11" s="18">
        <f>IF(AND(B11&amp;""="",F11&amp;""=""),"",IF(I11="تم التسليم",K11+L11-M11-N11,IF(I11="مرتجع",-N11,IF(I11="ملغي",0,""))))</f>
        <v/>
      </c>
      <c r="P11" s="6">
        <f>IF(AND(B11&amp;""="",F11&amp;""=""),"",IF(NOT(ISNUMBER(MATCH(F11,'المنتجات'!$A$5:$A$204,0))),"كود المنتج غير معروف",IF(NOT(ISNUMBER(MATCH(E11,'المحافظات'!$A$5:$A$44,0))),"المنطقة غير معروفة",IF(K11&lt;0,"الخصم أكبر من قيمة الطلب",IF(I11&amp;""="","اكتب الحالة","")))))</f>
        <v/>
      </c>
    </row>
    <row r="12">
      <c r="A12" s="17" t="n">
        <v>46271</v>
      </c>
      <c r="B12" s="5" t="inlineStr">
        <is>
          <t>A1008</t>
        </is>
      </c>
      <c r="C12" s="5" t="inlineStr">
        <is>
          <t>عميل 8</t>
        </is>
      </c>
      <c r="D12" s="13" t="inlineStr">
        <is>
          <t>01205063352</t>
        </is>
      </c>
      <c r="E12" s="5" t="inlineStr">
        <is>
          <t>الإسكندرية</t>
        </is>
      </c>
      <c r="F12" s="5" t="inlineStr">
        <is>
          <t>P07</t>
        </is>
      </c>
      <c r="G12" s="15" t="n">
        <v>1</v>
      </c>
      <c r="H12" s="14" t="n">
        <v>0</v>
      </c>
      <c r="I12" s="5" t="inlineStr">
        <is>
          <t>تم التسليم</t>
        </is>
      </c>
      <c r="J12" s="6">
        <f>IF(AND(B12&amp;""="",F12&amp;""=""),"",IFERROR(INDEX('المنتجات'!$B$5:$B$204,MATCH($F12,'المنتجات'!$A$5:$A$204,0))&amp;"",""))</f>
        <v/>
      </c>
      <c r="K12" s="18">
        <f>IF(AND(B12&amp;""="",F12&amp;""=""),"",IFERROR(INDEX('المنتجات'!$D$5:$D$204,MATCH($F12,'المنتجات'!$A$5:$A$204,0))*G12-H12,0))</f>
        <v/>
      </c>
      <c r="L12" s="18">
        <f>IF(AND(B12&amp;""="",F12&amp;""=""),"",IF(I12="تم التسليم",IFERROR(INDEX('المحافظات'!$B$5:$B$44,MATCH($E12,'المحافظات'!$A$5:$A$44,0)),0),0))</f>
        <v/>
      </c>
      <c r="M12" s="18">
        <f>IF(AND(B12&amp;""="",F12&amp;""=""),"",IFERROR(INDEX('المنتجات'!$C$5:$C$204,MATCH($F12,'المنتجات'!$A$5:$A$204,0))*G12,0))</f>
        <v/>
      </c>
      <c r="N12" s="18">
        <f>IF(AND(B12&amp;""="",F12&amp;""=""),"",IF(I12="تم التسليم",IFERROR(INDEX('المحافظات'!$C$5:$C$44,MATCH($E12,'المحافظات'!$A$5:$A$44,0)),0),IF(I12="مرتجع",IFERROR(INDEX('المحافظات'!$D$5:$D$44,MATCH($E12,'المحافظات'!$A$5:$A$44,0)),0),0)))</f>
        <v/>
      </c>
      <c r="O12" s="18">
        <f>IF(AND(B12&amp;""="",F12&amp;""=""),"",IF(I12="تم التسليم",K12+L12-M12-N12,IF(I12="مرتجع",-N12,IF(I12="ملغي",0,""))))</f>
        <v/>
      </c>
      <c r="P12" s="6">
        <f>IF(AND(B12&amp;""="",F12&amp;""=""),"",IF(NOT(ISNUMBER(MATCH(F12,'المنتجات'!$A$5:$A$204,0))),"كود المنتج غير معروف",IF(NOT(ISNUMBER(MATCH(E12,'المحافظات'!$A$5:$A$44,0))),"المنطقة غير معروفة",IF(K12&lt;0,"الخصم أكبر من قيمة الطلب",IF(I12&amp;""="","اكتب الحالة","")))))</f>
        <v/>
      </c>
    </row>
    <row r="13">
      <c r="A13" s="17" t="n">
        <v>46271</v>
      </c>
      <c r="B13" s="5" t="inlineStr">
        <is>
          <t>A1009</t>
        </is>
      </c>
      <c r="C13" s="5" t="inlineStr">
        <is>
          <t>عميل 9</t>
        </is>
      </c>
      <c r="D13" s="13" t="inlineStr">
        <is>
          <t>01005071271</t>
        </is>
      </c>
      <c r="E13" s="5" t="inlineStr">
        <is>
          <t>الإسكندرية</t>
        </is>
      </c>
      <c r="F13" s="5" t="inlineStr">
        <is>
          <t>P02</t>
        </is>
      </c>
      <c r="G13" s="15" t="n">
        <v>2</v>
      </c>
      <c r="H13" s="14" t="n">
        <v>0</v>
      </c>
      <c r="I13" s="5" t="inlineStr">
        <is>
          <t>تم التسليم</t>
        </is>
      </c>
      <c r="J13" s="6">
        <f>IF(AND(B13&amp;""="",F13&amp;""=""),"",IFERROR(INDEX('المنتجات'!$B$5:$B$204,MATCH($F13,'المنتجات'!$A$5:$A$204,0))&amp;"",""))</f>
        <v/>
      </c>
      <c r="K13" s="18">
        <f>IF(AND(B13&amp;""="",F13&amp;""=""),"",IFERROR(INDEX('المنتجات'!$D$5:$D$204,MATCH($F13,'المنتجات'!$A$5:$A$204,0))*G13-H13,0))</f>
        <v/>
      </c>
      <c r="L13" s="18">
        <f>IF(AND(B13&amp;""="",F13&amp;""=""),"",IF(I13="تم التسليم",IFERROR(INDEX('المحافظات'!$B$5:$B$44,MATCH($E13,'المحافظات'!$A$5:$A$44,0)),0),0))</f>
        <v/>
      </c>
      <c r="M13" s="18">
        <f>IF(AND(B13&amp;""="",F13&amp;""=""),"",IFERROR(INDEX('المنتجات'!$C$5:$C$204,MATCH($F13,'المنتجات'!$A$5:$A$204,0))*G13,0))</f>
        <v/>
      </c>
      <c r="N13" s="18">
        <f>IF(AND(B13&amp;""="",F13&amp;""=""),"",IF(I13="تم التسليم",IFERROR(INDEX('المحافظات'!$C$5:$C$44,MATCH($E13,'المحافظات'!$A$5:$A$44,0)),0),IF(I13="مرتجع",IFERROR(INDEX('المحافظات'!$D$5:$D$44,MATCH($E13,'المحافظات'!$A$5:$A$44,0)),0),0)))</f>
        <v/>
      </c>
      <c r="O13" s="18">
        <f>IF(AND(B13&amp;""="",F13&amp;""=""),"",IF(I13="تم التسليم",K13+L13-M13-N13,IF(I13="مرتجع",-N13,IF(I13="ملغي",0,""))))</f>
        <v/>
      </c>
      <c r="P13" s="6">
        <f>IF(AND(B13&amp;""="",F13&amp;""=""),"",IF(NOT(ISNUMBER(MATCH(F13,'المنتجات'!$A$5:$A$204,0))),"كود المنتج غير معروف",IF(NOT(ISNUMBER(MATCH(E13,'المحافظات'!$A$5:$A$44,0))),"المنطقة غير معروفة",IF(K13&lt;0,"الخصم أكبر من قيمة الطلب",IF(I13&amp;""="","اكتب الحالة","")))))</f>
        <v/>
      </c>
    </row>
    <row r="14">
      <c r="A14" s="17" t="n">
        <v>46272</v>
      </c>
      <c r="B14" s="5" t="inlineStr">
        <is>
          <t>A1010</t>
        </is>
      </c>
      <c r="C14" s="5" t="inlineStr">
        <is>
          <t>عميل 10</t>
        </is>
      </c>
      <c r="D14" s="13" t="inlineStr">
        <is>
          <t>01105079190</t>
        </is>
      </c>
      <c r="E14" s="5" t="inlineStr">
        <is>
          <t>الإسكندرية</t>
        </is>
      </c>
      <c r="F14" s="5" t="inlineStr">
        <is>
          <t>P05</t>
        </is>
      </c>
      <c r="G14" s="15" t="n">
        <v>1</v>
      </c>
      <c r="H14" s="14" t="n">
        <v>0</v>
      </c>
      <c r="I14" s="5" t="inlineStr">
        <is>
          <t>تم التسليم</t>
        </is>
      </c>
      <c r="J14" s="6">
        <f>IF(AND(B14&amp;""="",F14&amp;""=""),"",IFERROR(INDEX('المنتجات'!$B$5:$B$204,MATCH($F14,'المنتجات'!$A$5:$A$204,0))&amp;"",""))</f>
        <v/>
      </c>
      <c r="K14" s="18">
        <f>IF(AND(B14&amp;""="",F14&amp;""=""),"",IFERROR(INDEX('المنتجات'!$D$5:$D$204,MATCH($F14,'المنتجات'!$A$5:$A$204,0))*G14-H14,0))</f>
        <v/>
      </c>
      <c r="L14" s="18">
        <f>IF(AND(B14&amp;""="",F14&amp;""=""),"",IF(I14="تم التسليم",IFERROR(INDEX('المحافظات'!$B$5:$B$44,MATCH($E14,'المحافظات'!$A$5:$A$44,0)),0),0))</f>
        <v/>
      </c>
      <c r="M14" s="18">
        <f>IF(AND(B14&amp;""="",F14&amp;""=""),"",IFERROR(INDEX('المنتجات'!$C$5:$C$204,MATCH($F14,'المنتجات'!$A$5:$A$204,0))*G14,0))</f>
        <v/>
      </c>
      <c r="N14" s="18">
        <f>IF(AND(B14&amp;""="",F14&amp;""=""),"",IF(I14="تم التسليم",IFERROR(INDEX('المحافظات'!$C$5:$C$44,MATCH($E14,'المحافظات'!$A$5:$A$44,0)),0),IF(I14="مرتجع",IFERROR(INDEX('المحافظات'!$D$5:$D$44,MATCH($E14,'المحافظات'!$A$5:$A$44,0)),0),0)))</f>
        <v/>
      </c>
      <c r="O14" s="18">
        <f>IF(AND(B14&amp;""="",F14&amp;""=""),"",IF(I14="تم التسليم",K14+L14-M14-N14,IF(I14="مرتجع",-N14,IF(I14="ملغي",0,""))))</f>
        <v/>
      </c>
      <c r="P14" s="6">
        <f>IF(AND(B14&amp;""="",F14&amp;""=""),"",IF(NOT(ISNUMBER(MATCH(F14,'المنتجات'!$A$5:$A$204,0))),"كود المنتج غير معروف",IF(NOT(ISNUMBER(MATCH(E14,'المحافظات'!$A$5:$A$44,0))),"المنطقة غير معروفة",IF(K14&lt;0,"الخصم أكبر من قيمة الطلب",IF(I14&amp;""="","اكتب الحالة","")))))</f>
        <v/>
      </c>
    </row>
    <row r="15">
      <c r="A15" s="17" t="n">
        <v>46273</v>
      </c>
      <c r="B15" s="5" t="inlineStr">
        <is>
          <t>A1011</t>
        </is>
      </c>
      <c r="C15" s="5" t="inlineStr">
        <is>
          <t>عميل 11</t>
        </is>
      </c>
      <c r="D15" s="13" t="inlineStr">
        <is>
          <t>01205087109</t>
        </is>
      </c>
      <c r="E15" s="5" t="inlineStr">
        <is>
          <t>الإسكندرية</t>
        </is>
      </c>
      <c r="F15" s="5" t="inlineStr">
        <is>
          <t>P08</t>
        </is>
      </c>
      <c r="G15" s="15" t="n">
        <v>1</v>
      </c>
      <c r="H15" s="14" t="n">
        <v>0</v>
      </c>
      <c r="I15" s="5" t="inlineStr">
        <is>
          <t>تم التسليم</t>
        </is>
      </c>
      <c r="J15" s="6">
        <f>IF(AND(B15&amp;""="",F15&amp;""=""),"",IFERROR(INDEX('المنتجات'!$B$5:$B$204,MATCH($F15,'المنتجات'!$A$5:$A$204,0))&amp;"",""))</f>
        <v/>
      </c>
      <c r="K15" s="18">
        <f>IF(AND(B15&amp;""="",F15&amp;""=""),"",IFERROR(INDEX('المنتجات'!$D$5:$D$204,MATCH($F15,'المنتجات'!$A$5:$A$204,0))*G15-H15,0))</f>
        <v/>
      </c>
      <c r="L15" s="18">
        <f>IF(AND(B15&amp;""="",F15&amp;""=""),"",IF(I15="تم التسليم",IFERROR(INDEX('المحافظات'!$B$5:$B$44,MATCH($E15,'المحافظات'!$A$5:$A$44,0)),0),0))</f>
        <v/>
      </c>
      <c r="M15" s="18">
        <f>IF(AND(B15&amp;""="",F15&amp;""=""),"",IFERROR(INDEX('المنتجات'!$C$5:$C$204,MATCH($F15,'المنتجات'!$A$5:$A$204,0))*G15,0))</f>
        <v/>
      </c>
      <c r="N15" s="18">
        <f>IF(AND(B15&amp;""="",F15&amp;""=""),"",IF(I15="تم التسليم",IFERROR(INDEX('المحافظات'!$C$5:$C$44,MATCH($E15,'المحافظات'!$A$5:$A$44,0)),0),IF(I15="مرتجع",IFERROR(INDEX('المحافظات'!$D$5:$D$44,MATCH($E15,'المحافظات'!$A$5:$A$44,0)),0),0)))</f>
        <v/>
      </c>
      <c r="O15" s="18">
        <f>IF(AND(B15&amp;""="",F15&amp;""=""),"",IF(I15="تم التسليم",K15+L15-M15-N15,IF(I15="مرتجع",-N15,IF(I15="ملغي",0,""))))</f>
        <v/>
      </c>
      <c r="P15" s="6">
        <f>IF(AND(B15&amp;""="",F15&amp;""=""),"",IF(NOT(ISNUMBER(MATCH(F15,'المنتجات'!$A$5:$A$204,0))),"كود المنتج غير معروف",IF(NOT(ISNUMBER(MATCH(E15,'المحافظات'!$A$5:$A$44,0))),"المنطقة غير معروفة",IF(K15&lt;0,"الخصم أكبر من قيمة الطلب",IF(I15&amp;""="","اكتب الحالة","")))))</f>
        <v/>
      </c>
    </row>
    <row r="16">
      <c r="A16" s="17" t="n">
        <v>46274</v>
      </c>
      <c r="B16" s="5" t="inlineStr">
        <is>
          <t>A1012</t>
        </is>
      </c>
      <c r="C16" s="5" t="inlineStr">
        <is>
          <t>عميل 12</t>
        </is>
      </c>
      <c r="D16" s="13" t="inlineStr">
        <is>
          <t>01005095028</t>
        </is>
      </c>
      <c r="E16" s="5" t="inlineStr">
        <is>
          <t>الإسكندرية</t>
        </is>
      </c>
      <c r="F16" s="5" t="inlineStr">
        <is>
          <t>P03</t>
        </is>
      </c>
      <c r="G16" s="15" t="n">
        <v>2</v>
      </c>
      <c r="H16" s="14" t="n">
        <v>0</v>
      </c>
      <c r="I16" s="5" t="inlineStr">
        <is>
          <t>تم التسليم</t>
        </is>
      </c>
      <c r="J16" s="6">
        <f>IF(AND(B16&amp;""="",F16&amp;""=""),"",IFERROR(INDEX('المنتجات'!$B$5:$B$204,MATCH($F16,'المنتجات'!$A$5:$A$204,0))&amp;"",""))</f>
        <v/>
      </c>
      <c r="K16" s="18">
        <f>IF(AND(B16&amp;""="",F16&amp;""=""),"",IFERROR(INDEX('المنتجات'!$D$5:$D$204,MATCH($F16,'المنتجات'!$A$5:$A$204,0))*G16-H16,0))</f>
        <v/>
      </c>
      <c r="L16" s="18">
        <f>IF(AND(B16&amp;""="",F16&amp;""=""),"",IF(I16="تم التسليم",IFERROR(INDEX('المحافظات'!$B$5:$B$44,MATCH($E16,'المحافظات'!$A$5:$A$44,0)),0),0))</f>
        <v/>
      </c>
      <c r="M16" s="18">
        <f>IF(AND(B16&amp;""="",F16&amp;""=""),"",IFERROR(INDEX('المنتجات'!$C$5:$C$204,MATCH($F16,'المنتجات'!$A$5:$A$204,0))*G16,0))</f>
        <v/>
      </c>
      <c r="N16" s="18">
        <f>IF(AND(B16&amp;""="",F16&amp;""=""),"",IF(I16="تم التسليم",IFERROR(INDEX('المحافظات'!$C$5:$C$44,MATCH($E16,'المحافظات'!$A$5:$A$44,0)),0),IF(I16="مرتجع",IFERROR(INDEX('المحافظات'!$D$5:$D$44,MATCH($E16,'المحافظات'!$A$5:$A$44,0)),0),0)))</f>
        <v/>
      </c>
      <c r="O16" s="18">
        <f>IF(AND(B16&amp;""="",F16&amp;""=""),"",IF(I16="تم التسليم",K16+L16-M16-N16,IF(I16="مرتجع",-N16,IF(I16="ملغي",0,""))))</f>
        <v/>
      </c>
      <c r="P16" s="6">
        <f>IF(AND(B16&amp;""="",F16&amp;""=""),"",IF(NOT(ISNUMBER(MATCH(F16,'المنتجات'!$A$5:$A$204,0))),"كود المنتج غير معروف",IF(NOT(ISNUMBER(MATCH(E16,'المحافظات'!$A$5:$A$44,0))),"المنطقة غير معروفة",IF(K16&lt;0,"الخصم أكبر من قيمة الطلب",IF(I16&amp;""="","اكتب الحالة","")))))</f>
        <v/>
      </c>
    </row>
    <row r="17">
      <c r="A17" s="17" t="n">
        <v>46274</v>
      </c>
      <c r="B17" s="5" t="inlineStr">
        <is>
          <t>A1013</t>
        </is>
      </c>
      <c r="C17" s="5" t="inlineStr">
        <is>
          <t>عميل 13</t>
        </is>
      </c>
      <c r="D17" s="13" t="inlineStr">
        <is>
          <t>01105102947</t>
        </is>
      </c>
      <c r="E17" s="5" t="inlineStr">
        <is>
          <t>الإسكندرية</t>
        </is>
      </c>
      <c r="F17" s="5" t="inlineStr">
        <is>
          <t>P06</t>
        </is>
      </c>
      <c r="G17" s="15" t="n">
        <v>2</v>
      </c>
      <c r="H17" s="14" t="n">
        <v>20</v>
      </c>
      <c r="I17" s="5" t="inlineStr">
        <is>
          <t>تم التسليم</t>
        </is>
      </c>
      <c r="J17" s="6">
        <f>IF(AND(B17&amp;""="",F17&amp;""=""),"",IFERROR(INDEX('المنتجات'!$B$5:$B$204,MATCH($F17,'المنتجات'!$A$5:$A$204,0))&amp;"",""))</f>
        <v/>
      </c>
      <c r="K17" s="18">
        <f>IF(AND(B17&amp;""="",F17&amp;""=""),"",IFERROR(INDEX('المنتجات'!$D$5:$D$204,MATCH($F17,'المنتجات'!$A$5:$A$204,0))*G17-H17,0))</f>
        <v/>
      </c>
      <c r="L17" s="18">
        <f>IF(AND(B17&amp;""="",F17&amp;""=""),"",IF(I17="تم التسليم",IFERROR(INDEX('المحافظات'!$B$5:$B$44,MATCH($E17,'المحافظات'!$A$5:$A$44,0)),0),0))</f>
        <v/>
      </c>
      <c r="M17" s="18">
        <f>IF(AND(B17&amp;""="",F17&amp;""=""),"",IFERROR(INDEX('المنتجات'!$C$5:$C$204,MATCH($F17,'المنتجات'!$A$5:$A$204,0))*G17,0))</f>
        <v/>
      </c>
      <c r="N17" s="18">
        <f>IF(AND(B17&amp;""="",F17&amp;""=""),"",IF(I17="تم التسليم",IFERROR(INDEX('المحافظات'!$C$5:$C$44,MATCH($E17,'المحافظات'!$A$5:$A$44,0)),0),IF(I17="مرتجع",IFERROR(INDEX('المحافظات'!$D$5:$D$44,MATCH($E17,'المحافظات'!$A$5:$A$44,0)),0),0)))</f>
        <v/>
      </c>
      <c r="O17" s="18">
        <f>IF(AND(B17&amp;""="",F17&amp;""=""),"",IF(I17="تم التسليم",K17+L17-M17-N17,IF(I17="مرتجع",-N17,IF(I17="ملغي",0,""))))</f>
        <v/>
      </c>
      <c r="P17" s="6">
        <f>IF(AND(B17&amp;""="",F17&amp;""=""),"",IF(NOT(ISNUMBER(MATCH(F17,'المنتجات'!$A$5:$A$204,0))),"كود المنتج غير معروف",IF(NOT(ISNUMBER(MATCH(E17,'المحافظات'!$A$5:$A$44,0))),"المنطقة غير معروفة",IF(K17&lt;0,"الخصم أكبر من قيمة الطلب",IF(I17&amp;""="","اكتب الحالة","")))))</f>
        <v/>
      </c>
    </row>
    <row r="18">
      <c r="A18" s="17" t="n">
        <v>46275</v>
      </c>
      <c r="B18" s="5" t="inlineStr">
        <is>
          <t>A1014</t>
        </is>
      </c>
      <c r="C18" s="5" t="inlineStr">
        <is>
          <t>عميل 14</t>
        </is>
      </c>
      <c r="D18" s="13" t="inlineStr">
        <is>
          <t>01205110866</t>
        </is>
      </c>
      <c r="E18" s="5" t="inlineStr">
        <is>
          <t>الإسكندرية</t>
        </is>
      </c>
      <c r="F18" s="5" t="inlineStr">
        <is>
          <t>P01</t>
        </is>
      </c>
      <c r="G18" s="15" t="n">
        <v>1</v>
      </c>
      <c r="H18" s="14" t="n">
        <v>0</v>
      </c>
      <c r="I18" s="5" t="inlineStr">
        <is>
          <t>مرتجع</t>
        </is>
      </c>
      <c r="J18" s="6">
        <f>IF(AND(B18&amp;""="",F18&amp;""=""),"",IFERROR(INDEX('المنتجات'!$B$5:$B$204,MATCH($F18,'المنتجات'!$A$5:$A$204,0))&amp;"",""))</f>
        <v/>
      </c>
      <c r="K18" s="18">
        <f>IF(AND(B18&amp;""="",F18&amp;""=""),"",IFERROR(INDEX('المنتجات'!$D$5:$D$204,MATCH($F18,'المنتجات'!$A$5:$A$204,0))*G18-H18,0))</f>
        <v/>
      </c>
      <c r="L18" s="18">
        <f>IF(AND(B18&amp;""="",F18&amp;""=""),"",IF(I18="تم التسليم",IFERROR(INDEX('المحافظات'!$B$5:$B$44,MATCH($E18,'المحافظات'!$A$5:$A$44,0)),0),0))</f>
        <v/>
      </c>
      <c r="M18" s="18">
        <f>IF(AND(B18&amp;""="",F18&amp;""=""),"",IFERROR(INDEX('المنتجات'!$C$5:$C$204,MATCH($F18,'المنتجات'!$A$5:$A$204,0))*G18,0))</f>
        <v/>
      </c>
      <c r="N18" s="18">
        <f>IF(AND(B18&amp;""="",F18&amp;""=""),"",IF(I18="تم التسليم",IFERROR(INDEX('المحافظات'!$C$5:$C$44,MATCH($E18,'المحافظات'!$A$5:$A$44,0)),0),IF(I18="مرتجع",IFERROR(INDEX('المحافظات'!$D$5:$D$44,MATCH($E18,'المحافظات'!$A$5:$A$44,0)),0),0)))</f>
        <v/>
      </c>
      <c r="O18" s="18">
        <f>IF(AND(B18&amp;""="",F18&amp;""=""),"",IF(I18="تم التسليم",K18+L18-M18-N18,IF(I18="مرتجع",-N18,IF(I18="ملغي",0,""))))</f>
        <v/>
      </c>
      <c r="P18" s="6">
        <f>IF(AND(B18&amp;""="",F18&amp;""=""),"",IF(NOT(ISNUMBER(MATCH(F18,'المنتجات'!$A$5:$A$204,0))),"كود المنتج غير معروف",IF(NOT(ISNUMBER(MATCH(E18,'المحافظات'!$A$5:$A$44,0))),"المنطقة غير معروفة",IF(K18&lt;0,"الخصم أكبر من قيمة الطلب",IF(I18&amp;""="","اكتب الحالة","")))))</f>
        <v/>
      </c>
    </row>
    <row r="19">
      <c r="A19" s="17" t="n">
        <v>46276</v>
      </c>
      <c r="B19" s="5" t="inlineStr">
        <is>
          <t>A1015</t>
        </is>
      </c>
      <c r="C19" s="5" t="inlineStr">
        <is>
          <t>عميل 15</t>
        </is>
      </c>
      <c r="D19" s="13" t="inlineStr">
        <is>
          <t>01005118785</t>
        </is>
      </c>
      <c r="E19" s="5" t="inlineStr">
        <is>
          <t>الإسكندرية</t>
        </is>
      </c>
      <c r="F19" s="5" t="inlineStr">
        <is>
          <t>P04</t>
        </is>
      </c>
      <c r="G19" s="15" t="n">
        <v>1</v>
      </c>
      <c r="H19" s="14" t="n">
        <v>0</v>
      </c>
      <c r="I19" s="5" t="inlineStr">
        <is>
          <t>تم التسليم</t>
        </is>
      </c>
      <c r="J19" s="6">
        <f>IF(AND(B19&amp;""="",F19&amp;""=""),"",IFERROR(INDEX('المنتجات'!$B$5:$B$204,MATCH($F19,'المنتجات'!$A$5:$A$204,0))&amp;"",""))</f>
        <v/>
      </c>
      <c r="K19" s="18">
        <f>IF(AND(B19&amp;""="",F19&amp;""=""),"",IFERROR(INDEX('المنتجات'!$D$5:$D$204,MATCH($F19,'المنتجات'!$A$5:$A$204,0))*G19-H19,0))</f>
        <v/>
      </c>
      <c r="L19" s="18">
        <f>IF(AND(B19&amp;""="",F19&amp;""=""),"",IF(I19="تم التسليم",IFERROR(INDEX('المحافظات'!$B$5:$B$44,MATCH($E19,'المحافظات'!$A$5:$A$44,0)),0),0))</f>
        <v/>
      </c>
      <c r="M19" s="18">
        <f>IF(AND(B19&amp;""="",F19&amp;""=""),"",IFERROR(INDEX('المنتجات'!$C$5:$C$204,MATCH($F19,'المنتجات'!$A$5:$A$204,0))*G19,0))</f>
        <v/>
      </c>
      <c r="N19" s="18">
        <f>IF(AND(B19&amp;""="",F19&amp;""=""),"",IF(I19="تم التسليم",IFERROR(INDEX('المحافظات'!$C$5:$C$44,MATCH($E19,'المحافظات'!$A$5:$A$44,0)),0),IF(I19="مرتجع",IFERROR(INDEX('المحافظات'!$D$5:$D$44,MATCH($E19,'المحافظات'!$A$5:$A$44,0)),0),0)))</f>
        <v/>
      </c>
      <c r="O19" s="18">
        <f>IF(AND(B19&amp;""="",F19&amp;""=""),"",IF(I19="تم التسليم",K19+L19-M19-N19,IF(I19="مرتجع",-N19,IF(I19="ملغي",0,""))))</f>
        <v/>
      </c>
      <c r="P19" s="6">
        <f>IF(AND(B19&amp;""="",F19&amp;""=""),"",IF(NOT(ISNUMBER(MATCH(F19,'المنتجات'!$A$5:$A$204,0))),"كود المنتج غير معروف",IF(NOT(ISNUMBER(MATCH(E19,'المحافظات'!$A$5:$A$44,0))),"المنطقة غير معروفة",IF(K19&lt;0,"الخصم أكبر من قيمة الطلب",IF(I19&amp;""="","اكتب الحالة","")))))</f>
        <v/>
      </c>
    </row>
    <row r="20">
      <c r="A20" s="17" t="n">
        <v>46277</v>
      </c>
      <c r="B20" s="5" t="inlineStr">
        <is>
          <t>A1016</t>
        </is>
      </c>
      <c r="C20" s="5" t="inlineStr">
        <is>
          <t>عميل 16</t>
        </is>
      </c>
      <c r="D20" s="13" t="inlineStr">
        <is>
          <t>01105126704</t>
        </is>
      </c>
      <c r="E20" s="5" t="inlineStr">
        <is>
          <t>الإسكندرية</t>
        </is>
      </c>
      <c r="F20" s="5" t="inlineStr">
        <is>
          <t>P07</t>
        </is>
      </c>
      <c r="G20" s="15" t="n">
        <v>1</v>
      </c>
      <c r="H20" s="14" t="n">
        <v>0</v>
      </c>
      <c r="I20" s="5" t="inlineStr">
        <is>
          <t>تم التسليم</t>
        </is>
      </c>
      <c r="J20" s="6">
        <f>IF(AND(B20&amp;""="",F20&amp;""=""),"",IFERROR(INDEX('المنتجات'!$B$5:$B$204,MATCH($F20,'المنتجات'!$A$5:$A$204,0))&amp;"",""))</f>
        <v/>
      </c>
      <c r="K20" s="18">
        <f>IF(AND(B20&amp;""="",F20&amp;""=""),"",IFERROR(INDEX('المنتجات'!$D$5:$D$204,MATCH($F20,'المنتجات'!$A$5:$A$204,0))*G20-H20,0))</f>
        <v/>
      </c>
      <c r="L20" s="18">
        <f>IF(AND(B20&amp;""="",F20&amp;""=""),"",IF(I20="تم التسليم",IFERROR(INDEX('المحافظات'!$B$5:$B$44,MATCH($E20,'المحافظات'!$A$5:$A$44,0)),0),0))</f>
        <v/>
      </c>
      <c r="M20" s="18">
        <f>IF(AND(B20&amp;""="",F20&amp;""=""),"",IFERROR(INDEX('المنتجات'!$C$5:$C$204,MATCH($F20,'المنتجات'!$A$5:$A$204,0))*G20,0))</f>
        <v/>
      </c>
      <c r="N20" s="18">
        <f>IF(AND(B20&amp;""="",F20&amp;""=""),"",IF(I20="تم التسليم",IFERROR(INDEX('المحافظات'!$C$5:$C$44,MATCH($E20,'المحافظات'!$A$5:$A$44,0)),0),IF(I20="مرتجع",IFERROR(INDEX('المحافظات'!$D$5:$D$44,MATCH($E20,'المحافظات'!$A$5:$A$44,0)),0),0)))</f>
        <v/>
      </c>
      <c r="O20" s="18">
        <f>IF(AND(B20&amp;""="",F20&amp;""=""),"",IF(I20="تم التسليم",K20+L20-M20-N20,IF(I20="مرتجع",-N20,IF(I20="ملغي",0,""))))</f>
        <v/>
      </c>
      <c r="P20" s="6">
        <f>IF(AND(B20&amp;""="",F20&amp;""=""),"",IF(NOT(ISNUMBER(MATCH(F20,'المنتجات'!$A$5:$A$204,0))),"كود المنتج غير معروف",IF(NOT(ISNUMBER(MATCH(E20,'المحافظات'!$A$5:$A$44,0))),"المنطقة غير معروفة",IF(K20&lt;0,"الخصم أكبر من قيمة الطلب",IF(I20&amp;""="","اكتب الحالة","")))))</f>
        <v/>
      </c>
    </row>
    <row r="21">
      <c r="A21" s="17" t="n">
        <v>46277</v>
      </c>
      <c r="B21" s="5" t="inlineStr">
        <is>
          <t>A1017</t>
        </is>
      </c>
      <c r="C21" s="5" t="inlineStr">
        <is>
          <t>عميل 17</t>
        </is>
      </c>
      <c r="D21" s="13" t="inlineStr">
        <is>
          <t>01205134623</t>
        </is>
      </c>
      <c r="E21" s="5" t="inlineStr">
        <is>
          <t>الإسكندرية</t>
        </is>
      </c>
      <c r="F21" s="5" t="inlineStr">
        <is>
          <t>P02</t>
        </is>
      </c>
      <c r="G21" s="15" t="n">
        <v>2</v>
      </c>
      <c r="H21" s="14" t="n">
        <v>0</v>
      </c>
      <c r="I21" s="5" t="inlineStr">
        <is>
          <t>تم التسليم</t>
        </is>
      </c>
      <c r="J21" s="6">
        <f>IF(AND(B21&amp;""="",F21&amp;""=""),"",IFERROR(INDEX('المنتجات'!$B$5:$B$204,MATCH($F21,'المنتجات'!$A$5:$A$204,0))&amp;"",""))</f>
        <v/>
      </c>
      <c r="K21" s="18">
        <f>IF(AND(B21&amp;""="",F21&amp;""=""),"",IFERROR(INDEX('المنتجات'!$D$5:$D$204,MATCH($F21,'المنتجات'!$A$5:$A$204,0))*G21-H21,0))</f>
        <v/>
      </c>
      <c r="L21" s="18">
        <f>IF(AND(B21&amp;""="",F21&amp;""=""),"",IF(I21="تم التسليم",IFERROR(INDEX('المحافظات'!$B$5:$B$44,MATCH($E21,'المحافظات'!$A$5:$A$44,0)),0),0))</f>
        <v/>
      </c>
      <c r="M21" s="18">
        <f>IF(AND(B21&amp;""="",F21&amp;""=""),"",IFERROR(INDEX('المنتجات'!$C$5:$C$204,MATCH($F21,'المنتجات'!$A$5:$A$204,0))*G21,0))</f>
        <v/>
      </c>
      <c r="N21" s="18">
        <f>IF(AND(B21&amp;""="",F21&amp;""=""),"",IF(I21="تم التسليم",IFERROR(INDEX('المحافظات'!$C$5:$C$44,MATCH($E21,'المحافظات'!$A$5:$A$44,0)),0),IF(I21="مرتجع",IFERROR(INDEX('المحافظات'!$D$5:$D$44,MATCH($E21,'المحافظات'!$A$5:$A$44,0)),0),0)))</f>
        <v/>
      </c>
      <c r="O21" s="18">
        <f>IF(AND(B21&amp;""="",F21&amp;""=""),"",IF(I21="تم التسليم",K21+L21-M21-N21,IF(I21="مرتجع",-N21,IF(I21="ملغي",0,""))))</f>
        <v/>
      </c>
      <c r="P21" s="6">
        <f>IF(AND(B21&amp;""="",F21&amp;""=""),"",IF(NOT(ISNUMBER(MATCH(F21,'المنتجات'!$A$5:$A$204,0))),"كود المنتج غير معروف",IF(NOT(ISNUMBER(MATCH(E21,'المحافظات'!$A$5:$A$44,0))),"المنطقة غير معروفة",IF(K21&lt;0,"الخصم أكبر من قيمة الطلب",IF(I21&amp;""="","اكتب الحالة","")))))</f>
        <v/>
      </c>
    </row>
    <row r="22">
      <c r="A22" s="17" t="n">
        <v>46278</v>
      </c>
      <c r="B22" s="5" t="inlineStr">
        <is>
          <t>A1018</t>
        </is>
      </c>
      <c r="C22" s="5" t="inlineStr">
        <is>
          <t>عميل 18</t>
        </is>
      </c>
      <c r="D22" s="13" t="inlineStr">
        <is>
          <t>01005142542</t>
        </is>
      </c>
      <c r="E22" s="5" t="inlineStr">
        <is>
          <t>الإسكندرية</t>
        </is>
      </c>
      <c r="F22" s="5" t="inlineStr">
        <is>
          <t>P05</t>
        </is>
      </c>
      <c r="G22" s="15" t="n">
        <v>1</v>
      </c>
      <c r="H22" s="14" t="n">
        <v>0</v>
      </c>
      <c r="I22" s="5" t="inlineStr">
        <is>
          <t>تم التسليم</t>
        </is>
      </c>
      <c r="J22" s="6">
        <f>IF(AND(B22&amp;""="",F22&amp;""=""),"",IFERROR(INDEX('المنتجات'!$B$5:$B$204,MATCH($F22,'المنتجات'!$A$5:$A$204,0))&amp;"",""))</f>
        <v/>
      </c>
      <c r="K22" s="18">
        <f>IF(AND(B22&amp;""="",F22&amp;""=""),"",IFERROR(INDEX('المنتجات'!$D$5:$D$204,MATCH($F22,'المنتجات'!$A$5:$A$204,0))*G22-H22,0))</f>
        <v/>
      </c>
      <c r="L22" s="18">
        <f>IF(AND(B22&amp;""="",F22&amp;""=""),"",IF(I22="تم التسليم",IFERROR(INDEX('المحافظات'!$B$5:$B$44,MATCH($E22,'المحافظات'!$A$5:$A$44,0)),0),0))</f>
        <v/>
      </c>
      <c r="M22" s="18">
        <f>IF(AND(B22&amp;""="",F22&amp;""=""),"",IFERROR(INDEX('المنتجات'!$C$5:$C$204,MATCH($F22,'المنتجات'!$A$5:$A$204,0))*G22,0))</f>
        <v/>
      </c>
      <c r="N22" s="18">
        <f>IF(AND(B22&amp;""="",F22&amp;""=""),"",IF(I22="تم التسليم",IFERROR(INDEX('المحافظات'!$C$5:$C$44,MATCH($E22,'المحافظات'!$A$5:$A$44,0)),0),IF(I22="مرتجع",IFERROR(INDEX('المحافظات'!$D$5:$D$44,MATCH($E22,'المحافظات'!$A$5:$A$44,0)),0),0)))</f>
        <v/>
      </c>
      <c r="O22" s="18">
        <f>IF(AND(B22&amp;""="",F22&amp;""=""),"",IF(I22="تم التسليم",K22+L22-M22-N22,IF(I22="مرتجع",-N22,IF(I22="ملغي",0,""))))</f>
        <v/>
      </c>
      <c r="P22" s="6">
        <f>IF(AND(B22&amp;""="",F22&amp;""=""),"",IF(NOT(ISNUMBER(MATCH(F22,'المنتجات'!$A$5:$A$204,0))),"كود المنتج غير معروف",IF(NOT(ISNUMBER(MATCH(E22,'المحافظات'!$A$5:$A$44,0))),"المنطقة غير معروفة",IF(K22&lt;0,"الخصم أكبر من قيمة الطلب",IF(I22&amp;""="","اكتب الحالة","")))))</f>
        <v/>
      </c>
    </row>
    <row r="23">
      <c r="A23" s="17" t="n">
        <v>46279</v>
      </c>
      <c r="B23" s="5" t="inlineStr">
        <is>
          <t>A1019</t>
        </is>
      </c>
      <c r="C23" s="5" t="inlineStr">
        <is>
          <t>عميل 19</t>
        </is>
      </c>
      <c r="D23" s="13" t="inlineStr">
        <is>
          <t>01105150461</t>
        </is>
      </c>
      <c r="E23" s="5" t="inlineStr">
        <is>
          <t>الإسكندرية</t>
        </is>
      </c>
      <c r="F23" s="5" t="inlineStr">
        <is>
          <t>P08</t>
        </is>
      </c>
      <c r="G23" s="15" t="n">
        <v>1</v>
      </c>
      <c r="H23" s="14" t="n">
        <v>20</v>
      </c>
      <c r="I23" s="5" t="inlineStr">
        <is>
          <t>تم التسليم</t>
        </is>
      </c>
      <c r="J23" s="6">
        <f>IF(AND(B23&amp;""="",F23&amp;""=""),"",IFERROR(INDEX('المنتجات'!$B$5:$B$204,MATCH($F23,'المنتجات'!$A$5:$A$204,0))&amp;"",""))</f>
        <v/>
      </c>
      <c r="K23" s="18">
        <f>IF(AND(B23&amp;""="",F23&amp;""=""),"",IFERROR(INDEX('المنتجات'!$D$5:$D$204,MATCH($F23,'المنتجات'!$A$5:$A$204,0))*G23-H23,0))</f>
        <v/>
      </c>
      <c r="L23" s="18">
        <f>IF(AND(B23&amp;""="",F23&amp;""=""),"",IF(I23="تم التسليم",IFERROR(INDEX('المحافظات'!$B$5:$B$44,MATCH($E23,'المحافظات'!$A$5:$A$44,0)),0),0))</f>
        <v/>
      </c>
      <c r="M23" s="18">
        <f>IF(AND(B23&amp;""="",F23&amp;""=""),"",IFERROR(INDEX('المنتجات'!$C$5:$C$204,MATCH($F23,'المنتجات'!$A$5:$A$204,0))*G23,0))</f>
        <v/>
      </c>
      <c r="N23" s="18">
        <f>IF(AND(B23&amp;""="",F23&amp;""=""),"",IF(I23="تم التسليم",IFERROR(INDEX('المحافظات'!$C$5:$C$44,MATCH($E23,'المحافظات'!$A$5:$A$44,0)),0),IF(I23="مرتجع",IFERROR(INDEX('المحافظات'!$D$5:$D$44,MATCH($E23,'المحافظات'!$A$5:$A$44,0)),0),0)))</f>
        <v/>
      </c>
      <c r="O23" s="18">
        <f>IF(AND(B23&amp;""="",F23&amp;""=""),"",IF(I23="تم التسليم",K23+L23-M23-N23,IF(I23="مرتجع",-N23,IF(I23="ملغي",0,""))))</f>
        <v/>
      </c>
      <c r="P23" s="6">
        <f>IF(AND(B23&amp;""="",F23&amp;""=""),"",IF(NOT(ISNUMBER(MATCH(F23,'المنتجات'!$A$5:$A$204,0))),"كود المنتج غير معروف",IF(NOT(ISNUMBER(MATCH(E23,'المحافظات'!$A$5:$A$44,0))),"المنطقة غير معروفة",IF(K23&lt;0,"الخصم أكبر من قيمة الطلب",IF(I23&amp;""="","اكتب الحالة","")))))</f>
        <v/>
      </c>
    </row>
    <row r="24">
      <c r="A24" s="17" t="n">
        <v>46280</v>
      </c>
      <c r="B24" s="5" t="inlineStr">
        <is>
          <t>A1020</t>
        </is>
      </c>
      <c r="C24" s="5" t="inlineStr">
        <is>
          <t>عميل 20</t>
        </is>
      </c>
      <c r="D24" s="13" t="inlineStr">
        <is>
          <t>01205158380</t>
        </is>
      </c>
      <c r="E24" s="5" t="inlineStr">
        <is>
          <t>الإسكندرية</t>
        </is>
      </c>
      <c r="F24" s="5" t="inlineStr">
        <is>
          <t>P03</t>
        </is>
      </c>
      <c r="G24" s="15" t="n">
        <v>1</v>
      </c>
      <c r="H24" s="14" t="n">
        <v>0</v>
      </c>
      <c r="I24" s="5" t="inlineStr">
        <is>
          <t>تم التسليم</t>
        </is>
      </c>
      <c r="J24" s="6">
        <f>IF(AND(B24&amp;""="",F24&amp;""=""),"",IFERROR(INDEX('المنتجات'!$B$5:$B$204,MATCH($F24,'المنتجات'!$A$5:$A$204,0))&amp;"",""))</f>
        <v/>
      </c>
      <c r="K24" s="18">
        <f>IF(AND(B24&amp;""="",F24&amp;""=""),"",IFERROR(INDEX('المنتجات'!$D$5:$D$204,MATCH($F24,'المنتجات'!$A$5:$A$204,0))*G24-H24,0))</f>
        <v/>
      </c>
      <c r="L24" s="18">
        <f>IF(AND(B24&amp;""="",F24&amp;""=""),"",IF(I24="تم التسليم",IFERROR(INDEX('المحافظات'!$B$5:$B$44,MATCH($E24,'المحافظات'!$A$5:$A$44,0)),0),0))</f>
        <v/>
      </c>
      <c r="M24" s="18">
        <f>IF(AND(B24&amp;""="",F24&amp;""=""),"",IFERROR(INDEX('المنتجات'!$C$5:$C$204,MATCH($F24,'المنتجات'!$A$5:$A$204,0))*G24,0))</f>
        <v/>
      </c>
      <c r="N24" s="18">
        <f>IF(AND(B24&amp;""="",F24&amp;""=""),"",IF(I24="تم التسليم",IFERROR(INDEX('المحافظات'!$C$5:$C$44,MATCH($E24,'المحافظات'!$A$5:$A$44,0)),0),IF(I24="مرتجع",IFERROR(INDEX('المحافظات'!$D$5:$D$44,MATCH($E24,'المحافظات'!$A$5:$A$44,0)),0),0)))</f>
        <v/>
      </c>
      <c r="O24" s="18">
        <f>IF(AND(B24&amp;""="",F24&amp;""=""),"",IF(I24="تم التسليم",K24+L24-M24-N24,IF(I24="مرتجع",-N24,IF(I24="ملغي",0,""))))</f>
        <v/>
      </c>
      <c r="P24" s="6">
        <f>IF(AND(B24&amp;""="",F24&amp;""=""),"",IF(NOT(ISNUMBER(MATCH(F24,'المنتجات'!$A$5:$A$204,0))),"كود المنتج غير معروف",IF(NOT(ISNUMBER(MATCH(E24,'المحافظات'!$A$5:$A$44,0))),"المنطقة غير معروفة",IF(K24&lt;0,"الخصم أكبر من قيمة الطلب",IF(I24&amp;""="","اكتب الحالة","")))))</f>
        <v/>
      </c>
    </row>
    <row r="25">
      <c r="A25" s="17" t="n">
        <v>46280</v>
      </c>
      <c r="B25" s="5" t="inlineStr">
        <is>
          <t>A1021</t>
        </is>
      </c>
      <c r="C25" s="5" t="inlineStr">
        <is>
          <t>عميل 21</t>
        </is>
      </c>
      <c r="D25" s="13" t="inlineStr">
        <is>
          <t>01005166299</t>
        </is>
      </c>
      <c r="E25" s="5" t="inlineStr">
        <is>
          <t>الإسكندرية</t>
        </is>
      </c>
      <c r="F25" s="5" t="inlineStr">
        <is>
          <t>P06</t>
        </is>
      </c>
      <c r="G25" s="15" t="n">
        <v>2</v>
      </c>
      <c r="H25" s="14" t="n">
        <v>0</v>
      </c>
      <c r="I25" s="5" t="inlineStr">
        <is>
          <t>تم التسليم</t>
        </is>
      </c>
      <c r="J25" s="6">
        <f>IF(AND(B25&amp;""="",F25&amp;""=""),"",IFERROR(INDEX('المنتجات'!$B$5:$B$204,MATCH($F25,'المنتجات'!$A$5:$A$204,0))&amp;"",""))</f>
        <v/>
      </c>
      <c r="K25" s="18">
        <f>IF(AND(B25&amp;""="",F25&amp;""=""),"",IFERROR(INDEX('المنتجات'!$D$5:$D$204,MATCH($F25,'المنتجات'!$A$5:$A$204,0))*G25-H25,0))</f>
        <v/>
      </c>
      <c r="L25" s="18">
        <f>IF(AND(B25&amp;""="",F25&amp;""=""),"",IF(I25="تم التسليم",IFERROR(INDEX('المحافظات'!$B$5:$B$44,MATCH($E25,'المحافظات'!$A$5:$A$44,0)),0),0))</f>
        <v/>
      </c>
      <c r="M25" s="18">
        <f>IF(AND(B25&amp;""="",F25&amp;""=""),"",IFERROR(INDEX('المنتجات'!$C$5:$C$204,MATCH($F25,'المنتجات'!$A$5:$A$204,0))*G25,0))</f>
        <v/>
      </c>
      <c r="N25" s="18">
        <f>IF(AND(B25&amp;""="",F25&amp;""=""),"",IF(I25="تم التسليم",IFERROR(INDEX('المحافظات'!$C$5:$C$44,MATCH($E25,'المحافظات'!$A$5:$A$44,0)),0),IF(I25="مرتجع",IFERROR(INDEX('المحافظات'!$D$5:$D$44,MATCH($E25,'المحافظات'!$A$5:$A$44,0)),0),0)))</f>
        <v/>
      </c>
      <c r="O25" s="18">
        <f>IF(AND(B25&amp;""="",F25&amp;""=""),"",IF(I25="تم التسليم",K25+L25-M25-N25,IF(I25="مرتجع",-N25,IF(I25="ملغي",0,""))))</f>
        <v/>
      </c>
      <c r="P25" s="6">
        <f>IF(AND(B25&amp;""="",F25&amp;""=""),"",IF(NOT(ISNUMBER(MATCH(F25,'المنتجات'!$A$5:$A$204,0))),"كود المنتج غير معروف",IF(NOT(ISNUMBER(MATCH(E25,'المحافظات'!$A$5:$A$44,0))),"المنطقة غير معروفة",IF(K25&lt;0,"الخصم أكبر من قيمة الطلب",IF(I25&amp;""="","اكتب الحالة","")))))</f>
        <v/>
      </c>
    </row>
    <row r="26">
      <c r="A26" s="17" t="n">
        <v>46281</v>
      </c>
      <c r="B26" s="5" t="inlineStr">
        <is>
          <t>A1022</t>
        </is>
      </c>
      <c r="C26" s="5" t="inlineStr">
        <is>
          <t>عميل 22</t>
        </is>
      </c>
      <c r="D26" s="13" t="inlineStr">
        <is>
          <t>01105174218</t>
        </is>
      </c>
      <c r="E26" s="5" t="inlineStr">
        <is>
          <t>الإسكندرية</t>
        </is>
      </c>
      <c r="F26" s="5" t="inlineStr">
        <is>
          <t>P01</t>
        </is>
      </c>
      <c r="G26" s="15" t="n">
        <v>1</v>
      </c>
      <c r="H26" s="14" t="n">
        <v>0</v>
      </c>
      <c r="I26" s="5" t="inlineStr">
        <is>
          <t>تم التسليم</t>
        </is>
      </c>
      <c r="J26" s="6">
        <f>IF(AND(B26&amp;""="",F26&amp;""=""),"",IFERROR(INDEX('المنتجات'!$B$5:$B$204,MATCH($F26,'المنتجات'!$A$5:$A$204,0))&amp;"",""))</f>
        <v/>
      </c>
      <c r="K26" s="18">
        <f>IF(AND(B26&amp;""="",F26&amp;""=""),"",IFERROR(INDEX('المنتجات'!$D$5:$D$204,MATCH($F26,'المنتجات'!$A$5:$A$204,0))*G26-H26,0))</f>
        <v/>
      </c>
      <c r="L26" s="18">
        <f>IF(AND(B26&amp;""="",F26&amp;""=""),"",IF(I26="تم التسليم",IFERROR(INDEX('المحافظات'!$B$5:$B$44,MATCH($E26,'المحافظات'!$A$5:$A$44,0)),0),0))</f>
        <v/>
      </c>
      <c r="M26" s="18">
        <f>IF(AND(B26&amp;""="",F26&amp;""=""),"",IFERROR(INDEX('المنتجات'!$C$5:$C$204,MATCH($F26,'المنتجات'!$A$5:$A$204,0))*G26,0))</f>
        <v/>
      </c>
      <c r="N26" s="18">
        <f>IF(AND(B26&amp;""="",F26&amp;""=""),"",IF(I26="تم التسليم",IFERROR(INDEX('المحافظات'!$C$5:$C$44,MATCH($E26,'المحافظات'!$A$5:$A$44,0)),0),IF(I26="مرتجع",IFERROR(INDEX('المحافظات'!$D$5:$D$44,MATCH($E26,'المحافظات'!$A$5:$A$44,0)),0),0)))</f>
        <v/>
      </c>
      <c r="O26" s="18">
        <f>IF(AND(B26&amp;""="",F26&amp;""=""),"",IF(I26="تم التسليم",K26+L26-M26-N26,IF(I26="مرتجع",-N26,IF(I26="ملغي",0,""))))</f>
        <v/>
      </c>
      <c r="P26" s="6">
        <f>IF(AND(B26&amp;""="",F26&amp;""=""),"",IF(NOT(ISNUMBER(MATCH(F26,'المنتجات'!$A$5:$A$204,0))),"كود المنتج غير معروف",IF(NOT(ISNUMBER(MATCH(E26,'المحافظات'!$A$5:$A$44,0))),"المنطقة غير معروفة",IF(K26&lt;0,"الخصم أكبر من قيمة الطلب",IF(I26&amp;""="","اكتب الحالة","")))))</f>
        <v/>
      </c>
    </row>
    <row r="27">
      <c r="A27" s="17" t="n">
        <v>46282</v>
      </c>
      <c r="B27" s="5" t="inlineStr">
        <is>
          <t>A1023</t>
        </is>
      </c>
      <c r="C27" s="5" t="inlineStr">
        <is>
          <t>عميل 23</t>
        </is>
      </c>
      <c r="D27" s="13" t="inlineStr">
        <is>
          <t>01205182137</t>
        </is>
      </c>
      <c r="E27" s="5" t="inlineStr">
        <is>
          <t>الإسكندرية</t>
        </is>
      </c>
      <c r="F27" s="5" t="inlineStr">
        <is>
          <t>P04</t>
        </is>
      </c>
      <c r="G27" s="15" t="n">
        <v>2</v>
      </c>
      <c r="H27" s="14" t="n">
        <v>0</v>
      </c>
      <c r="I27" s="5" t="inlineStr">
        <is>
          <t>مرتجع</t>
        </is>
      </c>
      <c r="J27" s="6">
        <f>IF(AND(B27&amp;""="",F27&amp;""=""),"",IFERROR(INDEX('المنتجات'!$B$5:$B$204,MATCH($F27,'المنتجات'!$A$5:$A$204,0))&amp;"",""))</f>
        <v/>
      </c>
      <c r="K27" s="18">
        <f>IF(AND(B27&amp;""="",F27&amp;""=""),"",IFERROR(INDEX('المنتجات'!$D$5:$D$204,MATCH($F27,'المنتجات'!$A$5:$A$204,0))*G27-H27,0))</f>
        <v/>
      </c>
      <c r="L27" s="18">
        <f>IF(AND(B27&amp;""="",F27&amp;""=""),"",IF(I27="تم التسليم",IFERROR(INDEX('المحافظات'!$B$5:$B$44,MATCH($E27,'المحافظات'!$A$5:$A$44,0)),0),0))</f>
        <v/>
      </c>
      <c r="M27" s="18">
        <f>IF(AND(B27&amp;""="",F27&amp;""=""),"",IFERROR(INDEX('المنتجات'!$C$5:$C$204,MATCH($F27,'المنتجات'!$A$5:$A$204,0))*G27,0))</f>
        <v/>
      </c>
      <c r="N27" s="18">
        <f>IF(AND(B27&amp;""="",F27&amp;""=""),"",IF(I27="تم التسليم",IFERROR(INDEX('المحافظات'!$C$5:$C$44,MATCH($E27,'المحافظات'!$A$5:$A$44,0)),0),IF(I27="مرتجع",IFERROR(INDEX('المحافظات'!$D$5:$D$44,MATCH($E27,'المحافظات'!$A$5:$A$44,0)),0),0)))</f>
        <v/>
      </c>
      <c r="O27" s="18">
        <f>IF(AND(B27&amp;""="",F27&amp;""=""),"",IF(I27="تم التسليم",K27+L27-M27-N27,IF(I27="مرتجع",-N27,IF(I27="ملغي",0,""))))</f>
        <v/>
      </c>
      <c r="P27" s="6">
        <f>IF(AND(B27&amp;""="",F27&amp;""=""),"",IF(NOT(ISNUMBER(MATCH(F27,'المنتجات'!$A$5:$A$204,0))),"كود المنتج غير معروف",IF(NOT(ISNUMBER(MATCH(E27,'المحافظات'!$A$5:$A$44,0))),"المنطقة غير معروفة",IF(K27&lt;0,"الخصم أكبر من قيمة الطلب",IF(I27&amp;""="","اكتب الحالة","")))))</f>
        <v/>
      </c>
    </row>
    <row r="28">
      <c r="A28" s="17" t="n">
        <v>46283</v>
      </c>
      <c r="B28" s="5" t="inlineStr">
        <is>
          <t>A1024</t>
        </is>
      </c>
      <c r="C28" s="5" t="inlineStr">
        <is>
          <t>عميل 24</t>
        </is>
      </c>
      <c r="D28" s="13" t="inlineStr">
        <is>
          <t>01005190056</t>
        </is>
      </c>
      <c r="E28" s="5" t="inlineStr">
        <is>
          <t>الإسكندرية</t>
        </is>
      </c>
      <c r="F28" s="5" t="inlineStr">
        <is>
          <t>P07</t>
        </is>
      </c>
      <c r="G28" s="15" t="n">
        <v>1</v>
      </c>
      <c r="H28" s="14" t="n">
        <v>0</v>
      </c>
      <c r="I28" s="5" t="inlineStr">
        <is>
          <t>تم التسليم</t>
        </is>
      </c>
      <c r="J28" s="6">
        <f>IF(AND(B28&amp;""="",F28&amp;""=""),"",IFERROR(INDEX('المنتجات'!$B$5:$B$204,MATCH($F28,'المنتجات'!$A$5:$A$204,0))&amp;"",""))</f>
        <v/>
      </c>
      <c r="K28" s="18">
        <f>IF(AND(B28&amp;""="",F28&amp;""=""),"",IFERROR(INDEX('المنتجات'!$D$5:$D$204,MATCH($F28,'المنتجات'!$A$5:$A$204,0))*G28-H28,0))</f>
        <v/>
      </c>
      <c r="L28" s="18">
        <f>IF(AND(B28&amp;""="",F28&amp;""=""),"",IF(I28="تم التسليم",IFERROR(INDEX('المحافظات'!$B$5:$B$44,MATCH($E28,'المحافظات'!$A$5:$A$44,0)),0),0))</f>
        <v/>
      </c>
      <c r="M28" s="18">
        <f>IF(AND(B28&amp;""="",F28&amp;""=""),"",IFERROR(INDEX('المنتجات'!$C$5:$C$204,MATCH($F28,'المنتجات'!$A$5:$A$204,0))*G28,0))</f>
        <v/>
      </c>
      <c r="N28" s="18">
        <f>IF(AND(B28&amp;""="",F28&amp;""=""),"",IF(I28="تم التسليم",IFERROR(INDEX('المحافظات'!$C$5:$C$44,MATCH($E28,'المحافظات'!$A$5:$A$44,0)),0),IF(I28="مرتجع",IFERROR(INDEX('المحافظات'!$D$5:$D$44,MATCH($E28,'المحافظات'!$A$5:$A$44,0)),0),0)))</f>
        <v/>
      </c>
      <c r="O28" s="18">
        <f>IF(AND(B28&amp;""="",F28&amp;""=""),"",IF(I28="تم التسليم",K28+L28-M28-N28,IF(I28="مرتجع",-N28,IF(I28="ملغي",0,""))))</f>
        <v/>
      </c>
      <c r="P28" s="6">
        <f>IF(AND(B28&amp;""="",F28&amp;""=""),"",IF(NOT(ISNUMBER(MATCH(F28,'المنتجات'!$A$5:$A$204,0))),"كود المنتج غير معروف",IF(NOT(ISNUMBER(MATCH(E28,'المحافظات'!$A$5:$A$44,0))),"المنطقة غير معروفة",IF(K28&lt;0,"الخصم أكبر من قيمة الطلب",IF(I28&amp;""="","اكتب الحالة","")))))</f>
        <v/>
      </c>
    </row>
    <row r="29">
      <c r="A29" s="17" t="n">
        <v>46283</v>
      </c>
      <c r="B29" s="5" t="inlineStr">
        <is>
          <t>A1025</t>
        </is>
      </c>
      <c r="C29" s="5" t="inlineStr">
        <is>
          <t>عميل 25</t>
        </is>
      </c>
      <c r="D29" s="13" t="inlineStr">
        <is>
          <t>01105197975</t>
        </is>
      </c>
      <c r="E29" s="5" t="inlineStr">
        <is>
          <t>الإسكندرية</t>
        </is>
      </c>
      <c r="F29" s="5" t="inlineStr">
        <is>
          <t>P02</t>
        </is>
      </c>
      <c r="G29" s="15" t="n">
        <v>2</v>
      </c>
      <c r="H29" s="14" t="n">
        <v>20</v>
      </c>
      <c r="I29" s="5" t="inlineStr">
        <is>
          <t>تم التسليم</t>
        </is>
      </c>
      <c r="J29" s="6">
        <f>IF(AND(B29&amp;""="",F29&amp;""=""),"",IFERROR(INDEX('المنتجات'!$B$5:$B$204,MATCH($F29,'المنتجات'!$A$5:$A$204,0))&amp;"",""))</f>
        <v/>
      </c>
      <c r="K29" s="18">
        <f>IF(AND(B29&amp;""="",F29&amp;""=""),"",IFERROR(INDEX('المنتجات'!$D$5:$D$204,MATCH($F29,'المنتجات'!$A$5:$A$204,0))*G29-H29,0))</f>
        <v/>
      </c>
      <c r="L29" s="18">
        <f>IF(AND(B29&amp;""="",F29&amp;""=""),"",IF(I29="تم التسليم",IFERROR(INDEX('المحافظات'!$B$5:$B$44,MATCH($E29,'المحافظات'!$A$5:$A$44,0)),0),0))</f>
        <v/>
      </c>
      <c r="M29" s="18">
        <f>IF(AND(B29&amp;""="",F29&amp;""=""),"",IFERROR(INDEX('المنتجات'!$C$5:$C$204,MATCH($F29,'المنتجات'!$A$5:$A$204,0))*G29,0))</f>
        <v/>
      </c>
      <c r="N29" s="18">
        <f>IF(AND(B29&amp;""="",F29&amp;""=""),"",IF(I29="تم التسليم",IFERROR(INDEX('المحافظات'!$C$5:$C$44,MATCH($E29,'المحافظات'!$A$5:$A$44,0)),0),IF(I29="مرتجع",IFERROR(INDEX('المحافظات'!$D$5:$D$44,MATCH($E29,'المحافظات'!$A$5:$A$44,0)),0),0)))</f>
        <v/>
      </c>
      <c r="O29" s="18">
        <f>IF(AND(B29&amp;""="",F29&amp;""=""),"",IF(I29="تم التسليم",K29+L29-M29-N29,IF(I29="مرتجع",-N29,IF(I29="ملغي",0,""))))</f>
        <v/>
      </c>
      <c r="P29" s="6">
        <f>IF(AND(B29&amp;""="",F29&amp;""=""),"",IF(NOT(ISNUMBER(MATCH(F29,'المنتجات'!$A$5:$A$204,0))),"كود المنتج غير معروف",IF(NOT(ISNUMBER(MATCH(E29,'المحافظات'!$A$5:$A$44,0))),"المنطقة غير معروفة",IF(K29&lt;0,"الخصم أكبر من قيمة الطلب",IF(I29&amp;""="","اكتب الحالة","")))))</f>
        <v/>
      </c>
    </row>
    <row r="30">
      <c r="A30" s="17" t="n">
        <v>46284</v>
      </c>
      <c r="B30" s="5" t="inlineStr">
        <is>
          <t>A1026</t>
        </is>
      </c>
      <c r="C30" s="5" t="inlineStr">
        <is>
          <t>عميل 26</t>
        </is>
      </c>
      <c r="D30" s="13" t="inlineStr">
        <is>
          <t>01205205894</t>
        </is>
      </c>
      <c r="E30" s="5" t="inlineStr">
        <is>
          <t>الإسكندرية</t>
        </is>
      </c>
      <c r="F30" s="5" t="inlineStr">
        <is>
          <t>P05</t>
        </is>
      </c>
      <c r="G30" s="15" t="n">
        <v>1</v>
      </c>
      <c r="H30" s="14" t="n">
        <v>0</v>
      </c>
      <c r="I30" s="5" t="inlineStr">
        <is>
          <t>تم التسليم</t>
        </is>
      </c>
      <c r="J30" s="6">
        <f>IF(AND(B30&amp;""="",F30&amp;""=""),"",IFERROR(INDEX('المنتجات'!$B$5:$B$204,MATCH($F30,'المنتجات'!$A$5:$A$204,0))&amp;"",""))</f>
        <v/>
      </c>
      <c r="K30" s="18">
        <f>IF(AND(B30&amp;""="",F30&amp;""=""),"",IFERROR(INDEX('المنتجات'!$D$5:$D$204,MATCH($F30,'المنتجات'!$A$5:$A$204,0))*G30-H30,0))</f>
        <v/>
      </c>
      <c r="L30" s="18">
        <f>IF(AND(B30&amp;""="",F30&amp;""=""),"",IF(I30="تم التسليم",IFERROR(INDEX('المحافظات'!$B$5:$B$44,MATCH($E30,'المحافظات'!$A$5:$A$44,0)),0),0))</f>
        <v/>
      </c>
      <c r="M30" s="18">
        <f>IF(AND(B30&amp;""="",F30&amp;""=""),"",IFERROR(INDEX('المنتجات'!$C$5:$C$204,MATCH($F30,'المنتجات'!$A$5:$A$204,0))*G30,0))</f>
        <v/>
      </c>
      <c r="N30" s="18">
        <f>IF(AND(B30&amp;""="",F30&amp;""=""),"",IF(I30="تم التسليم",IFERROR(INDEX('المحافظات'!$C$5:$C$44,MATCH($E30,'المحافظات'!$A$5:$A$44,0)),0),IF(I30="مرتجع",IFERROR(INDEX('المحافظات'!$D$5:$D$44,MATCH($E30,'المحافظات'!$A$5:$A$44,0)),0),0)))</f>
        <v/>
      </c>
      <c r="O30" s="18">
        <f>IF(AND(B30&amp;""="",F30&amp;""=""),"",IF(I30="تم التسليم",K30+L30-M30-N30,IF(I30="مرتجع",-N30,IF(I30="ملغي",0,""))))</f>
        <v/>
      </c>
      <c r="P30" s="6">
        <f>IF(AND(B30&amp;""="",F30&amp;""=""),"",IF(NOT(ISNUMBER(MATCH(F30,'المنتجات'!$A$5:$A$204,0))),"كود المنتج غير معروف",IF(NOT(ISNUMBER(MATCH(E30,'المحافظات'!$A$5:$A$44,0))),"المنطقة غير معروفة",IF(K30&lt;0,"الخصم أكبر من قيمة الطلب",IF(I30&amp;""="","اكتب الحالة","")))))</f>
        <v/>
      </c>
    </row>
    <row r="31">
      <c r="A31" s="17" t="n">
        <v>46285</v>
      </c>
      <c r="B31" s="5" t="inlineStr">
        <is>
          <t>A1027</t>
        </is>
      </c>
      <c r="C31" s="5" t="inlineStr">
        <is>
          <t>عميل 27</t>
        </is>
      </c>
      <c r="D31" s="13" t="inlineStr">
        <is>
          <t>01005213813</t>
        </is>
      </c>
      <c r="E31" s="5" t="inlineStr">
        <is>
          <t>الإسكندرية</t>
        </is>
      </c>
      <c r="F31" s="5" t="inlineStr">
        <is>
          <t>P08</t>
        </is>
      </c>
      <c r="G31" s="15" t="n">
        <v>1</v>
      </c>
      <c r="H31" s="14" t="n">
        <v>0</v>
      </c>
      <c r="I31" s="5" t="inlineStr">
        <is>
          <t>تم التسليم</t>
        </is>
      </c>
      <c r="J31" s="6">
        <f>IF(AND(B31&amp;""="",F31&amp;""=""),"",IFERROR(INDEX('المنتجات'!$B$5:$B$204,MATCH($F31,'المنتجات'!$A$5:$A$204,0))&amp;"",""))</f>
        <v/>
      </c>
      <c r="K31" s="18">
        <f>IF(AND(B31&amp;""="",F31&amp;""=""),"",IFERROR(INDEX('المنتجات'!$D$5:$D$204,MATCH($F31,'المنتجات'!$A$5:$A$204,0))*G31-H31,0))</f>
        <v/>
      </c>
      <c r="L31" s="18">
        <f>IF(AND(B31&amp;""="",F31&amp;""=""),"",IF(I31="تم التسليم",IFERROR(INDEX('المحافظات'!$B$5:$B$44,MATCH($E31,'المحافظات'!$A$5:$A$44,0)),0),0))</f>
        <v/>
      </c>
      <c r="M31" s="18">
        <f>IF(AND(B31&amp;""="",F31&amp;""=""),"",IFERROR(INDEX('المنتجات'!$C$5:$C$204,MATCH($F31,'المنتجات'!$A$5:$A$204,0))*G31,0))</f>
        <v/>
      </c>
      <c r="N31" s="18">
        <f>IF(AND(B31&amp;""="",F31&amp;""=""),"",IF(I31="تم التسليم",IFERROR(INDEX('المحافظات'!$C$5:$C$44,MATCH($E31,'المحافظات'!$A$5:$A$44,0)),0),IF(I31="مرتجع",IFERROR(INDEX('المحافظات'!$D$5:$D$44,MATCH($E31,'المحافظات'!$A$5:$A$44,0)),0),0)))</f>
        <v/>
      </c>
      <c r="O31" s="18">
        <f>IF(AND(B31&amp;""="",F31&amp;""=""),"",IF(I31="تم التسليم",K31+L31-M31-N31,IF(I31="مرتجع",-N31,IF(I31="ملغي",0,""))))</f>
        <v/>
      </c>
      <c r="P31" s="6">
        <f>IF(AND(B31&amp;""="",F31&amp;""=""),"",IF(NOT(ISNUMBER(MATCH(F31,'المنتجات'!$A$5:$A$204,0))),"كود المنتج غير معروف",IF(NOT(ISNUMBER(MATCH(E31,'المحافظات'!$A$5:$A$44,0))),"المنطقة غير معروفة",IF(K31&lt;0,"الخصم أكبر من قيمة الطلب",IF(I31&amp;""="","اكتب الحالة","")))))</f>
        <v/>
      </c>
    </row>
    <row r="32">
      <c r="A32" s="17" t="n">
        <v>46286</v>
      </c>
      <c r="B32" s="5" t="inlineStr">
        <is>
          <t>A1028</t>
        </is>
      </c>
      <c r="C32" s="5" t="inlineStr">
        <is>
          <t>عميل 28</t>
        </is>
      </c>
      <c r="D32" s="13" t="inlineStr">
        <is>
          <t>01105221732</t>
        </is>
      </c>
      <c r="E32" s="5" t="inlineStr">
        <is>
          <t>الإسكندرية</t>
        </is>
      </c>
      <c r="F32" s="5" t="inlineStr">
        <is>
          <t>P03</t>
        </is>
      </c>
      <c r="G32" s="15" t="n">
        <v>1</v>
      </c>
      <c r="H32" s="14" t="n">
        <v>0</v>
      </c>
      <c r="I32" s="5" t="inlineStr">
        <is>
          <t>تم التسليم</t>
        </is>
      </c>
      <c r="J32" s="6">
        <f>IF(AND(B32&amp;""="",F32&amp;""=""),"",IFERROR(INDEX('المنتجات'!$B$5:$B$204,MATCH($F32,'المنتجات'!$A$5:$A$204,0))&amp;"",""))</f>
        <v/>
      </c>
      <c r="K32" s="18">
        <f>IF(AND(B32&amp;""="",F32&amp;""=""),"",IFERROR(INDEX('المنتجات'!$D$5:$D$204,MATCH($F32,'المنتجات'!$A$5:$A$204,0))*G32-H32,0))</f>
        <v/>
      </c>
      <c r="L32" s="18">
        <f>IF(AND(B32&amp;""="",F32&amp;""=""),"",IF(I32="تم التسليم",IFERROR(INDEX('المحافظات'!$B$5:$B$44,MATCH($E32,'المحافظات'!$A$5:$A$44,0)),0),0))</f>
        <v/>
      </c>
      <c r="M32" s="18">
        <f>IF(AND(B32&amp;""="",F32&amp;""=""),"",IFERROR(INDEX('المنتجات'!$C$5:$C$204,MATCH($F32,'المنتجات'!$A$5:$A$204,0))*G32,0))</f>
        <v/>
      </c>
      <c r="N32" s="18">
        <f>IF(AND(B32&amp;""="",F32&amp;""=""),"",IF(I32="تم التسليم",IFERROR(INDEX('المحافظات'!$C$5:$C$44,MATCH($E32,'المحافظات'!$A$5:$A$44,0)),0),IF(I32="مرتجع",IFERROR(INDEX('المحافظات'!$D$5:$D$44,MATCH($E32,'المحافظات'!$A$5:$A$44,0)),0),0)))</f>
        <v/>
      </c>
      <c r="O32" s="18">
        <f>IF(AND(B32&amp;""="",F32&amp;""=""),"",IF(I32="تم التسليم",K32+L32-M32-N32,IF(I32="مرتجع",-N32,IF(I32="ملغي",0,""))))</f>
        <v/>
      </c>
      <c r="P32" s="6">
        <f>IF(AND(B32&amp;""="",F32&amp;""=""),"",IF(NOT(ISNUMBER(MATCH(F32,'المنتجات'!$A$5:$A$204,0))),"كود المنتج غير معروف",IF(NOT(ISNUMBER(MATCH(E32,'المحافظات'!$A$5:$A$44,0))),"المنطقة غير معروفة",IF(K32&lt;0,"الخصم أكبر من قيمة الطلب",IF(I32&amp;""="","اكتب الحالة","")))))</f>
        <v/>
      </c>
    </row>
    <row r="33">
      <c r="A33" s="17" t="n">
        <v>46286</v>
      </c>
      <c r="B33" s="5" t="inlineStr">
        <is>
          <t>A1029</t>
        </is>
      </c>
      <c r="C33" s="5" t="inlineStr">
        <is>
          <t>عميل 29</t>
        </is>
      </c>
      <c r="D33" s="13" t="inlineStr">
        <is>
          <t>01205229651</t>
        </is>
      </c>
      <c r="E33" s="5" t="inlineStr">
        <is>
          <t>الإسكندرية</t>
        </is>
      </c>
      <c r="F33" s="5" t="inlineStr">
        <is>
          <t>P06</t>
        </is>
      </c>
      <c r="G33" s="15" t="n">
        <v>2</v>
      </c>
      <c r="H33" s="14" t="n">
        <v>0</v>
      </c>
      <c r="I33" s="5" t="inlineStr">
        <is>
          <t>تم التسليم</t>
        </is>
      </c>
      <c r="J33" s="6">
        <f>IF(AND(B33&amp;""="",F33&amp;""=""),"",IFERROR(INDEX('المنتجات'!$B$5:$B$204,MATCH($F33,'المنتجات'!$A$5:$A$204,0))&amp;"",""))</f>
        <v/>
      </c>
      <c r="K33" s="18">
        <f>IF(AND(B33&amp;""="",F33&amp;""=""),"",IFERROR(INDEX('المنتجات'!$D$5:$D$204,MATCH($F33,'المنتجات'!$A$5:$A$204,0))*G33-H33,0))</f>
        <v/>
      </c>
      <c r="L33" s="18">
        <f>IF(AND(B33&amp;""="",F33&amp;""=""),"",IF(I33="تم التسليم",IFERROR(INDEX('المحافظات'!$B$5:$B$44,MATCH($E33,'المحافظات'!$A$5:$A$44,0)),0),0))</f>
        <v/>
      </c>
      <c r="M33" s="18">
        <f>IF(AND(B33&amp;""="",F33&amp;""=""),"",IFERROR(INDEX('المنتجات'!$C$5:$C$204,MATCH($F33,'المنتجات'!$A$5:$A$204,0))*G33,0))</f>
        <v/>
      </c>
      <c r="N33" s="18">
        <f>IF(AND(B33&amp;""="",F33&amp;""=""),"",IF(I33="تم التسليم",IFERROR(INDEX('المحافظات'!$C$5:$C$44,MATCH($E33,'المحافظات'!$A$5:$A$44,0)),0),IF(I33="مرتجع",IFERROR(INDEX('المحافظات'!$D$5:$D$44,MATCH($E33,'المحافظات'!$A$5:$A$44,0)),0),0)))</f>
        <v/>
      </c>
      <c r="O33" s="18">
        <f>IF(AND(B33&amp;""="",F33&amp;""=""),"",IF(I33="تم التسليم",K33+L33-M33-N33,IF(I33="مرتجع",-N33,IF(I33="ملغي",0,""))))</f>
        <v/>
      </c>
      <c r="P33" s="6">
        <f>IF(AND(B33&amp;""="",F33&amp;""=""),"",IF(NOT(ISNUMBER(MATCH(F33,'المنتجات'!$A$5:$A$204,0))),"كود المنتج غير معروف",IF(NOT(ISNUMBER(MATCH(E33,'المحافظات'!$A$5:$A$44,0))),"المنطقة غير معروفة",IF(K33&lt;0,"الخصم أكبر من قيمة الطلب",IF(I33&amp;""="","اكتب الحالة","")))))</f>
        <v/>
      </c>
    </row>
    <row r="34">
      <c r="A34" s="17" t="n">
        <v>46287</v>
      </c>
      <c r="B34" s="5" t="inlineStr">
        <is>
          <t>A1030</t>
        </is>
      </c>
      <c r="C34" s="5" t="inlineStr">
        <is>
          <t>عميل 30</t>
        </is>
      </c>
      <c r="D34" s="13" t="inlineStr">
        <is>
          <t>01005237570</t>
        </is>
      </c>
      <c r="E34" s="5" t="inlineStr">
        <is>
          <t>الإسكندرية</t>
        </is>
      </c>
      <c r="F34" s="5" t="inlineStr">
        <is>
          <t>P01</t>
        </is>
      </c>
      <c r="G34" s="15" t="n">
        <v>1</v>
      </c>
      <c r="H34" s="14" t="n">
        <v>0</v>
      </c>
      <c r="I34" s="5" t="inlineStr">
        <is>
          <t>تم التسليم</t>
        </is>
      </c>
      <c r="J34" s="6">
        <f>IF(AND(B34&amp;""="",F34&amp;""=""),"",IFERROR(INDEX('المنتجات'!$B$5:$B$204,MATCH($F34,'المنتجات'!$A$5:$A$204,0))&amp;"",""))</f>
        <v/>
      </c>
      <c r="K34" s="18">
        <f>IF(AND(B34&amp;""="",F34&amp;""=""),"",IFERROR(INDEX('المنتجات'!$D$5:$D$204,MATCH($F34,'المنتجات'!$A$5:$A$204,0))*G34-H34,0))</f>
        <v/>
      </c>
      <c r="L34" s="18">
        <f>IF(AND(B34&amp;""="",F34&amp;""=""),"",IF(I34="تم التسليم",IFERROR(INDEX('المحافظات'!$B$5:$B$44,MATCH($E34,'المحافظات'!$A$5:$A$44,0)),0),0))</f>
        <v/>
      </c>
      <c r="M34" s="18">
        <f>IF(AND(B34&amp;""="",F34&amp;""=""),"",IFERROR(INDEX('المنتجات'!$C$5:$C$204,MATCH($F34,'المنتجات'!$A$5:$A$204,0))*G34,0))</f>
        <v/>
      </c>
      <c r="N34" s="18">
        <f>IF(AND(B34&amp;""="",F34&amp;""=""),"",IF(I34="تم التسليم",IFERROR(INDEX('المحافظات'!$C$5:$C$44,MATCH($E34,'المحافظات'!$A$5:$A$44,0)),0),IF(I34="مرتجع",IFERROR(INDEX('المحافظات'!$D$5:$D$44,MATCH($E34,'المحافظات'!$A$5:$A$44,0)),0),0)))</f>
        <v/>
      </c>
      <c r="O34" s="18">
        <f>IF(AND(B34&amp;""="",F34&amp;""=""),"",IF(I34="تم التسليم",K34+L34-M34-N34,IF(I34="مرتجع",-N34,IF(I34="ملغي",0,""))))</f>
        <v/>
      </c>
      <c r="P34" s="6">
        <f>IF(AND(B34&amp;""="",F34&amp;""=""),"",IF(NOT(ISNUMBER(MATCH(F34,'المنتجات'!$A$5:$A$204,0))),"كود المنتج غير معروف",IF(NOT(ISNUMBER(MATCH(E34,'المحافظات'!$A$5:$A$44,0))),"المنطقة غير معروفة",IF(K34&lt;0,"الخصم أكبر من قيمة الطلب",IF(I34&amp;""="","اكتب الحالة","")))))</f>
        <v/>
      </c>
    </row>
    <row r="35">
      <c r="A35" s="17" t="n">
        <v>46288</v>
      </c>
      <c r="B35" s="5" t="inlineStr">
        <is>
          <t>A1031</t>
        </is>
      </c>
      <c r="C35" s="5" t="inlineStr">
        <is>
          <t>عميل 31</t>
        </is>
      </c>
      <c r="D35" s="13" t="inlineStr">
        <is>
          <t>01105245489</t>
        </is>
      </c>
      <c r="E35" s="5" t="inlineStr">
        <is>
          <t>الإسكندرية</t>
        </is>
      </c>
      <c r="F35" s="5" t="inlineStr">
        <is>
          <t>P04</t>
        </is>
      </c>
      <c r="G35" s="15" t="n">
        <v>1</v>
      </c>
      <c r="H35" s="14" t="n">
        <v>20</v>
      </c>
      <c r="I35" s="5" t="inlineStr">
        <is>
          <t>تم التسليم</t>
        </is>
      </c>
      <c r="J35" s="6">
        <f>IF(AND(B35&amp;""="",F35&amp;""=""),"",IFERROR(INDEX('المنتجات'!$B$5:$B$204,MATCH($F35,'المنتجات'!$A$5:$A$204,0))&amp;"",""))</f>
        <v/>
      </c>
      <c r="K35" s="18">
        <f>IF(AND(B35&amp;""="",F35&amp;""=""),"",IFERROR(INDEX('المنتجات'!$D$5:$D$204,MATCH($F35,'المنتجات'!$A$5:$A$204,0))*G35-H35,0))</f>
        <v/>
      </c>
      <c r="L35" s="18">
        <f>IF(AND(B35&amp;""="",F35&amp;""=""),"",IF(I35="تم التسليم",IFERROR(INDEX('المحافظات'!$B$5:$B$44,MATCH($E35,'المحافظات'!$A$5:$A$44,0)),0),0))</f>
        <v/>
      </c>
      <c r="M35" s="18">
        <f>IF(AND(B35&amp;""="",F35&amp;""=""),"",IFERROR(INDEX('المنتجات'!$C$5:$C$204,MATCH($F35,'المنتجات'!$A$5:$A$204,0))*G35,0))</f>
        <v/>
      </c>
      <c r="N35" s="18">
        <f>IF(AND(B35&amp;""="",F35&amp;""=""),"",IF(I35="تم التسليم",IFERROR(INDEX('المحافظات'!$C$5:$C$44,MATCH($E35,'المحافظات'!$A$5:$A$44,0)),0),IF(I35="مرتجع",IFERROR(INDEX('المحافظات'!$D$5:$D$44,MATCH($E35,'المحافظات'!$A$5:$A$44,0)),0),0)))</f>
        <v/>
      </c>
      <c r="O35" s="18">
        <f>IF(AND(B35&amp;""="",F35&amp;""=""),"",IF(I35="تم التسليم",K35+L35-M35-N35,IF(I35="مرتجع",-N35,IF(I35="ملغي",0,""))))</f>
        <v/>
      </c>
      <c r="P35" s="6">
        <f>IF(AND(B35&amp;""="",F35&amp;""=""),"",IF(NOT(ISNUMBER(MATCH(F35,'المنتجات'!$A$5:$A$204,0))),"كود المنتج غير معروف",IF(NOT(ISNUMBER(MATCH(E35,'المحافظات'!$A$5:$A$44,0))),"المنطقة غير معروفة",IF(K35&lt;0,"الخصم أكبر من قيمة الطلب",IF(I35&amp;""="","اكتب الحالة","")))))</f>
        <v/>
      </c>
    </row>
    <row r="36">
      <c r="A36" s="17" t="n">
        <v>46288</v>
      </c>
      <c r="B36" s="5" t="inlineStr">
        <is>
          <t>A1032</t>
        </is>
      </c>
      <c r="C36" s="5" t="inlineStr">
        <is>
          <t>عميل 32</t>
        </is>
      </c>
      <c r="D36" s="13" t="inlineStr">
        <is>
          <t>01205253408</t>
        </is>
      </c>
      <c r="E36" s="5" t="inlineStr">
        <is>
          <t>الإسكندرية</t>
        </is>
      </c>
      <c r="F36" s="5" t="inlineStr">
        <is>
          <t>P07</t>
        </is>
      </c>
      <c r="G36" s="15" t="n">
        <v>1</v>
      </c>
      <c r="H36" s="14" t="n">
        <v>30</v>
      </c>
      <c r="I36" s="5" t="inlineStr">
        <is>
          <t>مرتجع</t>
        </is>
      </c>
      <c r="J36" s="6">
        <f>IF(AND(B36&amp;""="",F36&amp;""=""),"",IFERROR(INDEX('المنتجات'!$B$5:$B$204,MATCH($F36,'المنتجات'!$A$5:$A$204,0))&amp;"",""))</f>
        <v/>
      </c>
      <c r="K36" s="18">
        <f>IF(AND(B36&amp;""="",F36&amp;""=""),"",IFERROR(INDEX('المنتجات'!$D$5:$D$204,MATCH($F36,'المنتجات'!$A$5:$A$204,0))*G36-H36,0))</f>
        <v/>
      </c>
      <c r="L36" s="18">
        <f>IF(AND(B36&amp;""="",F36&amp;""=""),"",IF(I36="تم التسليم",IFERROR(INDEX('المحافظات'!$B$5:$B$44,MATCH($E36,'المحافظات'!$A$5:$A$44,0)),0),0))</f>
        <v/>
      </c>
      <c r="M36" s="18">
        <f>IF(AND(B36&amp;""="",F36&amp;""=""),"",IFERROR(INDEX('المنتجات'!$C$5:$C$204,MATCH($F36,'المنتجات'!$A$5:$A$204,0))*G36,0))</f>
        <v/>
      </c>
      <c r="N36" s="18">
        <f>IF(AND(B36&amp;""="",F36&amp;""=""),"",IF(I36="تم التسليم",IFERROR(INDEX('المحافظات'!$C$5:$C$44,MATCH($E36,'المحافظات'!$A$5:$A$44,0)),0),IF(I36="مرتجع",IFERROR(INDEX('المحافظات'!$D$5:$D$44,MATCH($E36,'المحافظات'!$A$5:$A$44,0)),0),0)))</f>
        <v/>
      </c>
      <c r="O36" s="18">
        <f>IF(AND(B36&amp;""="",F36&amp;""=""),"",IF(I36="تم التسليم",K36+L36-M36-N36,IF(I36="مرتجع",-N36,IF(I36="ملغي",0,""))))</f>
        <v/>
      </c>
      <c r="P36" s="6">
        <f>IF(AND(B36&amp;""="",F36&amp;""=""),"",IF(NOT(ISNUMBER(MATCH(F36,'المنتجات'!$A$5:$A$204,0))),"كود المنتج غير معروف",IF(NOT(ISNUMBER(MATCH(E36,'المحافظات'!$A$5:$A$44,0))),"المنطقة غير معروفة",IF(K36&lt;0,"الخصم أكبر من قيمة الطلب",IF(I36&amp;""="","اكتب الحالة","")))))</f>
        <v/>
      </c>
    </row>
    <row r="37">
      <c r="A37" s="17" t="n">
        <v>46289</v>
      </c>
      <c r="B37" s="5" t="inlineStr">
        <is>
          <t>A1033</t>
        </is>
      </c>
      <c r="C37" s="5" t="inlineStr">
        <is>
          <t>عميل 33</t>
        </is>
      </c>
      <c r="D37" s="13" t="inlineStr">
        <is>
          <t>01005261327</t>
        </is>
      </c>
      <c r="E37" s="5" t="inlineStr">
        <is>
          <t>الإسكندرية</t>
        </is>
      </c>
      <c r="F37" s="5" t="inlineStr">
        <is>
          <t>P02</t>
        </is>
      </c>
      <c r="G37" s="15" t="n">
        <v>2</v>
      </c>
      <c r="H37" s="14" t="n">
        <v>0</v>
      </c>
      <c r="I37" s="5" t="inlineStr">
        <is>
          <t>تم التسليم</t>
        </is>
      </c>
      <c r="J37" s="6">
        <f>IF(AND(B37&amp;""="",F37&amp;""=""),"",IFERROR(INDEX('المنتجات'!$B$5:$B$204,MATCH($F37,'المنتجات'!$A$5:$A$204,0))&amp;"",""))</f>
        <v/>
      </c>
      <c r="K37" s="18">
        <f>IF(AND(B37&amp;""="",F37&amp;""=""),"",IFERROR(INDEX('المنتجات'!$D$5:$D$204,MATCH($F37,'المنتجات'!$A$5:$A$204,0))*G37-H37,0))</f>
        <v/>
      </c>
      <c r="L37" s="18">
        <f>IF(AND(B37&amp;""="",F37&amp;""=""),"",IF(I37="تم التسليم",IFERROR(INDEX('المحافظات'!$B$5:$B$44,MATCH($E37,'المحافظات'!$A$5:$A$44,0)),0),0))</f>
        <v/>
      </c>
      <c r="M37" s="18">
        <f>IF(AND(B37&amp;""="",F37&amp;""=""),"",IFERROR(INDEX('المنتجات'!$C$5:$C$204,MATCH($F37,'المنتجات'!$A$5:$A$204,0))*G37,0))</f>
        <v/>
      </c>
      <c r="N37" s="18">
        <f>IF(AND(B37&amp;""="",F37&amp;""=""),"",IF(I37="تم التسليم",IFERROR(INDEX('المحافظات'!$C$5:$C$44,MATCH($E37,'المحافظات'!$A$5:$A$44,0)),0),IF(I37="مرتجع",IFERROR(INDEX('المحافظات'!$D$5:$D$44,MATCH($E37,'المحافظات'!$A$5:$A$44,0)),0),0)))</f>
        <v/>
      </c>
      <c r="O37" s="18">
        <f>IF(AND(B37&amp;""="",F37&amp;""=""),"",IF(I37="تم التسليم",K37+L37-M37-N37,IF(I37="مرتجع",-N37,IF(I37="ملغي",0,""))))</f>
        <v/>
      </c>
      <c r="P37" s="6">
        <f>IF(AND(B37&amp;""="",F37&amp;""=""),"",IF(NOT(ISNUMBER(MATCH(F37,'المنتجات'!$A$5:$A$204,0))),"كود المنتج غير معروف",IF(NOT(ISNUMBER(MATCH(E37,'المحافظات'!$A$5:$A$44,0))),"المنطقة غير معروفة",IF(K37&lt;0,"الخصم أكبر من قيمة الطلب",IF(I37&amp;""="","اكتب الحالة","")))))</f>
        <v/>
      </c>
    </row>
    <row r="38">
      <c r="A38" s="17" t="n">
        <v>46290</v>
      </c>
      <c r="B38" s="5" t="inlineStr">
        <is>
          <t>A1034</t>
        </is>
      </c>
      <c r="C38" s="5" t="inlineStr">
        <is>
          <t>عميل 34</t>
        </is>
      </c>
      <c r="D38" s="13" t="inlineStr">
        <is>
          <t>01105269246</t>
        </is>
      </c>
      <c r="E38" s="5" t="inlineStr">
        <is>
          <t>الإسكندرية</t>
        </is>
      </c>
      <c r="F38" s="5" t="inlineStr">
        <is>
          <t>P05</t>
        </is>
      </c>
      <c r="G38" s="15" t="n">
        <v>2</v>
      </c>
      <c r="H38" s="14" t="n">
        <v>0</v>
      </c>
      <c r="I38" s="5" t="inlineStr">
        <is>
          <t>تم التسليم</t>
        </is>
      </c>
      <c r="J38" s="6">
        <f>IF(AND(B38&amp;""="",F38&amp;""=""),"",IFERROR(INDEX('المنتجات'!$B$5:$B$204,MATCH($F38,'المنتجات'!$A$5:$A$204,0))&amp;"",""))</f>
        <v/>
      </c>
      <c r="K38" s="18">
        <f>IF(AND(B38&amp;""="",F38&amp;""=""),"",IFERROR(INDEX('المنتجات'!$D$5:$D$204,MATCH($F38,'المنتجات'!$A$5:$A$204,0))*G38-H38,0))</f>
        <v/>
      </c>
      <c r="L38" s="18">
        <f>IF(AND(B38&amp;""="",F38&amp;""=""),"",IF(I38="تم التسليم",IFERROR(INDEX('المحافظات'!$B$5:$B$44,MATCH($E38,'المحافظات'!$A$5:$A$44,0)),0),0))</f>
        <v/>
      </c>
      <c r="M38" s="18">
        <f>IF(AND(B38&amp;""="",F38&amp;""=""),"",IFERROR(INDEX('المنتجات'!$C$5:$C$204,MATCH($F38,'المنتجات'!$A$5:$A$204,0))*G38,0))</f>
        <v/>
      </c>
      <c r="N38" s="18">
        <f>IF(AND(B38&amp;""="",F38&amp;""=""),"",IF(I38="تم التسليم",IFERROR(INDEX('المحافظات'!$C$5:$C$44,MATCH($E38,'المحافظات'!$A$5:$A$44,0)),0),IF(I38="مرتجع",IFERROR(INDEX('المحافظات'!$D$5:$D$44,MATCH($E38,'المحافظات'!$A$5:$A$44,0)),0),0)))</f>
        <v/>
      </c>
      <c r="O38" s="18">
        <f>IF(AND(B38&amp;""="",F38&amp;""=""),"",IF(I38="تم التسليم",K38+L38-M38-N38,IF(I38="مرتجع",-N38,IF(I38="ملغي",0,""))))</f>
        <v/>
      </c>
      <c r="P38" s="6">
        <f>IF(AND(B38&amp;""="",F38&amp;""=""),"",IF(NOT(ISNUMBER(MATCH(F38,'المنتجات'!$A$5:$A$204,0))),"كود المنتج غير معروف",IF(NOT(ISNUMBER(MATCH(E38,'المحافظات'!$A$5:$A$44,0))),"المنطقة غير معروفة",IF(K38&lt;0,"الخصم أكبر من قيمة الطلب",IF(I38&amp;""="","اكتب الحالة","")))))</f>
        <v/>
      </c>
    </row>
    <row r="39">
      <c r="A39" s="17" t="n">
        <v>46291</v>
      </c>
      <c r="B39" s="5" t="inlineStr">
        <is>
          <t>A1035</t>
        </is>
      </c>
      <c r="C39" s="5" t="inlineStr">
        <is>
          <t>عميل 35</t>
        </is>
      </c>
      <c r="D39" s="13" t="inlineStr">
        <is>
          <t>01205277165</t>
        </is>
      </c>
      <c r="E39" s="5" t="inlineStr">
        <is>
          <t>الإسكندرية</t>
        </is>
      </c>
      <c r="F39" s="5" t="inlineStr">
        <is>
          <t>P08</t>
        </is>
      </c>
      <c r="G39" s="15" t="n">
        <v>1</v>
      </c>
      <c r="H39" s="14" t="n">
        <v>0</v>
      </c>
      <c r="I39" s="5" t="inlineStr">
        <is>
          <t>تم التسليم</t>
        </is>
      </c>
      <c r="J39" s="6">
        <f>IF(AND(B39&amp;""="",F39&amp;""=""),"",IFERROR(INDEX('المنتجات'!$B$5:$B$204,MATCH($F39,'المنتجات'!$A$5:$A$204,0))&amp;"",""))</f>
        <v/>
      </c>
      <c r="K39" s="18">
        <f>IF(AND(B39&amp;""="",F39&amp;""=""),"",IFERROR(INDEX('المنتجات'!$D$5:$D$204,MATCH($F39,'المنتجات'!$A$5:$A$204,0))*G39-H39,0))</f>
        <v/>
      </c>
      <c r="L39" s="18">
        <f>IF(AND(B39&amp;""="",F39&amp;""=""),"",IF(I39="تم التسليم",IFERROR(INDEX('المحافظات'!$B$5:$B$44,MATCH($E39,'المحافظات'!$A$5:$A$44,0)),0),0))</f>
        <v/>
      </c>
      <c r="M39" s="18">
        <f>IF(AND(B39&amp;""="",F39&amp;""=""),"",IFERROR(INDEX('المنتجات'!$C$5:$C$204,MATCH($F39,'المنتجات'!$A$5:$A$204,0))*G39,0))</f>
        <v/>
      </c>
      <c r="N39" s="18">
        <f>IF(AND(B39&amp;""="",F39&amp;""=""),"",IF(I39="تم التسليم",IFERROR(INDEX('المحافظات'!$C$5:$C$44,MATCH($E39,'المحافظات'!$A$5:$A$44,0)),0),IF(I39="مرتجع",IFERROR(INDEX('المحافظات'!$D$5:$D$44,MATCH($E39,'المحافظات'!$A$5:$A$44,0)),0),0)))</f>
        <v/>
      </c>
      <c r="O39" s="18">
        <f>IF(AND(B39&amp;""="",F39&amp;""=""),"",IF(I39="تم التسليم",K39+L39-M39-N39,IF(I39="مرتجع",-N39,IF(I39="ملغي",0,""))))</f>
        <v/>
      </c>
      <c r="P39" s="6">
        <f>IF(AND(B39&amp;""="",F39&amp;""=""),"",IF(NOT(ISNUMBER(MATCH(F39,'المنتجات'!$A$5:$A$204,0))),"كود المنتج غير معروف",IF(NOT(ISNUMBER(MATCH(E39,'المحافظات'!$A$5:$A$44,0))),"المنطقة غير معروفة",IF(K39&lt;0,"الخصم أكبر من قيمة الطلب",IF(I39&amp;""="","اكتب الحالة","")))))</f>
        <v/>
      </c>
    </row>
    <row r="40">
      <c r="A40" s="17" t="n">
        <v>46291</v>
      </c>
      <c r="B40" s="5" t="inlineStr">
        <is>
          <t>A1036</t>
        </is>
      </c>
      <c r="C40" s="5" t="inlineStr">
        <is>
          <t>عميل 36</t>
        </is>
      </c>
      <c r="D40" s="13" t="inlineStr">
        <is>
          <t>01005285084</t>
        </is>
      </c>
      <c r="E40" s="5" t="inlineStr">
        <is>
          <t>الإسكندرية</t>
        </is>
      </c>
      <c r="F40" s="5" t="inlineStr">
        <is>
          <t>P03</t>
        </is>
      </c>
      <c r="G40" s="15" t="n">
        <v>1</v>
      </c>
      <c r="H40" s="14" t="n">
        <v>0</v>
      </c>
      <c r="I40" s="5" t="inlineStr">
        <is>
          <t>تم التسليم</t>
        </is>
      </c>
      <c r="J40" s="6">
        <f>IF(AND(B40&amp;""="",F40&amp;""=""),"",IFERROR(INDEX('المنتجات'!$B$5:$B$204,MATCH($F40,'المنتجات'!$A$5:$A$204,0))&amp;"",""))</f>
        <v/>
      </c>
      <c r="K40" s="18">
        <f>IF(AND(B40&amp;""="",F40&amp;""=""),"",IFERROR(INDEX('المنتجات'!$D$5:$D$204,MATCH($F40,'المنتجات'!$A$5:$A$204,0))*G40-H40,0))</f>
        <v/>
      </c>
      <c r="L40" s="18">
        <f>IF(AND(B40&amp;""="",F40&amp;""=""),"",IF(I40="تم التسليم",IFERROR(INDEX('المحافظات'!$B$5:$B$44,MATCH($E40,'المحافظات'!$A$5:$A$44,0)),0),0))</f>
        <v/>
      </c>
      <c r="M40" s="18">
        <f>IF(AND(B40&amp;""="",F40&amp;""=""),"",IFERROR(INDEX('المنتجات'!$C$5:$C$204,MATCH($F40,'المنتجات'!$A$5:$A$204,0))*G40,0))</f>
        <v/>
      </c>
      <c r="N40" s="18">
        <f>IF(AND(B40&amp;""="",F40&amp;""=""),"",IF(I40="تم التسليم",IFERROR(INDEX('المحافظات'!$C$5:$C$44,MATCH($E40,'المحافظات'!$A$5:$A$44,0)),0),IF(I40="مرتجع",IFERROR(INDEX('المحافظات'!$D$5:$D$44,MATCH($E40,'المحافظات'!$A$5:$A$44,0)),0),0)))</f>
        <v/>
      </c>
      <c r="O40" s="18">
        <f>IF(AND(B40&amp;""="",F40&amp;""=""),"",IF(I40="تم التسليم",K40+L40-M40-N40,IF(I40="مرتجع",-N40,IF(I40="ملغي",0,""))))</f>
        <v/>
      </c>
      <c r="P40" s="6">
        <f>IF(AND(B40&amp;""="",F40&amp;""=""),"",IF(NOT(ISNUMBER(MATCH(F40,'المنتجات'!$A$5:$A$204,0))),"كود المنتج غير معروف",IF(NOT(ISNUMBER(MATCH(E40,'المحافظات'!$A$5:$A$44,0))),"المنطقة غير معروفة",IF(K40&lt;0,"الخصم أكبر من قيمة الطلب",IF(I40&amp;""="","اكتب الحالة","")))))</f>
        <v/>
      </c>
    </row>
    <row r="41">
      <c r="A41" s="17" t="n">
        <v>46292</v>
      </c>
      <c r="B41" s="5" t="inlineStr">
        <is>
          <t>A1037</t>
        </is>
      </c>
      <c r="C41" s="5" t="inlineStr">
        <is>
          <t>عميل 37</t>
        </is>
      </c>
      <c r="D41" s="13" t="inlineStr">
        <is>
          <t>01105293003</t>
        </is>
      </c>
      <c r="E41" s="5" t="inlineStr">
        <is>
          <t>الإسكندرية</t>
        </is>
      </c>
      <c r="F41" s="5" t="inlineStr">
        <is>
          <t>P06</t>
        </is>
      </c>
      <c r="G41" s="15" t="n">
        <v>2</v>
      </c>
      <c r="H41" s="14" t="n">
        <v>20</v>
      </c>
      <c r="I41" s="5" t="inlineStr">
        <is>
          <t>تم التسليم</t>
        </is>
      </c>
      <c r="J41" s="6">
        <f>IF(AND(B41&amp;""="",F41&amp;""=""),"",IFERROR(INDEX('المنتجات'!$B$5:$B$204,MATCH($F41,'المنتجات'!$A$5:$A$204,0))&amp;"",""))</f>
        <v/>
      </c>
      <c r="K41" s="18">
        <f>IF(AND(B41&amp;""="",F41&amp;""=""),"",IFERROR(INDEX('المنتجات'!$D$5:$D$204,MATCH($F41,'المنتجات'!$A$5:$A$204,0))*G41-H41,0))</f>
        <v/>
      </c>
      <c r="L41" s="18">
        <f>IF(AND(B41&amp;""="",F41&amp;""=""),"",IF(I41="تم التسليم",IFERROR(INDEX('المحافظات'!$B$5:$B$44,MATCH($E41,'المحافظات'!$A$5:$A$44,0)),0),0))</f>
        <v/>
      </c>
      <c r="M41" s="18">
        <f>IF(AND(B41&amp;""="",F41&amp;""=""),"",IFERROR(INDEX('المنتجات'!$C$5:$C$204,MATCH($F41,'المنتجات'!$A$5:$A$204,0))*G41,0))</f>
        <v/>
      </c>
      <c r="N41" s="18">
        <f>IF(AND(B41&amp;""="",F41&amp;""=""),"",IF(I41="تم التسليم",IFERROR(INDEX('المحافظات'!$C$5:$C$44,MATCH($E41,'المحافظات'!$A$5:$A$44,0)),0),IF(I41="مرتجع",IFERROR(INDEX('المحافظات'!$D$5:$D$44,MATCH($E41,'المحافظات'!$A$5:$A$44,0)),0),0)))</f>
        <v/>
      </c>
      <c r="O41" s="18">
        <f>IF(AND(B41&amp;""="",F41&amp;""=""),"",IF(I41="تم التسليم",K41+L41-M41-N41,IF(I41="مرتجع",-N41,IF(I41="ملغي",0,""))))</f>
        <v/>
      </c>
      <c r="P41" s="6">
        <f>IF(AND(B41&amp;""="",F41&amp;""=""),"",IF(NOT(ISNUMBER(MATCH(F41,'المنتجات'!$A$5:$A$204,0))),"كود المنتج غير معروف",IF(NOT(ISNUMBER(MATCH(E41,'المحافظات'!$A$5:$A$44,0))),"المنطقة غير معروفة",IF(K41&lt;0,"الخصم أكبر من قيمة الطلب",IF(I41&amp;""="","اكتب الحالة","")))))</f>
        <v/>
      </c>
    </row>
    <row r="42">
      <c r="A42" s="17" t="n">
        <v>46293</v>
      </c>
      <c r="B42" s="5" t="inlineStr">
        <is>
          <t>A1038</t>
        </is>
      </c>
      <c r="C42" s="5" t="inlineStr">
        <is>
          <t>عميل 38</t>
        </is>
      </c>
      <c r="D42" s="13" t="inlineStr">
        <is>
          <t>01205300922</t>
        </is>
      </c>
      <c r="E42" s="5" t="inlineStr">
        <is>
          <t>الإسكندرية</t>
        </is>
      </c>
      <c r="F42" s="5" t="inlineStr">
        <is>
          <t>P01</t>
        </is>
      </c>
      <c r="G42" s="15" t="n">
        <v>1</v>
      </c>
      <c r="H42" s="14" t="n">
        <v>0</v>
      </c>
      <c r="I42" s="5" t="inlineStr">
        <is>
          <t>تم التسليم</t>
        </is>
      </c>
      <c r="J42" s="6">
        <f>IF(AND(B42&amp;""="",F42&amp;""=""),"",IFERROR(INDEX('المنتجات'!$B$5:$B$204,MATCH($F42,'المنتجات'!$A$5:$A$204,0))&amp;"",""))</f>
        <v/>
      </c>
      <c r="K42" s="18">
        <f>IF(AND(B42&amp;""="",F42&amp;""=""),"",IFERROR(INDEX('المنتجات'!$D$5:$D$204,MATCH($F42,'المنتجات'!$A$5:$A$204,0))*G42-H42,0))</f>
        <v/>
      </c>
      <c r="L42" s="18">
        <f>IF(AND(B42&amp;""="",F42&amp;""=""),"",IF(I42="تم التسليم",IFERROR(INDEX('المحافظات'!$B$5:$B$44,MATCH($E42,'المحافظات'!$A$5:$A$44,0)),0),0))</f>
        <v/>
      </c>
      <c r="M42" s="18">
        <f>IF(AND(B42&amp;""="",F42&amp;""=""),"",IFERROR(INDEX('المنتجات'!$C$5:$C$204,MATCH($F42,'المنتجات'!$A$5:$A$204,0))*G42,0))</f>
        <v/>
      </c>
      <c r="N42" s="18">
        <f>IF(AND(B42&amp;""="",F42&amp;""=""),"",IF(I42="تم التسليم",IFERROR(INDEX('المحافظات'!$C$5:$C$44,MATCH($E42,'المحافظات'!$A$5:$A$44,0)),0),IF(I42="مرتجع",IFERROR(INDEX('المحافظات'!$D$5:$D$44,MATCH($E42,'المحافظات'!$A$5:$A$44,0)),0),0)))</f>
        <v/>
      </c>
      <c r="O42" s="18">
        <f>IF(AND(B42&amp;""="",F42&amp;""=""),"",IF(I42="تم التسليم",K42+L42-M42-N42,IF(I42="مرتجع",-N42,IF(I42="ملغي",0,""))))</f>
        <v/>
      </c>
      <c r="P42" s="6">
        <f>IF(AND(B42&amp;""="",F42&amp;""=""),"",IF(NOT(ISNUMBER(MATCH(F42,'المنتجات'!$A$5:$A$204,0))),"كود المنتج غير معروف",IF(NOT(ISNUMBER(MATCH(E42,'المحافظات'!$A$5:$A$44,0))),"المنطقة غير معروفة",IF(K42&lt;0,"الخصم أكبر من قيمة الطلب",IF(I42&amp;""="","اكتب الحالة","")))))</f>
        <v/>
      </c>
    </row>
    <row r="43">
      <c r="A43" s="17" t="n">
        <v>46294</v>
      </c>
      <c r="B43" s="5" t="inlineStr">
        <is>
          <t>A1039</t>
        </is>
      </c>
      <c r="C43" s="5" t="inlineStr">
        <is>
          <t>عميل 39</t>
        </is>
      </c>
      <c r="D43" s="13" t="inlineStr">
        <is>
          <t>01005308841</t>
        </is>
      </c>
      <c r="E43" s="5" t="inlineStr">
        <is>
          <t>الإسكندرية</t>
        </is>
      </c>
      <c r="F43" s="5" t="inlineStr">
        <is>
          <t>P04</t>
        </is>
      </c>
      <c r="G43" s="15" t="n">
        <v>1</v>
      </c>
      <c r="H43" s="14" t="n">
        <v>0</v>
      </c>
      <c r="I43" s="5" t="inlineStr">
        <is>
          <t>تم التسليم</t>
        </is>
      </c>
      <c r="J43" s="6">
        <f>IF(AND(B43&amp;""="",F43&amp;""=""),"",IFERROR(INDEX('المنتجات'!$B$5:$B$204,MATCH($F43,'المنتجات'!$A$5:$A$204,0))&amp;"",""))</f>
        <v/>
      </c>
      <c r="K43" s="18">
        <f>IF(AND(B43&amp;""="",F43&amp;""=""),"",IFERROR(INDEX('المنتجات'!$D$5:$D$204,MATCH($F43,'المنتجات'!$A$5:$A$204,0))*G43-H43,0))</f>
        <v/>
      </c>
      <c r="L43" s="18">
        <f>IF(AND(B43&amp;""="",F43&amp;""=""),"",IF(I43="تم التسليم",IFERROR(INDEX('المحافظات'!$B$5:$B$44,MATCH($E43,'المحافظات'!$A$5:$A$44,0)),0),0))</f>
        <v/>
      </c>
      <c r="M43" s="18">
        <f>IF(AND(B43&amp;""="",F43&amp;""=""),"",IFERROR(INDEX('المنتجات'!$C$5:$C$204,MATCH($F43,'المنتجات'!$A$5:$A$204,0))*G43,0))</f>
        <v/>
      </c>
      <c r="N43" s="18">
        <f>IF(AND(B43&amp;""="",F43&amp;""=""),"",IF(I43="تم التسليم",IFERROR(INDEX('المحافظات'!$C$5:$C$44,MATCH($E43,'المحافظات'!$A$5:$A$44,0)),0),IF(I43="مرتجع",IFERROR(INDEX('المحافظات'!$D$5:$D$44,MATCH($E43,'المحافظات'!$A$5:$A$44,0)),0),0)))</f>
        <v/>
      </c>
      <c r="O43" s="18">
        <f>IF(AND(B43&amp;""="",F43&amp;""=""),"",IF(I43="تم التسليم",K43+L43-M43-N43,IF(I43="مرتجع",-N43,IF(I43="ملغي",0,""))))</f>
        <v/>
      </c>
      <c r="P43" s="6">
        <f>IF(AND(B43&amp;""="",F43&amp;""=""),"",IF(NOT(ISNUMBER(MATCH(F43,'المنتجات'!$A$5:$A$204,0))),"كود المنتج غير معروف",IF(NOT(ISNUMBER(MATCH(E43,'المحافظات'!$A$5:$A$44,0))),"المنطقة غير معروفة",IF(K43&lt;0,"الخصم أكبر من قيمة الطلب",IF(I43&amp;""="","اكتب الحالة","")))))</f>
        <v/>
      </c>
    </row>
    <row r="44">
      <c r="A44" s="17" t="n">
        <v>46294</v>
      </c>
      <c r="B44" s="5" t="inlineStr">
        <is>
          <t>A1040</t>
        </is>
      </c>
      <c r="C44" s="5" t="inlineStr">
        <is>
          <t>عميل 40</t>
        </is>
      </c>
      <c r="D44" s="13" t="inlineStr">
        <is>
          <t>01105316760</t>
        </is>
      </c>
      <c r="E44" s="5" t="inlineStr">
        <is>
          <t>الإسكندرية</t>
        </is>
      </c>
      <c r="F44" s="5" t="inlineStr">
        <is>
          <t>P07</t>
        </is>
      </c>
      <c r="G44" s="15" t="n">
        <v>1</v>
      </c>
      <c r="H44" s="14" t="n">
        <v>0</v>
      </c>
      <c r="I44" s="5" t="inlineStr">
        <is>
          <t>تم التسليم</t>
        </is>
      </c>
      <c r="J44" s="6">
        <f>IF(AND(B44&amp;""="",F44&amp;""=""),"",IFERROR(INDEX('المنتجات'!$B$5:$B$204,MATCH($F44,'المنتجات'!$A$5:$A$204,0))&amp;"",""))</f>
        <v/>
      </c>
      <c r="K44" s="18">
        <f>IF(AND(B44&amp;""="",F44&amp;""=""),"",IFERROR(INDEX('المنتجات'!$D$5:$D$204,MATCH($F44,'المنتجات'!$A$5:$A$204,0))*G44-H44,0))</f>
        <v/>
      </c>
      <c r="L44" s="18">
        <f>IF(AND(B44&amp;""="",F44&amp;""=""),"",IF(I44="تم التسليم",IFERROR(INDEX('المحافظات'!$B$5:$B$44,MATCH($E44,'المحافظات'!$A$5:$A$44,0)),0),0))</f>
        <v/>
      </c>
      <c r="M44" s="18">
        <f>IF(AND(B44&amp;""="",F44&amp;""=""),"",IFERROR(INDEX('المنتجات'!$C$5:$C$204,MATCH($F44,'المنتجات'!$A$5:$A$204,0))*G44,0))</f>
        <v/>
      </c>
      <c r="N44" s="18">
        <f>IF(AND(B44&amp;""="",F44&amp;""=""),"",IF(I44="تم التسليم",IFERROR(INDEX('المحافظات'!$C$5:$C$44,MATCH($E44,'المحافظات'!$A$5:$A$44,0)),0),IF(I44="مرتجع",IFERROR(INDEX('المحافظات'!$D$5:$D$44,MATCH($E44,'المحافظات'!$A$5:$A$44,0)),0),0)))</f>
        <v/>
      </c>
      <c r="O44" s="18">
        <f>IF(AND(B44&amp;""="",F44&amp;""=""),"",IF(I44="تم التسليم",K44+L44-M44-N44,IF(I44="مرتجع",-N44,IF(I44="ملغي",0,""))))</f>
        <v/>
      </c>
      <c r="P44" s="6">
        <f>IF(AND(B44&amp;""="",F44&amp;""=""),"",IF(NOT(ISNUMBER(MATCH(F44,'المنتجات'!$A$5:$A$204,0))),"كود المنتج غير معروف",IF(NOT(ISNUMBER(MATCH(E44,'المحافظات'!$A$5:$A$44,0))),"المنطقة غير معروفة",IF(K44&lt;0,"الخصم أكبر من قيمة الطلب",IF(I44&amp;""="","اكتب الحالة","")))))</f>
        <v/>
      </c>
    </row>
    <row r="45">
      <c r="A45" s="17" t="n">
        <v>46295</v>
      </c>
      <c r="B45" s="5" t="inlineStr">
        <is>
          <t>A1041</t>
        </is>
      </c>
      <c r="C45" s="5" t="inlineStr">
        <is>
          <t>عميل 41</t>
        </is>
      </c>
      <c r="D45" s="13" t="inlineStr">
        <is>
          <t>01205324679</t>
        </is>
      </c>
      <c r="E45" s="5" t="inlineStr">
        <is>
          <t>الإسكندرية</t>
        </is>
      </c>
      <c r="F45" s="5" t="inlineStr">
        <is>
          <t>P02</t>
        </is>
      </c>
      <c r="G45" s="15" t="n">
        <v>2</v>
      </c>
      <c r="H45" s="14" t="n">
        <v>0</v>
      </c>
      <c r="I45" s="5" t="inlineStr">
        <is>
          <t>مرتجع</t>
        </is>
      </c>
      <c r="J45" s="6">
        <f>IF(AND(B45&amp;""="",F45&amp;""=""),"",IFERROR(INDEX('المنتجات'!$B$5:$B$204,MATCH($F45,'المنتجات'!$A$5:$A$204,0))&amp;"",""))</f>
        <v/>
      </c>
      <c r="K45" s="18">
        <f>IF(AND(B45&amp;""="",F45&amp;""=""),"",IFERROR(INDEX('المنتجات'!$D$5:$D$204,MATCH($F45,'المنتجات'!$A$5:$A$204,0))*G45-H45,0))</f>
        <v/>
      </c>
      <c r="L45" s="18">
        <f>IF(AND(B45&amp;""="",F45&amp;""=""),"",IF(I45="تم التسليم",IFERROR(INDEX('المحافظات'!$B$5:$B$44,MATCH($E45,'المحافظات'!$A$5:$A$44,0)),0),0))</f>
        <v/>
      </c>
      <c r="M45" s="18">
        <f>IF(AND(B45&amp;""="",F45&amp;""=""),"",IFERROR(INDEX('المنتجات'!$C$5:$C$204,MATCH($F45,'المنتجات'!$A$5:$A$204,0))*G45,0))</f>
        <v/>
      </c>
      <c r="N45" s="18">
        <f>IF(AND(B45&amp;""="",F45&amp;""=""),"",IF(I45="تم التسليم",IFERROR(INDEX('المحافظات'!$C$5:$C$44,MATCH($E45,'المحافظات'!$A$5:$A$44,0)),0),IF(I45="مرتجع",IFERROR(INDEX('المحافظات'!$D$5:$D$44,MATCH($E45,'المحافظات'!$A$5:$A$44,0)),0),0)))</f>
        <v/>
      </c>
      <c r="O45" s="18">
        <f>IF(AND(B45&amp;""="",F45&amp;""=""),"",IF(I45="تم التسليم",K45+L45-M45-N45,IF(I45="مرتجع",-N45,IF(I45="ملغي",0,""))))</f>
        <v/>
      </c>
      <c r="P45" s="6">
        <f>IF(AND(B45&amp;""="",F45&amp;""=""),"",IF(NOT(ISNUMBER(MATCH(F45,'المنتجات'!$A$5:$A$204,0))),"كود المنتج غير معروف",IF(NOT(ISNUMBER(MATCH(E45,'المحافظات'!$A$5:$A$44,0))),"المنطقة غير معروفة",IF(K45&lt;0,"الخصم أكبر من قيمة الطلب",IF(I45&amp;""="","اكتب الحالة","")))))</f>
        <v/>
      </c>
    </row>
    <row r="46">
      <c r="A46" s="17" t="n">
        <v>46296</v>
      </c>
      <c r="B46" s="5" t="inlineStr">
        <is>
          <t>A1042</t>
        </is>
      </c>
      <c r="C46" s="5" t="inlineStr">
        <is>
          <t>عميل 42</t>
        </is>
      </c>
      <c r="D46" s="13" t="inlineStr">
        <is>
          <t>01005332598</t>
        </is>
      </c>
      <c r="E46" s="5" t="inlineStr">
        <is>
          <t>الإسكندرية</t>
        </is>
      </c>
      <c r="F46" s="5" t="inlineStr">
        <is>
          <t>P05</t>
        </is>
      </c>
      <c r="G46" s="15" t="n">
        <v>1</v>
      </c>
      <c r="H46" s="14" t="n">
        <v>0</v>
      </c>
      <c r="I46" s="5" t="inlineStr">
        <is>
          <t>تم التسليم</t>
        </is>
      </c>
      <c r="J46" s="6">
        <f>IF(AND(B46&amp;""="",F46&amp;""=""),"",IFERROR(INDEX('المنتجات'!$B$5:$B$204,MATCH($F46,'المنتجات'!$A$5:$A$204,0))&amp;"",""))</f>
        <v/>
      </c>
      <c r="K46" s="18">
        <f>IF(AND(B46&amp;""="",F46&amp;""=""),"",IFERROR(INDEX('المنتجات'!$D$5:$D$204,MATCH($F46,'المنتجات'!$A$5:$A$204,0))*G46-H46,0))</f>
        <v/>
      </c>
      <c r="L46" s="18">
        <f>IF(AND(B46&amp;""="",F46&amp;""=""),"",IF(I46="تم التسليم",IFERROR(INDEX('المحافظات'!$B$5:$B$44,MATCH($E46,'المحافظات'!$A$5:$A$44,0)),0),0))</f>
        <v/>
      </c>
      <c r="M46" s="18">
        <f>IF(AND(B46&amp;""="",F46&amp;""=""),"",IFERROR(INDEX('المنتجات'!$C$5:$C$204,MATCH($F46,'المنتجات'!$A$5:$A$204,0))*G46,0))</f>
        <v/>
      </c>
      <c r="N46" s="18">
        <f>IF(AND(B46&amp;""="",F46&amp;""=""),"",IF(I46="تم التسليم",IFERROR(INDEX('المحافظات'!$C$5:$C$44,MATCH($E46,'المحافظات'!$A$5:$A$44,0)),0),IF(I46="مرتجع",IFERROR(INDEX('المحافظات'!$D$5:$D$44,MATCH($E46,'المحافظات'!$A$5:$A$44,0)),0),0)))</f>
        <v/>
      </c>
      <c r="O46" s="18">
        <f>IF(AND(B46&amp;""="",F46&amp;""=""),"",IF(I46="تم التسليم",K46+L46-M46-N46,IF(I46="مرتجع",-N46,IF(I46="ملغي",0,""))))</f>
        <v/>
      </c>
      <c r="P46" s="6">
        <f>IF(AND(B46&amp;""="",F46&amp;""=""),"",IF(NOT(ISNUMBER(MATCH(F46,'المنتجات'!$A$5:$A$204,0))),"كود المنتج غير معروف",IF(NOT(ISNUMBER(MATCH(E46,'المحافظات'!$A$5:$A$44,0))),"المنطقة غير معروفة",IF(K46&lt;0,"الخصم أكبر من قيمة الطلب",IF(I46&amp;""="","اكتب الحالة","")))))</f>
        <v/>
      </c>
    </row>
    <row r="47">
      <c r="A47" s="17" t="n">
        <v>46297</v>
      </c>
      <c r="B47" s="5" t="inlineStr">
        <is>
          <t>A1043</t>
        </is>
      </c>
      <c r="C47" s="5" t="inlineStr">
        <is>
          <t>عميل 43</t>
        </is>
      </c>
      <c r="D47" s="13" t="inlineStr">
        <is>
          <t>01105340517</t>
        </is>
      </c>
      <c r="E47" s="5" t="inlineStr">
        <is>
          <t>الإسكندرية</t>
        </is>
      </c>
      <c r="F47" s="5" t="inlineStr">
        <is>
          <t>P08</t>
        </is>
      </c>
      <c r="G47" s="15" t="n">
        <v>1</v>
      </c>
      <c r="H47" s="14" t="n">
        <v>20</v>
      </c>
      <c r="I47" s="5" t="inlineStr">
        <is>
          <t>تم التسليم</t>
        </is>
      </c>
      <c r="J47" s="6">
        <f>IF(AND(B47&amp;""="",F47&amp;""=""),"",IFERROR(INDEX('المنتجات'!$B$5:$B$204,MATCH($F47,'المنتجات'!$A$5:$A$204,0))&amp;"",""))</f>
        <v/>
      </c>
      <c r="K47" s="18">
        <f>IF(AND(B47&amp;""="",F47&amp;""=""),"",IFERROR(INDEX('المنتجات'!$D$5:$D$204,MATCH($F47,'المنتجات'!$A$5:$A$204,0))*G47-H47,0))</f>
        <v/>
      </c>
      <c r="L47" s="18">
        <f>IF(AND(B47&amp;""="",F47&amp;""=""),"",IF(I47="تم التسليم",IFERROR(INDEX('المحافظات'!$B$5:$B$44,MATCH($E47,'المحافظات'!$A$5:$A$44,0)),0),0))</f>
        <v/>
      </c>
      <c r="M47" s="18">
        <f>IF(AND(B47&amp;""="",F47&amp;""=""),"",IFERROR(INDEX('المنتجات'!$C$5:$C$204,MATCH($F47,'المنتجات'!$A$5:$A$204,0))*G47,0))</f>
        <v/>
      </c>
      <c r="N47" s="18">
        <f>IF(AND(B47&amp;""="",F47&amp;""=""),"",IF(I47="تم التسليم",IFERROR(INDEX('المحافظات'!$C$5:$C$44,MATCH($E47,'المحافظات'!$A$5:$A$44,0)),0),IF(I47="مرتجع",IFERROR(INDEX('المحافظات'!$D$5:$D$44,MATCH($E47,'المحافظات'!$A$5:$A$44,0)),0),0)))</f>
        <v/>
      </c>
      <c r="O47" s="18">
        <f>IF(AND(B47&amp;""="",F47&amp;""=""),"",IF(I47="تم التسليم",K47+L47-M47-N47,IF(I47="مرتجع",-N47,IF(I47="ملغي",0,""))))</f>
        <v/>
      </c>
      <c r="P47" s="6">
        <f>IF(AND(B47&amp;""="",F47&amp;""=""),"",IF(NOT(ISNUMBER(MATCH(F47,'المنتجات'!$A$5:$A$204,0))),"كود المنتج غير معروف",IF(NOT(ISNUMBER(MATCH(E47,'المحافظات'!$A$5:$A$44,0))),"المنطقة غير معروفة",IF(K47&lt;0,"الخصم أكبر من قيمة الطلب",IF(I47&amp;""="","اكتب الحالة","")))))</f>
        <v/>
      </c>
    </row>
    <row r="48">
      <c r="A48" s="17" t="n">
        <v>46297</v>
      </c>
      <c r="B48" s="5" t="inlineStr">
        <is>
          <t>A1044</t>
        </is>
      </c>
      <c r="C48" s="5" t="inlineStr">
        <is>
          <t>عميل 44</t>
        </is>
      </c>
      <c r="D48" s="13" t="inlineStr">
        <is>
          <t>01205348436</t>
        </is>
      </c>
      <c r="E48" s="5" t="inlineStr">
        <is>
          <t>الإسكندرية</t>
        </is>
      </c>
      <c r="F48" s="5" t="inlineStr">
        <is>
          <t>P03</t>
        </is>
      </c>
      <c r="G48" s="15" t="n">
        <v>1</v>
      </c>
      <c r="H48" s="14" t="n">
        <v>0</v>
      </c>
      <c r="I48" s="5" t="inlineStr">
        <is>
          <t>تم التسليم</t>
        </is>
      </c>
      <c r="J48" s="6">
        <f>IF(AND(B48&amp;""="",F48&amp;""=""),"",IFERROR(INDEX('المنتجات'!$B$5:$B$204,MATCH($F48,'المنتجات'!$A$5:$A$204,0))&amp;"",""))</f>
        <v/>
      </c>
      <c r="K48" s="18">
        <f>IF(AND(B48&amp;""="",F48&amp;""=""),"",IFERROR(INDEX('المنتجات'!$D$5:$D$204,MATCH($F48,'المنتجات'!$A$5:$A$204,0))*G48-H48,0))</f>
        <v/>
      </c>
      <c r="L48" s="18">
        <f>IF(AND(B48&amp;""="",F48&amp;""=""),"",IF(I48="تم التسليم",IFERROR(INDEX('المحافظات'!$B$5:$B$44,MATCH($E48,'المحافظات'!$A$5:$A$44,0)),0),0))</f>
        <v/>
      </c>
      <c r="M48" s="18">
        <f>IF(AND(B48&amp;""="",F48&amp;""=""),"",IFERROR(INDEX('المنتجات'!$C$5:$C$204,MATCH($F48,'المنتجات'!$A$5:$A$204,0))*G48,0))</f>
        <v/>
      </c>
      <c r="N48" s="18">
        <f>IF(AND(B48&amp;""="",F48&amp;""=""),"",IF(I48="تم التسليم",IFERROR(INDEX('المحافظات'!$C$5:$C$44,MATCH($E48,'المحافظات'!$A$5:$A$44,0)),0),IF(I48="مرتجع",IFERROR(INDEX('المحافظات'!$D$5:$D$44,MATCH($E48,'المحافظات'!$A$5:$A$44,0)),0),0)))</f>
        <v/>
      </c>
      <c r="O48" s="18">
        <f>IF(AND(B48&amp;""="",F48&amp;""=""),"",IF(I48="تم التسليم",K48+L48-M48-N48,IF(I48="مرتجع",-N48,IF(I48="ملغي",0,""))))</f>
        <v/>
      </c>
      <c r="P48" s="6">
        <f>IF(AND(B48&amp;""="",F48&amp;""=""),"",IF(NOT(ISNUMBER(MATCH(F48,'المنتجات'!$A$5:$A$204,0))),"كود المنتج غير معروف",IF(NOT(ISNUMBER(MATCH(E48,'المحافظات'!$A$5:$A$44,0))),"المنطقة غير معروفة",IF(K48&lt;0,"الخصم أكبر من قيمة الطلب",IF(I48&amp;""="","اكتب الحالة","")))))</f>
        <v/>
      </c>
    </row>
    <row r="49">
      <c r="A49" s="17" t="n">
        <v>46298</v>
      </c>
      <c r="B49" s="5" t="inlineStr">
        <is>
          <t>A1045</t>
        </is>
      </c>
      <c r="C49" s="5" t="inlineStr">
        <is>
          <t>عميل 45</t>
        </is>
      </c>
      <c r="D49" s="13" t="inlineStr">
        <is>
          <t>01005356355</t>
        </is>
      </c>
      <c r="E49" s="5" t="inlineStr">
        <is>
          <t>الإسكندرية</t>
        </is>
      </c>
      <c r="F49" s="5" t="inlineStr">
        <is>
          <t>P06</t>
        </is>
      </c>
      <c r="G49" s="15" t="n">
        <v>3</v>
      </c>
      <c r="H49" s="14" t="n">
        <v>30</v>
      </c>
      <c r="I49" s="5" t="inlineStr">
        <is>
          <t>تم التسليم</t>
        </is>
      </c>
      <c r="J49" s="6">
        <f>IF(AND(B49&amp;""="",F49&amp;""=""),"",IFERROR(INDEX('المنتجات'!$B$5:$B$204,MATCH($F49,'المنتجات'!$A$5:$A$204,0))&amp;"",""))</f>
        <v/>
      </c>
      <c r="K49" s="18">
        <f>IF(AND(B49&amp;""="",F49&amp;""=""),"",IFERROR(INDEX('المنتجات'!$D$5:$D$204,MATCH($F49,'المنتجات'!$A$5:$A$204,0))*G49-H49,0))</f>
        <v/>
      </c>
      <c r="L49" s="18">
        <f>IF(AND(B49&amp;""="",F49&amp;""=""),"",IF(I49="تم التسليم",IFERROR(INDEX('المحافظات'!$B$5:$B$44,MATCH($E49,'المحافظات'!$A$5:$A$44,0)),0),0))</f>
        <v/>
      </c>
      <c r="M49" s="18">
        <f>IF(AND(B49&amp;""="",F49&amp;""=""),"",IFERROR(INDEX('المنتجات'!$C$5:$C$204,MATCH($F49,'المنتجات'!$A$5:$A$204,0))*G49,0))</f>
        <v/>
      </c>
      <c r="N49" s="18">
        <f>IF(AND(B49&amp;""="",F49&amp;""=""),"",IF(I49="تم التسليم",IFERROR(INDEX('المحافظات'!$C$5:$C$44,MATCH($E49,'المحافظات'!$A$5:$A$44,0)),0),IF(I49="مرتجع",IFERROR(INDEX('المحافظات'!$D$5:$D$44,MATCH($E49,'المحافظات'!$A$5:$A$44,0)),0),0)))</f>
        <v/>
      </c>
      <c r="O49" s="18">
        <f>IF(AND(B49&amp;""="",F49&amp;""=""),"",IF(I49="تم التسليم",K49+L49-M49-N49,IF(I49="مرتجع",-N49,IF(I49="ملغي",0,""))))</f>
        <v/>
      </c>
      <c r="P49" s="6">
        <f>IF(AND(B49&amp;""="",F49&amp;""=""),"",IF(NOT(ISNUMBER(MATCH(F49,'المنتجات'!$A$5:$A$204,0))),"كود المنتج غير معروف",IF(NOT(ISNUMBER(MATCH(E49,'المحافظات'!$A$5:$A$44,0))),"المنطقة غير معروفة",IF(K49&lt;0,"الخصم أكبر من قيمة الطلب",IF(I49&amp;""="","اكتب الحالة","")))))</f>
        <v/>
      </c>
    </row>
    <row r="50">
      <c r="A50" s="17" t="n">
        <v>46299</v>
      </c>
      <c r="B50" s="5" t="inlineStr">
        <is>
          <t>A1046</t>
        </is>
      </c>
      <c r="C50" s="5" t="inlineStr">
        <is>
          <t>عميل 46</t>
        </is>
      </c>
      <c r="D50" s="13" t="inlineStr">
        <is>
          <t>01105364274</t>
        </is>
      </c>
      <c r="E50" s="5" t="inlineStr">
        <is>
          <t>الإسكندرية</t>
        </is>
      </c>
      <c r="F50" s="5" t="inlineStr">
        <is>
          <t>P01</t>
        </is>
      </c>
      <c r="G50" s="15" t="n">
        <v>1</v>
      </c>
      <c r="H50" s="14" t="n">
        <v>0</v>
      </c>
      <c r="I50" s="5" t="inlineStr">
        <is>
          <t>تم التسليم</t>
        </is>
      </c>
      <c r="J50" s="6">
        <f>IF(AND(B50&amp;""="",F50&amp;""=""),"",IFERROR(INDEX('المنتجات'!$B$5:$B$204,MATCH($F50,'المنتجات'!$A$5:$A$204,0))&amp;"",""))</f>
        <v/>
      </c>
      <c r="K50" s="18">
        <f>IF(AND(B50&amp;""="",F50&amp;""=""),"",IFERROR(INDEX('المنتجات'!$D$5:$D$204,MATCH($F50,'المنتجات'!$A$5:$A$204,0))*G50-H50,0))</f>
        <v/>
      </c>
      <c r="L50" s="18">
        <f>IF(AND(B50&amp;""="",F50&amp;""=""),"",IF(I50="تم التسليم",IFERROR(INDEX('المحافظات'!$B$5:$B$44,MATCH($E50,'المحافظات'!$A$5:$A$44,0)),0),0))</f>
        <v/>
      </c>
      <c r="M50" s="18">
        <f>IF(AND(B50&amp;""="",F50&amp;""=""),"",IFERROR(INDEX('المنتجات'!$C$5:$C$204,MATCH($F50,'المنتجات'!$A$5:$A$204,0))*G50,0))</f>
        <v/>
      </c>
      <c r="N50" s="18">
        <f>IF(AND(B50&amp;""="",F50&amp;""=""),"",IF(I50="تم التسليم",IFERROR(INDEX('المحافظات'!$C$5:$C$44,MATCH($E50,'المحافظات'!$A$5:$A$44,0)),0),IF(I50="مرتجع",IFERROR(INDEX('المحافظات'!$D$5:$D$44,MATCH($E50,'المحافظات'!$A$5:$A$44,0)),0),0)))</f>
        <v/>
      </c>
      <c r="O50" s="18">
        <f>IF(AND(B50&amp;""="",F50&amp;""=""),"",IF(I50="تم التسليم",K50+L50-M50-N50,IF(I50="مرتجع",-N50,IF(I50="ملغي",0,""))))</f>
        <v/>
      </c>
      <c r="P50" s="6">
        <f>IF(AND(B50&amp;""="",F50&amp;""=""),"",IF(NOT(ISNUMBER(MATCH(F50,'المنتجات'!$A$5:$A$204,0))),"كود المنتج غير معروف",IF(NOT(ISNUMBER(MATCH(E50,'المحافظات'!$A$5:$A$44,0))),"المنطقة غير معروفة",IF(K50&lt;0,"الخصم أكبر من قيمة الطلب",IF(I50&amp;""="","اكتب الحالة","")))))</f>
        <v/>
      </c>
    </row>
    <row r="51">
      <c r="A51" s="17" t="n">
        <v>46300</v>
      </c>
      <c r="B51" s="5" t="inlineStr">
        <is>
          <t>A1047</t>
        </is>
      </c>
      <c r="C51" s="5" t="inlineStr">
        <is>
          <t>عميل 47</t>
        </is>
      </c>
      <c r="D51" s="13" t="inlineStr">
        <is>
          <t>01205372193</t>
        </is>
      </c>
      <c r="E51" s="5" t="inlineStr">
        <is>
          <t>الإسكندرية</t>
        </is>
      </c>
      <c r="F51" s="5" t="inlineStr">
        <is>
          <t>P04</t>
        </is>
      </c>
      <c r="G51" s="15" t="n">
        <v>1</v>
      </c>
      <c r="H51" s="14" t="n">
        <v>0</v>
      </c>
      <c r="I51" s="5" t="inlineStr">
        <is>
          <t>تم التسليم</t>
        </is>
      </c>
      <c r="J51" s="6">
        <f>IF(AND(B51&amp;""="",F51&amp;""=""),"",IFERROR(INDEX('المنتجات'!$B$5:$B$204,MATCH($F51,'المنتجات'!$A$5:$A$204,0))&amp;"",""))</f>
        <v/>
      </c>
      <c r="K51" s="18">
        <f>IF(AND(B51&amp;""="",F51&amp;""=""),"",IFERROR(INDEX('المنتجات'!$D$5:$D$204,MATCH($F51,'المنتجات'!$A$5:$A$204,0))*G51-H51,0))</f>
        <v/>
      </c>
      <c r="L51" s="18">
        <f>IF(AND(B51&amp;""="",F51&amp;""=""),"",IF(I51="تم التسليم",IFERROR(INDEX('المحافظات'!$B$5:$B$44,MATCH($E51,'المحافظات'!$A$5:$A$44,0)),0),0))</f>
        <v/>
      </c>
      <c r="M51" s="18">
        <f>IF(AND(B51&amp;""="",F51&amp;""=""),"",IFERROR(INDEX('المنتجات'!$C$5:$C$204,MATCH($F51,'المنتجات'!$A$5:$A$204,0))*G51,0))</f>
        <v/>
      </c>
      <c r="N51" s="18">
        <f>IF(AND(B51&amp;""="",F51&amp;""=""),"",IF(I51="تم التسليم",IFERROR(INDEX('المحافظات'!$C$5:$C$44,MATCH($E51,'المحافظات'!$A$5:$A$44,0)),0),IF(I51="مرتجع",IFERROR(INDEX('المحافظات'!$D$5:$D$44,MATCH($E51,'المحافظات'!$A$5:$A$44,0)),0),0)))</f>
        <v/>
      </c>
      <c r="O51" s="18">
        <f>IF(AND(B51&amp;""="",F51&amp;""=""),"",IF(I51="تم التسليم",K51+L51-M51-N51,IF(I51="مرتجع",-N51,IF(I51="ملغي",0,""))))</f>
        <v/>
      </c>
      <c r="P51" s="6">
        <f>IF(AND(B51&amp;""="",F51&amp;""=""),"",IF(NOT(ISNUMBER(MATCH(F51,'المنتجات'!$A$5:$A$204,0))),"كود المنتج غير معروف",IF(NOT(ISNUMBER(MATCH(E51,'المحافظات'!$A$5:$A$44,0))),"المنطقة غير معروفة",IF(K51&lt;0,"الخصم أكبر من قيمة الطلب",IF(I51&amp;""="","اكتب الحالة","")))))</f>
        <v/>
      </c>
    </row>
    <row r="52">
      <c r="A52" s="17" t="n">
        <v>46300</v>
      </c>
      <c r="B52" s="5" t="inlineStr">
        <is>
          <t>A1048</t>
        </is>
      </c>
      <c r="C52" s="5" t="inlineStr">
        <is>
          <t>عميل 48</t>
        </is>
      </c>
      <c r="D52" s="13" t="inlineStr">
        <is>
          <t>01005380112</t>
        </is>
      </c>
      <c r="E52" s="5" t="inlineStr">
        <is>
          <t>الإسكندرية</t>
        </is>
      </c>
      <c r="F52" s="5" t="inlineStr">
        <is>
          <t>P07</t>
        </is>
      </c>
      <c r="G52" s="15" t="n">
        <v>1</v>
      </c>
      <c r="H52" s="14" t="n">
        <v>0</v>
      </c>
      <c r="I52" s="5" t="inlineStr">
        <is>
          <t>تم التسليم</t>
        </is>
      </c>
      <c r="J52" s="6">
        <f>IF(AND(B52&amp;""="",F52&amp;""=""),"",IFERROR(INDEX('المنتجات'!$B$5:$B$204,MATCH($F52,'المنتجات'!$A$5:$A$204,0))&amp;"",""))</f>
        <v/>
      </c>
      <c r="K52" s="18">
        <f>IF(AND(B52&amp;""="",F52&amp;""=""),"",IFERROR(INDEX('المنتجات'!$D$5:$D$204,MATCH($F52,'المنتجات'!$A$5:$A$204,0))*G52-H52,0))</f>
        <v/>
      </c>
      <c r="L52" s="18">
        <f>IF(AND(B52&amp;""="",F52&amp;""=""),"",IF(I52="تم التسليم",IFERROR(INDEX('المحافظات'!$B$5:$B$44,MATCH($E52,'المحافظات'!$A$5:$A$44,0)),0),0))</f>
        <v/>
      </c>
      <c r="M52" s="18">
        <f>IF(AND(B52&amp;""="",F52&amp;""=""),"",IFERROR(INDEX('المنتجات'!$C$5:$C$204,MATCH($F52,'المنتجات'!$A$5:$A$204,0))*G52,0))</f>
        <v/>
      </c>
      <c r="N52" s="18">
        <f>IF(AND(B52&amp;""="",F52&amp;""=""),"",IF(I52="تم التسليم",IFERROR(INDEX('المحافظات'!$C$5:$C$44,MATCH($E52,'المحافظات'!$A$5:$A$44,0)),0),IF(I52="مرتجع",IFERROR(INDEX('المحافظات'!$D$5:$D$44,MATCH($E52,'المحافظات'!$A$5:$A$44,0)),0),0)))</f>
        <v/>
      </c>
      <c r="O52" s="18">
        <f>IF(AND(B52&amp;""="",F52&amp;""=""),"",IF(I52="تم التسليم",K52+L52-M52-N52,IF(I52="مرتجع",-N52,IF(I52="ملغي",0,""))))</f>
        <v/>
      </c>
      <c r="P52" s="6">
        <f>IF(AND(B52&amp;""="",F52&amp;""=""),"",IF(NOT(ISNUMBER(MATCH(F52,'المنتجات'!$A$5:$A$204,0))),"كود المنتج غير معروف",IF(NOT(ISNUMBER(MATCH(E52,'المحافظات'!$A$5:$A$44,0))),"المنطقة غير معروفة",IF(K52&lt;0,"الخصم أكبر من قيمة الطلب",IF(I52&amp;""="","اكتب الحالة","")))))</f>
        <v/>
      </c>
    </row>
    <row r="53">
      <c r="A53" s="17" t="n">
        <v>46301</v>
      </c>
      <c r="B53" s="5" t="inlineStr">
        <is>
          <t>A1049</t>
        </is>
      </c>
      <c r="C53" s="5" t="inlineStr">
        <is>
          <t>عميل 49</t>
        </is>
      </c>
      <c r="D53" s="13" t="inlineStr">
        <is>
          <t>01105388031</t>
        </is>
      </c>
      <c r="E53" s="5" t="inlineStr">
        <is>
          <t>الإسكندرية</t>
        </is>
      </c>
      <c r="F53" s="5" t="inlineStr">
        <is>
          <t>P02</t>
        </is>
      </c>
      <c r="G53" s="15" t="n">
        <v>2</v>
      </c>
      <c r="H53" s="14" t="n">
        <v>20</v>
      </c>
      <c r="I53" s="5" t="inlineStr">
        <is>
          <t>تم التسليم</t>
        </is>
      </c>
      <c r="J53" s="6">
        <f>IF(AND(B53&amp;""="",F53&amp;""=""),"",IFERROR(INDEX('المنتجات'!$B$5:$B$204,MATCH($F53,'المنتجات'!$A$5:$A$204,0))&amp;"",""))</f>
        <v/>
      </c>
      <c r="K53" s="18">
        <f>IF(AND(B53&amp;""="",F53&amp;""=""),"",IFERROR(INDEX('المنتجات'!$D$5:$D$204,MATCH($F53,'المنتجات'!$A$5:$A$204,0))*G53-H53,0))</f>
        <v/>
      </c>
      <c r="L53" s="18">
        <f>IF(AND(B53&amp;""="",F53&amp;""=""),"",IF(I53="تم التسليم",IFERROR(INDEX('المحافظات'!$B$5:$B$44,MATCH($E53,'المحافظات'!$A$5:$A$44,0)),0),0))</f>
        <v/>
      </c>
      <c r="M53" s="18">
        <f>IF(AND(B53&amp;""="",F53&amp;""=""),"",IFERROR(INDEX('المنتجات'!$C$5:$C$204,MATCH($F53,'المنتجات'!$A$5:$A$204,0))*G53,0))</f>
        <v/>
      </c>
      <c r="N53" s="18">
        <f>IF(AND(B53&amp;""="",F53&amp;""=""),"",IF(I53="تم التسليم",IFERROR(INDEX('المحافظات'!$C$5:$C$44,MATCH($E53,'المحافظات'!$A$5:$A$44,0)),0),IF(I53="مرتجع",IFERROR(INDEX('المحافظات'!$D$5:$D$44,MATCH($E53,'المحافظات'!$A$5:$A$44,0)),0),0)))</f>
        <v/>
      </c>
      <c r="O53" s="18">
        <f>IF(AND(B53&amp;""="",F53&amp;""=""),"",IF(I53="تم التسليم",K53+L53-M53-N53,IF(I53="مرتجع",-N53,IF(I53="ملغي",0,""))))</f>
        <v/>
      </c>
      <c r="P53" s="6">
        <f>IF(AND(B53&amp;""="",F53&amp;""=""),"",IF(NOT(ISNUMBER(MATCH(F53,'المنتجات'!$A$5:$A$204,0))),"كود المنتج غير معروف",IF(NOT(ISNUMBER(MATCH(E53,'المحافظات'!$A$5:$A$44,0))),"المنطقة غير معروفة",IF(K53&lt;0,"الخصم أكبر من قيمة الطلب",IF(I53&amp;""="","اكتب الحالة","")))))</f>
        <v/>
      </c>
    </row>
    <row r="54">
      <c r="A54" s="17" t="n">
        <v>46301</v>
      </c>
      <c r="B54" s="5" t="inlineStr">
        <is>
          <t>A1050</t>
        </is>
      </c>
      <c r="C54" s="5" t="inlineStr">
        <is>
          <t>عميل 50</t>
        </is>
      </c>
      <c r="D54" s="13" t="inlineStr">
        <is>
          <t>01205395950</t>
        </is>
      </c>
      <c r="E54" s="5" t="inlineStr">
        <is>
          <t>مطروح</t>
        </is>
      </c>
      <c r="F54" s="5" t="inlineStr">
        <is>
          <t>P08</t>
        </is>
      </c>
      <c r="G54" s="15" t="n">
        <v>1</v>
      </c>
      <c r="H54" s="14" t="n">
        <v>120</v>
      </c>
      <c r="I54" s="5" t="inlineStr">
        <is>
          <t>تم التسليم</t>
        </is>
      </c>
      <c r="J54" s="6">
        <f>IF(AND(B54&amp;""="",F54&amp;""=""),"",IFERROR(INDEX('المنتجات'!$B$5:$B$204,MATCH($F54,'المنتجات'!$A$5:$A$204,0))&amp;"",""))</f>
        <v/>
      </c>
      <c r="K54" s="18">
        <f>IF(AND(B54&amp;""="",F54&amp;""=""),"",IFERROR(INDEX('المنتجات'!$D$5:$D$204,MATCH($F54,'المنتجات'!$A$5:$A$204,0))*G54-H54,0))</f>
        <v/>
      </c>
      <c r="L54" s="18">
        <f>IF(AND(B54&amp;""="",F54&amp;""=""),"",IF(I54="تم التسليم",IFERROR(INDEX('المحافظات'!$B$5:$B$44,MATCH($E54,'المحافظات'!$A$5:$A$44,0)),0),0))</f>
        <v/>
      </c>
      <c r="M54" s="18">
        <f>IF(AND(B54&amp;""="",F54&amp;""=""),"",IFERROR(INDEX('المنتجات'!$C$5:$C$204,MATCH($F54,'المنتجات'!$A$5:$A$204,0))*G54,0))</f>
        <v/>
      </c>
      <c r="N54" s="18">
        <f>IF(AND(B54&amp;""="",F54&amp;""=""),"",IF(I54="تم التسليم",IFERROR(INDEX('المحافظات'!$C$5:$C$44,MATCH($E54,'المحافظات'!$A$5:$A$44,0)),0),IF(I54="مرتجع",IFERROR(INDEX('المحافظات'!$D$5:$D$44,MATCH($E54,'المحافظات'!$A$5:$A$44,0)),0),0)))</f>
        <v/>
      </c>
      <c r="O54" s="18">
        <f>IF(AND(B54&amp;""="",F54&amp;""=""),"",IF(I54="تم التسليم",K54+L54-M54-N54,IF(I54="مرتجع",-N54,IF(I54="ملغي",0,""))))</f>
        <v/>
      </c>
      <c r="P54" s="6">
        <f>IF(AND(B54&amp;""="",F54&amp;""=""),"",IF(NOT(ISNUMBER(MATCH(F54,'المنتجات'!$A$5:$A$204,0))),"كود المنتج غير معروف",IF(NOT(ISNUMBER(MATCH(E54,'المحافظات'!$A$5:$A$44,0))),"المنطقة غير معروفة",IF(K54&lt;0,"الخصم أكبر من قيمة الطلب",IF(I54&amp;""="","اكتب الحالة","")))))</f>
        <v/>
      </c>
    </row>
    <row r="55">
      <c r="A55" s="17" t="n">
        <v>46302</v>
      </c>
      <c r="B55" s="5" t="inlineStr">
        <is>
          <t>A1051</t>
        </is>
      </c>
      <c r="C55" s="5" t="inlineStr">
        <is>
          <t>عميل 51</t>
        </is>
      </c>
      <c r="D55" s="13" t="inlineStr">
        <is>
          <t>01005403869</t>
        </is>
      </c>
      <c r="E55" s="5" t="inlineStr">
        <is>
          <t>الإسكندرية</t>
        </is>
      </c>
      <c r="F55" s="5" t="inlineStr">
        <is>
          <t>P05</t>
        </is>
      </c>
      <c r="G55" s="15" t="n">
        <v>1</v>
      </c>
      <c r="H55" s="14" t="n">
        <v>0</v>
      </c>
      <c r="I55" s="5" t="inlineStr">
        <is>
          <t>مرتجع</t>
        </is>
      </c>
      <c r="J55" s="6">
        <f>IF(AND(B55&amp;""="",F55&amp;""=""),"",IFERROR(INDEX('المنتجات'!$B$5:$B$204,MATCH($F55,'المنتجات'!$A$5:$A$204,0))&amp;"",""))</f>
        <v/>
      </c>
      <c r="K55" s="18">
        <f>IF(AND(B55&amp;""="",F55&amp;""=""),"",IFERROR(INDEX('المنتجات'!$D$5:$D$204,MATCH($F55,'المنتجات'!$A$5:$A$204,0))*G55-H55,0))</f>
        <v/>
      </c>
      <c r="L55" s="18">
        <f>IF(AND(B55&amp;""="",F55&amp;""=""),"",IF(I55="تم التسليم",IFERROR(INDEX('المحافظات'!$B$5:$B$44,MATCH($E55,'المحافظات'!$A$5:$A$44,0)),0),0))</f>
        <v/>
      </c>
      <c r="M55" s="18">
        <f>IF(AND(B55&amp;""="",F55&amp;""=""),"",IFERROR(INDEX('المنتجات'!$C$5:$C$204,MATCH($F55,'المنتجات'!$A$5:$A$204,0))*G55,0))</f>
        <v/>
      </c>
      <c r="N55" s="18">
        <f>IF(AND(B55&amp;""="",F55&amp;""=""),"",IF(I55="تم التسليم",IFERROR(INDEX('المحافظات'!$C$5:$C$44,MATCH($E55,'المحافظات'!$A$5:$A$44,0)),0),IF(I55="مرتجع",IFERROR(INDEX('المحافظات'!$D$5:$D$44,MATCH($E55,'المحافظات'!$A$5:$A$44,0)),0),0)))</f>
        <v/>
      </c>
      <c r="O55" s="18">
        <f>IF(AND(B55&amp;""="",F55&amp;""=""),"",IF(I55="تم التسليم",K55+L55-M55-N55,IF(I55="مرتجع",-N55,IF(I55="ملغي",0,""))))</f>
        <v/>
      </c>
      <c r="P55" s="6">
        <f>IF(AND(B55&amp;""="",F55&amp;""=""),"",IF(NOT(ISNUMBER(MATCH(F55,'المنتجات'!$A$5:$A$204,0))),"كود المنتج غير معروف",IF(NOT(ISNUMBER(MATCH(E55,'المحافظات'!$A$5:$A$44,0))),"المنطقة غير معروفة",IF(K55&lt;0,"الخصم أكبر من قيمة الطلب",IF(I55&amp;""="","اكتب الحالة","")))))</f>
        <v/>
      </c>
    </row>
    <row r="56">
      <c r="A56" s="17" t="n">
        <v>46303</v>
      </c>
      <c r="B56" s="5" t="inlineStr">
        <is>
          <t>A1052</t>
        </is>
      </c>
      <c r="C56" s="5" t="inlineStr">
        <is>
          <t>عميل 52</t>
        </is>
      </c>
      <c r="D56" s="13" t="inlineStr">
        <is>
          <t>01105411788</t>
        </is>
      </c>
      <c r="E56" s="5" t="inlineStr">
        <is>
          <t>الإسكندرية</t>
        </is>
      </c>
      <c r="F56" s="5" t="inlineStr">
        <is>
          <t>P08</t>
        </is>
      </c>
      <c r="G56" s="15" t="n">
        <v>1</v>
      </c>
      <c r="H56" s="14" t="n">
        <v>0</v>
      </c>
      <c r="I56" s="5" t="inlineStr">
        <is>
          <t>تم التسليم</t>
        </is>
      </c>
      <c r="J56" s="6">
        <f>IF(AND(B56&amp;""="",F56&amp;""=""),"",IFERROR(INDEX('المنتجات'!$B$5:$B$204,MATCH($F56,'المنتجات'!$A$5:$A$204,0))&amp;"",""))</f>
        <v/>
      </c>
      <c r="K56" s="18">
        <f>IF(AND(B56&amp;""="",F56&amp;""=""),"",IFERROR(INDEX('المنتجات'!$D$5:$D$204,MATCH($F56,'المنتجات'!$A$5:$A$204,0))*G56-H56,0))</f>
        <v/>
      </c>
      <c r="L56" s="18">
        <f>IF(AND(B56&amp;""="",F56&amp;""=""),"",IF(I56="تم التسليم",IFERROR(INDEX('المحافظات'!$B$5:$B$44,MATCH($E56,'المحافظات'!$A$5:$A$44,0)),0),0))</f>
        <v/>
      </c>
      <c r="M56" s="18">
        <f>IF(AND(B56&amp;""="",F56&amp;""=""),"",IFERROR(INDEX('المنتجات'!$C$5:$C$204,MATCH($F56,'المنتجات'!$A$5:$A$204,0))*G56,0))</f>
        <v/>
      </c>
      <c r="N56" s="18">
        <f>IF(AND(B56&amp;""="",F56&amp;""=""),"",IF(I56="تم التسليم",IFERROR(INDEX('المحافظات'!$C$5:$C$44,MATCH($E56,'المحافظات'!$A$5:$A$44,0)),0),IF(I56="مرتجع",IFERROR(INDEX('المحافظات'!$D$5:$D$44,MATCH($E56,'المحافظات'!$A$5:$A$44,0)),0),0)))</f>
        <v/>
      </c>
      <c r="O56" s="18">
        <f>IF(AND(B56&amp;""="",F56&amp;""=""),"",IF(I56="تم التسليم",K56+L56-M56-N56,IF(I56="مرتجع",-N56,IF(I56="ملغي",0,""))))</f>
        <v/>
      </c>
      <c r="P56" s="6">
        <f>IF(AND(B56&amp;""="",F56&amp;""=""),"",IF(NOT(ISNUMBER(MATCH(F56,'المنتجات'!$A$5:$A$204,0))),"كود المنتج غير معروف",IF(NOT(ISNUMBER(MATCH(E56,'المحافظات'!$A$5:$A$44,0))),"المنطقة غير معروفة",IF(K56&lt;0,"الخصم أكبر من قيمة الطلب",IF(I56&amp;""="","اكتب الحالة","")))))</f>
        <v/>
      </c>
    </row>
    <row r="57">
      <c r="A57" s="17" t="n">
        <v>46303</v>
      </c>
      <c r="B57" s="5" t="inlineStr">
        <is>
          <t>A1053</t>
        </is>
      </c>
      <c r="C57" s="5" t="inlineStr">
        <is>
          <t>عميل 53</t>
        </is>
      </c>
      <c r="D57" s="13" t="inlineStr">
        <is>
          <t>01205419707</t>
        </is>
      </c>
      <c r="E57" s="5" t="inlineStr">
        <is>
          <t>الإسكندرية</t>
        </is>
      </c>
      <c r="F57" s="5" t="inlineStr">
        <is>
          <t>P03</t>
        </is>
      </c>
      <c r="G57" s="15" t="n">
        <v>1</v>
      </c>
      <c r="H57" s="14" t="n">
        <v>0</v>
      </c>
      <c r="I57" s="5" t="inlineStr">
        <is>
          <t>تم التسليم</t>
        </is>
      </c>
      <c r="J57" s="6">
        <f>IF(AND(B57&amp;""="",F57&amp;""=""),"",IFERROR(INDEX('المنتجات'!$B$5:$B$204,MATCH($F57,'المنتجات'!$A$5:$A$204,0))&amp;"",""))</f>
        <v/>
      </c>
      <c r="K57" s="18">
        <f>IF(AND(B57&amp;""="",F57&amp;""=""),"",IFERROR(INDEX('المنتجات'!$D$5:$D$204,MATCH($F57,'المنتجات'!$A$5:$A$204,0))*G57-H57,0))</f>
        <v/>
      </c>
      <c r="L57" s="18">
        <f>IF(AND(B57&amp;""="",F57&amp;""=""),"",IF(I57="تم التسليم",IFERROR(INDEX('المحافظات'!$B$5:$B$44,MATCH($E57,'المحافظات'!$A$5:$A$44,0)),0),0))</f>
        <v/>
      </c>
      <c r="M57" s="18">
        <f>IF(AND(B57&amp;""="",F57&amp;""=""),"",IFERROR(INDEX('المنتجات'!$C$5:$C$204,MATCH($F57,'المنتجات'!$A$5:$A$204,0))*G57,0))</f>
        <v/>
      </c>
      <c r="N57" s="18">
        <f>IF(AND(B57&amp;""="",F57&amp;""=""),"",IF(I57="تم التسليم",IFERROR(INDEX('المحافظات'!$C$5:$C$44,MATCH($E57,'المحافظات'!$A$5:$A$44,0)),0),IF(I57="مرتجع",IFERROR(INDEX('المحافظات'!$D$5:$D$44,MATCH($E57,'المحافظات'!$A$5:$A$44,0)),0),0)))</f>
        <v/>
      </c>
      <c r="O57" s="18">
        <f>IF(AND(B57&amp;""="",F57&amp;""=""),"",IF(I57="تم التسليم",K57+L57-M57-N57,IF(I57="مرتجع",-N57,IF(I57="ملغي",0,""))))</f>
        <v/>
      </c>
      <c r="P57" s="6">
        <f>IF(AND(B57&amp;""="",F57&amp;""=""),"",IF(NOT(ISNUMBER(MATCH(F57,'المنتجات'!$A$5:$A$204,0))),"كود المنتج غير معروف",IF(NOT(ISNUMBER(MATCH(E57,'المحافظات'!$A$5:$A$44,0))),"المنطقة غير معروفة",IF(K57&lt;0,"الخصم أكبر من قيمة الطلب",IF(I57&amp;""="","اكتب الحالة","")))))</f>
        <v/>
      </c>
    </row>
    <row r="58">
      <c r="A58" s="17" t="n">
        <v>46303</v>
      </c>
      <c r="B58" s="5" t="inlineStr">
        <is>
          <t>A1054</t>
        </is>
      </c>
      <c r="C58" s="5" t="inlineStr">
        <is>
          <t>عميل 54</t>
        </is>
      </c>
      <c r="D58" s="13" t="inlineStr">
        <is>
          <t>01005427626</t>
        </is>
      </c>
      <c r="E58" s="5" t="inlineStr">
        <is>
          <t>القاهرة</t>
        </is>
      </c>
      <c r="F58" s="5" t="inlineStr">
        <is>
          <t>P06</t>
        </is>
      </c>
      <c r="G58" s="15" t="n">
        <v>1</v>
      </c>
      <c r="H58" s="14" t="n">
        <v>0</v>
      </c>
      <c r="I58" s="5" t="inlineStr">
        <is>
          <t>ملغي</t>
        </is>
      </c>
      <c r="J58" s="6">
        <f>IF(AND(B58&amp;""="",F58&amp;""=""),"",IFERROR(INDEX('المنتجات'!$B$5:$B$204,MATCH($F58,'المنتجات'!$A$5:$A$204,0))&amp;"",""))</f>
        <v/>
      </c>
      <c r="K58" s="18">
        <f>IF(AND(B58&amp;""="",F58&amp;""=""),"",IFERROR(INDEX('المنتجات'!$D$5:$D$204,MATCH($F58,'المنتجات'!$A$5:$A$204,0))*G58-H58,0))</f>
        <v/>
      </c>
      <c r="L58" s="18">
        <f>IF(AND(B58&amp;""="",F58&amp;""=""),"",IF(I58="تم التسليم",IFERROR(INDEX('المحافظات'!$B$5:$B$44,MATCH($E58,'المحافظات'!$A$5:$A$44,0)),0),0))</f>
        <v/>
      </c>
      <c r="M58" s="18">
        <f>IF(AND(B58&amp;""="",F58&amp;""=""),"",IFERROR(INDEX('المنتجات'!$C$5:$C$204,MATCH($F58,'المنتجات'!$A$5:$A$204,0))*G58,0))</f>
        <v/>
      </c>
      <c r="N58" s="18">
        <f>IF(AND(B58&amp;""="",F58&amp;""=""),"",IF(I58="تم التسليم",IFERROR(INDEX('المحافظات'!$C$5:$C$44,MATCH($E58,'المحافظات'!$A$5:$A$44,0)),0),IF(I58="مرتجع",IFERROR(INDEX('المحافظات'!$D$5:$D$44,MATCH($E58,'المحافظات'!$A$5:$A$44,0)),0),0)))</f>
        <v/>
      </c>
      <c r="O58" s="18">
        <f>IF(AND(B58&amp;""="",F58&amp;""=""),"",IF(I58="تم التسليم",K58+L58-M58-N58,IF(I58="مرتجع",-N58,IF(I58="ملغي",0,""))))</f>
        <v/>
      </c>
      <c r="P58" s="6">
        <f>IF(AND(B58&amp;""="",F58&amp;""=""),"",IF(NOT(ISNUMBER(MATCH(F58,'المنتجات'!$A$5:$A$204,0))),"كود المنتج غير معروف",IF(NOT(ISNUMBER(MATCH(E58,'المحافظات'!$A$5:$A$44,0))),"المنطقة غير معروفة",IF(K58&lt;0,"الخصم أكبر من قيمة الطلب",IF(I58&amp;""="","اكتب الحالة","")))))</f>
        <v/>
      </c>
    </row>
    <row r="59">
      <c r="A59" s="17" t="n">
        <v>46304</v>
      </c>
      <c r="B59" s="5" t="inlineStr">
        <is>
          <t>A1055</t>
        </is>
      </c>
      <c r="C59" s="5" t="inlineStr">
        <is>
          <t>عميل 55</t>
        </is>
      </c>
      <c r="D59" s="13" t="inlineStr">
        <is>
          <t>01105435545</t>
        </is>
      </c>
      <c r="E59" s="5" t="inlineStr">
        <is>
          <t>الإسكندرية</t>
        </is>
      </c>
      <c r="F59" s="5" t="inlineStr">
        <is>
          <t>P06</t>
        </is>
      </c>
      <c r="G59" s="15" t="n">
        <v>2</v>
      </c>
      <c r="H59" s="14" t="n">
        <v>0</v>
      </c>
      <c r="I59" s="5" t="inlineStr">
        <is>
          <t>تم التسليم</t>
        </is>
      </c>
      <c r="J59" s="6">
        <f>IF(AND(B59&amp;""="",F59&amp;""=""),"",IFERROR(INDEX('المنتجات'!$B$5:$B$204,MATCH($F59,'المنتجات'!$A$5:$A$204,0))&amp;"",""))</f>
        <v/>
      </c>
      <c r="K59" s="18">
        <f>IF(AND(B59&amp;""="",F59&amp;""=""),"",IFERROR(INDEX('المنتجات'!$D$5:$D$204,MATCH($F59,'المنتجات'!$A$5:$A$204,0))*G59-H59,0))</f>
        <v/>
      </c>
      <c r="L59" s="18">
        <f>IF(AND(B59&amp;""="",F59&amp;""=""),"",IF(I59="تم التسليم",IFERROR(INDEX('المحافظات'!$B$5:$B$44,MATCH($E59,'المحافظات'!$A$5:$A$44,0)),0),0))</f>
        <v/>
      </c>
      <c r="M59" s="18">
        <f>IF(AND(B59&amp;""="",F59&amp;""=""),"",IFERROR(INDEX('المنتجات'!$C$5:$C$204,MATCH($F59,'المنتجات'!$A$5:$A$204,0))*G59,0))</f>
        <v/>
      </c>
      <c r="N59" s="18">
        <f>IF(AND(B59&amp;""="",F59&amp;""=""),"",IF(I59="تم التسليم",IFERROR(INDEX('المحافظات'!$C$5:$C$44,MATCH($E59,'المحافظات'!$A$5:$A$44,0)),0),IF(I59="مرتجع",IFERROR(INDEX('المحافظات'!$D$5:$D$44,MATCH($E59,'المحافظات'!$A$5:$A$44,0)),0),0)))</f>
        <v/>
      </c>
      <c r="O59" s="18">
        <f>IF(AND(B59&amp;""="",F59&amp;""=""),"",IF(I59="تم التسليم",K59+L59-M59-N59,IF(I59="مرتجع",-N59,IF(I59="ملغي",0,""))))</f>
        <v/>
      </c>
      <c r="P59" s="6">
        <f>IF(AND(B59&amp;""="",F59&amp;""=""),"",IF(NOT(ISNUMBER(MATCH(F59,'المنتجات'!$A$5:$A$204,0))),"كود المنتج غير معروف",IF(NOT(ISNUMBER(MATCH(E59,'المحافظات'!$A$5:$A$44,0))),"المنطقة غير معروفة",IF(K59&lt;0,"الخصم أكبر من قيمة الطلب",IF(I59&amp;""="","اكتب الحالة","")))))</f>
        <v/>
      </c>
    </row>
    <row r="60">
      <c r="A60" s="17" t="n">
        <v>46304</v>
      </c>
      <c r="B60" s="5" t="inlineStr">
        <is>
          <t>A1056</t>
        </is>
      </c>
      <c r="C60" s="5" t="inlineStr">
        <is>
          <t>عميل 56</t>
        </is>
      </c>
      <c r="D60" s="13" t="inlineStr">
        <is>
          <t>01205443464</t>
        </is>
      </c>
      <c r="E60" s="5" t="inlineStr">
        <is>
          <t>الفيوم</t>
        </is>
      </c>
      <c r="F60" s="5" t="inlineStr">
        <is>
          <t>P04</t>
        </is>
      </c>
      <c r="G60" s="15" t="n">
        <v>2</v>
      </c>
      <c r="H60" s="14" t="n">
        <v>0</v>
      </c>
      <c r="I60" s="5" t="inlineStr">
        <is>
          <t>تم الشحن</t>
        </is>
      </c>
      <c r="J60" s="6">
        <f>IF(AND(B60&amp;""="",F60&amp;""=""),"",IFERROR(INDEX('المنتجات'!$B$5:$B$204,MATCH($F60,'المنتجات'!$A$5:$A$204,0))&amp;"",""))</f>
        <v/>
      </c>
      <c r="K60" s="18">
        <f>IF(AND(B60&amp;""="",F60&amp;""=""),"",IFERROR(INDEX('المنتجات'!$D$5:$D$204,MATCH($F60,'المنتجات'!$A$5:$A$204,0))*G60-H60,0))</f>
        <v/>
      </c>
      <c r="L60" s="18">
        <f>IF(AND(B60&amp;""="",F60&amp;""=""),"",IF(I60="تم التسليم",IFERROR(INDEX('المحافظات'!$B$5:$B$44,MATCH($E60,'المحافظات'!$A$5:$A$44,0)),0),0))</f>
        <v/>
      </c>
      <c r="M60" s="18">
        <f>IF(AND(B60&amp;""="",F60&amp;""=""),"",IFERROR(INDEX('المنتجات'!$C$5:$C$204,MATCH($F60,'المنتجات'!$A$5:$A$204,0))*G60,0))</f>
        <v/>
      </c>
      <c r="N60" s="18">
        <f>IF(AND(B60&amp;""="",F60&amp;""=""),"",IF(I60="تم التسليم",IFERROR(INDEX('المحافظات'!$C$5:$C$44,MATCH($E60,'المحافظات'!$A$5:$A$44,0)),0),IF(I60="مرتجع",IFERROR(INDEX('المحافظات'!$D$5:$D$44,MATCH($E60,'المحافظات'!$A$5:$A$44,0)),0),0)))</f>
        <v/>
      </c>
      <c r="O60" s="18">
        <f>IF(AND(B60&amp;""="",F60&amp;""=""),"",IF(I60="تم التسليم",K60+L60-M60-N60,IF(I60="مرتجع",-N60,IF(I60="ملغي",0,""))))</f>
        <v/>
      </c>
      <c r="P60" s="6">
        <f>IF(AND(B60&amp;""="",F60&amp;""=""),"",IF(NOT(ISNUMBER(MATCH(F60,'المنتجات'!$A$5:$A$204,0))),"كود المنتج غير معروف",IF(NOT(ISNUMBER(MATCH(E60,'المحافظات'!$A$5:$A$44,0))),"المنطقة غير معروفة",IF(K60&lt;0,"الخصم أكبر من قيمة الطلب",IF(I60&amp;""="","اكتب الحالة","")))))</f>
        <v/>
      </c>
    </row>
    <row r="61">
      <c r="A61" s="17" t="n">
        <v>46305</v>
      </c>
      <c r="B61" s="5" t="inlineStr">
        <is>
          <t>A1057</t>
        </is>
      </c>
      <c r="C61" s="5" t="inlineStr">
        <is>
          <t>عميل 57</t>
        </is>
      </c>
      <c r="D61" s="13" t="inlineStr">
        <is>
          <t>01005451383</t>
        </is>
      </c>
      <c r="E61" s="5" t="inlineStr">
        <is>
          <t>الإسكندرية</t>
        </is>
      </c>
      <c r="F61" s="5" t="inlineStr">
        <is>
          <t>P01</t>
        </is>
      </c>
      <c r="G61" s="15" t="n">
        <v>1</v>
      </c>
      <c r="H61" s="14" t="n">
        <v>0</v>
      </c>
      <c r="I61" s="5" t="inlineStr">
        <is>
          <t>تم التسليم</t>
        </is>
      </c>
      <c r="J61" s="6">
        <f>IF(AND(B61&amp;""="",F61&amp;""=""),"",IFERROR(INDEX('المنتجات'!$B$5:$B$204,MATCH($F61,'المنتجات'!$A$5:$A$204,0))&amp;"",""))</f>
        <v/>
      </c>
      <c r="K61" s="18">
        <f>IF(AND(B61&amp;""="",F61&amp;""=""),"",IFERROR(INDEX('المنتجات'!$D$5:$D$204,MATCH($F61,'المنتجات'!$A$5:$A$204,0))*G61-H61,0))</f>
        <v/>
      </c>
      <c r="L61" s="18">
        <f>IF(AND(B61&amp;""="",F61&amp;""=""),"",IF(I61="تم التسليم",IFERROR(INDEX('المحافظات'!$B$5:$B$44,MATCH($E61,'المحافظات'!$A$5:$A$44,0)),0),0))</f>
        <v/>
      </c>
      <c r="M61" s="18">
        <f>IF(AND(B61&amp;""="",F61&amp;""=""),"",IFERROR(INDEX('المنتجات'!$C$5:$C$204,MATCH($F61,'المنتجات'!$A$5:$A$204,0))*G61,0))</f>
        <v/>
      </c>
      <c r="N61" s="18">
        <f>IF(AND(B61&amp;""="",F61&amp;""=""),"",IF(I61="تم التسليم",IFERROR(INDEX('المحافظات'!$C$5:$C$44,MATCH($E61,'المحافظات'!$A$5:$A$44,0)),0),IF(I61="مرتجع",IFERROR(INDEX('المحافظات'!$D$5:$D$44,MATCH($E61,'المحافظات'!$A$5:$A$44,0)),0),0)))</f>
        <v/>
      </c>
      <c r="O61" s="18">
        <f>IF(AND(B61&amp;""="",F61&amp;""=""),"",IF(I61="تم التسليم",K61+L61-M61-N61,IF(I61="مرتجع",-N61,IF(I61="ملغي",0,""))))</f>
        <v/>
      </c>
      <c r="P61" s="6">
        <f>IF(AND(B61&amp;""="",F61&amp;""=""),"",IF(NOT(ISNUMBER(MATCH(F61,'المنتجات'!$A$5:$A$204,0))),"كود المنتج غير معروف",IF(NOT(ISNUMBER(MATCH(E61,'المحافظات'!$A$5:$A$44,0))),"المنطقة غير معروفة",IF(K61&lt;0,"الخصم أكبر من قيمة الطلب",IF(I61&amp;""="","اكتب الحالة","")))))</f>
        <v/>
      </c>
    </row>
    <row r="62">
      <c r="A62" s="17" t="n">
        <v>46305</v>
      </c>
      <c r="B62" s="5" t="inlineStr">
        <is>
          <t>A1058</t>
        </is>
      </c>
      <c r="C62" s="5" t="inlineStr">
        <is>
          <t>عميل 58</t>
        </is>
      </c>
      <c r="D62" s="13" t="inlineStr">
        <is>
          <t>01105459302</t>
        </is>
      </c>
      <c r="E62" s="5" t="inlineStr">
        <is>
          <t>الجيزة</t>
        </is>
      </c>
      <c r="F62" s="5" t="inlineStr">
        <is>
          <t>P99</t>
        </is>
      </c>
      <c r="G62" s="15" t="n">
        <v>1</v>
      </c>
      <c r="H62" s="14" t="n">
        <v>0</v>
      </c>
      <c r="I62" s="5" t="inlineStr">
        <is>
          <t>قيد التجهيز</t>
        </is>
      </c>
      <c r="J62" s="6">
        <f>IF(AND(B62&amp;""="",F62&amp;""=""),"",IFERROR(INDEX('المنتجات'!$B$5:$B$204,MATCH($F62,'المنتجات'!$A$5:$A$204,0))&amp;"",""))</f>
        <v/>
      </c>
      <c r="K62" s="18">
        <f>IF(AND(B62&amp;""="",F62&amp;""=""),"",IFERROR(INDEX('المنتجات'!$D$5:$D$204,MATCH($F62,'المنتجات'!$A$5:$A$204,0))*G62-H62,0))</f>
        <v/>
      </c>
      <c r="L62" s="18">
        <f>IF(AND(B62&amp;""="",F62&amp;""=""),"",IF(I62="تم التسليم",IFERROR(INDEX('المحافظات'!$B$5:$B$44,MATCH($E62,'المحافظات'!$A$5:$A$44,0)),0),0))</f>
        <v/>
      </c>
      <c r="M62" s="18">
        <f>IF(AND(B62&amp;""="",F62&amp;""=""),"",IFERROR(INDEX('المنتجات'!$C$5:$C$204,MATCH($F62,'المنتجات'!$A$5:$A$204,0))*G62,0))</f>
        <v/>
      </c>
      <c r="N62" s="18">
        <f>IF(AND(B62&amp;""="",F62&amp;""=""),"",IF(I62="تم التسليم",IFERROR(INDEX('المحافظات'!$C$5:$C$44,MATCH($E62,'المحافظات'!$A$5:$A$44,0)),0),IF(I62="مرتجع",IFERROR(INDEX('المحافظات'!$D$5:$D$44,MATCH($E62,'المحافظات'!$A$5:$A$44,0)),0),0)))</f>
        <v/>
      </c>
      <c r="O62" s="18">
        <f>IF(AND(B62&amp;""="",F62&amp;""=""),"",IF(I62="تم التسليم",K62+L62-M62-N62,IF(I62="مرتجع",-N62,IF(I62="ملغي",0,""))))</f>
        <v/>
      </c>
      <c r="P62" s="6">
        <f>IF(AND(B62&amp;""="",F62&amp;""=""),"",IF(NOT(ISNUMBER(MATCH(F62,'المنتجات'!$A$5:$A$204,0))),"كود المنتج غير معروف",IF(NOT(ISNUMBER(MATCH(E62,'المحافظات'!$A$5:$A$44,0))),"المنطقة غير معروفة",IF(K62&lt;0,"الخصم أكبر من قيمة الطلب",IF(I62&amp;""="","اكتب الحالة","")))))</f>
        <v/>
      </c>
    </row>
    <row r="63">
      <c r="A63" s="17" t="n">
        <v>46306</v>
      </c>
      <c r="B63" s="5" t="inlineStr">
        <is>
          <t>A1059</t>
        </is>
      </c>
      <c r="C63" s="5" t="inlineStr">
        <is>
          <t>عميل 59</t>
        </is>
      </c>
      <c r="D63" s="13" t="inlineStr">
        <is>
          <t>01205467221</t>
        </is>
      </c>
      <c r="E63" s="5" t="inlineStr">
        <is>
          <t>الجيزة</t>
        </is>
      </c>
      <c r="F63" s="5" t="inlineStr">
        <is>
          <t>P04</t>
        </is>
      </c>
      <c r="G63" s="15" t="n">
        <v>1</v>
      </c>
      <c r="H63" s="14" t="n">
        <v>800</v>
      </c>
      <c r="I63" s="5" t="inlineStr">
        <is>
          <t>ملغي</t>
        </is>
      </c>
      <c r="J63" s="6">
        <f>IF(AND(B63&amp;""="",F63&amp;""=""),"",IFERROR(INDEX('المنتجات'!$B$5:$B$204,MATCH($F63,'المنتجات'!$A$5:$A$204,0))&amp;"",""))</f>
        <v/>
      </c>
      <c r="K63" s="18">
        <f>IF(AND(B63&amp;""="",F63&amp;""=""),"",IFERROR(INDEX('المنتجات'!$D$5:$D$204,MATCH($F63,'المنتجات'!$A$5:$A$204,0))*G63-H63,0))</f>
        <v/>
      </c>
      <c r="L63" s="18">
        <f>IF(AND(B63&amp;""="",F63&amp;""=""),"",IF(I63="تم التسليم",IFERROR(INDEX('المحافظات'!$B$5:$B$44,MATCH($E63,'المحافظات'!$A$5:$A$44,0)),0),0))</f>
        <v/>
      </c>
      <c r="M63" s="18">
        <f>IF(AND(B63&amp;""="",F63&amp;""=""),"",IFERROR(INDEX('المنتجات'!$C$5:$C$204,MATCH($F63,'المنتجات'!$A$5:$A$204,0))*G63,0))</f>
        <v/>
      </c>
      <c r="N63" s="18">
        <f>IF(AND(B63&amp;""="",F63&amp;""=""),"",IF(I63="تم التسليم",IFERROR(INDEX('المحافظات'!$C$5:$C$44,MATCH($E63,'المحافظات'!$A$5:$A$44,0)),0),IF(I63="مرتجع",IFERROR(INDEX('المحافظات'!$D$5:$D$44,MATCH($E63,'المحافظات'!$A$5:$A$44,0)),0),0)))</f>
        <v/>
      </c>
      <c r="O63" s="18">
        <f>IF(AND(B63&amp;""="",F63&amp;""=""),"",IF(I63="تم التسليم",K63+L63-M63-N63,IF(I63="مرتجع",-N63,IF(I63="ملغي",0,""))))</f>
        <v/>
      </c>
      <c r="P63" s="6">
        <f>IF(AND(B63&amp;""="",F63&amp;""=""),"",IF(NOT(ISNUMBER(MATCH(F63,'المنتجات'!$A$5:$A$204,0))),"كود المنتج غير معروف",IF(NOT(ISNUMBER(MATCH(E63,'المحافظات'!$A$5:$A$44,0))),"المنطقة غير معروفة",IF(K63&lt;0,"الخصم أكبر من قيمة الطلب",IF(I63&amp;""="","اكتب الحالة","")))))</f>
        <v/>
      </c>
    </row>
    <row r="64">
      <c r="A64" s="17" t="n">
        <v>46307</v>
      </c>
      <c r="B64" s="5" t="inlineStr">
        <is>
          <t>A1060</t>
        </is>
      </c>
      <c r="C64" s="5" t="inlineStr">
        <is>
          <t>عميل 60</t>
        </is>
      </c>
      <c r="D64" s="13" t="inlineStr">
        <is>
          <t>01005475140</t>
        </is>
      </c>
      <c r="E64" s="5" t="inlineStr">
        <is>
          <t>القاهرة</t>
        </is>
      </c>
      <c r="F64" s="5" t="inlineStr">
        <is>
          <t>P01</t>
        </is>
      </c>
      <c r="G64" s="15" t="n">
        <v>1</v>
      </c>
      <c r="H64" s="14" t="n">
        <v>0</v>
      </c>
      <c r="I64" s="5" t="inlineStr">
        <is>
          <t>قيد التجهيز</t>
        </is>
      </c>
      <c r="J64" s="6">
        <f>IF(AND(B64&amp;""="",F64&amp;""=""),"",IFERROR(INDEX('المنتجات'!$B$5:$B$204,MATCH($F64,'المنتجات'!$A$5:$A$204,0))&amp;"",""))</f>
        <v/>
      </c>
      <c r="K64" s="18">
        <f>IF(AND(B64&amp;""="",F64&amp;""=""),"",IFERROR(INDEX('المنتجات'!$D$5:$D$204,MATCH($F64,'المنتجات'!$A$5:$A$204,0))*G64-H64,0))</f>
        <v/>
      </c>
      <c r="L64" s="18">
        <f>IF(AND(B64&amp;""="",F64&amp;""=""),"",IF(I64="تم التسليم",IFERROR(INDEX('المحافظات'!$B$5:$B$44,MATCH($E64,'المحافظات'!$A$5:$A$44,0)),0),0))</f>
        <v/>
      </c>
      <c r="M64" s="18">
        <f>IF(AND(B64&amp;""="",F64&amp;""=""),"",IFERROR(INDEX('المنتجات'!$C$5:$C$204,MATCH($F64,'المنتجات'!$A$5:$A$204,0))*G64,0))</f>
        <v/>
      </c>
      <c r="N64" s="18">
        <f>IF(AND(B64&amp;""="",F64&amp;""=""),"",IF(I64="تم التسليم",IFERROR(INDEX('المحافظات'!$C$5:$C$44,MATCH($E64,'المحافظات'!$A$5:$A$44,0)),0),IF(I64="مرتجع",IFERROR(INDEX('المحافظات'!$D$5:$D$44,MATCH($E64,'المحافظات'!$A$5:$A$44,0)),0),0)))</f>
        <v/>
      </c>
      <c r="O64" s="18">
        <f>IF(AND(B64&amp;""="",F64&amp;""=""),"",IF(I64="تم التسليم",K64+L64-M64-N64,IF(I64="مرتجع",-N64,IF(I64="ملغي",0,""))))</f>
        <v/>
      </c>
      <c r="P64" s="6">
        <f>IF(AND(B64&amp;""="",F64&amp;""=""),"",IF(NOT(ISNUMBER(MATCH(F64,'المنتجات'!$A$5:$A$204,0))),"كود المنتج غير معروف",IF(NOT(ISNUMBER(MATCH(E64,'المحافظات'!$A$5:$A$44,0))),"المنطقة غير معروفة",IF(K64&lt;0,"الخصم أكبر من قيمة الطلب",IF(I64&amp;""="","اكتب الحالة","")))))</f>
        <v/>
      </c>
    </row>
    <row r="65">
      <c r="A65" s="17" t="n">
        <v>46307</v>
      </c>
      <c r="B65" s="5" t="inlineStr">
        <is>
          <t>A1061</t>
        </is>
      </c>
      <c r="C65" s="5" t="inlineStr">
        <is>
          <t>عميل 61</t>
        </is>
      </c>
      <c r="D65" s="13" t="inlineStr">
        <is>
          <t>01105483059</t>
        </is>
      </c>
      <c r="E65" s="5" t="inlineStr">
        <is>
          <t>الجيزة</t>
        </is>
      </c>
      <c r="F65" s="5" t="inlineStr">
        <is>
          <t>P03</t>
        </is>
      </c>
      <c r="G65" s="15" t="n">
        <v>2</v>
      </c>
      <c r="H65" s="14" t="n">
        <v>0</v>
      </c>
      <c r="I65" s="5" t="inlineStr">
        <is>
          <t>تم الشحن</t>
        </is>
      </c>
      <c r="J65" s="6">
        <f>IF(AND(B65&amp;""="",F65&amp;""=""),"",IFERROR(INDEX('المنتجات'!$B$5:$B$204,MATCH($F65,'المنتجات'!$A$5:$A$204,0))&amp;"",""))</f>
        <v/>
      </c>
      <c r="K65" s="18">
        <f>IF(AND(B65&amp;""="",F65&amp;""=""),"",IFERROR(INDEX('المنتجات'!$D$5:$D$204,MATCH($F65,'المنتجات'!$A$5:$A$204,0))*G65-H65,0))</f>
        <v/>
      </c>
      <c r="L65" s="18">
        <f>IF(AND(B65&amp;""="",F65&amp;""=""),"",IF(I65="تم التسليم",IFERROR(INDEX('المحافظات'!$B$5:$B$44,MATCH($E65,'المحافظات'!$A$5:$A$44,0)),0),0))</f>
        <v/>
      </c>
      <c r="M65" s="18">
        <f>IF(AND(B65&amp;""="",F65&amp;""=""),"",IFERROR(INDEX('المنتجات'!$C$5:$C$204,MATCH($F65,'المنتجات'!$A$5:$A$204,0))*G65,0))</f>
        <v/>
      </c>
      <c r="N65" s="18">
        <f>IF(AND(B65&amp;""="",F65&amp;""=""),"",IF(I65="تم التسليم",IFERROR(INDEX('المحافظات'!$C$5:$C$44,MATCH($E65,'المحافظات'!$A$5:$A$44,0)),0),IF(I65="مرتجع",IFERROR(INDEX('المحافظات'!$D$5:$D$44,MATCH($E65,'المحافظات'!$A$5:$A$44,0)),0),0)))</f>
        <v/>
      </c>
      <c r="O65" s="18">
        <f>IF(AND(B65&amp;""="",F65&amp;""=""),"",IF(I65="تم التسليم",K65+L65-M65-N65,IF(I65="مرتجع",-N65,IF(I65="ملغي",0,""))))</f>
        <v/>
      </c>
      <c r="P65" s="6">
        <f>IF(AND(B65&amp;""="",F65&amp;""=""),"",IF(NOT(ISNUMBER(MATCH(F65,'المنتجات'!$A$5:$A$204,0))),"كود المنتج غير معروف",IF(NOT(ISNUMBER(MATCH(E65,'المحافظات'!$A$5:$A$44,0))),"المنطقة غير معروفة",IF(K65&lt;0,"الخصم أكبر من قيمة الطلب",IF(I65&amp;""="","اكتب الحالة","")))))</f>
        <v/>
      </c>
    </row>
    <row r="66">
      <c r="A66" s="17" t="n">
        <v>46308</v>
      </c>
      <c r="B66" s="5" t="inlineStr">
        <is>
          <t>A1062</t>
        </is>
      </c>
      <c r="C66" s="5" t="inlineStr">
        <is>
          <t>عميل 62</t>
        </is>
      </c>
      <c r="D66" s="13" t="inlineStr">
        <is>
          <t>01205490978</t>
        </is>
      </c>
      <c r="E66" s="5" t="inlineStr">
        <is>
          <t>الدلتا</t>
        </is>
      </c>
      <c r="F66" s="5" t="inlineStr">
        <is>
          <t>P05</t>
        </is>
      </c>
      <c r="G66" s="15" t="n">
        <v>1</v>
      </c>
      <c r="H66" s="14" t="n">
        <v>20</v>
      </c>
      <c r="I66" s="5" t="inlineStr">
        <is>
          <t>تم الشحن</t>
        </is>
      </c>
      <c r="J66" s="6">
        <f>IF(AND(B66&amp;""="",F66&amp;""=""),"",IFERROR(INDEX('المنتجات'!$B$5:$B$204,MATCH($F66,'المنتجات'!$A$5:$A$204,0))&amp;"",""))</f>
        <v/>
      </c>
      <c r="K66" s="18">
        <f>IF(AND(B66&amp;""="",F66&amp;""=""),"",IFERROR(INDEX('المنتجات'!$D$5:$D$204,MATCH($F66,'المنتجات'!$A$5:$A$204,0))*G66-H66,0))</f>
        <v/>
      </c>
      <c r="L66" s="18">
        <f>IF(AND(B66&amp;""="",F66&amp;""=""),"",IF(I66="تم التسليم",IFERROR(INDEX('المحافظات'!$B$5:$B$44,MATCH($E66,'المحافظات'!$A$5:$A$44,0)),0),0))</f>
        <v/>
      </c>
      <c r="M66" s="18">
        <f>IF(AND(B66&amp;""="",F66&amp;""=""),"",IFERROR(INDEX('المنتجات'!$C$5:$C$204,MATCH($F66,'المنتجات'!$A$5:$A$204,0))*G66,0))</f>
        <v/>
      </c>
      <c r="N66" s="18">
        <f>IF(AND(B66&amp;""="",F66&amp;""=""),"",IF(I66="تم التسليم",IFERROR(INDEX('المحافظات'!$C$5:$C$44,MATCH($E66,'المحافظات'!$A$5:$A$44,0)),0),IF(I66="مرتجع",IFERROR(INDEX('المحافظات'!$D$5:$D$44,MATCH($E66,'المحافظات'!$A$5:$A$44,0)),0),0)))</f>
        <v/>
      </c>
      <c r="O66" s="18">
        <f>IF(AND(B66&amp;""="",F66&amp;""=""),"",IF(I66="تم التسليم",K66+L66-M66-N66,IF(I66="مرتجع",-N66,IF(I66="ملغي",0,""))))</f>
        <v/>
      </c>
      <c r="P66" s="6">
        <f>IF(AND(B66&amp;""="",F66&amp;""=""),"",IF(NOT(ISNUMBER(MATCH(F66,'المنتجات'!$A$5:$A$204,0))),"كود المنتج غير معروف",IF(NOT(ISNUMBER(MATCH(E66,'المحافظات'!$A$5:$A$44,0))),"المنطقة غير معروفة",IF(K66&lt;0,"الخصم أكبر من قيمة الطلب",IF(I66&amp;""="","اكتب الحالة","")))))</f>
        <v/>
      </c>
    </row>
    <row r="67">
      <c r="A67" s="17" t="n">
        <v>46308</v>
      </c>
      <c r="B67" s="5" t="inlineStr">
        <is>
          <t>A1063</t>
        </is>
      </c>
      <c r="C67" s="5" t="inlineStr">
        <is>
          <t>عميل 63</t>
        </is>
      </c>
      <c r="D67" s="13" t="inlineStr">
        <is>
          <t>01005498897</t>
        </is>
      </c>
      <c r="E67" s="5" t="inlineStr">
        <is>
          <t>الإسكندرية</t>
        </is>
      </c>
      <c r="F67" s="5" t="inlineStr">
        <is>
          <t>P04</t>
        </is>
      </c>
      <c r="G67" s="15" t="n">
        <v>3</v>
      </c>
      <c r="H67" s="14" t="n">
        <v>0</v>
      </c>
      <c r="I67" s="5" t="inlineStr">
        <is>
          <t>قيد التجهيز</t>
        </is>
      </c>
      <c r="J67" s="6">
        <f>IF(AND(B67&amp;""="",F67&amp;""=""),"",IFERROR(INDEX('المنتجات'!$B$5:$B$204,MATCH($F67,'المنتجات'!$A$5:$A$204,0))&amp;"",""))</f>
        <v/>
      </c>
      <c r="K67" s="18">
        <f>IF(AND(B67&amp;""="",F67&amp;""=""),"",IFERROR(INDEX('المنتجات'!$D$5:$D$204,MATCH($F67,'المنتجات'!$A$5:$A$204,0))*G67-H67,0))</f>
        <v/>
      </c>
      <c r="L67" s="18">
        <f>IF(AND(B67&amp;""="",F67&amp;""=""),"",IF(I67="تم التسليم",IFERROR(INDEX('المحافظات'!$B$5:$B$44,MATCH($E67,'المحافظات'!$A$5:$A$44,0)),0),0))</f>
        <v/>
      </c>
      <c r="M67" s="18">
        <f>IF(AND(B67&amp;""="",F67&amp;""=""),"",IFERROR(INDEX('المنتجات'!$C$5:$C$204,MATCH($F67,'المنتجات'!$A$5:$A$204,0))*G67,0))</f>
        <v/>
      </c>
      <c r="N67" s="18">
        <f>IF(AND(B67&amp;""="",F67&amp;""=""),"",IF(I67="تم التسليم",IFERROR(INDEX('المحافظات'!$C$5:$C$44,MATCH($E67,'المحافظات'!$A$5:$A$44,0)),0),IF(I67="مرتجع",IFERROR(INDEX('المحافظات'!$D$5:$D$44,MATCH($E67,'المحافظات'!$A$5:$A$44,0)),0),0)))</f>
        <v/>
      </c>
      <c r="O67" s="18">
        <f>IF(AND(B67&amp;""="",F67&amp;""=""),"",IF(I67="تم التسليم",K67+L67-M67-N67,IF(I67="مرتجع",-N67,IF(I67="ملغي",0,""))))</f>
        <v/>
      </c>
      <c r="P67" s="6">
        <f>IF(AND(B67&amp;""="",F67&amp;""=""),"",IF(NOT(ISNUMBER(MATCH(F67,'المنتجات'!$A$5:$A$204,0))),"كود المنتج غير معروف",IF(NOT(ISNUMBER(MATCH(E67,'المحافظات'!$A$5:$A$44,0))),"المنطقة غير معروفة",IF(K67&lt;0,"الخصم أكبر من قيمة الطلب",IF(I67&amp;""="","اكتب الحالة","")))))</f>
        <v/>
      </c>
    </row>
    <row r="68">
      <c r="A68" s="17" t="n">
        <v>46309</v>
      </c>
      <c r="B68" s="5" t="inlineStr">
        <is>
          <t>A1064</t>
        </is>
      </c>
      <c r="C68" s="5" t="inlineStr">
        <is>
          <t>عميل 64</t>
        </is>
      </c>
      <c r="D68" s="13" t="inlineStr">
        <is>
          <t>01105506816</t>
        </is>
      </c>
      <c r="E68" s="5" t="inlineStr">
        <is>
          <t>القاهرة</t>
        </is>
      </c>
      <c r="F68" s="5" t="inlineStr">
        <is>
          <t>P07</t>
        </is>
      </c>
      <c r="G68" s="15" t="n">
        <v>1</v>
      </c>
      <c r="H68" s="14" t="n">
        <v>0</v>
      </c>
      <c r="I68" s="5" t="inlineStr">
        <is>
          <t>قيد التجهيز</t>
        </is>
      </c>
      <c r="J68" s="6">
        <f>IF(AND(B68&amp;""="",F68&amp;""=""),"",IFERROR(INDEX('المنتجات'!$B$5:$B$204,MATCH($F68,'المنتجات'!$A$5:$A$204,0))&amp;"",""))</f>
        <v/>
      </c>
      <c r="K68" s="18">
        <f>IF(AND(B68&amp;""="",F68&amp;""=""),"",IFERROR(INDEX('المنتجات'!$D$5:$D$204,MATCH($F68,'المنتجات'!$A$5:$A$204,0))*G68-H68,0))</f>
        <v/>
      </c>
      <c r="L68" s="18">
        <f>IF(AND(B68&amp;""="",F68&amp;""=""),"",IF(I68="تم التسليم",IFERROR(INDEX('المحافظات'!$B$5:$B$44,MATCH($E68,'المحافظات'!$A$5:$A$44,0)),0),0))</f>
        <v/>
      </c>
      <c r="M68" s="18">
        <f>IF(AND(B68&amp;""="",F68&amp;""=""),"",IFERROR(INDEX('المنتجات'!$C$5:$C$204,MATCH($F68,'المنتجات'!$A$5:$A$204,0))*G68,0))</f>
        <v/>
      </c>
      <c r="N68" s="18">
        <f>IF(AND(B68&amp;""="",F68&amp;""=""),"",IF(I68="تم التسليم",IFERROR(INDEX('المحافظات'!$C$5:$C$44,MATCH($E68,'المحافظات'!$A$5:$A$44,0)),0),IF(I68="مرتجع",IFERROR(INDEX('المحافظات'!$D$5:$D$44,MATCH($E68,'المحافظات'!$A$5:$A$44,0)),0),0)))</f>
        <v/>
      </c>
      <c r="O68" s="18">
        <f>IF(AND(B68&amp;""="",F68&amp;""=""),"",IF(I68="تم التسليم",K68+L68-M68-N68,IF(I68="مرتجع",-N68,IF(I68="ملغي",0,""))))</f>
        <v/>
      </c>
      <c r="P68" s="6">
        <f>IF(AND(B68&amp;""="",F68&amp;""=""),"",IF(NOT(ISNUMBER(MATCH(F68,'المنتجات'!$A$5:$A$204,0))),"كود المنتج غير معروف",IF(NOT(ISNUMBER(MATCH(E68,'المحافظات'!$A$5:$A$44,0))),"المنطقة غير معروفة",IF(K68&lt;0,"الخصم أكبر من قيمة الطلب",IF(I68&amp;""="","اكتب الحالة","")))))</f>
        <v/>
      </c>
    </row>
    <row r="69">
      <c r="A69" s="17" t="n">
        <v>46309</v>
      </c>
      <c r="B69" s="5" t="inlineStr">
        <is>
          <t>A1065</t>
        </is>
      </c>
      <c r="C69" s="5" t="inlineStr">
        <is>
          <t>عميل 65</t>
        </is>
      </c>
      <c r="D69" s="13" t="inlineStr">
        <is>
          <t>01205514735</t>
        </is>
      </c>
      <c r="E69" s="5" t="inlineStr">
        <is>
          <t>الصعيد</t>
        </is>
      </c>
      <c r="F69" s="5" t="inlineStr">
        <is>
          <t>P02</t>
        </is>
      </c>
      <c r="G69" s="15" t="n">
        <v>1</v>
      </c>
      <c r="H69" s="14" t="n">
        <v>0</v>
      </c>
      <c r="I69" s="5" t="inlineStr">
        <is>
          <t>تم الشحن</t>
        </is>
      </c>
      <c r="J69" s="6">
        <f>IF(AND(B69&amp;""="",F69&amp;""=""),"",IFERROR(INDEX('المنتجات'!$B$5:$B$204,MATCH($F69,'المنتجات'!$A$5:$A$204,0))&amp;"",""))</f>
        <v/>
      </c>
      <c r="K69" s="18">
        <f>IF(AND(B69&amp;""="",F69&amp;""=""),"",IFERROR(INDEX('المنتجات'!$D$5:$D$204,MATCH($F69,'المنتجات'!$A$5:$A$204,0))*G69-H69,0))</f>
        <v/>
      </c>
      <c r="L69" s="18">
        <f>IF(AND(B69&amp;""="",F69&amp;""=""),"",IF(I69="تم التسليم",IFERROR(INDEX('المحافظات'!$B$5:$B$44,MATCH($E69,'المحافظات'!$A$5:$A$44,0)),0),0))</f>
        <v/>
      </c>
      <c r="M69" s="18">
        <f>IF(AND(B69&amp;""="",F69&amp;""=""),"",IFERROR(INDEX('المنتجات'!$C$5:$C$204,MATCH($F69,'المنتجات'!$A$5:$A$204,0))*G69,0))</f>
        <v/>
      </c>
      <c r="N69" s="18">
        <f>IF(AND(B69&amp;""="",F69&amp;""=""),"",IF(I69="تم التسليم",IFERROR(INDEX('المحافظات'!$C$5:$C$44,MATCH($E69,'المحافظات'!$A$5:$A$44,0)),0),IF(I69="مرتجع",IFERROR(INDEX('المحافظات'!$D$5:$D$44,MATCH($E69,'المحافظات'!$A$5:$A$44,0)),0),0)))</f>
        <v/>
      </c>
      <c r="O69" s="18">
        <f>IF(AND(B69&amp;""="",F69&amp;""=""),"",IF(I69="تم التسليم",K69+L69-M69-N69,IF(I69="مرتجع",-N69,IF(I69="ملغي",0,""))))</f>
        <v/>
      </c>
      <c r="P69" s="6">
        <f>IF(AND(B69&amp;""="",F69&amp;""=""),"",IF(NOT(ISNUMBER(MATCH(F69,'المنتجات'!$A$5:$A$204,0))),"كود المنتج غير معروف",IF(NOT(ISNUMBER(MATCH(E69,'المحافظات'!$A$5:$A$44,0))),"المنطقة غير معروفة",IF(K69&lt;0,"الخصم أكبر من قيمة الطلب",IF(I69&amp;""="","اكتب الحالة","")))))</f>
        <v/>
      </c>
    </row>
    <row r="70">
      <c r="A70" s="17" t="n"/>
      <c r="B70" s="5" t="n"/>
      <c r="C70" s="5" t="n"/>
      <c r="D70" s="13" t="n"/>
      <c r="E70" s="5" t="n"/>
      <c r="F70" s="5" t="n"/>
      <c r="G70" s="15" t="n"/>
      <c r="H70" s="14" t="n"/>
      <c r="I70" s="5" t="n"/>
      <c r="J70" s="6">
        <f>IF(AND(B70&amp;""="",F70&amp;""=""),"",IFERROR(INDEX('المنتجات'!$B$5:$B$204,MATCH($F70,'المنتجات'!$A$5:$A$204,0))&amp;"",""))</f>
        <v/>
      </c>
      <c r="K70" s="18">
        <f>IF(AND(B70&amp;""="",F70&amp;""=""),"",IFERROR(INDEX('المنتجات'!$D$5:$D$204,MATCH($F70,'المنتجات'!$A$5:$A$204,0))*G70-H70,0))</f>
        <v/>
      </c>
      <c r="L70" s="18">
        <f>IF(AND(B70&amp;""="",F70&amp;""=""),"",IF(I70="تم التسليم",IFERROR(INDEX('المحافظات'!$B$5:$B$44,MATCH($E70,'المحافظات'!$A$5:$A$44,0)),0),0))</f>
        <v/>
      </c>
      <c r="M70" s="18">
        <f>IF(AND(B70&amp;""="",F70&amp;""=""),"",IFERROR(INDEX('المنتجات'!$C$5:$C$204,MATCH($F70,'المنتجات'!$A$5:$A$204,0))*G70,0))</f>
        <v/>
      </c>
      <c r="N70" s="18">
        <f>IF(AND(B70&amp;""="",F70&amp;""=""),"",IF(I70="تم التسليم",IFERROR(INDEX('المحافظات'!$C$5:$C$44,MATCH($E70,'المحافظات'!$A$5:$A$44,0)),0),IF(I70="مرتجع",IFERROR(INDEX('المحافظات'!$D$5:$D$44,MATCH($E70,'المحافظات'!$A$5:$A$44,0)),0),0)))</f>
        <v/>
      </c>
      <c r="O70" s="18">
        <f>IF(AND(B70&amp;""="",F70&amp;""=""),"",IF(I70="تم التسليم",K70+L70-M70-N70,IF(I70="مرتجع",-N70,IF(I70="ملغي",0,""))))</f>
        <v/>
      </c>
      <c r="P70" s="6">
        <f>IF(AND(B70&amp;""="",F70&amp;""=""),"",IF(NOT(ISNUMBER(MATCH(F70,'المنتجات'!$A$5:$A$204,0))),"كود المنتج غير معروف",IF(NOT(ISNUMBER(MATCH(E70,'المحافظات'!$A$5:$A$44,0))),"المنطقة غير معروفة",IF(K70&lt;0,"الخصم أكبر من قيمة الطلب",IF(I70&amp;""="","اكتب الحالة","")))))</f>
        <v/>
      </c>
    </row>
    <row r="71">
      <c r="A71" s="17" t="n"/>
      <c r="B71" s="5" t="n"/>
      <c r="C71" s="5" t="n"/>
      <c r="D71" s="13" t="n"/>
      <c r="E71" s="5" t="n"/>
      <c r="F71" s="5" t="n"/>
      <c r="G71" s="15" t="n"/>
      <c r="H71" s="14" t="n"/>
      <c r="I71" s="5" t="n"/>
      <c r="J71" s="6">
        <f>IF(AND(B71&amp;""="",F71&amp;""=""),"",IFERROR(INDEX('المنتجات'!$B$5:$B$204,MATCH($F71,'المنتجات'!$A$5:$A$204,0))&amp;"",""))</f>
        <v/>
      </c>
      <c r="K71" s="18">
        <f>IF(AND(B71&amp;""="",F71&amp;""=""),"",IFERROR(INDEX('المنتجات'!$D$5:$D$204,MATCH($F71,'المنتجات'!$A$5:$A$204,0))*G71-H71,0))</f>
        <v/>
      </c>
      <c r="L71" s="18">
        <f>IF(AND(B71&amp;""="",F71&amp;""=""),"",IF(I71="تم التسليم",IFERROR(INDEX('المحافظات'!$B$5:$B$44,MATCH($E71,'المحافظات'!$A$5:$A$44,0)),0),0))</f>
        <v/>
      </c>
      <c r="M71" s="18">
        <f>IF(AND(B71&amp;""="",F71&amp;""=""),"",IFERROR(INDEX('المنتجات'!$C$5:$C$204,MATCH($F71,'المنتجات'!$A$5:$A$204,0))*G71,0))</f>
        <v/>
      </c>
      <c r="N71" s="18">
        <f>IF(AND(B71&amp;""="",F71&amp;""=""),"",IF(I71="تم التسليم",IFERROR(INDEX('المحافظات'!$C$5:$C$44,MATCH($E71,'المحافظات'!$A$5:$A$44,0)),0),IF(I71="مرتجع",IFERROR(INDEX('المحافظات'!$D$5:$D$44,MATCH($E71,'المحافظات'!$A$5:$A$44,0)),0),0)))</f>
        <v/>
      </c>
      <c r="O71" s="18">
        <f>IF(AND(B71&amp;""="",F71&amp;""=""),"",IF(I71="تم التسليم",K71+L71-M71-N71,IF(I71="مرتجع",-N71,IF(I71="ملغي",0,""))))</f>
        <v/>
      </c>
      <c r="P71" s="6">
        <f>IF(AND(B71&amp;""="",F71&amp;""=""),"",IF(NOT(ISNUMBER(MATCH(F71,'المنتجات'!$A$5:$A$204,0))),"كود المنتج غير معروف",IF(NOT(ISNUMBER(MATCH(E71,'المحافظات'!$A$5:$A$44,0))),"المنطقة غير معروفة",IF(K71&lt;0,"الخصم أكبر من قيمة الطلب",IF(I71&amp;""="","اكتب الحالة","")))))</f>
        <v/>
      </c>
    </row>
    <row r="72">
      <c r="A72" s="17" t="n"/>
      <c r="B72" s="5" t="n"/>
      <c r="C72" s="5" t="n"/>
      <c r="D72" s="13" t="n"/>
      <c r="E72" s="5" t="n"/>
      <c r="F72" s="5" t="n"/>
      <c r="G72" s="15" t="n"/>
      <c r="H72" s="14" t="n"/>
      <c r="I72" s="5" t="n"/>
      <c r="J72" s="6">
        <f>IF(AND(B72&amp;""="",F72&amp;""=""),"",IFERROR(INDEX('المنتجات'!$B$5:$B$204,MATCH($F72,'المنتجات'!$A$5:$A$204,0))&amp;"",""))</f>
        <v/>
      </c>
      <c r="K72" s="18">
        <f>IF(AND(B72&amp;""="",F72&amp;""=""),"",IFERROR(INDEX('المنتجات'!$D$5:$D$204,MATCH($F72,'المنتجات'!$A$5:$A$204,0))*G72-H72,0))</f>
        <v/>
      </c>
      <c r="L72" s="18">
        <f>IF(AND(B72&amp;""="",F72&amp;""=""),"",IF(I72="تم التسليم",IFERROR(INDEX('المحافظات'!$B$5:$B$44,MATCH($E72,'المحافظات'!$A$5:$A$44,0)),0),0))</f>
        <v/>
      </c>
      <c r="M72" s="18">
        <f>IF(AND(B72&amp;""="",F72&amp;""=""),"",IFERROR(INDEX('المنتجات'!$C$5:$C$204,MATCH($F72,'المنتجات'!$A$5:$A$204,0))*G72,0))</f>
        <v/>
      </c>
      <c r="N72" s="18">
        <f>IF(AND(B72&amp;""="",F72&amp;""=""),"",IF(I72="تم التسليم",IFERROR(INDEX('المحافظات'!$C$5:$C$44,MATCH($E72,'المحافظات'!$A$5:$A$44,0)),0),IF(I72="مرتجع",IFERROR(INDEX('المحافظات'!$D$5:$D$44,MATCH($E72,'المحافظات'!$A$5:$A$44,0)),0),0)))</f>
        <v/>
      </c>
      <c r="O72" s="18">
        <f>IF(AND(B72&amp;""="",F72&amp;""=""),"",IF(I72="تم التسليم",K72+L72-M72-N72,IF(I72="مرتجع",-N72,IF(I72="ملغي",0,""))))</f>
        <v/>
      </c>
      <c r="P72" s="6">
        <f>IF(AND(B72&amp;""="",F72&amp;""=""),"",IF(NOT(ISNUMBER(MATCH(F72,'المنتجات'!$A$5:$A$204,0))),"كود المنتج غير معروف",IF(NOT(ISNUMBER(MATCH(E72,'المحافظات'!$A$5:$A$44,0))),"المنطقة غير معروفة",IF(K72&lt;0,"الخصم أكبر من قيمة الطلب",IF(I72&amp;""="","اكتب الحالة","")))))</f>
        <v/>
      </c>
    </row>
    <row r="73">
      <c r="A73" s="17" t="n"/>
      <c r="B73" s="5" t="n"/>
      <c r="C73" s="5" t="n"/>
      <c r="D73" s="13" t="n"/>
      <c r="E73" s="5" t="n"/>
      <c r="F73" s="5" t="n"/>
      <c r="G73" s="15" t="n"/>
      <c r="H73" s="14" t="n"/>
      <c r="I73" s="5" t="n"/>
      <c r="J73" s="6">
        <f>IF(AND(B73&amp;""="",F73&amp;""=""),"",IFERROR(INDEX('المنتجات'!$B$5:$B$204,MATCH($F73,'المنتجات'!$A$5:$A$204,0))&amp;"",""))</f>
        <v/>
      </c>
      <c r="K73" s="18">
        <f>IF(AND(B73&amp;""="",F73&amp;""=""),"",IFERROR(INDEX('المنتجات'!$D$5:$D$204,MATCH($F73,'المنتجات'!$A$5:$A$204,0))*G73-H73,0))</f>
        <v/>
      </c>
      <c r="L73" s="18">
        <f>IF(AND(B73&amp;""="",F73&amp;""=""),"",IF(I73="تم التسليم",IFERROR(INDEX('المحافظات'!$B$5:$B$44,MATCH($E73,'المحافظات'!$A$5:$A$44,0)),0),0))</f>
        <v/>
      </c>
      <c r="M73" s="18">
        <f>IF(AND(B73&amp;""="",F73&amp;""=""),"",IFERROR(INDEX('المنتجات'!$C$5:$C$204,MATCH($F73,'المنتجات'!$A$5:$A$204,0))*G73,0))</f>
        <v/>
      </c>
      <c r="N73" s="18">
        <f>IF(AND(B73&amp;""="",F73&amp;""=""),"",IF(I73="تم التسليم",IFERROR(INDEX('المحافظات'!$C$5:$C$44,MATCH($E73,'المحافظات'!$A$5:$A$44,0)),0),IF(I73="مرتجع",IFERROR(INDEX('المحافظات'!$D$5:$D$44,MATCH($E73,'المحافظات'!$A$5:$A$44,0)),0),0)))</f>
        <v/>
      </c>
      <c r="O73" s="18">
        <f>IF(AND(B73&amp;""="",F73&amp;""=""),"",IF(I73="تم التسليم",K73+L73-M73-N73,IF(I73="مرتجع",-N73,IF(I73="ملغي",0,""))))</f>
        <v/>
      </c>
      <c r="P73" s="6">
        <f>IF(AND(B73&amp;""="",F73&amp;""=""),"",IF(NOT(ISNUMBER(MATCH(F73,'المنتجات'!$A$5:$A$204,0))),"كود المنتج غير معروف",IF(NOT(ISNUMBER(MATCH(E73,'المحافظات'!$A$5:$A$44,0))),"المنطقة غير معروفة",IF(K73&lt;0,"الخصم أكبر من قيمة الطلب",IF(I73&amp;""="","اكتب الحالة","")))))</f>
        <v/>
      </c>
    </row>
    <row r="74">
      <c r="A74" s="17" t="n"/>
      <c r="B74" s="5" t="n"/>
      <c r="C74" s="5" t="n"/>
      <c r="D74" s="13" t="n"/>
      <c r="E74" s="5" t="n"/>
      <c r="F74" s="5" t="n"/>
      <c r="G74" s="15" t="n"/>
      <c r="H74" s="14" t="n"/>
      <c r="I74" s="5" t="n"/>
      <c r="J74" s="6">
        <f>IF(AND(B74&amp;""="",F74&amp;""=""),"",IFERROR(INDEX('المنتجات'!$B$5:$B$204,MATCH($F74,'المنتجات'!$A$5:$A$204,0))&amp;"",""))</f>
        <v/>
      </c>
      <c r="K74" s="18">
        <f>IF(AND(B74&amp;""="",F74&amp;""=""),"",IFERROR(INDEX('المنتجات'!$D$5:$D$204,MATCH($F74,'المنتجات'!$A$5:$A$204,0))*G74-H74,0))</f>
        <v/>
      </c>
      <c r="L74" s="18">
        <f>IF(AND(B74&amp;""="",F74&amp;""=""),"",IF(I74="تم التسليم",IFERROR(INDEX('المحافظات'!$B$5:$B$44,MATCH($E74,'المحافظات'!$A$5:$A$44,0)),0),0))</f>
        <v/>
      </c>
      <c r="M74" s="18">
        <f>IF(AND(B74&amp;""="",F74&amp;""=""),"",IFERROR(INDEX('المنتجات'!$C$5:$C$204,MATCH($F74,'المنتجات'!$A$5:$A$204,0))*G74,0))</f>
        <v/>
      </c>
      <c r="N74" s="18">
        <f>IF(AND(B74&amp;""="",F74&amp;""=""),"",IF(I74="تم التسليم",IFERROR(INDEX('المحافظات'!$C$5:$C$44,MATCH($E74,'المحافظات'!$A$5:$A$44,0)),0),IF(I74="مرتجع",IFERROR(INDEX('المحافظات'!$D$5:$D$44,MATCH($E74,'المحافظات'!$A$5:$A$44,0)),0),0)))</f>
        <v/>
      </c>
      <c r="O74" s="18">
        <f>IF(AND(B74&amp;""="",F74&amp;""=""),"",IF(I74="تم التسليم",K74+L74-M74-N74,IF(I74="مرتجع",-N74,IF(I74="ملغي",0,""))))</f>
        <v/>
      </c>
      <c r="P74" s="6">
        <f>IF(AND(B74&amp;""="",F74&amp;""=""),"",IF(NOT(ISNUMBER(MATCH(F74,'المنتجات'!$A$5:$A$204,0))),"كود المنتج غير معروف",IF(NOT(ISNUMBER(MATCH(E74,'المحافظات'!$A$5:$A$44,0))),"المنطقة غير معروفة",IF(K74&lt;0,"الخصم أكبر من قيمة الطلب",IF(I74&amp;""="","اكتب الحالة","")))))</f>
        <v/>
      </c>
    </row>
    <row r="75">
      <c r="A75" s="17" t="n"/>
      <c r="B75" s="5" t="n"/>
      <c r="C75" s="5" t="n"/>
      <c r="D75" s="13" t="n"/>
      <c r="E75" s="5" t="n"/>
      <c r="F75" s="5" t="n"/>
      <c r="G75" s="15" t="n"/>
      <c r="H75" s="14" t="n"/>
      <c r="I75" s="5" t="n"/>
      <c r="J75" s="6">
        <f>IF(AND(B75&amp;""="",F75&amp;""=""),"",IFERROR(INDEX('المنتجات'!$B$5:$B$204,MATCH($F75,'المنتجات'!$A$5:$A$204,0))&amp;"",""))</f>
        <v/>
      </c>
      <c r="K75" s="18">
        <f>IF(AND(B75&amp;""="",F75&amp;""=""),"",IFERROR(INDEX('المنتجات'!$D$5:$D$204,MATCH($F75,'المنتجات'!$A$5:$A$204,0))*G75-H75,0))</f>
        <v/>
      </c>
      <c r="L75" s="18">
        <f>IF(AND(B75&amp;""="",F75&amp;""=""),"",IF(I75="تم التسليم",IFERROR(INDEX('المحافظات'!$B$5:$B$44,MATCH($E75,'المحافظات'!$A$5:$A$44,0)),0),0))</f>
        <v/>
      </c>
      <c r="M75" s="18">
        <f>IF(AND(B75&amp;""="",F75&amp;""=""),"",IFERROR(INDEX('المنتجات'!$C$5:$C$204,MATCH($F75,'المنتجات'!$A$5:$A$204,0))*G75,0))</f>
        <v/>
      </c>
      <c r="N75" s="18">
        <f>IF(AND(B75&amp;""="",F75&amp;""=""),"",IF(I75="تم التسليم",IFERROR(INDEX('المحافظات'!$C$5:$C$44,MATCH($E75,'المحافظات'!$A$5:$A$44,0)),0),IF(I75="مرتجع",IFERROR(INDEX('المحافظات'!$D$5:$D$44,MATCH($E75,'المحافظات'!$A$5:$A$44,0)),0),0)))</f>
        <v/>
      </c>
      <c r="O75" s="18">
        <f>IF(AND(B75&amp;""="",F75&amp;""=""),"",IF(I75="تم التسليم",K75+L75-M75-N75,IF(I75="مرتجع",-N75,IF(I75="ملغي",0,""))))</f>
        <v/>
      </c>
      <c r="P75" s="6">
        <f>IF(AND(B75&amp;""="",F75&amp;""=""),"",IF(NOT(ISNUMBER(MATCH(F75,'المنتجات'!$A$5:$A$204,0))),"كود المنتج غير معروف",IF(NOT(ISNUMBER(MATCH(E75,'المحافظات'!$A$5:$A$44,0))),"المنطقة غير معروفة",IF(K75&lt;0,"الخصم أكبر من قيمة الطلب",IF(I75&amp;""="","اكتب الحالة","")))))</f>
        <v/>
      </c>
    </row>
    <row r="76">
      <c r="A76" s="17" t="n"/>
      <c r="B76" s="5" t="n"/>
      <c r="C76" s="5" t="n"/>
      <c r="D76" s="13" t="n"/>
      <c r="E76" s="5" t="n"/>
      <c r="F76" s="5" t="n"/>
      <c r="G76" s="15" t="n"/>
      <c r="H76" s="14" t="n"/>
      <c r="I76" s="5" t="n"/>
      <c r="J76" s="6">
        <f>IF(AND(B76&amp;""="",F76&amp;""=""),"",IFERROR(INDEX('المنتجات'!$B$5:$B$204,MATCH($F76,'المنتجات'!$A$5:$A$204,0))&amp;"",""))</f>
        <v/>
      </c>
      <c r="K76" s="18">
        <f>IF(AND(B76&amp;""="",F76&amp;""=""),"",IFERROR(INDEX('المنتجات'!$D$5:$D$204,MATCH($F76,'المنتجات'!$A$5:$A$204,0))*G76-H76,0))</f>
        <v/>
      </c>
      <c r="L76" s="18">
        <f>IF(AND(B76&amp;""="",F76&amp;""=""),"",IF(I76="تم التسليم",IFERROR(INDEX('المحافظات'!$B$5:$B$44,MATCH($E76,'المحافظات'!$A$5:$A$44,0)),0),0))</f>
        <v/>
      </c>
      <c r="M76" s="18">
        <f>IF(AND(B76&amp;""="",F76&amp;""=""),"",IFERROR(INDEX('المنتجات'!$C$5:$C$204,MATCH($F76,'المنتجات'!$A$5:$A$204,0))*G76,0))</f>
        <v/>
      </c>
      <c r="N76" s="18">
        <f>IF(AND(B76&amp;""="",F76&amp;""=""),"",IF(I76="تم التسليم",IFERROR(INDEX('المحافظات'!$C$5:$C$44,MATCH($E76,'المحافظات'!$A$5:$A$44,0)),0),IF(I76="مرتجع",IFERROR(INDEX('المحافظات'!$D$5:$D$44,MATCH($E76,'المحافظات'!$A$5:$A$44,0)),0),0)))</f>
        <v/>
      </c>
      <c r="O76" s="18">
        <f>IF(AND(B76&amp;""="",F76&amp;""=""),"",IF(I76="تم التسليم",K76+L76-M76-N76,IF(I76="مرتجع",-N76,IF(I76="ملغي",0,""))))</f>
        <v/>
      </c>
      <c r="P76" s="6">
        <f>IF(AND(B76&amp;""="",F76&amp;""=""),"",IF(NOT(ISNUMBER(MATCH(F76,'المنتجات'!$A$5:$A$204,0))),"كود المنتج غير معروف",IF(NOT(ISNUMBER(MATCH(E76,'المحافظات'!$A$5:$A$44,0))),"المنطقة غير معروفة",IF(K76&lt;0,"الخصم أكبر من قيمة الطلب",IF(I76&amp;""="","اكتب الحالة","")))))</f>
        <v/>
      </c>
    </row>
    <row r="77">
      <c r="A77" s="17" t="n"/>
      <c r="B77" s="5" t="n"/>
      <c r="C77" s="5" t="n"/>
      <c r="D77" s="13" t="n"/>
      <c r="E77" s="5" t="n"/>
      <c r="F77" s="5" t="n"/>
      <c r="G77" s="15" t="n"/>
      <c r="H77" s="14" t="n"/>
      <c r="I77" s="5" t="n"/>
      <c r="J77" s="6">
        <f>IF(AND(B77&amp;""="",F77&amp;""=""),"",IFERROR(INDEX('المنتجات'!$B$5:$B$204,MATCH($F77,'المنتجات'!$A$5:$A$204,0))&amp;"",""))</f>
        <v/>
      </c>
      <c r="K77" s="18">
        <f>IF(AND(B77&amp;""="",F77&amp;""=""),"",IFERROR(INDEX('المنتجات'!$D$5:$D$204,MATCH($F77,'المنتجات'!$A$5:$A$204,0))*G77-H77,0))</f>
        <v/>
      </c>
      <c r="L77" s="18">
        <f>IF(AND(B77&amp;""="",F77&amp;""=""),"",IF(I77="تم التسليم",IFERROR(INDEX('المحافظات'!$B$5:$B$44,MATCH($E77,'المحافظات'!$A$5:$A$44,0)),0),0))</f>
        <v/>
      </c>
      <c r="M77" s="18">
        <f>IF(AND(B77&amp;""="",F77&amp;""=""),"",IFERROR(INDEX('المنتجات'!$C$5:$C$204,MATCH($F77,'المنتجات'!$A$5:$A$204,0))*G77,0))</f>
        <v/>
      </c>
      <c r="N77" s="18">
        <f>IF(AND(B77&amp;""="",F77&amp;""=""),"",IF(I77="تم التسليم",IFERROR(INDEX('المحافظات'!$C$5:$C$44,MATCH($E77,'المحافظات'!$A$5:$A$44,0)),0),IF(I77="مرتجع",IFERROR(INDEX('المحافظات'!$D$5:$D$44,MATCH($E77,'المحافظات'!$A$5:$A$44,0)),0),0)))</f>
        <v/>
      </c>
      <c r="O77" s="18">
        <f>IF(AND(B77&amp;""="",F77&amp;""=""),"",IF(I77="تم التسليم",K77+L77-M77-N77,IF(I77="مرتجع",-N77,IF(I77="ملغي",0,""))))</f>
        <v/>
      </c>
      <c r="P77" s="6">
        <f>IF(AND(B77&amp;""="",F77&amp;""=""),"",IF(NOT(ISNUMBER(MATCH(F77,'المنتجات'!$A$5:$A$204,0))),"كود المنتج غير معروف",IF(NOT(ISNUMBER(MATCH(E77,'المحافظات'!$A$5:$A$44,0))),"المنطقة غير معروفة",IF(K77&lt;0,"الخصم أكبر من قيمة الطلب",IF(I77&amp;""="","اكتب الحالة","")))))</f>
        <v/>
      </c>
    </row>
    <row r="78">
      <c r="A78" s="17" t="n"/>
      <c r="B78" s="5" t="n"/>
      <c r="C78" s="5" t="n"/>
      <c r="D78" s="13" t="n"/>
      <c r="E78" s="5" t="n"/>
      <c r="F78" s="5" t="n"/>
      <c r="G78" s="15" t="n"/>
      <c r="H78" s="14" t="n"/>
      <c r="I78" s="5" t="n"/>
      <c r="J78" s="6">
        <f>IF(AND(B78&amp;""="",F78&amp;""=""),"",IFERROR(INDEX('المنتجات'!$B$5:$B$204,MATCH($F78,'المنتجات'!$A$5:$A$204,0))&amp;"",""))</f>
        <v/>
      </c>
      <c r="K78" s="18">
        <f>IF(AND(B78&amp;""="",F78&amp;""=""),"",IFERROR(INDEX('المنتجات'!$D$5:$D$204,MATCH($F78,'المنتجات'!$A$5:$A$204,0))*G78-H78,0))</f>
        <v/>
      </c>
      <c r="L78" s="18">
        <f>IF(AND(B78&amp;""="",F78&amp;""=""),"",IF(I78="تم التسليم",IFERROR(INDEX('المحافظات'!$B$5:$B$44,MATCH($E78,'المحافظات'!$A$5:$A$44,0)),0),0))</f>
        <v/>
      </c>
      <c r="M78" s="18">
        <f>IF(AND(B78&amp;""="",F78&amp;""=""),"",IFERROR(INDEX('المنتجات'!$C$5:$C$204,MATCH($F78,'المنتجات'!$A$5:$A$204,0))*G78,0))</f>
        <v/>
      </c>
      <c r="N78" s="18">
        <f>IF(AND(B78&amp;""="",F78&amp;""=""),"",IF(I78="تم التسليم",IFERROR(INDEX('المحافظات'!$C$5:$C$44,MATCH($E78,'المحافظات'!$A$5:$A$44,0)),0),IF(I78="مرتجع",IFERROR(INDEX('المحافظات'!$D$5:$D$44,MATCH($E78,'المحافظات'!$A$5:$A$44,0)),0),0)))</f>
        <v/>
      </c>
      <c r="O78" s="18">
        <f>IF(AND(B78&amp;""="",F78&amp;""=""),"",IF(I78="تم التسليم",K78+L78-M78-N78,IF(I78="مرتجع",-N78,IF(I78="ملغي",0,""))))</f>
        <v/>
      </c>
      <c r="P78" s="6">
        <f>IF(AND(B78&amp;""="",F78&amp;""=""),"",IF(NOT(ISNUMBER(MATCH(F78,'المنتجات'!$A$5:$A$204,0))),"كود المنتج غير معروف",IF(NOT(ISNUMBER(MATCH(E78,'المحافظات'!$A$5:$A$44,0))),"المنطقة غير معروفة",IF(K78&lt;0,"الخصم أكبر من قيمة الطلب",IF(I78&amp;""="","اكتب الحالة","")))))</f>
        <v/>
      </c>
    </row>
    <row r="79">
      <c r="A79" s="17" t="n"/>
      <c r="B79" s="5" t="n"/>
      <c r="C79" s="5" t="n"/>
      <c r="D79" s="13" t="n"/>
      <c r="E79" s="5" t="n"/>
      <c r="F79" s="5" t="n"/>
      <c r="G79" s="15" t="n"/>
      <c r="H79" s="14" t="n"/>
      <c r="I79" s="5" t="n"/>
      <c r="J79" s="6">
        <f>IF(AND(B79&amp;""="",F79&amp;""=""),"",IFERROR(INDEX('المنتجات'!$B$5:$B$204,MATCH($F79,'المنتجات'!$A$5:$A$204,0))&amp;"",""))</f>
        <v/>
      </c>
      <c r="K79" s="18">
        <f>IF(AND(B79&amp;""="",F79&amp;""=""),"",IFERROR(INDEX('المنتجات'!$D$5:$D$204,MATCH($F79,'المنتجات'!$A$5:$A$204,0))*G79-H79,0))</f>
        <v/>
      </c>
      <c r="L79" s="18">
        <f>IF(AND(B79&amp;""="",F79&amp;""=""),"",IF(I79="تم التسليم",IFERROR(INDEX('المحافظات'!$B$5:$B$44,MATCH($E79,'المحافظات'!$A$5:$A$44,0)),0),0))</f>
        <v/>
      </c>
      <c r="M79" s="18">
        <f>IF(AND(B79&amp;""="",F79&amp;""=""),"",IFERROR(INDEX('المنتجات'!$C$5:$C$204,MATCH($F79,'المنتجات'!$A$5:$A$204,0))*G79,0))</f>
        <v/>
      </c>
      <c r="N79" s="18">
        <f>IF(AND(B79&amp;""="",F79&amp;""=""),"",IF(I79="تم التسليم",IFERROR(INDEX('المحافظات'!$C$5:$C$44,MATCH($E79,'المحافظات'!$A$5:$A$44,0)),0),IF(I79="مرتجع",IFERROR(INDEX('المحافظات'!$D$5:$D$44,MATCH($E79,'المحافظات'!$A$5:$A$44,0)),0),0)))</f>
        <v/>
      </c>
      <c r="O79" s="18">
        <f>IF(AND(B79&amp;""="",F79&amp;""=""),"",IF(I79="تم التسليم",K79+L79-M79-N79,IF(I79="مرتجع",-N79,IF(I79="ملغي",0,""))))</f>
        <v/>
      </c>
      <c r="P79" s="6">
        <f>IF(AND(B79&amp;""="",F79&amp;""=""),"",IF(NOT(ISNUMBER(MATCH(F79,'المنتجات'!$A$5:$A$204,0))),"كود المنتج غير معروف",IF(NOT(ISNUMBER(MATCH(E79,'المحافظات'!$A$5:$A$44,0))),"المنطقة غير معروفة",IF(K79&lt;0,"الخصم أكبر من قيمة الطلب",IF(I79&amp;""="","اكتب الحالة","")))))</f>
        <v/>
      </c>
    </row>
    <row r="80">
      <c r="A80" s="17" t="n"/>
      <c r="B80" s="5" t="n"/>
      <c r="C80" s="5" t="n"/>
      <c r="D80" s="13" t="n"/>
      <c r="E80" s="5" t="n"/>
      <c r="F80" s="5" t="n"/>
      <c r="G80" s="15" t="n"/>
      <c r="H80" s="14" t="n"/>
      <c r="I80" s="5" t="n"/>
      <c r="J80" s="6">
        <f>IF(AND(B80&amp;""="",F80&amp;""=""),"",IFERROR(INDEX('المنتجات'!$B$5:$B$204,MATCH($F80,'المنتجات'!$A$5:$A$204,0))&amp;"",""))</f>
        <v/>
      </c>
      <c r="K80" s="18">
        <f>IF(AND(B80&amp;""="",F80&amp;""=""),"",IFERROR(INDEX('المنتجات'!$D$5:$D$204,MATCH($F80,'المنتجات'!$A$5:$A$204,0))*G80-H80,0))</f>
        <v/>
      </c>
      <c r="L80" s="18">
        <f>IF(AND(B80&amp;""="",F80&amp;""=""),"",IF(I80="تم التسليم",IFERROR(INDEX('المحافظات'!$B$5:$B$44,MATCH($E80,'المحافظات'!$A$5:$A$44,0)),0),0))</f>
        <v/>
      </c>
      <c r="M80" s="18">
        <f>IF(AND(B80&amp;""="",F80&amp;""=""),"",IFERROR(INDEX('المنتجات'!$C$5:$C$204,MATCH($F80,'المنتجات'!$A$5:$A$204,0))*G80,0))</f>
        <v/>
      </c>
      <c r="N80" s="18">
        <f>IF(AND(B80&amp;""="",F80&amp;""=""),"",IF(I80="تم التسليم",IFERROR(INDEX('المحافظات'!$C$5:$C$44,MATCH($E80,'المحافظات'!$A$5:$A$44,0)),0),IF(I80="مرتجع",IFERROR(INDEX('المحافظات'!$D$5:$D$44,MATCH($E80,'المحافظات'!$A$5:$A$44,0)),0),0)))</f>
        <v/>
      </c>
      <c r="O80" s="18">
        <f>IF(AND(B80&amp;""="",F80&amp;""=""),"",IF(I80="تم التسليم",K80+L80-M80-N80,IF(I80="مرتجع",-N80,IF(I80="ملغي",0,""))))</f>
        <v/>
      </c>
      <c r="P80" s="6">
        <f>IF(AND(B80&amp;""="",F80&amp;""=""),"",IF(NOT(ISNUMBER(MATCH(F80,'المنتجات'!$A$5:$A$204,0))),"كود المنتج غير معروف",IF(NOT(ISNUMBER(MATCH(E80,'المحافظات'!$A$5:$A$44,0))),"المنطقة غير معروفة",IF(K80&lt;0,"الخصم أكبر من قيمة الطلب",IF(I80&amp;""="","اكتب الحالة","")))))</f>
        <v/>
      </c>
    </row>
    <row r="81">
      <c r="A81" s="17" t="n"/>
      <c r="B81" s="5" t="n"/>
      <c r="C81" s="5" t="n"/>
      <c r="D81" s="13" t="n"/>
      <c r="E81" s="5" t="n"/>
      <c r="F81" s="5" t="n"/>
      <c r="G81" s="15" t="n"/>
      <c r="H81" s="14" t="n"/>
      <c r="I81" s="5" t="n"/>
      <c r="J81" s="6">
        <f>IF(AND(B81&amp;""="",F81&amp;""=""),"",IFERROR(INDEX('المنتجات'!$B$5:$B$204,MATCH($F81,'المنتجات'!$A$5:$A$204,0))&amp;"",""))</f>
        <v/>
      </c>
      <c r="K81" s="18">
        <f>IF(AND(B81&amp;""="",F81&amp;""=""),"",IFERROR(INDEX('المنتجات'!$D$5:$D$204,MATCH($F81,'المنتجات'!$A$5:$A$204,0))*G81-H81,0))</f>
        <v/>
      </c>
      <c r="L81" s="18">
        <f>IF(AND(B81&amp;""="",F81&amp;""=""),"",IF(I81="تم التسليم",IFERROR(INDEX('المحافظات'!$B$5:$B$44,MATCH($E81,'المحافظات'!$A$5:$A$44,0)),0),0))</f>
        <v/>
      </c>
      <c r="M81" s="18">
        <f>IF(AND(B81&amp;""="",F81&amp;""=""),"",IFERROR(INDEX('المنتجات'!$C$5:$C$204,MATCH($F81,'المنتجات'!$A$5:$A$204,0))*G81,0))</f>
        <v/>
      </c>
      <c r="N81" s="18">
        <f>IF(AND(B81&amp;""="",F81&amp;""=""),"",IF(I81="تم التسليم",IFERROR(INDEX('المحافظات'!$C$5:$C$44,MATCH($E81,'المحافظات'!$A$5:$A$44,0)),0),IF(I81="مرتجع",IFERROR(INDEX('المحافظات'!$D$5:$D$44,MATCH($E81,'المحافظات'!$A$5:$A$44,0)),0),0)))</f>
        <v/>
      </c>
      <c r="O81" s="18">
        <f>IF(AND(B81&amp;""="",F81&amp;""=""),"",IF(I81="تم التسليم",K81+L81-M81-N81,IF(I81="مرتجع",-N81,IF(I81="ملغي",0,""))))</f>
        <v/>
      </c>
      <c r="P81" s="6">
        <f>IF(AND(B81&amp;""="",F81&amp;""=""),"",IF(NOT(ISNUMBER(MATCH(F81,'المنتجات'!$A$5:$A$204,0))),"كود المنتج غير معروف",IF(NOT(ISNUMBER(MATCH(E81,'المحافظات'!$A$5:$A$44,0))),"المنطقة غير معروفة",IF(K81&lt;0,"الخصم أكبر من قيمة الطلب",IF(I81&amp;""="","اكتب الحالة","")))))</f>
        <v/>
      </c>
    </row>
    <row r="82">
      <c r="A82" s="17" t="n"/>
      <c r="B82" s="5" t="n"/>
      <c r="C82" s="5" t="n"/>
      <c r="D82" s="13" t="n"/>
      <c r="E82" s="5" t="n"/>
      <c r="F82" s="5" t="n"/>
      <c r="G82" s="15" t="n"/>
      <c r="H82" s="14" t="n"/>
      <c r="I82" s="5" t="n"/>
      <c r="J82" s="6">
        <f>IF(AND(B82&amp;""="",F82&amp;""=""),"",IFERROR(INDEX('المنتجات'!$B$5:$B$204,MATCH($F82,'المنتجات'!$A$5:$A$204,0))&amp;"",""))</f>
        <v/>
      </c>
      <c r="K82" s="18">
        <f>IF(AND(B82&amp;""="",F82&amp;""=""),"",IFERROR(INDEX('المنتجات'!$D$5:$D$204,MATCH($F82,'المنتجات'!$A$5:$A$204,0))*G82-H82,0))</f>
        <v/>
      </c>
      <c r="L82" s="18">
        <f>IF(AND(B82&amp;""="",F82&amp;""=""),"",IF(I82="تم التسليم",IFERROR(INDEX('المحافظات'!$B$5:$B$44,MATCH($E82,'المحافظات'!$A$5:$A$44,0)),0),0))</f>
        <v/>
      </c>
      <c r="M82" s="18">
        <f>IF(AND(B82&amp;""="",F82&amp;""=""),"",IFERROR(INDEX('المنتجات'!$C$5:$C$204,MATCH($F82,'المنتجات'!$A$5:$A$204,0))*G82,0))</f>
        <v/>
      </c>
      <c r="N82" s="18">
        <f>IF(AND(B82&amp;""="",F82&amp;""=""),"",IF(I82="تم التسليم",IFERROR(INDEX('المحافظات'!$C$5:$C$44,MATCH($E82,'المحافظات'!$A$5:$A$44,0)),0),IF(I82="مرتجع",IFERROR(INDEX('المحافظات'!$D$5:$D$44,MATCH($E82,'المحافظات'!$A$5:$A$44,0)),0),0)))</f>
        <v/>
      </c>
      <c r="O82" s="18">
        <f>IF(AND(B82&amp;""="",F82&amp;""=""),"",IF(I82="تم التسليم",K82+L82-M82-N82,IF(I82="مرتجع",-N82,IF(I82="ملغي",0,""))))</f>
        <v/>
      </c>
      <c r="P82" s="6">
        <f>IF(AND(B82&amp;""="",F82&amp;""=""),"",IF(NOT(ISNUMBER(MATCH(F82,'المنتجات'!$A$5:$A$204,0))),"كود المنتج غير معروف",IF(NOT(ISNUMBER(MATCH(E82,'المحافظات'!$A$5:$A$44,0))),"المنطقة غير معروفة",IF(K82&lt;0,"الخصم أكبر من قيمة الطلب",IF(I82&amp;""="","اكتب الحالة","")))))</f>
        <v/>
      </c>
    </row>
    <row r="83">
      <c r="A83" s="17" t="n"/>
      <c r="B83" s="5" t="n"/>
      <c r="C83" s="5" t="n"/>
      <c r="D83" s="13" t="n"/>
      <c r="E83" s="5" t="n"/>
      <c r="F83" s="5" t="n"/>
      <c r="G83" s="15" t="n"/>
      <c r="H83" s="14" t="n"/>
      <c r="I83" s="5" t="n"/>
      <c r="J83" s="6">
        <f>IF(AND(B83&amp;""="",F83&amp;""=""),"",IFERROR(INDEX('المنتجات'!$B$5:$B$204,MATCH($F83,'المنتجات'!$A$5:$A$204,0))&amp;"",""))</f>
        <v/>
      </c>
      <c r="K83" s="18">
        <f>IF(AND(B83&amp;""="",F83&amp;""=""),"",IFERROR(INDEX('المنتجات'!$D$5:$D$204,MATCH($F83,'المنتجات'!$A$5:$A$204,0))*G83-H83,0))</f>
        <v/>
      </c>
      <c r="L83" s="18">
        <f>IF(AND(B83&amp;""="",F83&amp;""=""),"",IF(I83="تم التسليم",IFERROR(INDEX('المحافظات'!$B$5:$B$44,MATCH($E83,'المحافظات'!$A$5:$A$44,0)),0),0))</f>
        <v/>
      </c>
      <c r="M83" s="18">
        <f>IF(AND(B83&amp;""="",F83&amp;""=""),"",IFERROR(INDEX('المنتجات'!$C$5:$C$204,MATCH($F83,'المنتجات'!$A$5:$A$204,0))*G83,0))</f>
        <v/>
      </c>
      <c r="N83" s="18">
        <f>IF(AND(B83&amp;""="",F83&amp;""=""),"",IF(I83="تم التسليم",IFERROR(INDEX('المحافظات'!$C$5:$C$44,MATCH($E83,'المحافظات'!$A$5:$A$44,0)),0),IF(I83="مرتجع",IFERROR(INDEX('المحافظات'!$D$5:$D$44,MATCH($E83,'المحافظات'!$A$5:$A$44,0)),0),0)))</f>
        <v/>
      </c>
      <c r="O83" s="18">
        <f>IF(AND(B83&amp;""="",F83&amp;""=""),"",IF(I83="تم التسليم",K83+L83-M83-N83,IF(I83="مرتجع",-N83,IF(I83="ملغي",0,""))))</f>
        <v/>
      </c>
      <c r="P83" s="6">
        <f>IF(AND(B83&amp;""="",F83&amp;""=""),"",IF(NOT(ISNUMBER(MATCH(F83,'المنتجات'!$A$5:$A$204,0))),"كود المنتج غير معروف",IF(NOT(ISNUMBER(MATCH(E83,'المحافظات'!$A$5:$A$44,0))),"المنطقة غير معروفة",IF(K83&lt;0,"الخصم أكبر من قيمة الطلب",IF(I83&amp;""="","اكتب الحالة","")))))</f>
        <v/>
      </c>
    </row>
    <row r="84">
      <c r="A84" s="17" t="n"/>
      <c r="B84" s="5" t="n"/>
      <c r="C84" s="5" t="n"/>
      <c r="D84" s="13" t="n"/>
      <c r="E84" s="5" t="n"/>
      <c r="F84" s="5" t="n"/>
      <c r="G84" s="15" t="n"/>
      <c r="H84" s="14" t="n"/>
      <c r="I84" s="5" t="n"/>
      <c r="J84" s="6">
        <f>IF(AND(B84&amp;""="",F84&amp;""=""),"",IFERROR(INDEX('المنتجات'!$B$5:$B$204,MATCH($F84,'المنتجات'!$A$5:$A$204,0))&amp;"",""))</f>
        <v/>
      </c>
      <c r="K84" s="18">
        <f>IF(AND(B84&amp;""="",F84&amp;""=""),"",IFERROR(INDEX('المنتجات'!$D$5:$D$204,MATCH($F84,'المنتجات'!$A$5:$A$204,0))*G84-H84,0))</f>
        <v/>
      </c>
      <c r="L84" s="18">
        <f>IF(AND(B84&amp;""="",F84&amp;""=""),"",IF(I84="تم التسليم",IFERROR(INDEX('المحافظات'!$B$5:$B$44,MATCH($E84,'المحافظات'!$A$5:$A$44,0)),0),0))</f>
        <v/>
      </c>
      <c r="M84" s="18">
        <f>IF(AND(B84&amp;""="",F84&amp;""=""),"",IFERROR(INDEX('المنتجات'!$C$5:$C$204,MATCH($F84,'المنتجات'!$A$5:$A$204,0))*G84,0))</f>
        <v/>
      </c>
      <c r="N84" s="18">
        <f>IF(AND(B84&amp;""="",F84&amp;""=""),"",IF(I84="تم التسليم",IFERROR(INDEX('المحافظات'!$C$5:$C$44,MATCH($E84,'المحافظات'!$A$5:$A$44,0)),0),IF(I84="مرتجع",IFERROR(INDEX('المحافظات'!$D$5:$D$44,MATCH($E84,'المحافظات'!$A$5:$A$44,0)),0),0)))</f>
        <v/>
      </c>
      <c r="O84" s="18">
        <f>IF(AND(B84&amp;""="",F84&amp;""=""),"",IF(I84="تم التسليم",K84+L84-M84-N84,IF(I84="مرتجع",-N84,IF(I84="ملغي",0,""))))</f>
        <v/>
      </c>
      <c r="P84" s="6">
        <f>IF(AND(B84&amp;""="",F84&amp;""=""),"",IF(NOT(ISNUMBER(MATCH(F84,'المنتجات'!$A$5:$A$204,0))),"كود المنتج غير معروف",IF(NOT(ISNUMBER(MATCH(E84,'المحافظات'!$A$5:$A$44,0))),"المنطقة غير معروفة",IF(K84&lt;0,"الخصم أكبر من قيمة الطلب",IF(I84&amp;""="","اكتب الحالة","")))))</f>
        <v/>
      </c>
    </row>
    <row r="85">
      <c r="A85" s="17" t="n"/>
      <c r="B85" s="5" t="n"/>
      <c r="C85" s="5" t="n"/>
      <c r="D85" s="13" t="n"/>
      <c r="E85" s="5" t="n"/>
      <c r="F85" s="5" t="n"/>
      <c r="G85" s="15" t="n"/>
      <c r="H85" s="14" t="n"/>
      <c r="I85" s="5" t="n"/>
      <c r="J85" s="6">
        <f>IF(AND(B85&amp;""="",F85&amp;""=""),"",IFERROR(INDEX('المنتجات'!$B$5:$B$204,MATCH($F85,'المنتجات'!$A$5:$A$204,0))&amp;"",""))</f>
        <v/>
      </c>
      <c r="K85" s="18">
        <f>IF(AND(B85&amp;""="",F85&amp;""=""),"",IFERROR(INDEX('المنتجات'!$D$5:$D$204,MATCH($F85,'المنتجات'!$A$5:$A$204,0))*G85-H85,0))</f>
        <v/>
      </c>
      <c r="L85" s="18">
        <f>IF(AND(B85&amp;""="",F85&amp;""=""),"",IF(I85="تم التسليم",IFERROR(INDEX('المحافظات'!$B$5:$B$44,MATCH($E85,'المحافظات'!$A$5:$A$44,0)),0),0))</f>
        <v/>
      </c>
      <c r="M85" s="18">
        <f>IF(AND(B85&amp;""="",F85&amp;""=""),"",IFERROR(INDEX('المنتجات'!$C$5:$C$204,MATCH($F85,'المنتجات'!$A$5:$A$204,0))*G85,0))</f>
        <v/>
      </c>
      <c r="N85" s="18">
        <f>IF(AND(B85&amp;""="",F85&amp;""=""),"",IF(I85="تم التسليم",IFERROR(INDEX('المحافظات'!$C$5:$C$44,MATCH($E85,'المحافظات'!$A$5:$A$44,0)),0),IF(I85="مرتجع",IFERROR(INDEX('المحافظات'!$D$5:$D$44,MATCH($E85,'المحافظات'!$A$5:$A$44,0)),0),0)))</f>
        <v/>
      </c>
      <c r="O85" s="18">
        <f>IF(AND(B85&amp;""="",F85&amp;""=""),"",IF(I85="تم التسليم",K85+L85-M85-N85,IF(I85="مرتجع",-N85,IF(I85="ملغي",0,""))))</f>
        <v/>
      </c>
      <c r="P85" s="6">
        <f>IF(AND(B85&amp;""="",F85&amp;""=""),"",IF(NOT(ISNUMBER(MATCH(F85,'المنتجات'!$A$5:$A$204,0))),"كود المنتج غير معروف",IF(NOT(ISNUMBER(MATCH(E85,'المحافظات'!$A$5:$A$44,0))),"المنطقة غير معروفة",IF(K85&lt;0,"الخصم أكبر من قيمة الطلب",IF(I85&amp;""="","اكتب الحالة","")))))</f>
        <v/>
      </c>
    </row>
    <row r="86">
      <c r="A86" s="17" t="n"/>
      <c r="B86" s="5" t="n"/>
      <c r="C86" s="5" t="n"/>
      <c r="D86" s="13" t="n"/>
      <c r="E86" s="5" t="n"/>
      <c r="F86" s="5" t="n"/>
      <c r="G86" s="15" t="n"/>
      <c r="H86" s="14" t="n"/>
      <c r="I86" s="5" t="n"/>
      <c r="J86" s="6">
        <f>IF(AND(B86&amp;""="",F86&amp;""=""),"",IFERROR(INDEX('المنتجات'!$B$5:$B$204,MATCH($F86,'المنتجات'!$A$5:$A$204,0))&amp;"",""))</f>
        <v/>
      </c>
      <c r="K86" s="18">
        <f>IF(AND(B86&amp;""="",F86&amp;""=""),"",IFERROR(INDEX('المنتجات'!$D$5:$D$204,MATCH($F86,'المنتجات'!$A$5:$A$204,0))*G86-H86,0))</f>
        <v/>
      </c>
      <c r="L86" s="18">
        <f>IF(AND(B86&amp;""="",F86&amp;""=""),"",IF(I86="تم التسليم",IFERROR(INDEX('المحافظات'!$B$5:$B$44,MATCH($E86,'المحافظات'!$A$5:$A$44,0)),0),0))</f>
        <v/>
      </c>
      <c r="M86" s="18">
        <f>IF(AND(B86&amp;""="",F86&amp;""=""),"",IFERROR(INDEX('المنتجات'!$C$5:$C$204,MATCH($F86,'المنتجات'!$A$5:$A$204,0))*G86,0))</f>
        <v/>
      </c>
      <c r="N86" s="18">
        <f>IF(AND(B86&amp;""="",F86&amp;""=""),"",IF(I86="تم التسليم",IFERROR(INDEX('المحافظات'!$C$5:$C$44,MATCH($E86,'المحافظات'!$A$5:$A$44,0)),0),IF(I86="مرتجع",IFERROR(INDEX('المحافظات'!$D$5:$D$44,MATCH($E86,'المحافظات'!$A$5:$A$44,0)),0),0)))</f>
        <v/>
      </c>
      <c r="O86" s="18">
        <f>IF(AND(B86&amp;""="",F86&amp;""=""),"",IF(I86="تم التسليم",K86+L86-M86-N86,IF(I86="مرتجع",-N86,IF(I86="ملغي",0,""))))</f>
        <v/>
      </c>
      <c r="P86" s="6">
        <f>IF(AND(B86&amp;""="",F86&amp;""=""),"",IF(NOT(ISNUMBER(MATCH(F86,'المنتجات'!$A$5:$A$204,0))),"كود المنتج غير معروف",IF(NOT(ISNUMBER(MATCH(E86,'المحافظات'!$A$5:$A$44,0))),"المنطقة غير معروفة",IF(K86&lt;0,"الخصم أكبر من قيمة الطلب",IF(I86&amp;""="","اكتب الحالة","")))))</f>
        <v/>
      </c>
    </row>
    <row r="87">
      <c r="A87" s="17" t="n"/>
      <c r="B87" s="5" t="n"/>
      <c r="C87" s="5" t="n"/>
      <c r="D87" s="13" t="n"/>
      <c r="E87" s="5" t="n"/>
      <c r="F87" s="5" t="n"/>
      <c r="G87" s="15" t="n"/>
      <c r="H87" s="14" t="n"/>
      <c r="I87" s="5" t="n"/>
      <c r="J87" s="6">
        <f>IF(AND(B87&amp;""="",F87&amp;""=""),"",IFERROR(INDEX('المنتجات'!$B$5:$B$204,MATCH($F87,'المنتجات'!$A$5:$A$204,0))&amp;"",""))</f>
        <v/>
      </c>
      <c r="K87" s="18">
        <f>IF(AND(B87&amp;""="",F87&amp;""=""),"",IFERROR(INDEX('المنتجات'!$D$5:$D$204,MATCH($F87,'المنتجات'!$A$5:$A$204,0))*G87-H87,0))</f>
        <v/>
      </c>
      <c r="L87" s="18">
        <f>IF(AND(B87&amp;""="",F87&amp;""=""),"",IF(I87="تم التسليم",IFERROR(INDEX('المحافظات'!$B$5:$B$44,MATCH($E87,'المحافظات'!$A$5:$A$44,0)),0),0))</f>
        <v/>
      </c>
      <c r="M87" s="18">
        <f>IF(AND(B87&amp;""="",F87&amp;""=""),"",IFERROR(INDEX('المنتجات'!$C$5:$C$204,MATCH($F87,'المنتجات'!$A$5:$A$204,0))*G87,0))</f>
        <v/>
      </c>
      <c r="N87" s="18">
        <f>IF(AND(B87&amp;""="",F87&amp;""=""),"",IF(I87="تم التسليم",IFERROR(INDEX('المحافظات'!$C$5:$C$44,MATCH($E87,'المحافظات'!$A$5:$A$44,0)),0),IF(I87="مرتجع",IFERROR(INDEX('المحافظات'!$D$5:$D$44,MATCH($E87,'المحافظات'!$A$5:$A$44,0)),0),0)))</f>
        <v/>
      </c>
      <c r="O87" s="18">
        <f>IF(AND(B87&amp;""="",F87&amp;""=""),"",IF(I87="تم التسليم",K87+L87-M87-N87,IF(I87="مرتجع",-N87,IF(I87="ملغي",0,""))))</f>
        <v/>
      </c>
      <c r="P87" s="6">
        <f>IF(AND(B87&amp;""="",F87&amp;""=""),"",IF(NOT(ISNUMBER(MATCH(F87,'المنتجات'!$A$5:$A$204,0))),"كود المنتج غير معروف",IF(NOT(ISNUMBER(MATCH(E87,'المحافظات'!$A$5:$A$44,0))),"المنطقة غير معروفة",IF(K87&lt;0,"الخصم أكبر من قيمة الطلب",IF(I87&amp;""="","اكتب الحالة","")))))</f>
        <v/>
      </c>
    </row>
    <row r="88">
      <c r="A88" s="17" t="n"/>
      <c r="B88" s="5" t="n"/>
      <c r="C88" s="5" t="n"/>
      <c r="D88" s="13" t="n"/>
      <c r="E88" s="5" t="n"/>
      <c r="F88" s="5" t="n"/>
      <c r="G88" s="15" t="n"/>
      <c r="H88" s="14" t="n"/>
      <c r="I88" s="5" t="n"/>
      <c r="J88" s="6">
        <f>IF(AND(B88&amp;""="",F88&amp;""=""),"",IFERROR(INDEX('المنتجات'!$B$5:$B$204,MATCH($F88,'المنتجات'!$A$5:$A$204,0))&amp;"",""))</f>
        <v/>
      </c>
      <c r="K88" s="18">
        <f>IF(AND(B88&amp;""="",F88&amp;""=""),"",IFERROR(INDEX('المنتجات'!$D$5:$D$204,MATCH($F88,'المنتجات'!$A$5:$A$204,0))*G88-H88,0))</f>
        <v/>
      </c>
      <c r="L88" s="18">
        <f>IF(AND(B88&amp;""="",F88&amp;""=""),"",IF(I88="تم التسليم",IFERROR(INDEX('المحافظات'!$B$5:$B$44,MATCH($E88,'المحافظات'!$A$5:$A$44,0)),0),0))</f>
        <v/>
      </c>
      <c r="M88" s="18">
        <f>IF(AND(B88&amp;""="",F88&amp;""=""),"",IFERROR(INDEX('المنتجات'!$C$5:$C$204,MATCH($F88,'المنتجات'!$A$5:$A$204,0))*G88,0))</f>
        <v/>
      </c>
      <c r="N88" s="18">
        <f>IF(AND(B88&amp;""="",F88&amp;""=""),"",IF(I88="تم التسليم",IFERROR(INDEX('المحافظات'!$C$5:$C$44,MATCH($E88,'المحافظات'!$A$5:$A$44,0)),0),IF(I88="مرتجع",IFERROR(INDEX('المحافظات'!$D$5:$D$44,MATCH($E88,'المحافظات'!$A$5:$A$44,0)),0),0)))</f>
        <v/>
      </c>
      <c r="O88" s="18">
        <f>IF(AND(B88&amp;""="",F88&amp;""=""),"",IF(I88="تم التسليم",K88+L88-M88-N88,IF(I88="مرتجع",-N88,IF(I88="ملغي",0,""))))</f>
        <v/>
      </c>
      <c r="P88" s="6">
        <f>IF(AND(B88&amp;""="",F88&amp;""=""),"",IF(NOT(ISNUMBER(MATCH(F88,'المنتجات'!$A$5:$A$204,0))),"كود المنتج غير معروف",IF(NOT(ISNUMBER(MATCH(E88,'المحافظات'!$A$5:$A$44,0))),"المنطقة غير معروفة",IF(K88&lt;0,"الخصم أكبر من قيمة الطلب",IF(I88&amp;""="","اكتب الحالة","")))))</f>
        <v/>
      </c>
    </row>
    <row r="89">
      <c r="A89" s="17" t="n"/>
      <c r="B89" s="5" t="n"/>
      <c r="C89" s="5" t="n"/>
      <c r="D89" s="13" t="n"/>
      <c r="E89" s="5" t="n"/>
      <c r="F89" s="5" t="n"/>
      <c r="G89" s="15" t="n"/>
      <c r="H89" s="14" t="n"/>
      <c r="I89" s="5" t="n"/>
      <c r="J89" s="6">
        <f>IF(AND(B89&amp;""="",F89&amp;""=""),"",IFERROR(INDEX('المنتجات'!$B$5:$B$204,MATCH($F89,'المنتجات'!$A$5:$A$204,0))&amp;"",""))</f>
        <v/>
      </c>
      <c r="K89" s="18">
        <f>IF(AND(B89&amp;""="",F89&amp;""=""),"",IFERROR(INDEX('المنتجات'!$D$5:$D$204,MATCH($F89,'المنتجات'!$A$5:$A$204,0))*G89-H89,0))</f>
        <v/>
      </c>
      <c r="L89" s="18">
        <f>IF(AND(B89&amp;""="",F89&amp;""=""),"",IF(I89="تم التسليم",IFERROR(INDEX('المحافظات'!$B$5:$B$44,MATCH($E89,'المحافظات'!$A$5:$A$44,0)),0),0))</f>
        <v/>
      </c>
      <c r="M89" s="18">
        <f>IF(AND(B89&amp;""="",F89&amp;""=""),"",IFERROR(INDEX('المنتجات'!$C$5:$C$204,MATCH($F89,'المنتجات'!$A$5:$A$204,0))*G89,0))</f>
        <v/>
      </c>
      <c r="N89" s="18">
        <f>IF(AND(B89&amp;""="",F89&amp;""=""),"",IF(I89="تم التسليم",IFERROR(INDEX('المحافظات'!$C$5:$C$44,MATCH($E89,'المحافظات'!$A$5:$A$44,0)),0),IF(I89="مرتجع",IFERROR(INDEX('المحافظات'!$D$5:$D$44,MATCH($E89,'المحافظات'!$A$5:$A$44,0)),0),0)))</f>
        <v/>
      </c>
      <c r="O89" s="18">
        <f>IF(AND(B89&amp;""="",F89&amp;""=""),"",IF(I89="تم التسليم",K89+L89-M89-N89,IF(I89="مرتجع",-N89,IF(I89="ملغي",0,""))))</f>
        <v/>
      </c>
      <c r="P89" s="6">
        <f>IF(AND(B89&amp;""="",F89&amp;""=""),"",IF(NOT(ISNUMBER(MATCH(F89,'المنتجات'!$A$5:$A$204,0))),"كود المنتج غير معروف",IF(NOT(ISNUMBER(MATCH(E89,'المحافظات'!$A$5:$A$44,0))),"المنطقة غير معروفة",IF(K89&lt;0,"الخصم أكبر من قيمة الطلب",IF(I89&amp;""="","اكتب الحالة","")))))</f>
        <v/>
      </c>
    </row>
    <row r="90">
      <c r="A90" s="17" t="n"/>
      <c r="B90" s="5" t="n"/>
      <c r="C90" s="5" t="n"/>
      <c r="D90" s="13" t="n"/>
      <c r="E90" s="5" t="n"/>
      <c r="F90" s="5" t="n"/>
      <c r="G90" s="15" t="n"/>
      <c r="H90" s="14" t="n"/>
      <c r="I90" s="5" t="n"/>
      <c r="J90" s="6">
        <f>IF(AND(B90&amp;""="",F90&amp;""=""),"",IFERROR(INDEX('المنتجات'!$B$5:$B$204,MATCH($F90,'المنتجات'!$A$5:$A$204,0))&amp;"",""))</f>
        <v/>
      </c>
      <c r="K90" s="18">
        <f>IF(AND(B90&amp;""="",F90&amp;""=""),"",IFERROR(INDEX('المنتجات'!$D$5:$D$204,MATCH($F90,'المنتجات'!$A$5:$A$204,0))*G90-H90,0))</f>
        <v/>
      </c>
      <c r="L90" s="18">
        <f>IF(AND(B90&amp;""="",F90&amp;""=""),"",IF(I90="تم التسليم",IFERROR(INDEX('المحافظات'!$B$5:$B$44,MATCH($E90,'المحافظات'!$A$5:$A$44,0)),0),0))</f>
        <v/>
      </c>
      <c r="M90" s="18">
        <f>IF(AND(B90&amp;""="",F90&amp;""=""),"",IFERROR(INDEX('المنتجات'!$C$5:$C$204,MATCH($F90,'المنتجات'!$A$5:$A$204,0))*G90,0))</f>
        <v/>
      </c>
      <c r="N90" s="18">
        <f>IF(AND(B90&amp;""="",F90&amp;""=""),"",IF(I90="تم التسليم",IFERROR(INDEX('المحافظات'!$C$5:$C$44,MATCH($E90,'المحافظات'!$A$5:$A$44,0)),0),IF(I90="مرتجع",IFERROR(INDEX('المحافظات'!$D$5:$D$44,MATCH($E90,'المحافظات'!$A$5:$A$44,0)),0),0)))</f>
        <v/>
      </c>
      <c r="O90" s="18">
        <f>IF(AND(B90&amp;""="",F90&amp;""=""),"",IF(I90="تم التسليم",K90+L90-M90-N90,IF(I90="مرتجع",-N90,IF(I90="ملغي",0,""))))</f>
        <v/>
      </c>
      <c r="P90" s="6">
        <f>IF(AND(B90&amp;""="",F90&amp;""=""),"",IF(NOT(ISNUMBER(MATCH(F90,'المنتجات'!$A$5:$A$204,0))),"كود المنتج غير معروف",IF(NOT(ISNUMBER(MATCH(E90,'المحافظات'!$A$5:$A$44,0))),"المنطقة غير معروفة",IF(K90&lt;0,"الخصم أكبر من قيمة الطلب",IF(I90&amp;""="","اكتب الحالة","")))))</f>
        <v/>
      </c>
    </row>
    <row r="91">
      <c r="A91" s="17" t="n"/>
      <c r="B91" s="5" t="n"/>
      <c r="C91" s="5" t="n"/>
      <c r="D91" s="13" t="n"/>
      <c r="E91" s="5" t="n"/>
      <c r="F91" s="5" t="n"/>
      <c r="G91" s="15" t="n"/>
      <c r="H91" s="14" t="n"/>
      <c r="I91" s="5" t="n"/>
      <c r="J91" s="6">
        <f>IF(AND(B91&amp;""="",F91&amp;""=""),"",IFERROR(INDEX('المنتجات'!$B$5:$B$204,MATCH($F91,'المنتجات'!$A$5:$A$204,0))&amp;"",""))</f>
        <v/>
      </c>
      <c r="K91" s="18">
        <f>IF(AND(B91&amp;""="",F91&amp;""=""),"",IFERROR(INDEX('المنتجات'!$D$5:$D$204,MATCH($F91,'المنتجات'!$A$5:$A$204,0))*G91-H91,0))</f>
        <v/>
      </c>
      <c r="L91" s="18">
        <f>IF(AND(B91&amp;""="",F91&amp;""=""),"",IF(I91="تم التسليم",IFERROR(INDEX('المحافظات'!$B$5:$B$44,MATCH($E91,'المحافظات'!$A$5:$A$44,0)),0),0))</f>
        <v/>
      </c>
      <c r="M91" s="18">
        <f>IF(AND(B91&amp;""="",F91&amp;""=""),"",IFERROR(INDEX('المنتجات'!$C$5:$C$204,MATCH($F91,'المنتجات'!$A$5:$A$204,0))*G91,0))</f>
        <v/>
      </c>
      <c r="N91" s="18">
        <f>IF(AND(B91&amp;""="",F91&amp;""=""),"",IF(I91="تم التسليم",IFERROR(INDEX('المحافظات'!$C$5:$C$44,MATCH($E91,'المحافظات'!$A$5:$A$44,0)),0),IF(I91="مرتجع",IFERROR(INDEX('المحافظات'!$D$5:$D$44,MATCH($E91,'المحافظات'!$A$5:$A$44,0)),0),0)))</f>
        <v/>
      </c>
      <c r="O91" s="18">
        <f>IF(AND(B91&amp;""="",F91&amp;""=""),"",IF(I91="تم التسليم",K91+L91-M91-N91,IF(I91="مرتجع",-N91,IF(I91="ملغي",0,""))))</f>
        <v/>
      </c>
      <c r="P91" s="6">
        <f>IF(AND(B91&amp;""="",F91&amp;""=""),"",IF(NOT(ISNUMBER(MATCH(F91,'المنتجات'!$A$5:$A$204,0))),"كود المنتج غير معروف",IF(NOT(ISNUMBER(MATCH(E91,'المحافظات'!$A$5:$A$44,0))),"المنطقة غير معروفة",IF(K91&lt;0,"الخصم أكبر من قيمة الطلب",IF(I91&amp;""="","اكتب الحالة","")))))</f>
        <v/>
      </c>
    </row>
    <row r="92">
      <c r="A92" s="17" t="n"/>
      <c r="B92" s="5" t="n"/>
      <c r="C92" s="5" t="n"/>
      <c r="D92" s="13" t="n"/>
      <c r="E92" s="5" t="n"/>
      <c r="F92" s="5" t="n"/>
      <c r="G92" s="15" t="n"/>
      <c r="H92" s="14" t="n"/>
      <c r="I92" s="5" t="n"/>
      <c r="J92" s="6">
        <f>IF(AND(B92&amp;""="",F92&amp;""=""),"",IFERROR(INDEX('المنتجات'!$B$5:$B$204,MATCH($F92,'المنتجات'!$A$5:$A$204,0))&amp;"",""))</f>
        <v/>
      </c>
      <c r="K92" s="18">
        <f>IF(AND(B92&amp;""="",F92&amp;""=""),"",IFERROR(INDEX('المنتجات'!$D$5:$D$204,MATCH($F92,'المنتجات'!$A$5:$A$204,0))*G92-H92,0))</f>
        <v/>
      </c>
      <c r="L92" s="18">
        <f>IF(AND(B92&amp;""="",F92&amp;""=""),"",IF(I92="تم التسليم",IFERROR(INDEX('المحافظات'!$B$5:$B$44,MATCH($E92,'المحافظات'!$A$5:$A$44,0)),0),0))</f>
        <v/>
      </c>
      <c r="M92" s="18">
        <f>IF(AND(B92&amp;""="",F92&amp;""=""),"",IFERROR(INDEX('المنتجات'!$C$5:$C$204,MATCH($F92,'المنتجات'!$A$5:$A$204,0))*G92,0))</f>
        <v/>
      </c>
      <c r="N92" s="18">
        <f>IF(AND(B92&amp;""="",F92&amp;""=""),"",IF(I92="تم التسليم",IFERROR(INDEX('المحافظات'!$C$5:$C$44,MATCH($E92,'المحافظات'!$A$5:$A$44,0)),0),IF(I92="مرتجع",IFERROR(INDEX('المحافظات'!$D$5:$D$44,MATCH($E92,'المحافظات'!$A$5:$A$44,0)),0),0)))</f>
        <v/>
      </c>
      <c r="O92" s="18">
        <f>IF(AND(B92&amp;""="",F92&amp;""=""),"",IF(I92="تم التسليم",K92+L92-M92-N92,IF(I92="مرتجع",-N92,IF(I92="ملغي",0,""))))</f>
        <v/>
      </c>
      <c r="P92" s="6">
        <f>IF(AND(B92&amp;""="",F92&amp;""=""),"",IF(NOT(ISNUMBER(MATCH(F92,'المنتجات'!$A$5:$A$204,0))),"كود المنتج غير معروف",IF(NOT(ISNUMBER(MATCH(E92,'المحافظات'!$A$5:$A$44,0))),"المنطقة غير معروفة",IF(K92&lt;0,"الخصم أكبر من قيمة الطلب",IF(I92&amp;""="","اكتب الحالة","")))))</f>
        <v/>
      </c>
    </row>
    <row r="93">
      <c r="A93" s="17" t="n"/>
      <c r="B93" s="5" t="n"/>
      <c r="C93" s="5" t="n"/>
      <c r="D93" s="13" t="n"/>
      <c r="E93" s="5" t="n"/>
      <c r="F93" s="5" t="n"/>
      <c r="G93" s="15" t="n"/>
      <c r="H93" s="14" t="n"/>
      <c r="I93" s="5" t="n"/>
      <c r="J93" s="6">
        <f>IF(AND(B93&amp;""="",F93&amp;""=""),"",IFERROR(INDEX('المنتجات'!$B$5:$B$204,MATCH($F93,'المنتجات'!$A$5:$A$204,0))&amp;"",""))</f>
        <v/>
      </c>
      <c r="K93" s="18">
        <f>IF(AND(B93&amp;""="",F93&amp;""=""),"",IFERROR(INDEX('المنتجات'!$D$5:$D$204,MATCH($F93,'المنتجات'!$A$5:$A$204,0))*G93-H93,0))</f>
        <v/>
      </c>
      <c r="L93" s="18">
        <f>IF(AND(B93&amp;""="",F93&amp;""=""),"",IF(I93="تم التسليم",IFERROR(INDEX('المحافظات'!$B$5:$B$44,MATCH($E93,'المحافظات'!$A$5:$A$44,0)),0),0))</f>
        <v/>
      </c>
      <c r="M93" s="18">
        <f>IF(AND(B93&amp;""="",F93&amp;""=""),"",IFERROR(INDEX('المنتجات'!$C$5:$C$204,MATCH($F93,'المنتجات'!$A$5:$A$204,0))*G93,0))</f>
        <v/>
      </c>
      <c r="N93" s="18">
        <f>IF(AND(B93&amp;""="",F93&amp;""=""),"",IF(I93="تم التسليم",IFERROR(INDEX('المحافظات'!$C$5:$C$44,MATCH($E93,'المحافظات'!$A$5:$A$44,0)),0),IF(I93="مرتجع",IFERROR(INDEX('المحافظات'!$D$5:$D$44,MATCH($E93,'المحافظات'!$A$5:$A$44,0)),0),0)))</f>
        <v/>
      </c>
      <c r="O93" s="18">
        <f>IF(AND(B93&amp;""="",F93&amp;""=""),"",IF(I93="تم التسليم",K93+L93-M93-N93,IF(I93="مرتجع",-N93,IF(I93="ملغي",0,""))))</f>
        <v/>
      </c>
      <c r="P93" s="6">
        <f>IF(AND(B93&amp;""="",F93&amp;""=""),"",IF(NOT(ISNUMBER(MATCH(F93,'المنتجات'!$A$5:$A$204,0))),"كود المنتج غير معروف",IF(NOT(ISNUMBER(MATCH(E93,'المحافظات'!$A$5:$A$44,0))),"المنطقة غير معروفة",IF(K93&lt;0,"الخصم أكبر من قيمة الطلب",IF(I93&amp;""="","اكتب الحالة","")))))</f>
        <v/>
      </c>
    </row>
    <row r="94">
      <c r="A94" s="17" t="n"/>
      <c r="B94" s="5" t="n"/>
      <c r="C94" s="5" t="n"/>
      <c r="D94" s="13" t="n"/>
      <c r="E94" s="5" t="n"/>
      <c r="F94" s="5" t="n"/>
      <c r="G94" s="15" t="n"/>
      <c r="H94" s="14" t="n"/>
      <c r="I94" s="5" t="n"/>
      <c r="J94" s="6">
        <f>IF(AND(B94&amp;""="",F94&amp;""=""),"",IFERROR(INDEX('المنتجات'!$B$5:$B$204,MATCH($F94,'المنتجات'!$A$5:$A$204,0))&amp;"",""))</f>
        <v/>
      </c>
      <c r="K94" s="18">
        <f>IF(AND(B94&amp;""="",F94&amp;""=""),"",IFERROR(INDEX('المنتجات'!$D$5:$D$204,MATCH($F94,'المنتجات'!$A$5:$A$204,0))*G94-H94,0))</f>
        <v/>
      </c>
      <c r="L94" s="18">
        <f>IF(AND(B94&amp;""="",F94&amp;""=""),"",IF(I94="تم التسليم",IFERROR(INDEX('المحافظات'!$B$5:$B$44,MATCH($E94,'المحافظات'!$A$5:$A$44,0)),0),0))</f>
        <v/>
      </c>
      <c r="M94" s="18">
        <f>IF(AND(B94&amp;""="",F94&amp;""=""),"",IFERROR(INDEX('المنتجات'!$C$5:$C$204,MATCH($F94,'المنتجات'!$A$5:$A$204,0))*G94,0))</f>
        <v/>
      </c>
      <c r="N94" s="18">
        <f>IF(AND(B94&amp;""="",F94&amp;""=""),"",IF(I94="تم التسليم",IFERROR(INDEX('المحافظات'!$C$5:$C$44,MATCH($E94,'المحافظات'!$A$5:$A$44,0)),0),IF(I94="مرتجع",IFERROR(INDEX('المحافظات'!$D$5:$D$44,MATCH($E94,'المحافظات'!$A$5:$A$44,0)),0),0)))</f>
        <v/>
      </c>
      <c r="O94" s="18">
        <f>IF(AND(B94&amp;""="",F94&amp;""=""),"",IF(I94="تم التسليم",K94+L94-M94-N94,IF(I94="مرتجع",-N94,IF(I94="ملغي",0,""))))</f>
        <v/>
      </c>
      <c r="P94" s="6">
        <f>IF(AND(B94&amp;""="",F94&amp;""=""),"",IF(NOT(ISNUMBER(MATCH(F94,'المنتجات'!$A$5:$A$204,0))),"كود المنتج غير معروف",IF(NOT(ISNUMBER(MATCH(E94,'المحافظات'!$A$5:$A$44,0))),"المنطقة غير معروفة",IF(K94&lt;0,"الخصم أكبر من قيمة الطلب",IF(I94&amp;""="","اكتب الحالة","")))))</f>
        <v/>
      </c>
    </row>
    <row r="95">
      <c r="A95" s="17" t="n"/>
      <c r="B95" s="5" t="n"/>
      <c r="C95" s="5" t="n"/>
      <c r="D95" s="13" t="n"/>
      <c r="E95" s="5" t="n"/>
      <c r="F95" s="5" t="n"/>
      <c r="G95" s="15" t="n"/>
      <c r="H95" s="14" t="n"/>
      <c r="I95" s="5" t="n"/>
      <c r="J95" s="6">
        <f>IF(AND(B95&amp;""="",F95&amp;""=""),"",IFERROR(INDEX('المنتجات'!$B$5:$B$204,MATCH($F95,'المنتجات'!$A$5:$A$204,0))&amp;"",""))</f>
        <v/>
      </c>
      <c r="K95" s="18">
        <f>IF(AND(B95&amp;""="",F95&amp;""=""),"",IFERROR(INDEX('المنتجات'!$D$5:$D$204,MATCH($F95,'المنتجات'!$A$5:$A$204,0))*G95-H95,0))</f>
        <v/>
      </c>
      <c r="L95" s="18">
        <f>IF(AND(B95&amp;""="",F95&amp;""=""),"",IF(I95="تم التسليم",IFERROR(INDEX('المحافظات'!$B$5:$B$44,MATCH($E95,'المحافظات'!$A$5:$A$44,0)),0),0))</f>
        <v/>
      </c>
      <c r="M95" s="18">
        <f>IF(AND(B95&amp;""="",F95&amp;""=""),"",IFERROR(INDEX('المنتجات'!$C$5:$C$204,MATCH($F95,'المنتجات'!$A$5:$A$204,0))*G95,0))</f>
        <v/>
      </c>
      <c r="N95" s="18">
        <f>IF(AND(B95&amp;""="",F95&amp;""=""),"",IF(I95="تم التسليم",IFERROR(INDEX('المحافظات'!$C$5:$C$44,MATCH($E95,'المحافظات'!$A$5:$A$44,0)),0),IF(I95="مرتجع",IFERROR(INDEX('المحافظات'!$D$5:$D$44,MATCH($E95,'المحافظات'!$A$5:$A$44,0)),0),0)))</f>
        <v/>
      </c>
      <c r="O95" s="18">
        <f>IF(AND(B95&amp;""="",F95&amp;""=""),"",IF(I95="تم التسليم",K95+L95-M95-N95,IF(I95="مرتجع",-N95,IF(I95="ملغي",0,""))))</f>
        <v/>
      </c>
      <c r="P95" s="6">
        <f>IF(AND(B95&amp;""="",F95&amp;""=""),"",IF(NOT(ISNUMBER(MATCH(F95,'المنتجات'!$A$5:$A$204,0))),"كود المنتج غير معروف",IF(NOT(ISNUMBER(MATCH(E95,'المحافظات'!$A$5:$A$44,0))),"المنطقة غير معروفة",IF(K95&lt;0,"الخصم أكبر من قيمة الطلب",IF(I95&amp;""="","اكتب الحالة","")))))</f>
        <v/>
      </c>
    </row>
    <row r="96">
      <c r="A96" s="17" t="n"/>
      <c r="B96" s="5" t="n"/>
      <c r="C96" s="5" t="n"/>
      <c r="D96" s="13" t="n"/>
      <c r="E96" s="5" t="n"/>
      <c r="F96" s="5" t="n"/>
      <c r="G96" s="15" t="n"/>
      <c r="H96" s="14" t="n"/>
      <c r="I96" s="5" t="n"/>
      <c r="J96" s="6">
        <f>IF(AND(B96&amp;""="",F96&amp;""=""),"",IFERROR(INDEX('المنتجات'!$B$5:$B$204,MATCH($F96,'المنتجات'!$A$5:$A$204,0))&amp;"",""))</f>
        <v/>
      </c>
      <c r="K96" s="18">
        <f>IF(AND(B96&amp;""="",F96&amp;""=""),"",IFERROR(INDEX('المنتجات'!$D$5:$D$204,MATCH($F96,'المنتجات'!$A$5:$A$204,0))*G96-H96,0))</f>
        <v/>
      </c>
      <c r="L96" s="18">
        <f>IF(AND(B96&amp;""="",F96&amp;""=""),"",IF(I96="تم التسليم",IFERROR(INDEX('المحافظات'!$B$5:$B$44,MATCH($E96,'المحافظات'!$A$5:$A$44,0)),0),0))</f>
        <v/>
      </c>
      <c r="M96" s="18">
        <f>IF(AND(B96&amp;""="",F96&amp;""=""),"",IFERROR(INDEX('المنتجات'!$C$5:$C$204,MATCH($F96,'المنتجات'!$A$5:$A$204,0))*G96,0))</f>
        <v/>
      </c>
      <c r="N96" s="18">
        <f>IF(AND(B96&amp;""="",F96&amp;""=""),"",IF(I96="تم التسليم",IFERROR(INDEX('المحافظات'!$C$5:$C$44,MATCH($E96,'المحافظات'!$A$5:$A$44,0)),0),IF(I96="مرتجع",IFERROR(INDEX('المحافظات'!$D$5:$D$44,MATCH($E96,'المحافظات'!$A$5:$A$44,0)),0),0)))</f>
        <v/>
      </c>
      <c r="O96" s="18">
        <f>IF(AND(B96&amp;""="",F96&amp;""=""),"",IF(I96="تم التسليم",K96+L96-M96-N96,IF(I96="مرتجع",-N96,IF(I96="ملغي",0,""))))</f>
        <v/>
      </c>
      <c r="P96" s="6">
        <f>IF(AND(B96&amp;""="",F96&amp;""=""),"",IF(NOT(ISNUMBER(MATCH(F96,'المنتجات'!$A$5:$A$204,0))),"كود المنتج غير معروف",IF(NOT(ISNUMBER(MATCH(E96,'المحافظات'!$A$5:$A$44,0))),"المنطقة غير معروفة",IF(K96&lt;0,"الخصم أكبر من قيمة الطلب",IF(I96&amp;""="","اكتب الحالة","")))))</f>
        <v/>
      </c>
    </row>
    <row r="97">
      <c r="A97" s="17" t="n"/>
      <c r="B97" s="5" t="n"/>
      <c r="C97" s="5" t="n"/>
      <c r="D97" s="13" t="n"/>
      <c r="E97" s="5" t="n"/>
      <c r="F97" s="5" t="n"/>
      <c r="G97" s="15" t="n"/>
      <c r="H97" s="14" t="n"/>
      <c r="I97" s="5" t="n"/>
      <c r="J97" s="6">
        <f>IF(AND(B97&amp;""="",F97&amp;""=""),"",IFERROR(INDEX('المنتجات'!$B$5:$B$204,MATCH($F97,'المنتجات'!$A$5:$A$204,0))&amp;"",""))</f>
        <v/>
      </c>
      <c r="K97" s="18">
        <f>IF(AND(B97&amp;""="",F97&amp;""=""),"",IFERROR(INDEX('المنتجات'!$D$5:$D$204,MATCH($F97,'المنتجات'!$A$5:$A$204,0))*G97-H97,0))</f>
        <v/>
      </c>
      <c r="L97" s="18">
        <f>IF(AND(B97&amp;""="",F97&amp;""=""),"",IF(I97="تم التسليم",IFERROR(INDEX('المحافظات'!$B$5:$B$44,MATCH($E97,'المحافظات'!$A$5:$A$44,0)),0),0))</f>
        <v/>
      </c>
      <c r="M97" s="18">
        <f>IF(AND(B97&amp;""="",F97&amp;""=""),"",IFERROR(INDEX('المنتجات'!$C$5:$C$204,MATCH($F97,'المنتجات'!$A$5:$A$204,0))*G97,0))</f>
        <v/>
      </c>
      <c r="N97" s="18">
        <f>IF(AND(B97&amp;""="",F97&amp;""=""),"",IF(I97="تم التسليم",IFERROR(INDEX('المحافظات'!$C$5:$C$44,MATCH($E97,'المحافظات'!$A$5:$A$44,0)),0),IF(I97="مرتجع",IFERROR(INDEX('المحافظات'!$D$5:$D$44,MATCH($E97,'المحافظات'!$A$5:$A$44,0)),0),0)))</f>
        <v/>
      </c>
      <c r="O97" s="18">
        <f>IF(AND(B97&amp;""="",F97&amp;""=""),"",IF(I97="تم التسليم",K97+L97-M97-N97,IF(I97="مرتجع",-N97,IF(I97="ملغي",0,""))))</f>
        <v/>
      </c>
      <c r="P97" s="6">
        <f>IF(AND(B97&amp;""="",F97&amp;""=""),"",IF(NOT(ISNUMBER(MATCH(F97,'المنتجات'!$A$5:$A$204,0))),"كود المنتج غير معروف",IF(NOT(ISNUMBER(MATCH(E97,'المحافظات'!$A$5:$A$44,0))),"المنطقة غير معروفة",IF(K97&lt;0,"الخصم أكبر من قيمة الطلب",IF(I97&amp;""="","اكتب الحالة","")))))</f>
        <v/>
      </c>
    </row>
    <row r="98">
      <c r="A98" s="17" t="n"/>
      <c r="B98" s="5" t="n"/>
      <c r="C98" s="5" t="n"/>
      <c r="D98" s="13" t="n"/>
      <c r="E98" s="5" t="n"/>
      <c r="F98" s="5" t="n"/>
      <c r="G98" s="15" t="n"/>
      <c r="H98" s="14" t="n"/>
      <c r="I98" s="5" t="n"/>
      <c r="J98" s="6">
        <f>IF(AND(B98&amp;""="",F98&amp;""=""),"",IFERROR(INDEX('المنتجات'!$B$5:$B$204,MATCH($F98,'المنتجات'!$A$5:$A$204,0))&amp;"",""))</f>
        <v/>
      </c>
      <c r="K98" s="18">
        <f>IF(AND(B98&amp;""="",F98&amp;""=""),"",IFERROR(INDEX('المنتجات'!$D$5:$D$204,MATCH($F98,'المنتجات'!$A$5:$A$204,0))*G98-H98,0))</f>
        <v/>
      </c>
      <c r="L98" s="18">
        <f>IF(AND(B98&amp;""="",F98&amp;""=""),"",IF(I98="تم التسليم",IFERROR(INDEX('المحافظات'!$B$5:$B$44,MATCH($E98,'المحافظات'!$A$5:$A$44,0)),0),0))</f>
        <v/>
      </c>
      <c r="M98" s="18">
        <f>IF(AND(B98&amp;""="",F98&amp;""=""),"",IFERROR(INDEX('المنتجات'!$C$5:$C$204,MATCH($F98,'المنتجات'!$A$5:$A$204,0))*G98,0))</f>
        <v/>
      </c>
      <c r="N98" s="18">
        <f>IF(AND(B98&amp;""="",F98&amp;""=""),"",IF(I98="تم التسليم",IFERROR(INDEX('المحافظات'!$C$5:$C$44,MATCH($E98,'المحافظات'!$A$5:$A$44,0)),0),IF(I98="مرتجع",IFERROR(INDEX('المحافظات'!$D$5:$D$44,MATCH($E98,'المحافظات'!$A$5:$A$44,0)),0),0)))</f>
        <v/>
      </c>
      <c r="O98" s="18">
        <f>IF(AND(B98&amp;""="",F98&amp;""=""),"",IF(I98="تم التسليم",K98+L98-M98-N98,IF(I98="مرتجع",-N98,IF(I98="ملغي",0,""))))</f>
        <v/>
      </c>
      <c r="P98" s="6">
        <f>IF(AND(B98&amp;""="",F98&amp;""=""),"",IF(NOT(ISNUMBER(MATCH(F98,'المنتجات'!$A$5:$A$204,0))),"كود المنتج غير معروف",IF(NOT(ISNUMBER(MATCH(E98,'المحافظات'!$A$5:$A$44,0))),"المنطقة غير معروفة",IF(K98&lt;0,"الخصم أكبر من قيمة الطلب",IF(I98&amp;""="","اكتب الحالة","")))))</f>
        <v/>
      </c>
    </row>
    <row r="99">
      <c r="A99" s="17" t="n"/>
      <c r="B99" s="5" t="n"/>
      <c r="C99" s="5" t="n"/>
      <c r="D99" s="13" t="n"/>
      <c r="E99" s="5" t="n"/>
      <c r="F99" s="5" t="n"/>
      <c r="G99" s="15" t="n"/>
      <c r="H99" s="14" t="n"/>
      <c r="I99" s="5" t="n"/>
      <c r="J99" s="6">
        <f>IF(AND(B99&amp;""="",F99&amp;""=""),"",IFERROR(INDEX('المنتجات'!$B$5:$B$204,MATCH($F99,'المنتجات'!$A$5:$A$204,0))&amp;"",""))</f>
        <v/>
      </c>
      <c r="K99" s="18">
        <f>IF(AND(B99&amp;""="",F99&amp;""=""),"",IFERROR(INDEX('المنتجات'!$D$5:$D$204,MATCH($F99,'المنتجات'!$A$5:$A$204,0))*G99-H99,0))</f>
        <v/>
      </c>
      <c r="L99" s="18">
        <f>IF(AND(B99&amp;""="",F99&amp;""=""),"",IF(I99="تم التسليم",IFERROR(INDEX('المحافظات'!$B$5:$B$44,MATCH($E99,'المحافظات'!$A$5:$A$44,0)),0),0))</f>
        <v/>
      </c>
      <c r="M99" s="18">
        <f>IF(AND(B99&amp;""="",F99&amp;""=""),"",IFERROR(INDEX('المنتجات'!$C$5:$C$204,MATCH($F99,'المنتجات'!$A$5:$A$204,0))*G99,0))</f>
        <v/>
      </c>
      <c r="N99" s="18">
        <f>IF(AND(B99&amp;""="",F99&amp;""=""),"",IF(I99="تم التسليم",IFERROR(INDEX('المحافظات'!$C$5:$C$44,MATCH($E99,'المحافظات'!$A$5:$A$44,0)),0),IF(I99="مرتجع",IFERROR(INDEX('المحافظات'!$D$5:$D$44,MATCH($E99,'المحافظات'!$A$5:$A$44,0)),0),0)))</f>
        <v/>
      </c>
      <c r="O99" s="18">
        <f>IF(AND(B99&amp;""="",F99&amp;""=""),"",IF(I99="تم التسليم",K99+L99-M99-N99,IF(I99="مرتجع",-N99,IF(I99="ملغي",0,""))))</f>
        <v/>
      </c>
      <c r="P99" s="6">
        <f>IF(AND(B99&amp;""="",F99&amp;""=""),"",IF(NOT(ISNUMBER(MATCH(F99,'المنتجات'!$A$5:$A$204,0))),"كود المنتج غير معروف",IF(NOT(ISNUMBER(MATCH(E99,'المحافظات'!$A$5:$A$44,0))),"المنطقة غير معروفة",IF(K99&lt;0,"الخصم أكبر من قيمة الطلب",IF(I99&amp;""="","اكتب الحالة","")))))</f>
        <v/>
      </c>
    </row>
    <row r="100">
      <c r="A100" s="17" t="n"/>
      <c r="B100" s="5" t="n"/>
      <c r="C100" s="5" t="n"/>
      <c r="D100" s="13" t="n"/>
      <c r="E100" s="5" t="n"/>
      <c r="F100" s="5" t="n"/>
      <c r="G100" s="15" t="n"/>
      <c r="H100" s="14" t="n"/>
      <c r="I100" s="5" t="n"/>
      <c r="J100" s="6">
        <f>IF(AND(B100&amp;""="",F100&amp;""=""),"",IFERROR(INDEX('المنتجات'!$B$5:$B$204,MATCH($F100,'المنتجات'!$A$5:$A$204,0))&amp;"",""))</f>
        <v/>
      </c>
      <c r="K100" s="18">
        <f>IF(AND(B100&amp;""="",F100&amp;""=""),"",IFERROR(INDEX('المنتجات'!$D$5:$D$204,MATCH($F100,'المنتجات'!$A$5:$A$204,0))*G100-H100,0))</f>
        <v/>
      </c>
      <c r="L100" s="18">
        <f>IF(AND(B100&amp;""="",F100&amp;""=""),"",IF(I100="تم التسليم",IFERROR(INDEX('المحافظات'!$B$5:$B$44,MATCH($E100,'المحافظات'!$A$5:$A$44,0)),0),0))</f>
        <v/>
      </c>
      <c r="M100" s="18">
        <f>IF(AND(B100&amp;""="",F100&amp;""=""),"",IFERROR(INDEX('المنتجات'!$C$5:$C$204,MATCH($F100,'المنتجات'!$A$5:$A$204,0))*G100,0))</f>
        <v/>
      </c>
      <c r="N100" s="18">
        <f>IF(AND(B100&amp;""="",F100&amp;""=""),"",IF(I100="تم التسليم",IFERROR(INDEX('المحافظات'!$C$5:$C$44,MATCH($E100,'المحافظات'!$A$5:$A$44,0)),0),IF(I100="مرتجع",IFERROR(INDEX('المحافظات'!$D$5:$D$44,MATCH($E100,'المحافظات'!$A$5:$A$44,0)),0),0)))</f>
        <v/>
      </c>
      <c r="O100" s="18">
        <f>IF(AND(B100&amp;""="",F100&amp;""=""),"",IF(I100="تم التسليم",K100+L100-M100-N100,IF(I100="مرتجع",-N100,IF(I100="ملغي",0,""))))</f>
        <v/>
      </c>
      <c r="P100" s="6">
        <f>IF(AND(B100&amp;""="",F100&amp;""=""),"",IF(NOT(ISNUMBER(MATCH(F100,'المنتجات'!$A$5:$A$204,0))),"كود المنتج غير معروف",IF(NOT(ISNUMBER(MATCH(E100,'المحافظات'!$A$5:$A$44,0))),"المنطقة غير معروفة",IF(K100&lt;0,"الخصم أكبر من قيمة الطلب",IF(I100&amp;""="","اكتب الحالة","")))))</f>
        <v/>
      </c>
    </row>
    <row r="101">
      <c r="A101" s="17" t="n"/>
      <c r="B101" s="5" t="n"/>
      <c r="C101" s="5" t="n"/>
      <c r="D101" s="13" t="n"/>
      <c r="E101" s="5" t="n"/>
      <c r="F101" s="5" t="n"/>
      <c r="G101" s="15" t="n"/>
      <c r="H101" s="14" t="n"/>
      <c r="I101" s="5" t="n"/>
      <c r="J101" s="6">
        <f>IF(AND(B101&amp;""="",F101&amp;""=""),"",IFERROR(INDEX('المنتجات'!$B$5:$B$204,MATCH($F101,'المنتجات'!$A$5:$A$204,0))&amp;"",""))</f>
        <v/>
      </c>
      <c r="K101" s="18">
        <f>IF(AND(B101&amp;""="",F101&amp;""=""),"",IFERROR(INDEX('المنتجات'!$D$5:$D$204,MATCH($F101,'المنتجات'!$A$5:$A$204,0))*G101-H101,0))</f>
        <v/>
      </c>
      <c r="L101" s="18">
        <f>IF(AND(B101&amp;""="",F101&amp;""=""),"",IF(I101="تم التسليم",IFERROR(INDEX('المحافظات'!$B$5:$B$44,MATCH($E101,'المحافظات'!$A$5:$A$44,0)),0),0))</f>
        <v/>
      </c>
      <c r="M101" s="18">
        <f>IF(AND(B101&amp;""="",F101&amp;""=""),"",IFERROR(INDEX('المنتجات'!$C$5:$C$204,MATCH($F101,'المنتجات'!$A$5:$A$204,0))*G101,0))</f>
        <v/>
      </c>
      <c r="N101" s="18">
        <f>IF(AND(B101&amp;""="",F101&amp;""=""),"",IF(I101="تم التسليم",IFERROR(INDEX('المحافظات'!$C$5:$C$44,MATCH($E101,'المحافظات'!$A$5:$A$44,0)),0),IF(I101="مرتجع",IFERROR(INDEX('المحافظات'!$D$5:$D$44,MATCH($E101,'المحافظات'!$A$5:$A$44,0)),0),0)))</f>
        <v/>
      </c>
      <c r="O101" s="18">
        <f>IF(AND(B101&amp;""="",F101&amp;""=""),"",IF(I101="تم التسليم",K101+L101-M101-N101,IF(I101="مرتجع",-N101,IF(I101="ملغي",0,""))))</f>
        <v/>
      </c>
      <c r="P101" s="6">
        <f>IF(AND(B101&amp;""="",F101&amp;""=""),"",IF(NOT(ISNUMBER(MATCH(F101,'المنتجات'!$A$5:$A$204,0))),"كود المنتج غير معروف",IF(NOT(ISNUMBER(MATCH(E101,'المحافظات'!$A$5:$A$44,0))),"المنطقة غير معروفة",IF(K101&lt;0,"الخصم أكبر من قيمة الطلب",IF(I101&amp;""="","اكتب الحالة","")))))</f>
        <v/>
      </c>
    </row>
    <row r="102">
      <c r="A102" s="17" t="n"/>
      <c r="B102" s="5" t="n"/>
      <c r="C102" s="5" t="n"/>
      <c r="D102" s="13" t="n"/>
      <c r="E102" s="5" t="n"/>
      <c r="F102" s="5" t="n"/>
      <c r="G102" s="15" t="n"/>
      <c r="H102" s="14" t="n"/>
      <c r="I102" s="5" t="n"/>
      <c r="J102" s="6">
        <f>IF(AND(B102&amp;""="",F102&amp;""=""),"",IFERROR(INDEX('المنتجات'!$B$5:$B$204,MATCH($F102,'المنتجات'!$A$5:$A$204,0))&amp;"",""))</f>
        <v/>
      </c>
      <c r="K102" s="18">
        <f>IF(AND(B102&amp;""="",F102&amp;""=""),"",IFERROR(INDEX('المنتجات'!$D$5:$D$204,MATCH($F102,'المنتجات'!$A$5:$A$204,0))*G102-H102,0))</f>
        <v/>
      </c>
      <c r="L102" s="18">
        <f>IF(AND(B102&amp;""="",F102&amp;""=""),"",IF(I102="تم التسليم",IFERROR(INDEX('المحافظات'!$B$5:$B$44,MATCH($E102,'المحافظات'!$A$5:$A$44,0)),0),0))</f>
        <v/>
      </c>
      <c r="M102" s="18">
        <f>IF(AND(B102&amp;""="",F102&amp;""=""),"",IFERROR(INDEX('المنتجات'!$C$5:$C$204,MATCH($F102,'المنتجات'!$A$5:$A$204,0))*G102,0))</f>
        <v/>
      </c>
      <c r="N102" s="18">
        <f>IF(AND(B102&amp;""="",F102&amp;""=""),"",IF(I102="تم التسليم",IFERROR(INDEX('المحافظات'!$C$5:$C$44,MATCH($E102,'المحافظات'!$A$5:$A$44,0)),0),IF(I102="مرتجع",IFERROR(INDEX('المحافظات'!$D$5:$D$44,MATCH($E102,'المحافظات'!$A$5:$A$44,0)),0),0)))</f>
        <v/>
      </c>
      <c r="O102" s="18">
        <f>IF(AND(B102&amp;""="",F102&amp;""=""),"",IF(I102="تم التسليم",K102+L102-M102-N102,IF(I102="مرتجع",-N102,IF(I102="ملغي",0,""))))</f>
        <v/>
      </c>
      <c r="P102" s="6">
        <f>IF(AND(B102&amp;""="",F102&amp;""=""),"",IF(NOT(ISNUMBER(MATCH(F102,'المنتجات'!$A$5:$A$204,0))),"كود المنتج غير معروف",IF(NOT(ISNUMBER(MATCH(E102,'المحافظات'!$A$5:$A$44,0))),"المنطقة غير معروفة",IF(K102&lt;0,"الخصم أكبر من قيمة الطلب",IF(I102&amp;""="","اكتب الحالة","")))))</f>
        <v/>
      </c>
    </row>
    <row r="103">
      <c r="A103" s="17" t="n"/>
      <c r="B103" s="5" t="n"/>
      <c r="C103" s="5" t="n"/>
      <c r="D103" s="13" t="n"/>
      <c r="E103" s="5" t="n"/>
      <c r="F103" s="5" t="n"/>
      <c r="G103" s="15" t="n"/>
      <c r="H103" s="14" t="n"/>
      <c r="I103" s="5" t="n"/>
      <c r="J103" s="6">
        <f>IF(AND(B103&amp;""="",F103&amp;""=""),"",IFERROR(INDEX('المنتجات'!$B$5:$B$204,MATCH($F103,'المنتجات'!$A$5:$A$204,0))&amp;"",""))</f>
        <v/>
      </c>
      <c r="K103" s="18">
        <f>IF(AND(B103&amp;""="",F103&amp;""=""),"",IFERROR(INDEX('المنتجات'!$D$5:$D$204,MATCH($F103,'المنتجات'!$A$5:$A$204,0))*G103-H103,0))</f>
        <v/>
      </c>
      <c r="L103" s="18">
        <f>IF(AND(B103&amp;""="",F103&amp;""=""),"",IF(I103="تم التسليم",IFERROR(INDEX('المحافظات'!$B$5:$B$44,MATCH($E103,'المحافظات'!$A$5:$A$44,0)),0),0))</f>
        <v/>
      </c>
      <c r="M103" s="18">
        <f>IF(AND(B103&amp;""="",F103&amp;""=""),"",IFERROR(INDEX('المنتجات'!$C$5:$C$204,MATCH($F103,'المنتجات'!$A$5:$A$204,0))*G103,0))</f>
        <v/>
      </c>
      <c r="N103" s="18">
        <f>IF(AND(B103&amp;""="",F103&amp;""=""),"",IF(I103="تم التسليم",IFERROR(INDEX('المحافظات'!$C$5:$C$44,MATCH($E103,'المحافظات'!$A$5:$A$44,0)),0),IF(I103="مرتجع",IFERROR(INDEX('المحافظات'!$D$5:$D$44,MATCH($E103,'المحافظات'!$A$5:$A$44,0)),0),0)))</f>
        <v/>
      </c>
      <c r="O103" s="18">
        <f>IF(AND(B103&amp;""="",F103&amp;""=""),"",IF(I103="تم التسليم",K103+L103-M103-N103,IF(I103="مرتجع",-N103,IF(I103="ملغي",0,""))))</f>
        <v/>
      </c>
      <c r="P103" s="6">
        <f>IF(AND(B103&amp;""="",F103&amp;""=""),"",IF(NOT(ISNUMBER(MATCH(F103,'المنتجات'!$A$5:$A$204,0))),"كود المنتج غير معروف",IF(NOT(ISNUMBER(MATCH(E103,'المحافظات'!$A$5:$A$44,0))),"المنطقة غير معروفة",IF(K103&lt;0,"الخصم أكبر من قيمة الطلب",IF(I103&amp;""="","اكتب الحالة","")))))</f>
        <v/>
      </c>
    </row>
    <row r="104">
      <c r="A104" s="17" t="n"/>
      <c r="B104" s="5" t="n"/>
      <c r="C104" s="5" t="n"/>
      <c r="D104" s="13" t="n"/>
      <c r="E104" s="5" t="n"/>
      <c r="F104" s="5" t="n"/>
      <c r="G104" s="15" t="n"/>
      <c r="H104" s="14" t="n"/>
      <c r="I104" s="5" t="n"/>
      <c r="J104" s="6">
        <f>IF(AND(B104&amp;""="",F104&amp;""=""),"",IFERROR(INDEX('المنتجات'!$B$5:$B$204,MATCH($F104,'المنتجات'!$A$5:$A$204,0))&amp;"",""))</f>
        <v/>
      </c>
      <c r="K104" s="18">
        <f>IF(AND(B104&amp;""="",F104&amp;""=""),"",IFERROR(INDEX('المنتجات'!$D$5:$D$204,MATCH($F104,'المنتجات'!$A$5:$A$204,0))*G104-H104,0))</f>
        <v/>
      </c>
      <c r="L104" s="18">
        <f>IF(AND(B104&amp;""="",F104&amp;""=""),"",IF(I104="تم التسليم",IFERROR(INDEX('المحافظات'!$B$5:$B$44,MATCH($E104,'المحافظات'!$A$5:$A$44,0)),0),0))</f>
        <v/>
      </c>
      <c r="M104" s="18">
        <f>IF(AND(B104&amp;""="",F104&amp;""=""),"",IFERROR(INDEX('المنتجات'!$C$5:$C$204,MATCH($F104,'المنتجات'!$A$5:$A$204,0))*G104,0))</f>
        <v/>
      </c>
      <c r="N104" s="18">
        <f>IF(AND(B104&amp;""="",F104&amp;""=""),"",IF(I104="تم التسليم",IFERROR(INDEX('المحافظات'!$C$5:$C$44,MATCH($E104,'المحافظات'!$A$5:$A$44,0)),0),IF(I104="مرتجع",IFERROR(INDEX('المحافظات'!$D$5:$D$44,MATCH($E104,'المحافظات'!$A$5:$A$44,0)),0),0)))</f>
        <v/>
      </c>
      <c r="O104" s="18">
        <f>IF(AND(B104&amp;""="",F104&amp;""=""),"",IF(I104="تم التسليم",K104+L104-M104-N104,IF(I104="مرتجع",-N104,IF(I104="ملغي",0,""))))</f>
        <v/>
      </c>
      <c r="P104" s="6">
        <f>IF(AND(B104&amp;""="",F104&amp;""=""),"",IF(NOT(ISNUMBER(MATCH(F104,'المنتجات'!$A$5:$A$204,0))),"كود المنتج غير معروف",IF(NOT(ISNUMBER(MATCH(E104,'المحافظات'!$A$5:$A$44,0))),"المنطقة غير معروفة",IF(K104&lt;0,"الخصم أكبر من قيمة الطلب",IF(I104&amp;""="","اكتب الحالة","")))))</f>
        <v/>
      </c>
    </row>
    <row r="105">
      <c r="A105" s="17" t="n"/>
      <c r="B105" s="5" t="n"/>
      <c r="C105" s="5" t="n"/>
      <c r="D105" s="13" t="n"/>
      <c r="E105" s="5" t="n"/>
      <c r="F105" s="5" t="n"/>
      <c r="G105" s="15" t="n"/>
      <c r="H105" s="14" t="n"/>
      <c r="I105" s="5" t="n"/>
      <c r="J105" s="6">
        <f>IF(AND(B105&amp;""="",F105&amp;""=""),"",IFERROR(INDEX('المنتجات'!$B$5:$B$204,MATCH($F105,'المنتجات'!$A$5:$A$204,0))&amp;"",""))</f>
        <v/>
      </c>
      <c r="K105" s="18">
        <f>IF(AND(B105&amp;""="",F105&amp;""=""),"",IFERROR(INDEX('المنتجات'!$D$5:$D$204,MATCH($F105,'المنتجات'!$A$5:$A$204,0))*G105-H105,0))</f>
        <v/>
      </c>
      <c r="L105" s="18">
        <f>IF(AND(B105&amp;""="",F105&amp;""=""),"",IF(I105="تم التسليم",IFERROR(INDEX('المحافظات'!$B$5:$B$44,MATCH($E105,'المحافظات'!$A$5:$A$44,0)),0),0))</f>
        <v/>
      </c>
      <c r="M105" s="18">
        <f>IF(AND(B105&amp;""="",F105&amp;""=""),"",IFERROR(INDEX('المنتجات'!$C$5:$C$204,MATCH($F105,'المنتجات'!$A$5:$A$204,0))*G105,0))</f>
        <v/>
      </c>
      <c r="N105" s="18">
        <f>IF(AND(B105&amp;""="",F105&amp;""=""),"",IF(I105="تم التسليم",IFERROR(INDEX('المحافظات'!$C$5:$C$44,MATCH($E105,'المحافظات'!$A$5:$A$44,0)),0),IF(I105="مرتجع",IFERROR(INDEX('المحافظات'!$D$5:$D$44,MATCH($E105,'المحافظات'!$A$5:$A$44,0)),0),0)))</f>
        <v/>
      </c>
      <c r="O105" s="18">
        <f>IF(AND(B105&amp;""="",F105&amp;""=""),"",IF(I105="تم التسليم",K105+L105-M105-N105,IF(I105="مرتجع",-N105,IF(I105="ملغي",0,""))))</f>
        <v/>
      </c>
      <c r="P105" s="6">
        <f>IF(AND(B105&amp;""="",F105&amp;""=""),"",IF(NOT(ISNUMBER(MATCH(F105,'المنتجات'!$A$5:$A$204,0))),"كود المنتج غير معروف",IF(NOT(ISNUMBER(MATCH(E105,'المحافظات'!$A$5:$A$44,0))),"المنطقة غير معروفة",IF(K105&lt;0,"الخصم أكبر من قيمة الطلب",IF(I105&amp;""="","اكتب الحالة","")))))</f>
        <v/>
      </c>
    </row>
    <row r="106">
      <c r="A106" s="17" t="n"/>
      <c r="B106" s="5" t="n"/>
      <c r="C106" s="5" t="n"/>
      <c r="D106" s="13" t="n"/>
      <c r="E106" s="5" t="n"/>
      <c r="F106" s="5" t="n"/>
      <c r="G106" s="15" t="n"/>
      <c r="H106" s="14" t="n"/>
      <c r="I106" s="5" t="n"/>
      <c r="J106" s="6">
        <f>IF(AND(B106&amp;""="",F106&amp;""=""),"",IFERROR(INDEX('المنتجات'!$B$5:$B$204,MATCH($F106,'المنتجات'!$A$5:$A$204,0))&amp;"",""))</f>
        <v/>
      </c>
      <c r="K106" s="18">
        <f>IF(AND(B106&amp;""="",F106&amp;""=""),"",IFERROR(INDEX('المنتجات'!$D$5:$D$204,MATCH($F106,'المنتجات'!$A$5:$A$204,0))*G106-H106,0))</f>
        <v/>
      </c>
      <c r="L106" s="18">
        <f>IF(AND(B106&amp;""="",F106&amp;""=""),"",IF(I106="تم التسليم",IFERROR(INDEX('المحافظات'!$B$5:$B$44,MATCH($E106,'المحافظات'!$A$5:$A$44,0)),0),0))</f>
        <v/>
      </c>
      <c r="M106" s="18">
        <f>IF(AND(B106&amp;""="",F106&amp;""=""),"",IFERROR(INDEX('المنتجات'!$C$5:$C$204,MATCH($F106,'المنتجات'!$A$5:$A$204,0))*G106,0))</f>
        <v/>
      </c>
      <c r="N106" s="18">
        <f>IF(AND(B106&amp;""="",F106&amp;""=""),"",IF(I106="تم التسليم",IFERROR(INDEX('المحافظات'!$C$5:$C$44,MATCH($E106,'المحافظات'!$A$5:$A$44,0)),0),IF(I106="مرتجع",IFERROR(INDEX('المحافظات'!$D$5:$D$44,MATCH($E106,'المحافظات'!$A$5:$A$44,0)),0),0)))</f>
        <v/>
      </c>
      <c r="O106" s="18">
        <f>IF(AND(B106&amp;""="",F106&amp;""=""),"",IF(I106="تم التسليم",K106+L106-M106-N106,IF(I106="مرتجع",-N106,IF(I106="ملغي",0,""))))</f>
        <v/>
      </c>
      <c r="P106" s="6">
        <f>IF(AND(B106&amp;""="",F106&amp;""=""),"",IF(NOT(ISNUMBER(MATCH(F106,'المنتجات'!$A$5:$A$204,0))),"كود المنتج غير معروف",IF(NOT(ISNUMBER(MATCH(E106,'المحافظات'!$A$5:$A$44,0))),"المنطقة غير معروفة",IF(K106&lt;0,"الخصم أكبر من قيمة الطلب",IF(I106&amp;""="","اكتب الحالة","")))))</f>
        <v/>
      </c>
    </row>
    <row r="107">
      <c r="A107" s="17" t="n"/>
      <c r="B107" s="5" t="n"/>
      <c r="C107" s="5" t="n"/>
      <c r="D107" s="13" t="n"/>
      <c r="E107" s="5" t="n"/>
      <c r="F107" s="5" t="n"/>
      <c r="G107" s="15" t="n"/>
      <c r="H107" s="14" t="n"/>
      <c r="I107" s="5" t="n"/>
      <c r="J107" s="6">
        <f>IF(AND(B107&amp;""="",F107&amp;""=""),"",IFERROR(INDEX('المنتجات'!$B$5:$B$204,MATCH($F107,'المنتجات'!$A$5:$A$204,0))&amp;"",""))</f>
        <v/>
      </c>
      <c r="K107" s="18">
        <f>IF(AND(B107&amp;""="",F107&amp;""=""),"",IFERROR(INDEX('المنتجات'!$D$5:$D$204,MATCH($F107,'المنتجات'!$A$5:$A$204,0))*G107-H107,0))</f>
        <v/>
      </c>
      <c r="L107" s="18">
        <f>IF(AND(B107&amp;""="",F107&amp;""=""),"",IF(I107="تم التسليم",IFERROR(INDEX('المحافظات'!$B$5:$B$44,MATCH($E107,'المحافظات'!$A$5:$A$44,0)),0),0))</f>
        <v/>
      </c>
      <c r="M107" s="18">
        <f>IF(AND(B107&amp;""="",F107&amp;""=""),"",IFERROR(INDEX('المنتجات'!$C$5:$C$204,MATCH($F107,'المنتجات'!$A$5:$A$204,0))*G107,0))</f>
        <v/>
      </c>
      <c r="N107" s="18">
        <f>IF(AND(B107&amp;""="",F107&amp;""=""),"",IF(I107="تم التسليم",IFERROR(INDEX('المحافظات'!$C$5:$C$44,MATCH($E107,'المحافظات'!$A$5:$A$44,0)),0),IF(I107="مرتجع",IFERROR(INDEX('المحافظات'!$D$5:$D$44,MATCH($E107,'المحافظات'!$A$5:$A$44,0)),0),0)))</f>
        <v/>
      </c>
      <c r="O107" s="18">
        <f>IF(AND(B107&amp;""="",F107&amp;""=""),"",IF(I107="تم التسليم",K107+L107-M107-N107,IF(I107="مرتجع",-N107,IF(I107="ملغي",0,""))))</f>
        <v/>
      </c>
      <c r="P107" s="6">
        <f>IF(AND(B107&amp;""="",F107&amp;""=""),"",IF(NOT(ISNUMBER(MATCH(F107,'المنتجات'!$A$5:$A$204,0))),"كود المنتج غير معروف",IF(NOT(ISNUMBER(MATCH(E107,'المحافظات'!$A$5:$A$44,0))),"المنطقة غير معروفة",IF(K107&lt;0,"الخصم أكبر من قيمة الطلب",IF(I107&amp;""="","اكتب الحالة","")))))</f>
        <v/>
      </c>
    </row>
    <row r="108">
      <c r="A108" s="17" t="n"/>
      <c r="B108" s="5" t="n"/>
      <c r="C108" s="5" t="n"/>
      <c r="D108" s="13" t="n"/>
      <c r="E108" s="5" t="n"/>
      <c r="F108" s="5" t="n"/>
      <c r="G108" s="15" t="n"/>
      <c r="H108" s="14" t="n"/>
      <c r="I108" s="5" t="n"/>
      <c r="J108" s="6">
        <f>IF(AND(B108&amp;""="",F108&amp;""=""),"",IFERROR(INDEX('المنتجات'!$B$5:$B$204,MATCH($F108,'المنتجات'!$A$5:$A$204,0))&amp;"",""))</f>
        <v/>
      </c>
      <c r="K108" s="18">
        <f>IF(AND(B108&amp;""="",F108&amp;""=""),"",IFERROR(INDEX('المنتجات'!$D$5:$D$204,MATCH($F108,'المنتجات'!$A$5:$A$204,0))*G108-H108,0))</f>
        <v/>
      </c>
      <c r="L108" s="18">
        <f>IF(AND(B108&amp;""="",F108&amp;""=""),"",IF(I108="تم التسليم",IFERROR(INDEX('المحافظات'!$B$5:$B$44,MATCH($E108,'المحافظات'!$A$5:$A$44,0)),0),0))</f>
        <v/>
      </c>
      <c r="M108" s="18">
        <f>IF(AND(B108&amp;""="",F108&amp;""=""),"",IFERROR(INDEX('المنتجات'!$C$5:$C$204,MATCH($F108,'المنتجات'!$A$5:$A$204,0))*G108,0))</f>
        <v/>
      </c>
      <c r="N108" s="18">
        <f>IF(AND(B108&amp;""="",F108&amp;""=""),"",IF(I108="تم التسليم",IFERROR(INDEX('المحافظات'!$C$5:$C$44,MATCH($E108,'المحافظات'!$A$5:$A$44,0)),0),IF(I108="مرتجع",IFERROR(INDEX('المحافظات'!$D$5:$D$44,MATCH($E108,'المحافظات'!$A$5:$A$44,0)),0),0)))</f>
        <v/>
      </c>
      <c r="O108" s="18">
        <f>IF(AND(B108&amp;""="",F108&amp;""=""),"",IF(I108="تم التسليم",K108+L108-M108-N108,IF(I108="مرتجع",-N108,IF(I108="ملغي",0,""))))</f>
        <v/>
      </c>
      <c r="P108" s="6">
        <f>IF(AND(B108&amp;""="",F108&amp;""=""),"",IF(NOT(ISNUMBER(MATCH(F108,'المنتجات'!$A$5:$A$204,0))),"كود المنتج غير معروف",IF(NOT(ISNUMBER(MATCH(E108,'المحافظات'!$A$5:$A$44,0))),"المنطقة غير معروفة",IF(K108&lt;0,"الخصم أكبر من قيمة الطلب",IF(I108&amp;""="","اكتب الحالة","")))))</f>
        <v/>
      </c>
    </row>
    <row r="109">
      <c r="A109" s="17" t="n"/>
      <c r="B109" s="5" t="n"/>
      <c r="C109" s="5" t="n"/>
      <c r="D109" s="13" t="n"/>
      <c r="E109" s="5" t="n"/>
      <c r="F109" s="5" t="n"/>
      <c r="G109" s="15" t="n"/>
      <c r="H109" s="14" t="n"/>
      <c r="I109" s="5" t="n"/>
      <c r="J109" s="6">
        <f>IF(AND(B109&amp;""="",F109&amp;""=""),"",IFERROR(INDEX('المنتجات'!$B$5:$B$204,MATCH($F109,'المنتجات'!$A$5:$A$204,0))&amp;"",""))</f>
        <v/>
      </c>
      <c r="K109" s="18">
        <f>IF(AND(B109&amp;""="",F109&amp;""=""),"",IFERROR(INDEX('المنتجات'!$D$5:$D$204,MATCH($F109,'المنتجات'!$A$5:$A$204,0))*G109-H109,0))</f>
        <v/>
      </c>
      <c r="L109" s="18">
        <f>IF(AND(B109&amp;""="",F109&amp;""=""),"",IF(I109="تم التسليم",IFERROR(INDEX('المحافظات'!$B$5:$B$44,MATCH($E109,'المحافظات'!$A$5:$A$44,0)),0),0))</f>
        <v/>
      </c>
      <c r="M109" s="18">
        <f>IF(AND(B109&amp;""="",F109&amp;""=""),"",IFERROR(INDEX('المنتجات'!$C$5:$C$204,MATCH($F109,'المنتجات'!$A$5:$A$204,0))*G109,0))</f>
        <v/>
      </c>
      <c r="N109" s="18">
        <f>IF(AND(B109&amp;""="",F109&amp;""=""),"",IF(I109="تم التسليم",IFERROR(INDEX('المحافظات'!$C$5:$C$44,MATCH($E109,'المحافظات'!$A$5:$A$44,0)),0),IF(I109="مرتجع",IFERROR(INDEX('المحافظات'!$D$5:$D$44,MATCH($E109,'المحافظات'!$A$5:$A$44,0)),0),0)))</f>
        <v/>
      </c>
      <c r="O109" s="18">
        <f>IF(AND(B109&amp;""="",F109&amp;""=""),"",IF(I109="تم التسليم",K109+L109-M109-N109,IF(I109="مرتجع",-N109,IF(I109="ملغي",0,""))))</f>
        <v/>
      </c>
      <c r="P109" s="6">
        <f>IF(AND(B109&amp;""="",F109&amp;""=""),"",IF(NOT(ISNUMBER(MATCH(F109,'المنتجات'!$A$5:$A$204,0))),"كود المنتج غير معروف",IF(NOT(ISNUMBER(MATCH(E109,'المحافظات'!$A$5:$A$44,0))),"المنطقة غير معروفة",IF(K109&lt;0,"الخصم أكبر من قيمة الطلب",IF(I109&amp;""="","اكتب الحالة","")))))</f>
        <v/>
      </c>
    </row>
    <row r="110">
      <c r="A110" s="17" t="n"/>
      <c r="B110" s="5" t="n"/>
      <c r="C110" s="5" t="n"/>
      <c r="D110" s="13" t="n"/>
      <c r="E110" s="5" t="n"/>
      <c r="F110" s="5" t="n"/>
      <c r="G110" s="15" t="n"/>
      <c r="H110" s="14" t="n"/>
      <c r="I110" s="5" t="n"/>
      <c r="J110" s="6">
        <f>IF(AND(B110&amp;""="",F110&amp;""=""),"",IFERROR(INDEX('المنتجات'!$B$5:$B$204,MATCH($F110,'المنتجات'!$A$5:$A$204,0))&amp;"",""))</f>
        <v/>
      </c>
      <c r="K110" s="18">
        <f>IF(AND(B110&amp;""="",F110&amp;""=""),"",IFERROR(INDEX('المنتجات'!$D$5:$D$204,MATCH($F110,'المنتجات'!$A$5:$A$204,0))*G110-H110,0))</f>
        <v/>
      </c>
      <c r="L110" s="18">
        <f>IF(AND(B110&amp;""="",F110&amp;""=""),"",IF(I110="تم التسليم",IFERROR(INDEX('المحافظات'!$B$5:$B$44,MATCH($E110,'المحافظات'!$A$5:$A$44,0)),0),0))</f>
        <v/>
      </c>
      <c r="M110" s="18">
        <f>IF(AND(B110&amp;""="",F110&amp;""=""),"",IFERROR(INDEX('المنتجات'!$C$5:$C$204,MATCH($F110,'المنتجات'!$A$5:$A$204,0))*G110,0))</f>
        <v/>
      </c>
      <c r="N110" s="18">
        <f>IF(AND(B110&amp;""="",F110&amp;""=""),"",IF(I110="تم التسليم",IFERROR(INDEX('المحافظات'!$C$5:$C$44,MATCH($E110,'المحافظات'!$A$5:$A$44,0)),0),IF(I110="مرتجع",IFERROR(INDEX('المحافظات'!$D$5:$D$44,MATCH($E110,'المحافظات'!$A$5:$A$44,0)),0),0)))</f>
        <v/>
      </c>
      <c r="O110" s="18">
        <f>IF(AND(B110&amp;""="",F110&amp;""=""),"",IF(I110="تم التسليم",K110+L110-M110-N110,IF(I110="مرتجع",-N110,IF(I110="ملغي",0,""))))</f>
        <v/>
      </c>
      <c r="P110" s="6">
        <f>IF(AND(B110&amp;""="",F110&amp;""=""),"",IF(NOT(ISNUMBER(MATCH(F110,'المنتجات'!$A$5:$A$204,0))),"كود المنتج غير معروف",IF(NOT(ISNUMBER(MATCH(E110,'المحافظات'!$A$5:$A$44,0))),"المنطقة غير معروفة",IF(K110&lt;0,"الخصم أكبر من قيمة الطلب",IF(I110&amp;""="","اكتب الحالة","")))))</f>
        <v/>
      </c>
    </row>
    <row r="111">
      <c r="A111" s="17" t="n"/>
      <c r="B111" s="5" t="n"/>
      <c r="C111" s="5" t="n"/>
      <c r="D111" s="13" t="n"/>
      <c r="E111" s="5" t="n"/>
      <c r="F111" s="5" t="n"/>
      <c r="G111" s="15" t="n"/>
      <c r="H111" s="14" t="n"/>
      <c r="I111" s="5" t="n"/>
      <c r="J111" s="6">
        <f>IF(AND(B111&amp;""="",F111&amp;""=""),"",IFERROR(INDEX('المنتجات'!$B$5:$B$204,MATCH($F111,'المنتجات'!$A$5:$A$204,0))&amp;"",""))</f>
        <v/>
      </c>
      <c r="K111" s="18">
        <f>IF(AND(B111&amp;""="",F111&amp;""=""),"",IFERROR(INDEX('المنتجات'!$D$5:$D$204,MATCH($F111,'المنتجات'!$A$5:$A$204,0))*G111-H111,0))</f>
        <v/>
      </c>
      <c r="L111" s="18">
        <f>IF(AND(B111&amp;""="",F111&amp;""=""),"",IF(I111="تم التسليم",IFERROR(INDEX('المحافظات'!$B$5:$B$44,MATCH($E111,'المحافظات'!$A$5:$A$44,0)),0),0))</f>
        <v/>
      </c>
      <c r="M111" s="18">
        <f>IF(AND(B111&amp;""="",F111&amp;""=""),"",IFERROR(INDEX('المنتجات'!$C$5:$C$204,MATCH($F111,'المنتجات'!$A$5:$A$204,0))*G111,0))</f>
        <v/>
      </c>
      <c r="N111" s="18">
        <f>IF(AND(B111&amp;""="",F111&amp;""=""),"",IF(I111="تم التسليم",IFERROR(INDEX('المحافظات'!$C$5:$C$44,MATCH($E111,'المحافظات'!$A$5:$A$44,0)),0),IF(I111="مرتجع",IFERROR(INDEX('المحافظات'!$D$5:$D$44,MATCH($E111,'المحافظات'!$A$5:$A$44,0)),0),0)))</f>
        <v/>
      </c>
      <c r="O111" s="18">
        <f>IF(AND(B111&amp;""="",F111&amp;""=""),"",IF(I111="تم التسليم",K111+L111-M111-N111,IF(I111="مرتجع",-N111,IF(I111="ملغي",0,""))))</f>
        <v/>
      </c>
      <c r="P111" s="6">
        <f>IF(AND(B111&amp;""="",F111&amp;""=""),"",IF(NOT(ISNUMBER(MATCH(F111,'المنتجات'!$A$5:$A$204,0))),"كود المنتج غير معروف",IF(NOT(ISNUMBER(MATCH(E111,'المحافظات'!$A$5:$A$44,0))),"المنطقة غير معروفة",IF(K111&lt;0,"الخصم أكبر من قيمة الطلب",IF(I111&amp;""="","اكتب الحالة","")))))</f>
        <v/>
      </c>
    </row>
    <row r="112">
      <c r="A112" s="17" t="n"/>
      <c r="B112" s="5" t="n"/>
      <c r="C112" s="5" t="n"/>
      <c r="D112" s="13" t="n"/>
      <c r="E112" s="5" t="n"/>
      <c r="F112" s="5" t="n"/>
      <c r="G112" s="15" t="n"/>
      <c r="H112" s="14" t="n"/>
      <c r="I112" s="5" t="n"/>
      <c r="J112" s="6">
        <f>IF(AND(B112&amp;""="",F112&amp;""=""),"",IFERROR(INDEX('المنتجات'!$B$5:$B$204,MATCH($F112,'المنتجات'!$A$5:$A$204,0))&amp;"",""))</f>
        <v/>
      </c>
      <c r="K112" s="18">
        <f>IF(AND(B112&amp;""="",F112&amp;""=""),"",IFERROR(INDEX('المنتجات'!$D$5:$D$204,MATCH($F112,'المنتجات'!$A$5:$A$204,0))*G112-H112,0))</f>
        <v/>
      </c>
      <c r="L112" s="18">
        <f>IF(AND(B112&amp;""="",F112&amp;""=""),"",IF(I112="تم التسليم",IFERROR(INDEX('المحافظات'!$B$5:$B$44,MATCH($E112,'المحافظات'!$A$5:$A$44,0)),0),0))</f>
        <v/>
      </c>
      <c r="M112" s="18">
        <f>IF(AND(B112&amp;""="",F112&amp;""=""),"",IFERROR(INDEX('المنتجات'!$C$5:$C$204,MATCH($F112,'المنتجات'!$A$5:$A$204,0))*G112,0))</f>
        <v/>
      </c>
      <c r="N112" s="18">
        <f>IF(AND(B112&amp;""="",F112&amp;""=""),"",IF(I112="تم التسليم",IFERROR(INDEX('المحافظات'!$C$5:$C$44,MATCH($E112,'المحافظات'!$A$5:$A$44,0)),0),IF(I112="مرتجع",IFERROR(INDEX('المحافظات'!$D$5:$D$44,MATCH($E112,'المحافظات'!$A$5:$A$44,0)),0),0)))</f>
        <v/>
      </c>
      <c r="O112" s="18">
        <f>IF(AND(B112&amp;""="",F112&amp;""=""),"",IF(I112="تم التسليم",K112+L112-M112-N112,IF(I112="مرتجع",-N112,IF(I112="ملغي",0,""))))</f>
        <v/>
      </c>
      <c r="P112" s="6">
        <f>IF(AND(B112&amp;""="",F112&amp;""=""),"",IF(NOT(ISNUMBER(MATCH(F112,'المنتجات'!$A$5:$A$204,0))),"كود المنتج غير معروف",IF(NOT(ISNUMBER(MATCH(E112,'المحافظات'!$A$5:$A$44,0))),"المنطقة غير معروفة",IF(K112&lt;0,"الخصم أكبر من قيمة الطلب",IF(I112&amp;""="","اكتب الحالة","")))))</f>
        <v/>
      </c>
    </row>
    <row r="113">
      <c r="A113" s="17" t="n"/>
      <c r="B113" s="5" t="n"/>
      <c r="C113" s="5" t="n"/>
      <c r="D113" s="13" t="n"/>
      <c r="E113" s="5" t="n"/>
      <c r="F113" s="5" t="n"/>
      <c r="G113" s="15" t="n"/>
      <c r="H113" s="14" t="n"/>
      <c r="I113" s="5" t="n"/>
      <c r="J113" s="6">
        <f>IF(AND(B113&amp;""="",F113&amp;""=""),"",IFERROR(INDEX('المنتجات'!$B$5:$B$204,MATCH($F113,'المنتجات'!$A$5:$A$204,0))&amp;"",""))</f>
        <v/>
      </c>
      <c r="K113" s="18">
        <f>IF(AND(B113&amp;""="",F113&amp;""=""),"",IFERROR(INDEX('المنتجات'!$D$5:$D$204,MATCH($F113,'المنتجات'!$A$5:$A$204,0))*G113-H113,0))</f>
        <v/>
      </c>
      <c r="L113" s="18">
        <f>IF(AND(B113&amp;""="",F113&amp;""=""),"",IF(I113="تم التسليم",IFERROR(INDEX('المحافظات'!$B$5:$B$44,MATCH($E113,'المحافظات'!$A$5:$A$44,0)),0),0))</f>
        <v/>
      </c>
      <c r="M113" s="18">
        <f>IF(AND(B113&amp;""="",F113&amp;""=""),"",IFERROR(INDEX('المنتجات'!$C$5:$C$204,MATCH($F113,'المنتجات'!$A$5:$A$204,0))*G113,0))</f>
        <v/>
      </c>
      <c r="N113" s="18">
        <f>IF(AND(B113&amp;""="",F113&amp;""=""),"",IF(I113="تم التسليم",IFERROR(INDEX('المحافظات'!$C$5:$C$44,MATCH($E113,'المحافظات'!$A$5:$A$44,0)),0),IF(I113="مرتجع",IFERROR(INDEX('المحافظات'!$D$5:$D$44,MATCH($E113,'المحافظات'!$A$5:$A$44,0)),0),0)))</f>
        <v/>
      </c>
      <c r="O113" s="18">
        <f>IF(AND(B113&amp;""="",F113&amp;""=""),"",IF(I113="تم التسليم",K113+L113-M113-N113,IF(I113="مرتجع",-N113,IF(I113="ملغي",0,""))))</f>
        <v/>
      </c>
      <c r="P113" s="6">
        <f>IF(AND(B113&amp;""="",F113&amp;""=""),"",IF(NOT(ISNUMBER(MATCH(F113,'المنتجات'!$A$5:$A$204,0))),"كود المنتج غير معروف",IF(NOT(ISNUMBER(MATCH(E113,'المحافظات'!$A$5:$A$44,0))),"المنطقة غير معروفة",IF(K113&lt;0,"الخصم أكبر من قيمة الطلب",IF(I113&amp;""="","اكتب الحالة","")))))</f>
        <v/>
      </c>
    </row>
    <row r="114">
      <c r="A114" s="17" t="n"/>
      <c r="B114" s="5" t="n"/>
      <c r="C114" s="5" t="n"/>
      <c r="D114" s="13" t="n"/>
      <c r="E114" s="5" t="n"/>
      <c r="F114" s="5" t="n"/>
      <c r="G114" s="15" t="n"/>
      <c r="H114" s="14" t="n"/>
      <c r="I114" s="5" t="n"/>
      <c r="J114" s="6">
        <f>IF(AND(B114&amp;""="",F114&amp;""=""),"",IFERROR(INDEX('المنتجات'!$B$5:$B$204,MATCH($F114,'المنتجات'!$A$5:$A$204,0))&amp;"",""))</f>
        <v/>
      </c>
      <c r="K114" s="18">
        <f>IF(AND(B114&amp;""="",F114&amp;""=""),"",IFERROR(INDEX('المنتجات'!$D$5:$D$204,MATCH($F114,'المنتجات'!$A$5:$A$204,0))*G114-H114,0))</f>
        <v/>
      </c>
      <c r="L114" s="18">
        <f>IF(AND(B114&amp;""="",F114&amp;""=""),"",IF(I114="تم التسليم",IFERROR(INDEX('المحافظات'!$B$5:$B$44,MATCH($E114,'المحافظات'!$A$5:$A$44,0)),0),0))</f>
        <v/>
      </c>
      <c r="M114" s="18">
        <f>IF(AND(B114&amp;""="",F114&amp;""=""),"",IFERROR(INDEX('المنتجات'!$C$5:$C$204,MATCH($F114,'المنتجات'!$A$5:$A$204,0))*G114,0))</f>
        <v/>
      </c>
      <c r="N114" s="18">
        <f>IF(AND(B114&amp;""="",F114&amp;""=""),"",IF(I114="تم التسليم",IFERROR(INDEX('المحافظات'!$C$5:$C$44,MATCH($E114,'المحافظات'!$A$5:$A$44,0)),0),IF(I114="مرتجع",IFERROR(INDEX('المحافظات'!$D$5:$D$44,MATCH($E114,'المحافظات'!$A$5:$A$44,0)),0),0)))</f>
        <v/>
      </c>
      <c r="O114" s="18">
        <f>IF(AND(B114&amp;""="",F114&amp;""=""),"",IF(I114="تم التسليم",K114+L114-M114-N114,IF(I114="مرتجع",-N114,IF(I114="ملغي",0,""))))</f>
        <v/>
      </c>
      <c r="P114" s="6">
        <f>IF(AND(B114&amp;""="",F114&amp;""=""),"",IF(NOT(ISNUMBER(MATCH(F114,'المنتجات'!$A$5:$A$204,0))),"كود المنتج غير معروف",IF(NOT(ISNUMBER(MATCH(E114,'المحافظات'!$A$5:$A$44,0))),"المنطقة غير معروفة",IF(K114&lt;0,"الخصم أكبر من قيمة الطلب",IF(I114&amp;""="","اكتب الحالة","")))))</f>
        <v/>
      </c>
    </row>
    <row r="115">
      <c r="A115" s="17" t="n"/>
      <c r="B115" s="5" t="n"/>
      <c r="C115" s="5" t="n"/>
      <c r="D115" s="13" t="n"/>
      <c r="E115" s="5" t="n"/>
      <c r="F115" s="5" t="n"/>
      <c r="G115" s="15" t="n"/>
      <c r="H115" s="14" t="n"/>
      <c r="I115" s="5" t="n"/>
      <c r="J115" s="6">
        <f>IF(AND(B115&amp;""="",F115&amp;""=""),"",IFERROR(INDEX('المنتجات'!$B$5:$B$204,MATCH($F115,'المنتجات'!$A$5:$A$204,0))&amp;"",""))</f>
        <v/>
      </c>
      <c r="K115" s="18">
        <f>IF(AND(B115&amp;""="",F115&amp;""=""),"",IFERROR(INDEX('المنتجات'!$D$5:$D$204,MATCH($F115,'المنتجات'!$A$5:$A$204,0))*G115-H115,0))</f>
        <v/>
      </c>
      <c r="L115" s="18">
        <f>IF(AND(B115&amp;""="",F115&amp;""=""),"",IF(I115="تم التسليم",IFERROR(INDEX('المحافظات'!$B$5:$B$44,MATCH($E115,'المحافظات'!$A$5:$A$44,0)),0),0))</f>
        <v/>
      </c>
      <c r="M115" s="18">
        <f>IF(AND(B115&amp;""="",F115&amp;""=""),"",IFERROR(INDEX('المنتجات'!$C$5:$C$204,MATCH($F115,'المنتجات'!$A$5:$A$204,0))*G115,0))</f>
        <v/>
      </c>
      <c r="N115" s="18">
        <f>IF(AND(B115&amp;""="",F115&amp;""=""),"",IF(I115="تم التسليم",IFERROR(INDEX('المحافظات'!$C$5:$C$44,MATCH($E115,'المحافظات'!$A$5:$A$44,0)),0),IF(I115="مرتجع",IFERROR(INDEX('المحافظات'!$D$5:$D$44,MATCH($E115,'المحافظات'!$A$5:$A$44,0)),0),0)))</f>
        <v/>
      </c>
      <c r="O115" s="18">
        <f>IF(AND(B115&amp;""="",F115&amp;""=""),"",IF(I115="تم التسليم",K115+L115-M115-N115,IF(I115="مرتجع",-N115,IF(I115="ملغي",0,""))))</f>
        <v/>
      </c>
      <c r="P115" s="6">
        <f>IF(AND(B115&amp;""="",F115&amp;""=""),"",IF(NOT(ISNUMBER(MATCH(F115,'المنتجات'!$A$5:$A$204,0))),"كود المنتج غير معروف",IF(NOT(ISNUMBER(MATCH(E115,'المحافظات'!$A$5:$A$44,0))),"المنطقة غير معروفة",IF(K115&lt;0,"الخصم أكبر من قيمة الطلب",IF(I115&amp;""="","اكتب الحالة","")))))</f>
        <v/>
      </c>
    </row>
    <row r="116">
      <c r="A116" s="17" t="n"/>
      <c r="B116" s="5" t="n"/>
      <c r="C116" s="5" t="n"/>
      <c r="D116" s="13" t="n"/>
      <c r="E116" s="5" t="n"/>
      <c r="F116" s="5" t="n"/>
      <c r="G116" s="15" t="n"/>
      <c r="H116" s="14" t="n"/>
      <c r="I116" s="5" t="n"/>
      <c r="J116" s="6">
        <f>IF(AND(B116&amp;""="",F116&amp;""=""),"",IFERROR(INDEX('المنتجات'!$B$5:$B$204,MATCH($F116,'المنتجات'!$A$5:$A$204,0))&amp;"",""))</f>
        <v/>
      </c>
      <c r="K116" s="18">
        <f>IF(AND(B116&amp;""="",F116&amp;""=""),"",IFERROR(INDEX('المنتجات'!$D$5:$D$204,MATCH($F116,'المنتجات'!$A$5:$A$204,0))*G116-H116,0))</f>
        <v/>
      </c>
      <c r="L116" s="18">
        <f>IF(AND(B116&amp;""="",F116&amp;""=""),"",IF(I116="تم التسليم",IFERROR(INDEX('المحافظات'!$B$5:$B$44,MATCH($E116,'المحافظات'!$A$5:$A$44,0)),0),0))</f>
        <v/>
      </c>
      <c r="M116" s="18">
        <f>IF(AND(B116&amp;""="",F116&amp;""=""),"",IFERROR(INDEX('المنتجات'!$C$5:$C$204,MATCH($F116,'المنتجات'!$A$5:$A$204,0))*G116,0))</f>
        <v/>
      </c>
      <c r="N116" s="18">
        <f>IF(AND(B116&amp;""="",F116&amp;""=""),"",IF(I116="تم التسليم",IFERROR(INDEX('المحافظات'!$C$5:$C$44,MATCH($E116,'المحافظات'!$A$5:$A$44,0)),0),IF(I116="مرتجع",IFERROR(INDEX('المحافظات'!$D$5:$D$44,MATCH($E116,'المحافظات'!$A$5:$A$44,0)),0),0)))</f>
        <v/>
      </c>
      <c r="O116" s="18">
        <f>IF(AND(B116&amp;""="",F116&amp;""=""),"",IF(I116="تم التسليم",K116+L116-M116-N116,IF(I116="مرتجع",-N116,IF(I116="ملغي",0,""))))</f>
        <v/>
      </c>
      <c r="P116" s="6">
        <f>IF(AND(B116&amp;""="",F116&amp;""=""),"",IF(NOT(ISNUMBER(MATCH(F116,'المنتجات'!$A$5:$A$204,0))),"كود المنتج غير معروف",IF(NOT(ISNUMBER(MATCH(E116,'المحافظات'!$A$5:$A$44,0))),"المنطقة غير معروفة",IF(K116&lt;0,"الخصم أكبر من قيمة الطلب",IF(I116&amp;""="","اكتب الحالة","")))))</f>
        <v/>
      </c>
    </row>
    <row r="117">
      <c r="A117" s="17" t="n"/>
      <c r="B117" s="5" t="n"/>
      <c r="C117" s="5" t="n"/>
      <c r="D117" s="13" t="n"/>
      <c r="E117" s="5" t="n"/>
      <c r="F117" s="5" t="n"/>
      <c r="G117" s="15" t="n"/>
      <c r="H117" s="14" t="n"/>
      <c r="I117" s="5" t="n"/>
      <c r="J117" s="6">
        <f>IF(AND(B117&amp;""="",F117&amp;""=""),"",IFERROR(INDEX('المنتجات'!$B$5:$B$204,MATCH($F117,'المنتجات'!$A$5:$A$204,0))&amp;"",""))</f>
        <v/>
      </c>
      <c r="K117" s="18">
        <f>IF(AND(B117&amp;""="",F117&amp;""=""),"",IFERROR(INDEX('المنتجات'!$D$5:$D$204,MATCH($F117,'المنتجات'!$A$5:$A$204,0))*G117-H117,0))</f>
        <v/>
      </c>
      <c r="L117" s="18">
        <f>IF(AND(B117&amp;""="",F117&amp;""=""),"",IF(I117="تم التسليم",IFERROR(INDEX('المحافظات'!$B$5:$B$44,MATCH($E117,'المحافظات'!$A$5:$A$44,0)),0),0))</f>
        <v/>
      </c>
      <c r="M117" s="18">
        <f>IF(AND(B117&amp;""="",F117&amp;""=""),"",IFERROR(INDEX('المنتجات'!$C$5:$C$204,MATCH($F117,'المنتجات'!$A$5:$A$204,0))*G117,0))</f>
        <v/>
      </c>
      <c r="N117" s="18">
        <f>IF(AND(B117&amp;""="",F117&amp;""=""),"",IF(I117="تم التسليم",IFERROR(INDEX('المحافظات'!$C$5:$C$44,MATCH($E117,'المحافظات'!$A$5:$A$44,0)),0),IF(I117="مرتجع",IFERROR(INDEX('المحافظات'!$D$5:$D$44,MATCH($E117,'المحافظات'!$A$5:$A$44,0)),0),0)))</f>
        <v/>
      </c>
      <c r="O117" s="18">
        <f>IF(AND(B117&amp;""="",F117&amp;""=""),"",IF(I117="تم التسليم",K117+L117-M117-N117,IF(I117="مرتجع",-N117,IF(I117="ملغي",0,""))))</f>
        <v/>
      </c>
      <c r="P117" s="6">
        <f>IF(AND(B117&amp;""="",F117&amp;""=""),"",IF(NOT(ISNUMBER(MATCH(F117,'المنتجات'!$A$5:$A$204,0))),"كود المنتج غير معروف",IF(NOT(ISNUMBER(MATCH(E117,'المحافظات'!$A$5:$A$44,0))),"المنطقة غير معروفة",IF(K117&lt;0,"الخصم أكبر من قيمة الطلب",IF(I117&amp;""="","اكتب الحالة","")))))</f>
        <v/>
      </c>
    </row>
    <row r="118">
      <c r="A118" s="17" t="n"/>
      <c r="B118" s="5" t="n"/>
      <c r="C118" s="5" t="n"/>
      <c r="D118" s="13" t="n"/>
      <c r="E118" s="5" t="n"/>
      <c r="F118" s="5" t="n"/>
      <c r="G118" s="15" t="n"/>
      <c r="H118" s="14" t="n"/>
      <c r="I118" s="5" t="n"/>
      <c r="J118" s="6">
        <f>IF(AND(B118&amp;""="",F118&amp;""=""),"",IFERROR(INDEX('المنتجات'!$B$5:$B$204,MATCH($F118,'المنتجات'!$A$5:$A$204,0))&amp;"",""))</f>
        <v/>
      </c>
      <c r="K118" s="18">
        <f>IF(AND(B118&amp;""="",F118&amp;""=""),"",IFERROR(INDEX('المنتجات'!$D$5:$D$204,MATCH($F118,'المنتجات'!$A$5:$A$204,0))*G118-H118,0))</f>
        <v/>
      </c>
      <c r="L118" s="18">
        <f>IF(AND(B118&amp;""="",F118&amp;""=""),"",IF(I118="تم التسليم",IFERROR(INDEX('المحافظات'!$B$5:$B$44,MATCH($E118,'المحافظات'!$A$5:$A$44,0)),0),0))</f>
        <v/>
      </c>
      <c r="M118" s="18">
        <f>IF(AND(B118&amp;""="",F118&amp;""=""),"",IFERROR(INDEX('المنتجات'!$C$5:$C$204,MATCH($F118,'المنتجات'!$A$5:$A$204,0))*G118,0))</f>
        <v/>
      </c>
      <c r="N118" s="18">
        <f>IF(AND(B118&amp;""="",F118&amp;""=""),"",IF(I118="تم التسليم",IFERROR(INDEX('المحافظات'!$C$5:$C$44,MATCH($E118,'المحافظات'!$A$5:$A$44,0)),0),IF(I118="مرتجع",IFERROR(INDEX('المحافظات'!$D$5:$D$44,MATCH($E118,'المحافظات'!$A$5:$A$44,0)),0),0)))</f>
        <v/>
      </c>
      <c r="O118" s="18">
        <f>IF(AND(B118&amp;""="",F118&amp;""=""),"",IF(I118="تم التسليم",K118+L118-M118-N118,IF(I118="مرتجع",-N118,IF(I118="ملغي",0,""))))</f>
        <v/>
      </c>
      <c r="P118" s="6">
        <f>IF(AND(B118&amp;""="",F118&amp;""=""),"",IF(NOT(ISNUMBER(MATCH(F118,'المنتجات'!$A$5:$A$204,0))),"كود المنتج غير معروف",IF(NOT(ISNUMBER(MATCH(E118,'المحافظات'!$A$5:$A$44,0))),"المنطقة غير معروفة",IF(K118&lt;0,"الخصم أكبر من قيمة الطلب",IF(I118&amp;""="","اكتب الحالة","")))))</f>
        <v/>
      </c>
    </row>
    <row r="119">
      <c r="A119" s="17" t="n"/>
      <c r="B119" s="5" t="n"/>
      <c r="C119" s="5" t="n"/>
      <c r="D119" s="13" t="n"/>
      <c r="E119" s="5" t="n"/>
      <c r="F119" s="5" t="n"/>
      <c r="G119" s="15" t="n"/>
      <c r="H119" s="14" t="n"/>
      <c r="I119" s="5" t="n"/>
      <c r="J119" s="6">
        <f>IF(AND(B119&amp;""="",F119&amp;""=""),"",IFERROR(INDEX('المنتجات'!$B$5:$B$204,MATCH($F119,'المنتجات'!$A$5:$A$204,0))&amp;"",""))</f>
        <v/>
      </c>
      <c r="K119" s="18">
        <f>IF(AND(B119&amp;""="",F119&amp;""=""),"",IFERROR(INDEX('المنتجات'!$D$5:$D$204,MATCH($F119,'المنتجات'!$A$5:$A$204,0))*G119-H119,0))</f>
        <v/>
      </c>
      <c r="L119" s="18">
        <f>IF(AND(B119&amp;""="",F119&amp;""=""),"",IF(I119="تم التسليم",IFERROR(INDEX('المحافظات'!$B$5:$B$44,MATCH($E119,'المحافظات'!$A$5:$A$44,0)),0),0))</f>
        <v/>
      </c>
      <c r="M119" s="18">
        <f>IF(AND(B119&amp;""="",F119&amp;""=""),"",IFERROR(INDEX('المنتجات'!$C$5:$C$204,MATCH($F119,'المنتجات'!$A$5:$A$204,0))*G119,0))</f>
        <v/>
      </c>
      <c r="N119" s="18">
        <f>IF(AND(B119&amp;""="",F119&amp;""=""),"",IF(I119="تم التسليم",IFERROR(INDEX('المحافظات'!$C$5:$C$44,MATCH($E119,'المحافظات'!$A$5:$A$44,0)),0),IF(I119="مرتجع",IFERROR(INDEX('المحافظات'!$D$5:$D$44,MATCH($E119,'المحافظات'!$A$5:$A$44,0)),0),0)))</f>
        <v/>
      </c>
      <c r="O119" s="18">
        <f>IF(AND(B119&amp;""="",F119&amp;""=""),"",IF(I119="تم التسليم",K119+L119-M119-N119,IF(I119="مرتجع",-N119,IF(I119="ملغي",0,""))))</f>
        <v/>
      </c>
      <c r="P119" s="6">
        <f>IF(AND(B119&amp;""="",F119&amp;""=""),"",IF(NOT(ISNUMBER(MATCH(F119,'المنتجات'!$A$5:$A$204,0))),"كود المنتج غير معروف",IF(NOT(ISNUMBER(MATCH(E119,'المحافظات'!$A$5:$A$44,0))),"المنطقة غير معروفة",IF(K119&lt;0,"الخصم أكبر من قيمة الطلب",IF(I119&amp;""="","اكتب الحالة","")))))</f>
        <v/>
      </c>
    </row>
    <row r="120">
      <c r="A120" s="17" t="n"/>
      <c r="B120" s="5" t="n"/>
      <c r="C120" s="5" t="n"/>
      <c r="D120" s="13" t="n"/>
      <c r="E120" s="5" t="n"/>
      <c r="F120" s="5" t="n"/>
      <c r="G120" s="15" t="n"/>
      <c r="H120" s="14" t="n"/>
      <c r="I120" s="5" t="n"/>
      <c r="J120" s="6">
        <f>IF(AND(B120&amp;""="",F120&amp;""=""),"",IFERROR(INDEX('المنتجات'!$B$5:$B$204,MATCH($F120,'المنتجات'!$A$5:$A$204,0))&amp;"",""))</f>
        <v/>
      </c>
      <c r="K120" s="18">
        <f>IF(AND(B120&amp;""="",F120&amp;""=""),"",IFERROR(INDEX('المنتجات'!$D$5:$D$204,MATCH($F120,'المنتجات'!$A$5:$A$204,0))*G120-H120,0))</f>
        <v/>
      </c>
      <c r="L120" s="18">
        <f>IF(AND(B120&amp;""="",F120&amp;""=""),"",IF(I120="تم التسليم",IFERROR(INDEX('المحافظات'!$B$5:$B$44,MATCH($E120,'المحافظات'!$A$5:$A$44,0)),0),0))</f>
        <v/>
      </c>
      <c r="M120" s="18">
        <f>IF(AND(B120&amp;""="",F120&amp;""=""),"",IFERROR(INDEX('المنتجات'!$C$5:$C$204,MATCH($F120,'المنتجات'!$A$5:$A$204,0))*G120,0))</f>
        <v/>
      </c>
      <c r="N120" s="18">
        <f>IF(AND(B120&amp;""="",F120&amp;""=""),"",IF(I120="تم التسليم",IFERROR(INDEX('المحافظات'!$C$5:$C$44,MATCH($E120,'المحافظات'!$A$5:$A$44,0)),0),IF(I120="مرتجع",IFERROR(INDEX('المحافظات'!$D$5:$D$44,MATCH($E120,'المحافظات'!$A$5:$A$44,0)),0),0)))</f>
        <v/>
      </c>
      <c r="O120" s="18">
        <f>IF(AND(B120&amp;""="",F120&amp;""=""),"",IF(I120="تم التسليم",K120+L120-M120-N120,IF(I120="مرتجع",-N120,IF(I120="ملغي",0,""))))</f>
        <v/>
      </c>
      <c r="P120" s="6">
        <f>IF(AND(B120&amp;""="",F120&amp;""=""),"",IF(NOT(ISNUMBER(MATCH(F120,'المنتجات'!$A$5:$A$204,0))),"كود المنتج غير معروف",IF(NOT(ISNUMBER(MATCH(E120,'المحافظات'!$A$5:$A$44,0))),"المنطقة غير معروفة",IF(K120&lt;0,"الخصم أكبر من قيمة الطلب",IF(I120&amp;""="","اكتب الحالة","")))))</f>
        <v/>
      </c>
    </row>
    <row r="121">
      <c r="A121" s="17" t="n"/>
      <c r="B121" s="5" t="n"/>
      <c r="C121" s="5" t="n"/>
      <c r="D121" s="13" t="n"/>
      <c r="E121" s="5" t="n"/>
      <c r="F121" s="5" t="n"/>
      <c r="G121" s="15" t="n"/>
      <c r="H121" s="14" t="n"/>
      <c r="I121" s="5" t="n"/>
      <c r="J121" s="6">
        <f>IF(AND(B121&amp;""="",F121&amp;""=""),"",IFERROR(INDEX('المنتجات'!$B$5:$B$204,MATCH($F121,'المنتجات'!$A$5:$A$204,0))&amp;"",""))</f>
        <v/>
      </c>
      <c r="K121" s="18">
        <f>IF(AND(B121&amp;""="",F121&amp;""=""),"",IFERROR(INDEX('المنتجات'!$D$5:$D$204,MATCH($F121,'المنتجات'!$A$5:$A$204,0))*G121-H121,0))</f>
        <v/>
      </c>
      <c r="L121" s="18">
        <f>IF(AND(B121&amp;""="",F121&amp;""=""),"",IF(I121="تم التسليم",IFERROR(INDEX('المحافظات'!$B$5:$B$44,MATCH($E121,'المحافظات'!$A$5:$A$44,0)),0),0))</f>
        <v/>
      </c>
      <c r="M121" s="18">
        <f>IF(AND(B121&amp;""="",F121&amp;""=""),"",IFERROR(INDEX('المنتجات'!$C$5:$C$204,MATCH($F121,'المنتجات'!$A$5:$A$204,0))*G121,0))</f>
        <v/>
      </c>
      <c r="N121" s="18">
        <f>IF(AND(B121&amp;""="",F121&amp;""=""),"",IF(I121="تم التسليم",IFERROR(INDEX('المحافظات'!$C$5:$C$44,MATCH($E121,'المحافظات'!$A$5:$A$44,0)),0),IF(I121="مرتجع",IFERROR(INDEX('المحافظات'!$D$5:$D$44,MATCH($E121,'المحافظات'!$A$5:$A$44,0)),0),0)))</f>
        <v/>
      </c>
      <c r="O121" s="18">
        <f>IF(AND(B121&amp;""="",F121&amp;""=""),"",IF(I121="تم التسليم",K121+L121-M121-N121,IF(I121="مرتجع",-N121,IF(I121="ملغي",0,""))))</f>
        <v/>
      </c>
      <c r="P121" s="6">
        <f>IF(AND(B121&amp;""="",F121&amp;""=""),"",IF(NOT(ISNUMBER(MATCH(F121,'المنتجات'!$A$5:$A$204,0))),"كود المنتج غير معروف",IF(NOT(ISNUMBER(MATCH(E121,'المحافظات'!$A$5:$A$44,0))),"المنطقة غير معروفة",IF(K121&lt;0,"الخصم أكبر من قيمة الطلب",IF(I121&amp;""="","اكتب الحالة","")))))</f>
        <v/>
      </c>
    </row>
    <row r="122">
      <c r="A122" s="17" t="n"/>
      <c r="B122" s="5" t="n"/>
      <c r="C122" s="5" t="n"/>
      <c r="D122" s="13" t="n"/>
      <c r="E122" s="5" t="n"/>
      <c r="F122" s="5" t="n"/>
      <c r="G122" s="15" t="n"/>
      <c r="H122" s="14" t="n"/>
      <c r="I122" s="5" t="n"/>
      <c r="J122" s="6">
        <f>IF(AND(B122&amp;""="",F122&amp;""=""),"",IFERROR(INDEX('المنتجات'!$B$5:$B$204,MATCH($F122,'المنتجات'!$A$5:$A$204,0))&amp;"",""))</f>
        <v/>
      </c>
      <c r="K122" s="18">
        <f>IF(AND(B122&amp;""="",F122&amp;""=""),"",IFERROR(INDEX('المنتجات'!$D$5:$D$204,MATCH($F122,'المنتجات'!$A$5:$A$204,0))*G122-H122,0))</f>
        <v/>
      </c>
      <c r="L122" s="18">
        <f>IF(AND(B122&amp;""="",F122&amp;""=""),"",IF(I122="تم التسليم",IFERROR(INDEX('المحافظات'!$B$5:$B$44,MATCH($E122,'المحافظات'!$A$5:$A$44,0)),0),0))</f>
        <v/>
      </c>
      <c r="M122" s="18">
        <f>IF(AND(B122&amp;""="",F122&amp;""=""),"",IFERROR(INDEX('المنتجات'!$C$5:$C$204,MATCH($F122,'المنتجات'!$A$5:$A$204,0))*G122,0))</f>
        <v/>
      </c>
      <c r="N122" s="18">
        <f>IF(AND(B122&amp;""="",F122&amp;""=""),"",IF(I122="تم التسليم",IFERROR(INDEX('المحافظات'!$C$5:$C$44,MATCH($E122,'المحافظات'!$A$5:$A$44,0)),0),IF(I122="مرتجع",IFERROR(INDEX('المحافظات'!$D$5:$D$44,MATCH($E122,'المحافظات'!$A$5:$A$44,0)),0),0)))</f>
        <v/>
      </c>
      <c r="O122" s="18">
        <f>IF(AND(B122&amp;""="",F122&amp;""=""),"",IF(I122="تم التسليم",K122+L122-M122-N122,IF(I122="مرتجع",-N122,IF(I122="ملغي",0,""))))</f>
        <v/>
      </c>
      <c r="P122" s="6">
        <f>IF(AND(B122&amp;""="",F122&amp;""=""),"",IF(NOT(ISNUMBER(MATCH(F122,'المنتجات'!$A$5:$A$204,0))),"كود المنتج غير معروف",IF(NOT(ISNUMBER(MATCH(E122,'المحافظات'!$A$5:$A$44,0))),"المنطقة غير معروفة",IF(K122&lt;0,"الخصم أكبر من قيمة الطلب",IF(I122&amp;""="","اكتب الحالة","")))))</f>
        <v/>
      </c>
    </row>
    <row r="123">
      <c r="A123" s="17" t="n"/>
      <c r="B123" s="5" t="n"/>
      <c r="C123" s="5" t="n"/>
      <c r="D123" s="13" t="n"/>
      <c r="E123" s="5" t="n"/>
      <c r="F123" s="5" t="n"/>
      <c r="G123" s="15" t="n"/>
      <c r="H123" s="14" t="n"/>
      <c r="I123" s="5" t="n"/>
      <c r="J123" s="6">
        <f>IF(AND(B123&amp;""="",F123&amp;""=""),"",IFERROR(INDEX('المنتجات'!$B$5:$B$204,MATCH($F123,'المنتجات'!$A$5:$A$204,0))&amp;"",""))</f>
        <v/>
      </c>
      <c r="K123" s="18">
        <f>IF(AND(B123&amp;""="",F123&amp;""=""),"",IFERROR(INDEX('المنتجات'!$D$5:$D$204,MATCH($F123,'المنتجات'!$A$5:$A$204,0))*G123-H123,0))</f>
        <v/>
      </c>
      <c r="L123" s="18">
        <f>IF(AND(B123&amp;""="",F123&amp;""=""),"",IF(I123="تم التسليم",IFERROR(INDEX('المحافظات'!$B$5:$B$44,MATCH($E123,'المحافظات'!$A$5:$A$44,0)),0),0))</f>
        <v/>
      </c>
      <c r="M123" s="18">
        <f>IF(AND(B123&amp;""="",F123&amp;""=""),"",IFERROR(INDEX('المنتجات'!$C$5:$C$204,MATCH($F123,'المنتجات'!$A$5:$A$204,0))*G123,0))</f>
        <v/>
      </c>
      <c r="N123" s="18">
        <f>IF(AND(B123&amp;""="",F123&amp;""=""),"",IF(I123="تم التسليم",IFERROR(INDEX('المحافظات'!$C$5:$C$44,MATCH($E123,'المحافظات'!$A$5:$A$44,0)),0),IF(I123="مرتجع",IFERROR(INDEX('المحافظات'!$D$5:$D$44,MATCH($E123,'المحافظات'!$A$5:$A$44,0)),0),0)))</f>
        <v/>
      </c>
      <c r="O123" s="18">
        <f>IF(AND(B123&amp;""="",F123&amp;""=""),"",IF(I123="تم التسليم",K123+L123-M123-N123,IF(I123="مرتجع",-N123,IF(I123="ملغي",0,""))))</f>
        <v/>
      </c>
      <c r="P123" s="6">
        <f>IF(AND(B123&amp;""="",F123&amp;""=""),"",IF(NOT(ISNUMBER(MATCH(F123,'المنتجات'!$A$5:$A$204,0))),"كود المنتج غير معروف",IF(NOT(ISNUMBER(MATCH(E123,'المحافظات'!$A$5:$A$44,0))),"المنطقة غير معروفة",IF(K123&lt;0,"الخصم أكبر من قيمة الطلب",IF(I123&amp;""="","اكتب الحالة","")))))</f>
        <v/>
      </c>
    </row>
    <row r="124">
      <c r="A124" s="17" t="n"/>
      <c r="B124" s="5" t="n"/>
      <c r="C124" s="5" t="n"/>
      <c r="D124" s="13" t="n"/>
      <c r="E124" s="5" t="n"/>
      <c r="F124" s="5" t="n"/>
      <c r="G124" s="15" t="n"/>
      <c r="H124" s="14" t="n"/>
      <c r="I124" s="5" t="n"/>
      <c r="J124" s="6">
        <f>IF(AND(B124&amp;""="",F124&amp;""=""),"",IFERROR(INDEX('المنتجات'!$B$5:$B$204,MATCH($F124,'المنتجات'!$A$5:$A$204,0))&amp;"",""))</f>
        <v/>
      </c>
      <c r="K124" s="18">
        <f>IF(AND(B124&amp;""="",F124&amp;""=""),"",IFERROR(INDEX('المنتجات'!$D$5:$D$204,MATCH($F124,'المنتجات'!$A$5:$A$204,0))*G124-H124,0))</f>
        <v/>
      </c>
      <c r="L124" s="18">
        <f>IF(AND(B124&amp;""="",F124&amp;""=""),"",IF(I124="تم التسليم",IFERROR(INDEX('المحافظات'!$B$5:$B$44,MATCH($E124,'المحافظات'!$A$5:$A$44,0)),0),0))</f>
        <v/>
      </c>
      <c r="M124" s="18">
        <f>IF(AND(B124&amp;""="",F124&amp;""=""),"",IFERROR(INDEX('المنتجات'!$C$5:$C$204,MATCH($F124,'المنتجات'!$A$5:$A$204,0))*G124,0))</f>
        <v/>
      </c>
      <c r="N124" s="18">
        <f>IF(AND(B124&amp;""="",F124&amp;""=""),"",IF(I124="تم التسليم",IFERROR(INDEX('المحافظات'!$C$5:$C$44,MATCH($E124,'المحافظات'!$A$5:$A$44,0)),0),IF(I124="مرتجع",IFERROR(INDEX('المحافظات'!$D$5:$D$44,MATCH($E124,'المحافظات'!$A$5:$A$44,0)),0),0)))</f>
        <v/>
      </c>
      <c r="O124" s="18">
        <f>IF(AND(B124&amp;""="",F124&amp;""=""),"",IF(I124="تم التسليم",K124+L124-M124-N124,IF(I124="مرتجع",-N124,IF(I124="ملغي",0,""))))</f>
        <v/>
      </c>
      <c r="P124" s="6">
        <f>IF(AND(B124&amp;""="",F124&amp;""=""),"",IF(NOT(ISNUMBER(MATCH(F124,'المنتجات'!$A$5:$A$204,0))),"كود المنتج غير معروف",IF(NOT(ISNUMBER(MATCH(E124,'المحافظات'!$A$5:$A$44,0))),"المنطقة غير معروفة",IF(K124&lt;0,"الخصم أكبر من قيمة الطلب",IF(I124&amp;""="","اكتب الحالة","")))))</f>
        <v/>
      </c>
    </row>
    <row r="125">
      <c r="A125" s="17" t="n"/>
      <c r="B125" s="5" t="n"/>
      <c r="C125" s="5" t="n"/>
      <c r="D125" s="13" t="n"/>
      <c r="E125" s="5" t="n"/>
      <c r="F125" s="5" t="n"/>
      <c r="G125" s="15" t="n"/>
      <c r="H125" s="14" t="n"/>
      <c r="I125" s="5" t="n"/>
      <c r="J125" s="6">
        <f>IF(AND(B125&amp;""="",F125&amp;""=""),"",IFERROR(INDEX('المنتجات'!$B$5:$B$204,MATCH($F125,'المنتجات'!$A$5:$A$204,0))&amp;"",""))</f>
        <v/>
      </c>
      <c r="K125" s="18">
        <f>IF(AND(B125&amp;""="",F125&amp;""=""),"",IFERROR(INDEX('المنتجات'!$D$5:$D$204,MATCH($F125,'المنتجات'!$A$5:$A$204,0))*G125-H125,0))</f>
        <v/>
      </c>
      <c r="L125" s="18">
        <f>IF(AND(B125&amp;""="",F125&amp;""=""),"",IF(I125="تم التسليم",IFERROR(INDEX('المحافظات'!$B$5:$B$44,MATCH($E125,'المحافظات'!$A$5:$A$44,0)),0),0))</f>
        <v/>
      </c>
      <c r="M125" s="18">
        <f>IF(AND(B125&amp;""="",F125&amp;""=""),"",IFERROR(INDEX('المنتجات'!$C$5:$C$204,MATCH($F125,'المنتجات'!$A$5:$A$204,0))*G125,0))</f>
        <v/>
      </c>
      <c r="N125" s="18">
        <f>IF(AND(B125&amp;""="",F125&amp;""=""),"",IF(I125="تم التسليم",IFERROR(INDEX('المحافظات'!$C$5:$C$44,MATCH($E125,'المحافظات'!$A$5:$A$44,0)),0),IF(I125="مرتجع",IFERROR(INDEX('المحافظات'!$D$5:$D$44,MATCH($E125,'المحافظات'!$A$5:$A$44,0)),0),0)))</f>
        <v/>
      </c>
      <c r="O125" s="18">
        <f>IF(AND(B125&amp;""="",F125&amp;""=""),"",IF(I125="تم التسليم",K125+L125-M125-N125,IF(I125="مرتجع",-N125,IF(I125="ملغي",0,""))))</f>
        <v/>
      </c>
      <c r="P125" s="6">
        <f>IF(AND(B125&amp;""="",F125&amp;""=""),"",IF(NOT(ISNUMBER(MATCH(F125,'المنتجات'!$A$5:$A$204,0))),"كود المنتج غير معروف",IF(NOT(ISNUMBER(MATCH(E125,'المحافظات'!$A$5:$A$44,0))),"المنطقة غير معروفة",IF(K125&lt;0,"الخصم أكبر من قيمة الطلب",IF(I125&amp;""="","اكتب الحالة","")))))</f>
        <v/>
      </c>
    </row>
    <row r="126">
      <c r="A126" s="17" t="n"/>
      <c r="B126" s="5" t="n"/>
      <c r="C126" s="5" t="n"/>
      <c r="D126" s="13" t="n"/>
      <c r="E126" s="5" t="n"/>
      <c r="F126" s="5" t="n"/>
      <c r="G126" s="15" t="n"/>
      <c r="H126" s="14" t="n"/>
      <c r="I126" s="5" t="n"/>
      <c r="J126" s="6">
        <f>IF(AND(B126&amp;""="",F126&amp;""=""),"",IFERROR(INDEX('المنتجات'!$B$5:$B$204,MATCH($F126,'المنتجات'!$A$5:$A$204,0))&amp;"",""))</f>
        <v/>
      </c>
      <c r="K126" s="18">
        <f>IF(AND(B126&amp;""="",F126&amp;""=""),"",IFERROR(INDEX('المنتجات'!$D$5:$D$204,MATCH($F126,'المنتجات'!$A$5:$A$204,0))*G126-H126,0))</f>
        <v/>
      </c>
      <c r="L126" s="18">
        <f>IF(AND(B126&amp;""="",F126&amp;""=""),"",IF(I126="تم التسليم",IFERROR(INDEX('المحافظات'!$B$5:$B$44,MATCH($E126,'المحافظات'!$A$5:$A$44,0)),0),0))</f>
        <v/>
      </c>
      <c r="M126" s="18">
        <f>IF(AND(B126&amp;""="",F126&amp;""=""),"",IFERROR(INDEX('المنتجات'!$C$5:$C$204,MATCH($F126,'المنتجات'!$A$5:$A$204,0))*G126,0))</f>
        <v/>
      </c>
      <c r="N126" s="18">
        <f>IF(AND(B126&amp;""="",F126&amp;""=""),"",IF(I126="تم التسليم",IFERROR(INDEX('المحافظات'!$C$5:$C$44,MATCH($E126,'المحافظات'!$A$5:$A$44,0)),0),IF(I126="مرتجع",IFERROR(INDEX('المحافظات'!$D$5:$D$44,MATCH($E126,'المحافظات'!$A$5:$A$44,0)),0),0)))</f>
        <v/>
      </c>
      <c r="O126" s="18">
        <f>IF(AND(B126&amp;""="",F126&amp;""=""),"",IF(I126="تم التسليم",K126+L126-M126-N126,IF(I126="مرتجع",-N126,IF(I126="ملغي",0,""))))</f>
        <v/>
      </c>
      <c r="P126" s="6">
        <f>IF(AND(B126&amp;""="",F126&amp;""=""),"",IF(NOT(ISNUMBER(MATCH(F126,'المنتجات'!$A$5:$A$204,0))),"كود المنتج غير معروف",IF(NOT(ISNUMBER(MATCH(E126,'المحافظات'!$A$5:$A$44,0))),"المنطقة غير معروفة",IF(K126&lt;0,"الخصم أكبر من قيمة الطلب",IF(I126&amp;""="","اكتب الحالة","")))))</f>
        <v/>
      </c>
    </row>
    <row r="127">
      <c r="A127" s="17" t="n"/>
      <c r="B127" s="5" t="n"/>
      <c r="C127" s="5" t="n"/>
      <c r="D127" s="13" t="n"/>
      <c r="E127" s="5" t="n"/>
      <c r="F127" s="5" t="n"/>
      <c r="G127" s="15" t="n"/>
      <c r="H127" s="14" t="n"/>
      <c r="I127" s="5" t="n"/>
      <c r="J127" s="6">
        <f>IF(AND(B127&amp;""="",F127&amp;""=""),"",IFERROR(INDEX('المنتجات'!$B$5:$B$204,MATCH($F127,'المنتجات'!$A$5:$A$204,0))&amp;"",""))</f>
        <v/>
      </c>
      <c r="K127" s="18">
        <f>IF(AND(B127&amp;""="",F127&amp;""=""),"",IFERROR(INDEX('المنتجات'!$D$5:$D$204,MATCH($F127,'المنتجات'!$A$5:$A$204,0))*G127-H127,0))</f>
        <v/>
      </c>
      <c r="L127" s="18">
        <f>IF(AND(B127&amp;""="",F127&amp;""=""),"",IF(I127="تم التسليم",IFERROR(INDEX('المحافظات'!$B$5:$B$44,MATCH($E127,'المحافظات'!$A$5:$A$44,0)),0),0))</f>
        <v/>
      </c>
      <c r="M127" s="18">
        <f>IF(AND(B127&amp;""="",F127&amp;""=""),"",IFERROR(INDEX('المنتجات'!$C$5:$C$204,MATCH($F127,'المنتجات'!$A$5:$A$204,0))*G127,0))</f>
        <v/>
      </c>
      <c r="N127" s="18">
        <f>IF(AND(B127&amp;""="",F127&amp;""=""),"",IF(I127="تم التسليم",IFERROR(INDEX('المحافظات'!$C$5:$C$44,MATCH($E127,'المحافظات'!$A$5:$A$44,0)),0),IF(I127="مرتجع",IFERROR(INDEX('المحافظات'!$D$5:$D$44,MATCH($E127,'المحافظات'!$A$5:$A$44,0)),0),0)))</f>
        <v/>
      </c>
      <c r="O127" s="18">
        <f>IF(AND(B127&amp;""="",F127&amp;""=""),"",IF(I127="تم التسليم",K127+L127-M127-N127,IF(I127="مرتجع",-N127,IF(I127="ملغي",0,""))))</f>
        <v/>
      </c>
      <c r="P127" s="6">
        <f>IF(AND(B127&amp;""="",F127&amp;""=""),"",IF(NOT(ISNUMBER(MATCH(F127,'المنتجات'!$A$5:$A$204,0))),"كود المنتج غير معروف",IF(NOT(ISNUMBER(MATCH(E127,'المحافظات'!$A$5:$A$44,0))),"المنطقة غير معروفة",IF(K127&lt;0,"الخصم أكبر من قيمة الطلب",IF(I127&amp;""="","اكتب الحالة","")))))</f>
        <v/>
      </c>
    </row>
    <row r="128">
      <c r="A128" s="17" t="n"/>
      <c r="B128" s="5" t="n"/>
      <c r="C128" s="5" t="n"/>
      <c r="D128" s="13" t="n"/>
      <c r="E128" s="5" t="n"/>
      <c r="F128" s="5" t="n"/>
      <c r="G128" s="15" t="n"/>
      <c r="H128" s="14" t="n"/>
      <c r="I128" s="5" t="n"/>
      <c r="J128" s="6">
        <f>IF(AND(B128&amp;""="",F128&amp;""=""),"",IFERROR(INDEX('المنتجات'!$B$5:$B$204,MATCH($F128,'المنتجات'!$A$5:$A$204,0))&amp;"",""))</f>
        <v/>
      </c>
      <c r="K128" s="18">
        <f>IF(AND(B128&amp;""="",F128&amp;""=""),"",IFERROR(INDEX('المنتجات'!$D$5:$D$204,MATCH($F128,'المنتجات'!$A$5:$A$204,0))*G128-H128,0))</f>
        <v/>
      </c>
      <c r="L128" s="18">
        <f>IF(AND(B128&amp;""="",F128&amp;""=""),"",IF(I128="تم التسليم",IFERROR(INDEX('المحافظات'!$B$5:$B$44,MATCH($E128,'المحافظات'!$A$5:$A$44,0)),0),0))</f>
        <v/>
      </c>
      <c r="M128" s="18">
        <f>IF(AND(B128&amp;""="",F128&amp;""=""),"",IFERROR(INDEX('المنتجات'!$C$5:$C$204,MATCH($F128,'المنتجات'!$A$5:$A$204,0))*G128,0))</f>
        <v/>
      </c>
      <c r="N128" s="18">
        <f>IF(AND(B128&amp;""="",F128&amp;""=""),"",IF(I128="تم التسليم",IFERROR(INDEX('المحافظات'!$C$5:$C$44,MATCH($E128,'المحافظات'!$A$5:$A$44,0)),0),IF(I128="مرتجع",IFERROR(INDEX('المحافظات'!$D$5:$D$44,MATCH($E128,'المحافظات'!$A$5:$A$44,0)),0),0)))</f>
        <v/>
      </c>
      <c r="O128" s="18">
        <f>IF(AND(B128&amp;""="",F128&amp;""=""),"",IF(I128="تم التسليم",K128+L128-M128-N128,IF(I128="مرتجع",-N128,IF(I128="ملغي",0,""))))</f>
        <v/>
      </c>
      <c r="P128" s="6">
        <f>IF(AND(B128&amp;""="",F128&amp;""=""),"",IF(NOT(ISNUMBER(MATCH(F128,'المنتجات'!$A$5:$A$204,0))),"كود المنتج غير معروف",IF(NOT(ISNUMBER(MATCH(E128,'المحافظات'!$A$5:$A$44,0))),"المنطقة غير معروفة",IF(K128&lt;0,"الخصم أكبر من قيمة الطلب",IF(I128&amp;""="","اكتب الحالة","")))))</f>
        <v/>
      </c>
    </row>
    <row r="129">
      <c r="A129" s="17" t="n"/>
      <c r="B129" s="5" t="n"/>
      <c r="C129" s="5" t="n"/>
      <c r="D129" s="13" t="n"/>
      <c r="E129" s="5" t="n"/>
      <c r="F129" s="5" t="n"/>
      <c r="G129" s="15" t="n"/>
      <c r="H129" s="14" t="n"/>
      <c r="I129" s="5" t="n"/>
      <c r="J129" s="6">
        <f>IF(AND(B129&amp;""="",F129&amp;""=""),"",IFERROR(INDEX('المنتجات'!$B$5:$B$204,MATCH($F129,'المنتجات'!$A$5:$A$204,0))&amp;"",""))</f>
        <v/>
      </c>
      <c r="K129" s="18">
        <f>IF(AND(B129&amp;""="",F129&amp;""=""),"",IFERROR(INDEX('المنتجات'!$D$5:$D$204,MATCH($F129,'المنتجات'!$A$5:$A$204,0))*G129-H129,0))</f>
        <v/>
      </c>
      <c r="L129" s="18">
        <f>IF(AND(B129&amp;""="",F129&amp;""=""),"",IF(I129="تم التسليم",IFERROR(INDEX('المحافظات'!$B$5:$B$44,MATCH($E129,'المحافظات'!$A$5:$A$44,0)),0),0))</f>
        <v/>
      </c>
      <c r="M129" s="18">
        <f>IF(AND(B129&amp;""="",F129&amp;""=""),"",IFERROR(INDEX('المنتجات'!$C$5:$C$204,MATCH($F129,'المنتجات'!$A$5:$A$204,0))*G129,0))</f>
        <v/>
      </c>
      <c r="N129" s="18">
        <f>IF(AND(B129&amp;""="",F129&amp;""=""),"",IF(I129="تم التسليم",IFERROR(INDEX('المحافظات'!$C$5:$C$44,MATCH($E129,'المحافظات'!$A$5:$A$44,0)),0),IF(I129="مرتجع",IFERROR(INDEX('المحافظات'!$D$5:$D$44,MATCH($E129,'المحافظات'!$A$5:$A$44,0)),0),0)))</f>
        <v/>
      </c>
      <c r="O129" s="18">
        <f>IF(AND(B129&amp;""="",F129&amp;""=""),"",IF(I129="تم التسليم",K129+L129-M129-N129,IF(I129="مرتجع",-N129,IF(I129="ملغي",0,""))))</f>
        <v/>
      </c>
      <c r="P129" s="6">
        <f>IF(AND(B129&amp;""="",F129&amp;""=""),"",IF(NOT(ISNUMBER(MATCH(F129,'المنتجات'!$A$5:$A$204,0))),"كود المنتج غير معروف",IF(NOT(ISNUMBER(MATCH(E129,'المحافظات'!$A$5:$A$44,0))),"المنطقة غير معروفة",IF(K129&lt;0,"الخصم أكبر من قيمة الطلب",IF(I129&amp;""="","اكتب الحالة","")))))</f>
        <v/>
      </c>
    </row>
    <row r="130">
      <c r="A130" s="17" t="n"/>
      <c r="B130" s="5" t="n"/>
      <c r="C130" s="5" t="n"/>
      <c r="D130" s="13" t="n"/>
      <c r="E130" s="5" t="n"/>
      <c r="F130" s="5" t="n"/>
      <c r="G130" s="15" t="n"/>
      <c r="H130" s="14" t="n"/>
      <c r="I130" s="5" t="n"/>
      <c r="J130" s="6">
        <f>IF(AND(B130&amp;""="",F130&amp;""=""),"",IFERROR(INDEX('المنتجات'!$B$5:$B$204,MATCH($F130,'المنتجات'!$A$5:$A$204,0))&amp;"",""))</f>
        <v/>
      </c>
      <c r="K130" s="18">
        <f>IF(AND(B130&amp;""="",F130&amp;""=""),"",IFERROR(INDEX('المنتجات'!$D$5:$D$204,MATCH($F130,'المنتجات'!$A$5:$A$204,0))*G130-H130,0))</f>
        <v/>
      </c>
      <c r="L130" s="18">
        <f>IF(AND(B130&amp;""="",F130&amp;""=""),"",IF(I130="تم التسليم",IFERROR(INDEX('المحافظات'!$B$5:$B$44,MATCH($E130,'المحافظات'!$A$5:$A$44,0)),0),0))</f>
        <v/>
      </c>
      <c r="M130" s="18">
        <f>IF(AND(B130&amp;""="",F130&amp;""=""),"",IFERROR(INDEX('المنتجات'!$C$5:$C$204,MATCH($F130,'المنتجات'!$A$5:$A$204,0))*G130,0))</f>
        <v/>
      </c>
      <c r="N130" s="18">
        <f>IF(AND(B130&amp;""="",F130&amp;""=""),"",IF(I130="تم التسليم",IFERROR(INDEX('المحافظات'!$C$5:$C$44,MATCH($E130,'المحافظات'!$A$5:$A$44,0)),0),IF(I130="مرتجع",IFERROR(INDEX('المحافظات'!$D$5:$D$44,MATCH($E130,'المحافظات'!$A$5:$A$44,0)),0),0)))</f>
        <v/>
      </c>
      <c r="O130" s="18">
        <f>IF(AND(B130&amp;""="",F130&amp;""=""),"",IF(I130="تم التسليم",K130+L130-M130-N130,IF(I130="مرتجع",-N130,IF(I130="ملغي",0,""))))</f>
        <v/>
      </c>
      <c r="P130" s="6">
        <f>IF(AND(B130&amp;""="",F130&amp;""=""),"",IF(NOT(ISNUMBER(MATCH(F130,'المنتجات'!$A$5:$A$204,0))),"كود المنتج غير معروف",IF(NOT(ISNUMBER(MATCH(E130,'المحافظات'!$A$5:$A$44,0))),"المنطقة غير معروفة",IF(K130&lt;0,"الخصم أكبر من قيمة الطلب",IF(I130&amp;""="","اكتب الحالة","")))))</f>
        <v/>
      </c>
    </row>
    <row r="131">
      <c r="A131" s="17" t="n"/>
      <c r="B131" s="5" t="n"/>
      <c r="C131" s="5" t="n"/>
      <c r="D131" s="13" t="n"/>
      <c r="E131" s="5" t="n"/>
      <c r="F131" s="5" t="n"/>
      <c r="G131" s="15" t="n"/>
      <c r="H131" s="14" t="n"/>
      <c r="I131" s="5" t="n"/>
      <c r="J131" s="6">
        <f>IF(AND(B131&amp;""="",F131&amp;""=""),"",IFERROR(INDEX('المنتجات'!$B$5:$B$204,MATCH($F131,'المنتجات'!$A$5:$A$204,0))&amp;"",""))</f>
        <v/>
      </c>
      <c r="K131" s="18">
        <f>IF(AND(B131&amp;""="",F131&amp;""=""),"",IFERROR(INDEX('المنتجات'!$D$5:$D$204,MATCH($F131,'المنتجات'!$A$5:$A$204,0))*G131-H131,0))</f>
        <v/>
      </c>
      <c r="L131" s="18">
        <f>IF(AND(B131&amp;""="",F131&amp;""=""),"",IF(I131="تم التسليم",IFERROR(INDEX('المحافظات'!$B$5:$B$44,MATCH($E131,'المحافظات'!$A$5:$A$44,0)),0),0))</f>
        <v/>
      </c>
      <c r="M131" s="18">
        <f>IF(AND(B131&amp;""="",F131&amp;""=""),"",IFERROR(INDEX('المنتجات'!$C$5:$C$204,MATCH($F131,'المنتجات'!$A$5:$A$204,0))*G131,0))</f>
        <v/>
      </c>
      <c r="N131" s="18">
        <f>IF(AND(B131&amp;""="",F131&amp;""=""),"",IF(I131="تم التسليم",IFERROR(INDEX('المحافظات'!$C$5:$C$44,MATCH($E131,'المحافظات'!$A$5:$A$44,0)),0),IF(I131="مرتجع",IFERROR(INDEX('المحافظات'!$D$5:$D$44,MATCH($E131,'المحافظات'!$A$5:$A$44,0)),0),0)))</f>
        <v/>
      </c>
      <c r="O131" s="18">
        <f>IF(AND(B131&amp;""="",F131&amp;""=""),"",IF(I131="تم التسليم",K131+L131-M131-N131,IF(I131="مرتجع",-N131,IF(I131="ملغي",0,""))))</f>
        <v/>
      </c>
      <c r="P131" s="6">
        <f>IF(AND(B131&amp;""="",F131&amp;""=""),"",IF(NOT(ISNUMBER(MATCH(F131,'المنتجات'!$A$5:$A$204,0))),"كود المنتج غير معروف",IF(NOT(ISNUMBER(MATCH(E131,'المحافظات'!$A$5:$A$44,0))),"المنطقة غير معروفة",IF(K131&lt;0,"الخصم أكبر من قيمة الطلب",IF(I131&amp;""="","اكتب الحالة","")))))</f>
        <v/>
      </c>
    </row>
    <row r="132">
      <c r="A132" s="17" t="n"/>
      <c r="B132" s="5" t="n"/>
      <c r="C132" s="5" t="n"/>
      <c r="D132" s="13" t="n"/>
      <c r="E132" s="5" t="n"/>
      <c r="F132" s="5" t="n"/>
      <c r="G132" s="15" t="n"/>
      <c r="H132" s="14" t="n"/>
      <c r="I132" s="5" t="n"/>
      <c r="J132" s="6">
        <f>IF(AND(B132&amp;""="",F132&amp;""=""),"",IFERROR(INDEX('المنتجات'!$B$5:$B$204,MATCH($F132,'المنتجات'!$A$5:$A$204,0))&amp;"",""))</f>
        <v/>
      </c>
      <c r="K132" s="18">
        <f>IF(AND(B132&amp;""="",F132&amp;""=""),"",IFERROR(INDEX('المنتجات'!$D$5:$D$204,MATCH($F132,'المنتجات'!$A$5:$A$204,0))*G132-H132,0))</f>
        <v/>
      </c>
      <c r="L132" s="18">
        <f>IF(AND(B132&amp;""="",F132&amp;""=""),"",IF(I132="تم التسليم",IFERROR(INDEX('المحافظات'!$B$5:$B$44,MATCH($E132,'المحافظات'!$A$5:$A$44,0)),0),0))</f>
        <v/>
      </c>
      <c r="M132" s="18">
        <f>IF(AND(B132&amp;""="",F132&amp;""=""),"",IFERROR(INDEX('المنتجات'!$C$5:$C$204,MATCH($F132,'المنتجات'!$A$5:$A$204,0))*G132,0))</f>
        <v/>
      </c>
      <c r="N132" s="18">
        <f>IF(AND(B132&amp;""="",F132&amp;""=""),"",IF(I132="تم التسليم",IFERROR(INDEX('المحافظات'!$C$5:$C$44,MATCH($E132,'المحافظات'!$A$5:$A$44,0)),0),IF(I132="مرتجع",IFERROR(INDEX('المحافظات'!$D$5:$D$44,MATCH($E132,'المحافظات'!$A$5:$A$44,0)),0),0)))</f>
        <v/>
      </c>
      <c r="O132" s="18">
        <f>IF(AND(B132&amp;""="",F132&amp;""=""),"",IF(I132="تم التسليم",K132+L132-M132-N132,IF(I132="مرتجع",-N132,IF(I132="ملغي",0,""))))</f>
        <v/>
      </c>
      <c r="P132" s="6">
        <f>IF(AND(B132&amp;""="",F132&amp;""=""),"",IF(NOT(ISNUMBER(MATCH(F132,'المنتجات'!$A$5:$A$204,0))),"كود المنتج غير معروف",IF(NOT(ISNUMBER(MATCH(E132,'المحافظات'!$A$5:$A$44,0))),"المنطقة غير معروفة",IF(K132&lt;0,"الخصم أكبر من قيمة الطلب",IF(I132&amp;""="","اكتب الحالة","")))))</f>
        <v/>
      </c>
    </row>
    <row r="133">
      <c r="A133" s="17" t="n"/>
      <c r="B133" s="5" t="n"/>
      <c r="C133" s="5" t="n"/>
      <c r="D133" s="13" t="n"/>
      <c r="E133" s="5" t="n"/>
      <c r="F133" s="5" t="n"/>
      <c r="G133" s="15" t="n"/>
      <c r="H133" s="14" t="n"/>
      <c r="I133" s="5" t="n"/>
      <c r="J133" s="6">
        <f>IF(AND(B133&amp;""="",F133&amp;""=""),"",IFERROR(INDEX('المنتجات'!$B$5:$B$204,MATCH($F133,'المنتجات'!$A$5:$A$204,0))&amp;"",""))</f>
        <v/>
      </c>
      <c r="K133" s="18">
        <f>IF(AND(B133&amp;""="",F133&amp;""=""),"",IFERROR(INDEX('المنتجات'!$D$5:$D$204,MATCH($F133,'المنتجات'!$A$5:$A$204,0))*G133-H133,0))</f>
        <v/>
      </c>
      <c r="L133" s="18">
        <f>IF(AND(B133&amp;""="",F133&amp;""=""),"",IF(I133="تم التسليم",IFERROR(INDEX('المحافظات'!$B$5:$B$44,MATCH($E133,'المحافظات'!$A$5:$A$44,0)),0),0))</f>
        <v/>
      </c>
      <c r="M133" s="18">
        <f>IF(AND(B133&amp;""="",F133&amp;""=""),"",IFERROR(INDEX('المنتجات'!$C$5:$C$204,MATCH($F133,'المنتجات'!$A$5:$A$204,0))*G133,0))</f>
        <v/>
      </c>
      <c r="N133" s="18">
        <f>IF(AND(B133&amp;""="",F133&amp;""=""),"",IF(I133="تم التسليم",IFERROR(INDEX('المحافظات'!$C$5:$C$44,MATCH($E133,'المحافظات'!$A$5:$A$44,0)),0),IF(I133="مرتجع",IFERROR(INDEX('المحافظات'!$D$5:$D$44,MATCH($E133,'المحافظات'!$A$5:$A$44,0)),0),0)))</f>
        <v/>
      </c>
      <c r="O133" s="18">
        <f>IF(AND(B133&amp;""="",F133&amp;""=""),"",IF(I133="تم التسليم",K133+L133-M133-N133,IF(I133="مرتجع",-N133,IF(I133="ملغي",0,""))))</f>
        <v/>
      </c>
      <c r="P133" s="6">
        <f>IF(AND(B133&amp;""="",F133&amp;""=""),"",IF(NOT(ISNUMBER(MATCH(F133,'المنتجات'!$A$5:$A$204,0))),"كود المنتج غير معروف",IF(NOT(ISNUMBER(MATCH(E133,'المحافظات'!$A$5:$A$44,0))),"المنطقة غير معروفة",IF(K133&lt;0,"الخصم أكبر من قيمة الطلب",IF(I133&amp;""="","اكتب الحالة","")))))</f>
        <v/>
      </c>
    </row>
    <row r="134">
      <c r="A134" s="17" t="n"/>
      <c r="B134" s="5" t="n"/>
      <c r="C134" s="5" t="n"/>
      <c r="D134" s="13" t="n"/>
      <c r="E134" s="5" t="n"/>
      <c r="F134" s="5" t="n"/>
      <c r="G134" s="15" t="n"/>
      <c r="H134" s="14" t="n"/>
      <c r="I134" s="5" t="n"/>
      <c r="J134" s="6">
        <f>IF(AND(B134&amp;""="",F134&amp;""=""),"",IFERROR(INDEX('المنتجات'!$B$5:$B$204,MATCH($F134,'المنتجات'!$A$5:$A$204,0))&amp;"",""))</f>
        <v/>
      </c>
      <c r="K134" s="18">
        <f>IF(AND(B134&amp;""="",F134&amp;""=""),"",IFERROR(INDEX('المنتجات'!$D$5:$D$204,MATCH($F134,'المنتجات'!$A$5:$A$204,0))*G134-H134,0))</f>
        <v/>
      </c>
      <c r="L134" s="18">
        <f>IF(AND(B134&amp;""="",F134&amp;""=""),"",IF(I134="تم التسليم",IFERROR(INDEX('المحافظات'!$B$5:$B$44,MATCH($E134,'المحافظات'!$A$5:$A$44,0)),0),0))</f>
        <v/>
      </c>
      <c r="M134" s="18">
        <f>IF(AND(B134&amp;""="",F134&amp;""=""),"",IFERROR(INDEX('المنتجات'!$C$5:$C$204,MATCH($F134,'المنتجات'!$A$5:$A$204,0))*G134,0))</f>
        <v/>
      </c>
      <c r="N134" s="18">
        <f>IF(AND(B134&amp;""="",F134&amp;""=""),"",IF(I134="تم التسليم",IFERROR(INDEX('المحافظات'!$C$5:$C$44,MATCH($E134,'المحافظات'!$A$5:$A$44,0)),0),IF(I134="مرتجع",IFERROR(INDEX('المحافظات'!$D$5:$D$44,MATCH($E134,'المحافظات'!$A$5:$A$44,0)),0),0)))</f>
        <v/>
      </c>
      <c r="O134" s="18">
        <f>IF(AND(B134&amp;""="",F134&amp;""=""),"",IF(I134="تم التسليم",K134+L134-M134-N134,IF(I134="مرتجع",-N134,IF(I134="ملغي",0,""))))</f>
        <v/>
      </c>
      <c r="P134" s="6">
        <f>IF(AND(B134&amp;""="",F134&amp;""=""),"",IF(NOT(ISNUMBER(MATCH(F134,'المنتجات'!$A$5:$A$204,0))),"كود المنتج غير معروف",IF(NOT(ISNUMBER(MATCH(E134,'المحافظات'!$A$5:$A$44,0))),"المنطقة غير معروفة",IF(K134&lt;0,"الخصم أكبر من قيمة الطلب",IF(I134&amp;""="","اكتب الحالة","")))))</f>
        <v/>
      </c>
    </row>
    <row r="135">
      <c r="A135" s="17" t="n"/>
      <c r="B135" s="5" t="n"/>
      <c r="C135" s="5" t="n"/>
      <c r="D135" s="13" t="n"/>
      <c r="E135" s="5" t="n"/>
      <c r="F135" s="5" t="n"/>
      <c r="G135" s="15" t="n"/>
      <c r="H135" s="14" t="n"/>
      <c r="I135" s="5" t="n"/>
      <c r="J135" s="6">
        <f>IF(AND(B135&amp;""="",F135&amp;""=""),"",IFERROR(INDEX('المنتجات'!$B$5:$B$204,MATCH($F135,'المنتجات'!$A$5:$A$204,0))&amp;"",""))</f>
        <v/>
      </c>
      <c r="K135" s="18">
        <f>IF(AND(B135&amp;""="",F135&amp;""=""),"",IFERROR(INDEX('المنتجات'!$D$5:$D$204,MATCH($F135,'المنتجات'!$A$5:$A$204,0))*G135-H135,0))</f>
        <v/>
      </c>
      <c r="L135" s="18">
        <f>IF(AND(B135&amp;""="",F135&amp;""=""),"",IF(I135="تم التسليم",IFERROR(INDEX('المحافظات'!$B$5:$B$44,MATCH($E135,'المحافظات'!$A$5:$A$44,0)),0),0))</f>
        <v/>
      </c>
      <c r="M135" s="18">
        <f>IF(AND(B135&amp;""="",F135&amp;""=""),"",IFERROR(INDEX('المنتجات'!$C$5:$C$204,MATCH($F135,'المنتجات'!$A$5:$A$204,0))*G135,0))</f>
        <v/>
      </c>
      <c r="N135" s="18">
        <f>IF(AND(B135&amp;""="",F135&amp;""=""),"",IF(I135="تم التسليم",IFERROR(INDEX('المحافظات'!$C$5:$C$44,MATCH($E135,'المحافظات'!$A$5:$A$44,0)),0),IF(I135="مرتجع",IFERROR(INDEX('المحافظات'!$D$5:$D$44,MATCH($E135,'المحافظات'!$A$5:$A$44,0)),0),0)))</f>
        <v/>
      </c>
      <c r="O135" s="18">
        <f>IF(AND(B135&amp;""="",F135&amp;""=""),"",IF(I135="تم التسليم",K135+L135-M135-N135,IF(I135="مرتجع",-N135,IF(I135="ملغي",0,""))))</f>
        <v/>
      </c>
      <c r="P135" s="6">
        <f>IF(AND(B135&amp;""="",F135&amp;""=""),"",IF(NOT(ISNUMBER(MATCH(F135,'المنتجات'!$A$5:$A$204,0))),"كود المنتج غير معروف",IF(NOT(ISNUMBER(MATCH(E135,'المحافظات'!$A$5:$A$44,0))),"المنطقة غير معروفة",IF(K135&lt;0,"الخصم أكبر من قيمة الطلب",IF(I135&amp;""="","اكتب الحالة","")))))</f>
        <v/>
      </c>
    </row>
    <row r="136">
      <c r="A136" s="17" t="n"/>
      <c r="B136" s="5" t="n"/>
      <c r="C136" s="5" t="n"/>
      <c r="D136" s="13" t="n"/>
      <c r="E136" s="5" t="n"/>
      <c r="F136" s="5" t="n"/>
      <c r="G136" s="15" t="n"/>
      <c r="H136" s="14" t="n"/>
      <c r="I136" s="5" t="n"/>
      <c r="J136" s="6">
        <f>IF(AND(B136&amp;""="",F136&amp;""=""),"",IFERROR(INDEX('المنتجات'!$B$5:$B$204,MATCH($F136,'المنتجات'!$A$5:$A$204,0))&amp;"",""))</f>
        <v/>
      </c>
      <c r="K136" s="18">
        <f>IF(AND(B136&amp;""="",F136&amp;""=""),"",IFERROR(INDEX('المنتجات'!$D$5:$D$204,MATCH($F136,'المنتجات'!$A$5:$A$204,0))*G136-H136,0))</f>
        <v/>
      </c>
      <c r="L136" s="18">
        <f>IF(AND(B136&amp;""="",F136&amp;""=""),"",IF(I136="تم التسليم",IFERROR(INDEX('المحافظات'!$B$5:$B$44,MATCH($E136,'المحافظات'!$A$5:$A$44,0)),0),0))</f>
        <v/>
      </c>
      <c r="M136" s="18">
        <f>IF(AND(B136&amp;""="",F136&amp;""=""),"",IFERROR(INDEX('المنتجات'!$C$5:$C$204,MATCH($F136,'المنتجات'!$A$5:$A$204,0))*G136,0))</f>
        <v/>
      </c>
      <c r="N136" s="18">
        <f>IF(AND(B136&amp;""="",F136&amp;""=""),"",IF(I136="تم التسليم",IFERROR(INDEX('المحافظات'!$C$5:$C$44,MATCH($E136,'المحافظات'!$A$5:$A$44,0)),0),IF(I136="مرتجع",IFERROR(INDEX('المحافظات'!$D$5:$D$44,MATCH($E136,'المحافظات'!$A$5:$A$44,0)),0),0)))</f>
        <v/>
      </c>
      <c r="O136" s="18">
        <f>IF(AND(B136&amp;""="",F136&amp;""=""),"",IF(I136="تم التسليم",K136+L136-M136-N136,IF(I136="مرتجع",-N136,IF(I136="ملغي",0,""))))</f>
        <v/>
      </c>
      <c r="P136" s="6">
        <f>IF(AND(B136&amp;""="",F136&amp;""=""),"",IF(NOT(ISNUMBER(MATCH(F136,'المنتجات'!$A$5:$A$204,0))),"كود المنتج غير معروف",IF(NOT(ISNUMBER(MATCH(E136,'المحافظات'!$A$5:$A$44,0))),"المنطقة غير معروفة",IF(K136&lt;0,"الخصم أكبر من قيمة الطلب",IF(I136&amp;""="","اكتب الحالة","")))))</f>
        <v/>
      </c>
    </row>
    <row r="137">
      <c r="A137" s="17" t="n"/>
      <c r="B137" s="5" t="n"/>
      <c r="C137" s="5" t="n"/>
      <c r="D137" s="13" t="n"/>
      <c r="E137" s="5" t="n"/>
      <c r="F137" s="5" t="n"/>
      <c r="G137" s="15" t="n"/>
      <c r="H137" s="14" t="n"/>
      <c r="I137" s="5" t="n"/>
      <c r="J137" s="6">
        <f>IF(AND(B137&amp;""="",F137&amp;""=""),"",IFERROR(INDEX('المنتجات'!$B$5:$B$204,MATCH($F137,'المنتجات'!$A$5:$A$204,0))&amp;"",""))</f>
        <v/>
      </c>
      <c r="K137" s="18">
        <f>IF(AND(B137&amp;""="",F137&amp;""=""),"",IFERROR(INDEX('المنتجات'!$D$5:$D$204,MATCH($F137,'المنتجات'!$A$5:$A$204,0))*G137-H137,0))</f>
        <v/>
      </c>
      <c r="L137" s="18">
        <f>IF(AND(B137&amp;""="",F137&amp;""=""),"",IF(I137="تم التسليم",IFERROR(INDEX('المحافظات'!$B$5:$B$44,MATCH($E137,'المحافظات'!$A$5:$A$44,0)),0),0))</f>
        <v/>
      </c>
      <c r="M137" s="18">
        <f>IF(AND(B137&amp;""="",F137&amp;""=""),"",IFERROR(INDEX('المنتجات'!$C$5:$C$204,MATCH($F137,'المنتجات'!$A$5:$A$204,0))*G137,0))</f>
        <v/>
      </c>
      <c r="N137" s="18">
        <f>IF(AND(B137&amp;""="",F137&amp;""=""),"",IF(I137="تم التسليم",IFERROR(INDEX('المحافظات'!$C$5:$C$44,MATCH($E137,'المحافظات'!$A$5:$A$44,0)),0),IF(I137="مرتجع",IFERROR(INDEX('المحافظات'!$D$5:$D$44,MATCH($E137,'المحافظات'!$A$5:$A$44,0)),0),0)))</f>
        <v/>
      </c>
      <c r="O137" s="18">
        <f>IF(AND(B137&amp;""="",F137&amp;""=""),"",IF(I137="تم التسليم",K137+L137-M137-N137,IF(I137="مرتجع",-N137,IF(I137="ملغي",0,""))))</f>
        <v/>
      </c>
      <c r="P137" s="6">
        <f>IF(AND(B137&amp;""="",F137&amp;""=""),"",IF(NOT(ISNUMBER(MATCH(F137,'المنتجات'!$A$5:$A$204,0))),"كود المنتج غير معروف",IF(NOT(ISNUMBER(MATCH(E137,'المحافظات'!$A$5:$A$44,0))),"المنطقة غير معروفة",IF(K137&lt;0,"الخصم أكبر من قيمة الطلب",IF(I137&amp;""="","اكتب الحالة","")))))</f>
        <v/>
      </c>
    </row>
    <row r="138">
      <c r="A138" s="17" t="n"/>
      <c r="B138" s="5" t="n"/>
      <c r="C138" s="5" t="n"/>
      <c r="D138" s="13" t="n"/>
      <c r="E138" s="5" t="n"/>
      <c r="F138" s="5" t="n"/>
      <c r="G138" s="15" t="n"/>
      <c r="H138" s="14" t="n"/>
      <c r="I138" s="5" t="n"/>
      <c r="J138" s="6">
        <f>IF(AND(B138&amp;""="",F138&amp;""=""),"",IFERROR(INDEX('المنتجات'!$B$5:$B$204,MATCH($F138,'المنتجات'!$A$5:$A$204,0))&amp;"",""))</f>
        <v/>
      </c>
      <c r="K138" s="18">
        <f>IF(AND(B138&amp;""="",F138&amp;""=""),"",IFERROR(INDEX('المنتجات'!$D$5:$D$204,MATCH($F138,'المنتجات'!$A$5:$A$204,0))*G138-H138,0))</f>
        <v/>
      </c>
      <c r="L138" s="18">
        <f>IF(AND(B138&amp;""="",F138&amp;""=""),"",IF(I138="تم التسليم",IFERROR(INDEX('المحافظات'!$B$5:$B$44,MATCH($E138,'المحافظات'!$A$5:$A$44,0)),0),0))</f>
        <v/>
      </c>
      <c r="M138" s="18">
        <f>IF(AND(B138&amp;""="",F138&amp;""=""),"",IFERROR(INDEX('المنتجات'!$C$5:$C$204,MATCH($F138,'المنتجات'!$A$5:$A$204,0))*G138,0))</f>
        <v/>
      </c>
      <c r="N138" s="18">
        <f>IF(AND(B138&amp;""="",F138&amp;""=""),"",IF(I138="تم التسليم",IFERROR(INDEX('المحافظات'!$C$5:$C$44,MATCH($E138,'المحافظات'!$A$5:$A$44,0)),0),IF(I138="مرتجع",IFERROR(INDEX('المحافظات'!$D$5:$D$44,MATCH($E138,'المحافظات'!$A$5:$A$44,0)),0),0)))</f>
        <v/>
      </c>
      <c r="O138" s="18">
        <f>IF(AND(B138&amp;""="",F138&amp;""=""),"",IF(I138="تم التسليم",K138+L138-M138-N138,IF(I138="مرتجع",-N138,IF(I138="ملغي",0,""))))</f>
        <v/>
      </c>
      <c r="P138" s="6">
        <f>IF(AND(B138&amp;""="",F138&amp;""=""),"",IF(NOT(ISNUMBER(MATCH(F138,'المنتجات'!$A$5:$A$204,0))),"كود المنتج غير معروف",IF(NOT(ISNUMBER(MATCH(E138,'المحافظات'!$A$5:$A$44,0))),"المنطقة غير معروفة",IF(K138&lt;0,"الخصم أكبر من قيمة الطلب",IF(I138&amp;""="","اكتب الحالة","")))))</f>
        <v/>
      </c>
    </row>
    <row r="139">
      <c r="A139" s="17" t="n"/>
      <c r="B139" s="5" t="n"/>
      <c r="C139" s="5" t="n"/>
      <c r="D139" s="13" t="n"/>
      <c r="E139" s="5" t="n"/>
      <c r="F139" s="5" t="n"/>
      <c r="G139" s="15" t="n"/>
      <c r="H139" s="14" t="n"/>
      <c r="I139" s="5" t="n"/>
      <c r="J139" s="6">
        <f>IF(AND(B139&amp;""="",F139&amp;""=""),"",IFERROR(INDEX('المنتجات'!$B$5:$B$204,MATCH($F139,'المنتجات'!$A$5:$A$204,0))&amp;"",""))</f>
        <v/>
      </c>
      <c r="K139" s="18">
        <f>IF(AND(B139&amp;""="",F139&amp;""=""),"",IFERROR(INDEX('المنتجات'!$D$5:$D$204,MATCH($F139,'المنتجات'!$A$5:$A$204,0))*G139-H139,0))</f>
        <v/>
      </c>
      <c r="L139" s="18">
        <f>IF(AND(B139&amp;""="",F139&amp;""=""),"",IF(I139="تم التسليم",IFERROR(INDEX('المحافظات'!$B$5:$B$44,MATCH($E139,'المحافظات'!$A$5:$A$44,0)),0),0))</f>
        <v/>
      </c>
      <c r="M139" s="18">
        <f>IF(AND(B139&amp;""="",F139&amp;""=""),"",IFERROR(INDEX('المنتجات'!$C$5:$C$204,MATCH($F139,'المنتجات'!$A$5:$A$204,0))*G139,0))</f>
        <v/>
      </c>
      <c r="N139" s="18">
        <f>IF(AND(B139&amp;""="",F139&amp;""=""),"",IF(I139="تم التسليم",IFERROR(INDEX('المحافظات'!$C$5:$C$44,MATCH($E139,'المحافظات'!$A$5:$A$44,0)),0),IF(I139="مرتجع",IFERROR(INDEX('المحافظات'!$D$5:$D$44,MATCH($E139,'المحافظات'!$A$5:$A$44,0)),0),0)))</f>
        <v/>
      </c>
      <c r="O139" s="18">
        <f>IF(AND(B139&amp;""="",F139&amp;""=""),"",IF(I139="تم التسليم",K139+L139-M139-N139,IF(I139="مرتجع",-N139,IF(I139="ملغي",0,""))))</f>
        <v/>
      </c>
      <c r="P139" s="6">
        <f>IF(AND(B139&amp;""="",F139&amp;""=""),"",IF(NOT(ISNUMBER(MATCH(F139,'المنتجات'!$A$5:$A$204,0))),"كود المنتج غير معروف",IF(NOT(ISNUMBER(MATCH(E139,'المحافظات'!$A$5:$A$44,0))),"المنطقة غير معروفة",IF(K139&lt;0,"الخصم أكبر من قيمة الطلب",IF(I139&amp;""="","اكتب الحالة","")))))</f>
        <v/>
      </c>
    </row>
    <row r="140">
      <c r="A140" s="17" t="n"/>
      <c r="B140" s="5" t="n"/>
      <c r="C140" s="5" t="n"/>
      <c r="D140" s="13" t="n"/>
      <c r="E140" s="5" t="n"/>
      <c r="F140" s="5" t="n"/>
      <c r="G140" s="15" t="n"/>
      <c r="H140" s="14" t="n"/>
      <c r="I140" s="5" t="n"/>
      <c r="J140" s="6">
        <f>IF(AND(B140&amp;""="",F140&amp;""=""),"",IFERROR(INDEX('المنتجات'!$B$5:$B$204,MATCH($F140,'المنتجات'!$A$5:$A$204,0))&amp;"",""))</f>
        <v/>
      </c>
      <c r="K140" s="18">
        <f>IF(AND(B140&amp;""="",F140&amp;""=""),"",IFERROR(INDEX('المنتجات'!$D$5:$D$204,MATCH($F140,'المنتجات'!$A$5:$A$204,0))*G140-H140,0))</f>
        <v/>
      </c>
      <c r="L140" s="18">
        <f>IF(AND(B140&amp;""="",F140&amp;""=""),"",IF(I140="تم التسليم",IFERROR(INDEX('المحافظات'!$B$5:$B$44,MATCH($E140,'المحافظات'!$A$5:$A$44,0)),0),0))</f>
        <v/>
      </c>
      <c r="M140" s="18">
        <f>IF(AND(B140&amp;""="",F140&amp;""=""),"",IFERROR(INDEX('المنتجات'!$C$5:$C$204,MATCH($F140,'المنتجات'!$A$5:$A$204,0))*G140,0))</f>
        <v/>
      </c>
      <c r="N140" s="18">
        <f>IF(AND(B140&amp;""="",F140&amp;""=""),"",IF(I140="تم التسليم",IFERROR(INDEX('المحافظات'!$C$5:$C$44,MATCH($E140,'المحافظات'!$A$5:$A$44,0)),0),IF(I140="مرتجع",IFERROR(INDEX('المحافظات'!$D$5:$D$44,MATCH($E140,'المحافظات'!$A$5:$A$44,0)),0),0)))</f>
        <v/>
      </c>
      <c r="O140" s="18">
        <f>IF(AND(B140&amp;""="",F140&amp;""=""),"",IF(I140="تم التسليم",K140+L140-M140-N140,IF(I140="مرتجع",-N140,IF(I140="ملغي",0,""))))</f>
        <v/>
      </c>
      <c r="P140" s="6">
        <f>IF(AND(B140&amp;""="",F140&amp;""=""),"",IF(NOT(ISNUMBER(MATCH(F140,'المنتجات'!$A$5:$A$204,0))),"كود المنتج غير معروف",IF(NOT(ISNUMBER(MATCH(E140,'المحافظات'!$A$5:$A$44,0))),"المنطقة غير معروفة",IF(K140&lt;0,"الخصم أكبر من قيمة الطلب",IF(I140&amp;""="","اكتب الحالة","")))))</f>
        <v/>
      </c>
    </row>
    <row r="141">
      <c r="A141" s="17" t="n"/>
      <c r="B141" s="5" t="n"/>
      <c r="C141" s="5" t="n"/>
      <c r="D141" s="13" t="n"/>
      <c r="E141" s="5" t="n"/>
      <c r="F141" s="5" t="n"/>
      <c r="G141" s="15" t="n"/>
      <c r="H141" s="14" t="n"/>
      <c r="I141" s="5" t="n"/>
      <c r="J141" s="6">
        <f>IF(AND(B141&amp;""="",F141&amp;""=""),"",IFERROR(INDEX('المنتجات'!$B$5:$B$204,MATCH($F141,'المنتجات'!$A$5:$A$204,0))&amp;"",""))</f>
        <v/>
      </c>
      <c r="K141" s="18">
        <f>IF(AND(B141&amp;""="",F141&amp;""=""),"",IFERROR(INDEX('المنتجات'!$D$5:$D$204,MATCH($F141,'المنتجات'!$A$5:$A$204,0))*G141-H141,0))</f>
        <v/>
      </c>
      <c r="L141" s="18">
        <f>IF(AND(B141&amp;""="",F141&amp;""=""),"",IF(I141="تم التسليم",IFERROR(INDEX('المحافظات'!$B$5:$B$44,MATCH($E141,'المحافظات'!$A$5:$A$44,0)),0),0))</f>
        <v/>
      </c>
      <c r="M141" s="18">
        <f>IF(AND(B141&amp;""="",F141&amp;""=""),"",IFERROR(INDEX('المنتجات'!$C$5:$C$204,MATCH($F141,'المنتجات'!$A$5:$A$204,0))*G141,0))</f>
        <v/>
      </c>
      <c r="N141" s="18">
        <f>IF(AND(B141&amp;""="",F141&amp;""=""),"",IF(I141="تم التسليم",IFERROR(INDEX('المحافظات'!$C$5:$C$44,MATCH($E141,'المحافظات'!$A$5:$A$44,0)),0),IF(I141="مرتجع",IFERROR(INDEX('المحافظات'!$D$5:$D$44,MATCH($E141,'المحافظات'!$A$5:$A$44,0)),0),0)))</f>
        <v/>
      </c>
      <c r="O141" s="18">
        <f>IF(AND(B141&amp;""="",F141&amp;""=""),"",IF(I141="تم التسليم",K141+L141-M141-N141,IF(I141="مرتجع",-N141,IF(I141="ملغي",0,""))))</f>
        <v/>
      </c>
      <c r="P141" s="6">
        <f>IF(AND(B141&amp;""="",F141&amp;""=""),"",IF(NOT(ISNUMBER(MATCH(F141,'المنتجات'!$A$5:$A$204,0))),"كود المنتج غير معروف",IF(NOT(ISNUMBER(MATCH(E141,'المحافظات'!$A$5:$A$44,0))),"المنطقة غير معروفة",IF(K141&lt;0,"الخصم أكبر من قيمة الطلب",IF(I141&amp;""="","اكتب الحالة","")))))</f>
        <v/>
      </c>
    </row>
    <row r="142">
      <c r="A142" s="17" t="n"/>
      <c r="B142" s="5" t="n"/>
      <c r="C142" s="5" t="n"/>
      <c r="D142" s="13" t="n"/>
      <c r="E142" s="5" t="n"/>
      <c r="F142" s="5" t="n"/>
      <c r="G142" s="15" t="n"/>
      <c r="H142" s="14" t="n"/>
      <c r="I142" s="5" t="n"/>
      <c r="J142" s="6">
        <f>IF(AND(B142&amp;""="",F142&amp;""=""),"",IFERROR(INDEX('المنتجات'!$B$5:$B$204,MATCH($F142,'المنتجات'!$A$5:$A$204,0))&amp;"",""))</f>
        <v/>
      </c>
      <c r="K142" s="18">
        <f>IF(AND(B142&amp;""="",F142&amp;""=""),"",IFERROR(INDEX('المنتجات'!$D$5:$D$204,MATCH($F142,'المنتجات'!$A$5:$A$204,0))*G142-H142,0))</f>
        <v/>
      </c>
      <c r="L142" s="18">
        <f>IF(AND(B142&amp;""="",F142&amp;""=""),"",IF(I142="تم التسليم",IFERROR(INDEX('المحافظات'!$B$5:$B$44,MATCH($E142,'المحافظات'!$A$5:$A$44,0)),0),0))</f>
        <v/>
      </c>
      <c r="M142" s="18">
        <f>IF(AND(B142&amp;""="",F142&amp;""=""),"",IFERROR(INDEX('المنتجات'!$C$5:$C$204,MATCH($F142,'المنتجات'!$A$5:$A$204,0))*G142,0))</f>
        <v/>
      </c>
      <c r="N142" s="18">
        <f>IF(AND(B142&amp;""="",F142&amp;""=""),"",IF(I142="تم التسليم",IFERROR(INDEX('المحافظات'!$C$5:$C$44,MATCH($E142,'المحافظات'!$A$5:$A$44,0)),0),IF(I142="مرتجع",IFERROR(INDEX('المحافظات'!$D$5:$D$44,MATCH($E142,'المحافظات'!$A$5:$A$44,0)),0),0)))</f>
        <v/>
      </c>
      <c r="O142" s="18">
        <f>IF(AND(B142&amp;""="",F142&amp;""=""),"",IF(I142="تم التسليم",K142+L142-M142-N142,IF(I142="مرتجع",-N142,IF(I142="ملغي",0,""))))</f>
        <v/>
      </c>
      <c r="P142" s="6">
        <f>IF(AND(B142&amp;""="",F142&amp;""=""),"",IF(NOT(ISNUMBER(MATCH(F142,'المنتجات'!$A$5:$A$204,0))),"كود المنتج غير معروف",IF(NOT(ISNUMBER(MATCH(E142,'المحافظات'!$A$5:$A$44,0))),"المنطقة غير معروفة",IF(K142&lt;0,"الخصم أكبر من قيمة الطلب",IF(I142&amp;""="","اكتب الحالة","")))))</f>
        <v/>
      </c>
    </row>
    <row r="143">
      <c r="A143" s="17" t="n"/>
      <c r="B143" s="5" t="n"/>
      <c r="C143" s="5" t="n"/>
      <c r="D143" s="13" t="n"/>
      <c r="E143" s="5" t="n"/>
      <c r="F143" s="5" t="n"/>
      <c r="G143" s="15" t="n"/>
      <c r="H143" s="14" t="n"/>
      <c r="I143" s="5" t="n"/>
      <c r="J143" s="6">
        <f>IF(AND(B143&amp;""="",F143&amp;""=""),"",IFERROR(INDEX('المنتجات'!$B$5:$B$204,MATCH($F143,'المنتجات'!$A$5:$A$204,0))&amp;"",""))</f>
        <v/>
      </c>
      <c r="K143" s="18">
        <f>IF(AND(B143&amp;""="",F143&amp;""=""),"",IFERROR(INDEX('المنتجات'!$D$5:$D$204,MATCH($F143,'المنتجات'!$A$5:$A$204,0))*G143-H143,0))</f>
        <v/>
      </c>
      <c r="L143" s="18">
        <f>IF(AND(B143&amp;""="",F143&amp;""=""),"",IF(I143="تم التسليم",IFERROR(INDEX('المحافظات'!$B$5:$B$44,MATCH($E143,'المحافظات'!$A$5:$A$44,0)),0),0))</f>
        <v/>
      </c>
      <c r="M143" s="18">
        <f>IF(AND(B143&amp;""="",F143&amp;""=""),"",IFERROR(INDEX('المنتجات'!$C$5:$C$204,MATCH($F143,'المنتجات'!$A$5:$A$204,0))*G143,0))</f>
        <v/>
      </c>
      <c r="N143" s="18">
        <f>IF(AND(B143&amp;""="",F143&amp;""=""),"",IF(I143="تم التسليم",IFERROR(INDEX('المحافظات'!$C$5:$C$44,MATCH($E143,'المحافظات'!$A$5:$A$44,0)),0),IF(I143="مرتجع",IFERROR(INDEX('المحافظات'!$D$5:$D$44,MATCH($E143,'المحافظات'!$A$5:$A$44,0)),0),0)))</f>
        <v/>
      </c>
      <c r="O143" s="18">
        <f>IF(AND(B143&amp;""="",F143&amp;""=""),"",IF(I143="تم التسليم",K143+L143-M143-N143,IF(I143="مرتجع",-N143,IF(I143="ملغي",0,""))))</f>
        <v/>
      </c>
      <c r="P143" s="6">
        <f>IF(AND(B143&amp;""="",F143&amp;""=""),"",IF(NOT(ISNUMBER(MATCH(F143,'المنتجات'!$A$5:$A$204,0))),"كود المنتج غير معروف",IF(NOT(ISNUMBER(MATCH(E143,'المحافظات'!$A$5:$A$44,0))),"المنطقة غير معروفة",IF(K143&lt;0,"الخصم أكبر من قيمة الطلب",IF(I143&amp;""="","اكتب الحالة","")))))</f>
        <v/>
      </c>
    </row>
    <row r="144">
      <c r="A144" s="17" t="n"/>
      <c r="B144" s="5" t="n"/>
      <c r="C144" s="5" t="n"/>
      <c r="D144" s="13" t="n"/>
      <c r="E144" s="5" t="n"/>
      <c r="F144" s="5" t="n"/>
      <c r="G144" s="15" t="n"/>
      <c r="H144" s="14" t="n"/>
      <c r="I144" s="5" t="n"/>
      <c r="J144" s="6">
        <f>IF(AND(B144&amp;""="",F144&amp;""=""),"",IFERROR(INDEX('المنتجات'!$B$5:$B$204,MATCH($F144,'المنتجات'!$A$5:$A$204,0))&amp;"",""))</f>
        <v/>
      </c>
      <c r="K144" s="18">
        <f>IF(AND(B144&amp;""="",F144&amp;""=""),"",IFERROR(INDEX('المنتجات'!$D$5:$D$204,MATCH($F144,'المنتجات'!$A$5:$A$204,0))*G144-H144,0))</f>
        <v/>
      </c>
      <c r="L144" s="18">
        <f>IF(AND(B144&amp;""="",F144&amp;""=""),"",IF(I144="تم التسليم",IFERROR(INDEX('المحافظات'!$B$5:$B$44,MATCH($E144,'المحافظات'!$A$5:$A$44,0)),0),0))</f>
        <v/>
      </c>
      <c r="M144" s="18">
        <f>IF(AND(B144&amp;""="",F144&amp;""=""),"",IFERROR(INDEX('المنتجات'!$C$5:$C$204,MATCH($F144,'المنتجات'!$A$5:$A$204,0))*G144,0))</f>
        <v/>
      </c>
      <c r="N144" s="18">
        <f>IF(AND(B144&amp;""="",F144&amp;""=""),"",IF(I144="تم التسليم",IFERROR(INDEX('المحافظات'!$C$5:$C$44,MATCH($E144,'المحافظات'!$A$5:$A$44,0)),0),IF(I144="مرتجع",IFERROR(INDEX('المحافظات'!$D$5:$D$44,MATCH($E144,'المحافظات'!$A$5:$A$44,0)),0),0)))</f>
        <v/>
      </c>
      <c r="O144" s="18">
        <f>IF(AND(B144&amp;""="",F144&amp;""=""),"",IF(I144="تم التسليم",K144+L144-M144-N144,IF(I144="مرتجع",-N144,IF(I144="ملغي",0,""))))</f>
        <v/>
      </c>
      <c r="P144" s="6">
        <f>IF(AND(B144&amp;""="",F144&amp;""=""),"",IF(NOT(ISNUMBER(MATCH(F144,'المنتجات'!$A$5:$A$204,0))),"كود المنتج غير معروف",IF(NOT(ISNUMBER(MATCH(E144,'المحافظات'!$A$5:$A$44,0))),"المنطقة غير معروفة",IF(K144&lt;0,"الخصم أكبر من قيمة الطلب",IF(I144&amp;""="","اكتب الحالة","")))))</f>
        <v/>
      </c>
    </row>
    <row r="145">
      <c r="A145" s="17" t="n"/>
      <c r="B145" s="5" t="n"/>
      <c r="C145" s="5" t="n"/>
      <c r="D145" s="13" t="n"/>
      <c r="E145" s="5" t="n"/>
      <c r="F145" s="5" t="n"/>
      <c r="G145" s="15" t="n"/>
      <c r="H145" s="14" t="n"/>
      <c r="I145" s="5" t="n"/>
      <c r="J145" s="6">
        <f>IF(AND(B145&amp;""="",F145&amp;""=""),"",IFERROR(INDEX('المنتجات'!$B$5:$B$204,MATCH($F145,'المنتجات'!$A$5:$A$204,0))&amp;"",""))</f>
        <v/>
      </c>
      <c r="K145" s="18">
        <f>IF(AND(B145&amp;""="",F145&amp;""=""),"",IFERROR(INDEX('المنتجات'!$D$5:$D$204,MATCH($F145,'المنتجات'!$A$5:$A$204,0))*G145-H145,0))</f>
        <v/>
      </c>
      <c r="L145" s="18">
        <f>IF(AND(B145&amp;""="",F145&amp;""=""),"",IF(I145="تم التسليم",IFERROR(INDEX('المحافظات'!$B$5:$B$44,MATCH($E145,'المحافظات'!$A$5:$A$44,0)),0),0))</f>
        <v/>
      </c>
      <c r="M145" s="18">
        <f>IF(AND(B145&amp;""="",F145&amp;""=""),"",IFERROR(INDEX('المنتجات'!$C$5:$C$204,MATCH($F145,'المنتجات'!$A$5:$A$204,0))*G145,0))</f>
        <v/>
      </c>
      <c r="N145" s="18">
        <f>IF(AND(B145&amp;""="",F145&amp;""=""),"",IF(I145="تم التسليم",IFERROR(INDEX('المحافظات'!$C$5:$C$44,MATCH($E145,'المحافظات'!$A$5:$A$44,0)),0),IF(I145="مرتجع",IFERROR(INDEX('المحافظات'!$D$5:$D$44,MATCH($E145,'المحافظات'!$A$5:$A$44,0)),0),0)))</f>
        <v/>
      </c>
      <c r="O145" s="18">
        <f>IF(AND(B145&amp;""="",F145&amp;""=""),"",IF(I145="تم التسليم",K145+L145-M145-N145,IF(I145="مرتجع",-N145,IF(I145="ملغي",0,""))))</f>
        <v/>
      </c>
      <c r="P145" s="6">
        <f>IF(AND(B145&amp;""="",F145&amp;""=""),"",IF(NOT(ISNUMBER(MATCH(F145,'المنتجات'!$A$5:$A$204,0))),"كود المنتج غير معروف",IF(NOT(ISNUMBER(MATCH(E145,'المحافظات'!$A$5:$A$44,0))),"المنطقة غير معروفة",IF(K145&lt;0,"الخصم أكبر من قيمة الطلب",IF(I145&amp;""="","اكتب الحالة","")))))</f>
        <v/>
      </c>
    </row>
    <row r="146">
      <c r="A146" s="17" t="n"/>
      <c r="B146" s="5" t="n"/>
      <c r="C146" s="5" t="n"/>
      <c r="D146" s="13" t="n"/>
      <c r="E146" s="5" t="n"/>
      <c r="F146" s="5" t="n"/>
      <c r="G146" s="15" t="n"/>
      <c r="H146" s="14" t="n"/>
      <c r="I146" s="5" t="n"/>
      <c r="J146" s="6">
        <f>IF(AND(B146&amp;""="",F146&amp;""=""),"",IFERROR(INDEX('المنتجات'!$B$5:$B$204,MATCH($F146,'المنتجات'!$A$5:$A$204,0))&amp;"",""))</f>
        <v/>
      </c>
      <c r="K146" s="18">
        <f>IF(AND(B146&amp;""="",F146&amp;""=""),"",IFERROR(INDEX('المنتجات'!$D$5:$D$204,MATCH($F146,'المنتجات'!$A$5:$A$204,0))*G146-H146,0))</f>
        <v/>
      </c>
      <c r="L146" s="18">
        <f>IF(AND(B146&amp;""="",F146&amp;""=""),"",IF(I146="تم التسليم",IFERROR(INDEX('المحافظات'!$B$5:$B$44,MATCH($E146,'المحافظات'!$A$5:$A$44,0)),0),0))</f>
        <v/>
      </c>
      <c r="M146" s="18">
        <f>IF(AND(B146&amp;""="",F146&amp;""=""),"",IFERROR(INDEX('المنتجات'!$C$5:$C$204,MATCH($F146,'المنتجات'!$A$5:$A$204,0))*G146,0))</f>
        <v/>
      </c>
      <c r="N146" s="18">
        <f>IF(AND(B146&amp;""="",F146&amp;""=""),"",IF(I146="تم التسليم",IFERROR(INDEX('المحافظات'!$C$5:$C$44,MATCH($E146,'المحافظات'!$A$5:$A$44,0)),0),IF(I146="مرتجع",IFERROR(INDEX('المحافظات'!$D$5:$D$44,MATCH($E146,'المحافظات'!$A$5:$A$44,0)),0),0)))</f>
        <v/>
      </c>
      <c r="O146" s="18">
        <f>IF(AND(B146&amp;""="",F146&amp;""=""),"",IF(I146="تم التسليم",K146+L146-M146-N146,IF(I146="مرتجع",-N146,IF(I146="ملغي",0,""))))</f>
        <v/>
      </c>
      <c r="P146" s="6">
        <f>IF(AND(B146&amp;""="",F146&amp;""=""),"",IF(NOT(ISNUMBER(MATCH(F146,'المنتجات'!$A$5:$A$204,0))),"كود المنتج غير معروف",IF(NOT(ISNUMBER(MATCH(E146,'المحافظات'!$A$5:$A$44,0))),"المنطقة غير معروفة",IF(K146&lt;0,"الخصم أكبر من قيمة الطلب",IF(I146&amp;""="","اكتب الحالة","")))))</f>
        <v/>
      </c>
    </row>
    <row r="147">
      <c r="A147" s="17" t="n"/>
      <c r="B147" s="5" t="n"/>
      <c r="C147" s="5" t="n"/>
      <c r="D147" s="13" t="n"/>
      <c r="E147" s="5" t="n"/>
      <c r="F147" s="5" t="n"/>
      <c r="G147" s="15" t="n"/>
      <c r="H147" s="14" t="n"/>
      <c r="I147" s="5" t="n"/>
      <c r="J147" s="6">
        <f>IF(AND(B147&amp;""="",F147&amp;""=""),"",IFERROR(INDEX('المنتجات'!$B$5:$B$204,MATCH($F147,'المنتجات'!$A$5:$A$204,0))&amp;"",""))</f>
        <v/>
      </c>
      <c r="K147" s="18">
        <f>IF(AND(B147&amp;""="",F147&amp;""=""),"",IFERROR(INDEX('المنتجات'!$D$5:$D$204,MATCH($F147,'المنتجات'!$A$5:$A$204,0))*G147-H147,0))</f>
        <v/>
      </c>
      <c r="L147" s="18">
        <f>IF(AND(B147&amp;""="",F147&amp;""=""),"",IF(I147="تم التسليم",IFERROR(INDEX('المحافظات'!$B$5:$B$44,MATCH($E147,'المحافظات'!$A$5:$A$44,0)),0),0))</f>
        <v/>
      </c>
      <c r="M147" s="18">
        <f>IF(AND(B147&amp;""="",F147&amp;""=""),"",IFERROR(INDEX('المنتجات'!$C$5:$C$204,MATCH($F147,'المنتجات'!$A$5:$A$204,0))*G147,0))</f>
        <v/>
      </c>
      <c r="N147" s="18">
        <f>IF(AND(B147&amp;""="",F147&amp;""=""),"",IF(I147="تم التسليم",IFERROR(INDEX('المحافظات'!$C$5:$C$44,MATCH($E147,'المحافظات'!$A$5:$A$44,0)),0),IF(I147="مرتجع",IFERROR(INDEX('المحافظات'!$D$5:$D$44,MATCH($E147,'المحافظات'!$A$5:$A$44,0)),0),0)))</f>
        <v/>
      </c>
      <c r="O147" s="18">
        <f>IF(AND(B147&amp;""="",F147&amp;""=""),"",IF(I147="تم التسليم",K147+L147-M147-N147,IF(I147="مرتجع",-N147,IF(I147="ملغي",0,""))))</f>
        <v/>
      </c>
      <c r="P147" s="6">
        <f>IF(AND(B147&amp;""="",F147&amp;""=""),"",IF(NOT(ISNUMBER(MATCH(F147,'المنتجات'!$A$5:$A$204,0))),"كود المنتج غير معروف",IF(NOT(ISNUMBER(MATCH(E147,'المحافظات'!$A$5:$A$44,0))),"المنطقة غير معروفة",IF(K147&lt;0,"الخصم أكبر من قيمة الطلب",IF(I147&amp;""="","اكتب الحالة","")))))</f>
        <v/>
      </c>
    </row>
    <row r="148">
      <c r="A148" s="17" t="n"/>
      <c r="B148" s="5" t="n"/>
      <c r="C148" s="5" t="n"/>
      <c r="D148" s="13" t="n"/>
      <c r="E148" s="5" t="n"/>
      <c r="F148" s="5" t="n"/>
      <c r="G148" s="15" t="n"/>
      <c r="H148" s="14" t="n"/>
      <c r="I148" s="5" t="n"/>
      <c r="J148" s="6">
        <f>IF(AND(B148&amp;""="",F148&amp;""=""),"",IFERROR(INDEX('المنتجات'!$B$5:$B$204,MATCH($F148,'المنتجات'!$A$5:$A$204,0))&amp;"",""))</f>
        <v/>
      </c>
      <c r="K148" s="18">
        <f>IF(AND(B148&amp;""="",F148&amp;""=""),"",IFERROR(INDEX('المنتجات'!$D$5:$D$204,MATCH($F148,'المنتجات'!$A$5:$A$204,0))*G148-H148,0))</f>
        <v/>
      </c>
      <c r="L148" s="18">
        <f>IF(AND(B148&amp;""="",F148&amp;""=""),"",IF(I148="تم التسليم",IFERROR(INDEX('المحافظات'!$B$5:$B$44,MATCH($E148,'المحافظات'!$A$5:$A$44,0)),0),0))</f>
        <v/>
      </c>
      <c r="M148" s="18">
        <f>IF(AND(B148&amp;""="",F148&amp;""=""),"",IFERROR(INDEX('المنتجات'!$C$5:$C$204,MATCH($F148,'المنتجات'!$A$5:$A$204,0))*G148,0))</f>
        <v/>
      </c>
      <c r="N148" s="18">
        <f>IF(AND(B148&amp;""="",F148&amp;""=""),"",IF(I148="تم التسليم",IFERROR(INDEX('المحافظات'!$C$5:$C$44,MATCH($E148,'المحافظات'!$A$5:$A$44,0)),0),IF(I148="مرتجع",IFERROR(INDEX('المحافظات'!$D$5:$D$44,MATCH($E148,'المحافظات'!$A$5:$A$44,0)),0),0)))</f>
        <v/>
      </c>
      <c r="O148" s="18">
        <f>IF(AND(B148&amp;""="",F148&amp;""=""),"",IF(I148="تم التسليم",K148+L148-M148-N148,IF(I148="مرتجع",-N148,IF(I148="ملغي",0,""))))</f>
        <v/>
      </c>
      <c r="P148" s="6">
        <f>IF(AND(B148&amp;""="",F148&amp;""=""),"",IF(NOT(ISNUMBER(MATCH(F148,'المنتجات'!$A$5:$A$204,0))),"كود المنتج غير معروف",IF(NOT(ISNUMBER(MATCH(E148,'المحافظات'!$A$5:$A$44,0))),"المنطقة غير معروفة",IF(K148&lt;0,"الخصم أكبر من قيمة الطلب",IF(I148&amp;""="","اكتب الحالة","")))))</f>
        <v/>
      </c>
    </row>
    <row r="149">
      <c r="A149" s="17" t="n"/>
      <c r="B149" s="5" t="n"/>
      <c r="C149" s="5" t="n"/>
      <c r="D149" s="13" t="n"/>
      <c r="E149" s="5" t="n"/>
      <c r="F149" s="5" t="n"/>
      <c r="G149" s="15" t="n"/>
      <c r="H149" s="14" t="n"/>
      <c r="I149" s="5" t="n"/>
      <c r="J149" s="6">
        <f>IF(AND(B149&amp;""="",F149&amp;""=""),"",IFERROR(INDEX('المنتجات'!$B$5:$B$204,MATCH($F149,'المنتجات'!$A$5:$A$204,0))&amp;"",""))</f>
        <v/>
      </c>
      <c r="K149" s="18">
        <f>IF(AND(B149&amp;""="",F149&amp;""=""),"",IFERROR(INDEX('المنتجات'!$D$5:$D$204,MATCH($F149,'المنتجات'!$A$5:$A$204,0))*G149-H149,0))</f>
        <v/>
      </c>
      <c r="L149" s="18">
        <f>IF(AND(B149&amp;""="",F149&amp;""=""),"",IF(I149="تم التسليم",IFERROR(INDEX('المحافظات'!$B$5:$B$44,MATCH($E149,'المحافظات'!$A$5:$A$44,0)),0),0))</f>
        <v/>
      </c>
      <c r="M149" s="18">
        <f>IF(AND(B149&amp;""="",F149&amp;""=""),"",IFERROR(INDEX('المنتجات'!$C$5:$C$204,MATCH($F149,'المنتجات'!$A$5:$A$204,0))*G149,0))</f>
        <v/>
      </c>
      <c r="N149" s="18">
        <f>IF(AND(B149&amp;""="",F149&amp;""=""),"",IF(I149="تم التسليم",IFERROR(INDEX('المحافظات'!$C$5:$C$44,MATCH($E149,'المحافظات'!$A$5:$A$44,0)),0),IF(I149="مرتجع",IFERROR(INDEX('المحافظات'!$D$5:$D$44,MATCH($E149,'المحافظات'!$A$5:$A$44,0)),0),0)))</f>
        <v/>
      </c>
      <c r="O149" s="18">
        <f>IF(AND(B149&amp;""="",F149&amp;""=""),"",IF(I149="تم التسليم",K149+L149-M149-N149,IF(I149="مرتجع",-N149,IF(I149="ملغي",0,""))))</f>
        <v/>
      </c>
      <c r="P149" s="6">
        <f>IF(AND(B149&amp;""="",F149&amp;""=""),"",IF(NOT(ISNUMBER(MATCH(F149,'المنتجات'!$A$5:$A$204,0))),"كود المنتج غير معروف",IF(NOT(ISNUMBER(MATCH(E149,'المحافظات'!$A$5:$A$44,0))),"المنطقة غير معروفة",IF(K149&lt;0,"الخصم أكبر من قيمة الطلب",IF(I149&amp;""="","اكتب الحالة","")))))</f>
        <v/>
      </c>
    </row>
    <row r="150">
      <c r="A150" s="17" t="n"/>
      <c r="B150" s="5" t="n"/>
      <c r="C150" s="5" t="n"/>
      <c r="D150" s="13" t="n"/>
      <c r="E150" s="5" t="n"/>
      <c r="F150" s="5" t="n"/>
      <c r="G150" s="15" t="n"/>
      <c r="H150" s="14" t="n"/>
      <c r="I150" s="5" t="n"/>
      <c r="J150" s="6">
        <f>IF(AND(B150&amp;""="",F150&amp;""=""),"",IFERROR(INDEX('المنتجات'!$B$5:$B$204,MATCH($F150,'المنتجات'!$A$5:$A$204,0))&amp;"",""))</f>
        <v/>
      </c>
      <c r="K150" s="18">
        <f>IF(AND(B150&amp;""="",F150&amp;""=""),"",IFERROR(INDEX('المنتجات'!$D$5:$D$204,MATCH($F150,'المنتجات'!$A$5:$A$204,0))*G150-H150,0))</f>
        <v/>
      </c>
      <c r="L150" s="18">
        <f>IF(AND(B150&amp;""="",F150&amp;""=""),"",IF(I150="تم التسليم",IFERROR(INDEX('المحافظات'!$B$5:$B$44,MATCH($E150,'المحافظات'!$A$5:$A$44,0)),0),0))</f>
        <v/>
      </c>
      <c r="M150" s="18">
        <f>IF(AND(B150&amp;""="",F150&amp;""=""),"",IFERROR(INDEX('المنتجات'!$C$5:$C$204,MATCH($F150,'المنتجات'!$A$5:$A$204,0))*G150,0))</f>
        <v/>
      </c>
      <c r="N150" s="18">
        <f>IF(AND(B150&amp;""="",F150&amp;""=""),"",IF(I150="تم التسليم",IFERROR(INDEX('المحافظات'!$C$5:$C$44,MATCH($E150,'المحافظات'!$A$5:$A$44,0)),0),IF(I150="مرتجع",IFERROR(INDEX('المحافظات'!$D$5:$D$44,MATCH($E150,'المحافظات'!$A$5:$A$44,0)),0),0)))</f>
        <v/>
      </c>
      <c r="O150" s="18">
        <f>IF(AND(B150&amp;""="",F150&amp;""=""),"",IF(I150="تم التسليم",K150+L150-M150-N150,IF(I150="مرتجع",-N150,IF(I150="ملغي",0,""))))</f>
        <v/>
      </c>
      <c r="P150" s="6">
        <f>IF(AND(B150&amp;""="",F150&amp;""=""),"",IF(NOT(ISNUMBER(MATCH(F150,'المنتجات'!$A$5:$A$204,0))),"كود المنتج غير معروف",IF(NOT(ISNUMBER(MATCH(E150,'المحافظات'!$A$5:$A$44,0))),"المنطقة غير معروفة",IF(K150&lt;0,"الخصم أكبر من قيمة الطلب",IF(I150&amp;""="","اكتب الحالة","")))))</f>
        <v/>
      </c>
    </row>
    <row r="151">
      <c r="A151" s="17" t="n"/>
      <c r="B151" s="5" t="n"/>
      <c r="C151" s="5" t="n"/>
      <c r="D151" s="13" t="n"/>
      <c r="E151" s="5" t="n"/>
      <c r="F151" s="5" t="n"/>
      <c r="G151" s="15" t="n"/>
      <c r="H151" s="14" t="n"/>
      <c r="I151" s="5" t="n"/>
      <c r="J151" s="6">
        <f>IF(AND(B151&amp;""="",F151&amp;""=""),"",IFERROR(INDEX('المنتجات'!$B$5:$B$204,MATCH($F151,'المنتجات'!$A$5:$A$204,0))&amp;"",""))</f>
        <v/>
      </c>
      <c r="K151" s="18">
        <f>IF(AND(B151&amp;""="",F151&amp;""=""),"",IFERROR(INDEX('المنتجات'!$D$5:$D$204,MATCH($F151,'المنتجات'!$A$5:$A$204,0))*G151-H151,0))</f>
        <v/>
      </c>
      <c r="L151" s="18">
        <f>IF(AND(B151&amp;""="",F151&amp;""=""),"",IF(I151="تم التسليم",IFERROR(INDEX('المحافظات'!$B$5:$B$44,MATCH($E151,'المحافظات'!$A$5:$A$44,0)),0),0))</f>
        <v/>
      </c>
      <c r="M151" s="18">
        <f>IF(AND(B151&amp;""="",F151&amp;""=""),"",IFERROR(INDEX('المنتجات'!$C$5:$C$204,MATCH($F151,'المنتجات'!$A$5:$A$204,0))*G151,0))</f>
        <v/>
      </c>
      <c r="N151" s="18">
        <f>IF(AND(B151&amp;""="",F151&amp;""=""),"",IF(I151="تم التسليم",IFERROR(INDEX('المحافظات'!$C$5:$C$44,MATCH($E151,'المحافظات'!$A$5:$A$44,0)),0),IF(I151="مرتجع",IFERROR(INDEX('المحافظات'!$D$5:$D$44,MATCH($E151,'المحافظات'!$A$5:$A$44,0)),0),0)))</f>
        <v/>
      </c>
      <c r="O151" s="18">
        <f>IF(AND(B151&amp;""="",F151&amp;""=""),"",IF(I151="تم التسليم",K151+L151-M151-N151,IF(I151="مرتجع",-N151,IF(I151="ملغي",0,""))))</f>
        <v/>
      </c>
      <c r="P151" s="6">
        <f>IF(AND(B151&amp;""="",F151&amp;""=""),"",IF(NOT(ISNUMBER(MATCH(F151,'المنتجات'!$A$5:$A$204,0))),"كود المنتج غير معروف",IF(NOT(ISNUMBER(MATCH(E151,'المحافظات'!$A$5:$A$44,0))),"المنطقة غير معروفة",IF(K151&lt;0,"الخصم أكبر من قيمة الطلب",IF(I151&amp;""="","اكتب الحالة","")))))</f>
        <v/>
      </c>
    </row>
    <row r="152">
      <c r="A152" s="17" t="n"/>
      <c r="B152" s="5" t="n"/>
      <c r="C152" s="5" t="n"/>
      <c r="D152" s="13" t="n"/>
      <c r="E152" s="5" t="n"/>
      <c r="F152" s="5" t="n"/>
      <c r="G152" s="15" t="n"/>
      <c r="H152" s="14" t="n"/>
      <c r="I152" s="5" t="n"/>
      <c r="J152" s="6">
        <f>IF(AND(B152&amp;""="",F152&amp;""=""),"",IFERROR(INDEX('المنتجات'!$B$5:$B$204,MATCH($F152,'المنتجات'!$A$5:$A$204,0))&amp;"",""))</f>
        <v/>
      </c>
      <c r="K152" s="18">
        <f>IF(AND(B152&amp;""="",F152&amp;""=""),"",IFERROR(INDEX('المنتجات'!$D$5:$D$204,MATCH($F152,'المنتجات'!$A$5:$A$204,0))*G152-H152,0))</f>
        <v/>
      </c>
      <c r="L152" s="18">
        <f>IF(AND(B152&amp;""="",F152&amp;""=""),"",IF(I152="تم التسليم",IFERROR(INDEX('المحافظات'!$B$5:$B$44,MATCH($E152,'المحافظات'!$A$5:$A$44,0)),0),0))</f>
        <v/>
      </c>
      <c r="M152" s="18">
        <f>IF(AND(B152&amp;""="",F152&amp;""=""),"",IFERROR(INDEX('المنتجات'!$C$5:$C$204,MATCH($F152,'المنتجات'!$A$5:$A$204,0))*G152,0))</f>
        <v/>
      </c>
      <c r="N152" s="18">
        <f>IF(AND(B152&amp;""="",F152&amp;""=""),"",IF(I152="تم التسليم",IFERROR(INDEX('المحافظات'!$C$5:$C$44,MATCH($E152,'المحافظات'!$A$5:$A$44,0)),0),IF(I152="مرتجع",IFERROR(INDEX('المحافظات'!$D$5:$D$44,MATCH($E152,'المحافظات'!$A$5:$A$44,0)),0),0)))</f>
        <v/>
      </c>
      <c r="O152" s="18">
        <f>IF(AND(B152&amp;""="",F152&amp;""=""),"",IF(I152="تم التسليم",K152+L152-M152-N152,IF(I152="مرتجع",-N152,IF(I152="ملغي",0,""))))</f>
        <v/>
      </c>
      <c r="P152" s="6">
        <f>IF(AND(B152&amp;""="",F152&amp;""=""),"",IF(NOT(ISNUMBER(MATCH(F152,'المنتجات'!$A$5:$A$204,0))),"كود المنتج غير معروف",IF(NOT(ISNUMBER(MATCH(E152,'المحافظات'!$A$5:$A$44,0))),"المنطقة غير معروفة",IF(K152&lt;0,"الخصم أكبر من قيمة الطلب",IF(I152&amp;""="","اكتب الحالة","")))))</f>
        <v/>
      </c>
    </row>
    <row r="153">
      <c r="A153" s="17" t="n"/>
      <c r="B153" s="5" t="n"/>
      <c r="C153" s="5" t="n"/>
      <c r="D153" s="13" t="n"/>
      <c r="E153" s="5" t="n"/>
      <c r="F153" s="5" t="n"/>
      <c r="G153" s="15" t="n"/>
      <c r="H153" s="14" t="n"/>
      <c r="I153" s="5" t="n"/>
      <c r="J153" s="6">
        <f>IF(AND(B153&amp;""="",F153&amp;""=""),"",IFERROR(INDEX('المنتجات'!$B$5:$B$204,MATCH($F153,'المنتجات'!$A$5:$A$204,0))&amp;"",""))</f>
        <v/>
      </c>
      <c r="K153" s="18">
        <f>IF(AND(B153&amp;""="",F153&amp;""=""),"",IFERROR(INDEX('المنتجات'!$D$5:$D$204,MATCH($F153,'المنتجات'!$A$5:$A$204,0))*G153-H153,0))</f>
        <v/>
      </c>
      <c r="L153" s="18">
        <f>IF(AND(B153&amp;""="",F153&amp;""=""),"",IF(I153="تم التسليم",IFERROR(INDEX('المحافظات'!$B$5:$B$44,MATCH($E153,'المحافظات'!$A$5:$A$44,0)),0),0))</f>
        <v/>
      </c>
      <c r="M153" s="18">
        <f>IF(AND(B153&amp;""="",F153&amp;""=""),"",IFERROR(INDEX('المنتجات'!$C$5:$C$204,MATCH($F153,'المنتجات'!$A$5:$A$204,0))*G153,0))</f>
        <v/>
      </c>
      <c r="N153" s="18">
        <f>IF(AND(B153&amp;""="",F153&amp;""=""),"",IF(I153="تم التسليم",IFERROR(INDEX('المحافظات'!$C$5:$C$44,MATCH($E153,'المحافظات'!$A$5:$A$44,0)),0),IF(I153="مرتجع",IFERROR(INDEX('المحافظات'!$D$5:$D$44,MATCH($E153,'المحافظات'!$A$5:$A$44,0)),0),0)))</f>
        <v/>
      </c>
      <c r="O153" s="18">
        <f>IF(AND(B153&amp;""="",F153&amp;""=""),"",IF(I153="تم التسليم",K153+L153-M153-N153,IF(I153="مرتجع",-N153,IF(I153="ملغي",0,""))))</f>
        <v/>
      </c>
      <c r="P153" s="6">
        <f>IF(AND(B153&amp;""="",F153&amp;""=""),"",IF(NOT(ISNUMBER(MATCH(F153,'المنتجات'!$A$5:$A$204,0))),"كود المنتج غير معروف",IF(NOT(ISNUMBER(MATCH(E153,'المحافظات'!$A$5:$A$44,0))),"المنطقة غير معروفة",IF(K153&lt;0,"الخصم أكبر من قيمة الطلب",IF(I153&amp;""="","اكتب الحالة","")))))</f>
        <v/>
      </c>
    </row>
    <row r="154">
      <c r="A154" s="17" t="n"/>
      <c r="B154" s="5" t="n"/>
      <c r="C154" s="5" t="n"/>
      <c r="D154" s="13" t="n"/>
      <c r="E154" s="5" t="n"/>
      <c r="F154" s="5" t="n"/>
      <c r="G154" s="15" t="n"/>
      <c r="H154" s="14" t="n"/>
      <c r="I154" s="5" t="n"/>
      <c r="J154" s="6">
        <f>IF(AND(B154&amp;""="",F154&amp;""=""),"",IFERROR(INDEX('المنتجات'!$B$5:$B$204,MATCH($F154,'المنتجات'!$A$5:$A$204,0))&amp;"",""))</f>
        <v/>
      </c>
      <c r="K154" s="18">
        <f>IF(AND(B154&amp;""="",F154&amp;""=""),"",IFERROR(INDEX('المنتجات'!$D$5:$D$204,MATCH($F154,'المنتجات'!$A$5:$A$204,0))*G154-H154,0))</f>
        <v/>
      </c>
      <c r="L154" s="18">
        <f>IF(AND(B154&amp;""="",F154&amp;""=""),"",IF(I154="تم التسليم",IFERROR(INDEX('المحافظات'!$B$5:$B$44,MATCH($E154,'المحافظات'!$A$5:$A$44,0)),0),0))</f>
        <v/>
      </c>
      <c r="M154" s="18">
        <f>IF(AND(B154&amp;""="",F154&amp;""=""),"",IFERROR(INDEX('المنتجات'!$C$5:$C$204,MATCH($F154,'المنتجات'!$A$5:$A$204,0))*G154,0))</f>
        <v/>
      </c>
      <c r="N154" s="18">
        <f>IF(AND(B154&amp;""="",F154&amp;""=""),"",IF(I154="تم التسليم",IFERROR(INDEX('المحافظات'!$C$5:$C$44,MATCH($E154,'المحافظات'!$A$5:$A$44,0)),0),IF(I154="مرتجع",IFERROR(INDEX('المحافظات'!$D$5:$D$44,MATCH($E154,'المحافظات'!$A$5:$A$44,0)),0),0)))</f>
        <v/>
      </c>
      <c r="O154" s="18">
        <f>IF(AND(B154&amp;""="",F154&amp;""=""),"",IF(I154="تم التسليم",K154+L154-M154-N154,IF(I154="مرتجع",-N154,IF(I154="ملغي",0,""))))</f>
        <v/>
      </c>
      <c r="P154" s="6">
        <f>IF(AND(B154&amp;""="",F154&amp;""=""),"",IF(NOT(ISNUMBER(MATCH(F154,'المنتجات'!$A$5:$A$204,0))),"كود المنتج غير معروف",IF(NOT(ISNUMBER(MATCH(E154,'المحافظات'!$A$5:$A$44,0))),"المنطقة غير معروفة",IF(K154&lt;0,"الخصم أكبر من قيمة الطلب",IF(I154&amp;""="","اكتب الحالة","")))))</f>
        <v/>
      </c>
    </row>
    <row r="155">
      <c r="A155" s="17" t="n"/>
      <c r="B155" s="5" t="n"/>
      <c r="C155" s="5" t="n"/>
      <c r="D155" s="13" t="n"/>
      <c r="E155" s="5" t="n"/>
      <c r="F155" s="5" t="n"/>
      <c r="G155" s="15" t="n"/>
      <c r="H155" s="14" t="n"/>
      <c r="I155" s="5" t="n"/>
      <c r="J155" s="6">
        <f>IF(AND(B155&amp;""="",F155&amp;""=""),"",IFERROR(INDEX('المنتجات'!$B$5:$B$204,MATCH($F155,'المنتجات'!$A$5:$A$204,0))&amp;"",""))</f>
        <v/>
      </c>
      <c r="K155" s="18">
        <f>IF(AND(B155&amp;""="",F155&amp;""=""),"",IFERROR(INDEX('المنتجات'!$D$5:$D$204,MATCH($F155,'المنتجات'!$A$5:$A$204,0))*G155-H155,0))</f>
        <v/>
      </c>
      <c r="L155" s="18">
        <f>IF(AND(B155&amp;""="",F155&amp;""=""),"",IF(I155="تم التسليم",IFERROR(INDEX('المحافظات'!$B$5:$B$44,MATCH($E155,'المحافظات'!$A$5:$A$44,0)),0),0))</f>
        <v/>
      </c>
      <c r="M155" s="18">
        <f>IF(AND(B155&amp;""="",F155&amp;""=""),"",IFERROR(INDEX('المنتجات'!$C$5:$C$204,MATCH($F155,'المنتجات'!$A$5:$A$204,0))*G155,0))</f>
        <v/>
      </c>
      <c r="N155" s="18">
        <f>IF(AND(B155&amp;""="",F155&amp;""=""),"",IF(I155="تم التسليم",IFERROR(INDEX('المحافظات'!$C$5:$C$44,MATCH($E155,'المحافظات'!$A$5:$A$44,0)),0),IF(I155="مرتجع",IFERROR(INDEX('المحافظات'!$D$5:$D$44,MATCH($E155,'المحافظات'!$A$5:$A$44,0)),0),0)))</f>
        <v/>
      </c>
      <c r="O155" s="18">
        <f>IF(AND(B155&amp;""="",F155&amp;""=""),"",IF(I155="تم التسليم",K155+L155-M155-N155,IF(I155="مرتجع",-N155,IF(I155="ملغي",0,""))))</f>
        <v/>
      </c>
      <c r="P155" s="6">
        <f>IF(AND(B155&amp;""="",F155&amp;""=""),"",IF(NOT(ISNUMBER(MATCH(F155,'المنتجات'!$A$5:$A$204,0))),"كود المنتج غير معروف",IF(NOT(ISNUMBER(MATCH(E155,'المحافظات'!$A$5:$A$44,0))),"المنطقة غير معروفة",IF(K155&lt;0,"الخصم أكبر من قيمة الطلب",IF(I155&amp;""="","اكتب الحالة","")))))</f>
        <v/>
      </c>
    </row>
    <row r="156">
      <c r="A156" s="17" t="n"/>
      <c r="B156" s="5" t="n"/>
      <c r="C156" s="5" t="n"/>
      <c r="D156" s="13" t="n"/>
      <c r="E156" s="5" t="n"/>
      <c r="F156" s="5" t="n"/>
      <c r="G156" s="15" t="n"/>
      <c r="H156" s="14" t="n"/>
      <c r="I156" s="5" t="n"/>
      <c r="J156" s="6">
        <f>IF(AND(B156&amp;""="",F156&amp;""=""),"",IFERROR(INDEX('المنتجات'!$B$5:$B$204,MATCH($F156,'المنتجات'!$A$5:$A$204,0))&amp;"",""))</f>
        <v/>
      </c>
      <c r="K156" s="18">
        <f>IF(AND(B156&amp;""="",F156&amp;""=""),"",IFERROR(INDEX('المنتجات'!$D$5:$D$204,MATCH($F156,'المنتجات'!$A$5:$A$204,0))*G156-H156,0))</f>
        <v/>
      </c>
      <c r="L156" s="18">
        <f>IF(AND(B156&amp;""="",F156&amp;""=""),"",IF(I156="تم التسليم",IFERROR(INDEX('المحافظات'!$B$5:$B$44,MATCH($E156,'المحافظات'!$A$5:$A$44,0)),0),0))</f>
        <v/>
      </c>
      <c r="M156" s="18">
        <f>IF(AND(B156&amp;""="",F156&amp;""=""),"",IFERROR(INDEX('المنتجات'!$C$5:$C$204,MATCH($F156,'المنتجات'!$A$5:$A$204,0))*G156,0))</f>
        <v/>
      </c>
      <c r="N156" s="18">
        <f>IF(AND(B156&amp;""="",F156&amp;""=""),"",IF(I156="تم التسليم",IFERROR(INDEX('المحافظات'!$C$5:$C$44,MATCH($E156,'المحافظات'!$A$5:$A$44,0)),0),IF(I156="مرتجع",IFERROR(INDEX('المحافظات'!$D$5:$D$44,MATCH($E156,'المحافظات'!$A$5:$A$44,0)),0),0)))</f>
        <v/>
      </c>
      <c r="O156" s="18">
        <f>IF(AND(B156&amp;""="",F156&amp;""=""),"",IF(I156="تم التسليم",K156+L156-M156-N156,IF(I156="مرتجع",-N156,IF(I156="ملغي",0,""))))</f>
        <v/>
      </c>
      <c r="P156" s="6">
        <f>IF(AND(B156&amp;""="",F156&amp;""=""),"",IF(NOT(ISNUMBER(MATCH(F156,'المنتجات'!$A$5:$A$204,0))),"كود المنتج غير معروف",IF(NOT(ISNUMBER(MATCH(E156,'المحافظات'!$A$5:$A$44,0))),"المنطقة غير معروفة",IF(K156&lt;0,"الخصم أكبر من قيمة الطلب",IF(I156&amp;""="","اكتب الحالة","")))))</f>
        <v/>
      </c>
    </row>
    <row r="157">
      <c r="A157" s="17" t="n"/>
      <c r="B157" s="5" t="n"/>
      <c r="C157" s="5" t="n"/>
      <c r="D157" s="13" t="n"/>
      <c r="E157" s="5" t="n"/>
      <c r="F157" s="5" t="n"/>
      <c r="G157" s="15" t="n"/>
      <c r="H157" s="14" t="n"/>
      <c r="I157" s="5" t="n"/>
      <c r="J157" s="6">
        <f>IF(AND(B157&amp;""="",F157&amp;""=""),"",IFERROR(INDEX('المنتجات'!$B$5:$B$204,MATCH($F157,'المنتجات'!$A$5:$A$204,0))&amp;"",""))</f>
        <v/>
      </c>
      <c r="K157" s="18">
        <f>IF(AND(B157&amp;""="",F157&amp;""=""),"",IFERROR(INDEX('المنتجات'!$D$5:$D$204,MATCH($F157,'المنتجات'!$A$5:$A$204,0))*G157-H157,0))</f>
        <v/>
      </c>
      <c r="L157" s="18">
        <f>IF(AND(B157&amp;""="",F157&amp;""=""),"",IF(I157="تم التسليم",IFERROR(INDEX('المحافظات'!$B$5:$B$44,MATCH($E157,'المحافظات'!$A$5:$A$44,0)),0),0))</f>
        <v/>
      </c>
      <c r="M157" s="18">
        <f>IF(AND(B157&amp;""="",F157&amp;""=""),"",IFERROR(INDEX('المنتجات'!$C$5:$C$204,MATCH($F157,'المنتجات'!$A$5:$A$204,0))*G157,0))</f>
        <v/>
      </c>
      <c r="N157" s="18">
        <f>IF(AND(B157&amp;""="",F157&amp;""=""),"",IF(I157="تم التسليم",IFERROR(INDEX('المحافظات'!$C$5:$C$44,MATCH($E157,'المحافظات'!$A$5:$A$44,0)),0),IF(I157="مرتجع",IFERROR(INDEX('المحافظات'!$D$5:$D$44,MATCH($E157,'المحافظات'!$A$5:$A$44,0)),0),0)))</f>
        <v/>
      </c>
      <c r="O157" s="18">
        <f>IF(AND(B157&amp;""="",F157&amp;""=""),"",IF(I157="تم التسليم",K157+L157-M157-N157,IF(I157="مرتجع",-N157,IF(I157="ملغي",0,""))))</f>
        <v/>
      </c>
      <c r="P157" s="6">
        <f>IF(AND(B157&amp;""="",F157&amp;""=""),"",IF(NOT(ISNUMBER(MATCH(F157,'المنتجات'!$A$5:$A$204,0))),"كود المنتج غير معروف",IF(NOT(ISNUMBER(MATCH(E157,'المحافظات'!$A$5:$A$44,0))),"المنطقة غير معروفة",IF(K157&lt;0,"الخصم أكبر من قيمة الطلب",IF(I157&amp;""="","اكتب الحالة","")))))</f>
        <v/>
      </c>
    </row>
    <row r="158">
      <c r="A158" s="17" t="n"/>
      <c r="B158" s="5" t="n"/>
      <c r="C158" s="5" t="n"/>
      <c r="D158" s="13" t="n"/>
      <c r="E158" s="5" t="n"/>
      <c r="F158" s="5" t="n"/>
      <c r="G158" s="15" t="n"/>
      <c r="H158" s="14" t="n"/>
      <c r="I158" s="5" t="n"/>
      <c r="J158" s="6">
        <f>IF(AND(B158&amp;""="",F158&amp;""=""),"",IFERROR(INDEX('المنتجات'!$B$5:$B$204,MATCH($F158,'المنتجات'!$A$5:$A$204,0))&amp;"",""))</f>
        <v/>
      </c>
      <c r="K158" s="18">
        <f>IF(AND(B158&amp;""="",F158&amp;""=""),"",IFERROR(INDEX('المنتجات'!$D$5:$D$204,MATCH($F158,'المنتجات'!$A$5:$A$204,0))*G158-H158,0))</f>
        <v/>
      </c>
      <c r="L158" s="18">
        <f>IF(AND(B158&amp;""="",F158&amp;""=""),"",IF(I158="تم التسليم",IFERROR(INDEX('المحافظات'!$B$5:$B$44,MATCH($E158,'المحافظات'!$A$5:$A$44,0)),0),0))</f>
        <v/>
      </c>
      <c r="M158" s="18">
        <f>IF(AND(B158&amp;""="",F158&amp;""=""),"",IFERROR(INDEX('المنتجات'!$C$5:$C$204,MATCH($F158,'المنتجات'!$A$5:$A$204,0))*G158,0))</f>
        <v/>
      </c>
      <c r="N158" s="18">
        <f>IF(AND(B158&amp;""="",F158&amp;""=""),"",IF(I158="تم التسليم",IFERROR(INDEX('المحافظات'!$C$5:$C$44,MATCH($E158,'المحافظات'!$A$5:$A$44,0)),0),IF(I158="مرتجع",IFERROR(INDEX('المحافظات'!$D$5:$D$44,MATCH($E158,'المحافظات'!$A$5:$A$44,0)),0),0)))</f>
        <v/>
      </c>
      <c r="O158" s="18">
        <f>IF(AND(B158&amp;""="",F158&amp;""=""),"",IF(I158="تم التسليم",K158+L158-M158-N158,IF(I158="مرتجع",-N158,IF(I158="ملغي",0,""))))</f>
        <v/>
      </c>
      <c r="P158" s="6">
        <f>IF(AND(B158&amp;""="",F158&amp;""=""),"",IF(NOT(ISNUMBER(MATCH(F158,'المنتجات'!$A$5:$A$204,0))),"كود المنتج غير معروف",IF(NOT(ISNUMBER(MATCH(E158,'المحافظات'!$A$5:$A$44,0))),"المنطقة غير معروفة",IF(K158&lt;0,"الخصم أكبر من قيمة الطلب",IF(I158&amp;""="","اكتب الحالة","")))))</f>
        <v/>
      </c>
    </row>
    <row r="159">
      <c r="A159" s="17" t="n"/>
      <c r="B159" s="5" t="n"/>
      <c r="C159" s="5" t="n"/>
      <c r="D159" s="13" t="n"/>
      <c r="E159" s="5" t="n"/>
      <c r="F159" s="5" t="n"/>
      <c r="G159" s="15" t="n"/>
      <c r="H159" s="14" t="n"/>
      <c r="I159" s="5" t="n"/>
      <c r="J159" s="6">
        <f>IF(AND(B159&amp;""="",F159&amp;""=""),"",IFERROR(INDEX('المنتجات'!$B$5:$B$204,MATCH($F159,'المنتجات'!$A$5:$A$204,0))&amp;"",""))</f>
        <v/>
      </c>
      <c r="K159" s="18">
        <f>IF(AND(B159&amp;""="",F159&amp;""=""),"",IFERROR(INDEX('المنتجات'!$D$5:$D$204,MATCH($F159,'المنتجات'!$A$5:$A$204,0))*G159-H159,0))</f>
        <v/>
      </c>
      <c r="L159" s="18">
        <f>IF(AND(B159&amp;""="",F159&amp;""=""),"",IF(I159="تم التسليم",IFERROR(INDEX('المحافظات'!$B$5:$B$44,MATCH($E159,'المحافظات'!$A$5:$A$44,0)),0),0))</f>
        <v/>
      </c>
      <c r="M159" s="18">
        <f>IF(AND(B159&amp;""="",F159&amp;""=""),"",IFERROR(INDEX('المنتجات'!$C$5:$C$204,MATCH($F159,'المنتجات'!$A$5:$A$204,0))*G159,0))</f>
        <v/>
      </c>
      <c r="N159" s="18">
        <f>IF(AND(B159&amp;""="",F159&amp;""=""),"",IF(I159="تم التسليم",IFERROR(INDEX('المحافظات'!$C$5:$C$44,MATCH($E159,'المحافظات'!$A$5:$A$44,0)),0),IF(I159="مرتجع",IFERROR(INDEX('المحافظات'!$D$5:$D$44,MATCH($E159,'المحافظات'!$A$5:$A$44,0)),0),0)))</f>
        <v/>
      </c>
      <c r="O159" s="18">
        <f>IF(AND(B159&amp;""="",F159&amp;""=""),"",IF(I159="تم التسليم",K159+L159-M159-N159,IF(I159="مرتجع",-N159,IF(I159="ملغي",0,""))))</f>
        <v/>
      </c>
      <c r="P159" s="6">
        <f>IF(AND(B159&amp;""="",F159&amp;""=""),"",IF(NOT(ISNUMBER(MATCH(F159,'المنتجات'!$A$5:$A$204,0))),"كود المنتج غير معروف",IF(NOT(ISNUMBER(MATCH(E159,'المحافظات'!$A$5:$A$44,0))),"المنطقة غير معروفة",IF(K159&lt;0,"الخصم أكبر من قيمة الطلب",IF(I159&amp;""="","اكتب الحالة","")))))</f>
        <v/>
      </c>
    </row>
    <row r="160">
      <c r="A160" s="17" t="n"/>
      <c r="B160" s="5" t="n"/>
      <c r="C160" s="5" t="n"/>
      <c r="D160" s="13" t="n"/>
      <c r="E160" s="5" t="n"/>
      <c r="F160" s="5" t="n"/>
      <c r="G160" s="15" t="n"/>
      <c r="H160" s="14" t="n"/>
      <c r="I160" s="5" t="n"/>
      <c r="J160" s="6">
        <f>IF(AND(B160&amp;""="",F160&amp;""=""),"",IFERROR(INDEX('المنتجات'!$B$5:$B$204,MATCH($F160,'المنتجات'!$A$5:$A$204,0))&amp;"",""))</f>
        <v/>
      </c>
      <c r="K160" s="18">
        <f>IF(AND(B160&amp;""="",F160&amp;""=""),"",IFERROR(INDEX('المنتجات'!$D$5:$D$204,MATCH($F160,'المنتجات'!$A$5:$A$204,0))*G160-H160,0))</f>
        <v/>
      </c>
      <c r="L160" s="18">
        <f>IF(AND(B160&amp;""="",F160&amp;""=""),"",IF(I160="تم التسليم",IFERROR(INDEX('المحافظات'!$B$5:$B$44,MATCH($E160,'المحافظات'!$A$5:$A$44,0)),0),0))</f>
        <v/>
      </c>
      <c r="M160" s="18">
        <f>IF(AND(B160&amp;""="",F160&amp;""=""),"",IFERROR(INDEX('المنتجات'!$C$5:$C$204,MATCH($F160,'المنتجات'!$A$5:$A$204,0))*G160,0))</f>
        <v/>
      </c>
      <c r="N160" s="18">
        <f>IF(AND(B160&amp;""="",F160&amp;""=""),"",IF(I160="تم التسليم",IFERROR(INDEX('المحافظات'!$C$5:$C$44,MATCH($E160,'المحافظات'!$A$5:$A$44,0)),0),IF(I160="مرتجع",IFERROR(INDEX('المحافظات'!$D$5:$D$44,MATCH($E160,'المحافظات'!$A$5:$A$44,0)),0),0)))</f>
        <v/>
      </c>
      <c r="O160" s="18">
        <f>IF(AND(B160&amp;""="",F160&amp;""=""),"",IF(I160="تم التسليم",K160+L160-M160-N160,IF(I160="مرتجع",-N160,IF(I160="ملغي",0,""))))</f>
        <v/>
      </c>
      <c r="P160" s="6">
        <f>IF(AND(B160&amp;""="",F160&amp;""=""),"",IF(NOT(ISNUMBER(MATCH(F160,'المنتجات'!$A$5:$A$204,0))),"كود المنتج غير معروف",IF(NOT(ISNUMBER(MATCH(E160,'المحافظات'!$A$5:$A$44,0))),"المنطقة غير معروفة",IF(K160&lt;0,"الخصم أكبر من قيمة الطلب",IF(I160&amp;""="","اكتب الحالة","")))))</f>
        <v/>
      </c>
    </row>
    <row r="161">
      <c r="A161" s="17" t="n"/>
      <c r="B161" s="5" t="n"/>
      <c r="C161" s="5" t="n"/>
      <c r="D161" s="13" t="n"/>
      <c r="E161" s="5" t="n"/>
      <c r="F161" s="5" t="n"/>
      <c r="G161" s="15" t="n"/>
      <c r="H161" s="14" t="n"/>
      <c r="I161" s="5" t="n"/>
      <c r="J161" s="6">
        <f>IF(AND(B161&amp;""="",F161&amp;""=""),"",IFERROR(INDEX('المنتجات'!$B$5:$B$204,MATCH($F161,'المنتجات'!$A$5:$A$204,0))&amp;"",""))</f>
        <v/>
      </c>
      <c r="K161" s="18">
        <f>IF(AND(B161&amp;""="",F161&amp;""=""),"",IFERROR(INDEX('المنتجات'!$D$5:$D$204,MATCH($F161,'المنتجات'!$A$5:$A$204,0))*G161-H161,0))</f>
        <v/>
      </c>
      <c r="L161" s="18">
        <f>IF(AND(B161&amp;""="",F161&amp;""=""),"",IF(I161="تم التسليم",IFERROR(INDEX('المحافظات'!$B$5:$B$44,MATCH($E161,'المحافظات'!$A$5:$A$44,0)),0),0))</f>
        <v/>
      </c>
      <c r="M161" s="18">
        <f>IF(AND(B161&amp;""="",F161&amp;""=""),"",IFERROR(INDEX('المنتجات'!$C$5:$C$204,MATCH($F161,'المنتجات'!$A$5:$A$204,0))*G161,0))</f>
        <v/>
      </c>
      <c r="N161" s="18">
        <f>IF(AND(B161&amp;""="",F161&amp;""=""),"",IF(I161="تم التسليم",IFERROR(INDEX('المحافظات'!$C$5:$C$44,MATCH($E161,'المحافظات'!$A$5:$A$44,0)),0),IF(I161="مرتجع",IFERROR(INDEX('المحافظات'!$D$5:$D$44,MATCH($E161,'المحافظات'!$A$5:$A$44,0)),0),0)))</f>
        <v/>
      </c>
      <c r="O161" s="18">
        <f>IF(AND(B161&amp;""="",F161&amp;""=""),"",IF(I161="تم التسليم",K161+L161-M161-N161,IF(I161="مرتجع",-N161,IF(I161="ملغي",0,""))))</f>
        <v/>
      </c>
      <c r="P161" s="6">
        <f>IF(AND(B161&amp;""="",F161&amp;""=""),"",IF(NOT(ISNUMBER(MATCH(F161,'المنتجات'!$A$5:$A$204,0))),"كود المنتج غير معروف",IF(NOT(ISNUMBER(MATCH(E161,'المحافظات'!$A$5:$A$44,0))),"المنطقة غير معروفة",IF(K161&lt;0,"الخصم أكبر من قيمة الطلب",IF(I161&amp;""="","اكتب الحالة","")))))</f>
        <v/>
      </c>
    </row>
    <row r="162">
      <c r="A162" s="17" t="n"/>
      <c r="B162" s="5" t="n"/>
      <c r="C162" s="5" t="n"/>
      <c r="D162" s="13" t="n"/>
      <c r="E162" s="5" t="n"/>
      <c r="F162" s="5" t="n"/>
      <c r="G162" s="15" t="n"/>
      <c r="H162" s="14" t="n"/>
      <c r="I162" s="5" t="n"/>
      <c r="J162" s="6">
        <f>IF(AND(B162&amp;""="",F162&amp;""=""),"",IFERROR(INDEX('المنتجات'!$B$5:$B$204,MATCH($F162,'المنتجات'!$A$5:$A$204,0))&amp;"",""))</f>
        <v/>
      </c>
      <c r="K162" s="18">
        <f>IF(AND(B162&amp;""="",F162&amp;""=""),"",IFERROR(INDEX('المنتجات'!$D$5:$D$204,MATCH($F162,'المنتجات'!$A$5:$A$204,0))*G162-H162,0))</f>
        <v/>
      </c>
      <c r="L162" s="18">
        <f>IF(AND(B162&amp;""="",F162&amp;""=""),"",IF(I162="تم التسليم",IFERROR(INDEX('المحافظات'!$B$5:$B$44,MATCH($E162,'المحافظات'!$A$5:$A$44,0)),0),0))</f>
        <v/>
      </c>
      <c r="M162" s="18">
        <f>IF(AND(B162&amp;""="",F162&amp;""=""),"",IFERROR(INDEX('المنتجات'!$C$5:$C$204,MATCH($F162,'المنتجات'!$A$5:$A$204,0))*G162,0))</f>
        <v/>
      </c>
      <c r="N162" s="18">
        <f>IF(AND(B162&amp;""="",F162&amp;""=""),"",IF(I162="تم التسليم",IFERROR(INDEX('المحافظات'!$C$5:$C$44,MATCH($E162,'المحافظات'!$A$5:$A$44,0)),0),IF(I162="مرتجع",IFERROR(INDEX('المحافظات'!$D$5:$D$44,MATCH($E162,'المحافظات'!$A$5:$A$44,0)),0),0)))</f>
        <v/>
      </c>
      <c r="O162" s="18">
        <f>IF(AND(B162&amp;""="",F162&amp;""=""),"",IF(I162="تم التسليم",K162+L162-M162-N162,IF(I162="مرتجع",-N162,IF(I162="ملغي",0,""))))</f>
        <v/>
      </c>
      <c r="P162" s="6">
        <f>IF(AND(B162&amp;""="",F162&amp;""=""),"",IF(NOT(ISNUMBER(MATCH(F162,'المنتجات'!$A$5:$A$204,0))),"كود المنتج غير معروف",IF(NOT(ISNUMBER(MATCH(E162,'المحافظات'!$A$5:$A$44,0))),"المنطقة غير معروفة",IF(K162&lt;0,"الخصم أكبر من قيمة الطلب",IF(I162&amp;""="","اكتب الحالة","")))))</f>
        <v/>
      </c>
    </row>
    <row r="163">
      <c r="A163" s="17" t="n"/>
      <c r="B163" s="5" t="n"/>
      <c r="C163" s="5" t="n"/>
      <c r="D163" s="13" t="n"/>
      <c r="E163" s="5" t="n"/>
      <c r="F163" s="5" t="n"/>
      <c r="G163" s="15" t="n"/>
      <c r="H163" s="14" t="n"/>
      <c r="I163" s="5" t="n"/>
      <c r="J163" s="6">
        <f>IF(AND(B163&amp;""="",F163&amp;""=""),"",IFERROR(INDEX('المنتجات'!$B$5:$B$204,MATCH($F163,'المنتجات'!$A$5:$A$204,0))&amp;"",""))</f>
        <v/>
      </c>
      <c r="K163" s="18">
        <f>IF(AND(B163&amp;""="",F163&amp;""=""),"",IFERROR(INDEX('المنتجات'!$D$5:$D$204,MATCH($F163,'المنتجات'!$A$5:$A$204,0))*G163-H163,0))</f>
        <v/>
      </c>
      <c r="L163" s="18">
        <f>IF(AND(B163&amp;""="",F163&amp;""=""),"",IF(I163="تم التسليم",IFERROR(INDEX('المحافظات'!$B$5:$B$44,MATCH($E163,'المحافظات'!$A$5:$A$44,0)),0),0))</f>
        <v/>
      </c>
      <c r="M163" s="18">
        <f>IF(AND(B163&amp;""="",F163&amp;""=""),"",IFERROR(INDEX('المنتجات'!$C$5:$C$204,MATCH($F163,'المنتجات'!$A$5:$A$204,0))*G163,0))</f>
        <v/>
      </c>
      <c r="N163" s="18">
        <f>IF(AND(B163&amp;""="",F163&amp;""=""),"",IF(I163="تم التسليم",IFERROR(INDEX('المحافظات'!$C$5:$C$44,MATCH($E163,'المحافظات'!$A$5:$A$44,0)),0),IF(I163="مرتجع",IFERROR(INDEX('المحافظات'!$D$5:$D$44,MATCH($E163,'المحافظات'!$A$5:$A$44,0)),0),0)))</f>
        <v/>
      </c>
      <c r="O163" s="18">
        <f>IF(AND(B163&amp;""="",F163&amp;""=""),"",IF(I163="تم التسليم",K163+L163-M163-N163,IF(I163="مرتجع",-N163,IF(I163="ملغي",0,""))))</f>
        <v/>
      </c>
      <c r="P163" s="6">
        <f>IF(AND(B163&amp;""="",F163&amp;""=""),"",IF(NOT(ISNUMBER(MATCH(F163,'المنتجات'!$A$5:$A$204,0))),"كود المنتج غير معروف",IF(NOT(ISNUMBER(MATCH(E163,'المحافظات'!$A$5:$A$44,0))),"المنطقة غير معروفة",IF(K163&lt;0,"الخصم أكبر من قيمة الطلب",IF(I163&amp;""="","اكتب الحالة","")))))</f>
        <v/>
      </c>
    </row>
    <row r="164">
      <c r="A164" s="17" t="n"/>
      <c r="B164" s="5" t="n"/>
      <c r="C164" s="5" t="n"/>
      <c r="D164" s="13" t="n"/>
      <c r="E164" s="5" t="n"/>
      <c r="F164" s="5" t="n"/>
      <c r="G164" s="15" t="n"/>
      <c r="H164" s="14" t="n"/>
      <c r="I164" s="5" t="n"/>
      <c r="J164" s="6">
        <f>IF(AND(B164&amp;""="",F164&amp;""=""),"",IFERROR(INDEX('المنتجات'!$B$5:$B$204,MATCH($F164,'المنتجات'!$A$5:$A$204,0))&amp;"",""))</f>
        <v/>
      </c>
      <c r="K164" s="18">
        <f>IF(AND(B164&amp;""="",F164&amp;""=""),"",IFERROR(INDEX('المنتجات'!$D$5:$D$204,MATCH($F164,'المنتجات'!$A$5:$A$204,0))*G164-H164,0))</f>
        <v/>
      </c>
      <c r="L164" s="18">
        <f>IF(AND(B164&amp;""="",F164&amp;""=""),"",IF(I164="تم التسليم",IFERROR(INDEX('المحافظات'!$B$5:$B$44,MATCH($E164,'المحافظات'!$A$5:$A$44,0)),0),0))</f>
        <v/>
      </c>
      <c r="M164" s="18">
        <f>IF(AND(B164&amp;""="",F164&amp;""=""),"",IFERROR(INDEX('المنتجات'!$C$5:$C$204,MATCH($F164,'المنتجات'!$A$5:$A$204,0))*G164,0))</f>
        <v/>
      </c>
      <c r="N164" s="18">
        <f>IF(AND(B164&amp;""="",F164&amp;""=""),"",IF(I164="تم التسليم",IFERROR(INDEX('المحافظات'!$C$5:$C$44,MATCH($E164,'المحافظات'!$A$5:$A$44,0)),0),IF(I164="مرتجع",IFERROR(INDEX('المحافظات'!$D$5:$D$44,MATCH($E164,'المحافظات'!$A$5:$A$44,0)),0),0)))</f>
        <v/>
      </c>
      <c r="O164" s="18">
        <f>IF(AND(B164&amp;""="",F164&amp;""=""),"",IF(I164="تم التسليم",K164+L164-M164-N164,IF(I164="مرتجع",-N164,IF(I164="ملغي",0,""))))</f>
        <v/>
      </c>
      <c r="P164" s="6">
        <f>IF(AND(B164&amp;""="",F164&amp;""=""),"",IF(NOT(ISNUMBER(MATCH(F164,'المنتجات'!$A$5:$A$204,0))),"كود المنتج غير معروف",IF(NOT(ISNUMBER(MATCH(E164,'المحافظات'!$A$5:$A$44,0))),"المنطقة غير معروفة",IF(K164&lt;0,"الخصم أكبر من قيمة الطلب",IF(I164&amp;""="","اكتب الحالة","")))))</f>
        <v/>
      </c>
    </row>
    <row r="165">
      <c r="A165" s="17" t="n"/>
      <c r="B165" s="5" t="n"/>
      <c r="C165" s="5" t="n"/>
      <c r="D165" s="13" t="n"/>
      <c r="E165" s="5" t="n"/>
      <c r="F165" s="5" t="n"/>
      <c r="G165" s="15" t="n"/>
      <c r="H165" s="14" t="n"/>
      <c r="I165" s="5" t="n"/>
      <c r="J165" s="6">
        <f>IF(AND(B165&amp;""="",F165&amp;""=""),"",IFERROR(INDEX('المنتجات'!$B$5:$B$204,MATCH($F165,'المنتجات'!$A$5:$A$204,0))&amp;"",""))</f>
        <v/>
      </c>
      <c r="K165" s="18">
        <f>IF(AND(B165&amp;""="",F165&amp;""=""),"",IFERROR(INDEX('المنتجات'!$D$5:$D$204,MATCH($F165,'المنتجات'!$A$5:$A$204,0))*G165-H165,0))</f>
        <v/>
      </c>
      <c r="L165" s="18">
        <f>IF(AND(B165&amp;""="",F165&amp;""=""),"",IF(I165="تم التسليم",IFERROR(INDEX('المحافظات'!$B$5:$B$44,MATCH($E165,'المحافظات'!$A$5:$A$44,0)),0),0))</f>
        <v/>
      </c>
      <c r="M165" s="18">
        <f>IF(AND(B165&amp;""="",F165&amp;""=""),"",IFERROR(INDEX('المنتجات'!$C$5:$C$204,MATCH($F165,'المنتجات'!$A$5:$A$204,0))*G165,0))</f>
        <v/>
      </c>
      <c r="N165" s="18">
        <f>IF(AND(B165&amp;""="",F165&amp;""=""),"",IF(I165="تم التسليم",IFERROR(INDEX('المحافظات'!$C$5:$C$44,MATCH($E165,'المحافظات'!$A$5:$A$44,0)),0),IF(I165="مرتجع",IFERROR(INDEX('المحافظات'!$D$5:$D$44,MATCH($E165,'المحافظات'!$A$5:$A$44,0)),0),0)))</f>
        <v/>
      </c>
      <c r="O165" s="18">
        <f>IF(AND(B165&amp;""="",F165&amp;""=""),"",IF(I165="تم التسليم",K165+L165-M165-N165,IF(I165="مرتجع",-N165,IF(I165="ملغي",0,""))))</f>
        <v/>
      </c>
      <c r="P165" s="6">
        <f>IF(AND(B165&amp;""="",F165&amp;""=""),"",IF(NOT(ISNUMBER(MATCH(F165,'المنتجات'!$A$5:$A$204,0))),"كود المنتج غير معروف",IF(NOT(ISNUMBER(MATCH(E165,'المحافظات'!$A$5:$A$44,0))),"المنطقة غير معروفة",IF(K165&lt;0,"الخصم أكبر من قيمة الطلب",IF(I165&amp;""="","اكتب الحالة","")))))</f>
        <v/>
      </c>
    </row>
    <row r="166">
      <c r="A166" s="17" t="n"/>
      <c r="B166" s="5" t="n"/>
      <c r="C166" s="5" t="n"/>
      <c r="D166" s="13" t="n"/>
      <c r="E166" s="5" t="n"/>
      <c r="F166" s="5" t="n"/>
      <c r="G166" s="15" t="n"/>
      <c r="H166" s="14" t="n"/>
      <c r="I166" s="5" t="n"/>
      <c r="J166" s="6">
        <f>IF(AND(B166&amp;""="",F166&amp;""=""),"",IFERROR(INDEX('المنتجات'!$B$5:$B$204,MATCH($F166,'المنتجات'!$A$5:$A$204,0))&amp;"",""))</f>
        <v/>
      </c>
      <c r="K166" s="18">
        <f>IF(AND(B166&amp;""="",F166&amp;""=""),"",IFERROR(INDEX('المنتجات'!$D$5:$D$204,MATCH($F166,'المنتجات'!$A$5:$A$204,0))*G166-H166,0))</f>
        <v/>
      </c>
      <c r="L166" s="18">
        <f>IF(AND(B166&amp;""="",F166&amp;""=""),"",IF(I166="تم التسليم",IFERROR(INDEX('المحافظات'!$B$5:$B$44,MATCH($E166,'المحافظات'!$A$5:$A$44,0)),0),0))</f>
        <v/>
      </c>
      <c r="M166" s="18">
        <f>IF(AND(B166&amp;""="",F166&amp;""=""),"",IFERROR(INDEX('المنتجات'!$C$5:$C$204,MATCH($F166,'المنتجات'!$A$5:$A$204,0))*G166,0))</f>
        <v/>
      </c>
      <c r="N166" s="18">
        <f>IF(AND(B166&amp;""="",F166&amp;""=""),"",IF(I166="تم التسليم",IFERROR(INDEX('المحافظات'!$C$5:$C$44,MATCH($E166,'المحافظات'!$A$5:$A$44,0)),0),IF(I166="مرتجع",IFERROR(INDEX('المحافظات'!$D$5:$D$44,MATCH($E166,'المحافظات'!$A$5:$A$44,0)),0),0)))</f>
        <v/>
      </c>
      <c r="O166" s="18">
        <f>IF(AND(B166&amp;""="",F166&amp;""=""),"",IF(I166="تم التسليم",K166+L166-M166-N166,IF(I166="مرتجع",-N166,IF(I166="ملغي",0,""))))</f>
        <v/>
      </c>
      <c r="P166" s="6">
        <f>IF(AND(B166&amp;""="",F166&amp;""=""),"",IF(NOT(ISNUMBER(MATCH(F166,'المنتجات'!$A$5:$A$204,0))),"كود المنتج غير معروف",IF(NOT(ISNUMBER(MATCH(E166,'المحافظات'!$A$5:$A$44,0))),"المنطقة غير معروفة",IF(K166&lt;0,"الخصم أكبر من قيمة الطلب",IF(I166&amp;""="","اكتب الحالة","")))))</f>
        <v/>
      </c>
    </row>
    <row r="167">
      <c r="A167" s="17" t="n"/>
      <c r="B167" s="5" t="n"/>
      <c r="C167" s="5" t="n"/>
      <c r="D167" s="13" t="n"/>
      <c r="E167" s="5" t="n"/>
      <c r="F167" s="5" t="n"/>
      <c r="G167" s="15" t="n"/>
      <c r="H167" s="14" t="n"/>
      <c r="I167" s="5" t="n"/>
      <c r="J167" s="6">
        <f>IF(AND(B167&amp;""="",F167&amp;""=""),"",IFERROR(INDEX('المنتجات'!$B$5:$B$204,MATCH($F167,'المنتجات'!$A$5:$A$204,0))&amp;"",""))</f>
        <v/>
      </c>
      <c r="K167" s="18">
        <f>IF(AND(B167&amp;""="",F167&amp;""=""),"",IFERROR(INDEX('المنتجات'!$D$5:$D$204,MATCH($F167,'المنتجات'!$A$5:$A$204,0))*G167-H167,0))</f>
        <v/>
      </c>
      <c r="L167" s="18">
        <f>IF(AND(B167&amp;""="",F167&amp;""=""),"",IF(I167="تم التسليم",IFERROR(INDEX('المحافظات'!$B$5:$B$44,MATCH($E167,'المحافظات'!$A$5:$A$44,0)),0),0))</f>
        <v/>
      </c>
      <c r="M167" s="18">
        <f>IF(AND(B167&amp;""="",F167&amp;""=""),"",IFERROR(INDEX('المنتجات'!$C$5:$C$204,MATCH($F167,'المنتجات'!$A$5:$A$204,0))*G167,0))</f>
        <v/>
      </c>
      <c r="N167" s="18">
        <f>IF(AND(B167&amp;""="",F167&amp;""=""),"",IF(I167="تم التسليم",IFERROR(INDEX('المحافظات'!$C$5:$C$44,MATCH($E167,'المحافظات'!$A$5:$A$44,0)),0),IF(I167="مرتجع",IFERROR(INDEX('المحافظات'!$D$5:$D$44,MATCH($E167,'المحافظات'!$A$5:$A$44,0)),0),0)))</f>
        <v/>
      </c>
      <c r="O167" s="18">
        <f>IF(AND(B167&amp;""="",F167&amp;""=""),"",IF(I167="تم التسليم",K167+L167-M167-N167,IF(I167="مرتجع",-N167,IF(I167="ملغي",0,""))))</f>
        <v/>
      </c>
      <c r="P167" s="6">
        <f>IF(AND(B167&amp;""="",F167&amp;""=""),"",IF(NOT(ISNUMBER(MATCH(F167,'المنتجات'!$A$5:$A$204,0))),"كود المنتج غير معروف",IF(NOT(ISNUMBER(MATCH(E167,'المحافظات'!$A$5:$A$44,0))),"المنطقة غير معروفة",IF(K167&lt;0,"الخصم أكبر من قيمة الطلب",IF(I167&amp;""="","اكتب الحالة","")))))</f>
        <v/>
      </c>
    </row>
    <row r="168">
      <c r="A168" s="17" t="n"/>
      <c r="B168" s="5" t="n"/>
      <c r="C168" s="5" t="n"/>
      <c r="D168" s="13" t="n"/>
      <c r="E168" s="5" t="n"/>
      <c r="F168" s="5" t="n"/>
      <c r="G168" s="15" t="n"/>
      <c r="H168" s="14" t="n"/>
      <c r="I168" s="5" t="n"/>
      <c r="J168" s="6">
        <f>IF(AND(B168&amp;""="",F168&amp;""=""),"",IFERROR(INDEX('المنتجات'!$B$5:$B$204,MATCH($F168,'المنتجات'!$A$5:$A$204,0))&amp;"",""))</f>
        <v/>
      </c>
      <c r="K168" s="18">
        <f>IF(AND(B168&amp;""="",F168&amp;""=""),"",IFERROR(INDEX('المنتجات'!$D$5:$D$204,MATCH($F168,'المنتجات'!$A$5:$A$204,0))*G168-H168,0))</f>
        <v/>
      </c>
      <c r="L168" s="18">
        <f>IF(AND(B168&amp;""="",F168&amp;""=""),"",IF(I168="تم التسليم",IFERROR(INDEX('المحافظات'!$B$5:$B$44,MATCH($E168,'المحافظات'!$A$5:$A$44,0)),0),0))</f>
        <v/>
      </c>
      <c r="M168" s="18">
        <f>IF(AND(B168&amp;""="",F168&amp;""=""),"",IFERROR(INDEX('المنتجات'!$C$5:$C$204,MATCH($F168,'المنتجات'!$A$5:$A$204,0))*G168,0))</f>
        <v/>
      </c>
      <c r="N168" s="18">
        <f>IF(AND(B168&amp;""="",F168&amp;""=""),"",IF(I168="تم التسليم",IFERROR(INDEX('المحافظات'!$C$5:$C$44,MATCH($E168,'المحافظات'!$A$5:$A$44,0)),0),IF(I168="مرتجع",IFERROR(INDEX('المحافظات'!$D$5:$D$44,MATCH($E168,'المحافظات'!$A$5:$A$44,0)),0),0)))</f>
        <v/>
      </c>
      <c r="O168" s="18">
        <f>IF(AND(B168&amp;""="",F168&amp;""=""),"",IF(I168="تم التسليم",K168+L168-M168-N168,IF(I168="مرتجع",-N168,IF(I168="ملغي",0,""))))</f>
        <v/>
      </c>
      <c r="P168" s="6">
        <f>IF(AND(B168&amp;""="",F168&amp;""=""),"",IF(NOT(ISNUMBER(MATCH(F168,'المنتجات'!$A$5:$A$204,0))),"كود المنتج غير معروف",IF(NOT(ISNUMBER(MATCH(E168,'المحافظات'!$A$5:$A$44,0))),"المنطقة غير معروفة",IF(K168&lt;0,"الخصم أكبر من قيمة الطلب",IF(I168&amp;""="","اكتب الحالة","")))))</f>
        <v/>
      </c>
    </row>
    <row r="169">
      <c r="A169" s="17" t="n"/>
      <c r="B169" s="5" t="n"/>
      <c r="C169" s="5" t="n"/>
      <c r="D169" s="13" t="n"/>
      <c r="E169" s="5" t="n"/>
      <c r="F169" s="5" t="n"/>
      <c r="G169" s="15" t="n"/>
      <c r="H169" s="14" t="n"/>
      <c r="I169" s="5" t="n"/>
      <c r="J169" s="6">
        <f>IF(AND(B169&amp;""="",F169&amp;""=""),"",IFERROR(INDEX('المنتجات'!$B$5:$B$204,MATCH($F169,'المنتجات'!$A$5:$A$204,0))&amp;"",""))</f>
        <v/>
      </c>
      <c r="K169" s="18">
        <f>IF(AND(B169&amp;""="",F169&amp;""=""),"",IFERROR(INDEX('المنتجات'!$D$5:$D$204,MATCH($F169,'المنتجات'!$A$5:$A$204,0))*G169-H169,0))</f>
        <v/>
      </c>
      <c r="L169" s="18">
        <f>IF(AND(B169&amp;""="",F169&amp;""=""),"",IF(I169="تم التسليم",IFERROR(INDEX('المحافظات'!$B$5:$B$44,MATCH($E169,'المحافظات'!$A$5:$A$44,0)),0),0))</f>
        <v/>
      </c>
      <c r="M169" s="18">
        <f>IF(AND(B169&amp;""="",F169&amp;""=""),"",IFERROR(INDEX('المنتجات'!$C$5:$C$204,MATCH($F169,'المنتجات'!$A$5:$A$204,0))*G169,0))</f>
        <v/>
      </c>
      <c r="N169" s="18">
        <f>IF(AND(B169&amp;""="",F169&amp;""=""),"",IF(I169="تم التسليم",IFERROR(INDEX('المحافظات'!$C$5:$C$44,MATCH($E169,'المحافظات'!$A$5:$A$44,0)),0),IF(I169="مرتجع",IFERROR(INDEX('المحافظات'!$D$5:$D$44,MATCH($E169,'المحافظات'!$A$5:$A$44,0)),0),0)))</f>
        <v/>
      </c>
      <c r="O169" s="18">
        <f>IF(AND(B169&amp;""="",F169&amp;""=""),"",IF(I169="تم التسليم",K169+L169-M169-N169,IF(I169="مرتجع",-N169,IF(I169="ملغي",0,""))))</f>
        <v/>
      </c>
      <c r="P169" s="6">
        <f>IF(AND(B169&amp;""="",F169&amp;""=""),"",IF(NOT(ISNUMBER(MATCH(F169,'المنتجات'!$A$5:$A$204,0))),"كود المنتج غير معروف",IF(NOT(ISNUMBER(MATCH(E169,'المحافظات'!$A$5:$A$44,0))),"المنطقة غير معروفة",IF(K169&lt;0,"الخصم أكبر من قيمة الطلب",IF(I169&amp;""="","اكتب الحالة","")))))</f>
        <v/>
      </c>
    </row>
    <row r="170">
      <c r="A170" s="17" t="n"/>
      <c r="B170" s="5" t="n"/>
      <c r="C170" s="5" t="n"/>
      <c r="D170" s="13" t="n"/>
      <c r="E170" s="5" t="n"/>
      <c r="F170" s="5" t="n"/>
      <c r="G170" s="15" t="n"/>
      <c r="H170" s="14" t="n"/>
      <c r="I170" s="5" t="n"/>
      <c r="J170" s="6">
        <f>IF(AND(B170&amp;""="",F170&amp;""=""),"",IFERROR(INDEX('المنتجات'!$B$5:$B$204,MATCH($F170,'المنتجات'!$A$5:$A$204,0))&amp;"",""))</f>
        <v/>
      </c>
      <c r="K170" s="18">
        <f>IF(AND(B170&amp;""="",F170&amp;""=""),"",IFERROR(INDEX('المنتجات'!$D$5:$D$204,MATCH($F170,'المنتجات'!$A$5:$A$204,0))*G170-H170,0))</f>
        <v/>
      </c>
      <c r="L170" s="18">
        <f>IF(AND(B170&amp;""="",F170&amp;""=""),"",IF(I170="تم التسليم",IFERROR(INDEX('المحافظات'!$B$5:$B$44,MATCH($E170,'المحافظات'!$A$5:$A$44,0)),0),0))</f>
        <v/>
      </c>
      <c r="M170" s="18">
        <f>IF(AND(B170&amp;""="",F170&amp;""=""),"",IFERROR(INDEX('المنتجات'!$C$5:$C$204,MATCH($F170,'المنتجات'!$A$5:$A$204,0))*G170,0))</f>
        <v/>
      </c>
      <c r="N170" s="18">
        <f>IF(AND(B170&amp;""="",F170&amp;""=""),"",IF(I170="تم التسليم",IFERROR(INDEX('المحافظات'!$C$5:$C$44,MATCH($E170,'المحافظات'!$A$5:$A$44,0)),0),IF(I170="مرتجع",IFERROR(INDEX('المحافظات'!$D$5:$D$44,MATCH($E170,'المحافظات'!$A$5:$A$44,0)),0),0)))</f>
        <v/>
      </c>
      <c r="O170" s="18">
        <f>IF(AND(B170&amp;""="",F170&amp;""=""),"",IF(I170="تم التسليم",K170+L170-M170-N170,IF(I170="مرتجع",-N170,IF(I170="ملغي",0,""))))</f>
        <v/>
      </c>
      <c r="P170" s="6">
        <f>IF(AND(B170&amp;""="",F170&amp;""=""),"",IF(NOT(ISNUMBER(MATCH(F170,'المنتجات'!$A$5:$A$204,0))),"كود المنتج غير معروف",IF(NOT(ISNUMBER(MATCH(E170,'المحافظات'!$A$5:$A$44,0))),"المنطقة غير معروفة",IF(K170&lt;0,"الخصم أكبر من قيمة الطلب",IF(I170&amp;""="","اكتب الحالة","")))))</f>
        <v/>
      </c>
    </row>
    <row r="171">
      <c r="A171" s="17" t="n"/>
      <c r="B171" s="5" t="n"/>
      <c r="C171" s="5" t="n"/>
      <c r="D171" s="13" t="n"/>
      <c r="E171" s="5" t="n"/>
      <c r="F171" s="5" t="n"/>
      <c r="G171" s="15" t="n"/>
      <c r="H171" s="14" t="n"/>
      <c r="I171" s="5" t="n"/>
      <c r="J171" s="6">
        <f>IF(AND(B171&amp;""="",F171&amp;""=""),"",IFERROR(INDEX('المنتجات'!$B$5:$B$204,MATCH($F171,'المنتجات'!$A$5:$A$204,0))&amp;"",""))</f>
        <v/>
      </c>
      <c r="K171" s="18">
        <f>IF(AND(B171&amp;""="",F171&amp;""=""),"",IFERROR(INDEX('المنتجات'!$D$5:$D$204,MATCH($F171,'المنتجات'!$A$5:$A$204,0))*G171-H171,0))</f>
        <v/>
      </c>
      <c r="L171" s="18">
        <f>IF(AND(B171&amp;""="",F171&amp;""=""),"",IF(I171="تم التسليم",IFERROR(INDEX('المحافظات'!$B$5:$B$44,MATCH($E171,'المحافظات'!$A$5:$A$44,0)),0),0))</f>
        <v/>
      </c>
      <c r="M171" s="18">
        <f>IF(AND(B171&amp;""="",F171&amp;""=""),"",IFERROR(INDEX('المنتجات'!$C$5:$C$204,MATCH($F171,'المنتجات'!$A$5:$A$204,0))*G171,0))</f>
        <v/>
      </c>
      <c r="N171" s="18">
        <f>IF(AND(B171&amp;""="",F171&amp;""=""),"",IF(I171="تم التسليم",IFERROR(INDEX('المحافظات'!$C$5:$C$44,MATCH($E171,'المحافظات'!$A$5:$A$44,0)),0),IF(I171="مرتجع",IFERROR(INDEX('المحافظات'!$D$5:$D$44,MATCH($E171,'المحافظات'!$A$5:$A$44,0)),0),0)))</f>
        <v/>
      </c>
      <c r="O171" s="18">
        <f>IF(AND(B171&amp;""="",F171&amp;""=""),"",IF(I171="تم التسليم",K171+L171-M171-N171,IF(I171="مرتجع",-N171,IF(I171="ملغي",0,""))))</f>
        <v/>
      </c>
      <c r="P171" s="6">
        <f>IF(AND(B171&amp;""="",F171&amp;""=""),"",IF(NOT(ISNUMBER(MATCH(F171,'المنتجات'!$A$5:$A$204,0))),"كود المنتج غير معروف",IF(NOT(ISNUMBER(MATCH(E171,'المحافظات'!$A$5:$A$44,0))),"المنطقة غير معروفة",IF(K171&lt;0,"الخصم أكبر من قيمة الطلب",IF(I171&amp;""="","اكتب الحالة","")))))</f>
        <v/>
      </c>
    </row>
    <row r="172">
      <c r="A172" s="17" t="n"/>
      <c r="B172" s="5" t="n"/>
      <c r="C172" s="5" t="n"/>
      <c r="D172" s="13" t="n"/>
      <c r="E172" s="5" t="n"/>
      <c r="F172" s="5" t="n"/>
      <c r="G172" s="15" t="n"/>
      <c r="H172" s="14" t="n"/>
      <c r="I172" s="5" t="n"/>
      <c r="J172" s="6">
        <f>IF(AND(B172&amp;""="",F172&amp;""=""),"",IFERROR(INDEX('المنتجات'!$B$5:$B$204,MATCH($F172,'المنتجات'!$A$5:$A$204,0))&amp;"",""))</f>
        <v/>
      </c>
      <c r="K172" s="18">
        <f>IF(AND(B172&amp;""="",F172&amp;""=""),"",IFERROR(INDEX('المنتجات'!$D$5:$D$204,MATCH($F172,'المنتجات'!$A$5:$A$204,0))*G172-H172,0))</f>
        <v/>
      </c>
      <c r="L172" s="18">
        <f>IF(AND(B172&amp;""="",F172&amp;""=""),"",IF(I172="تم التسليم",IFERROR(INDEX('المحافظات'!$B$5:$B$44,MATCH($E172,'المحافظات'!$A$5:$A$44,0)),0),0))</f>
        <v/>
      </c>
      <c r="M172" s="18">
        <f>IF(AND(B172&amp;""="",F172&amp;""=""),"",IFERROR(INDEX('المنتجات'!$C$5:$C$204,MATCH($F172,'المنتجات'!$A$5:$A$204,0))*G172,0))</f>
        <v/>
      </c>
      <c r="N172" s="18">
        <f>IF(AND(B172&amp;""="",F172&amp;""=""),"",IF(I172="تم التسليم",IFERROR(INDEX('المحافظات'!$C$5:$C$44,MATCH($E172,'المحافظات'!$A$5:$A$44,0)),0),IF(I172="مرتجع",IFERROR(INDEX('المحافظات'!$D$5:$D$44,MATCH($E172,'المحافظات'!$A$5:$A$44,0)),0),0)))</f>
        <v/>
      </c>
      <c r="O172" s="18">
        <f>IF(AND(B172&amp;""="",F172&amp;""=""),"",IF(I172="تم التسليم",K172+L172-M172-N172,IF(I172="مرتجع",-N172,IF(I172="ملغي",0,""))))</f>
        <v/>
      </c>
      <c r="P172" s="6">
        <f>IF(AND(B172&amp;""="",F172&amp;""=""),"",IF(NOT(ISNUMBER(MATCH(F172,'المنتجات'!$A$5:$A$204,0))),"كود المنتج غير معروف",IF(NOT(ISNUMBER(MATCH(E172,'المحافظات'!$A$5:$A$44,0))),"المنطقة غير معروفة",IF(K172&lt;0,"الخصم أكبر من قيمة الطلب",IF(I172&amp;""="","اكتب الحالة","")))))</f>
        <v/>
      </c>
    </row>
    <row r="173">
      <c r="A173" s="17" t="n"/>
      <c r="B173" s="5" t="n"/>
      <c r="C173" s="5" t="n"/>
      <c r="D173" s="13" t="n"/>
      <c r="E173" s="5" t="n"/>
      <c r="F173" s="5" t="n"/>
      <c r="G173" s="15" t="n"/>
      <c r="H173" s="14" t="n"/>
      <c r="I173" s="5" t="n"/>
      <c r="J173" s="6">
        <f>IF(AND(B173&amp;""="",F173&amp;""=""),"",IFERROR(INDEX('المنتجات'!$B$5:$B$204,MATCH($F173,'المنتجات'!$A$5:$A$204,0))&amp;"",""))</f>
        <v/>
      </c>
      <c r="K173" s="18">
        <f>IF(AND(B173&amp;""="",F173&amp;""=""),"",IFERROR(INDEX('المنتجات'!$D$5:$D$204,MATCH($F173,'المنتجات'!$A$5:$A$204,0))*G173-H173,0))</f>
        <v/>
      </c>
      <c r="L173" s="18">
        <f>IF(AND(B173&amp;""="",F173&amp;""=""),"",IF(I173="تم التسليم",IFERROR(INDEX('المحافظات'!$B$5:$B$44,MATCH($E173,'المحافظات'!$A$5:$A$44,0)),0),0))</f>
        <v/>
      </c>
      <c r="M173" s="18">
        <f>IF(AND(B173&amp;""="",F173&amp;""=""),"",IFERROR(INDEX('المنتجات'!$C$5:$C$204,MATCH($F173,'المنتجات'!$A$5:$A$204,0))*G173,0))</f>
        <v/>
      </c>
      <c r="N173" s="18">
        <f>IF(AND(B173&amp;""="",F173&amp;""=""),"",IF(I173="تم التسليم",IFERROR(INDEX('المحافظات'!$C$5:$C$44,MATCH($E173,'المحافظات'!$A$5:$A$44,0)),0),IF(I173="مرتجع",IFERROR(INDEX('المحافظات'!$D$5:$D$44,MATCH($E173,'المحافظات'!$A$5:$A$44,0)),0),0)))</f>
        <v/>
      </c>
      <c r="O173" s="18">
        <f>IF(AND(B173&amp;""="",F173&amp;""=""),"",IF(I173="تم التسليم",K173+L173-M173-N173,IF(I173="مرتجع",-N173,IF(I173="ملغي",0,""))))</f>
        <v/>
      </c>
      <c r="P173" s="6">
        <f>IF(AND(B173&amp;""="",F173&amp;""=""),"",IF(NOT(ISNUMBER(MATCH(F173,'المنتجات'!$A$5:$A$204,0))),"كود المنتج غير معروف",IF(NOT(ISNUMBER(MATCH(E173,'المحافظات'!$A$5:$A$44,0))),"المنطقة غير معروفة",IF(K173&lt;0,"الخصم أكبر من قيمة الطلب",IF(I173&amp;""="","اكتب الحالة","")))))</f>
        <v/>
      </c>
    </row>
    <row r="174">
      <c r="A174" s="17" t="n"/>
      <c r="B174" s="5" t="n"/>
      <c r="C174" s="5" t="n"/>
      <c r="D174" s="13" t="n"/>
      <c r="E174" s="5" t="n"/>
      <c r="F174" s="5" t="n"/>
      <c r="G174" s="15" t="n"/>
      <c r="H174" s="14" t="n"/>
      <c r="I174" s="5" t="n"/>
      <c r="J174" s="6">
        <f>IF(AND(B174&amp;""="",F174&amp;""=""),"",IFERROR(INDEX('المنتجات'!$B$5:$B$204,MATCH($F174,'المنتجات'!$A$5:$A$204,0))&amp;"",""))</f>
        <v/>
      </c>
      <c r="K174" s="18">
        <f>IF(AND(B174&amp;""="",F174&amp;""=""),"",IFERROR(INDEX('المنتجات'!$D$5:$D$204,MATCH($F174,'المنتجات'!$A$5:$A$204,0))*G174-H174,0))</f>
        <v/>
      </c>
      <c r="L174" s="18">
        <f>IF(AND(B174&amp;""="",F174&amp;""=""),"",IF(I174="تم التسليم",IFERROR(INDEX('المحافظات'!$B$5:$B$44,MATCH($E174,'المحافظات'!$A$5:$A$44,0)),0),0))</f>
        <v/>
      </c>
      <c r="M174" s="18">
        <f>IF(AND(B174&amp;""="",F174&amp;""=""),"",IFERROR(INDEX('المنتجات'!$C$5:$C$204,MATCH($F174,'المنتجات'!$A$5:$A$204,0))*G174,0))</f>
        <v/>
      </c>
      <c r="N174" s="18">
        <f>IF(AND(B174&amp;""="",F174&amp;""=""),"",IF(I174="تم التسليم",IFERROR(INDEX('المحافظات'!$C$5:$C$44,MATCH($E174,'المحافظات'!$A$5:$A$44,0)),0),IF(I174="مرتجع",IFERROR(INDEX('المحافظات'!$D$5:$D$44,MATCH($E174,'المحافظات'!$A$5:$A$44,0)),0),0)))</f>
        <v/>
      </c>
      <c r="O174" s="18">
        <f>IF(AND(B174&amp;""="",F174&amp;""=""),"",IF(I174="تم التسليم",K174+L174-M174-N174,IF(I174="مرتجع",-N174,IF(I174="ملغي",0,""))))</f>
        <v/>
      </c>
      <c r="P174" s="6">
        <f>IF(AND(B174&amp;""="",F174&amp;""=""),"",IF(NOT(ISNUMBER(MATCH(F174,'المنتجات'!$A$5:$A$204,0))),"كود المنتج غير معروف",IF(NOT(ISNUMBER(MATCH(E174,'المحافظات'!$A$5:$A$44,0))),"المنطقة غير معروفة",IF(K174&lt;0,"الخصم أكبر من قيمة الطلب",IF(I174&amp;""="","اكتب الحالة","")))))</f>
        <v/>
      </c>
    </row>
    <row r="175">
      <c r="A175" s="17" t="n"/>
      <c r="B175" s="5" t="n"/>
      <c r="C175" s="5" t="n"/>
      <c r="D175" s="13" t="n"/>
      <c r="E175" s="5" t="n"/>
      <c r="F175" s="5" t="n"/>
      <c r="G175" s="15" t="n"/>
      <c r="H175" s="14" t="n"/>
      <c r="I175" s="5" t="n"/>
      <c r="J175" s="6">
        <f>IF(AND(B175&amp;""="",F175&amp;""=""),"",IFERROR(INDEX('المنتجات'!$B$5:$B$204,MATCH($F175,'المنتجات'!$A$5:$A$204,0))&amp;"",""))</f>
        <v/>
      </c>
      <c r="K175" s="18">
        <f>IF(AND(B175&amp;""="",F175&amp;""=""),"",IFERROR(INDEX('المنتجات'!$D$5:$D$204,MATCH($F175,'المنتجات'!$A$5:$A$204,0))*G175-H175,0))</f>
        <v/>
      </c>
      <c r="L175" s="18">
        <f>IF(AND(B175&amp;""="",F175&amp;""=""),"",IF(I175="تم التسليم",IFERROR(INDEX('المحافظات'!$B$5:$B$44,MATCH($E175,'المحافظات'!$A$5:$A$44,0)),0),0))</f>
        <v/>
      </c>
      <c r="M175" s="18">
        <f>IF(AND(B175&amp;""="",F175&amp;""=""),"",IFERROR(INDEX('المنتجات'!$C$5:$C$204,MATCH($F175,'المنتجات'!$A$5:$A$204,0))*G175,0))</f>
        <v/>
      </c>
      <c r="N175" s="18">
        <f>IF(AND(B175&amp;""="",F175&amp;""=""),"",IF(I175="تم التسليم",IFERROR(INDEX('المحافظات'!$C$5:$C$44,MATCH($E175,'المحافظات'!$A$5:$A$44,0)),0),IF(I175="مرتجع",IFERROR(INDEX('المحافظات'!$D$5:$D$44,MATCH($E175,'المحافظات'!$A$5:$A$44,0)),0),0)))</f>
        <v/>
      </c>
      <c r="O175" s="18">
        <f>IF(AND(B175&amp;""="",F175&amp;""=""),"",IF(I175="تم التسليم",K175+L175-M175-N175,IF(I175="مرتجع",-N175,IF(I175="ملغي",0,""))))</f>
        <v/>
      </c>
      <c r="P175" s="6">
        <f>IF(AND(B175&amp;""="",F175&amp;""=""),"",IF(NOT(ISNUMBER(MATCH(F175,'المنتجات'!$A$5:$A$204,0))),"كود المنتج غير معروف",IF(NOT(ISNUMBER(MATCH(E175,'المحافظات'!$A$5:$A$44,0))),"المنطقة غير معروفة",IF(K175&lt;0,"الخصم أكبر من قيمة الطلب",IF(I175&amp;""="","اكتب الحالة","")))))</f>
        <v/>
      </c>
    </row>
    <row r="176">
      <c r="A176" s="17" t="n"/>
      <c r="B176" s="5" t="n"/>
      <c r="C176" s="5" t="n"/>
      <c r="D176" s="13" t="n"/>
      <c r="E176" s="5" t="n"/>
      <c r="F176" s="5" t="n"/>
      <c r="G176" s="15" t="n"/>
      <c r="H176" s="14" t="n"/>
      <c r="I176" s="5" t="n"/>
      <c r="J176" s="6">
        <f>IF(AND(B176&amp;""="",F176&amp;""=""),"",IFERROR(INDEX('المنتجات'!$B$5:$B$204,MATCH($F176,'المنتجات'!$A$5:$A$204,0))&amp;"",""))</f>
        <v/>
      </c>
      <c r="K176" s="18">
        <f>IF(AND(B176&amp;""="",F176&amp;""=""),"",IFERROR(INDEX('المنتجات'!$D$5:$D$204,MATCH($F176,'المنتجات'!$A$5:$A$204,0))*G176-H176,0))</f>
        <v/>
      </c>
      <c r="L176" s="18">
        <f>IF(AND(B176&amp;""="",F176&amp;""=""),"",IF(I176="تم التسليم",IFERROR(INDEX('المحافظات'!$B$5:$B$44,MATCH($E176,'المحافظات'!$A$5:$A$44,0)),0),0))</f>
        <v/>
      </c>
      <c r="M176" s="18">
        <f>IF(AND(B176&amp;""="",F176&amp;""=""),"",IFERROR(INDEX('المنتجات'!$C$5:$C$204,MATCH($F176,'المنتجات'!$A$5:$A$204,0))*G176,0))</f>
        <v/>
      </c>
      <c r="N176" s="18">
        <f>IF(AND(B176&amp;""="",F176&amp;""=""),"",IF(I176="تم التسليم",IFERROR(INDEX('المحافظات'!$C$5:$C$44,MATCH($E176,'المحافظات'!$A$5:$A$44,0)),0),IF(I176="مرتجع",IFERROR(INDEX('المحافظات'!$D$5:$D$44,MATCH($E176,'المحافظات'!$A$5:$A$44,0)),0),0)))</f>
        <v/>
      </c>
      <c r="O176" s="18">
        <f>IF(AND(B176&amp;""="",F176&amp;""=""),"",IF(I176="تم التسليم",K176+L176-M176-N176,IF(I176="مرتجع",-N176,IF(I176="ملغي",0,""))))</f>
        <v/>
      </c>
      <c r="P176" s="6">
        <f>IF(AND(B176&amp;""="",F176&amp;""=""),"",IF(NOT(ISNUMBER(MATCH(F176,'المنتجات'!$A$5:$A$204,0))),"كود المنتج غير معروف",IF(NOT(ISNUMBER(MATCH(E176,'المحافظات'!$A$5:$A$44,0))),"المنطقة غير معروفة",IF(K176&lt;0,"الخصم أكبر من قيمة الطلب",IF(I176&amp;""="","اكتب الحالة","")))))</f>
        <v/>
      </c>
    </row>
    <row r="177">
      <c r="A177" s="17" t="n"/>
      <c r="B177" s="5" t="n"/>
      <c r="C177" s="5" t="n"/>
      <c r="D177" s="13" t="n"/>
      <c r="E177" s="5" t="n"/>
      <c r="F177" s="5" t="n"/>
      <c r="G177" s="15" t="n"/>
      <c r="H177" s="14" t="n"/>
      <c r="I177" s="5" t="n"/>
      <c r="J177" s="6">
        <f>IF(AND(B177&amp;""="",F177&amp;""=""),"",IFERROR(INDEX('المنتجات'!$B$5:$B$204,MATCH($F177,'المنتجات'!$A$5:$A$204,0))&amp;"",""))</f>
        <v/>
      </c>
      <c r="K177" s="18">
        <f>IF(AND(B177&amp;""="",F177&amp;""=""),"",IFERROR(INDEX('المنتجات'!$D$5:$D$204,MATCH($F177,'المنتجات'!$A$5:$A$204,0))*G177-H177,0))</f>
        <v/>
      </c>
      <c r="L177" s="18">
        <f>IF(AND(B177&amp;""="",F177&amp;""=""),"",IF(I177="تم التسليم",IFERROR(INDEX('المحافظات'!$B$5:$B$44,MATCH($E177,'المحافظات'!$A$5:$A$44,0)),0),0))</f>
        <v/>
      </c>
      <c r="M177" s="18">
        <f>IF(AND(B177&amp;""="",F177&amp;""=""),"",IFERROR(INDEX('المنتجات'!$C$5:$C$204,MATCH($F177,'المنتجات'!$A$5:$A$204,0))*G177,0))</f>
        <v/>
      </c>
      <c r="N177" s="18">
        <f>IF(AND(B177&amp;""="",F177&amp;""=""),"",IF(I177="تم التسليم",IFERROR(INDEX('المحافظات'!$C$5:$C$44,MATCH($E177,'المحافظات'!$A$5:$A$44,0)),0),IF(I177="مرتجع",IFERROR(INDEX('المحافظات'!$D$5:$D$44,MATCH($E177,'المحافظات'!$A$5:$A$44,0)),0),0)))</f>
        <v/>
      </c>
      <c r="O177" s="18">
        <f>IF(AND(B177&amp;""="",F177&amp;""=""),"",IF(I177="تم التسليم",K177+L177-M177-N177,IF(I177="مرتجع",-N177,IF(I177="ملغي",0,""))))</f>
        <v/>
      </c>
      <c r="P177" s="6">
        <f>IF(AND(B177&amp;""="",F177&amp;""=""),"",IF(NOT(ISNUMBER(MATCH(F177,'المنتجات'!$A$5:$A$204,0))),"كود المنتج غير معروف",IF(NOT(ISNUMBER(MATCH(E177,'المحافظات'!$A$5:$A$44,0))),"المنطقة غير معروفة",IF(K177&lt;0,"الخصم أكبر من قيمة الطلب",IF(I177&amp;""="","اكتب الحالة","")))))</f>
        <v/>
      </c>
    </row>
    <row r="178">
      <c r="A178" s="17" t="n"/>
      <c r="B178" s="5" t="n"/>
      <c r="C178" s="5" t="n"/>
      <c r="D178" s="13" t="n"/>
      <c r="E178" s="5" t="n"/>
      <c r="F178" s="5" t="n"/>
      <c r="G178" s="15" t="n"/>
      <c r="H178" s="14" t="n"/>
      <c r="I178" s="5" t="n"/>
      <c r="J178" s="6">
        <f>IF(AND(B178&amp;""="",F178&amp;""=""),"",IFERROR(INDEX('المنتجات'!$B$5:$B$204,MATCH($F178,'المنتجات'!$A$5:$A$204,0))&amp;"",""))</f>
        <v/>
      </c>
      <c r="K178" s="18">
        <f>IF(AND(B178&amp;""="",F178&amp;""=""),"",IFERROR(INDEX('المنتجات'!$D$5:$D$204,MATCH($F178,'المنتجات'!$A$5:$A$204,0))*G178-H178,0))</f>
        <v/>
      </c>
      <c r="L178" s="18">
        <f>IF(AND(B178&amp;""="",F178&amp;""=""),"",IF(I178="تم التسليم",IFERROR(INDEX('المحافظات'!$B$5:$B$44,MATCH($E178,'المحافظات'!$A$5:$A$44,0)),0),0))</f>
        <v/>
      </c>
      <c r="M178" s="18">
        <f>IF(AND(B178&amp;""="",F178&amp;""=""),"",IFERROR(INDEX('المنتجات'!$C$5:$C$204,MATCH($F178,'المنتجات'!$A$5:$A$204,0))*G178,0))</f>
        <v/>
      </c>
      <c r="N178" s="18">
        <f>IF(AND(B178&amp;""="",F178&amp;""=""),"",IF(I178="تم التسليم",IFERROR(INDEX('المحافظات'!$C$5:$C$44,MATCH($E178,'المحافظات'!$A$5:$A$44,0)),0),IF(I178="مرتجع",IFERROR(INDEX('المحافظات'!$D$5:$D$44,MATCH($E178,'المحافظات'!$A$5:$A$44,0)),0),0)))</f>
        <v/>
      </c>
      <c r="O178" s="18">
        <f>IF(AND(B178&amp;""="",F178&amp;""=""),"",IF(I178="تم التسليم",K178+L178-M178-N178,IF(I178="مرتجع",-N178,IF(I178="ملغي",0,""))))</f>
        <v/>
      </c>
      <c r="P178" s="6">
        <f>IF(AND(B178&amp;""="",F178&amp;""=""),"",IF(NOT(ISNUMBER(MATCH(F178,'المنتجات'!$A$5:$A$204,0))),"كود المنتج غير معروف",IF(NOT(ISNUMBER(MATCH(E178,'المحافظات'!$A$5:$A$44,0))),"المنطقة غير معروفة",IF(K178&lt;0,"الخصم أكبر من قيمة الطلب",IF(I178&amp;""="","اكتب الحالة","")))))</f>
        <v/>
      </c>
    </row>
    <row r="179">
      <c r="A179" s="17" t="n"/>
      <c r="B179" s="5" t="n"/>
      <c r="C179" s="5" t="n"/>
      <c r="D179" s="13" t="n"/>
      <c r="E179" s="5" t="n"/>
      <c r="F179" s="5" t="n"/>
      <c r="G179" s="15" t="n"/>
      <c r="H179" s="14" t="n"/>
      <c r="I179" s="5" t="n"/>
      <c r="J179" s="6">
        <f>IF(AND(B179&amp;""="",F179&amp;""=""),"",IFERROR(INDEX('المنتجات'!$B$5:$B$204,MATCH($F179,'المنتجات'!$A$5:$A$204,0))&amp;"",""))</f>
        <v/>
      </c>
      <c r="K179" s="18">
        <f>IF(AND(B179&amp;""="",F179&amp;""=""),"",IFERROR(INDEX('المنتجات'!$D$5:$D$204,MATCH($F179,'المنتجات'!$A$5:$A$204,0))*G179-H179,0))</f>
        <v/>
      </c>
      <c r="L179" s="18">
        <f>IF(AND(B179&amp;""="",F179&amp;""=""),"",IF(I179="تم التسليم",IFERROR(INDEX('المحافظات'!$B$5:$B$44,MATCH($E179,'المحافظات'!$A$5:$A$44,0)),0),0))</f>
        <v/>
      </c>
      <c r="M179" s="18">
        <f>IF(AND(B179&amp;""="",F179&amp;""=""),"",IFERROR(INDEX('المنتجات'!$C$5:$C$204,MATCH($F179,'المنتجات'!$A$5:$A$204,0))*G179,0))</f>
        <v/>
      </c>
      <c r="N179" s="18">
        <f>IF(AND(B179&amp;""="",F179&amp;""=""),"",IF(I179="تم التسليم",IFERROR(INDEX('المحافظات'!$C$5:$C$44,MATCH($E179,'المحافظات'!$A$5:$A$44,0)),0),IF(I179="مرتجع",IFERROR(INDEX('المحافظات'!$D$5:$D$44,MATCH($E179,'المحافظات'!$A$5:$A$44,0)),0),0)))</f>
        <v/>
      </c>
      <c r="O179" s="18">
        <f>IF(AND(B179&amp;""="",F179&amp;""=""),"",IF(I179="تم التسليم",K179+L179-M179-N179,IF(I179="مرتجع",-N179,IF(I179="ملغي",0,""))))</f>
        <v/>
      </c>
      <c r="P179" s="6">
        <f>IF(AND(B179&amp;""="",F179&amp;""=""),"",IF(NOT(ISNUMBER(MATCH(F179,'المنتجات'!$A$5:$A$204,0))),"كود المنتج غير معروف",IF(NOT(ISNUMBER(MATCH(E179,'المحافظات'!$A$5:$A$44,0))),"المنطقة غير معروفة",IF(K179&lt;0,"الخصم أكبر من قيمة الطلب",IF(I179&amp;""="","اكتب الحالة","")))))</f>
        <v/>
      </c>
    </row>
    <row r="180">
      <c r="A180" s="17" t="n"/>
      <c r="B180" s="5" t="n"/>
      <c r="C180" s="5" t="n"/>
      <c r="D180" s="13" t="n"/>
      <c r="E180" s="5" t="n"/>
      <c r="F180" s="5" t="n"/>
      <c r="G180" s="15" t="n"/>
      <c r="H180" s="14" t="n"/>
      <c r="I180" s="5" t="n"/>
      <c r="J180" s="6">
        <f>IF(AND(B180&amp;""="",F180&amp;""=""),"",IFERROR(INDEX('المنتجات'!$B$5:$B$204,MATCH($F180,'المنتجات'!$A$5:$A$204,0))&amp;"",""))</f>
        <v/>
      </c>
      <c r="K180" s="18">
        <f>IF(AND(B180&amp;""="",F180&amp;""=""),"",IFERROR(INDEX('المنتجات'!$D$5:$D$204,MATCH($F180,'المنتجات'!$A$5:$A$204,0))*G180-H180,0))</f>
        <v/>
      </c>
      <c r="L180" s="18">
        <f>IF(AND(B180&amp;""="",F180&amp;""=""),"",IF(I180="تم التسليم",IFERROR(INDEX('المحافظات'!$B$5:$B$44,MATCH($E180,'المحافظات'!$A$5:$A$44,0)),0),0))</f>
        <v/>
      </c>
      <c r="M180" s="18">
        <f>IF(AND(B180&amp;""="",F180&amp;""=""),"",IFERROR(INDEX('المنتجات'!$C$5:$C$204,MATCH($F180,'المنتجات'!$A$5:$A$204,0))*G180,0))</f>
        <v/>
      </c>
      <c r="N180" s="18">
        <f>IF(AND(B180&amp;""="",F180&amp;""=""),"",IF(I180="تم التسليم",IFERROR(INDEX('المحافظات'!$C$5:$C$44,MATCH($E180,'المحافظات'!$A$5:$A$44,0)),0),IF(I180="مرتجع",IFERROR(INDEX('المحافظات'!$D$5:$D$44,MATCH($E180,'المحافظات'!$A$5:$A$44,0)),0),0)))</f>
        <v/>
      </c>
      <c r="O180" s="18">
        <f>IF(AND(B180&amp;""="",F180&amp;""=""),"",IF(I180="تم التسليم",K180+L180-M180-N180,IF(I180="مرتجع",-N180,IF(I180="ملغي",0,""))))</f>
        <v/>
      </c>
      <c r="P180" s="6">
        <f>IF(AND(B180&amp;""="",F180&amp;""=""),"",IF(NOT(ISNUMBER(MATCH(F180,'المنتجات'!$A$5:$A$204,0))),"كود المنتج غير معروف",IF(NOT(ISNUMBER(MATCH(E180,'المحافظات'!$A$5:$A$44,0))),"المنطقة غير معروفة",IF(K180&lt;0,"الخصم أكبر من قيمة الطلب",IF(I180&amp;""="","اكتب الحالة","")))))</f>
        <v/>
      </c>
    </row>
    <row r="181">
      <c r="A181" s="17" t="n"/>
      <c r="B181" s="5" t="n"/>
      <c r="C181" s="5" t="n"/>
      <c r="D181" s="13" t="n"/>
      <c r="E181" s="5" t="n"/>
      <c r="F181" s="5" t="n"/>
      <c r="G181" s="15" t="n"/>
      <c r="H181" s="14" t="n"/>
      <c r="I181" s="5" t="n"/>
      <c r="J181" s="6">
        <f>IF(AND(B181&amp;""="",F181&amp;""=""),"",IFERROR(INDEX('المنتجات'!$B$5:$B$204,MATCH($F181,'المنتجات'!$A$5:$A$204,0))&amp;"",""))</f>
        <v/>
      </c>
      <c r="K181" s="18">
        <f>IF(AND(B181&amp;""="",F181&amp;""=""),"",IFERROR(INDEX('المنتجات'!$D$5:$D$204,MATCH($F181,'المنتجات'!$A$5:$A$204,0))*G181-H181,0))</f>
        <v/>
      </c>
      <c r="L181" s="18">
        <f>IF(AND(B181&amp;""="",F181&amp;""=""),"",IF(I181="تم التسليم",IFERROR(INDEX('المحافظات'!$B$5:$B$44,MATCH($E181,'المحافظات'!$A$5:$A$44,0)),0),0))</f>
        <v/>
      </c>
      <c r="M181" s="18">
        <f>IF(AND(B181&amp;""="",F181&amp;""=""),"",IFERROR(INDEX('المنتجات'!$C$5:$C$204,MATCH($F181,'المنتجات'!$A$5:$A$204,0))*G181,0))</f>
        <v/>
      </c>
      <c r="N181" s="18">
        <f>IF(AND(B181&amp;""="",F181&amp;""=""),"",IF(I181="تم التسليم",IFERROR(INDEX('المحافظات'!$C$5:$C$44,MATCH($E181,'المحافظات'!$A$5:$A$44,0)),0),IF(I181="مرتجع",IFERROR(INDEX('المحافظات'!$D$5:$D$44,MATCH($E181,'المحافظات'!$A$5:$A$44,0)),0),0)))</f>
        <v/>
      </c>
      <c r="O181" s="18">
        <f>IF(AND(B181&amp;""="",F181&amp;""=""),"",IF(I181="تم التسليم",K181+L181-M181-N181,IF(I181="مرتجع",-N181,IF(I181="ملغي",0,""))))</f>
        <v/>
      </c>
      <c r="P181" s="6">
        <f>IF(AND(B181&amp;""="",F181&amp;""=""),"",IF(NOT(ISNUMBER(MATCH(F181,'المنتجات'!$A$5:$A$204,0))),"كود المنتج غير معروف",IF(NOT(ISNUMBER(MATCH(E181,'المحافظات'!$A$5:$A$44,0))),"المنطقة غير معروفة",IF(K181&lt;0,"الخصم أكبر من قيمة الطلب",IF(I181&amp;""="","اكتب الحالة","")))))</f>
        <v/>
      </c>
    </row>
    <row r="182">
      <c r="A182" s="17" t="n"/>
      <c r="B182" s="5" t="n"/>
      <c r="C182" s="5" t="n"/>
      <c r="D182" s="13" t="n"/>
      <c r="E182" s="5" t="n"/>
      <c r="F182" s="5" t="n"/>
      <c r="G182" s="15" t="n"/>
      <c r="H182" s="14" t="n"/>
      <c r="I182" s="5" t="n"/>
      <c r="J182" s="6">
        <f>IF(AND(B182&amp;""="",F182&amp;""=""),"",IFERROR(INDEX('المنتجات'!$B$5:$B$204,MATCH($F182,'المنتجات'!$A$5:$A$204,0))&amp;"",""))</f>
        <v/>
      </c>
      <c r="K182" s="18">
        <f>IF(AND(B182&amp;""="",F182&amp;""=""),"",IFERROR(INDEX('المنتجات'!$D$5:$D$204,MATCH($F182,'المنتجات'!$A$5:$A$204,0))*G182-H182,0))</f>
        <v/>
      </c>
      <c r="L182" s="18">
        <f>IF(AND(B182&amp;""="",F182&amp;""=""),"",IF(I182="تم التسليم",IFERROR(INDEX('المحافظات'!$B$5:$B$44,MATCH($E182,'المحافظات'!$A$5:$A$44,0)),0),0))</f>
        <v/>
      </c>
      <c r="M182" s="18">
        <f>IF(AND(B182&amp;""="",F182&amp;""=""),"",IFERROR(INDEX('المنتجات'!$C$5:$C$204,MATCH($F182,'المنتجات'!$A$5:$A$204,0))*G182,0))</f>
        <v/>
      </c>
      <c r="N182" s="18">
        <f>IF(AND(B182&amp;""="",F182&amp;""=""),"",IF(I182="تم التسليم",IFERROR(INDEX('المحافظات'!$C$5:$C$44,MATCH($E182,'المحافظات'!$A$5:$A$44,0)),0),IF(I182="مرتجع",IFERROR(INDEX('المحافظات'!$D$5:$D$44,MATCH($E182,'المحافظات'!$A$5:$A$44,0)),0),0)))</f>
        <v/>
      </c>
      <c r="O182" s="18">
        <f>IF(AND(B182&amp;""="",F182&amp;""=""),"",IF(I182="تم التسليم",K182+L182-M182-N182,IF(I182="مرتجع",-N182,IF(I182="ملغي",0,""))))</f>
        <v/>
      </c>
      <c r="P182" s="6">
        <f>IF(AND(B182&amp;""="",F182&amp;""=""),"",IF(NOT(ISNUMBER(MATCH(F182,'المنتجات'!$A$5:$A$204,0))),"كود المنتج غير معروف",IF(NOT(ISNUMBER(MATCH(E182,'المحافظات'!$A$5:$A$44,0))),"المنطقة غير معروفة",IF(K182&lt;0,"الخصم أكبر من قيمة الطلب",IF(I182&amp;""="","اكتب الحالة","")))))</f>
        <v/>
      </c>
    </row>
    <row r="183">
      <c r="A183" s="17" t="n"/>
      <c r="B183" s="5" t="n"/>
      <c r="C183" s="5" t="n"/>
      <c r="D183" s="13" t="n"/>
      <c r="E183" s="5" t="n"/>
      <c r="F183" s="5" t="n"/>
      <c r="G183" s="15" t="n"/>
      <c r="H183" s="14" t="n"/>
      <c r="I183" s="5" t="n"/>
      <c r="J183" s="6">
        <f>IF(AND(B183&amp;""="",F183&amp;""=""),"",IFERROR(INDEX('المنتجات'!$B$5:$B$204,MATCH($F183,'المنتجات'!$A$5:$A$204,0))&amp;"",""))</f>
        <v/>
      </c>
      <c r="K183" s="18">
        <f>IF(AND(B183&amp;""="",F183&amp;""=""),"",IFERROR(INDEX('المنتجات'!$D$5:$D$204,MATCH($F183,'المنتجات'!$A$5:$A$204,0))*G183-H183,0))</f>
        <v/>
      </c>
      <c r="L183" s="18">
        <f>IF(AND(B183&amp;""="",F183&amp;""=""),"",IF(I183="تم التسليم",IFERROR(INDEX('المحافظات'!$B$5:$B$44,MATCH($E183,'المحافظات'!$A$5:$A$44,0)),0),0))</f>
        <v/>
      </c>
      <c r="M183" s="18">
        <f>IF(AND(B183&amp;""="",F183&amp;""=""),"",IFERROR(INDEX('المنتجات'!$C$5:$C$204,MATCH($F183,'المنتجات'!$A$5:$A$204,0))*G183,0))</f>
        <v/>
      </c>
      <c r="N183" s="18">
        <f>IF(AND(B183&amp;""="",F183&amp;""=""),"",IF(I183="تم التسليم",IFERROR(INDEX('المحافظات'!$C$5:$C$44,MATCH($E183,'المحافظات'!$A$5:$A$44,0)),0),IF(I183="مرتجع",IFERROR(INDEX('المحافظات'!$D$5:$D$44,MATCH($E183,'المحافظات'!$A$5:$A$44,0)),0),0)))</f>
        <v/>
      </c>
      <c r="O183" s="18">
        <f>IF(AND(B183&amp;""="",F183&amp;""=""),"",IF(I183="تم التسليم",K183+L183-M183-N183,IF(I183="مرتجع",-N183,IF(I183="ملغي",0,""))))</f>
        <v/>
      </c>
      <c r="P183" s="6">
        <f>IF(AND(B183&amp;""="",F183&amp;""=""),"",IF(NOT(ISNUMBER(MATCH(F183,'المنتجات'!$A$5:$A$204,0))),"كود المنتج غير معروف",IF(NOT(ISNUMBER(MATCH(E183,'المحافظات'!$A$5:$A$44,0))),"المنطقة غير معروفة",IF(K183&lt;0,"الخصم أكبر من قيمة الطلب",IF(I183&amp;""="","اكتب الحالة","")))))</f>
        <v/>
      </c>
    </row>
    <row r="184">
      <c r="A184" s="17" t="n"/>
      <c r="B184" s="5" t="n"/>
      <c r="C184" s="5" t="n"/>
      <c r="D184" s="13" t="n"/>
      <c r="E184" s="5" t="n"/>
      <c r="F184" s="5" t="n"/>
      <c r="G184" s="15" t="n"/>
      <c r="H184" s="14" t="n"/>
      <c r="I184" s="5" t="n"/>
      <c r="J184" s="6">
        <f>IF(AND(B184&amp;""="",F184&amp;""=""),"",IFERROR(INDEX('المنتجات'!$B$5:$B$204,MATCH($F184,'المنتجات'!$A$5:$A$204,0))&amp;"",""))</f>
        <v/>
      </c>
      <c r="K184" s="18">
        <f>IF(AND(B184&amp;""="",F184&amp;""=""),"",IFERROR(INDEX('المنتجات'!$D$5:$D$204,MATCH($F184,'المنتجات'!$A$5:$A$204,0))*G184-H184,0))</f>
        <v/>
      </c>
      <c r="L184" s="18">
        <f>IF(AND(B184&amp;""="",F184&amp;""=""),"",IF(I184="تم التسليم",IFERROR(INDEX('المحافظات'!$B$5:$B$44,MATCH($E184,'المحافظات'!$A$5:$A$44,0)),0),0))</f>
        <v/>
      </c>
      <c r="M184" s="18">
        <f>IF(AND(B184&amp;""="",F184&amp;""=""),"",IFERROR(INDEX('المنتجات'!$C$5:$C$204,MATCH($F184,'المنتجات'!$A$5:$A$204,0))*G184,0))</f>
        <v/>
      </c>
      <c r="N184" s="18">
        <f>IF(AND(B184&amp;""="",F184&amp;""=""),"",IF(I184="تم التسليم",IFERROR(INDEX('المحافظات'!$C$5:$C$44,MATCH($E184,'المحافظات'!$A$5:$A$44,0)),0),IF(I184="مرتجع",IFERROR(INDEX('المحافظات'!$D$5:$D$44,MATCH($E184,'المحافظات'!$A$5:$A$44,0)),0),0)))</f>
        <v/>
      </c>
      <c r="O184" s="18">
        <f>IF(AND(B184&amp;""="",F184&amp;""=""),"",IF(I184="تم التسليم",K184+L184-M184-N184,IF(I184="مرتجع",-N184,IF(I184="ملغي",0,""))))</f>
        <v/>
      </c>
      <c r="P184" s="6">
        <f>IF(AND(B184&amp;""="",F184&amp;""=""),"",IF(NOT(ISNUMBER(MATCH(F184,'المنتجات'!$A$5:$A$204,0))),"كود المنتج غير معروف",IF(NOT(ISNUMBER(MATCH(E184,'المحافظات'!$A$5:$A$44,0))),"المنطقة غير معروفة",IF(K184&lt;0,"الخصم أكبر من قيمة الطلب",IF(I184&amp;""="","اكتب الحالة","")))))</f>
        <v/>
      </c>
    </row>
    <row r="185">
      <c r="A185" s="17" t="n"/>
      <c r="B185" s="5" t="n"/>
      <c r="C185" s="5" t="n"/>
      <c r="D185" s="13" t="n"/>
      <c r="E185" s="5" t="n"/>
      <c r="F185" s="5" t="n"/>
      <c r="G185" s="15" t="n"/>
      <c r="H185" s="14" t="n"/>
      <c r="I185" s="5" t="n"/>
      <c r="J185" s="6">
        <f>IF(AND(B185&amp;""="",F185&amp;""=""),"",IFERROR(INDEX('المنتجات'!$B$5:$B$204,MATCH($F185,'المنتجات'!$A$5:$A$204,0))&amp;"",""))</f>
        <v/>
      </c>
      <c r="K185" s="18">
        <f>IF(AND(B185&amp;""="",F185&amp;""=""),"",IFERROR(INDEX('المنتجات'!$D$5:$D$204,MATCH($F185,'المنتجات'!$A$5:$A$204,0))*G185-H185,0))</f>
        <v/>
      </c>
      <c r="L185" s="18">
        <f>IF(AND(B185&amp;""="",F185&amp;""=""),"",IF(I185="تم التسليم",IFERROR(INDEX('المحافظات'!$B$5:$B$44,MATCH($E185,'المحافظات'!$A$5:$A$44,0)),0),0))</f>
        <v/>
      </c>
      <c r="M185" s="18">
        <f>IF(AND(B185&amp;""="",F185&amp;""=""),"",IFERROR(INDEX('المنتجات'!$C$5:$C$204,MATCH($F185,'المنتجات'!$A$5:$A$204,0))*G185,0))</f>
        <v/>
      </c>
      <c r="N185" s="18">
        <f>IF(AND(B185&amp;""="",F185&amp;""=""),"",IF(I185="تم التسليم",IFERROR(INDEX('المحافظات'!$C$5:$C$44,MATCH($E185,'المحافظات'!$A$5:$A$44,0)),0),IF(I185="مرتجع",IFERROR(INDEX('المحافظات'!$D$5:$D$44,MATCH($E185,'المحافظات'!$A$5:$A$44,0)),0),0)))</f>
        <v/>
      </c>
      <c r="O185" s="18">
        <f>IF(AND(B185&amp;""="",F185&amp;""=""),"",IF(I185="تم التسليم",K185+L185-M185-N185,IF(I185="مرتجع",-N185,IF(I185="ملغي",0,""))))</f>
        <v/>
      </c>
      <c r="P185" s="6">
        <f>IF(AND(B185&amp;""="",F185&amp;""=""),"",IF(NOT(ISNUMBER(MATCH(F185,'المنتجات'!$A$5:$A$204,0))),"كود المنتج غير معروف",IF(NOT(ISNUMBER(MATCH(E185,'المحافظات'!$A$5:$A$44,0))),"المنطقة غير معروفة",IF(K185&lt;0,"الخصم أكبر من قيمة الطلب",IF(I185&amp;""="","اكتب الحالة","")))))</f>
        <v/>
      </c>
    </row>
    <row r="186">
      <c r="A186" s="17" t="n"/>
      <c r="B186" s="5" t="n"/>
      <c r="C186" s="5" t="n"/>
      <c r="D186" s="13" t="n"/>
      <c r="E186" s="5" t="n"/>
      <c r="F186" s="5" t="n"/>
      <c r="G186" s="15" t="n"/>
      <c r="H186" s="14" t="n"/>
      <c r="I186" s="5" t="n"/>
      <c r="J186" s="6">
        <f>IF(AND(B186&amp;""="",F186&amp;""=""),"",IFERROR(INDEX('المنتجات'!$B$5:$B$204,MATCH($F186,'المنتجات'!$A$5:$A$204,0))&amp;"",""))</f>
        <v/>
      </c>
      <c r="K186" s="18">
        <f>IF(AND(B186&amp;""="",F186&amp;""=""),"",IFERROR(INDEX('المنتجات'!$D$5:$D$204,MATCH($F186,'المنتجات'!$A$5:$A$204,0))*G186-H186,0))</f>
        <v/>
      </c>
      <c r="L186" s="18">
        <f>IF(AND(B186&amp;""="",F186&amp;""=""),"",IF(I186="تم التسليم",IFERROR(INDEX('المحافظات'!$B$5:$B$44,MATCH($E186,'المحافظات'!$A$5:$A$44,0)),0),0))</f>
        <v/>
      </c>
      <c r="M186" s="18">
        <f>IF(AND(B186&amp;""="",F186&amp;""=""),"",IFERROR(INDEX('المنتجات'!$C$5:$C$204,MATCH($F186,'المنتجات'!$A$5:$A$204,0))*G186,0))</f>
        <v/>
      </c>
      <c r="N186" s="18">
        <f>IF(AND(B186&amp;""="",F186&amp;""=""),"",IF(I186="تم التسليم",IFERROR(INDEX('المحافظات'!$C$5:$C$44,MATCH($E186,'المحافظات'!$A$5:$A$44,0)),0),IF(I186="مرتجع",IFERROR(INDEX('المحافظات'!$D$5:$D$44,MATCH($E186,'المحافظات'!$A$5:$A$44,0)),0),0)))</f>
        <v/>
      </c>
      <c r="O186" s="18">
        <f>IF(AND(B186&amp;""="",F186&amp;""=""),"",IF(I186="تم التسليم",K186+L186-M186-N186,IF(I186="مرتجع",-N186,IF(I186="ملغي",0,""))))</f>
        <v/>
      </c>
      <c r="P186" s="6">
        <f>IF(AND(B186&amp;""="",F186&amp;""=""),"",IF(NOT(ISNUMBER(MATCH(F186,'المنتجات'!$A$5:$A$204,0))),"كود المنتج غير معروف",IF(NOT(ISNUMBER(MATCH(E186,'المحافظات'!$A$5:$A$44,0))),"المنطقة غير معروفة",IF(K186&lt;0,"الخصم أكبر من قيمة الطلب",IF(I186&amp;""="","اكتب الحالة","")))))</f>
        <v/>
      </c>
    </row>
    <row r="187">
      <c r="A187" s="17" t="n"/>
      <c r="B187" s="5" t="n"/>
      <c r="C187" s="5" t="n"/>
      <c r="D187" s="13" t="n"/>
      <c r="E187" s="5" t="n"/>
      <c r="F187" s="5" t="n"/>
      <c r="G187" s="15" t="n"/>
      <c r="H187" s="14" t="n"/>
      <c r="I187" s="5" t="n"/>
      <c r="J187" s="6">
        <f>IF(AND(B187&amp;""="",F187&amp;""=""),"",IFERROR(INDEX('المنتجات'!$B$5:$B$204,MATCH($F187,'المنتجات'!$A$5:$A$204,0))&amp;"",""))</f>
        <v/>
      </c>
      <c r="K187" s="18">
        <f>IF(AND(B187&amp;""="",F187&amp;""=""),"",IFERROR(INDEX('المنتجات'!$D$5:$D$204,MATCH($F187,'المنتجات'!$A$5:$A$204,0))*G187-H187,0))</f>
        <v/>
      </c>
      <c r="L187" s="18">
        <f>IF(AND(B187&amp;""="",F187&amp;""=""),"",IF(I187="تم التسليم",IFERROR(INDEX('المحافظات'!$B$5:$B$44,MATCH($E187,'المحافظات'!$A$5:$A$44,0)),0),0))</f>
        <v/>
      </c>
      <c r="M187" s="18">
        <f>IF(AND(B187&amp;""="",F187&amp;""=""),"",IFERROR(INDEX('المنتجات'!$C$5:$C$204,MATCH($F187,'المنتجات'!$A$5:$A$204,0))*G187,0))</f>
        <v/>
      </c>
      <c r="N187" s="18">
        <f>IF(AND(B187&amp;""="",F187&amp;""=""),"",IF(I187="تم التسليم",IFERROR(INDEX('المحافظات'!$C$5:$C$44,MATCH($E187,'المحافظات'!$A$5:$A$44,0)),0),IF(I187="مرتجع",IFERROR(INDEX('المحافظات'!$D$5:$D$44,MATCH($E187,'المحافظات'!$A$5:$A$44,0)),0),0)))</f>
        <v/>
      </c>
      <c r="O187" s="18">
        <f>IF(AND(B187&amp;""="",F187&amp;""=""),"",IF(I187="تم التسليم",K187+L187-M187-N187,IF(I187="مرتجع",-N187,IF(I187="ملغي",0,""))))</f>
        <v/>
      </c>
      <c r="P187" s="6">
        <f>IF(AND(B187&amp;""="",F187&amp;""=""),"",IF(NOT(ISNUMBER(MATCH(F187,'المنتجات'!$A$5:$A$204,0))),"كود المنتج غير معروف",IF(NOT(ISNUMBER(MATCH(E187,'المحافظات'!$A$5:$A$44,0))),"المنطقة غير معروفة",IF(K187&lt;0,"الخصم أكبر من قيمة الطلب",IF(I187&amp;""="","اكتب الحالة","")))))</f>
        <v/>
      </c>
    </row>
    <row r="188">
      <c r="A188" s="17" t="n"/>
      <c r="B188" s="5" t="n"/>
      <c r="C188" s="5" t="n"/>
      <c r="D188" s="13" t="n"/>
      <c r="E188" s="5" t="n"/>
      <c r="F188" s="5" t="n"/>
      <c r="G188" s="15" t="n"/>
      <c r="H188" s="14" t="n"/>
      <c r="I188" s="5" t="n"/>
      <c r="J188" s="6">
        <f>IF(AND(B188&amp;""="",F188&amp;""=""),"",IFERROR(INDEX('المنتجات'!$B$5:$B$204,MATCH($F188,'المنتجات'!$A$5:$A$204,0))&amp;"",""))</f>
        <v/>
      </c>
      <c r="K188" s="18">
        <f>IF(AND(B188&amp;""="",F188&amp;""=""),"",IFERROR(INDEX('المنتجات'!$D$5:$D$204,MATCH($F188,'المنتجات'!$A$5:$A$204,0))*G188-H188,0))</f>
        <v/>
      </c>
      <c r="L188" s="18">
        <f>IF(AND(B188&amp;""="",F188&amp;""=""),"",IF(I188="تم التسليم",IFERROR(INDEX('المحافظات'!$B$5:$B$44,MATCH($E188,'المحافظات'!$A$5:$A$44,0)),0),0))</f>
        <v/>
      </c>
      <c r="M188" s="18">
        <f>IF(AND(B188&amp;""="",F188&amp;""=""),"",IFERROR(INDEX('المنتجات'!$C$5:$C$204,MATCH($F188,'المنتجات'!$A$5:$A$204,0))*G188,0))</f>
        <v/>
      </c>
      <c r="N188" s="18">
        <f>IF(AND(B188&amp;""="",F188&amp;""=""),"",IF(I188="تم التسليم",IFERROR(INDEX('المحافظات'!$C$5:$C$44,MATCH($E188,'المحافظات'!$A$5:$A$44,0)),0),IF(I188="مرتجع",IFERROR(INDEX('المحافظات'!$D$5:$D$44,MATCH($E188,'المحافظات'!$A$5:$A$44,0)),0),0)))</f>
        <v/>
      </c>
      <c r="O188" s="18">
        <f>IF(AND(B188&amp;""="",F188&amp;""=""),"",IF(I188="تم التسليم",K188+L188-M188-N188,IF(I188="مرتجع",-N188,IF(I188="ملغي",0,""))))</f>
        <v/>
      </c>
      <c r="P188" s="6">
        <f>IF(AND(B188&amp;""="",F188&amp;""=""),"",IF(NOT(ISNUMBER(MATCH(F188,'المنتجات'!$A$5:$A$204,0))),"كود المنتج غير معروف",IF(NOT(ISNUMBER(MATCH(E188,'المحافظات'!$A$5:$A$44,0))),"المنطقة غير معروفة",IF(K188&lt;0,"الخصم أكبر من قيمة الطلب",IF(I188&amp;""="","اكتب الحالة","")))))</f>
        <v/>
      </c>
    </row>
    <row r="189">
      <c r="A189" s="17" t="n"/>
      <c r="B189" s="5" t="n"/>
      <c r="C189" s="5" t="n"/>
      <c r="D189" s="13" t="n"/>
      <c r="E189" s="5" t="n"/>
      <c r="F189" s="5" t="n"/>
      <c r="G189" s="15" t="n"/>
      <c r="H189" s="14" t="n"/>
      <c r="I189" s="5" t="n"/>
      <c r="J189" s="6">
        <f>IF(AND(B189&amp;""="",F189&amp;""=""),"",IFERROR(INDEX('المنتجات'!$B$5:$B$204,MATCH($F189,'المنتجات'!$A$5:$A$204,0))&amp;"",""))</f>
        <v/>
      </c>
      <c r="K189" s="18">
        <f>IF(AND(B189&amp;""="",F189&amp;""=""),"",IFERROR(INDEX('المنتجات'!$D$5:$D$204,MATCH($F189,'المنتجات'!$A$5:$A$204,0))*G189-H189,0))</f>
        <v/>
      </c>
      <c r="L189" s="18">
        <f>IF(AND(B189&amp;""="",F189&amp;""=""),"",IF(I189="تم التسليم",IFERROR(INDEX('المحافظات'!$B$5:$B$44,MATCH($E189,'المحافظات'!$A$5:$A$44,0)),0),0))</f>
        <v/>
      </c>
      <c r="M189" s="18">
        <f>IF(AND(B189&amp;""="",F189&amp;""=""),"",IFERROR(INDEX('المنتجات'!$C$5:$C$204,MATCH($F189,'المنتجات'!$A$5:$A$204,0))*G189,0))</f>
        <v/>
      </c>
      <c r="N189" s="18">
        <f>IF(AND(B189&amp;""="",F189&amp;""=""),"",IF(I189="تم التسليم",IFERROR(INDEX('المحافظات'!$C$5:$C$44,MATCH($E189,'المحافظات'!$A$5:$A$44,0)),0),IF(I189="مرتجع",IFERROR(INDEX('المحافظات'!$D$5:$D$44,MATCH($E189,'المحافظات'!$A$5:$A$44,0)),0),0)))</f>
        <v/>
      </c>
      <c r="O189" s="18">
        <f>IF(AND(B189&amp;""="",F189&amp;""=""),"",IF(I189="تم التسليم",K189+L189-M189-N189,IF(I189="مرتجع",-N189,IF(I189="ملغي",0,""))))</f>
        <v/>
      </c>
      <c r="P189" s="6">
        <f>IF(AND(B189&amp;""="",F189&amp;""=""),"",IF(NOT(ISNUMBER(MATCH(F189,'المنتجات'!$A$5:$A$204,0))),"كود المنتج غير معروف",IF(NOT(ISNUMBER(MATCH(E189,'المحافظات'!$A$5:$A$44,0))),"المنطقة غير معروفة",IF(K189&lt;0,"الخصم أكبر من قيمة الطلب",IF(I189&amp;""="","اكتب الحالة","")))))</f>
        <v/>
      </c>
    </row>
    <row r="190">
      <c r="A190" s="17" t="n"/>
      <c r="B190" s="5" t="n"/>
      <c r="C190" s="5" t="n"/>
      <c r="D190" s="13" t="n"/>
      <c r="E190" s="5" t="n"/>
      <c r="F190" s="5" t="n"/>
      <c r="G190" s="15" t="n"/>
      <c r="H190" s="14" t="n"/>
      <c r="I190" s="5" t="n"/>
      <c r="J190" s="6">
        <f>IF(AND(B190&amp;""="",F190&amp;""=""),"",IFERROR(INDEX('المنتجات'!$B$5:$B$204,MATCH($F190,'المنتجات'!$A$5:$A$204,0))&amp;"",""))</f>
        <v/>
      </c>
      <c r="K190" s="18">
        <f>IF(AND(B190&amp;""="",F190&amp;""=""),"",IFERROR(INDEX('المنتجات'!$D$5:$D$204,MATCH($F190,'المنتجات'!$A$5:$A$204,0))*G190-H190,0))</f>
        <v/>
      </c>
      <c r="L190" s="18">
        <f>IF(AND(B190&amp;""="",F190&amp;""=""),"",IF(I190="تم التسليم",IFERROR(INDEX('المحافظات'!$B$5:$B$44,MATCH($E190,'المحافظات'!$A$5:$A$44,0)),0),0))</f>
        <v/>
      </c>
      <c r="M190" s="18">
        <f>IF(AND(B190&amp;""="",F190&amp;""=""),"",IFERROR(INDEX('المنتجات'!$C$5:$C$204,MATCH($F190,'المنتجات'!$A$5:$A$204,0))*G190,0))</f>
        <v/>
      </c>
      <c r="N190" s="18">
        <f>IF(AND(B190&amp;""="",F190&amp;""=""),"",IF(I190="تم التسليم",IFERROR(INDEX('المحافظات'!$C$5:$C$44,MATCH($E190,'المحافظات'!$A$5:$A$44,0)),0),IF(I190="مرتجع",IFERROR(INDEX('المحافظات'!$D$5:$D$44,MATCH($E190,'المحافظات'!$A$5:$A$44,0)),0),0)))</f>
        <v/>
      </c>
      <c r="O190" s="18">
        <f>IF(AND(B190&amp;""="",F190&amp;""=""),"",IF(I190="تم التسليم",K190+L190-M190-N190,IF(I190="مرتجع",-N190,IF(I190="ملغي",0,""))))</f>
        <v/>
      </c>
      <c r="P190" s="6">
        <f>IF(AND(B190&amp;""="",F190&amp;""=""),"",IF(NOT(ISNUMBER(MATCH(F190,'المنتجات'!$A$5:$A$204,0))),"كود المنتج غير معروف",IF(NOT(ISNUMBER(MATCH(E190,'المحافظات'!$A$5:$A$44,0))),"المنطقة غير معروفة",IF(K190&lt;0,"الخصم أكبر من قيمة الطلب",IF(I190&amp;""="","اكتب الحالة","")))))</f>
        <v/>
      </c>
    </row>
    <row r="191">
      <c r="A191" s="17" t="n"/>
      <c r="B191" s="5" t="n"/>
      <c r="C191" s="5" t="n"/>
      <c r="D191" s="13" t="n"/>
      <c r="E191" s="5" t="n"/>
      <c r="F191" s="5" t="n"/>
      <c r="G191" s="15" t="n"/>
      <c r="H191" s="14" t="n"/>
      <c r="I191" s="5" t="n"/>
      <c r="J191" s="6">
        <f>IF(AND(B191&amp;""="",F191&amp;""=""),"",IFERROR(INDEX('المنتجات'!$B$5:$B$204,MATCH($F191,'المنتجات'!$A$5:$A$204,0))&amp;"",""))</f>
        <v/>
      </c>
      <c r="K191" s="18">
        <f>IF(AND(B191&amp;""="",F191&amp;""=""),"",IFERROR(INDEX('المنتجات'!$D$5:$D$204,MATCH($F191,'المنتجات'!$A$5:$A$204,0))*G191-H191,0))</f>
        <v/>
      </c>
      <c r="L191" s="18">
        <f>IF(AND(B191&amp;""="",F191&amp;""=""),"",IF(I191="تم التسليم",IFERROR(INDEX('المحافظات'!$B$5:$B$44,MATCH($E191,'المحافظات'!$A$5:$A$44,0)),0),0))</f>
        <v/>
      </c>
      <c r="M191" s="18">
        <f>IF(AND(B191&amp;""="",F191&amp;""=""),"",IFERROR(INDEX('المنتجات'!$C$5:$C$204,MATCH($F191,'المنتجات'!$A$5:$A$204,0))*G191,0))</f>
        <v/>
      </c>
      <c r="N191" s="18">
        <f>IF(AND(B191&amp;""="",F191&amp;""=""),"",IF(I191="تم التسليم",IFERROR(INDEX('المحافظات'!$C$5:$C$44,MATCH($E191,'المحافظات'!$A$5:$A$44,0)),0),IF(I191="مرتجع",IFERROR(INDEX('المحافظات'!$D$5:$D$44,MATCH($E191,'المحافظات'!$A$5:$A$44,0)),0),0)))</f>
        <v/>
      </c>
      <c r="O191" s="18">
        <f>IF(AND(B191&amp;""="",F191&amp;""=""),"",IF(I191="تم التسليم",K191+L191-M191-N191,IF(I191="مرتجع",-N191,IF(I191="ملغي",0,""))))</f>
        <v/>
      </c>
      <c r="P191" s="6">
        <f>IF(AND(B191&amp;""="",F191&amp;""=""),"",IF(NOT(ISNUMBER(MATCH(F191,'المنتجات'!$A$5:$A$204,0))),"كود المنتج غير معروف",IF(NOT(ISNUMBER(MATCH(E191,'المحافظات'!$A$5:$A$44,0))),"المنطقة غير معروفة",IF(K191&lt;0,"الخصم أكبر من قيمة الطلب",IF(I191&amp;""="","اكتب الحالة","")))))</f>
        <v/>
      </c>
    </row>
    <row r="192">
      <c r="A192" s="17" t="n"/>
      <c r="B192" s="5" t="n"/>
      <c r="C192" s="5" t="n"/>
      <c r="D192" s="13" t="n"/>
      <c r="E192" s="5" t="n"/>
      <c r="F192" s="5" t="n"/>
      <c r="G192" s="15" t="n"/>
      <c r="H192" s="14" t="n"/>
      <c r="I192" s="5" t="n"/>
      <c r="J192" s="6">
        <f>IF(AND(B192&amp;""="",F192&amp;""=""),"",IFERROR(INDEX('المنتجات'!$B$5:$B$204,MATCH($F192,'المنتجات'!$A$5:$A$204,0))&amp;"",""))</f>
        <v/>
      </c>
      <c r="K192" s="18">
        <f>IF(AND(B192&amp;""="",F192&amp;""=""),"",IFERROR(INDEX('المنتجات'!$D$5:$D$204,MATCH($F192,'المنتجات'!$A$5:$A$204,0))*G192-H192,0))</f>
        <v/>
      </c>
      <c r="L192" s="18">
        <f>IF(AND(B192&amp;""="",F192&amp;""=""),"",IF(I192="تم التسليم",IFERROR(INDEX('المحافظات'!$B$5:$B$44,MATCH($E192,'المحافظات'!$A$5:$A$44,0)),0),0))</f>
        <v/>
      </c>
      <c r="M192" s="18">
        <f>IF(AND(B192&amp;""="",F192&amp;""=""),"",IFERROR(INDEX('المنتجات'!$C$5:$C$204,MATCH($F192,'المنتجات'!$A$5:$A$204,0))*G192,0))</f>
        <v/>
      </c>
      <c r="N192" s="18">
        <f>IF(AND(B192&amp;""="",F192&amp;""=""),"",IF(I192="تم التسليم",IFERROR(INDEX('المحافظات'!$C$5:$C$44,MATCH($E192,'المحافظات'!$A$5:$A$44,0)),0),IF(I192="مرتجع",IFERROR(INDEX('المحافظات'!$D$5:$D$44,MATCH($E192,'المحافظات'!$A$5:$A$44,0)),0),0)))</f>
        <v/>
      </c>
      <c r="O192" s="18">
        <f>IF(AND(B192&amp;""="",F192&amp;""=""),"",IF(I192="تم التسليم",K192+L192-M192-N192,IF(I192="مرتجع",-N192,IF(I192="ملغي",0,""))))</f>
        <v/>
      </c>
      <c r="P192" s="6">
        <f>IF(AND(B192&amp;""="",F192&amp;""=""),"",IF(NOT(ISNUMBER(MATCH(F192,'المنتجات'!$A$5:$A$204,0))),"كود المنتج غير معروف",IF(NOT(ISNUMBER(MATCH(E192,'المحافظات'!$A$5:$A$44,0))),"المنطقة غير معروفة",IF(K192&lt;0,"الخصم أكبر من قيمة الطلب",IF(I192&amp;""="","اكتب الحالة","")))))</f>
        <v/>
      </c>
    </row>
    <row r="193">
      <c r="A193" s="17" t="n"/>
      <c r="B193" s="5" t="n"/>
      <c r="C193" s="5" t="n"/>
      <c r="D193" s="13" t="n"/>
      <c r="E193" s="5" t="n"/>
      <c r="F193" s="5" t="n"/>
      <c r="G193" s="15" t="n"/>
      <c r="H193" s="14" t="n"/>
      <c r="I193" s="5" t="n"/>
      <c r="J193" s="6">
        <f>IF(AND(B193&amp;""="",F193&amp;""=""),"",IFERROR(INDEX('المنتجات'!$B$5:$B$204,MATCH($F193,'المنتجات'!$A$5:$A$204,0))&amp;"",""))</f>
        <v/>
      </c>
      <c r="K193" s="18">
        <f>IF(AND(B193&amp;""="",F193&amp;""=""),"",IFERROR(INDEX('المنتجات'!$D$5:$D$204,MATCH($F193,'المنتجات'!$A$5:$A$204,0))*G193-H193,0))</f>
        <v/>
      </c>
      <c r="L193" s="18">
        <f>IF(AND(B193&amp;""="",F193&amp;""=""),"",IF(I193="تم التسليم",IFERROR(INDEX('المحافظات'!$B$5:$B$44,MATCH($E193,'المحافظات'!$A$5:$A$44,0)),0),0))</f>
        <v/>
      </c>
      <c r="M193" s="18">
        <f>IF(AND(B193&amp;""="",F193&amp;""=""),"",IFERROR(INDEX('المنتجات'!$C$5:$C$204,MATCH($F193,'المنتجات'!$A$5:$A$204,0))*G193,0))</f>
        <v/>
      </c>
      <c r="N193" s="18">
        <f>IF(AND(B193&amp;""="",F193&amp;""=""),"",IF(I193="تم التسليم",IFERROR(INDEX('المحافظات'!$C$5:$C$44,MATCH($E193,'المحافظات'!$A$5:$A$44,0)),0),IF(I193="مرتجع",IFERROR(INDEX('المحافظات'!$D$5:$D$44,MATCH($E193,'المحافظات'!$A$5:$A$44,0)),0),0)))</f>
        <v/>
      </c>
      <c r="O193" s="18">
        <f>IF(AND(B193&amp;""="",F193&amp;""=""),"",IF(I193="تم التسليم",K193+L193-M193-N193,IF(I193="مرتجع",-N193,IF(I193="ملغي",0,""))))</f>
        <v/>
      </c>
      <c r="P193" s="6">
        <f>IF(AND(B193&amp;""="",F193&amp;""=""),"",IF(NOT(ISNUMBER(MATCH(F193,'المنتجات'!$A$5:$A$204,0))),"كود المنتج غير معروف",IF(NOT(ISNUMBER(MATCH(E193,'المحافظات'!$A$5:$A$44,0))),"المنطقة غير معروفة",IF(K193&lt;0,"الخصم أكبر من قيمة الطلب",IF(I193&amp;""="","اكتب الحالة","")))))</f>
        <v/>
      </c>
    </row>
    <row r="194">
      <c r="A194" s="17" t="n"/>
      <c r="B194" s="5" t="n"/>
      <c r="C194" s="5" t="n"/>
      <c r="D194" s="13" t="n"/>
      <c r="E194" s="5" t="n"/>
      <c r="F194" s="5" t="n"/>
      <c r="G194" s="15" t="n"/>
      <c r="H194" s="14" t="n"/>
      <c r="I194" s="5" t="n"/>
      <c r="J194" s="6">
        <f>IF(AND(B194&amp;""="",F194&amp;""=""),"",IFERROR(INDEX('المنتجات'!$B$5:$B$204,MATCH($F194,'المنتجات'!$A$5:$A$204,0))&amp;"",""))</f>
        <v/>
      </c>
      <c r="K194" s="18">
        <f>IF(AND(B194&amp;""="",F194&amp;""=""),"",IFERROR(INDEX('المنتجات'!$D$5:$D$204,MATCH($F194,'المنتجات'!$A$5:$A$204,0))*G194-H194,0))</f>
        <v/>
      </c>
      <c r="L194" s="18">
        <f>IF(AND(B194&amp;""="",F194&amp;""=""),"",IF(I194="تم التسليم",IFERROR(INDEX('المحافظات'!$B$5:$B$44,MATCH($E194,'المحافظات'!$A$5:$A$44,0)),0),0))</f>
        <v/>
      </c>
      <c r="M194" s="18">
        <f>IF(AND(B194&amp;""="",F194&amp;""=""),"",IFERROR(INDEX('المنتجات'!$C$5:$C$204,MATCH($F194,'المنتجات'!$A$5:$A$204,0))*G194,0))</f>
        <v/>
      </c>
      <c r="N194" s="18">
        <f>IF(AND(B194&amp;""="",F194&amp;""=""),"",IF(I194="تم التسليم",IFERROR(INDEX('المحافظات'!$C$5:$C$44,MATCH($E194,'المحافظات'!$A$5:$A$44,0)),0),IF(I194="مرتجع",IFERROR(INDEX('المحافظات'!$D$5:$D$44,MATCH($E194,'المحافظات'!$A$5:$A$44,0)),0),0)))</f>
        <v/>
      </c>
      <c r="O194" s="18">
        <f>IF(AND(B194&amp;""="",F194&amp;""=""),"",IF(I194="تم التسليم",K194+L194-M194-N194,IF(I194="مرتجع",-N194,IF(I194="ملغي",0,""))))</f>
        <v/>
      </c>
      <c r="P194" s="6">
        <f>IF(AND(B194&amp;""="",F194&amp;""=""),"",IF(NOT(ISNUMBER(MATCH(F194,'المنتجات'!$A$5:$A$204,0))),"كود المنتج غير معروف",IF(NOT(ISNUMBER(MATCH(E194,'المحافظات'!$A$5:$A$44,0))),"المنطقة غير معروفة",IF(K194&lt;0,"الخصم أكبر من قيمة الطلب",IF(I194&amp;""="","اكتب الحالة","")))))</f>
        <v/>
      </c>
    </row>
    <row r="195">
      <c r="A195" s="17" t="n"/>
      <c r="B195" s="5" t="n"/>
      <c r="C195" s="5" t="n"/>
      <c r="D195" s="13" t="n"/>
      <c r="E195" s="5" t="n"/>
      <c r="F195" s="5" t="n"/>
      <c r="G195" s="15" t="n"/>
      <c r="H195" s="14" t="n"/>
      <c r="I195" s="5" t="n"/>
      <c r="J195" s="6">
        <f>IF(AND(B195&amp;""="",F195&amp;""=""),"",IFERROR(INDEX('المنتجات'!$B$5:$B$204,MATCH($F195,'المنتجات'!$A$5:$A$204,0))&amp;"",""))</f>
        <v/>
      </c>
      <c r="K195" s="18">
        <f>IF(AND(B195&amp;""="",F195&amp;""=""),"",IFERROR(INDEX('المنتجات'!$D$5:$D$204,MATCH($F195,'المنتجات'!$A$5:$A$204,0))*G195-H195,0))</f>
        <v/>
      </c>
      <c r="L195" s="18">
        <f>IF(AND(B195&amp;""="",F195&amp;""=""),"",IF(I195="تم التسليم",IFERROR(INDEX('المحافظات'!$B$5:$B$44,MATCH($E195,'المحافظات'!$A$5:$A$44,0)),0),0))</f>
        <v/>
      </c>
      <c r="M195" s="18">
        <f>IF(AND(B195&amp;""="",F195&amp;""=""),"",IFERROR(INDEX('المنتجات'!$C$5:$C$204,MATCH($F195,'المنتجات'!$A$5:$A$204,0))*G195,0))</f>
        <v/>
      </c>
      <c r="N195" s="18">
        <f>IF(AND(B195&amp;""="",F195&amp;""=""),"",IF(I195="تم التسليم",IFERROR(INDEX('المحافظات'!$C$5:$C$44,MATCH($E195,'المحافظات'!$A$5:$A$44,0)),0),IF(I195="مرتجع",IFERROR(INDEX('المحافظات'!$D$5:$D$44,MATCH($E195,'المحافظات'!$A$5:$A$44,0)),0),0)))</f>
        <v/>
      </c>
      <c r="O195" s="18">
        <f>IF(AND(B195&amp;""="",F195&amp;""=""),"",IF(I195="تم التسليم",K195+L195-M195-N195,IF(I195="مرتجع",-N195,IF(I195="ملغي",0,""))))</f>
        <v/>
      </c>
      <c r="P195" s="6">
        <f>IF(AND(B195&amp;""="",F195&amp;""=""),"",IF(NOT(ISNUMBER(MATCH(F195,'المنتجات'!$A$5:$A$204,0))),"كود المنتج غير معروف",IF(NOT(ISNUMBER(MATCH(E195,'المحافظات'!$A$5:$A$44,0))),"المنطقة غير معروفة",IF(K195&lt;0,"الخصم أكبر من قيمة الطلب",IF(I195&amp;""="","اكتب الحالة","")))))</f>
        <v/>
      </c>
    </row>
    <row r="196">
      <c r="A196" s="17" t="n"/>
      <c r="B196" s="5" t="n"/>
      <c r="C196" s="5" t="n"/>
      <c r="D196" s="13" t="n"/>
      <c r="E196" s="5" t="n"/>
      <c r="F196" s="5" t="n"/>
      <c r="G196" s="15" t="n"/>
      <c r="H196" s="14" t="n"/>
      <c r="I196" s="5" t="n"/>
      <c r="J196" s="6">
        <f>IF(AND(B196&amp;""="",F196&amp;""=""),"",IFERROR(INDEX('المنتجات'!$B$5:$B$204,MATCH($F196,'المنتجات'!$A$5:$A$204,0))&amp;"",""))</f>
        <v/>
      </c>
      <c r="K196" s="18">
        <f>IF(AND(B196&amp;""="",F196&amp;""=""),"",IFERROR(INDEX('المنتجات'!$D$5:$D$204,MATCH($F196,'المنتجات'!$A$5:$A$204,0))*G196-H196,0))</f>
        <v/>
      </c>
      <c r="L196" s="18">
        <f>IF(AND(B196&amp;""="",F196&amp;""=""),"",IF(I196="تم التسليم",IFERROR(INDEX('المحافظات'!$B$5:$B$44,MATCH($E196,'المحافظات'!$A$5:$A$44,0)),0),0))</f>
        <v/>
      </c>
      <c r="M196" s="18">
        <f>IF(AND(B196&amp;""="",F196&amp;""=""),"",IFERROR(INDEX('المنتجات'!$C$5:$C$204,MATCH($F196,'المنتجات'!$A$5:$A$204,0))*G196,0))</f>
        <v/>
      </c>
      <c r="N196" s="18">
        <f>IF(AND(B196&amp;""="",F196&amp;""=""),"",IF(I196="تم التسليم",IFERROR(INDEX('المحافظات'!$C$5:$C$44,MATCH($E196,'المحافظات'!$A$5:$A$44,0)),0),IF(I196="مرتجع",IFERROR(INDEX('المحافظات'!$D$5:$D$44,MATCH($E196,'المحافظات'!$A$5:$A$44,0)),0),0)))</f>
        <v/>
      </c>
      <c r="O196" s="18">
        <f>IF(AND(B196&amp;""="",F196&amp;""=""),"",IF(I196="تم التسليم",K196+L196-M196-N196,IF(I196="مرتجع",-N196,IF(I196="ملغي",0,""))))</f>
        <v/>
      </c>
      <c r="P196" s="6">
        <f>IF(AND(B196&amp;""="",F196&amp;""=""),"",IF(NOT(ISNUMBER(MATCH(F196,'المنتجات'!$A$5:$A$204,0))),"كود المنتج غير معروف",IF(NOT(ISNUMBER(MATCH(E196,'المحافظات'!$A$5:$A$44,0))),"المنطقة غير معروفة",IF(K196&lt;0,"الخصم أكبر من قيمة الطلب",IF(I196&amp;""="","اكتب الحالة","")))))</f>
        <v/>
      </c>
    </row>
    <row r="197">
      <c r="A197" s="17" t="n"/>
      <c r="B197" s="5" t="n"/>
      <c r="C197" s="5" t="n"/>
      <c r="D197" s="13" t="n"/>
      <c r="E197" s="5" t="n"/>
      <c r="F197" s="5" t="n"/>
      <c r="G197" s="15" t="n"/>
      <c r="H197" s="14" t="n"/>
      <c r="I197" s="5" t="n"/>
      <c r="J197" s="6">
        <f>IF(AND(B197&amp;""="",F197&amp;""=""),"",IFERROR(INDEX('المنتجات'!$B$5:$B$204,MATCH($F197,'المنتجات'!$A$5:$A$204,0))&amp;"",""))</f>
        <v/>
      </c>
      <c r="K197" s="18">
        <f>IF(AND(B197&amp;""="",F197&amp;""=""),"",IFERROR(INDEX('المنتجات'!$D$5:$D$204,MATCH($F197,'المنتجات'!$A$5:$A$204,0))*G197-H197,0))</f>
        <v/>
      </c>
      <c r="L197" s="18">
        <f>IF(AND(B197&amp;""="",F197&amp;""=""),"",IF(I197="تم التسليم",IFERROR(INDEX('المحافظات'!$B$5:$B$44,MATCH($E197,'المحافظات'!$A$5:$A$44,0)),0),0))</f>
        <v/>
      </c>
      <c r="M197" s="18">
        <f>IF(AND(B197&amp;""="",F197&amp;""=""),"",IFERROR(INDEX('المنتجات'!$C$5:$C$204,MATCH($F197,'المنتجات'!$A$5:$A$204,0))*G197,0))</f>
        <v/>
      </c>
      <c r="N197" s="18">
        <f>IF(AND(B197&amp;""="",F197&amp;""=""),"",IF(I197="تم التسليم",IFERROR(INDEX('المحافظات'!$C$5:$C$44,MATCH($E197,'المحافظات'!$A$5:$A$44,0)),0),IF(I197="مرتجع",IFERROR(INDEX('المحافظات'!$D$5:$D$44,MATCH($E197,'المحافظات'!$A$5:$A$44,0)),0),0)))</f>
        <v/>
      </c>
      <c r="O197" s="18">
        <f>IF(AND(B197&amp;""="",F197&amp;""=""),"",IF(I197="تم التسليم",K197+L197-M197-N197,IF(I197="مرتجع",-N197,IF(I197="ملغي",0,""))))</f>
        <v/>
      </c>
      <c r="P197" s="6">
        <f>IF(AND(B197&amp;""="",F197&amp;""=""),"",IF(NOT(ISNUMBER(MATCH(F197,'المنتجات'!$A$5:$A$204,0))),"كود المنتج غير معروف",IF(NOT(ISNUMBER(MATCH(E197,'المحافظات'!$A$5:$A$44,0))),"المنطقة غير معروفة",IF(K197&lt;0,"الخصم أكبر من قيمة الطلب",IF(I197&amp;""="","اكتب الحالة","")))))</f>
        <v/>
      </c>
    </row>
    <row r="198">
      <c r="A198" s="17" t="n"/>
      <c r="B198" s="5" t="n"/>
      <c r="C198" s="5" t="n"/>
      <c r="D198" s="13" t="n"/>
      <c r="E198" s="5" t="n"/>
      <c r="F198" s="5" t="n"/>
      <c r="G198" s="15" t="n"/>
      <c r="H198" s="14" t="n"/>
      <c r="I198" s="5" t="n"/>
      <c r="J198" s="6">
        <f>IF(AND(B198&amp;""="",F198&amp;""=""),"",IFERROR(INDEX('المنتجات'!$B$5:$B$204,MATCH($F198,'المنتجات'!$A$5:$A$204,0))&amp;"",""))</f>
        <v/>
      </c>
      <c r="K198" s="18">
        <f>IF(AND(B198&amp;""="",F198&amp;""=""),"",IFERROR(INDEX('المنتجات'!$D$5:$D$204,MATCH($F198,'المنتجات'!$A$5:$A$204,0))*G198-H198,0))</f>
        <v/>
      </c>
      <c r="L198" s="18">
        <f>IF(AND(B198&amp;""="",F198&amp;""=""),"",IF(I198="تم التسليم",IFERROR(INDEX('المحافظات'!$B$5:$B$44,MATCH($E198,'المحافظات'!$A$5:$A$44,0)),0),0))</f>
        <v/>
      </c>
      <c r="M198" s="18">
        <f>IF(AND(B198&amp;""="",F198&amp;""=""),"",IFERROR(INDEX('المنتجات'!$C$5:$C$204,MATCH($F198,'المنتجات'!$A$5:$A$204,0))*G198,0))</f>
        <v/>
      </c>
      <c r="N198" s="18">
        <f>IF(AND(B198&amp;""="",F198&amp;""=""),"",IF(I198="تم التسليم",IFERROR(INDEX('المحافظات'!$C$5:$C$44,MATCH($E198,'المحافظات'!$A$5:$A$44,0)),0),IF(I198="مرتجع",IFERROR(INDEX('المحافظات'!$D$5:$D$44,MATCH($E198,'المحافظات'!$A$5:$A$44,0)),0),0)))</f>
        <v/>
      </c>
      <c r="O198" s="18">
        <f>IF(AND(B198&amp;""="",F198&amp;""=""),"",IF(I198="تم التسليم",K198+L198-M198-N198,IF(I198="مرتجع",-N198,IF(I198="ملغي",0,""))))</f>
        <v/>
      </c>
      <c r="P198" s="6">
        <f>IF(AND(B198&amp;""="",F198&amp;""=""),"",IF(NOT(ISNUMBER(MATCH(F198,'المنتجات'!$A$5:$A$204,0))),"كود المنتج غير معروف",IF(NOT(ISNUMBER(MATCH(E198,'المحافظات'!$A$5:$A$44,0))),"المنطقة غير معروفة",IF(K198&lt;0,"الخصم أكبر من قيمة الطلب",IF(I198&amp;""="","اكتب الحالة","")))))</f>
        <v/>
      </c>
    </row>
    <row r="199">
      <c r="A199" s="17" t="n"/>
      <c r="B199" s="5" t="n"/>
      <c r="C199" s="5" t="n"/>
      <c r="D199" s="13" t="n"/>
      <c r="E199" s="5" t="n"/>
      <c r="F199" s="5" t="n"/>
      <c r="G199" s="15" t="n"/>
      <c r="H199" s="14" t="n"/>
      <c r="I199" s="5" t="n"/>
      <c r="J199" s="6">
        <f>IF(AND(B199&amp;""="",F199&amp;""=""),"",IFERROR(INDEX('المنتجات'!$B$5:$B$204,MATCH($F199,'المنتجات'!$A$5:$A$204,0))&amp;"",""))</f>
        <v/>
      </c>
      <c r="K199" s="18">
        <f>IF(AND(B199&amp;""="",F199&amp;""=""),"",IFERROR(INDEX('المنتجات'!$D$5:$D$204,MATCH($F199,'المنتجات'!$A$5:$A$204,0))*G199-H199,0))</f>
        <v/>
      </c>
      <c r="L199" s="18">
        <f>IF(AND(B199&amp;""="",F199&amp;""=""),"",IF(I199="تم التسليم",IFERROR(INDEX('المحافظات'!$B$5:$B$44,MATCH($E199,'المحافظات'!$A$5:$A$44,0)),0),0))</f>
        <v/>
      </c>
      <c r="M199" s="18">
        <f>IF(AND(B199&amp;""="",F199&amp;""=""),"",IFERROR(INDEX('المنتجات'!$C$5:$C$204,MATCH($F199,'المنتجات'!$A$5:$A$204,0))*G199,0))</f>
        <v/>
      </c>
      <c r="N199" s="18">
        <f>IF(AND(B199&amp;""="",F199&amp;""=""),"",IF(I199="تم التسليم",IFERROR(INDEX('المحافظات'!$C$5:$C$44,MATCH($E199,'المحافظات'!$A$5:$A$44,0)),0),IF(I199="مرتجع",IFERROR(INDEX('المحافظات'!$D$5:$D$44,MATCH($E199,'المحافظات'!$A$5:$A$44,0)),0),0)))</f>
        <v/>
      </c>
      <c r="O199" s="18">
        <f>IF(AND(B199&amp;""="",F199&amp;""=""),"",IF(I199="تم التسليم",K199+L199-M199-N199,IF(I199="مرتجع",-N199,IF(I199="ملغي",0,""))))</f>
        <v/>
      </c>
      <c r="P199" s="6">
        <f>IF(AND(B199&amp;""="",F199&amp;""=""),"",IF(NOT(ISNUMBER(MATCH(F199,'المنتجات'!$A$5:$A$204,0))),"كود المنتج غير معروف",IF(NOT(ISNUMBER(MATCH(E199,'المحافظات'!$A$5:$A$44,0))),"المنطقة غير معروفة",IF(K199&lt;0,"الخصم أكبر من قيمة الطلب",IF(I199&amp;""="","اكتب الحالة","")))))</f>
        <v/>
      </c>
    </row>
    <row r="200">
      <c r="A200" s="17" t="n"/>
      <c r="B200" s="5" t="n"/>
      <c r="C200" s="5" t="n"/>
      <c r="D200" s="13" t="n"/>
      <c r="E200" s="5" t="n"/>
      <c r="F200" s="5" t="n"/>
      <c r="G200" s="15" t="n"/>
      <c r="H200" s="14" t="n"/>
      <c r="I200" s="5" t="n"/>
      <c r="J200" s="6">
        <f>IF(AND(B200&amp;""="",F200&amp;""=""),"",IFERROR(INDEX('المنتجات'!$B$5:$B$204,MATCH($F200,'المنتجات'!$A$5:$A$204,0))&amp;"",""))</f>
        <v/>
      </c>
      <c r="K200" s="18">
        <f>IF(AND(B200&amp;""="",F200&amp;""=""),"",IFERROR(INDEX('المنتجات'!$D$5:$D$204,MATCH($F200,'المنتجات'!$A$5:$A$204,0))*G200-H200,0))</f>
        <v/>
      </c>
      <c r="L200" s="18">
        <f>IF(AND(B200&amp;""="",F200&amp;""=""),"",IF(I200="تم التسليم",IFERROR(INDEX('المحافظات'!$B$5:$B$44,MATCH($E200,'المحافظات'!$A$5:$A$44,0)),0),0))</f>
        <v/>
      </c>
      <c r="M200" s="18">
        <f>IF(AND(B200&amp;""="",F200&amp;""=""),"",IFERROR(INDEX('المنتجات'!$C$5:$C$204,MATCH($F200,'المنتجات'!$A$5:$A$204,0))*G200,0))</f>
        <v/>
      </c>
      <c r="N200" s="18">
        <f>IF(AND(B200&amp;""="",F200&amp;""=""),"",IF(I200="تم التسليم",IFERROR(INDEX('المحافظات'!$C$5:$C$44,MATCH($E200,'المحافظات'!$A$5:$A$44,0)),0),IF(I200="مرتجع",IFERROR(INDEX('المحافظات'!$D$5:$D$44,MATCH($E200,'المحافظات'!$A$5:$A$44,0)),0),0)))</f>
        <v/>
      </c>
      <c r="O200" s="18">
        <f>IF(AND(B200&amp;""="",F200&amp;""=""),"",IF(I200="تم التسليم",K200+L200-M200-N200,IF(I200="مرتجع",-N200,IF(I200="ملغي",0,""))))</f>
        <v/>
      </c>
      <c r="P200" s="6">
        <f>IF(AND(B200&amp;""="",F200&amp;""=""),"",IF(NOT(ISNUMBER(MATCH(F200,'المنتجات'!$A$5:$A$204,0))),"كود المنتج غير معروف",IF(NOT(ISNUMBER(MATCH(E200,'المحافظات'!$A$5:$A$44,0))),"المنطقة غير معروفة",IF(K200&lt;0,"الخصم أكبر من قيمة الطلب",IF(I200&amp;""="","اكتب الحالة","")))))</f>
        <v/>
      </c>
    </row>
    <row r="201">
      <c r="A201" s="17" t="n"/>
      <c r="B201" s="5" t="n"/>
      <c r="C201" s="5" t="n"/>
      <c r="D201" s="13" t="n"/>
      <c r="E201" s="5" t="n"/>
      <c r="F201" s="5" t="n"/>
      <c r="G201" s="15" t="n"/>
      <c r="H201" s="14" t="n"/>
      <c r="I201" s="5" t="n"/>
      <c r="J201" s="6">
        <f>IF(AND(B201&amp;""="",F201&amp;""=""),"",IFERROR(INDEX('المنتجات'!$B$5:$B$204,MATCH($F201,'المنتجات'!$A$5:$A$204,0))&amp;"",""))</f>
        <v/>
      </c>
      <c r="K201" s="18">
        <f>IF(AND(B201&amp;""="",F201&amp;""=""),"",IFERROR(INDEX('المنتجات'!$D$5:$D$204,MATCH($F201,'المنتجات'!$A$5:$A$204,0))*G201-H201,0))</f>
        <v/>
      </c>
      <c r="L201" s="18">
        <f>IF(AND(B201&amp;""="",F201&amp;""=""),"",IF(I201="تم التسليم",IFERROR(INDEX('المحافظات'!$B$5:$B$44,MATCH($E201,'المحافظات'!$A$5:$A$44,0)),0),0))</f>
        <v/>
      </c>
      <c r="M201" s="18">
        <f>IF(AND(B201&amp;""="",F201&amp;""=""),"",IFERROR(INDEX('المنتجات'!$C$5:$C$204,MATCH($F201,'المنتجات'!$A$5:$A$204,0))*G201,0))</f>
        <v/>
      </c>
      <c r="N201" s="18">
        <f>IF(AND(B201&amp;""="",F201&amp;""=""),"",IF(I201="تم التسليم",IFERROR(INDEX('المحافظات'!$C$5:$C$44,MATCH($E201,'المحافظات'!$A$5:$A$44,0)),0),IF(I201="مرتجع",IFERROR(INDEX('المحافظات'!$D$5:$D$44,MATCH($E201,'المحافظات'!$A$5:$A$44,0)),0),0)))</f>
        <v/>
      </c>
      <c r="O201" s="18">
        <f>IF(AND(B201&amp;""="",F201&amp;""=""),"",IF(I201="تم التسليم",K201+L201-M201-N201,IF(I201="مرتجع",-N201,IF(I201="ملغي",0,""))))</f>
        <v/>
      </c>
      <c r="P201" s="6">
        <f>IF(AND(B201&amp;""="",F201&amp;""=""),"",IF(NOT(ISNUMBER(MATCH(F201,'المنتجات'!$A$5:$A$204,0))),"كود المنتج غير معروف",IF(NOT(ISNUMBER(MATCH(E201,'المحافظات'!$A$5:$A$44,0))),"المنطقة غير معروفة",IF(K201&lt;0,"الخصم أكبر من قيمة الطلب",IF(I201&amp;""="","اكتب الحالة","")))))</f>
        <v/>
      </c>
    </row>
    <row r="202">
      <c r="A202" s="17" t="n"/>
      <c r="B202" s="5" t="n"/>
      <c r="C202" s="5" t="n"/>
      <c r="D202" s="13" t="n"/>
      <c r="E202" s="5" t="n"/>
      <c r="F202" s="5" t="n"/>
      <c r="G202" s="15" t="n"/>
      <c r="H202" s="14" t="n"/>
      <c r="I202" s="5" t="n"/>
      <c r="J202" s="6">
        <f>IF(AND(B202&amp;""="",F202&amp;""=""),"",IFERROR(INDEX('المنتجات'!$B$5:$B$204,MATCH($F202,'المنتجات'!$A$5:$A$204,0))&amp;"",""))</f>
        <v/>
      </c>
      <c r="K202" s="18">
        <f>IF(AND(B202&amp;""="",F202&amp;""=""),"",IFERROR(INDEX('المنتجات'!$D$5:$D$204,MATCH($F202,'المنتجات'!$A$5:$A$204,0))*G202-H202,0))</f>
        <v/>
      </c>
      <c r="L202" s="18">
        <f>IF(AND(B202&amp;""="",F202&amp;""=""),"",IF(I202="تم التسليم",IFERROR(INDEX('المحافظات'!$B$5:$B$44,MATCH($E202,'المحافظات'!$A$5:$A$44,0)),0),0))</f>
        <v/>
      </c>
      <c r="M202" s="18">
        <f>IF(AND(B202&amp;""="",F202&amp;""=""),"",IFERROR(INDEX('المنتجات'!$C$5:$C$204,MATCH($F202,'المنتجات'!$A$5:$A$204,0))*G202,0))</f>
        <v/>
      </c>
      <c r="N202" s="18">
        <f>IF(AND(B202&amp;""="",F202&amp;""=""),"",IF(I202="تم التسليم",IFERROR(INDEX('المحافظات'!$C$5:$C$44,MATCH($E202,'المحافظات'!$A$5:$A$44,0)),0),IF(I202="مرتجع",IFERROR(INDEX('المحافظات'!$D$5:$D$44,MATCH($E202,'المحافظات'!$A$5:$A$44,0)),0),0)))</f>
        <v/>
      </c>
      <c r="O202" s="18">
        <f>IF(AND(B202&amp;""="",F202&amp;""=""),"",IF(I202="تم التسليم",K202+L202-M202-N202,IF(I202="مرتجع",-N202,IF(I202="ملغي",0,""))))</f>
        <v/>
      </c>
      <c r="P202" s="6">
        <f>IF(AND(B202&amp;""="",F202&amp;""=""),"",IF(NOT(ISNUMBER(MATCH(F202,'المنتجات'!$A$5:$A$204,0))),"كود المنتج غير معروف",IF(NOT(ISNUMBER(MATCH(E202,'المحافظات'!$A$5:$A$44,0))),"المنطقة غير معروفة",IF(K202&lt;0,"الخصم أكبر من قيمة الطلب",IF(I202&amp;""="","اكتب الحالة","")))))</f>
        <v/>
      </c>
    </row>
    <row r="203">
      <c r="A203" s="17" t="n"/>
      <c r="B203" s="5" t="n"/>
      <c r="C203" s="5" t="n"/>
      <c r="D203" s="13" t="n"/>
      <c r="E203" s="5" t="n"/>
      <c r="F203" s="5" t="n"/>
      <c r="G203" s="15" t="n"/>
      <c r="H203" s="14" t="n"/>
      <c r="I203" s="5" t="n"/>
      <c r="J203" s="6">
        <f>IF(AND(B203&amp;""="",F203&amp;""=""),"",IFERROR(INDEX('المنتجات'!$B$5:$B$204,MATCH($F203,'المنتجات'!$A$5:$A$204,0))&amp;"",""))</f>
        <v/>
      </c>
      <c r="K203" s="18">
        <f>IF(AND(B203&amp;""="",F203&amp;""=""),"",IFERROR(INDEX('المنتجات'!$D$5:$D$204,MATCH($F203,'المنتجات'!$A$5:$A$204,0))*G203-H203,0))</f>
        <v/>
      </c>
      <c r="L203" s="18">
        <f>IF(AND(B203&amp;""="",F203&amp;""=""),"",IF(I203="تم التسليم",IFERROR(INDEX('المحافظات'!$B$5:$B$44,MATCH($E203,'المحافظات'!$A$5:$A$44,0)),0),0))</f>
        <v/>
      </c>
      <c r="M203" s="18">
        <f>IF(AND(B203&amp;""="",F203&amp;""=""),"",IFERROR(INDEX('المنتجات'!$C$5:$C$204,MATCH($F203,'المنتجات'!$A$5:$A$204,0))*G203,0))</f>
        <v/>
      </c>
      <c r="N203" s="18">
        <f>IF(AND(B203&amp;""="",F203&amp;""=""),"",IF(I203="تم التسليم",IFERROR(INDEX('المحافظات'!$C$5:$C$44,MATCH($E203,'المحافظات'!$A$5:$A$44,0)),0),IF(I203="مرتجع",IFERROR(INDEX('المحافظات'!$D$5:$D$44,MATCH($E203,'المحافظات'!$A$5:$A$44,0)),0),0)))</f>
        <v/>
      </c>
      <c r="O203" s="18">
        <f>IF(AND(B203&amp;""="",F203&amp;""=""),"",IF(I203="تم التسليم",K203+L203-M203-N203,IF(I203="مرتجع",-N203,IF(I203="ملغي",0,""))))</f>
        <v/>
      </c>
      <c r="P203" s="6">
        <f>IF(AND(B203&amp;""="",F203&amp;""=""),"",IF(NOT(ISNUMBER(MATCH(F203,'المنتجات'!$A$5:$A$204,0))),"كود المنتج غير معروف",IF(NOT(ISNUMBER(MATCH(E203,'المحافظات'!$A$5:$A$44,0))),"المنطقة غير معروفة",IF(K203&lt;0,"الخصم أكبر من قيمة الطلب",IF(I203&amp;""="","اكتب الحالة","")))))</f>
        <v/>
      </c>
    </row>
    <row r="204">
      <c r="A204" s="17" t="n"/>
      <c r="B204" s="5" t="n"/>
      <c r="C204" s="5" t="n"/>
      <c r="D204" s="13" t="n"/>
      <c r="E204" s="5" t="n"/>
      <c r="F204" s="5" t="n"/>
      <c r="G204" s="15" t="n"/>
      <c r="H204" s="14" t="n"/>
      <c r="I204" s="5" t="n"/>
      <c r="J204" s="6">
        <f>IF(AND(B204&amp;""="",F204&amp;""=""),"",IFERROR(INDEX('المنتجات'!$B$5:$B$204,MATCH($F204,'المنتجات'!$A$5:$A$204,0))&amp;"",""))</f>
        <v/>
      </c>
      <c r="K204" s="18">
        <f>IF(AND(B204&amp;""="",F204&amp;""=""),"",IFERROR(INDEX('المنتجات'!$D$5:$D$204,MATCH($F204,'المنتجات'!$A$5:$A$204,0))*G204-H204,0))</f>
        <v/>
      </c>
      <c r="L204" s="18">
        <f>IF(AND(B204&amp;""="",F204&amp;""=""),"",IF(I204="تم التسليم",IFERROR(INDEX('المحافظات'!$B$5:$B$44,MATCH($E204,'المحافظات'!$A$5:$A$44,0)),0),0))</f>
        <v/>
      </c>
      <c r="M204" s="18">
        <f>IF(AND(B204&amp;""="",F204&amp;""=""),"",IFERROR(INDEX('المنتجات'!$C$5:$C$204,MATCH($F204,'المنتجات'!$A$5:$A$204,0))*G204,0))</f>
        <v/>
      </c>
      <c r="N204" s="18">
        <f>IF(AND(B204&amp;""="",F204&amp;""=""),"",IF(I204="تم التسليم",IFERROR(INDEX('المحافظات'!$C$5:$C$44,MATCH($E204,'المحافظات'!$A$5:$A$44,0)),0),IF(I204="مرتجع",IFERROR(INDEX('المحافظات'!$D$5:$D$44,MATCH($E204,'المحافظات'!$A$5:$A$44,0)),0),0)))</f>
        <v/>
      </c>
      <c r="O204" s="18">
        <f>IF(AND(B204&amp;""="",F204&amp;""=""),"",IF(I204="تم التسليم",K204+L204-M204-N204,IF(I204="مرتجع",-N204,IF(I204="ملغي",0,""))))</f>
        <v/>
      </c>
      <c r="P204" s="6">
        <f>IF(AND(B204&amp;""="",F204&amp;""=""),"",IF(NOT(ISNUMBER(MATCH(F204,'المنتجات'!$A$5:$A$204,0))),"كود المنتج غير معروف",IF(NOT(ISNUMBER(MATCH(E204,'المحافظات'!$A$5:$A$44,0))),"المنطقة غير معروفة",IF(K204&lt;0,"الخصم أكبر من قيمة الطلب",IF(I204&amp;""="","اكتب الحالة","")))))</f>
        <v/>
      </c>
    </row>
    <row r="205">
      <c r="A205" s="17" t="n"/>
      <c r="B205" s="5" t="n"/>
      <c r="C205" s="5" t="n"/>
      <c r="D205" s="13" t="n"/>
      <c r="E205" s="5" t="n"/>
      <c r="F205" s="5" t="n"/>
      <c r="G205" s="15" t="n"/>
      <c r="H205" s="14" t="n"/>
      <c r="I205" s="5" t="n"/>
      <c r="J205" s="6">
        <f>IF(AND(B205&amp;""="",F205&amp;""=""),"",IFERROR(INDEX('المنتجات'!$B$5:$B$204,MATCH($F205,'المنتجات'!$A$5:$A$204,0))&amp;"",""))</f>
        <v/>
      </c>
      <c r="K205" s="18">
        <f>IF(AND(B205&amp;""="",F205&amp;""=""),"",IFERROR(INDEX('المنتجات'!$D$5:$D$204,MATCH($F205,'المنتجات'!$A$5:$A$204,0))*G205-H205,0))</f>
        <v/>
      </c>
      <c r="L205" s="18">
        <f>IF(AND(B205&amp;""="",F205&amp;""=""),"",IF(I205="تم التسليم",IFERROR(INDEX('المحافظات'!$B$5:$B$44,MATCH($E205,'المحافظات'!$A$5:$A$44,0)),0),0))</f>
        <v/>
      </c>
      <c r="M205" s="18">
        <f>IF(AND(B205&amp;""="",F205&amp;""=""),"",IFERROR(INDEX('المنتجات'!$C$5:$C$204,MATCH($F205,'المنتجات'!$A$5:$A$204,0))*G205,0))</f>
        <v/>
      </c>
      <c r="N205" s="18">
        <f>IF(AND(B205&amp;""="",F205&amp;""=""),"",IF(I205="تم التسليم",IFERROR(INDEX('المحافظات'!$C$5:$C$44,MATCH($E205,'المحافظات'!$A$5:$A$44,0)),0),IF(I205="مرتجع",IFERROR(INDEX('المحافظات'!$D$5:$D$44,MATCH($E205,'المحافظات'!$A$5:$A$44,0)),0),0)))</f>
        <v/>
      </c>
      <c r="O205" s="18">
        <f>IF(AND(B205&amp;""="",F205&amp;""=""),"",IF(I205="تم التسليم",K205+L205-M205-N205,IF(I205="مرتجع",-N205,IF(I205="ملغي",0,""))))</f>
        <v/>
      </c>
      <c r="P205" s="6">
        <f>IF(AND(B205&amp;""="",F205&amp;""=""),"",IF(NOT(ISNUMBER(MATCH(F205,'المنتجات'!$A$5:$A$204,0))),"كود المنتج غير معروف",IF(NOT(ISNUMBER(MATCH(E205,'المحافظات'!$A$5:$A$44,0))),"المنطقة غير معروفة",IF(K205&lt;0,"الخصم أكبر من قيمة الطلب",IF(I205&amp;""="","اكتب الحالة","")))))</f>
        <v/>
      </c>
    </row>
    <row r="206">
      <c r="A206" s="17" t="n"/>
      <c r="B206" s="5" t="n"/>
      <c r="C206" s="5" t="n"/>
      <c r="D206" s="13" t="n"/>
      <c r="E206" s="5" t="n"/>
      <c r="F206" s="5" t="n"/>
      <c r="G206" s="15" t="n"/>
      <c r="H206" s="14" t="n"/>
      <c r="I206" s="5" t="n"/>
      <c r="J206" s="6">
        <f>IF(AND(B206&amp;""="",F206&amp;""=""),"",IFERROR(INDEX('المنتجات'!$B$5:$B$204,MATCH($F206,'المنتجات'!$A$5:$A$204,0))&amp;"",""))</f>
        <v/>
      </c>
      <c r="K206" s="18">
        <f>IF(AND(B206&amp;""="",F206&amp;""=""),"",IFERROR(INDEX('المنتجات'!$D$5:$D$204,MATCH($F206,'المنتجات'!$A$5:$A$204,0))*G206-H206,0))</f>
        <v/>
      </c>
      <c r="L206" s="18">
        <f>IF(AND(B206&amp;""="",F206&amp;""=""),"",IF(I206="تم التسليم",IFERROR(INDEX('المحافظات'!$B$5:$B$44,MATCH($E206,'المحافظات'!$A$5:$A$44,0)),0),0))</f>
        <v/>
      </c>
      <c r="M206" s="18">
        <f>IF(AND(B206&amp;""="",F206&amp;""=""),"",IFERROR(INDEX('المنتجات'!$C$5:$C$204,MATCH($F206,'المنتجات'!$A$5:$A$204,0))*G206,0))</f>
        <v/>
      </c>
      <c r="N206" s="18">
        <f>IF(AND(B206&amp;""="",F206&amp;""=""),"",IF(I206="تم التسليم",IFERROR(INDEX('المحافظات'!$C$5:$C$44,MATCH($E206,'المحافظات'!$A$5:$A$44,0)),0),IF(I206="مرتجع",IFERROR(INDEX('المحافظات'!$D$5:$D$44,MATCH($E206,'المحافظات'!$A$5:$A$44,0)),0),0)))</f>
        <v/>
      </c>
      <c r="O206" s="18">
        <f>IF(AND(B206&amp;""="",F206&amp;""=""),"",IF(I206="تم التسليم",K206+L206-M206-N206,IF(I206="مرتجع",-N206,IF(I206="ملغي",0,""))))</f>
        <v/>
      </c>
      <c r="P206" s="6">
        <f>IF(AND(B206&amp;""="",F206&amp;""=""),"",IF(NOT(ISNUMBER(MATCH(F206,'المنتجات'!$A$5:$A$204,0))),"كود المنتج غير معروف",IF(NOT(ISNUMBER(MATCH(E206,'المحافظات'!$A$5:$A$44,0))),"المنطقة غير معروفة",IF(K206&lt;0,"الخصم أكبر من قيمة الطلب",IF(I206&amp;""="","اكتب الحالة","")))))</f>
        <v/>
      </c>
    </row>
    <row r="207">
      <c r="A207" s="17" t="n"/>
      <c r="B207" s="5" t="n"/>
      <c r="C207" s="5" t="n"/>
      <c r="D207" s="13" t="n"/>
      <c r="E207" s="5" t="n"/>
      <c r="F207" s="5" t="n"/>
      <c r="G207" s="15" t="n"/>
      <c r="H207" s="14" t="n"/>
      <c r="I207" s="5" t="n"/>
      <c r="J207" s="6">
        <f>IF(AND(B207&amp;""="",F207&amp;""=""),"",IFERROR(INDEX('المنتجات'!$B$5:$B$204,MATCH($F207,'المنتجات'!$A$5:$A$204,0))&amp;"",""))</f>
        <v/>
      </c>
      <c r="K207" s="18">
        <f>IF(AND(B207&amp;""="",F207&amp;""=""),"",IFERROR(INDEX('المنتجات'!$D$5:$D$204,MATCH($F207,'المنتجات'!$A$5:$A$204,0))*G207-H207,0))</f>
        <v/>
      </c>
      <c r="L207" s="18">
        <f>IF(AND(B207&amp;""="",F207&amp;""=""),"",IF(I207="تم التسليم",IFERROR(INDEX('المحافظات'!$B$5:$B$44,MATCH($E207,'المحافظات'!$A$5:$A$44,0)),0),0))</f>
        <v/>
      </c>
      <c r="M207" s="18">
        <f>IF(AND(B207&amp;""="",F207&amp;""=""),"",IFERROR(INDEX('المنتجات'!$C$5:$C$204,MATCH($F207,'المنتجات'!$A$5:$A$204,0))*G207,0))</f>
        <v/>
      </c>
      <c r="N207" s="18">
        <f>IF(AND(B207&amp;""="",F207&amp;""=""),"",IF(I207="تم التسليم",IFERROR(INDEX('المحافظات'!$C$5:$C$44,MATCH($E207,'المحافظات'!$A$5:$A$44,0)),0),IF(I207="مرتجع",IFERROR(INDEX('المحافظات'!$D$5:$D$44,MATCH($E207,'المحافظات'!$A$5:$A$44,0)),0),0)))</f>
        <v/>
      </c>
      <c r="O207" s="18">
        <f>IF(AND(B207&amp;""="",F207&amp;""=""),"",IF(I207="تم التسليم",K207+L207-M207-N207,IF(I207="مرتجع",-N207,IF(I207="ملغي",0,""))))</f>
        <v/>
      </c>
      <c r="P207" s="6">
        <f>IF(AND(B207&amp;""="",F207&amp;""=""),"",IF(NOT(ISNUMBER(MATCH(F207,'المنتجات'!$A$5:$A$204,0))),"كود المنتج غير معروف",IF(NOT(ISNUMBER(MATCH(E207,'المحافظات'!$A$5:$A$44,0))),"المنطقة غير معروفة",IF(K207&lt;0,"الخصم أكبر من قيمة الطلب",IF(I207&amp;""="","اكتب الحالة","")))))</f>
        <v/>
      </c>
    </row>
    <row r="208">
      <c r="A208" s="17" t="n"/>
      <c r="B208" s="5" t="n"/>
      <c r="C208" s="5" t="n"/>
      <c r="D208" s="13" t="n"/>
      <c r="E208" s="5" t="n"/>
      <c r="F208" s="5" t="n"/>
      <c r="G208" s="15" t="n"/>
      <c r="H208" s="14" t="n"/>
      <c r="I208" s="5" t="n"/>
      <c r="J208" s="6">
        <f>IF(AND(B208&amp;""="",F208&amp;""=""),"",IFERROR(INDEX('المنتجات'!$B$5:$B$204,MATCH($F208,'المنتجات'!$A$5:$A$204,0))&amp;"",""))</f>
        <v/>
      </c>
      <c r="K208" s="18">
        <f>IF(AND(B208&amp;""="",F208&amp;""=""),"",IFERROR(INDEX('المنتجات'!$D$5:$D$204,MATCH($F208,'المنتجات'!$A$5:$A$204,0))*G208-H208,0))</f>
        <v/>
      </c>
      <c r="L208" s="18">
        <f>IF(AND(B208&amp;""="",F208&amp;""=""),"",IF(I208="تم التسليم",IFERROR(INDEX('المحافظات'!$B$5:$B$44,MATCH($E208,'المحافظات'!$A$5:$A$44,0)),0),0))</f>
        <v/>
      </c>
      <c r="M208" s="18">
        <f>IF(AND(B208&amp;""="",F208&amp;""=""),"",IFERROR(INDEX('المنتجات'!$C$5:$C$204,MATCH($F208,'المنتجات'!$A$5:$A$204,0))*G208,0))</f>
        <v/>
      </c>
      <c r="N208" s="18">
        <f>IF(AND(B208&amp;""="",F208&amp;""=""),"",IF(I208="تم التسليم",IFERROR(INDEX('المحافظات'!$C$5:$C$44,MATCH($E208,'المحافظات'!$A$5:$A$44,0)),0),IF(I208="مرتجع",IFERROR(INDEX('المحافظات'!$D$5:$D$44,MATCH($E208,'المحافظات'!$A$5:$A$44,0)),0),0)))</f>
        <v/>
      </c>
      <c r="O208" s="18">
        <f>IF(AND(B208&amp;""="",F208&amp;""=""),"",IF(I208="تم التسليم",K208+L208-M208-N208,IF(I208="مرتجع",-N208,IF(I208="ملغي",0,""))))</f>
        <v/>
      </c>
      <c r="P208" s="6">
        <f>IF(AND(B208&amp;""="",F208&amp;""=""),"",IF(NOT(ISNUMBER(MATCH(F208,'المنتجات'!$A$5:$A$204,0))),"كود المنتج غير معروف",IF(NOT(ISNUMBER(MATCH(E208,'المحافظات'!$A$5:$A$44,0))),"المنطقة غير معروفة",IF(K208&lt;0,"الخصم أكبر من قيمة الطلب",IF(I208&amp;""="","اكتب الحالة","")))))</f>
        <v/>
      </c>
    </row>
    <row r="209">
      <c r="A209" s="17" t="n"/>
      <c r="B209" s="5" t="n"/>
      <c r="C209" s="5" t="n"/>
      <c r="D209" s="13" t="n"/>
      <c r="E209" s="5" t="n"/>
      <c r="F209" s="5" t="n"/>
      <c r="G209" s="15" t="n"/>
      <c r="H209" s="14" t="n"/>
      <c r="I209" s="5" t="n"/>
      <c r="J209" s="6">
        <f>IF(AND(B209&amp;""="",F209&amp;""=""),"",IFERROR(INDEX('المنتجات'!$B$5:$B$204,MATCH($F209,'المنتجات'!$A$5:$A$204,0))&amp;"",""))</f>
        <v/>
      </c>
      <c r="K209" s="18">
        <f>IF(AND(B209&amp;""="",F209&amp;""=""),"",IFERROR(INDEX('المنتجات'!$D$5:$D$204,MATCH($F209,'المنتجات'!$A$5:$A$204,0))*G209-H209,0))</f>
        <v/>
      </c>
      <c r="L209" s="18">
        <f>IF(AND(B209&amp;""="",F209&amp;""=""),"",IF(I209="تم التسليم",IFERROR(INDEX('المحافظات'!$B$5:$B$44,MATCH($E209,'المحافظات'!$A$5:$A$44,0)),0),0))</f>
        <v/>
      </c>
      <c r="M209" s="18">
        <f>IF(AND(B209&amp;""="",F209&amp;""=""),"",IFERROR(INDEX('المنتجات'!$C$5:$C$204,MATCH($F209,'المنتجات'!$A$5:$A$204,0))*G209,0))</f>
        <v/>
      </c>
      <c r="N209" s="18">
        <f>IF(AND(B209&amp;""="",F209&amp;""=""),"",IF(I209="تم التسليم",IFERROR(INDEX('المحافظات'!$C$5:$C$44,MATCH($E209,'المحافظات'!$A$5:$A$44,0)),0),IF(I209="مرتجع",IFERROR(INDEX('المحافظات'!$D$5:$D$44,MATCH($E209,'المحافظات'!$A$5:$A$44,0)),0),0)))</f>
        <v/>
      </c>
      <c r="O209" s="18">
        <f>IF(AND(B209&amp;""="",F209&amp;""=""),"",IF(I209="تم التسليم",K209+L209-M209-N209,IF(I209="مرتجع",-N209,IF(I209="ملغي",0,""))))</f>
        <v/>
      </c>
      <c r="P209" s="6">
        <f>IF(AND(B209&amp;""="",F209&amp;""=""),"",IF(NOT(ISNUMBER(MATCH(F209,'المنتجات'!$A$5:$A$204,0))),"كود المنتج غير معروف",IF(NOT(ISNUMBER(MATCH(E209,'المحافظات'!$A$5:$A$44,0))),"المنطقة غير معروفة",IF(K209&lt;0,"الخصم أكبر من قيمة الطلب",IF(I209&amp;""="","اكتب الحالة","")))))</f>
        <v/>
      </c>
    </row>
    <row r="210">
      <c r="A210" s="17" t="n"/>
      <c r="B210" s="5" t="n"/>
      <c r="C210" s="5" t="n"/>
      <c r="D210" s="13" t="n"/>
      <c r="E210" s="5" t="n"/>
      <c r="F210" s="5" t="n"/>
      <c r="G210" s="15" t="n"/>
      <c r="H210" s="14" t="n"/>
      <c r="I210" s="5" t="n"/>
      <c r="J210" s="6">
        <f>IF(AND(B210&amp;""="",F210&amp;""=""),"",IFERROR(INDEX('المنتجات'!$B$5:$B$204,MATCH($F210,'المنتجات'!$A$5:$A$204,0))&amp;"",""))</f>
        <v/>
      </c>
      <c r="K210" s="18">
        <f>IF(AND(B210&amp;""="",F210&amp;""=""),"",IFERROR(INDEX('المنتجات'!$D$5:$D$204,MATCH($F210,'المنتجات'!$A$5:$A$204,0))*G210-H210,0))</f>
        <v/>
      </c>
      <c r="L210" s="18">
        <f>IF(AND(B210&amp;""="",F210&amp;""=""),"",IF(I210="تم التسليم",IFERROR(INDEX('المحافظات'!$B$5:$B$44,MATCH($E210,'المحافظات'!$A$5:$A$44,0)),0),0))</f>
        <v/>
      </c>
      <c r="M210" s="18">
        <f>IF(AND(B210&amp;""="",F210&amp;""=""),"",IFERROR(INDEX('المنتجات'!$C$5:$C$204,MATCH($F210,'المنتجات'!$A$5:$A$204,0))*G210,0))</f>
        <v/>
      </c>
      <c r="N210" s="18">
        <f>IF(AND(B210&amp;""="",F210&amp;""=""),"",IF(I210="تم التسليم",IFERROR(INDEX('المحافظات'!$C$5:$C$44,MATCH($E210,'المحافظات'!$A$5:$A$44,0)),0),IF(I210="مرتجع",IFERROR(INDEX('المحافظات'!$D$5:$D$44,MATCH($E210,'المحافظات'!$A$5:$A$44,0)),0),0)))</f>
        <v/>
      </c>
      <c r="O210" s="18">
        <f>IF(AND(B210&amp;""="",F210&amp;""=""),"",IF(I210="تم التسليم",K210+L210-M210-N210,IF(I210="مرتجع",-N210,IF(I210="ملغي",0,""))))</f>
        <v/>
      </c>
      <c r="P210" s="6">
        <f>IF(AND(B210&amp;""="",F210&amp;""=""),"",IF(NOT(ISNUMBER(MATCH(F210,'المنتجات'!$A$5:$A$204,0))),"كود المنتج غير معروف",IF(NOT(ISNUMBER(MATCH(E210,'المحافظات'!$A$5:$A$44,0))),"المنطقة غير معروفة",IF(K210&lt;0,"الخصم أكبر من قيمة الطلب",IF(I210&amp;""="","اكتب الحالة","")))))</f>
        <v/>
      </c>
    </row>
    <row r="211">
      <c r="A211" s="17" t="n"/>
      <c r="B211" s="5" t="n"/>
      <c r="C211" s="5" t="n"/>
      <c r="D211" s="13" t="n"/>
      <c r="E211" s="5" t="n"/>
      <c r="F211" s="5" t="n"/>
      <c r="G211" s="15" t="n"/>
      <c r="H211" s="14" t="n"/>
      <c r="I211" s="5" t="n"/>
      <c r="J211" s="6">
        <f>IF(AND(B211&amp;""="",F211&amp;""=""),"",IFERROR(INDEX('المنتجات'!$B$5:$B$204,MATCH($F211,'المنتجات'!$A$5:$A$204,0))&amp;"",""))</f>
        <v/>
      </c>
      <c r="K211" s="18">
        <f>IF(AND(B211&amp;""="",F211&amp;""=""),"",IFERROR(INDEX('المنتجات'!$D$5:$D$204,MATCH($F211,'المنتجات'!$A$5:$A$204,0))*G211-H211,0))</f>
        <v/>
      </c>
      <c r="L211" s="18">
        <f>IF(AND(B211&amp;""="",F211&amp;""=""),"",IF(I211="تم التسليم",IFERROR(INDEX('المحافظات'!$B$5:$B$44,MATCH($E211,'المحافظات'!$A$5:$A$44,0)),0),0))</f>
        <v/>
      </c>
      <c r="M211" s="18">
        <f>IF(AND(B211&amp;""="",F211&amp;""=""),"",IFERROR(INDEX('المنتجات'!$C$5:$C$204,MATCH($F211,'المنتجات'!$A$5:$A$204,0))*G211,0))</f>
        <v/>
      </c>
      <c r="N211" s="18">
        <f>IF(AND(B211&amp;""="",F211&amp;""=""),"",IF(I211="تم التسليم",IFERROR(INDEX('المحافظات'!$C$5:$C$44,MATCH($E211,'المحافظات'!$A$5:$A$44,0)),0),IF(I211="مرتجع",IFERROR(INDEX('المحافظات'!$D$5:$D$44,MATCH($E211,'المحافظات'!$A$5:$A$44,0)),0),0)))</f>
        <v/>
      </c>
      <c r="O211" s="18">
        <f>IF(AND(B211&amp;""="",F211&amp;""=""),"",IF(I211="تم التسليم",K211+L211-M211-N211,IF(I211="مرتجع",-N211,IF(I211="ملغي",0,""))))</f>
        <v/>
      </c>
      <c r="P211" s="6">
        <f>IF(AND(B211&amp;""="",F211&amp;""=""),"",IF(NOT(ISNUMBER(MATCH(F211,'المنتجات'!$A$5:$A$204,0))),"كود المنتج غير معروف",IF(NOT(ISNUMBER(MATCH(E211,'المحافظات'!$A$5:$A$44,0))),"المنطقة غير معروفة",IF(K211&lt;0,"الخصم أكبر من قيمة الطلب",IF(I211&amp;""="","اكتب الحالة","")))))</f>
        <v/>
      </c>
    </row>
    <row r="212">
      <c r="A212" s="17" t="n"/>
      <c r="B212" s="5" t="n"/>
      <c r="C212" s="5" t="n"/>
      <c r="D212" s="13" t="n"/>
      <c r="E212" s="5" t="n"/>
      <c r="F212" s="5" t="n"/>
      <c r="G212" s="15" t="n"/>
      <c r="H212" s="14" t="n"/>
      <c r="I212" s="5" t="n"/>
      <c r="J212" s="6">
        <f>IF(AND(B212&amp;""="",F212&amp;""=""),"",IFERROR(INDEX('المنتجات'!$B$5:$B$204,MATCH($F212,'المنتجات'!$A$5:$A$204,0))&amp;"",""))</f>
        <v/>
      </c>
      <c r="K212" s="18">
        <f>IF(AND(B212&amp;""="",F212&amp;""=""),"",IFERROR(INDEX('المنتجات'!$D$5:$D$204,MATCH($F212,'المنتجات'!$A$5:$A$204,0))*G212-H212,0))</f>
        <v/>
      </c>
      <c r="L212" s="18">
        <f>IF(AND(B212&amp;""="",F212&amp;""=""),"",IF(I212="تم التسليم",IFERROR(INDEX('المحافظات'!$B$5:$B$44,MATCH($E212,'المحافظات'!$A$5:$A$44,0)),0),0))</f>
        <v/>
      </c>
      <c r="M212" s="18">
        <f>IF(AND(B212&amp;""="",F212&amp;""=""),"",IFERROR(INDEX('المنتجات'!$C$5:$C$204,MATCH($F212,'المنتجات'!$A$5:$A$204,0))*G212,0))</f>
        <v/>
      </c>
      <c r="N212" s="18">
        <f>IF(AND(B212&amp;""="",F212&amp;""=""),"",IF(I212="تم التسليم",IFERROR(INDEX('المحافظات'!$C$5:$C$44,MATCH($E212,'المحافظات'!$A$5:$A$44,0)),0),IF(I212="مرتجع",IFERROR(INDEX('المحافظات'!$D$5:$D$44,MATCH($E212,'المحافظات'!$A$5:$A$44,0)),0),0)))</f>
        <v/>
      </c>
      <c r="O212" s="18">
        <f>IF(AND(B212&amp;""="",F212&amp;""=""),"",IF(I212="تم التسليم",K212+L212-M212-N212,IF(I212="مرتجع",-N212,IF(I212="ملغي",0,""))))</f>
        <v/>
      </c>
      <c r="P212" s="6">
        <f>IF(AND(B212&amp;""="",F212&amp;""=""),"",IF(NOT(ISNUMBER(MATCH(F212,'المنتجات'!$A$5:$A$204,0))),"كود المنتج غير معروف",IF(NOT(ISNUMBER(MATCH(E212,'المحافظات'!$A$5:$A$44,0))),"المنطقة غير معروفة",IF(K212&lt;0,"الخصم أكبر من قيمة الطلب",IF(I212&amp;""="","اكتب الحالة","")))))</f>
        <v/>
      </c>
    </row>
    <row r="213">
      <c r="A213" s="17" t="n"/>
      <c r="B213" s="5" t="n"/>
      <c r="C213" s="5" t="n"/>
      <c r="D213" s="13" t="n"/>
      <c r="E213" s="5" t="n"/>
      <c r="F213" s="5" t="n"/>
      <c r="G213" s="15" t="n"/>
      <c r="H213" s="14" t="n"/>
      <c r="I213" s="5" t="n"/>
      <c r="J213" s="6">
        <f>IF(AND(B213&amp;""="",F213&amp;""=""),"",IFERROR(INDEX('المنتجات'!$B$5:$B$204,MATCH($F213,'المنتجات'!$A$5:$A$204,0))&amp;"",""))</f>
        <v/>
      </c>
      <c r="K213" s="18">
        <f>IF(AND(B213&amp;""="",F213&amp;""=""),"",IFERROR(INDEX('المنتجات'!$D$5:$D$204,MATCH($F213,'المنتجات'!$A$5:$A$204,0))*G213-H213,0))</f>
        <v/>
      </c>
      <c r="L213" s="18">
        <f>IF(AND(B213&amp;""="",F213&amp;""=""),"",IF(I213="تم التسليم",IFERROR(INDEX('المحافظات'!$B$5:$B$44,MATCH($E213,'المحافظات'!$A$5:$A$44,0)),0),0))</f>
        <v/>
      </c>
      <c r="M213" s="18">
        <f>IF(AND(B213&amp;""="",F213&amp;""=""),"",IFERROR(INDEX('المنتجات'!$C$5:$C$204,MATCH($F213,'المنتجات'!$A$5:$A$204,0))*G213,0))</f>
        <v/>
      </c>
      <c r="N213" s="18">
        <f>IF(AND(B213&amp;""="",F213&amp;""=""),"",IF(I213="تم التسليم",IFERROR(INDEX('المحافظات'!$C$5:$C$44,MATCH($E213,'المحافظات'!$A$5:$A$44,0)),0),IF(I213="مرتجع",IFERROR(INDEX('المحافظات'!$D$5:$D$44,MATCH($E213,'المحافظات'!$A$5:$A$44,0)),0),0)))</f>
        <v/>
      </c>
      <c r="O213" s="18">
        <f>IF(AND(B213&amp;""="",F213&amp;""=""),"",IF(I213="تم التسليم",K213+L213-M213-N213,IF(I213="مرتجع",-N213,IF(I213="ملغي",0,""))))</f>
        <v/>
      </c>
      <c r="P213" s="6">
        <f>IF(AND(B213&amp;""="",F213&amp;""=""),"",IF(NOT(ISNUMBER(MATCH(F213,'المنتجات'!$A$5:$A$204,0))),"كود المنتج غير معروف",IF(NOT(ISNUMBER(MATCH(E213,'المحافظات'!$A$5:$A$44,0))),"المنطقة غير معروفة",IF(K213&lt;0,"الخصم أكبر من قيمة الطلب",IF(I213&amp;""="","اكتب الحالة","")))))</f>
        <v/>
      </c>
    </row>
    <row r="214">
      <c r="A214" s="17" t="n"/>
      <c r="B214" s="5" t="n"/>
      <c r="C214" s="5" t="n"/>
      <c r="D214" s="13" t="n"/>
      <c r="E214" s="5" t="n"/>
      <c r="F214" s="5" t="n"/>
      <c r="G214" s="15" t="n"/>
      <c r="H214" s="14" t="n"/>
      <c r="I214" s="5" t="n"/>
      <c r="J214" s="6">
        <f>IF(AND(B214&amp;""="",F214&amp;""=""),"",IFERROR(INDEX('المنتجات'!$B$5:$B$204,MATCH($F214,'المنتجات'!$A$5:$A$204,0))&amp;"",""))</f>
        <v/>
      </c>
      <c r="K214" s="18">
        <f>IF(AND(B214&amp;""="",F214&amp;""=""),"",IFERROR(INDEX('المنتجات'!$D$5:$D$204,MATCH($F214,'المنتجات'!$A$5:$A$204,0))*G214-H214,0))</f>
        <v/>
      </c>
      <c r="L214" s="18">
        <f>IF(AND(B214&amp;""="",F214&amp;""=""),"",IF(I214="تم التسليم",IFERROR(INDEX('المحافظات'!$B$5:$B$44,MATCH($E214,'المحافظات'!$A$5:$A$44,0)),0),0))</f>
        <v/>
      </c>
      <c r="M214" s="18">
        <f>IF(AND(B214&amp;""="",F214&amp;""=""),"",IFERROR(INDEX('المنتجات'!$C$5:$C$204,MATCH($F214,'المنتجات'!$A$5:$A$204,0))*G214,0))</f>
        <v/>
      </c>
      <c r="N214" s="18">
        <f>IF(AND(B214&amp;""="",F214&amp;""=""),"",IF(I214="تم التسليم",IFERROR(INDEX('المحافظات'!$C$5:$C$44,MATCH($E214,'المحافظات'!$A$5:$A$44,0)),0),IF(I214="مرتجع",IFERROR(INDEX('المحافظات'!$D$5:$D$44,MATCH($E214,'المحافظات'!$A$5:$A$44,0)),0),0)))</f>
        <v/>
      </c>
      <c r="O214" s="18">
        <f>IF(AND(B214&amp;""="",F214&amp;""=""),"",IF(I214="تم التسليم",K214+L214-M214-N214,IF(I214="مرتجع",-N214,IF(I214="ملغي",0,""))))</f>
        <v/>
      </c>
      <c r="P214" s="6">
        <f>IF(AND(B214&amp;""="",F214&amp;""=""),"",IF(NOT(ISNUMBER(MATCH(F214,'المنتجات'!$A$5:$A$204,0))),"كود المنتج غير معروف",IF(NOT(ISNUMBER(MATCH(E214,'المحافظات'!$A$5:$A$44,0))),"المنطقة غير معروفة",IF(K214&lt;0,"الخصم أكبر من قيمة الطلب",IF(I214&amp;""="","اكتب الحالة","")))))</f>
        <v/>
      </c>
    </row>
    <row r="215">
      <c r="A215" s="17" t="n"/>
      <c r="B215" s="5" t="n"/>
      <c r="C215" s="5" t="n"/>
      <c r="D215" s="13" t="n"/>
      <c r="E215" s="5" t="n"/>
      <c r="F215" s="5" t="n"/>
      <c r="G215" s="15" t="n"/>
      <c r="H215" s="14" t="n"/>
      <c r="I215" s="5" t="n"/>
      <c r="J215" s="6">
        <f>IF(AND(B215&amp;""="",F215&amp;""=""),"",IFERROR(INDEX('المنتجات'!$B$5:$B$204,MATCH($F215,'المنتجات'!$A$5:$A$204,0))&amp;"",""))</f>
        <v/>
      </c>
      <c r="K215" s="18">
        <f>IF(AND(B215&amp;""="",F215&amp;""=""),"",IFERROR(INDEX('المنتجات'!$D$5:$D$204,MATCH($F215,'المنتجات'!$A$5:$A$204,0))*G215-H215,0))</f>
        <v/>
      </c>
      <c r="L215" s="18">
        <f>IF(AND(B215&amp;""="",F215&amp;""=""),"",IF(I215="تم التسليم",IFERROR(INDEX('المحافظات'!$B$5:$B$44,MATCH($E215,'المحافظات'!$A$5:$A$44,0)),0),0))</f>
        <v/>
      </c>
      <c r="M215" s="18">
        <f>IF(AND(B215&amp;""="",F215&amp;""=""),"",IFERROR(INDEX('المنتجات'!$C$5:$C$204,MATCH($F215,'المنتجات'!$A$5:$A$204,0))*G215,0))</f>
        <v/>
      </c>
      <c r="N215" s="18">
        <f>IF(AND(B215&amp;""="",F215&amp;""=""),"",IF(I215="تم التسليم",IFERROR(INDEX('المحافظات'!$C$5:$C$44,MATCH($E215,'المحافظات'!$A$5:$A$44,0)),0),IF(I215="مرتجع",IFERROR(INDEX('المحافظات'!$D$5:$D$44,MATCH($E215,'المحافظات'!$A$5:$A$44,0)),0),0)))</f>
        <v/>
      </c>
      <c r="O215" s="18">
        <f>IF(AND(B215&amp;""="",F215&amp;""=""),"",IF(I215="تم التسليم",K215+L215-M215-N215,IF(I215="مرتجع",-N215,IF(I215="ملغي",0,""))))</f>
        <v/>
      </c>
      <c r="P215" s="6">
        <f>IF(AND(B215&amp;""="",F215&amp;""=""),"",IF(NOT(ISNUMBER(MATCH(F215,'المنتجات'!$A$5:$A$204,0))),"كود المنتج غير معروف",IF(NOT(ISNUMBER(MATCH(E215,'المحافظات'!$A$5:$A$44,0))),"المنطقة غير معروفة",IF(K215&lt;0,"الخصم أكبر من قيمة الطلب",IF(I215&amp;""="","اكتب الحالة","")))))</f>
        <v/>
      </c>
    </row>
    <row r="216">
      <c r="A216" s="17" t="n"/>
      <c r="B216" s="5" t="n"/>
      <c r="C216" s="5" t="n"/>
      <c r="D216" s="13" t="n"/>
      <c r="E216" s="5" t="n"/>
      <c r="F216" s="5" t="n"/>
      <c r="G216" s="15" t="n"/>
      <c r="H216" s="14" t="n"/>
      <c r="I216" s="5" t="n"/>
      <c r="J216" s="6">
        <f>IF(AND(B216&amp;""="",F216&amp;""=""),"",IFERROR(INDEX('المنتجات'!$B$5:$B$204,MATCH($F216,'المنتجات'!$A$5:$A$204,0))&amp;"",""))</f>
        <v/>
      </c>
      <c r="K216" s="18">
        <f>IF(AND(B216&amp;""="",F216&amp;""=""),"",IFERROR(INDEX('المنتجات'!$D$5:$D$204,MATCH($F216,'المنتجات'!$A$5:$A$204,0))*G216-H216,0))</f>
        <v/>
      </c>
      <c r="L216" s="18">
        <f>IF(AND(B216&amp;""="",F216&amp;""=""),"",IF(I216="تم التسليم",IFERROR(INDEX('المحافظات'!$B$5:$B$44,MATCH($E216,'المحافظات'!$A$5:$A$44,0)),0),0))</f>
        <v/>
      </c>
      <c r="M216" s="18">
        <f>IF(AND(B216&amp;""="",F216&amp;""=""),"",IFERROR(INDEX('المنتجات'!$C$5:$C$204,MATCH($F216,'المنتجات'!$A$5:$A$204,0))*G216,0))</f>
        <v/>
      </c>
      <c r="N216" s="18">
        <f>IF(AND(B216&amp;""="",F216&amp;""=""),"",IF(I216="تم التسليم",IFERROR(INDEX('المحافظات'!$C$5:$C$44,MATCH($E216,'المحافظات'!$A$5:$A$44,0)),0),IF(I216="مرتجع",IFERROR(INDEX('المحافظات'!$D$5:$D$44,MATCH($E216,'المحافظات'!$A$5:$A$44,0)),0),0)))</f>
        <v/>
      </c>
      <c r="O216" s="18">
        <f>IF(AND(B216&amp;""="",F216&amp;""=""),"",IF(I216="تم التسليم",K216+L216-M216-N216,IF(I216="مرتجع",-N216,IF(I216="ملغي",0,""))))</f>
        <v/>
      </c>
      <c r="P216" s="6">
        <f>IF(AND(B216&amp;""="",F216&amp;""=""),"",IF(NOT(ISNUMBER(MATCH(F216,'المنتجات'!$A$5:$A$204,0))),"كود المنتج غير معروف",IF(NOT(ISNUMBER(MATCH(E216,'المحافظات'!$A$5:$A$44,0))),"المنطقة غير معروفة",IF(K216&lt;0,"الخصم أكبر من قيمة الطلب",IF(I216&amp;""="","اكتب الحالة","")))))</f>
        <v/>
      </c>
    </row>
    <row r="217">
      <c r="A217" s="17" t="n"/>
      <c r="B217" s="5" t="n"/>
      <c r="C217" s="5" t="n"/>
      <c r="D217" s="13" t="n"/>
      <c r="E217" s="5" t="n"/>
      <c r="F217" s="5" t="n"/>
      <c r="G217" s="15" t="n"/>
      <c r="H217" s="14" t="n"/>
      <c r="I217" s="5" t="n"/>
      <c r="J217" s="6">
        <f>IF(AND(B217&amp;""="",F217&amp;""=""),"",IFERROR(INDEX('المنتجات'!$B$5:$B$204,MATCH($F217,'المنتجات'!$A$5:$A$204,0))&amp;"",""))</f>
        <v/>
      </c>
      <c r="K217" s="18">
        <f>IF(AND(B217&amp;""="",F217&amp;""=""),"",IFERROR(INDEX('المنتجات'!$D$5:$D$204,MATCH($F217,'المنتجات'!$A$5:$A$204,0))*G217-H217,0))</f>
        <v/>
      </c>
      <c r="L217" s="18">
        <f>IF(AND(B217&amp;""="",F217&amp;""=""),"",IF(I217="تم التسليم",IFERROR(INDEX('المحافظات'!$B$5:$B$44,MATCH($E217,'المحافظات'!$A$5:$A$44,0)),0),0))</f>
        <v/>
      </c>
      <c r="M217" s="18">
        <f>IF(AND(B217&amp;""="",F217&amp;""=""),"",IFERROR(INDEX('المنتجات'!$C$5:$C$204,MATCH($F217,'المنتجات'!$A$5:$A$204,0))*G217,0))</f>
        <v/>
      </c>
      <c r="N217" s="18">
        <f>IF(AND(B217&amp;""="",F217&amp;""=""),"",IF(I217="تم التسليم",IFERROR(INDEX('المحافظات'!$C$5:$C$44,MATCH($E217,'المحافظات'!$A$5:$A$44,0)),0),IF(I217="مرتجع",IFERROR(INDEX('المحافظات'!$D$5:$D$44,MATCH($E217,'المحافظات'!$A$5:$A$44,0)),0),0)))</f>
        <v/>
      </c>
      <c r="O217" s="18">
        <f>IF(AND(B217&amp;""="",F217&amp;""=""),"",IF(I217="تم التسليم",K217+L217-M217-N217,IF(I217="مرتجع",-N217,IF(I217="ملغي",0,""))))</f>
        <v/>
      </c>
      <c r="P217" s="6">
        <f>IF(AND(B217&amp;""="",F217&amp;""=""),"",IF(NOT(ISNUMBER(MATCH(F217,'المنتجات'!$A$5:$A$204,0))),"كود المنتج غير معروف",IF(NOT(ISNUMBER(MATCH(E217,'المحافظات'!$A$5:$A$44,0))),"المنطقة غير معروفة",IF(K217&lt;0,"الخصم أكبر من قيمة الطلب",IF(I217&amp;""="","اكتب الحالة","")))))</f>
        <v/>
      </c>
    </row>
    <row r="218">
      <c r="A218" s="17" t="n"/>
      <c r="B218" s="5" t="n"/>
      <c r="C218" s="5" t="n"/>
      <c r="D218" s="13" t="n"/>
      <c r="E218" s="5" t="n"/>
      <c r="F218" s="5" t="n"/>
      <c r="G218" s="15" t="n"/>
      <c r="H218" s="14" t="n"/>
      <c r="I218" s="5" t="n"/>
      <c r="J218" s="6">
        <f>IF(AND(B218&amp;""="",F218&amp;""=""),"",IFERROR(INDEX('المنتجات'!$B$5:$B$204,MATCH($F218,'المنتجات'!$A$5:$A$204,0))&amp;"",""))</f>
        <v/>
      </c>
      <c r="K218" s="18">
        <f>IF(AND(B218&amp;""="",F218&amp;""=""),"",IFERROR(INDEX('المنتجات'!$D$5:$D$204,MATCH($F218,'المنتجات'!$A$5:$A$204,0))*G218-H218,0))</f>
        <v/>
      </c>
      <c r="L218" s="18">
        <f>IF(AND(B218&amp;""="",F218&amp;""=""),"",IF(I218="تم التسليم",IFERROR(INDEX('المحافظات'!$B$5:$B$44,MATCH($E218,'المحافظات'!$A$5:$A$44,0)),0),0))</f>
        <v/>
      </c>
      <c r="M218" s="18">
        <f>IF(AND(B218&amp;""="",F218&amp;""=""),"",IFERROR(INDEX('المنتجات'!$C$5:$C$204,MATCH($F218,'المنتجات'!$A$5:$A$204,0))*G218,0))</f>
        <v/>
      </c>
      <c r="N218" s="18">
        <f>IF(AND(B218&amp;""="",F218&amp;""=""),"",IF(I218="تم التسليم",IFERROR(INDEX('المحافظات'!$C$5:$C$44,MATCH($E218,'المحافظات'!$A$5:$A$44,0)),0),IF(I218="مرتجع",IFERROR(INDEX('المحافظات'!$D$5:$D$44,MATCH($E218,'المحافظات'!$A$5:$A$44,0)),0),0)))</f>
        <v/>
      </c>
      <c r="O218" s="18">
        <f>IF(AND(B218&amp;""="",F218&amp;""=""),"",IF(I218="تم التسليم",K218+L218-M218-N218,IF(I218="مرتجع",-N218,IF(I218="ملغي",0,""))))</f>
        <v/>
      </c>
      <c r="P218" s="6">
        <f>IF(AND(B218&amp;""="",F218&amp;""=""),"",IF(NOT(ISNUMBER(MATCH(F218,'المنتجات'!$A$5:$A$204,0))),"كود المنتج غير معروف",IF(NOT(ISNUMBER(MATCH(E218,'المحافظات'!$A$5:$A$44,0))),"المنطقة غير معروفة",IF(K218&lt;0,"الخصم أكبر من قيمة الطلب",IF(I218&amp;""="","اكتب الحالة","")))))</f>
        <v/>
      </c>
    </row>
    <row r="219">
      <c r="A219" s="17" t="n"/>
      <c r="B219" s="5" t="n"/>
      <c r="C219" s="5" t="n"/>
      <c r="D219" s="13" t="n"/>
      <c r="E219" s="5" t="n"/>
      <c r="F219" s="5" t="n"/>
      <c r="G219" s="15" t="n"/>
      <c r="H219" s="14" t="n"/>
      <c r="I219" s="5" t="n"/>
      <c r="J219" s="6">
        <f>IF(AND(B219&amp;""="",F219&amp;""=""),"",IFERROR(INDEX('المنتجات'!$B$5:$B$204,MATCH($F219,'المنتجات'!$A$5:$A$204,0))&amp;"",""))</f>
        <v/>
      </c>
      <c r="K219" s="18">
        <f>IF(AND(B219&amp;""="",F219&amp;""=""),"",IFERROR(INDEX('المنتجات'!$D$5:$D$204,MATCH($F219,'المنتجات'!$A$5:$A$204,0))*G219-H219,0))</f>
        <v/>
      </c>
      <c r="L219" s="18">
        <f>IF(AND(B219&amp;""="",F219&amp;""=""),"",IF(I219="تم التسليم",IFERROR(INDEX('المحافظات'!$B$5:$B$44,MATCH($E219,'المحافظات'!$A$5:$A$44,0)),0),0))</f>
        <v/>
      </c>
      <c r="M219" s="18">
        <f>IF(AND(B219&amp;""="",F219&amp;""=""),"",IFERROR(INDEX('المنتجات'!$C$5:$C$204,MATCH($F219,'المنتجات'!$A$5:$A$204,0))*G219,0))</f>
        <v/>
      </c>
      <c r="N219" s="18">
        <f>IF(AND(B219&amp;""="",F219&amp;""=""),"",IF(I219="تم التسليم",IFERROR(INDEX('المحافظات'!$C$5:$C$44,MATCH($E219,'المحافظات'!$A$5:$A$44,0)),0),IF(I219="مرتجع",IFERROR(INDEX('المحافظات'!$D$5:$D$44,MATCH($E219,'المحافظات'!$A$5:$A$44,0)),0),0)))</f>
        <v/>
      </c>
      <c r="O219" s="18">
        <f>IF(AND(B219&amp;""="",F219&amp;""=""),"",IF(I219="تم التسليم",K219+L219-M219-N219,IF(I219="مرتجع",-N219,IF(I219="ملغي",0,""))))</f>
        <v/>
      </c>
      <c r="P219" s="6">
        <f>IF(AND(B219&amp;""="",F219&amp;""=""),"",IF(NOT(ISNUMBER(MATCH(F219,'المنتجات'!$A$5:$A$204,0))),"كود المنتج غير معروف",IF(NOT(ISNUMBER(MATCH(E219,'المحافظات'!$A$5:$A$44,0))),"المنطقة غير معروفة",IF(K219&lt;0,"الخصم أكبر من قيمة الطلب",IF(I219&amp;""="","اكتب الحالة","")))))</f>
        <v/>
      </c>
    </row>
    <row r="220">
      <c r="A220" s="17" t="n"/>
      <c r="B220" s="5" t="n"/>
      <c r="C220" s="5" t="n"/>
      <c r="D220" s="13" t="n"/>
      <c r="E220" s="5" t="n"/>
      <c r="F220" s="5" t="n"/>
      <c r="G220" s="15" t="n"/>
      <c r="H220" s="14" t="n"/>
      <c r="I220" s="5" t="n"/>
      <c r="J220" s="6">
        <f>IF(AND(B220&amp;""="",F220&amp;""=""),"",IFERROR(INDEX('المنتجات'!$B$5:$B$204,MATCH($F220,'المنتجات'!$A$5:$A$204,0))&amp;"",""))</f>
        <v/>
      </c>
      <c r="K220" s="18">
        <f>IF(AND(B220&amp;""="",F220&amp;""=""),"",IFERROR(INDEX('المنتجات'!$D$5:$D$204,MATCH($F220,'المنتجات'!$A$5:$A$204,0))*G220-H220,0))</f>
        <v/>
      </c>
      <c r="L220" s="18">
        <f>IF(AND(B220&amp;""="",F220&amp;""=""),"",IF(I220="تم التسليم",IFERROR(INDEX('المحافظات'!$B$5:$B$44,MATCH($E220,'المحافظات'!$A$5:$A$44,0)),0),0))</f>
        <v/>
      </c>
      <c r="M220" s="18">
        <f>IF(AND(B220&amp;""="",F220&amp;""=""),"",IFERROR(INDEX('المنتجات'!$C$5:$C$204,MATCH($F220,'المنتجات'!$A$5:$A$204,0))*G220,0))</f>
        <v/>
      </c>
      <c r="N220" s="18">
        <f>IF(AND(B220&amp;""="",F220&amp;""=""),"",IF(I220="تم التسليم",IFERROR(INDEX('المحافظات'!$C$5:$C$44,MATCH($E220,'المحافظات'!$A$5:$A$44,0)),0),IF(I220="مرتجع",IFERROR(INDEX('المحافظات'!$D$5:$D$44,MATCH($E220,'المحافظات'!$A$5:$A$44,0)),0),0)))</f>
        <v/>
      </c>
      <c r="O220" s="18">
        <f>IF(AND(B220&amp;""="",F220&amp;""=""),"",IF(I220="تم التسليم",K220+L220-M220-N220,IF(I220="مرتجع",-N220,IF(I220="ملغي",0,""))))</f>
        <v/>
      </c>
      <c r="P220" s="6">
        <f>IF(AND(B220&amp;""="",F220&amp;""=""),"",IF(NOT(ISNUMBER(MATCH(F220,'المنتجات'!$A$5:$A$204,0))),"كود المنتج غير معروف",IF(NOT(ISNUMBER(MATCH(E220,'المحافظات'!$A$5:$A$44,0))),"المنطقة غير معروفة",IF(K220&lt;0,"الخصم أكبر من قيمة الطلب",IF(I220&amp;""="","اكتب الحالة","")))))</f>
        <v/>
      </c>
    </row>
    <row r="221">
      <c r="A221" s="17" t="n"/>
      <c r="B221" s="5" t="n"/>
      <c r="C221" s="5" t="n"/>
      <c r="D221" s="13" t="n"/>
      <c r="E221" s="5" t="n"/>
      <c r="F221" s="5" t="n"/>
      <c r="G221" s="15" t="n"/>
      <c r="H221" s="14" t="n"/>
      <c r="I221" s="5" t="n"/>
      <c r="J221" s="6">
        <f>IF(AND(B221&amp;""="",F221&amp;""=""),"",IFERROR(INDEX('المنتجات'!$B$5:$B$204,MATCH($F221,'المنتجات'!$A$5:$A$204,0))&amp;"",""))</f>
        <v/>
      </c>
      <c r="K221" s="18">
        <f>IF(AND(B221&amp;""="",F221&amp;""=""),"",IFERROR(INDEX('المنتجات'!$D$5:$D$204,MATCH($F221,'المنتجات'!$A$5:$A$204,0))*G221-H221,0))</f>
        <v/>
      </c>
      <c r="L221" s="18">
        <f>IF(AND(B221&amp;""="",F221&amp;""=""),"",IF(I221="تم التسليم",IFERROR(INDEX('المحافظات'!$B$5:$B$44,MATCH($E221,'المحافظات'!$A$5:$A$44,0)),0),0))</f>
        <v/>
      </c>
      <c r="M221" s="18">
        <f>IF(AND(B221&amp;""="",F221&amp;""=""),"",IFERROR(INDEX('المنتجات'!$C$5:$C$204,MATCH($F221,'المنتجات'!$A$5:$A$204,0))*G221,0))</f>
        <v/>
      </c>
      <c r="N221" s="18">
        <f>IF(AND(B221&amp;""="",F221&amp;""=""),"",IF(I221="تم التسليم",IFERROR(INDEX('المحافظات'!$C$5:$C$44,MATCH($E221,'المحافظات'!$A$5:$A$44,0)),0),IF(I221="مرتجع",IFERROR(INDEX('المحافظات'!$D$5:$D$44,MATCH($E221,'المحافظات'!$A$5:$A$44,0)),0),0)))</f>
        <v/>
      </c>
      <c r="O221" s="18">
        <f>IF(AND(B221&amp;""="",F221&amp;""=""),"",IF(I221="تم التسليم",K221+L221-M221-N221,IF(I221="مرتجع",-N221,IF(I221="ملغي",0,""))))</f>
        <v/>
      </c>
      <c r="P221" s="6">
        <f>IF(AND(B221&amp;""="",F221&amp;""=""),"",IF(NOT(ISNUMBER(MATCH(F221,'المنتجات'!$A$5:$A$204,0))),"كود المنتج غير معروف",IF(NOT(ISNUMBER(MATCH(E221,'المحافظات'!$A$5:$A$44,0))),"المنطقة غير معروفة",IF(K221&lt;0,"الخصم أكبر من قيمة الطلب",IF(I221&amp;""="","اكتب الحالة","")))))</f>
        <v/>
      </c>
    </row>
    <row r="222">
      <c r="A222" s="17" t="n"/>
      <c r="B222" s="5" t="n"/>
      <c r="C222" s="5" t="n"/>
      <c r="D222" s="13" t="n"/>
      <c r="E222" s="5" t="n"/>
      <c r="F222" s="5" t="n"/>
      <c r="G222" s="15" t="n"/>
      <c r="H222" s="14" t="n"/>
      <c r="I222" s="5" t="n"/>
      <c r="J222" s="6">
        <f>IF(AND(B222&amp;""="",F222&amp;""=""),"",IFERROR(INDEX('المنتجات'!$B$5:$B$204,MATCH($F222,'المنتجات'!$A$5:$A$204,0))&amp;"",""))</f>
        <v/>
      </c>
      <c r="K222" s="18">
        <f>IF(AND(B222&amp;""="",F222&amp;""=""),"",IFERROR(INDEX('المنتجات'!$D$5:$D$204,MATCH($F222,'المنتجات'!$A$5:$A$204,0))*G222-H222,0))</f>
        <v/>
      </c>
      <c r="L222" s="18">
        <f>IF(AND(B222&amp;""="",F222&amp;""=""),"",IF(I222="تم التسليم",IFERROR(INDEX('المحافظات'!$B$5:$B$44,MATCH($E222,'المحافظات'!$A$5:$A$44,0)),0),0))</f>
        <v/>
      </c>
      <c r="M222" s="18">
        <f>IF(AND(B222&amp;""="",F222&amp;""=""),"",IFERROR(INDEX('المنتجات'!$C$5:$C$204,MATCH($F222,'المنتجات'!$A$5:$A$204,0))*G222,0))</f>
        <v/>
      </c>
      <c r="N222" s="18">
        <f>IF(AND(B222&amp;""="",F222&amp;""=""),"",IF(I222="تم التسليم",IFERROR(INDEX('المحافظات'!$C$5:$C$44,MATCH($E222,'المحافظات'!$A$5:$A$44,0)),0),IF(I222="مرتجع",IFERROR(INDEX('المحافظات'!$D$5:$D$44,MATCH($E222,'المحافظات'!$A$5:$A$44,0)),0),0)))</f>
        <v/>
      </c>
      <c r="O222" s="18">
        <f>IF(AND(B222&amp;""="",F222&amp;""=""),"",IF(I222="تم التسليم",K222+L222-M222-N222,IF(I222="مرتجع",-N222,IF(I222="ملغي",0,""))))</f>
        <v/>
      </c>
      <c r="P222" s="6">
        <f>IF(AND(B222&amp;""="",F222&amp;""=""),"",IF(NOT(ISNUMBER(MATCH(F222,'المنتجات'!$A$5:$A$204,0))),"كود المنتج غير معروف",IF(NOT(ISNUMBER(MATCH(E222,'المحافظات'!$A$5:$A$44,0))),"المنطقة غير معروفة",IF(K222&lt;0,"الخصم أكبر من قيمة الطلب",IF(I222&amp;""="","اكتب الحالة","")))))</f>
        <v/>
      </c>
    </row>
    <row r="223">
      <c r="A223" s="17" t="n"/>
      <c r="B223" s="5" t="n"/>
      <c r="C223" s="5" t="n"/>
      <c r="D223" s="13" t="n"/>
      <c r="E223" s="5" t="n"/>
      <c r="F223" s="5" t="n"/>
      <c r="G223" s="15" t="n"/>
      <c r="H223" s="14" t="n"/>
      <c r="I223" s="5" t="n"/>
      <c r="J223" s="6">
        <f>IF(AND(B223&amp;""="",F223&amp;""=""),"",IFERROR(INDEX('المنتجات'!$B$5:$B$204,MATCH($F223,'المنتجات'!$A$5:$A$204,0))&amp;"",""))</f>
        <v/>
      </c>
      <c r="K223" s="18">
        <f>IF(AND(B223&amp;""="",F223&amp;""=""),"",IFERROR(INDEX('المنتجات'!$D$5:$D$204,MATCH($F223,'المنتجات'!$A$5:$A$204,0))*G223-H223,0))</f>
        <v/>
      </c>
      <c r="L223" s="18">
        <f>IF(AND(B223&amp;""="",F223&amp;""=""),"",IF(I223="تم التسليم",IFERROR(INDEX('المحافظات'!$B$5:$B$44,MATCH($E223,'المحافظات'!$A$5:$A$44,0)),0),0))</f>
        <v/>
      </c>
      <c r="M223" s="18">
        <f>IF(AND(B223&amp;""="",F223&amp;""=""),"",IFERROR(INDEX('المنتجات'!$C$5:$C$204,MATCH($F223,'المنتجات'!$A$5:$A$204,0))*G223,0))</f>
        <v/>
      </c>
      <c r="N223" s="18">
        <f>IF(AND(B223&amp;""="",F223&amp;""=""),"",IF(I223="تم التسليم",IFERROR(INDEX('المحافظات'!$C$5:$C$44,MATCH($E223,'المحافظات'!$A$5:$A$44,0)),0),IF(I223="مرتجع",IFERROR(INDEX('المحافظات'!$D$5:$D$44,MATCH($E223,'المحافظات'!$A$5:$A$44,0)),0),0)))</f>
        <v/>
      </c>
      <c r="O223" s="18">
        <f>IF(AND(B223&amp;""="",F223&amp;""=""),"",IF(I223="تم التسليم",K223+L223-M223-N223,IF(I223="مرتجع",-N223,IF(I223="ملغي",0,""))))</f>
        <v/>
      </c>
      <c r="P223" s="6">
        <f>IF(AND(B223&amp;""="",F223&amp;""=""),"",IF(NOT(ISNUMBER(MATCH(F223,'المنتجات'!$A$5:$A$204,0))),"كود المنتج غير معروف",IF(NOT(ISNUMBER(MATCH(E223,'المحافظات'!$A$5:$A$44,0))),"المنطقة غير معروفة",IF(K223&lt;0,"الخصم أكبر من قيمة الطلب",IF(I223&amp;""="","اكتب الحالة","")))))</f>
        <v/>
      </c>
    </row>
    <row r="224">
      <c r="A224" s="17" t="n"/>
      <c r="B224" s="5" t="n"/>
      <c r="C224" s="5" t="n"/>
      <c r="D224" s="13" t="n"/>
      <c r="E224" s="5" t="n"/>
      <c r="F224" s="5" t="n"/>
      <c r="G224" s="15" t="n"/>
      <c r="H224" s="14" t="n"/>
      <c r="I224" s="5" t="n"/>
      <c r="J224" s="6">
        <f>IF(AND(B224&amp;""="",F224&amp;""=""),"",IFERROR(INDEX('المنتجات'!$B$5:$B$204,MATCH($F224,'المنتجات'!$A$5:$A$204,0))&amp;"",""))</f>
        <v/>
      </c>
      <c r="K224" s="18">
        <f>IF(AND(B224&amp;""="",F224&amp;""=""),"",IFERROR(INDEX('المنتجات'!$D$5:$D$204,MATCH($F224,'المنتجات'!$A$5:$A$204,0))*G224-H224,0))</f>
        <v/>
      </c>
      <c r="L224" s="18">
        <f>IF(AND(B224&amp;""="",F224&amp;""=""),"",IF(I224="تم التسليم",IFERROR(INDEX('المحافظات'!$B$5:$B$44,MATCH($E224,'المحافظات'!$A$5:$A$44,0)),0),0))</f>
        <v/>
      </c>
      <c r="M224" s="18">
        <f>IF(AND(B224&amp;""="",F224&amp;""=""),"",IFERROR(INDEX('المنتجات'!$C$5:$C$204,MATCH($F224,'المنتجات'!$A$5:$A$204,0))*G224,0))</f>
        <v/>
      </c>
      <c r="N224" s="18">
        <f>IF(AND(B224&amp;""="",F224&amp;""=""),"",IF(I224="تم التسليم",IFERROR(INDEX('المحافظات'!$C$5:$C$44,MATCH($E224,'المحافظات'!$A$5:$A$44,0)),0),IF(I224="مرتجع",IFERROR(INDEX('المحافظات'!$D$5:$D$44,MATCH($E224,'المحافظات'!$A$5:$A$44,0)),0),0)))</f>
        <v/>
      </c>
      <c r="O224" s="18">
        <f>IF(AND(B224&amp;""="",F224&amp;""=""),"",IF(I224="تم التسليم",K224+L224-M224-N224,IF(I224="مرتجع",-N224,IF(I224="ملغي",0,""))))</f>
        <v/>
      </c>
      <c r="P224" s="6">
        <f>IF(AND(B224&amp;""="",F224&amp;""=""),"",IF(NOT(ISNUMBER(MATCH(F224,'المنتجات'!$A$5:$A$204,0))),"كود المنتج غير معروف",IF(NOT(ISNUMBER(MATCH(E224,'المحافظات'!$A$5:$A$44,0))),"المنطقة غير معروفة",IF(K224&lt;0,"الخصم أكبر من قيمة الطلب",IF(I224&amp;""="","اكتب الحالة","")))))</f>
        <v/>
      </c>
    </row>
    <row r="225">
      <c r="A225" s="17" t="n"/>
      <c r="B225" s="5" t="n"/>
      <c r="C225" s="5" t="n"/>
      <c r="D225" s="13" t="n"/>
      <c r="E225" s="5" t="n"/>
      <c r="F225" s="5" t="n"/>
      <c r="G225" s="15" t="n"/>
      <c r="H225" s="14" t="n"/>
      <c r="I225" s="5" t="n"/>
      <c r="J225" s="6">
        <f>IF(AND(B225&amp;""="",F225&amp;""=""),"",IFERROR(INDEX('المنتجات'!$B$5:$B$204,MATCH($F225,'المنتجات'!$A$5:$A$204,0))&amp;"",""))</f>
        <v/>
      </c>
      <c r="K225" s="18">
        <f>IF(AND(B225&amp;""="",F225&amp;""=""),"",IFERROR(INDEX('المنتجات'!$D$5:$D$204,MATCH($F225,'المنتجات'!$A$5:$A$204,0))*G225-H225,0))</f>
        <v/>
      </c>
      <c r="L225" s="18">
        <f>IF(AND(B225&amp;""="",F225&amp;""=""),"",IF(I225="تم التسليم",IFERROR(INDEX('المحافظات'!$B$5:$B$44,MATCH($E225,'المحافظات'!$A$5:$A$44,0)),0),0))</f>
        <v/>
      </c>
      <c r="M225" s="18">
        <f>IF(AND(B225&amp;""="",F225&amp;""=""),"",IFERROR(INDEX('المنتجات'!$C$5:$C$204,MATCH($F225,'المنتجات'!$A$5:$A$204,0))*G225,0))</f>
        <v/>
      </c>
      <c r="N225" s="18">
        <f>IF(AND(B225&amp;""="",F225&amp;""=""),"",IF(I225="تم التسليم",IFERROR(INDEX('المحافظات'!$C$5:$C$44,MATCH($E225,'المحافظات'!$A$5:$A$44,0)),0),IF(I225="مرتجع",IFERROR(INDEX('المحافظات'!$D$5:$D$44,MATCH($E225,'المحافظات'!$A$5:$A$44,0)),0),0)))</f>
        <v/>
      </c>
      <c r="O225" s="18">
        <f>IF(AND(B225&amp;""="",F225&amp;""=""),"",IF(I225="تم التسليم",K225+L225-M225-N225,IF(I225="مرتجع",-N225,IF(I225="ملغي",0,""))))</f>
        <v/>
      </c>
      <c r="P225" s="6">
        <f>IF(AND(B225&amp;""="",F225&amp;""=""),"",IF(NOT(ISNUMBER(MATCH(F225,'المنتجات'!$A$5:$A$204,0))),"كود المنتج غير معروف",IF(NOT(ISNUMBER(MATCH(E225,'المحافظات'!$A$5:$A$44,0))),"المنطقة غير معروفة",IF(K225&lt;0,"الخصم أكبر من قيمة الطلب",IF(I225&amp;""="","اكتب الحالة","")))))</f>
        <v/>
      </c>
    </row>
    <row r="226">
      <c r="A226" s="17" t="n"/>
      <c r="B226" s="5" t="n"/>
      <c r="C226" s="5" t="n"/>
      <c r="D226" s="13" t="n"/>
      <c r="E226" s="5" t="n"/>
      <c r="F226" s="5" t="n"/>
      <c r="G226" s="15" t="n"/>
      <c r="H226" s="14" t="n"/>
      <c r="I226" s="5" t="n"/>
      <c r="J226" s="6">
        <f>IF(AND(B226&amp;""="",F226&amp;""=""),"",IFERROR(INDEX('المنتجات'!$B$5:$B$204,MATCH($F226,'المنتجات'!$A$5:$A$204,0))&amp;"",""))</f>
        <v/>
      </c>
      <c r="K226" s="18">
        <f>IF(AND(B226&amp;""="",F226&amp;""=""),"",IFERROR(INDEX('المنتجات'!$D$5:$D$204,MATCH($F226,'المنتجات'!$A$5:$A$204,0))*G226-H226,0))</f>
        <v/>
      </c>
      <c r="L226" s="18">
        <f>IF(AND(B226&amp;""="",F226&amp;""=""),"",IF(I226="تم التسليم",IFERROR(INDEX('المحافظات'!$B$5:$B$44,MATCH($E226,'المحافظات'!$A$5:$A$44,0)),0),0))</f>
        <v/>
      </c>
      <c r="M226" s="18">
        <f>IF(AND(B226&amp;""="",F226&amp;""=""),"",IFERROR(INDEX('المنتجات'!$C$5:$C$204,MATCH($F226,'المنتجات'!$A$5:$A$204,0))*G226,0))</f>
        <v/>
      </c>
      <c r="N226" s="18">
        <f>IF(AND(B226&amp;""="",F226&amp;""=""),"",IF(I226="تم التسليم",IFERROR(INDEX('المحافظات'!$C$5:$C$44,MATCH($E226,'المحافظات'!$A$5:$A$44,0)),0),IF(I226="مرتجع",IFERROR(INDEX('المحافظات'!$D$5:$D$44,MATCH($E226,'المحافظات'!$A$5:$A$44,0)),0),0)))</f>
        <v/>
      </c>
      <c r="O226" s="18">
        <f>IF(AND(B226&amp;""="",F226&amp;""=""),"",IF(I226="تم التسليم",K226+L226-M226-N226,IF(I226="مرتجع",-N226,IF(I226="ملغي",0,""))))</f>
        <v/>
      </c>
      <c r="P226" s="6">
        <f>IF(AND(B226&amp;""="",F226&amp;""=""),"",IF(NOT(ISNUMBER(MATCH(F226,'المنتجات'!$A$5:$A$204,0))),"كود المنتج غير معروف",IF(NOT(ISNUMBER(MATCH(E226,'المحافظات'!$A$5:$A$44,0))),"المنطقة غير معروفة",IF(K226&lt;0,"الخصم أكبر من قيمة الطلب",IF(I226&amp;""="","اكتب الحالة","")))))</f>
        <v/>
      </c>
    </row>
    <row r="227">
      <c r="A227" s="17" t="n"/>
      <c r="B227" s="5" t="n"/>
      <c r="C227" s="5" t="n"/>
      <c r="D227" s="13" t="n"/>
      <c r="E227" s="5" t="n"/>
      <c r="F227" s="5" t="n"/>
      <c r="G227" s="15" t="n"/>
      <c r="H227" s="14" t="n"/>
      <c r="I227" s="5" t="n"/>
      <c r="J227" s="6">
        <f>IF(AND(B227&amp;""="",F227&amp;""=""),"",IFERROR(INDEX('المنتجات'!$B$5:$B$204,MATCH($F227,'المنتجات'!$A$5:$A$204,0))&amp;"",""))</f>
        <v/>
      </c>
      <c r="K227" s="18">
        <f>IF(AND(B227&amp;""="",F227&amp;""=""),"",IFERROR(INDEX('المنتجات'!$D$5:$D$204,MATCH($F227,'المنتجات'!$A$5:$A$204,0))*G227-H227,0))</f>
        <v/>
      </c>
      <c r="L227" s="18">
        <f>IF(AND(B227&amp;""="",F227&amp;""=""),"",IF(I227="تم التسليم",IFERROR(INDEX('المحافظات'!$B$5:$B$44,MATCH($E227,'المحافظات'!$A$5:$A$44,0)),0),0))</f>
        <v/>
      </c>
      <c r="M227" s="18">
        <f>IF(AND(B227&amp;""="",F227&amp;""=""),"",IFERROR(INDEX('المنتجات'!$C$5:$C$204,MATCH($F227,'المنتجات'!$A$5:$A$204,0))*G227,0))</f>
        <v/>
      </c>
      <c r="N227" s="18">
        <f>IF(AND(B227&amp;""="",F227&amp;""=""),"",IF(I227="تم التسليم",IFERROR(INDEX('المحافظات'!$C$5:$C$44,MATCH($E227,'المحافظات'!$A$5:$A$44,0)),0),IF(I227="مرتجع",IFERROR(INDEX('المحافظات'!$D$5:$D$44,MATCH($E227,'المحافظات'!$A$5:$A$44,0)),0),0)))</f>
        <v/>
      </c>
      <c r="O227" s="18">
        <f>IF(AND(B227&amp;""="",F227&amp;""=""),"",IF(I227="تم التسليم",K227+L227-M227-N227,IF(I227="مرتجع",-N227,IF(I227="ملغي",0,""))))</f>
        <v/>
      </c>
      <c r="P227" s="6">
        <f>IF(AND(B227&amp;""="",F227&amp;""=""),"",IF(NOT(ISNUMBER(MATCH(F227,'المنتجات'!$A$5:$A$204,0))),"كود المنتج غير معروف",IF(NOT(ISNUMBER(MATCH(E227,'المحافظات'!$A$5:$A$44,0))),"المنطقة غير معروفة",IF(K227&lt;0,"الخصم أكبر من قيمة الطلب",IF(I227&amp;""="","اكتب الحالة","")))))</f>
        <v/>
      </c>
    </row>
    <row r="228">
      <c r="A228" s="17" t="n"/>
      <c r="B228" s="5" t="n"/>
      <c r="C228" s="5" t="n"/>
      <c r="D228" s="13" t="n"/>
      <c r="E228" s="5" t="n"/>
      <c r="F228" s="5" t="n"/>
      <c r="G228" s="15" t="n"/>
      <c r="H228" s="14" t="n"/>
      <c r="I228" s="5" t="n"/>
      <c r="J228" s="6">
        <f>IF(AND(B228&amp;""="",F228&amp;""=""),"",IFERROR(INDEX('المنتجات'!$B$5:$B$204,MATCH($F228,'المنتجات'!$A$5:$A$204,0))&amp;"",""))</f>
        <v/>
      </c>
      <c r="K228" s="18">
        <f>IF(AND(B228&amp;""="",F228&amp;""=""),"",IFERROR(INDEX('المنتجات'!$D$5:$D$204,MATCH($F228,'المنتجات'!$A$5:$A$204,0))*G228-H228,0))</f>
        <v/>
      </c>
      <c r="L228" s="18">
        <f>IF(AND(B228&amp;""="",F228&amp;""=""),"",IF(I228="تم التسليم",IFERROR(INDEX('المحافظات'!$B$5:$B$44,MATCH($E228,'المحافظات'!$A$5:$A$44,0)),0),0))</f>
        <v/>
      </c>
      <c r="M228" s="18">
        <f>IF(AND(B228&amp;""="",F228&amp;""=""),"",IFERROR(INDEX('المنتجات'!$C$5:$C$204,MATCH($F228,'المنتجات'!$A$5:$A$204,0))*G228,0))</f>
        <v/>
      </c>
      <c r="N228" s="18">
        <f>IF(AND(B228&amp;""="",F228&amp;""=""),"",IF(I228="تم التسليم",IFERROR(INDEX('المحافظات'!$C$5:$C$44,MATCH($E228,'المحافظات'!$A$5:$A$44,0)),0),IF(I228="مرتجع",IFERROR(INDEX('المحافظات'!$D$5:$D$44,MATCH($E228,'المحافظات'!$A$5:$A$44,0)),0),0)))</f>
        <v/>
      </c>
      <c r="O228" s="18">
        <f>IF(AND(B228&amp;""="",F228&amp;""=""),"",IF(I228="تم التسليم",K228+L228-M228-N228,IF(I228="مرتجع",-N228,IF(I228="ملغي",0,""))))</f>
        <v/>
      </c>
      <c r="P228" s="6">
        <f>IF(AND(B228&amp;""="",F228&amp;""=""),"",IF(NOT(ISNUMBER(MATCH(F228,'المنتجات'!$A$5:$A$204,0))),"كود المنتج غير معروف",IF(NOT(ISNUMBER(MATCH(E228,'المحافظات'!$A$5:$A$44,0))),"المنطقة غير معروفة",IF(K228&lt;0,"الخصم أكبر من قيمة الطلب",IF(I228&amp;""="","اكتب الحالة","")))))</f>
        <v/>
      </c>
    </row>
    <row r="229">
      <c r="A229" s="17" t="n"/>
      <c r="B229" s="5" t="n"/>
      <c r="C229" s="5" t="n"/>
      <c r="D229" s="13" t="n"/>
      <c r="E229" s="5" t="n"/>
      <c r="F229" s="5" t="n"/>
      <c r="G229" s="15" t="n"/>
      <c r="H229" s="14" t="n"/>
      <c r="I229" s="5" t="n"/>
      <c r="J229" s="6">
        <f>IF(AND(B229&amp;""="",F229&amp;""=""),"",IFERROR(INDEX('المنتجات'!$B$5:$B$204,MATCH($F229,'المنتجات'!$A$5:$A$204,0))&amp;"",""))</f>
        <v/>
      </c>
      <c r="K229" s="18">
        <f>IF(AND(B229&amp;""="",F229&amp;""=""),"",IFERROR(INDEX('المنتجات'!$D$5:$D$204,MATCH($F229,'المنتجات'!$A$5:$A$204,0))*G229-H229,0))</f>
        <v/>
      </c>
      <c r="L229" s="18">
        <f>IF(AND(B229&amp;""="",F229&amp;""=""),"",IF(I229="تم التسليم",IFERROR(INDEX('المحافظات'!$B$5:$B$44,MATCH($E229,'المحافظات'!$A$5:$A$44,0)),0),0))</f>
        <v/>
      </c>
      <c r="M229" s="18">
        <f>IF(AND(B229&amp;""="",F229&amp;""=""),"",IFERROR(INDEX('المنتجات'!$C$5:$C$204,MATCH($F229,'المنتجات'!$A$5:$A$204,0))*G229,0))</f>
        <v/>
      </c>
      <c r="N229" s="18">
        <f>IF(AND(B229&amp;""="",F229&amp;""=""),"",IF(I229="تم التسليم",IFERROR(INDEX('المحافظات'!$C$5:$C$44,MATCH($E229,'المحافظات'!$A$5:$A$44,0)),0),IF(I229="مرتجع",IFERROR(INDEX('المحافظات'!$D$5:$D$44,MATCH($E229,'المحافظات'!$A$5:$A$44,0)),0),0)))</f>
        <v/>
      </c>
      <c r="O229" s="18">
        <f>IF(AND(B229&amp;""="",F229&amp;""=""),"",IF(I229="تم التسليم",K229+L229-M229-N229,IF(I229="مرتجع",-N229,IF(I229="ملغي",0,""))))</f>
        <v/>
      </c>
      <c r="P229" s="6">
        <f>IF(AND(B229&amp;""="",F229&amp;""=""),"",IF(NOT(ISNUMBER(MATCH(F229,'المنتجات'!$A$5:$A$204,0))),"كود المنتج غير معروف",IF(NOT(ISNUMBER(MATCH(E229,'المحافظات'!$A$5:$A$44,0))),"المنطقة غير معروفة",IF(K229&lt;0,"الخصم أكبر من قيمة الطلب",IF(I229&amp;""="","اكتب الحالة","")))))</f>
        <v/>
      </c>
    </row>
    <row r="230">
      <c r="A230" s="17" t="n"/>
      <c r="B230" s="5" t="n"/>
      <c r="C230" s="5" t="n"/>
      <c r="D230" s="13" t="n"/>
      <c r="E230" s="5" t="n"/>
      <c r="F230" s="5" t="n"/>
      <c r="G230" s="15" t="n"/>
      <c r="H230" s="14" t="n"/>
      <c r="I230" s="5" t="n"/>
      <c r="J230" s="6">
        <f>IF(AND(B230&amp;""="",F230&amp;""=""),"",IFERROR(INDEX('المنتجات'!$B$5:$B$204,MATCH($F230,'المنتجات'!$A$5:$A$204,0))&amp;"",""))</f>
        <v/>
      </c>
      <c r="K230" s="18">
        <f>IF(AND(B230&amp;""="",F230&amp;""=""),"",IFERROR(INDEX('المنتجات'!$D$5:$D$204,MATCH($F230,'المنتجات'!$A$5:$A$204,0))*G230-H230,0))</f>
        <v/>
      </c>
      <c r="L230" s="18">
        <f>IF(AND(B230&amp;""="",F230&amp;""=""),"",IF(I230="تم التسليم",IFERROR(INDEX('المحافظات'!$B$5:$B$44,MATCH($E230,'المحافظات'!$A$5:$A$44,0)),0),0))</f>
        <v/>
      </c>
      <c r="M230" s="18">
        <f>IF(AND(B230&amp;""="",F230&amp;""=""),"",IFERROR(INDEX('المنتجات'!$C$5:$C$204,MATCH($F230,'المنتجات'!$A$5:$A$204,0))*G230,0))</f>
        <v/>
      </c>
      <c r="N230" s="18">
        <f>IF(AND(B230&amp;""="",F230&amp;""=""),"",IF(I230="تم التسليم",IFERROR(INDEX('المحافظات'!$C$5:$C$44,MATCH($E230,'المحافظات'!$A$5:$A$44,0)),0),IF(I230="مرتجع",IFERROR(INDEX('المحافظات'!$D$5:$D$44,MATCH($E230,'المحافظات'!$A$5:$A$44,0)),0),0)))</f>
        <v/>
      </c>
      <c r="O230" s="18">
        <f>IF(AND(B230&amp;""="",F230&amp;""=""),"",IF(I230="تم التسليم",K230+L230-M230-N230,IF(I230="مرتجع",-N230,IF(I230="ملغي",0,""))))</f>
        <v/>
      </c>
      <c r="P230" s="6">
        <f>IF(AND(B230&amp;""="",F230&amp;""=""),"",IF(NOT(ISNUMBER(MATCH(F230,'المنتجات'!$A$5:$A$204,0))),"كود المنتج غير معروف",IF(NOT(ISNUMBER(MATCH(E230,'المحافظات'!$A$5:$A$44,0))),"المنطقة غير معروفة",IF(K230&lt;0,"الخصم أكبر من قيمة الطلب",IF(I230&amp;""="","اكتب الحالة","")))))</f>
        <v/>
      </c>
    </row>
    <row r="231">
      <c r="A231" s="17" t="n"/>
      <c r="B231" s="5" t="n"/>
      <c r="C231" s="5" t="n"/>
      <c r="D231" s="13" t="n"/>
      <c r="E231" s="5" t="n"/>
      <c r="F231" s="5" t="n"/>
      <c r="G231" s="15" t="n"/>
      <c r="H231" s="14" t="n"/>
      <c r="I231" s="5" t="n"/>
      <c r="J231" s="6">
        <f>IF(AND(B231&amp;""="",F231&amp;""=""),"",IFERROR(INDEX('المنتجات'!$B$5:$B$204,MATCH($F231,'المنتجات'!$A$5:$A$204,0))&amp;"",""))</f>
        <v/>
      </c>
      <c r="K231" s="18">
        <f>IF(AND(B231&amp;""="",F231&amp;""=""),"",IFERROR(INDEX('المنتجات'!$D$5:$D$204,MATCH($F231,'المنتجات'!$A$5:$A$204,0))*G231-H231,0))</f>
        <v/>
      </c>
      <c r="L231" s="18">
        <f>IF(AND(B231&amp;""="",F231&amp;""=""),"",IF(I231="تم التسليم",IFERROR(INDEX('المحافظات'!$B$5:$B$44,MATCH($E231,'المحافظات'!$A$5:$A$44,0)),0),0))</f>
        <v/>
      </c>
      <c r="M231" s="18">
        <f>IF(AND(B231&amp;""="",F231&amp;""=""),"",IFERROR(INDEX('المنتجات'!$C$5:$C$204,MATCH($F231,'المنتجات'!$A$5:$A$204,0))*G231,0))</f>
        <v/>
      </c>
      <c r="N231" s="18">
        <f>IF(AND(B231&amp;""="",F231&amp;""=""),"",IF(I231="تم التسليم",IFERROR(INDEX('المحافظات'!$C$5:$C$44,MATCH($E231,'المحافظات'!$A$5:$A$44,0)),0),IF(I231="مرتجع",IFERROR(INDEX('المحافظات'!$D$5:$D$44,MATCH($E231,'المحافظات'!$A$5:$A$44,0)),0),0)))</f>
        <v/>
      </c>
      <c r="O231" s="18">
        <f>IF(AND(B231&amp;""="",F231&amp;""=""),"",IF(I231="تم التسليم",K231+L231-M231-N231,IF(I231="مرتجع",-N231,IF(I231="ملغي",0,""))))</f>
        <v/>
      </c>
      <c r="P231" s="6">
        <f>IF(AND(B231&amp;""="",F231&amp;""=""),"",IF(NOT(ISNUMBER(MATCH(F231,'المنتجات'!$A$5:$A$204,0))),"كود المنتج غير معروف",IF(NOT(ISNUMBER(MATCH(E231,'المحافظات'!$A$5:$A$44,0))),"المنطقة غير معروفة",IF(K231&lt;0,"الخصم أكبر من قيمة الطلب",IF(I231&amp;""="","اكتب الحالة","")))))</f>
        <v/>
      </c>
    </row>
    <row r="232">
      <c r="A232" s="17" t="n"/>
      <c r="B232" s="5" t="n"/>
      <c r="C232" s="5" t="n"/>
      <c r="D232" s="13" t="n"/>
      <c r="E232" s="5" t="n"/>
      <c r="F232" s="5" t="n"/>
      <c r="G232" s="15" t="n"/>
      <c r="H232" s="14" t="n"/>
      <c r="I232" s="5" t="n"/>
      <c r="J232" s="6">
        <f>IF(AND(B232&amp;""="",F232&amp;""=""),"",IFERROR(INDEX('المنتجات'!$B$5:$B$204,MATCH($F232,'المنتجات'!$A$5:$A$204,0))&amp;"",""))</f>
        <v/>
      </c>
      <c r="K232" s="18">
        <f>IF(AND(B232&amp;""="",F232&amp;""=""),"",IFERROR(INDEX('المنتجات'!$D$5:$D$204,MATCH($F232,'المنتجات'!$A$5:$A$204,0))*G232-H232,0))</f>
        <v/>
      </c>
      <c r="L232" s="18">
        <f>IF(AND(B232&amp;""="",F232&amp;""=""),"",IF(I232="تم التسليم",IFERROR(INDEX('المحافظات'!$B$5:$B$44,MATCH($E232,'المحافظات'!$A$5:$A$44,0)),0),0))</f>
        <v/>
      </c>
      <c r="M232" s="18">
        <f>IF(AND(B232&amp;""="",F232&amp;""=""),"",IFERROR(INDEX('المنتجات'!$C$5:$C$204,MATCH($F232,'المنتجات'!$A$5:$A$204,0))*G232,0))</f>
        <v/>
      </c>
      <c r="N232" s="18">
        <f>IF(AND(B232&amp;""="",F232&amp;""=""),"",IF(I232="تم التسليم",IFERROR(INDEX('المحافظات'!$C$5:$C$44,MATCH($E232,'المحافظات'!$A$5:$A$44,0)),0),IF(I232="مرتجع",IFERROR(INDEX('المحافظات'!$D$5:$D$44,MATCH($E232,'المحافظات'!$A$5:$A$44,0)),0),0)))</f>
        <v/>
      </c>
      <c r="O232" s="18">
        <f>IF(AND(B232&amp;""="",F232&amp;""=""),"",IF(I232="تم التسليم",K232+L232-M232-N232,IF(I232="مرتجع",-N232,IF(I232="ملغي",0,""))))</f>
        <v/>
      </c>
      <c r="P232" s="6">
        <f>IF(AND(B232&amp;""="",F232&amp;""=""),"",IF(NOT(ISNUMBER(MATCH(F232,'المنتجات'!$A$5:$A$204,0))),"كود المنتج غير معروف",IF(NOT(ISNUMBER(MATCH(E232,'المحافظات'!$A$5:$A$44,0))),"المنطقة غير معروفة",IF(K232&lt;0,"الخصم أكبر من قيمة الطلب",IF(I232&amp;""="","اكتب الحالة","")))))</f>
        <v/>
      </c>
    </row>
    <row r="233">
      <c r="A233" s="17" t="n"/>
      <c r="B233" s="5" t="n"/>
      <c r="C233" s="5" t="n"/>
      <c r="D233" s="13" t="n"/>
      <c r="E233" s="5" t="n"/>
      <c r="F233" s="5" t="n"/>
      <c r="G233" s="15" t="n"/>
      <c r="H233" s="14" t="n"/>
      <c r="I233" s="5" t="n"/>
      <c r="J233" s="6">
        <f>IF(AND(B233&amp;""="",F233&amp;""=""),"",IFERROR(INDEX('المنتجات'!$B$5:$B$204,MATCH($F233,'المنتجات'!$A$5:$A$204,0))&amp;"",""))</f>
        <v/>
      </c>
      <c r="K233" s="18">
        <f>IF(AND(B233&amp;""="",F233&amp;""=""),"",IFERROR(INDEX('المنتجات'!$D$5:$D$204,MATCH($F233,'المنتجات'!$A$5:$A$204,0))*G233-H233,0))</f>
        <v/>
      </c>
      <c r="L233" s="18">
        <f>IF(AND(B233&amp;""="",F233&amp;""=""),"",IF(I233="تم التسليم",IFERROR(INDEX('المحافظات'!$B$5:$B$44,MATCH($E233,'المحافظات'!$A$5:$A$44,0)),0),0))</f>
        <v/>
      </c>
      <c r="M233" s="18">
        <f>IF(AND(B233&amp;""="",F233&amp;""=""),"",IFERROR(INDEX('المنتجات'!$C$5:$C$204,MATCH($F233,'المنتجات'!$A$5:$A$204,0))*G233,0))</f>
        <v/>
      </c>
      <c r="N233" s="18">
        <f>IF(AND(B233&amp;""="",F233&amp;""=""),"",IF(I233="تم التسليم",IFERROR(INDEX('المحافظات'!$C$5:$C$44,MATCH($E233,'المحافظات'!$A$5:$A$44,0)),0),IF(I233="مرتجع",IFERROR(INDEX('المحافظات'!$D$5:$D$44,MATCH($E233,'المحافظات'!$A$5:$A$44,0)),0),0)))</f>
        <v/>
      </c>
      <c r="O233" s="18">
        <f>IF(AND(B233&amp;""="",F233&amp;""=""),"",IF(I233="تم التسليم",K233+L233-M233-N233,IF(I233="مرتجع",-N233,IF(I233="ملغي",0,""))))</f>
        <v/>
      </c>
      <c r="P233" s="6">
        <f>IF(AND(B233&amp;""="",F233&amp;""=""),"",IF(NOT(ISNUMBER(MATCH(F233,'المنتجات'!$A$5:$A$204,0))),"كود المنتج غير معروف",IF(NOT(ISNUMBER(MATCH(E233,'المحافظات'!$A$5:$A$44,0))),"المنطقة غير معروفة",IF(K233&lt;0,"الخصم أكبر من قيمة الطلب",IF(I233&amp;""="","اكتب الحالة","")))))</f>
        <v/>
      </c>
    </row>
    <row r="234">
      <c r="A234" s="17" t="n"/>
      <c r="B234" s="5" t="n"/>
      <c r="C234" s="5" t="n"/>
      <c r="D234" s="13" t="n"/>
      <c r="E234" s="5" t="n"/>
      <c r="F234" s="5" t="n"/>
      <c r="G234" s="15" t="n"/>
      <c r="H234" s="14" t="n"/>
      <c r="I234" s="5" t="n"/>
      <c r="J234" s="6">
        <f>IF(AND(B234&amp;""="",F234&amp;""=""),"",IFERROR(INDEX('المنتجات'!$B$5:$B$204,MATCH($F234,'المنتجات'!$A$5:$A$204,0))&amp;"",""))</f>
        <v/>
      </c>
      <c r="K234" s="18">
        <f>IF(AND(B234&amp;""="",F234&amp;""=""),"",IFERROR(INDEX('المنتجات'!$D$5:$D$204,MATCH($F234,'المنتجات'!$A$5:$A$204,0))*G234-H234,0))</f>
        <v/>
      </c>
      <c r="L234" s="18">
        <f>IF(AND(B234&amp;""="",F234&amp;""=""),"",IF(I234="تم التسليم",IFERROR(INDEX('المحافظات'!$B$5:$B$44,MATCH($E234,'المحافظات'!$A$5:$A$44,0)),0),0))</f>
        <v/>
      </c>
      <c r="M234" s="18">
        <f>IF(AND(B234&amp;""="",F234&amp;""=""),"",IFERROR(INDEX('المنتجات'!$C$5:$C$204,MATCH($F234,'المنتجات'!$A$5:$A$204,0))*G234,0))</f>
        <v/>
      </c>
      <c r="N234" s="18">
        <f>IF(AND(B234&amp;""="",F234&amp;""=""),"",IF(I234="تم التسليم",IFERROR(INDEX('المحافظات'!$C$5:$C$44,MATCH($E234,'المحافظات'!$A$5:$A$44,0)),0),IF(I234="مرتجع",IFERROR(INDEX('المحافظات'!$D$5:$D$44,MATCH($E234,'المحافظات'!$A$5:$A$44,0)),0),0)))</f>
        <v/>
      </c>
      <c r="O234" s="18">
        <f>IF(AND(B234&amp;""="",F234&amp;""=""),"",IF(I234="تم التسليم",K234+L234-M234-N234,IF(I234="مرتجع",-N234,IF(I234="ملغي",0,""))))</f>
        <v/>
      </c>
      <c r="P234" s="6">
        <f>IF(AND(B234&amp;""="",F234&amp;""=""),"",IF(NOT(ISNUMBER(MATCH(F234,'المنتجات'!$A$5:$A$204,0))),"كود المنتج غير معروف",IF(NOT(ISNUMBER(MATCH(E234,'المحافظات'!$A$5:$A$44,0))),"المنطقة غير معروفة",IF(K234&lt;0,"الخصم أكبر من قيمة الطلب",IF(I234&amp;""="","اكتب الحالة","")))))</f>
        <v/>
      </c>
    </row>
    <row r="235">
      <c r="A235" s="17" t="n"/>
      <c r="B235" s="5" t="n"/>
      <c r="C235" s="5" t="n"/>
      <c r="D235" s="13" t="n"/>
      <c r="E235" s="5" t="n"/>
      <c r="F235" s="5" t="n"/>
      <c r="G235" s="15" t="n"/>
      <c r="H235" s="14" t="n"/>
      <c r="I235" s="5" t="n"/>
      <c r="J235" s="6">
        <f>IF(AND(B235&amp;""="",F235&amp;""=""),"",IFERROR(INDEX('المنتجات'!$B$5:$B$204,MATCH($F235,'المنتجات'!$A$5:$A$204,0))&amp;"",""))</f>
        <v/>
      </c>
      <c r="K235" s="18">
        <f>IF(AND(B235&amp;""="",F235&amp;""=""),"",IFERROR(INDEX('المنتجات'!$D$5:$D$204,MATCH($F235,'المنتجات'!$A$5:$A$204,0))*G235-H235,0))</f>
        <v/>
      </c>
      <c r="L235" s="18">
        <f>IF(AND(B235&amp;""="",F235&amp;""=""),"",IF(I235="تم التسليم",IFERROR(INDEX('المحافظات'!$B$5:$B$44,MATCH($E235,'المحافظات'!$A$5:$A$44,0)),0),0))</f>
        <v/>
      </c>
      <c r="M235" s="18">
        <f>IF(AND(B235&amp;""="",F235&amp;""=""),"",IFERROR(INDEX('المنتجات'!$C$5:$C$204,MATCH($F235,'المنتجات'!$A$5:$A$204,0))*G235,0))</f>
        <v/>
      </c>
      <c r="N235" s="18">
        <f>IF(AND(B235&amp;""="",F235&amp;""=""),"",IF(I235="تم التسليم",IFERROR(INDEX('المحافظات'!$C$5:$C$44,MATCH($E235,'المحافظات'!$A$5:$A$44,0)),0),IF(I235="مرتجع",IFERROR(INDEX('المحافظات'!$D$5:$D$44,MATCH($E235,'المحافظات'!$A$5:$A$44,0)),0),0)))</f>
        <v/>
      </c>
      <c r="O235" s="18">
        <f>IF(AND(B235&amp;""="",F235&amp;""=""),"",IF(I235="تم التسليم",K235+L235-M235-N235,IF(I235="مرتجع",-N235,IF(I235="ملغي",0,""))))</f>
        <v/>
      </c>
      <c r="P235" s="6">
        <f>IF(AND(B235&amp;""="",F235&amp;""=""),"",IF(NOT(ISNUMBER(MATCH(F235,'المنتجات'!$A$5:$A$204,0))),"كود المنتج غير معروف",IF(NOT(ISNUMBER(MATCH(E235,'المحافظات'!$A$5:$A$44,0))),"المنطقة غير معروفة",IF(K235&lt;0,"الخصم أكبر من قيمة الطلب",IF(I235&amp;""="","اكتب الحالة","")))))</f>
        <v/>
      </c>
    </row>
    <row r="236">
      <c r="A236" s="17" t="n"/>
      <c r="B236" s="5" t="n"/>
      <c r="C236" s="5" t="n"/>
      <c r="D236" s="13" t="n"/>
      <c r="E236" s="5" t="n"/>
      <c r="F236" s="5" t="n"/>
      <c r="G236" s="15" t="n"/>
      <c r="H236" s="14" t="n"/>
      <c r="I236" s="5" t="n"/>
      <c r="J236" s="6">
        <f>IF(AND(B236&amp;""="",F236&amp;""=""),"",IFERROR(INDEX('المنتجات'!$B$5:$B$204,MATCH($F236,'المنتجات'!$A$5:$A$204,0))&amp;"",""))</f>
        <v/>
      </c>
      <c r="K236" s="18">
        <f>IF(AND(B236&amp;""="",F236&amp;""=""),"",IFERROR(INDEX('المنتجات'!$D$5:$D$204,MATCH($F236,'المنتجات'!$A$5:$A$204,0))*G236-H236,0))</f>
        <v/>
      </c>
      <c r="L236" s="18">
        <f>IF(AND(B236&amp;""="",F236&amp;""=""),"",IF(I236="تم التسليم",IFERROR(INDEX('المحافظات'!$B$5:$B$44,MATCH($E236,'المحافظات'!$A$5:$A$44,0)),0),0))</f>
        <v/>
      </c>
      <c r="M236" s="18">
        <f>IF(AND(B236&amp;""="",F236&amp;""=""),"",IFERROR(INDEX('المنتجات'!$C$5:$C$204,MATCH($F236,'المنتجات'!$A$5:$A$204,0))*G236,0))</f>
        <v/>
      </c>
      <c r="N236" s="18">
        <f>IF(AND(B236&amp;""="",F236&amp;""=""),"",IF(I236="تم التسليم",IFERROR(INDEX('المحافظات'!$C$5:$C$44,MATCH($E236,'المحافظات'!$A$5:$A$44,0)),0),IF(I236="مرتجع",IFERROR(INDEX('المحافظات'!$D$5:$D$44,MATCH($E236,'المحافظات'!$A$5:$A$44,0)),0),0)))</f>
        <v/>
      </c>
      <c r="O236" s="18">
        <f>IF(AND(B236&amp;""="",F236&amp;""=""),"",IF(I236="تم التسليم",K236+L236-M236-N236,IF(I236="مرتجع",-N236,IF(I236="ملغي",0,""))))</f>
        <v/>
      </c>
      <c r="P236" s="6">
        <f>IF(AND(B236&amp;""="",F236&amp;""=""),"",IF(NOT(ISNUMBER(MATCH(F236,'المنتجات'!$A$5:$A$204,0))),"كود المنتج غير معروف",IF(NOT(ISNUMBER(MATCH(E236,'المحافظات'!$A$5:$A$44,0))),"المنطقة غير معروفة",IF(K236&lt;0,"الخصم أكبر من قيمة الطلب",IF(I236&amp;""="","اكتب الحالة","")))))</f>
        <v/>
      </c>
    </row>
    <row r="237">
      <c r="A237" s="17" t="n"/>
      <c r="B237" s="5" t="n"/>
      <c r="C237" s="5" t="n"/>
      <c r="D237" s="13" t="n"/>
      <c r="E237" s="5" t="n"/>
      <c r="F237" s="5" t="n"/>
      <c r="G237" s="15" t="n"/>
      <c r="H237" s="14" t="n"/>
      <c r="I237" s="5" t="n"/>
      <c r="J237" s="6">
        <f>IF(AND(B237&amp;""="",F237&amp;""=""),"",IFERROR(INDEX('المنتجات'!$B$5:$B$204,MATCH($F237,'المنتجات'!$A$5:$A$204,0))&amp;"",""))</f>
        <v/>
      </c>
      <c r="K237" s="18">
        <f>IF(AND(B237&amp;""="",F237&amp;""=""),"",IFERROR(INDEX('المنتجات'!$D$5:$D$204,MATCH($F237,'المنتجات'!$A$5:$A$204,0))*G237-H237,0))</f>
        <v/>
      </c>
      <c r="L237" s="18">
        <f>IF(AND(B237&amp;""="",F237&amp;""=""),"",IF(I237="تم التسليم",IFERROR(INDEX('المحافظات'!$B$5:$B$44,MATCH($E237,'المحافظات'!$A$5:$A$44,0)),0),0))</f>
        <v/>
      </c>
      <c r="M237" s="18">
        <f>IF(AND(B237&amp;""="",F237&amp;""=""),"",IFERROR(INDEX('المنتجات'!$C$5:$C$204,MATCH($F237,'المنتجات'!$A$5:$A$204,0))*G237,0))</f>
        <v/>
      </c>
      <c r="N237" s="18">
        <f>IF(AND(B237&amp;""="",F237&amp;""=""),"",IF(I237="تم التسليم",IFERROR(INDEX('المحافظات'!$C$5:$C$44,MATCH($E237,'المحافظات'!$A$5:$A$44,0)),0),IF(I237="مرتجع",IFERROR(INDEX('المحافظات'!$D$5:$D$44,MATCH($E237,'المحافظات'!$A$5:$A$44,0)),0),0)))</f>
        <v/>
      </c>
      <c r="O237" s="18">
        <f>IF(AND(B237&amp;""="",F237&amp;""=""),"",IF(I237="تم التسليم",K237+L237-M237-N237,IF(I237="مرتجع",-N237,IF(I237="ملغي",0,""))))</f>
        <v/>
      </c>
      <c r="P237" s="6">
        <f>IF(AND(B237&amp;""="",F237&amp;""=""),"",IF(NOT(ISNUMBER(MATCH(F237,'المنتجات'!$A$5:$A$204,0))),"كود المنتج غير معروف",IF(NOT(ISNUMBER(MATCH(E237,'المحافظات'!$A$5:$A$44,0))),"المنطقة غير معروفة",IF(K237&lt;0,"الخصم أكبر من قيمة الطلب",IF(I237&amp;""="","اكتب الحالة","")))))</f>
        <v/>
      </c>
    </row>
    <row r="238">
      <c r="A238" s="17" t="n"/>
      <c r="B238" s="5" t="n"/>
      <c r="C238" s="5" t="n"/>
      <c r="D238" s="13" t="n"/>
      <c r="E238" s="5" t="n"/>
      <c r="F238" s="5" t="n"/>
      <c r="G238" s="15" t="n"/>
      <c r="H238" s="14" t="n"/>
      <c r="I238" s="5" t="n"/>
      <c r="J238" s="6">
        <f>IF(AND(B238&amp;""="",F238&amp;""=""),"",IFERROR(INDEX('المنتجات'!$B$5:$B$204,MATCH($F238,'المنتجات'!$A$5:$A$204,0))&amp;"",""))</f>
        <v/>
      </c>
      <c r="K238" s="18">
        <f>IF(AND(B238&amp;""="",F238&amp;""=""),"",IFERROR(INDEX('المنتجات'!$D$5:$D$204,MATCH($F238,'المنتجات'!$A$5:$A$204,0))*G238-H238,0))</f>
        <v/>
      </c>
      <c r="L238" s="18">
        <f>IF(AND(B238&amp;""="",F238&amp;""=""),"",IF(I238="تم التسليم",IFERROR(INDEX('المحافظات'!$B$5:$B$44,MATCH($E238,'المحافظات'!$A$5:$A$44,0)),0),0))</f>
        <v/>
      </c>
      <c r="M238" s="18">
        <f>IF(AND(B238&amp;""="",F238&amp;""=""),"",IFERROR(INDEX('المنتجات'!$C$5:$C$204,MATCH($F238,'المنتجات'!$A$5:$A$204,0))*G238,0))</f>
        <v/>
      </c>
      <c r="N238" s="18">
        <f>IF(AND(B238&amp;""="",F238&amp;""=""),"",IF(I238="تم التسليم",IFERROR(INDEX('المحافظات'!$C$5:$C$44,MATCH($E238,'المحافظات'!$A$5:$A$44,0)),0),IF(I238="مرتجع",IFERROR(INDEX('المحافظات'!$D$5:$D$44,MATCH($E238,'المحافظات'!$A$5:$A$44,0)),0),0)))</f>
        <v/>
      </c>
      <c r="O238" s="18">
        <f>IF(AND(B238&amp;""="",F238&amp;""=""),"",IF(I238="تم التسليم",K238+L238-M238-N238,IF(I238="مرتجع",-N238,IF(I238="ملغي",0,""))))</f>
        <v/>
      </c>
      <c r="P238" s="6">
        <f>IF(AND(B238&amp;""="",F238&amp;""=""),"",IF(NOT(ISNUMBER(MATCH(F238,'المنتجات'!$A$5:$A$204,0))),"كود المنتج غير معروف",IF(NOT(ISNUMBER(MATCH(E238,'المحافظات'!$A$5:$A$44,0))),"المنطقة غير معروفة",IF(K238&lt;0,"الخصم أكبر من قيمة الطلب",IF(I238&amp;""="","اكتب الحالة","")))))</f>
        <v/>
      </c>
    </row>
    <row r="239">
      <c r="A239" s="17" t="n"/>
      <c r="B239" s="5" t="n"/>
      <c r="C239" s="5" t="n"/>
      <c r="D239" s="13" t="n"/>
      <c r="E239" s="5" t="n"/>
      <c r="F239" s="5" t="n"/>
      <c r="G239" s="15" t="n"/>
      <c r="H239" s="14" t="n"/>
      <c r="I239" s="5" t="n"/>
      <c r="J239" s="6">
        <f>IF(AND(B239&amp;""="",F239&amp;""=""),"",IFERROR(INDEX('المنتجات'!$B$5:$B$204,MATCH($F239,'المنتجات'!$A$5:$A$204,0))&amp;"",""))</f>
        <v/>
      </c>
      <c r="K239" s="18">
        <f>IF(AND(B239&amp;""="",F239&amp;""=""),"",IFERROR(INDEX('المنتجات'!$D$5:$D$204,MATCH($F239,'المنتجات'!$A$5:$A$204,0))*G239-H239,0))</f>
        <v/>
      </c>
      <c r="L239" s="18">
        <f>IF(AND(B239&amp;""="",F239&amp;""=""),"",IF(I239="تم التسليم",IFERROR(INDEX('المحافظات'!$B$5:$B$44,MATCH($E239,'المحافظات'!$A$5:$A$44,0)),0),0))</f>
        <v/>
      </c>
      <c r="M239" s="18">
        <f>IF(AND(B239&amp;""="",F239&amp;""=""),"",IFERROR(INDEX('المنتجات'!$C$5:$C$204,MATCH($F239,'المنتجات'!$A$5:$A$204,0))*G239,0))</f>
        <v/>
      </c>
      <c r="N239" s="18">
        <f>IF(AND(B239&amp;""="",F239&amp;""=""),"",IF(I239="تم التسليم",IFERROR(INDEX('المحافظات'!$C$5:$C$44,MATCH($E239,'المحافظات'!$A$5:$A$44,0)),0),IF(I239="مرتجع",IFERROR(INDEX('المحافظات'!$D$5:$D$44,MATCH($E239,'المحافظات'!$A$5:$A$44,0)),0),0)))</f>
        <v/>
      </c>
      <c r="O239" s="18">
        <f>IF(AND(B239&amp;""="",F239&amp;""=""),"",IF(I239="تم التسليم",K239+L239-M239-N239,IF(I239="مرتجع",-N239,IF(I239="ملغي",0,""))))</f>
        <v/>
      </c>
      <c r="P239" s="6">
        <f>IF(AND(B239&amp;""="",F239&amp;""=""),"",IF(NOT(ISNUMBER(MATCH(F239,'المنتجات'!$A$5:$A$204,0))),"كود المنتج غير معروف",IF(NOT(ISNUMBER(MATCH(E239,'المحافظات'!$A$5:$A$44,0))),"المنطقة غير معروفة",IF(K239&lt;0,"الخصم أكبر من قيمة الطلب",IF(I239&amp;""="","اكتب الحالة","")))))</f>
        <v/>
      </c>
    </row>
    <row r="240">
      <c r="A240" s="17" t="n"/>
      <c r="B240" s="5" t="n"/>
      <c r="C240" s="5" t="n"/>
      <c r="D240" s="13" t="n"/>
      <c r="E240" s="5" t="n"/>
      <c r="F240" s="5" t="n"/>
      <c r="G240" s="15" t="n"/>
      <c r="H240" s="14" t="n"/>
      <c r="I240" s="5" t="n"/>
      <c r="J240" s="6">
        <f>IF(AND(B240&amp;""="",F240&amp;""=""),"",IFERROR(INDEX('المنتجات'!$B$5:$B$204,MATCH($F240,'المنتجات'!$A$5:$A$204,0))&amp;"",""))</f>
        <v/>
      </c>
      <c r="K240" s="18">
        <f>IF(AND(B240&amp;""="",F240&amp;""=""),"",IFERROR(INDEX('المنتجات'!$D$5:$D$204,MATCH($F240,'المنتجات'!$A$5:$A$204,0))*G240-H240,0))</f>
        <v/>
      </c>
      <c r="L240" s="18">
        <f>IF(AND(B240&amp;""="",F240&amp;""=""),"",IF(I240="تم التسليم",IFERROR(INDEX('المحافظات'!$B$5:$B$44,MATCH($E240,'المحافظات'!$A$5:$A$44,0)),0),0))</f>
        <v/>
      </c>
      <c r="M240" s="18">
        <f>IF(AND(B240&amp;""="",F240&amp;""=""),"",IFERROR(INDEX('المنتجات'!$C$5:$C$204,MATCH($F240,'المنتجات'!$A$5:$A$204,0))*G240,0))</f>
        <v/>
      </c>
      <c r="N240" s="18">
        <f>IF(AND(B240&amp;""="",F240&amp;""=""),"",IF(I240="تم التسليم",IFERROR(INDEX('المحافظات'!$C$5:$C$44,MATCH($E240,'المحافظات'!$A$5:$A$44,0)),0),IF(I240="مرتجع",IFERROR(INDEX('المحافظات'!$D$5:$D$44,MATCH($E240,'المحافظات'!$A$5:$A$44,0)),0),0)))</f>
        <v/>
      </c>
      <c r="O240" s="18">
        <f>IF(AND(B240&amp;""="",F240&amp;""=""),"",IF(I240="تم التسليم",K240+L240-M240-N240,IF(I240="مرتجع",-N240,IF(I240="ملغي",0,""))))</f>
        <v/>
      </c>
      <c r="P240" s="6">
        <f>IF(AND(B240&amp;""="",F240&amp;""=""),"",IF(NOT(ISNUMBER(MATCH(F240,'المنتجات'!$A$5:$A$204,0))),"كود المنتج غير معروف",IF(NOT(ISNUMBER(MATCH(E240,'المحافظات'!$A$5:$A$44,0))),"المنطقة غير معروفة",IF(K240&lt;0,"الخصم أكبر من قيمة الطلب",IF(I240&amp;""="","اكتب الحالة","")))))</f>
        <v/>
      </c>
    </row>
    <row r="241">
      <c r="A241" s="17" t="n"/>
      <c r="B241" s="5" t="n"/>
      <c r="C241" s="5" t="n"/>
      <c r="D241" s="13" t="n"/>
      <c r="E241" s="5" t="n"/>
      <c r="F241" s="5" t="n"/>
      <c r="G241" s="15" t="n"/>
      <c r="H241" s="14" t="n"/>
      <c r="I241" s="5" t="n"/>
      <c r="J241" s="6">
        <f>IF(AND(B241&amp;""="",F241&amp;""=""),"",IFERROR(INDEX('المنتجات'!$B$5:$B$204,MATCH($F241,'المنتجات'!$A$5:$A$204,0))&amp;"",""))</f>
        <v/>
      </c>
      <c r="K241" s="18">
        <f>IF(AND(B241&amp;""="",F241&amp;""=""),"",IFERROR(INDEX('المنتجات'!$D$5:$D$204,MATCH($F241,'المنتجات'!$A$5:$A$204,0))*G241-H241,0))</f>
        <v/>
      </c>
      <c r="L241" s="18">
        <f>IF(AND(B241&amp;""="",F241&amp;""=""),"",IF(I241="تم التسليم",IFERROR(INDEX('المحافظات'!$B$5:$B$44,MATCH($E241,'المحافظات'!$A$5:$A$44,0)),0),0))</f>
        <v/>
      </c>
      <c r="M241" s="18">
        <f>IF(AND(B241&amp;""="",F241&amp;""=""),"",IFERROR(INDEX('المنتجات'!$C$5:$C$204,MATCH($F241,'المنتجات'!$A$5:$A$204,0))*G241,0))</f>
        <v/>
      </c>
      <c r="N241" s="18">
        <f>IF(AND(B241&amp;""="",F241&amp;""=""),"",IF(I241="تم التسليم",IFERROR(INDEX('المحافظات'!$C$5:$C$44,MATCH($E241,'المحافظات'!$A$5:$A$44,0)),0),IF(I241="مرتجع",IFERROR(INDEX('المحافظات'!$D$5:$D$44,MATCH($E241,'المحافظات'!$A$5:$A$44,0)),0),0)))</f>
        <v/>
      </c>
      <c r="O241" s="18">
        <f>IF(AND(B241&amp;""="",F241&amp;""=""),"",IF(I241="تم التسليم",K241+L241-M241-N241,IF(I241="مرتجع",-N241,IF(I241="ملغي",0,""))))</f>
        <v/>
      </c>
      <c r="P241" s="6">
        <f>IF(AND(B241&amp;""="",F241&amp;""=""),"",IF(NOT(ISNUMBER(MATCH(F241,'المنتجات'!$A$5:$A$204,0))),"كود المنتج غير معروف",IF(NOT(ISNUMBER(MATCH(E241,'المحافظات'!$A$5:$A$44,0))),"المنطقة غير معروفة",IF(K241&lt;0,"الخصم أكبر من قيمة الطلب",IF(I241&amp;""="","اكتب الحالة","")))))</f>
        <v/>
      </c>
    </row>
    <row r="242">
      <c r="A242" s="17" t="n"/>
      <c r="B242" s="5" t="n"/>
      <c r="C242" s="5" t="n"/>
      <c r="D242" s="13" t="n"/>
      <c r="E242" s="5" t="n"/>
      <c r="F242" s="5" t="n"/>
      <c r="G242" s="15" t="n"/>
      <c r="H242" s="14" t="n"/>
      <c r="I242" s="5" t="n"/>
      <c r="J242" s="6">
        <f>IF(AND(B242&amp;""="",F242&amp;""=""),"",IFERROR(INDEX('المنتجات'!$B$5:$B$204,MATCH($F242,'المنتجات'!$A$5:$A$204,0))&amp;"",""))</f>
        <v/>
      </c>
      <c r="K242" s="18">
        <f>IF(AND(B242&amp;""="",F242&amp;""=""),"",IFERROR(INDEX('المنتجات'!$D$5:$D$204,MATCH($F242,'المنتجات'!$A$5:$A$204,0))*G242-H242,0))</f>
        <v/>
      </c>
      <c r="L242" s="18">
        <f>IF(AND(B242&amp;""="",F242&amp;""=""),"",IF(I242="تم التسليم",IFERROR(INDEX('المحافظات'!$B$5:$B$44,MATCH($E242,'المحافظات'!$A$5:$A$44,0)),0),0))</f>
        <v/>
      </c>
      <c r="M242" s="18">
        <f>IF(AND(B242&amp;""="",F242&amp;""=""),"",IFERROR(INDEX('المنتجات'!$C$5:$C$204,MATCH($F242,'المنتجات'!$A$5:$A$204,0))*G242,0))</f>
        <v/>
      </c>
      <c r="N242" s="18">
        <f>IF(AND(B242&amp;""="",F242&amp;""=""),"",IF(I242="تم التسليم",IFERROR(INDEX('المحافظات'!$C$5:$C$44,MATCH($E242,'المحافظات'!$A$5:$A$44,0)),0),IF(I242="مرتجع",IFERROR(INDEX('المحافظات'!$D$5:$D$44,MATCH($E242,'المحافظات'!$A$5:$A$44,0)),0),0)))</f>
        <v/>
      </c>
      <c r="O242" s="18">
        <f>IF(AND(B242&amp;""="",F242&amp;""=""),"",IF(I242="تم التسليم",K242+L242-M242-N242,IF(I242="مرتجع",-N242,IF(I242="ملغي",0,""))))</f>
        <v/>
      </c>
      <c r="P242" s="6">
        <f>IF(AND(B242&amp;""="",F242&amp;""=""),"",IF(NOT(ISNUMBER(MATCH(F242,'المنتجات'!$A$5:$A$204,0))),"كود المنتج غير معروف",IF(NOT(ISNUMBER(MATCH(E242,'المحافظات'!$A$5:$A$44,0))),"المنطقة غير معروفة",IF(K242&lt;0,"الخصم أكبر من قيمة الطلب",IF(I242&amp;""="","اكتب الحالة","")))))</f>
        <v/>
      </c>
    </row>
    <row r="243">
      <c r="A243" s="17" t="n"/>
      <c r="B243" s="5" t="n"/>
      <c r="C243" s="5" t="n"/>
      <c r="D243" s="13" t="n"/>
      <c r="E243" s="5" t="n"/>
      <c r="F243" s="5" t="n"/>
      <c r="G243" s="15" t="n"/>
      <c r="H243" s="14" t="n"/>
      <c r="I243" s="5" t="n"/>
      <c r="J243" s="6">
        <f>IF(AND(B243&amp;""="",F243&amp;""=""),"",IFERROR(INDEX('المنتجات'!$B$5:$B$204,MATCH($F243,'المنتجات'!$A$5:$A$204,0))&amp;"",""))</f>
        <v/>
      </c>
      <c r="K243" s="18">
        <f>IF(AND(B243&amp;""="",F243&amp;""=""),"",IFERROR(INDEX('المنتجات'!$D$5:$D$204,MATCH($F243,'المنتجات'!$A$5:$A$204,0))*G243-H243,0))</f>
        <v/>
      </c>
      <c r="L243" s="18">
        <f>IF(AND(B243&amp;""="",F243&amp;""=""),"",IF(I243="تم التسليم",IFERROR(INDEX('المحافظات'!$B$5:$B$44,MATCH($E243,'المحافظات'!$A$5:$A$44,0)),0),0))</f>
        <v/>
      </c>
      <c r="M243" s="18">
        <f>IF(AND(B243&amp;""="",F243&amp;""=""),"",IFERROR(INDEX('المنتجات'!$C$5:$C$204,MATCH($F243,'المنتجات'!$A$5:$A$204,0))*G243,0))</f>
        <v/>
      </c>
      <c r="N243" s="18">
        <f>IF(AND(B243&amp;""="",F243&amp;""=""),"",IF(I243="تم التسليم",IFERROR(INDEX('المحافظات'!$C$5:$C$44,MATCH($E243,'المحافظات'!$A$5:$A$44,0)),0),IF(I243="مرتجع",IFERROR(INDEX('المحافظات'!$D$5:$D$44,MATCH($E243,'المحافظات'!$A$5:$A$44,0)),0),0)))</f>
        <v/>
      </c>
      <c r="O243" s="18">
        <f>IF(AND(B243&amp;""="",F243&amp;""=""),"",IF(I243="تم التسليم",K243+L243-M243-N243,IF(I243="مرتجع",-N243,IF(I243="ملغي",0,""))))</f>
        <v/>
      </c>
      <c r="P243" s="6">
        <f>IF(AND(B243&amp;""="",F243&amp;""=""),"",IF(NOT(ISNUMBER(MATCH(F243,'المنتجات'!$A$5:$A$204,0))),"كود المنتج غير معروف",IF(NOT(ISNUMBER(MATCH(E243,'المحافظات'!$A$5:$A$44,0))),"المنطقة غير معروفة",IF(K243&lt;0,"الخصم أكبر من قيمة الطلب",IF(I243&amp;""="","اكتب الحالة","")))))</f>
        <v/>
      </c>
    </row>
    <row r="244">
      <c r="A244" s="17" t="n"/>
      <c r="B244" s="5" t="n"/>
      <c r="C244" s="5" t="n"/>
      <c r="D244" s="13" t="n"/>
      <c r="E244" s="5" t="n"/>
      <c r="F244" s="5" t="n"/>
      <c r="G244" s="15" t="n"/>
      <c r="H244" s="14" t="n"/>
      <c r="I244" s="5" t="n"/>
      <c r="J244" s="6">
        <f>IF(AND(B244&amp;""="",F244&amp;""=""),"",IFERROR(INDEX('المنتجات'!$B$5:$B$204,MATCH($F244,'المنتجات'!$A$5:$A$204,0))&amp;"",""))</f>
        <v/>
      </c>
      <c r="K244" s="18">
        <f>IF(AND(B244&amp;""="",F244&amp;""=""),"",IFERROR(INDEX('المنتجات'!$D$5:$D$204,MATCH($F244,'المنتجات'!$A$5:$A$204,0))*G244-H244,0))</f>
        <v/>
      </c>
      <c r="L244" s="18">
        <f>IF(AND(B244&amp;""="",F244&amp;""=""),"",IF(I244="تم التسليم",IFERROR(INDEX('المحافظات'!$B$5:$B$44,MATCH($E244,'المحافظات'!$A$5:$A$44,0)),0),0))</f>
        <v/>
      </c>
      <c r="M244" s="18">
        <f>IF(AND(B244&amp;""="",F244&amp;""=""),"",IFERROR(INDEX('المنتجات'!$C$5:$C$204,MATCH($F244,'المنتجات'!$A$5:$A$204,0))*G244,0))</f>
        <v/>
      </c>
      <c r="N244" s="18">
        <f>IF(AND(B244&amp;""="",F244&amp;""=""),"",IF(I244="تم التسليم",IFERROR(INDEX('المحافظات'!$C$5:$C$44,MATCH($E244,'المحافظات'!$A$5:$A$44,0)),0),IF(I244="مرتجع",IFERROR(INDEX('المحافظات'!$D$5:$D$44,MATCH($E244,'المحافظات'!$A$5:$A$44,0)),0),0)))</f>
        <v/>
      </c>
      <c r="O244" s="18">
        <f>IF(AND(B244&amp;""="",F244&amp;""=""),"",IF(I244="تم التسليم",K244+L244-M244-N244,IF(I244="مرتجع",-N244,IF(I244="ملغي",0,""))))</f>
        <v/>
      </c>
      <c r="P244" s="6">
        <f>IF(AND(B244&amp;""="",F244&amp;""=""),"",IF(NOT(ISNUMBER(MATCH(F244,'المنتجات'!$A$5:$A$204,0))),"كود المنتج غير معروف",IF(NOT(ISNUMBER(MATCH(E244,'المحافظات'!$A$5:$A$44,0))),"المنطقة غير معروفة",IF(K244&lt;0,"الخصم أكبر من قيمة الطلب",IF(I244&amp;""="","اكتب الحالة","")))))</f>
        <v/>
      </c>
    </row>
    <row r="245">
      <c r="A245" s="17" t="n"/>
      <c r="B245" s="5" t="n"/>
      <c r="C245" s="5" t="n"/>
      <c r="D245" s="13" t="n"/>
      <c r="E245" s="5" t="n"/>
      <c r="F245" s="5" t="n"/>
      <c r="G245" s="15" t="n"/>
      <c r="H245" s="14" t="n"/>
      <c r="I245" s="5" t="n"/>
      <c r="J245" s="6">
        <f>IF(AND(B245&amp;""="",F245&amp;""=""),"",IFERROR(INDEX('المنتجات'!$B$5:$B$204,MATCH($F245,'المنتجات'!$A$5:$A$204,0))&amp;"",""))</f>
        <v/>
      </c>
      <c r="K245" s="18">
        <f>IF(AND(B245&amp;""="",F245&amp;""=""),"",IFERROR(INDEX('المنتجات'!$D$5:$D$204,MATCH($F245,'المنتجات'!$A$5:$A$204,0))*G245-H245,0))</f>
        <v/>
      </c>
      <c r="L245" s="18">
        <f>IF(AND(B245&amp;""="",F245&amp;""=""),"",IF(I245="تم التسليم",IFERROR(INDEX('المحافظات'!$B$5:$B$44,MATCH($E245,'المحافظات'!$A$5:$A$44,0)),0),0))</f>
        <v/>
      </c>
      <c r="M245" s="18">
        <f>IF(AND(B245&amp;""="",F245&amp;""=""),"",IFERROR(INDEX('المنتجات'!$C$5:$C$204,MATCH($F245,'المنتجات'!$A$5:$A$204,0))*G245,0))</f>
        <v/>
      </c>
      <c r="N245" s="18">
        <f>IF(AND(B245&amp;""="",F245&amp;""=""),"",IF(I245="تم التسليم",IFERROR(INDEX('المحافظات'!$C$5:$C$44,MATCH($E245,'المحافظات'!$A$5:$A$44,0)),0),IF(I245="مرتجع",IFERROR(INDEX('المحافظات'!$D$5:$D$44,MATCH($E245,'المحافظات'!$A$5:$A$44,0)),0),0)))</f>
        <v/>
      </c>
      <c r="O245" s="18">
        <f>IF(AND(B245&amp;""="",F245&amp;""=""),"",IF(I245="تم التسليم",K245+L245-M245-N245,IF(I245="مرتجع",-N245,IF(I245="ملغي",0,""))))</f>
        <v/>
      </c>
      <c r="P245" s="6">
        <f>IF(AND(B245&amp;""="",F245&amp;""=""),"",IF(NOT(ISNUMBER(MATCH(F245,'المنتجات'!$A$5:$A$204,0))),"كود المنتج غير معروف",IF(NOT(ISNUMBER(MATCH(E245,'المحافظات'!$A$5:$A$44,0))),"المنطقة غير معروفة",IF(K245&lt;0,"الخصم أكبر من قيمة الطلب",IF(I245&amp;""="","اكتب الحالة","")))))</f>
        <v/>
      </c>
    </row>
    <row r="246">
      <c r="A246" s="17" t="n"/>
      <c r="B246" s="5" t="n"/>
      <c r="C246" s="5" t="n"/>
      <c r="D246" s="13" t="n"/>
      <c r="E246" s="5" t="n"/>
      <c r="F246" s="5" t="n"/>
      <c r="G246" s="15" t="n"/>
      <c r="H246" s="14" t="n"/>
      <c r="I246" s="5" t="n"/>
      <c r="J246" s="6">
        <f>IF(AND(B246&amp;""="",F246&amp;""=""),"",IFERROR(INDEX('المنتجات'!$B$5:$B$204,MATCH($F246,'المنتجات'!$A$5:$A$204,0))&amp;"",""))</f>
        <v/>
      </c>
      <c r="K246" s="18">
        <f>IF(AND(B246&amp;""="",F246&amp;""=""),"",IFERROR(INDEX('المنتجات'!$D$5:$D$204,MATCH($F246,'المنتجات'!$A$5:$A$204,0))*G246-H246,0))</f>
        <v/>
      </c>
      <c r="L246" s="18">
        <f>IF(AND(B246&amp;""="",F246&amp;""=""),"",IF(I246="تم التسليم",IFERROR(INDEX('المحافظات'!$B$5:$B$44,MATCH($E246,'المحافظات'!$A$5:$A$44,0)),0),0))</f>
        <v/>
      </c>
      <c r="M246" s="18">
        <f>IF(AND(B246&amp;""="",F246&amp;""=""),"",IFERROR(INDEX('المنتجات'!$C$5:$C$204,MATCH($F246,'المنتجات'!$A$5:$A$204,0))*G246,0))</f>
        <v/>
      </c>
      <c r="N246" s="18">
        <f>IF(AND(B246&amp;""="",F246&amp;""=""),"",IF(I246="تم التسليم",IFERROR(INDEX('المحافظات'!$C$5:$C$44,MATCH($E246,'المحافظات'!$A$5:$A$44,0)),0),IF(I246="مرتجع",IFERROR(INDEX('المحافظات'!$D$5:$D$44,MATCH($E246,'المحافظات'!$A$5:$A$44,0)),0),0)))</f>
        <v/>
      </c>
      <c r="O246" s="18">
        <f>IF(AND(B246&amp;""="",F246&amp;""=""),"",IF(I246="تم التسليم",K246+L246-M246-N246,IF(I246="مرتجع",-N246,IF(I246="ملغي",0,""))))</f>
        <v/>
      </c>
      <c r="P246" s="6">
        <f>IF(AND(B246&amp;""="",F246&amp;""=""),"",IF(NOT(ISNUMBER(MATCH(F246,'المنتجات'!$A$5:$A$204,0))),"كود المنتج غير معروف",IF(NOT(ISNUMBER(MATCH(E246,'المحافظات'!$A$5:$A$44,0))),"المنطقة غير معروفة",IF(K246&lt;0,"الخصم أكبر من قيمة الطلب",IF(I246&amp;""="","اكتب الحالة","")))))</f>
        <v/>
      </c>
    </row>
    <row r="247">
      <c r="A247" s="17" t="n"/>
      <c r="B247" s="5" t="n"/>
      <c r="C247" s="5" t="n"/>
      <c r="D247" s="13" t="n"/>
      <c r="E247" s="5" t="n"/>
      <c r="F247" s="5" t="n"/>
      <c r="G247" s="15" t="n"/>
      <c r="H247" s="14" t="n"/>
      <c r="I247" s="5" t="n"/>
      <c r="J247" s="6">
        <f>IF(AND(B247&amp;""="",F247&amp;""=""),"",IFERROR(INDEX('المنتجات'!$B$5:$B$204,MATCH($F247,'المنتجات'!$A$5:$A$204,0))&amp;"",""))</f>
        <v/>
      </c>
      <c r="K247" s="18">
        <f>IF(AND(B247&amp;""="",F247&amp;""=""),"",IFERROR(INDEX('المنتجات'!$D$5:$D$204,MATCH($F247,'المنتجات'!$A$5:$A$204,0))*G247-H247,0))</f>
        <v/>
      </c>
      <c r="L247" s="18">
        <f>IF(AND(B247&amp;""="",F247&amp;""=""),"",IF(I247="تم التسليم",IFERROR(INDEX('المحافظات'!$B$5:$B$44,MATCH($E247,'المحافظات'!$A$5:$A$44,0)),0),0))</f>
        <v/>
      </c>
      <c r="M247" s="18">
        <f>IF(AND(B247&amp;""="",F247&amp;""=""),"",IFERROR(INDEX('المنتجات'!$C$5:$C$204,MATCH($F247,'المنتجات'!$A$5:$A$204,0))*G247,0))</f>
        <v/>
      </c>
      <c r="N247" s="18">
        <f>IF(AND(B247&amp;""="",F247&amp;""=""),"",IF(I247="تم التسليم",IFERROR(INDEX('المحافظات'!$C$5:$C$44,MATCH($E247,'المحافظات'!$A$5:$A$44,0)),0),IF(I247="مرتجع",IFERROR(INDEX('المحافظات'!$D$5:$D$44,MATCH($E247,'المحافظات'!$A$5:$A$44,0)),0),0)))</f>
        <v/>
      </c>
      <c r="O247" s="18">
        <f>IF(AND(B247&amp;""="",F247&amp;""=""),"",IF(I247="تم التسليم",K247+L247-M247-N247,IF(I247="مرتجع",-N247,IF(I247="ملغي",0,""))))</f>
        <v/>
      </c>
      <c r="P247" s="6">
        <f>IF(AND(B247&amp;""="",F247&amp;""=""),"",IF(NOT(ISNUMBER(MATCH(F247,'المنتجات'!$A$5:$A$204,0))),"كود المنتج غير معروف",IF(NOT(ISNUMBER(MATCH(E247,'المحافظات'!$A$5:$A$44,0))),"المنطقة غير معروفة",IF(K247&lt;0,"الخصم أكبر من قيمة الطلب",IF(I247&amp;""="","اكتب الحالة","")))))</f>
        <v/>
      </c>
    </row>
    <row r="248">
      <c r="A248" s="17" t="n"/>
      <c r="B248" s="5" t="n"/>
      <c r="C248" s="5" t="n"/>
      <c r="D248" s="13" t="n"/>
      <c r="E248" s="5" t="n"/>
      <c r="F248" s="5" t="n"/>
      <c r="G248" s="15" t="n"/>
      <c r="H248" s="14" t="n"/>
      <c r="I248" s="5" t="n"/>
      <c r="J248" s="6">
        <f>IF(AND(B248&amp;""="",F248&amp;""=""),"",IFERROR(INDEX('المنتجات'!$B$5:$B$204,MATCH($F248,'المنتجات'!$A$5:$A$204,0))&amp;"",""))</f>
        <v/>
      </c>
      <c r="K248" s="18">
        <f>IF(AND(B248&amp;""="",F248&amp;""=""),"",IFERROR(INDEX('المنتجات'!$D$5:$D$204,MATCH($F248,'المنتجات'!$A$5:$A$204,0))*G248-H248,0))</f>
        <v/>
      </c>
      <c r="L248" s="18">
        <f>IF(AND(B248&amp;""="",F248&amp;""=""),"",IF(I248="تم التسليم",IFERROR(INDEX('المحافظات'!$B$5:$B$44,MATCH($E248,'المحافظات'!$A$5:$A$44,0)),0),0))</f>
        <v/>
      </c>
      <c r="M248" s="18">
        <f>IF(AND(B248&amp;""="",F248&amp;""=""),"",IFERROR(INDEX('المنتجات'!$C$5:$C$204,MATCH($F248,'المنتجات'!$A$5:$A$204,0))*G248,0))</f>
        <v/>
      </c>
      <c r="N248" s="18">
        <f>IF(AND(B248&amp;""="",F248&amp;""=""),"",IF(I248="تم التسليم",IFERROR(INDEX('المحافظات'!$C$5:$C$44,MATCH($E248,'المحافظات'!$A$5:$A$44,0)),0),IF(I248="مرتجع",IFERROR(INDEX('المحافظات'!$D$5:$D$44,MATCH($E248,'المحافظات'!$A$5:$A$44,0)),0),0)))</f>
        <v/>
      </c>
      <c r="O248" s="18">
        <f>IF(AND(B248&amp;""="",F248&amp;""=""),"",IF(I248="تم التسليم",K248+L248-M248-N248,IF(I248="مرتجع",-N248,IF(I248="ملغي",0,""))))</f>
        <v/>
      </c>
      <c r="P248" s="6">
        <f>IF(AND(B248&amp;""="",F248&amp;""=""),"",IF(NOT(ISNUMBER(MATCH(F248,'المنتجات'!$A$5:$A$204,0))),"كود المنتج غير معروف",IF(NOT(ISNUMBER(MATCH(E248,'المحافظات'!$A$5:$A$44,0))),"المنطقة غير معروفة",IF(K248&lt;0,"الخصم أكبر من قيمة الطلب",IF(I248&amp;""="","اكتب الحالة","")))))</f>
        <v/>
      </c>
    </row>
    <row r="249">
      <c r="A249" s="17" t="n"/>
      <c r="B249" s="5" t="n"/>
      <c r="C249" s="5" t="n"/>
      <c r="D249" s="13" t="n"/>
      <c r="E249" s="5" t="n"/>
      <c r="F249" s="5" t="n"/>
      <c r="G249" s="15" t="n"/>
      <c r="H249" s="14" t="n"/>
      <c r="I249" s="5" t="n"/>
      <c r="J249" s="6">
        <f>IF(AND(B249&amp;""="",F249&amp;""=""),"",IFERROR(INDEX('المنتجات'!$B$5:$B$204,MATCH($F249,'المنتجات'!$A$5:$A$204,0))&amp;"",""))</f>
        <v/>
      </c>
      <c r="K249" s="18">
        <f>IF(AND(B249&amp;""="",F249&amp;""=""),"",IFERROR(INDEX('المنتجات'!$D$5:$D$204,MATCH($F249,'المنتجات'!$A$5:$A$204,0))*G249-H249,0))</f>
        <v/>
      </c>
      <c r="L249" s="18">
        <f>IF(AND(B249&amp;""="",F249&amp;""=""),"",IF(I249="تم التسليم",IFERROR(INDEX('المحافظات'!$B$5:$B$44,MATCH($E249,'المحافظات'!$A$5:$A$44,0)),0),0))</f>
        <v/>
      </c>
      <c r="M249" s="18">
        <f>IF(AND(B249&amp;""="",F249&amp;""=""),"",IFERROR(INDEX('المنتجات'!$C$5:$C$204,MATCH($F249,'المنتجات'!$A$5:$A$204,0))*G249,0))</f>
        <v/>
      </c>
      <c r="N249" s="18">
        <f>IF(AND(B249&amp;""="",F249&amp;""=""),"",IF(I249="تم التسليم",IFERROR(INDEX('المحافظات'!$C$5:$C$44,MATCH($E249,'المحافظات'!$A$5:$A$44,0)),0),IF(I249="مرتجع",IFERROR(INDEX('المحافظات'!$D$5:$D$44,MATCH($E249,'المحافظات'!$A$5:$A$44,0)),0),0)))</f>
        <v/>
      </c>
      <c r="O249" s="18">
        <f>IF(AND(B249&amp;""="",F249&amp;""=""),"",IF(I249="تم التسليم",K249+L249-M249-N249,IF(I249="مرتجع",-N249,IF(I249="ملغي",0,""))))</f>
        <v/>
      </c>
      <c r="P249" s="6">
        <f>IF(AND(B249&amp;""="",F249&amp;""=""),"",IF(NOT(ISNUMBER(MATCH(F249,'المنتجات'!$A$5:$A$204,0))),"كود المنتج غير معروف",IF(NOT(ISNUMBER(MATCH(E249,'المحافظات'!$A$5:$A$44,0))),"المنطقة غير معروفة",IF(K249&lt;0,"الخصم أكبر من قيمة الطلب",IF(I249&amp;""="","اكتب الحالة","")))))</f>
        <v/>
      </c>
    </row>
    <row r="250">
      <c r="A250" s="17" t="n"/>
      <c r="B250" s="5" t="n"/>
      <c r="C250" s="5" t="n"/>
      <c r="D250" s="13" t="n"/>
      <c r="E250" s="5" t="n"/>
      <c r="F250" s="5" t="n"/>
      <c r="G250" s="15" t="n"/>
      <c r="H250" s="14" t="n"/>
      <c r="I250" s="5" t="n"/>
      <c r="J250" s="6">
        <f>IF(AND(B250&amp;""="",F250&amp;""=""),"",IFERROR(INDEX('المنتجات'!$B$5:$B$204,MATCH($F250,'المنتجات'!$A$5:$A$204,0))&amp;"",""))</f>
        <v/>
      </c>
      <c r="K250" s="18">
        <f>IF(AND(B250&amp;""="",F250&amp;""=""),"",IFERROR(INDEX('المنتجات'!$D$5:$D$204,MATCH($F250,'المنتجات'!$A$5:$A$204,0))*G250-H250,0))</f>
        <v/>
      </c>
      <c r="L250" s="18">
        <f>IF(AND(B250&amp;""="",F250&amp;""=""),"",IF(I250="تم التسليم",IFERROR(INDEX('المحافظات'!$B$5:$B$44,MATCH($E250,'المحافظات'!$A$5:$A$44,0)),0),0))</f>
        <v/>
      </c>
      <c r="M250" s="18">
        <f>IF(AND(B250&amp;""="",F250&amp;""=""),"",IFERROR(INDEX('المنتجات'!$C$5:$C$204,MATCH($F250,'المنتجات'!$A$5:$A$204,0))*G250,0))</f>
        <v/>
      </c>
      <c r="N250" s="18">
        <f>IF(AND(B250&amp;""="",F250&amp;""=""),"",IF(I250="تم التسليم",IFERROR(INDEX('المحافظات'!$C$5:$C$44,MATCH($E250,'المحافظات'!$A$5:$A$44,0)),0),IF(I250="مرتجع",IFERROR(INDEX('المحافظات'!$D$5:$D$44,MATCH($E250,'المحافظات'!$A$5:$A$44,0)),0),0)))</f>
        <v/>
      </c>
      <c r="O250" s="18">
        <f>IF(AND(B250&amp;""="",F250&amp;""=""),"",IF(I250="تم التسليم",K250+L250-M250-N250,IF(I250="مرتجع",-N250,IF(I250="ملغي",0,""))))</f>
        <v/>
      </c>
      <c r="P250" s="6">
        <f>IF(AND(B250&amp;""="",F250&amp;""=""),"",IF(NOT(ISNUMBER(MATCH(F250,'المنتجات'!$A$5:$A$204,0))),"كود المنتج غير معروف",IF(NOT(ISNUMBER(MATCH(E250,'المحافظات'!$A$5:$A$44,0))),"المنطقة غير معروفة",IF(K250&lt;0,"الخصم أكبر من قيمة الطلب",IF(I250&amp;""="","اكتب الحالة","")))))</f>
        <v/>
      </c>
    </row>
    <row r="251">
      <c r="A251" s="17" t="n"/>
      <c r="B251" s="5" t="n"/>
      <c r="C251" s="5" t="n"/>
      <c r="D251" s="13" t="n"/>
      <c r="E251" s="5" t="n"/>
      <c r="F251" s="5" t="n"/>
      <c r="G251" s="15" t="n"/>
      <c r="H251" s="14" t="n"/>
      <c r="I251" s="5" t="n"/>
      <c r="J251" s="6">
        <f>IF(AND(B251&amp;""="",F251&amp;""=""),"",IFERROR(INDEX('المنتجات'!$B$5:$B$204,MATCH($F251,'المنتجات'!$A$5:$A$204,0))&amp;"",""))</f>
        <v/>
      </c>
      <c r="K251" s="18">
        <f>IF(AND(B251&amp;""="",F251&amp;""=""),"",IFERROR(INDEX('المنتجات'!$D$5:$D$204,MATCH($F251,'المنتجات'!$A$5:$A$204,0))*G251-H251,0))</f>
        <v/>
      </c>
      <c r="L251" s="18">
        <f>IF(AND(B251&amp;""="",F251&amp;""=""),"",IF(I251="تم التسليم",IFERROR(INDEX('المحافظات'!$B$5:$B$44,MATCH($E251,'المحافظات'!$A$5:$A$44,0)),0),0))</f>
        <v/>
      </c>
      <c r="M251" s="18">
        <f>IF(AND(B251&amp;""="",F251&amp;""=""),"",IFERROR(INDEX('المنتجات'!$C$5:$C$204,MATCH($F251,'المنتجات'!$A$5:$A$204,0))*G251,0))</f>
        <v/>
      </c>
      <c r="N251" s="18">
        <f>IF(AND(B251&amp;""="",F251&amp;""=""),"",IF(I251="تم التسليم",IFERROR(INDEX('المحافظات'!$C$5:$C$44,MATCH($E251,'المحافظات'!$A$5:$A$44,0)),0),IF(I251="مرتجع",IFERROR(INDEX('المحافظات'!$D$5:$D$44,MATCH($E251,'المحافظات'!$A$5:$A$44,0)),0),0)))</f>
        <v/>
      </c>
      <c r="O251" s="18">
        <f>IF(AND(B251&amp;""="",F251&amp;""=""),"",IF(I251="تم التسليم",K251+L251-M251-N251,IF(I251="مرتجع",-N251,IF(I251="ملغي",0,""))))</f>
        <v/>
      </c>
      <c r="P251" s="6">
        <f>IF(AND(B251&amp;""="",F251&amp;""=""),"",IF(NOT(ISNUMBER(MATCH(F251,'المنتجات'!$A$5:$A$204,0))),"كود المنتج غير معروف",IF(NOT(ISNUMBER(MATCH(E251,'المحافظات'!$A$5:$A$44,0))),"المنطقة غير معروفة",IF(K251&lt;0,"الخصم أكبر من قيمة الطلب",IF(I251&amp;""="","اكتب الحالة","")))))</f>
        <v/>
      </c>
    </row>
    <row r="252">
      <c r="A252" s="17" t="n"/>
      <c r="B252" s="5" t="n"/>
      <c r="C252" s="5" t="n"/>
      <c r="D252" s="13" t="n"/>
      <c r="E252" s="5" t="n"/>
      <c r="F252" s="5" t="n"/>
      <c r="G252" s="15" t="n"/>
      <c r="H252" s="14" t="n"/>
      <c r="I252" s="5" t="n"/>
      <c r="J252" s="6">
        <f>IF(AND(B252&amp;""="",F252&amp;""=""),"",IFERROR(INDEX('المنتجات'!$B$5:$B$204,MATCH($F252,'المنتجات'!$A$5:$A$204,0))&amp;"",""))</f>
        <v/>
      </c>
      <c r="K252" s="18">
        <f>IF(AND(B252&amp;""="",F252&amp;""=""),"",IFERROR(INDEX('المنتجات'!$D$5:$D$204,MATCH($F252,'المنتجات'!$A$5:$A$204,0))*G252-H252,0))</f>
        <v/>
      </c>
      <c r="L252" s="18">
        <f>IF(AND(B252&amp;""="",F252&amp;""=""),"",IF(I252="تم التسليم",IFERROR(INDEX('المحافظات'!$B$5:$B$44,MATCH($E252,'المحافظات'!$A$5:$A$44,0)),0),0))</f>
        <v/>
      </c>
      <c r="M252" s="18">
        <f>IF(AND(B252&amp;""="",F252&amp;""=""),"",IFERROR(INDEX('المنتجات'!$C$5:$C$204,MATCH($F252,'المنتجات'!$A$5:$A$204,0))*G252,0))</f>
        <v/>
      </c>
      <c r="N252" s="18">
        <f>IF(AND(B252&amp;""="",F252&amp;""=""),"",IF(I252="تم التسليم",IFERROR(INDEX('المحافظات'!$C$5:$C$44,MATCH($E252,'المحافظات'!$A$5:$A$44,0)),0),IF(I252="مرتجع",IFERROR(INDEX('المحافظات'!$D$5:$D$44,MATCH($E252,'المحافظات'!$A$5:$A$44,0)),0),0)))</f>
        <v/>
      </c>
      <c r="O252" s="18">
        <f>IF(AND(B252&amp;""="",F252&amp;""=""),"",IF(I252="تم التسليم",K252+L252-M252-N252,IF(I252="مرتجع",-N252,IF(I252="ملغي",0,""))))</f>
        <v/>
      </c>
      <c r="P252" s="6">
        <f>IF(AND(B252&amp;""="",F252&amp;""=""),"",IF(NOT(ISNUMBER(MATCH(F252,'المنتجات'!$A$5:$A$204,0))),"كود المنتج غير معروف",IF(NOT(ISNUMBER(MATCH(E252,'المحافظات'!$A$5:$A$44,0))),"المنطقة غير معروفة",IF(K252&lt;0,"الخصم أكبر من قيمة الطلب",IF(I252&amp;""="","اكتب الحالة","")))))</f>
        <v/>
      </c>
    </row>
    <row r="253">
      <c r="A253" s="17" t="n"/>
      <c r="B253" s="5" t="n"/>
      <c r="C253" s="5" t="n"/>
      <c r="D253" s="13" t="n"/>
      <c r="E253" s="5" t="n"/>
      <c r="F253" s="5" t="n"/>
      <c r="G253" s="15" t="n"/>
      <c r="H253" s="14" t="n"/>
      <c r="I253" s="5" t="n"/>
      <c r="J253" s="6">
        <f>IF(AND(B253&amp;""="",F253&amp;""=""),"",IFERROR(INDEX('المنتجات'!$B$5:$B$204,MATCH($F253,'المنتجات'!$A$5:$A$204,0))&amp;"",""))</f>
        <v/>
      </c>
      <c r="K253" s="18">
        <f>IF(AND(B253&amp;""="",F253&amp;""=""),"",IFERROR(INDEX('المنتجات'!$D$5:$D$204,MATCH($F253,'المنتجات'!$A$5:$A$204,0))*G253-H253,0))</f>
        <v/>
      </c>
      <c r="L253" s="18">
        <f>IF(AND(B253&amp;""="",F253&amp;""=""),"",IF(I253="تم التسليم",IFERROR(INDEX('المحافظات'!$B$5:$B$44,MATCH($E253,'المحافظات'!$A$5:$A$44,0)),0),0))</f>
        <v/>
      </c>
      <c r="M253" s="18">
        <f>IF(AND(B253&amp;""="",F253&amp;""=""),"",IFERROR(INDEX('المنتجات'!$C$5:$C$204,MATCH($F253,'المنتجات'!$A$5:$A$204,0))*G253,0))</f>
        <v/>
      </c>
      <c r="N253" s="18">
        <f>IF(AND(B253&amp;""="",F253&amp;""=""),"",IF(I253="تم التسليم",IFERROR(INDEX('المحافظات'!$C$5:$C$44,MATCH($E253,'المحافظات'!$A$5:$A$44,0)),0),IF(I253="مرتجع",IFERROR(INDEX('المحافظات'!$D$5:$D$44,MATCH($E253,'المحافظات'!$A$5:$A$44,0)),0),0)))</f>
        <v/>
      </c>
      <c r="O253" s="18">
        <f>IF(AND(B253&amp;""="",F253&amp;""=""),"",IF(I253="تم التسليم",K253+L253-M253-N253,IF(I253="مرتجع",-N253,IF(I253="ملغي",0,""))))</f>
        <v/>
      </c>
      <c r="P253" s="6">
        <f>IF(AND(B253&amp;""="",F253&amp;""=""),"",IF(NOT(ISNUMBER(MATCH(F253,'المنتجات'!$A$5:$A$204,0))),"كود المنتج غير معروف",IF(NOT(ISNUMBER(MATCH(E253,'المحافظات'!$A$5:$A$44,0))),"المنطقة غير معروفة",IF(K253&lt;0,"الخصم أكبر من قيمة الطلب",IF(I253&amp;""="","اكتب الحالة","")))))</f>
        <v/>
      </c>
    </row>
    <row r="254">
      <c r="A254" s="17" t="n"/>
      <c r="B254" s="5" t="n"/>
      <c r="C254" s="5" t="n"/>
      <c r="D254" s="13" t="n"/>
      <c r="E254" s="5" t="n"/>
      <c r="F254" s="5" t="n"/>
      <c r="G254" s="15" t="n"/>
      <c r="H254" s="14" t="n"/>
      <c r="I254" s="5" t="n"/>
      <c r="J254" s="6">
        <f>IF(AND(B254&amp;""="",F254&amp;""=""),"",IFERROR(INDEX('المنتجات'!$B$5:$B$204,MATCH($F254,'المنتجات'!$A$5:$A$204,0))&amp;"",""))</f>
        <v/>
      </c>
      <c r="K254" s="18">
        <f>IF(AND(B254&amp;""="",F254&amp;""=""),"",IFERROR(INDEX('المنتجات'!$D$5:$D$204,MATCH($F254,'المنتجات'!$A$5:$A$204,0))*G254-H254,0))</f>
        <v/>
      </c>
      <c r="L254" s="18">
        <f>IF(AND(B254&amp;""="",F254&amp;""=""),"",IF(I254="تم التسليم",IFERROR(INDEX('المحافظات'!$B$5:$B$44,MATCH($E254,'المحافظات'!$A$5:$A$44,0)),0),0))</f>
        <v/>
      </c>
      <c r="M254" s="18">
        <f>IF(AND(B254&amp;""="",F254&amp;""=""),"",IFERROR(INDEX('المنتجات'!$C$5:$C$204,MATCH($F254,'المنتجات'!$A$5:$A$204,0))*G254,0))</f>
        <v/>
      </c>
      <c r="N254" s="18">
        <f>IF(AND(B254&amp;""="",F254&amp;""=""),"",IF(I254="تم التسليم",IFERROR(INDEX('المحافظات'!$C$5:$C$44,MATCH($E254,'المحافظات'!$A$5:$A$44,0)),0),IF(I254="مرتجع",IFERROR(INDEX('المحافظات'!$D$5:$D$44,MATCH($E254,'المحافظات'!$A$5:$A$44,0)),0),0)))</f>
        <v/>
      </c>
      <c r="O254" s="18">
        <f>IF(AND(B254&amp;""="",F254&amp;""=""),"",IF(I254="تم التسليم",K254+L254-M254-N254,IF(I254="مرتجع",-N254,IF(I254="ملغي",0,""))))</f>
        <v/>
      </c>
      <c r="P254" s="6">
        <f>IF(AND(B254&amp;""="",F254&amp;""=""),"",IF(NOT(ISNUMBER(MATCH(F254,'المنتجات'!$A$5:$A$204,0))),"كود المنتج غير معروف",IF(NOT(ISNUMBER(MATCH(E254,'المحافظات'!$A$5:$A$44,0))),"المنطقة غير معروفة",IF(K254&lt;0,"الخصم أكبر من قيمة الطلب",IF(I254&amp;""="","اكتب الحالة","")))))</f>
        <v/>
      </c>
    </row>
    <row r="255">
      <c r="A255" s="17" t="n"/>
      <c r="B255" s="5" t="n"/>
      <c r="C255" s="5" t="n"/>
      <c r="D255" s="13" t="n"/>
      <c r="E255" s="5" t="n"/>
      <c r="F255" s="5" t="n"/>
      <c r="G255" s="15" t="n"/>
      <c r="H255" s="14" t="n"/>
      <c r="I255" s="5" t="n"/>
      <c r="J255" s="6">
        <f>IF(AND(B255&amp;""="",F255&amp;""=""),"",IFERROR(INDEX('المنتجات'!$B$5:$B$204,MATCH($F255,'المنتجات'!$A$5:$A$204,0))&amp;"",""))</f>
        <v/>
      </c>
      <c r="K255" s="18">
        <f>IF(AND(B255&amp;""="",F255&amp;""=""),"",IFERROR(INDEX('المنتجات'!$D$5:$D$204,MATCH($F255,'المنتجات'!$A$5:$A$204,0))*G255-H255,0))</f>
        <v/>
      </c>
      <c r="L255" s="18">
        <f>IF(AND(B255&amp;""="",F255&amp;""=""),"",IF(I255="تم التسليم",IFERROR(INDEX('المحافظات'!$B$5:$B$44,MATCH($E255,'المحافظات'!$A$5:$A$44,0)),0),0))</f>
        <v/>
      </c>
      <c r="M255" s="18">
        <f>IF(AND(B255&amp;""="",F255&amp;""=""),"",IFERROR(INDEX('المنتجات'!$C$5:$C$204,MATCH($F255,'المنتجات'!$A$5:$A$204,0))*G255,0))</f>
        <v/>
      </c>
      <c r="N255" s="18">
        <f>IF(AND(B255&amp;""="",F255&amp;""=""),"",IF(I255="تم التسليم",IFERROR(INDEX('المحافظات'!$C$5:$C$44,MATCH($E255,'المحافظات'!$A$5:$A$44,0)),0),IF(I255="مرتجع",IFERROR(INDEX('المحافظات'!$D$5:$D$44,MATCH($E255,'المحافظات'!$A$5:$A$44,0)),0),0)))</f>
        <v/>
      </c>
      <c r="O255" s="18">
        <f>IF(AND(B255&amp;""="",F255&amp;""=""),"",IF(I255="تم التسليم",K255+L255-M255-N255,IF(I255="مرتجع",-N255,IF(I255="ملغي",0,""))))</f>
        <v/>
      </c>
      <c r="P255" s="6">
        <f>IF(AND(B255&amp;""="",F255&amp;""=""),"",IF(NOT(ISNUMBER(MATCH(F255,'المنتجات'!$A$5:$A$204,0))),"كود المنتج غير معروف",IF(NOT(ISNUMBER(MATCH(E255,'المحافظات'!$A$5:$A$44,0))),"المنطقة غير معروفة",IF(K255&lt;0,"الخصم أكبر من قيمة الطلب",IF(I255&amp;""="","اكتب الحالة","")))))</f>
        <v/>
      </c>
    </row>
    <row r="256">
      <c r="A256" s="17" t="n"/>
      <c r="B256" s="5" t="n"/>
      <c r="C256" s="5" t="n"/>
      <c r="D256" s="13" t="n"/>
      <c r="E256" s="5" t="n"/>
      <c r="F256" s="5" t="n"/>
      <c r="G256" s="15" t="n"/>
      <c r="H256" s="14" t="n"/>
      <c r="I256" s="5" t="n"/>
      <c r="J256" s="6">
        <f>IF(AND(B256&amp;""="",F256&amp;""=""),"",IFERROR(INDEX('المنتجات'!$B$5:$B$204,MATCH($F256,'المنتجات'!$A$5:$A$204,0))&amp;"",""))</f>
        <v/>
      </c>
      <c r="K256" s="18">
        <f>IF(AND(B256&amp;""="",F256&amp;""=""),"",IFERROR(INDEX('المنتجات'!$D$5:$D$204,MATCH($F256,'المنتجات'!$A$5:$A$204,0))*G256-H256,0))</f>
        <v/>
      </c>
      <c r="L256" s="18">
        <f>IF(AND(B256&amp;""="",F256&amp;""=""),"",IF(I256="تم التسليم",IFERROR(INDEX('المحافظات'!$B$5:$B$44,MATCH($E256,'المحافظات'!$A$5:$A$44,0)),0),0))</f>
        <v/>
      </c>
      <c r="M256" s="18">
        <f>IF(AND(B256&amp;""="",F256&amp;""=""),"",IFERROR(INDEX('المنتجات'!$C$5:$C$204,MATCH($F256,'المنتجات'!$A$5:$A$204,0))*G256,0))</f>
        <v/>
      </c>
      <c r="N256" s="18">
        <f>IF(AND(B256&amp;""="",F256&amp;""=""),"",IF(I256="تم التسليم",IFERROR(INDEX('المحافظات'!$C$5:$C$44,MATCH($E256,'المحافظات'!$A$5:$A$44,0)),0),IF(I256="مرتجع",IFERROR(INDEX('المحافظات'!$D$5:$D$44,MATCH($E256,'المحافظات'!$A$5:$A$44,0)),0),0)))</f>
        <v/>
      </c>
      <c r="O256" s="18">
        <f>IF(AND(B256&amp;""="",F256&amp;""=""),"",IF(I256="تم التسليم",K256+L256-M256-N256,IF(I256="مرتجع",-N256,IF(I256="ملغي",0,""))))</f>
        <v/>
      </c>
      <c r="P256" s="6">
        <f>IF(AND(B256&amp;""="",F256&amp;""=""),"",IF(NOT(ISNUMBER(MATCH(F256,'المنتجات'!$A$5:$A$204,0))),"كود المنتج غير معروف",IF(NOT(ISNUMBER(MATCH(E256,'المحافظات'!$A$5:$A$44,0))),"المنطقة غير معروفة",IF(K256&lt;0,"الخصم أكبر من قيمة الطلب",IF(I256&amp;""="","اكتب الحالة","")))))</f>
        <v/>
      </c>
    </row>
    <row r="257">
      <c r="A257" s="17" t="n"/>
      <c r="B257" s="5" t="n"/>
      <c r="C257" s="5" t="n"/>
      <c r="D257" s="13" t="n"/>
      <c r="E257" s="5" t="n"/>
      <c r="F257" s="5" t="n"/>
      <c r="G257" s="15" t="n"/>
      <c r="H257" s="14" t="n"/>
      <c r="I257" s="5" t="n"/>
      <c r="J257" s="6">
        <f>IF(AND(B257&amp;""="",F257&amp;""=""),"",IFERROR(INDEX('المنتجات'!$B$5:$B$204,MATCH($F257,'المنتجات'!$A$5:$A$204,0))&amp;"",""))</f>
        <v/>
      </c>
      <c r="K257" s="18">
        <f>IF(AND(B257&amp;""="",F257&amp;""=""),"",IFERROR(INDEX('المنتجات'!$D$5:$D$204,MATCH($F257,'المنتجات'!$A$5:$A$204,0))*G257-H257,0))</f>
        <v/>
      </c>
      <c r="L257" s="18">
        <f>IF(AND(B257&amp;""="",F257&amp;""=""),"",IF(I257="تم التسليم",IFERROR(INDEX('المحافظات'!$B$5:$B$44,MATCH($E257,'المحافظات'!$A$5:$A$44,0)),0),0))</f>
        <v/>
      </c>
      <c r="M257" s="18">
        <f>IF(AND(B257&amp;""="",F257&amp;""=""),"",IFERROR(INDEX('المنتجات'!$C$5:$C$204,MATCH($F257,'المنتجات'!$A$5:$A$204,0))*G257,0))</f>
        <v/>
      </c>
      <c r="N257" s="18">
        <f>IF(AND(B257&amp;""="",F257&amp;""=""),"",IF(I257="تم التسليم",IFERROR(INDEX('المحافظات'!$C$5:$C$44,MATCH($E257,'المحافظات'!$A$5:$A$44,0)),0),IF(I257="مرتجع",IFERROR(INDEX('المحافظات'!$D$5:$D$44,MATCH($E257,'المحافظات'!$A$5:$A$44,0)),0),0)))</f>
        <v/>
      </c>
      <c r="O257" s="18">
        <f>IF(AND(B257&amp;""="",F257&amp;""=""),"",IF(I257="تم التسليم",K257+L257-M257-N257,IF(I257="مرتجع",-N257,IF(I257="ملغي",0,""))))</f>
        <v/>
      </c>
      <c r="P257" s="6">
        <f>IF(AND(B257&amp;""="",F257&amp;""=""),"",IF(NOT(ISNUMBER(MATCH(F257,'المنتجات'!$A$5:$A$204,0))),"كود المنتج غير معروف",IF(NOT(ISNUMBER(MATCH(E257,'المحافظات'!$A$5:$A$44,0))),"المنطقة غير معروفة",IF(K257&lt;0,"الخصم أكبر من قيمة الطلب",IF(I257&amp;""="","اكتب الحالة","")))))</f>
        <v/>
      </c>
    </row>
    <row r="258">
      <c r="A258" s="17" t="n"/>
      <c r="B258" s="5" t="n"/>
      <c r="C258" s="5" t="n"/>
      <c r="D258" s="13" t="n"/>
      <c r="E258" s="5" t="n"/>
      <c r="F258" s="5" t="n"/>
      <c r="G258" s="15" t="n"/>
      <c r="H258" s="14" t="n"/>
      <c r="I258" s="5" t="n"/>
      <c r="J258" s="6">
        <f>IF(AND(B258&amp;""="",F258&amp;""=""),"",IFERROR(INDEX('المنتجات'!$B$5:$B$204,MATCH($F258,'المنتجات'!$A$5:$A$204,0))&amp;"",""))</f>
        <v/>
      </c>
      <c r="K258" s="18">
        <f>IF(AND(B258&amp;""="",F258&amp;""=""),"",IFERROR(INDEX('المنتجات'!$D$5:$D$204,MATCH($F258,'المنتجات'!$A$5:$A$204,0))*G258-H258,0))</f>
        <v/>
      </c>
      <c r="L258" s="18">
        <f>IF(AND(B258&amp;""="",F258&amp;""=""),"",IF(I258="تم التسليم",IFERROR(INDEX('المحافظات'!$B$5:$B$44,MATCH($E258,'المحافظات'!$A$5:$A$44,0)),0),0))</f>
        <v/>
      </c>
      <c r="M258" s="18">
        <f>IF(AND(B258&amp;""="",F258&amp;""=""),"",IFERROR(INDEX('المنتجات'!$C$5:$C$204,MATCH($F258,'المنتجات'!$A$5:$A$204,0))*G258,0))</f>
        <v/>
      </c>
      <c r="N258" s="18">
        <f>IF(AND(B258&amp;""="",F258&amp;""=""),"",IF(I258="تم التسليم",IFERROR(INDEX('المحافظات'!$C$5:$C$44,MATCH($E258,'المحافظات'!$A$5:$A$44,0)),0),IF(I258="مرتجع",IFERROR(INDEX('المحافظات'!$D$5:$D$44,MATCH($E258,'المحافظات'!$A$5:$A$44,0)),0),0)))</f>
        <v/>
      </c>
      <c r="O258" s="18">
        <f>IF(AND(B258&amp;""="",F258&amp;""=""),"",IF(I258="تم التسليم",K258+L258-M258-N258,IF(I258="مرتجع",-N258,IF(I258="ملغي",0,""))))</f>
        <v/>
      </c>
      <c r="P258" s="6">
        <f>IF(AND(B258&amp;""="",F258&amp;""=""),"",IF(NOT(ISNUMBER(MATCH(F258,'المنتجات'!$A$5:$A$204,0))),"كود المنتج غير معروف",IF(NOT(ISNUMBER(MATCH(E258,'المحافظات'!$A$5:$A$44,0))),"المنطقة غير معروفة",IF(K258&lt;0,"الخصم أكبر من قيمة الطلب",IF(I258&amp;""="","اكتب الحالة","")))))</f>
        <v/>
      </c>
    </row>
    <row r="259">
      <c r="A259" s="17" t="n"/>
      <c r="B259" s="5" t="n"/>
      <c r="C259" s="5" t="n"/>
      <c r="D259" s="13" t="n"/>
      <c r="E259" s="5" t="n"/>
      <c r="F259" s="5" t="n"/>
      <c r="G259" s="15" t="n"/>
      <c r="H259" s="14" t="n"/>
      <c r="I259" s="5" t="n"/>
      <c r="J259" s="6">
        <f>IF(AND(B259&amp;""="",F259&amp;""=""),"",IFERROR(INDEX('المنتجات'!$B$5:$B$204,MATCH($F259,'المنتجات'!$A$5:$A$204,0))&amp;"",""))</f>
        <v/>
      </c>
      <c r="K259" s="18">
        <f>IF(AND(B259&amp;""="",F259&amp;""=""),"",IFERROR(INDEX('المنتجات'!$D$5:$D$204,MATCH($F259,'المنتجات'!$A$5:$A$204,0))*G259-H259,0))</f>
        <v/>
      </c>
      <c r="L259" s="18">
        <f>IF(AND(B259&amp;""="",F259&amp;""=""),"",IF(I259="تم التسليم",IFERROR(INDEX('المحافظات'!$B$5:$B$44,MATCH($E259,'المحافظات'!$A$5:$A$44,0)),0),0))</f>
        <v/>
      </c>
      <c r="M259" s="18">
        <f>IF(AND(B259&amp;""="",F259&amp;""=""),"",IFERROR(INDEX('المنتجات'!$C$5:$C$204,MATCH($F259,'المنتجات'!$A$5:$A$204,0))*G259,0))</f>
        <v/>
      </c>
      <c r="N259" s="18">
        <f>IF(AND(B259&amp;""="",F259&amp;""=""),"",IF(I259="تم التسليم",IFERROR(INDEX('المحافظات'!$C$5:$C$44,MATCH($E259,'المحافظات'!$A$5:$A$44,0)),0),IF(I259="مرتجع",IFERROR(INDEX('المحافظات'!$D$5:$D$44,MATCH($E259,'المحافظات'!$A$5:$A$44,0)),0),0)))</f>
        <v/>
      </c>
      <c r="O259" s="18">
        <f>IF(AND(B259&amp;""="",F259&amp;""=""),"",IF(I259="تم التسليم",K259+L259-M259-N259,IF(I259="مرتجع",-N259,IF(I259="ملغي",0,""))))</f>
        <v/>
      </c>
      <c r="P259" s="6">
        <f>IF(AND(B259&amp;""="",F259&amp;""=""),"",IF(NOT(ISNUMBER(MATCH(F259,'المنتجات'!$A$5:$A$204,0))),"كود المنتج غير معروف",IF(NOT(ISNUMBER(MATCH(E259,'المحافظات'!$A$5:$A$44,0))),"المنطقة غير معروفة",IF(K259&lt;0,"الخصم أكبر من قيمة الطلب",IF(I259&amp;""="","اكتب الحالة","")))))</f>
        <v/>
      </c>
    </row>
    <row r="260">
      <c r="A260" s="17" t="n"/>
      <c r="B260" s="5" t="n"/>
      <c r="C260" s="5" t="n"/>
      <c r="D260" s="13" t="n"/>
      <c r="E260" s="5" t="n"/>
      <c r="F260" s="5" t="n"/>
      <c r="G260" s="15" t="n"/>
      <c r="H260" s="14" t="n"/>
      <c r="I260" s="5" t="n"/>
      <c r="J260" s="6">
        <f>IF(AND(B260&amp;""="",F260&amp;""=""),"",IFERROR(INDEX('المنتجات'!$B$5:$B$204,MATCH($F260,'المنتجات'!$A$5:$A$204,0))&amp;"",""))</f>
        <v/>
      </c>
      <c r="K260" s="18">
        <f>IF(AND(B260&amp;""="",F260&amp;""=""),"",IFERROR(INDEX('المنتجات'!$D$5:$D$204,MATCH($F260,'المنتجات'!$A$5:$A$204,0))*G260-H260,0))</f>
        <v/>
      </c>
      <c r="L260" s="18">
        <f>IF(AND(B260&amp;""="",F260&amp;""=""),"",IF(I260="تم التسليم",IFERROR(INDEX('المحافظات'!$B$5:$B$44,MATCH($E260,'المحافظات'!$A$5:$A$44,0)),0),0))</f>
        <v/>
      </c>
      <c r="M260" s="18">
        <f>IF(AND(B260&amp;""="",F260&amp;""=""),"",IFERROR(INDEX('المنتجات'!$C$5:$C$204,MATCH($F260,'المنتجات'!$A$5:$A$204,0))*G260,0))</f>
        <v/>
      </c>
      <c r="N260" s="18">
        <f>IF(AND(B260&amp;""="",F260&amp;""=""),"",IF(I260="تم التسليم",IFERROR(INDEX('المحافظات'!$C$5:$C$44,MATCH($E260,'المحافظات'!$A$5:$A$44,0)),0),IF(I260="مرتجع",IFERROR(INDEX('المحافظات'!$D$5:$D$44,MATCH($E260,'المحافظات'!$A$5:$A$44,0)),0),0)))</f>
        <v/>
      </c>
      <c r="O260" s="18">
        <f>IF(AND(B260&amp;""="",F260&amp;""=""),"",IF(I260="تم التسليم",K260+L260-M260-N260,IF(I260="مرتجع",-N260,IF(I260="ملغي",0,""))))</f>
        <v/>
      </c>
      <c r="P260" s="6">
        <f>IF(AND(B260&amp;""="",F260&amp;""=""),"",IF(NOT(ISNUMBER(MATCH(F260,'المنتجات'!$A$5:$A$204,0))),"كود المنتج غير معروف",IF(NOT(ISNUMBER(MATCH(E260,'المحافظات'!$A$5:$A$44,0))),"المنطقة غير معروفة",IF(K260&lt;0,"الخصم أكبر من قيمة الطلب",IF(I260&amp;""="","اكتب الحالة","")))))</f>
        <v/>
      </c>
    </row>
    <row r="261">
      <c r="A261" s="17" t="n"/>
      <c r="B261" s="5" t="n"/>
      <c r="C261" s="5" t="n"/>
      <c r="D261" s="13" t="n"/>
      <c r="E261" s="5" t="n"/>
      <c r="F261" s="5" t="n"/>
      <c r="G261" s="15" t="n"/>
      <c r="H261" s="14" t="n"/>
      <c r="I261" s="5" t="n"/>
      <c r="J261" s="6">
        <f>IF(AND(B261&amp;""="",F261&amp;""=""),"",IFERROR(INDEX('المنتجات'!$B$5:$B$204,MATCH($F261,'المنتجات'!$A$5:$A$204,0))&amp;"",""))</f>
        <v/>
      </c>
      <c r="K261" s="18">
        <f>IF(AND(B261&amp;""="",F261&amp;""=""),"",IFERROR(INDEX('المنتجات'!$D$5:$D$204,MATCH($F261,'المنتجات'!$A$5:$A$204,0))*G261-H261,0))</f>
        <v/>
      </c>
      <c r="L261" s="18">
        <f>IF(AND(B261&amp;""="",F261&amp;""=""),"",IF(I261="تم التسليم",IFERROR(INDEX('المحافظات'!$B$5:$B$44,MATCH($E261,'المحافظات'!$A$5:$A$44,0)),0),0))</f>
        <v/>
      </c>
      <c r="M261" s="18">
        <f>IF(AND(B261&amp;""="",F261&amp;""=""),"",IFERROR(INDEX('المنتجات'!$C$5:$C$204,MATCH($F261,'المنتجات'!$A$5:$A$204,0))*G261,0))</f>
        <v/>
      </c>
      <c r="N261" s="18">
        <f>IF(AND(B261&amp;""="",F261&amp;""=""),"",IF(I261="تم التسليم",IFERROR(INDEX('المحافظات'!$C$5:$C$44,MATCH($E261,'المحافظات'!$A$5:$A$44,0)),0),IF(I261="مرتجع",IFERROR(INDEX('المحافظات'!$D$5:$D$44,MATCH($E261,'المحافظات'!$A$5:$A$44,0)),0),0)))</f>
        <v/>
      </c>
      <c r="O261" s="18">
        <f>IF(AND(B261&amp;""="",F261&amp;""=""),"",IF(I261="تم التسليم",K261+L261-M261-N261,IF(I261="مرتجع",-N261,IF(I261="ملغي",0,""))))</f>
        <v/>
      </c>
      <c r="P261" s="6">
        <f>IF(AND(B261&amp;""="",F261&amp;""=""),"",IF(NOT(ISNUMBER(MATCH(F261,'المنتجات'!$A$5:$A$204,0))),"كود المنتج غير معروف",IF(NOT(ISNUMBER(MATCH(E261,'المحافظات'!$A$5:$A$44,0))),"المنطقة غير معروفة",IF(K261&lt;0,"الخصم أكبر من قيمة الطلب",IF(I261&amp;""="","اكتب الحالة","")))))</f>
        <v/>
      </c>
    </row>
    <row r="262">
      <c r="A262" s="17" t="n"/>
      <c r="B262" s="5" t="n"/>
      <c r="C262" s="5" t="n"/>
      <c r="D262" s="13" t="n"/>
      <c r="E262" s="5" t="n"/>
      <c r="F262" s="5" t="n"/>
      <c r="G262" s="15" t="n"/>
      <c r="H262" s="14" t="n"/>
      <c r="I262" s="5" t="n"/>
      <c r="J262" s="6">
        <f>IF(AND(B262&amp;""="",F262&amp;""=""),"",IFERROR(INDEX('المنتجات'!$B$5:$B$204,MATCH($F262,'المنتجات'!$A$5:$A$204,0))&amp;"",""))</f>
        <v/>
      </c>
      <c r="K262" s="18">
        <f>IF(AND(B262&amp;""="",F262&amp;""=""),"",IFERROR(INDEX('المنتجات'!$D$5:$D$204,MATCH($F262,'المنتجات'!$A$5:$A$204,0))*G262-H262,0))</f>
        <v/>
      </c>
      <c r="L262" s="18">
        <f>IF(AND(B262&amp;""="",F262&amp;""=""),"",IF(I262="تم التسليم",IFERROR(INDEX('المحافظات'!$B$5:$B$44,MATCH($E262,'المحافظات'!$A$5:$A$44,0)),0),0))</f>
        <v/>
      </c>
      <c r="M262" s="18">
        <f>IF(AND(B262&amp;""="",F262&amp;""=""),"",IFERROR(INDEX('المنتجات'!$C$5:$C$204,MATCH($F262,'المنتجات'!$A$5:$A$204,0))*G262,0))</f>
        <v/>
      </c>
      <c r="N262" s="18">
        <f>IF(AND(B262&amp;""="",F262&amp;""=""),"",IF(I262="تم التسليم",IFERROR(INDEX('المحافظات'!$C$5:$C$44,MATCH($E262,'المحافظات'!$A$5:$A$44,0)),0),IF(I262="مرتجع",IFERROR(INDEX('المحافظات'!$D$5:$D$44,MATCH($E262,'المحافظات'!$A$5:$A$44,0)),0),0)))</f>
        <v/>
      </c>
      <c r="O262" s="18">
        <f>IF(AND(B262&amp;""="",F262&amp;""=""),"",IF(I262="تم التسليم",K262+L262-M262-N262,IF(I262="مرتجع",-N262,IF(I262="ملغي",0,""))))</f>
        <v/>
      </c>
      <c r="P262" s="6">
        <f>IF(AND(B262&amp;""="",F262&amp;""=""),"",IF(NOT(ISNUMBER(MATCH(F262,'المنتجات'!$A$5:$A$204,0))),"كود المنتج غير معروف",IF(NOT(ISNUMBER(MATCH(E262,'المحافظات'!$A$5:$A$44,0))),"المنطقة غير معروفة",IF(K262&lt;0,"الخصم أكبر من قيمة الطلب",IF(I262&amp;""="","اكتب الحالة","")))))</f>
        <v/>
      </c>
    </row>
    <row r="263">
      <c r="A263" s="17" t="n"/>
      <c r="B263" s="5" t="n"/>
      <c r="C263" s="5" t="n"/>
      <c r="D263" s="13" t="n"/>
      <c r="E263" s="5" t="n"/>
      <c r="F263" s="5" t="n"/>
      <c r="G263" s="15" t="n"/>
      <c r="H263" s="14" t="n"/>
      <c r="I263" s="5" t="n"/>
      <c r="J263" s="6">
        <f>IF(AND(B263&amp;""="",F263&amp;""=""),"",IFERROR(INDEX('المنتجات'!$B$5:$B$204,MATCH($F263,'المنتجات'!$A$5:$A$204,0))&amp;"",""))</f>
        <v/>
      </c>
      <c r="K263" s="18">
        <f>IF(AND(B263&amp;""="",F263&amp;""=""),"",IFERROR(INDEX('المنتجات'!$D$5:$D$204,MATCH($F263,'المنتجات'!$A$5:$A$204,0))*G263-H263,0))</f>
        <v/>
      </c>
      <c r="L263" s="18">
        <f>IF(AND(B263&amp;""="",F263&amp;""=""),"",IF(I263="تم التسليم",IFERROR(INDEX('المحافظات'!$B$5:$B$44,MATCH($E263,'المحافظات'!$A$5:$A$44,0)),0),0))</f>
        <v/>
      </c>
      <c r="M263" s="18">
        <f>IF(AND(B263&amp;""="",F263&amp;""=""),"",IFERROR(INDEX('المنتجات'!$C$5:$C$204,MATCH($F263,'المنتجات'!$A$5:$A$204,0))*G263,0))</f>
        <v/>
      </c>
      <c r="N263" s="18">
        <f>IF(AND(B263&amp;""="",F263&amp;""=""),"",IF(I263="تم التسليم",IFERROR(INDEX('المحافظات'!$C$5:$C$44,MATCH($E263,'المحافظات'!$A$5:$A$44,0)),0),IF(I263="مرتجع",IFERROR(INDEX('المحافظات'!$D$5:$D$44,MATCH($E263,'المحافظات'!$A$5:$A$44,0)),0),0)))</f>
        <v/>
      </c>
      <c r="O263" s="18">
        <f>IF(AND(B263&amp;""="",F263&amp;""=""),"",IF(I263="تم التسليم",K263+L263-M263-N263,IF(I263="مرتجع",-N263,IF(I263="ملغي",0,""))))</f>
        <v/>
      </c>
      <c r="P263" s="6">
        <f>IF(AND(B263&amp;""="",F263&amp;""=""),"",IF(NOT(ISNUMBER(MATCH(F263,'المنتجات'!$A$5:$A$204,0))),"كود المنتج غير معروف",IF(NOT(ISNUMBER(MATCH(E263,'المحافظات'!$A$5:$A$44,0))),"المنطقة غير معروفة",IF(K263&lt;0,"الخصم أكبر من قيمة الطلب",IF(I263&amp;""="","اكتب الحالة","")))))</f>
        <v/>
      </c>
    </row>
    <row r="264">
      <c r="A264" s="17" t="n"/>
      <c r="B264" s="5" t="n"/>
      <c r="C264" s="5" t="n"/>
      <c r="D264" s="13" t="n"/>
      <c r="E264" s="5" t="n"/>
      <c r="F264" s="5" t="n"/>
      <c r="G264" s="15" t="n"/>
      <c r="H264" s="14" t="n"/>
      <c r="I264" s="5" t="n"/>
      <c r="J264" s="6">
        <f>IF(AND(B264&amp;""="",F264&amp;""=""),"",IFERROR(INDEX('المنتجات'!$B$5:$B$204,MATCH($F264,'المنتجات'!$A$5:$A$204,0))&amp;"",""))</f>
        <v/>
      </c>
      <c r="K264" s="18">
        <f>IF(AND(B264&amp;""="",F264&amp;""=""),"",IFERROR(INDEX('المنتجات'!$D$5:$D$204,MATCH($F264,'المنتجات'!$A$5:$A$204,0))*G264-H264,0))</f>
        <v/>
      </c>
      <c r="L264" s="18">
        <f>IF(AND(B264&amp;""="",F264&amp;""=""),"",IF(I264="تم التسليم",IFERROR(INDEX('المحافظات'!$B$5:$B$44,MATCH($E264,'المحافظات'!$A$5:$A$44,0)),0),0))</f>
        <v/>
      </c>
      <c r="M264" s="18">
        <f>IF(AND(B264&amp;""="",F264&amp;""=""),"",IFERROR(INDEX('المنتجات'!$C$5:$C$204,MATCH($F264,'المنتجات'!$A$5:$A$204,0))*G264,0))</f>
        <v/>
      </c>
      <c r="N264" s="18">
        <f>IF(AND(B264&amp;""="",F264&amp;""=""),"",IF(I264="تم التسليم",IFERROR(INDEX('المحافظات'!$C$5:$C$44,MATCH($E264,'المحافظات'!$A$5:$A$44,0)),0),IF(I264="مرتجع",IFERROR(INDEX('المحافظات'!$D$5:$D$44,MATCH($E264,'المحافظات'!$A$5:$A$44,0)),0),0)))</f>
        <v/>
      </c>
      <c r="O264" s="18">
        <f>IF(AND(B264&amp;""="",F264&amp;""=""),"",IF(I264="تم التسليم",K264+L264-M264-N264,IF(I264="مرتجع",-N264,IF(I264="ملغي",0,""))))</f>
        <v/>
      </c>
      <c r="P264" s="6">
        <f>IF(AND(B264&amp;""="",F264&amp;""=""),"",IF(NOT(ISNUMBER(MATCH(F264,'المنتجات'!$A$5:$A$204,0))),"كود المنتج غير معروف",IF(NOT(ISNUMBER(MATCH(E264,'المحافظات'!$A$5:$A$44,0))),"المنطقة غير معروفة",IF(K264&lt;0,"الخصم أكبر من قيمة الطلب",IF(I264&amp;""="","اكتب الحالة","")))))</f>
        <v/>
      </c>
    </row>
    <row r="265">
      <c r="A265" s="17" t="n"/>
      <c r="B265" s="5" t="n"/>
      <c r="C265" s="5" t="n"/>
      <c r="D265" s="13" t="n"/>
      <c r="E265" s="5" t="n"/>
      <c r="F265" s="5" t="n"/>
      <c r="G265" s="15" t="n"/>
      <c r="H265" s="14" t="n"/>
      <c r="I265" s="5" t="n"/>
      <c r="J265" s="6">
        <f>IF(AND(B265&amp;""="",F265&amp;""=""),"",IFERROR(INDEX('المنتجات'!$B$5:$B$204,MATCH($F265,'المنتجات'!$A$5:$A$204,0))&amp;"",""))</f>
        <v/>
      </c>
      <c r="K265" s="18">
        <f>IF(AND(B265&amp;""="",F265&amp;""=""),"",IFERROR(INDEX('المنتجات'!$D$5:$D$204,MATCH($F265,'المنتجات'!$A$5:$A$204,0))*G265-H265,0))</f>
        <v/>
      </c>
      <c r="L265" s="18">
        <f>IF(AND(B265&amp;""="",F265&amp;""=""),"",IF(I265="تم التسليم",IFERROR(INDEX('المحافظات'!$B$5:$B$44,MATCH($E265,'المحافظات'!$A$5:$A$44,0)),0),0))</f>
        <v/>
      </c>
      <c r="M265" s="18">
        <f>IF(AND(B265&amp;""="",F265&amp;""=""),"",IFERROR(INDEX('المنتجات'!$C$5:$C$204,MATCH($F265,'المنتجات'!$A$5:$A$204,0))*G265,0))</f>
        <v/>
      </c>
      <c r="N265" s="18">
        <f>IF(AND(B265&amp;""="",F265&amp;""=""),"",IF(I265="تم التسليم",IFERROR(INDEX('المحافظات'!$C$5:$C$44,MATCH($E265,'المحافظات'!$A$5:$A$44,0)),0),IF(I265="مرتجع",IFERROR(INDEX('المحافظات'!$D$5:$D$44,MATCH($E265,'المحافظات'!$A$5:$A$44,0)),0),0)))</f>
        <v/>
      </c>
      <c r="O265" s="18">
        <f>IF(AND(B265&amp;""="",F265&amp;""=""),"",IF(I265="تم التسليم",K265+L265-M265-N265,IF(I265="مرتجع",-N265,IF(I265="ملغي",0,""))))</f>
        <v/>
      </c>
      <c r="P265" s="6">
        <f>IF(AND(B265&amp;""="",F265&amp;""=""),"",IF(NOT(ISNUMBER(MATCH(F265,'المنتجات'!$A$5:$A$204,0))),"كود المنتج غير معروف",IF(NOT(ISNUMBER(MATCH(E265,'المحافظات'!$A$5:$A$44,0))),"المنطقة غير معروفة",IF(K265&lt;0,"الخصم أكبر من قيمة الطلب",IF(I265&amp;""="","اكتب الحالة","")))))</f>
        <v/>
      </c>
    </row>
    <row r="266">
      <c r="A266" s="17" t="n"/>
      <c r="B266" s="5" t="n"/>
      <c r="C266" s="5" t="n"/>
      <c r="D266" s="13" t="n"/>
      <c r="E266" s="5" t="n"/>
      <c r="F266" s="5" t="n"/>
      <c r="G266" s="15" t="n"/>
      <c r="H266" s="14" t="n"/>
      <c r="I266" s="5" t="n"/>
      <c r="J266" s="6">
        <f>IF(AND(B266&amp;""="",F266&amp;""=""),"",IFERROR(INDEX('المنتجات'!$B$5:$B$204,MATCH($F266,'المنتجات'!$A$5:$A$204,0))&amp;"",""))</f>
        <v/>
      </c>
      <c r="K266" s="18">
        <f>IF(AND(B266&amp;""="",F266&amp;""=""),"",IFERROR(INDEX('المنتجات'!$D$5:$D$204,MATCH($F266,'المنتجات'!$A$5:$A$204,0))*G266-H266,0))</f>
        <v/>
      </c>
      <c r="L266" s="18">
        <f>IF(AND(B266&amp;""="",F266&amp;""=""),"",IF(I266="تم التسليم",IFERROR(INDEX('المحافظات'!$B$5:$B$44,MATCH($E266,'المحافظات'!$A$5:$A$44,0)),0),0))</f>
        <v/>
      </c>
      <c r="M266" s="18">
        <f>IF(AND(B266&amp;""="",F266&amp;""=""),"",IFERROR(INDEX('المنتجات'!$C$5:$C$204,MATCH($F266,'المنتجات'!$A$5:$A$204,0))*G266,0))</f>
        <v/>
      </c>
      <c r="N266" s="18">
        <f>IF(AND(B266&amp;""="",F266&amp;""=""),"",IF(I266="تم التسليم",IFERROR(INDEX('المحافظات'!$C$5:$C$44,MATCH($E266,'المحافظات'!$A$5:$A$44,0)),0),IF(I266="مرتجع",IFERROR(INDEX('المحافظات'!$D$5:$D$44,MATCH($E266,'المحافظات'!$A$5:$A$44,0)),0),0)))</f>
        <v/>
      </c>
      <c r="O266" s="18">
        <f>IF(AND(B266&amp;""="",F266&amp;""=""),"",IF(I266="تم التسليم",K266+L266-M266-N266,IF(I266="مرتجع",-N266,IF(I266="ملغي",0,""))))</f>
        <v/>
      </c>
      <c r="P266" s="6">
        <f>IF(AND(B266&amp;""="",F266&amp;""=""),"",IF(NOT(ISNUMBER(MATCH(F266,'المنتجات'!$A$5:$A$204,0))),"كود المنتج غير معروف",IF(NOT(ISNUMBER(MATCH(E266,'المحافظات'!$A$5:$A$44,0))),"المنطقة غير معروفة",IF(K266&lt;0,"الخصم أكبر من قيمة الطلب",IF(I266&amp;""="","اكتب الحالة","")))))</f>
        <v/>
      </c>
    </row>
    <row r="267">
      <c r="A267" s="17" t="n"/>
      <c r="B267" s="5" t="n"/>
      <c r="C267" s="5" t="n"/>
      <c r="D267" s="13" t="n"/>
      <c r="E267" s="5" t="n"/>
      <c r="F267" s="5" t="n"/>
      <c r="G267" s="15" t="n"/>
      <c r="H267" s="14" t="n"/>
      <c r="I267" s="5" t="n"/>
      <c r="J267" s="6">
        <f>IF(AND(B267&amp;""="",F267&amp;""=""),"",IFERROR(INDEX('المنتجات'!$B$5:$B$204,MATCH($F267,'المنتجات'!$A$5:$A$204,0))&amp;"",""))</f>
        <v/>
      </c>
      <c r="K267" s="18">
        <f>IF(AND(B267&amp;""="",F267&amp;""=""),"",IFERROR(INDEX('المنتجات'!$D$5:$D$204,MATCH($F267,'المنتجات'!$A$5:$A$204,0))*G267-H267,0))</f>
        <v/>
      </c>
      <c r="L267" s="18">
        <f>IF(AND(B267&amp;""="",F267&amp;""=""),"",IF(I267="تم التسليم",IFERROR(INDEX('المحافظات'!$B$5:$B$44,MATCH($E267,'المحافظات'!$A$5:$A$44,0)),0),0))</f>
        <v/>
      </c>
      <c r="M267" s="18">
        <f>IF(AND(B267&amp;""="",F267&amp;""=""),"",IFERROR(INDEX('المنتجات'!$C$5:$C$204,MATCH($F267,'المنتجات'!$A$5:$A$204,0))*G267,0))</f>
        <v/>
      </c>
      <c r="N267" s="18">
        <f>IF(AND(B267&amp;""="",F267&amp;""=""),"",IF(I267="تم التسليم",IFERROR(INDEX('المحافظات'!$C$5:$C$44,MATCH($E267,'المحافظات'!$A$5:$A$44,0)),0),IF(I267="مرتجع",IFERROR(INDEX('المحافظات'!$D$5:$D$44,MATCH($E267,'المحافظات'!$A$5:$A$44,0)),0),0)))</f>
        <v/>
      </c>
      <c r="O267" s="18">
        <f>IF(AND(B267&amp;""="",F267&amp;""=""),"",IF(I267="تم التسليم",K267+L267-M267-N267,IF(I267="مرتجع",-N267,IF(I267="ملغي",0,""))))</f>
        <v/>
      </c>
      <c r="P267" s="6">
        <f>IF(AND(B267&amp;""="",F267&amp;""=""),"",IF(NOT(ISNUMBER(MATCH(F267,'المنتجات'!$A$5:$A$204,0))),"كود المنتج غير معروف",IF(NOT(ISNUMBER(MATCH(E267,'المحافظات'!$A$5:$A$44,0))),"المنطقة غير معروفة",IF(K267&lt;0,"الخصم أكبر من قيمة الطلب",IF(I267&amp;""="","اكتب الحالة","")))))</f>
        <v/>
      </c>
    </row>
    <row r="268">
      <c r="A268" s="17" t="n"/>
      <c r="B268" s="5" t="n"/>
      <c r="C268" s="5" t="n"/>
      <c r="D268" s="13" t="n"/>
      <c r="E268" s="5" t="n"/>
      <c r="F268" s="5" t="n"/>
      <c r="G268" s="15" t="n"/>
      <c r="H268" s="14" t="n"/>
      <c r="I268" s="5" t="n"/>
      <c r="J268" s="6">
        <f>IF(AND(B268&amp;""="",F268&amp;""=""),"",IFERROR(INDEX('المنتجات'!$B$5:$B$204,MATCH($F268,'المنتجات'!$A$5:$A$204,0))&amp;"",""))</f>
        <v/>
      </c>
      <c r="K268" s="18">
        <f>IF(AND(B268&amp;""="",F268&amp;""=""),"",IFERROR(INDEX('المنتجات'!$D$5:$D$204,MATCH($F268,'المنتجات'!$A$5:$A$204,0))*G268-H268,0))</f>
        <v/>
      </c>
      <c r="L268" s="18">
        <f>IF(AND(B268&amp;""="",F268&amp;""=""),"",IF(I268="تم التسليم",IFERROR(INDEX('المحافظات'!$B$5:$B$44,MATCH($E268,'المحافظات'!$A$5:$A$44,0)),0),0))</f>
        <v/>
      </c>
      <c r="M268" s="18">
        <f>IF(AND(B268&amp;""="",F268&amp;""=""),"",IFERROR(INDEX('المنتجات'!$C$5:$C$204,MATCH($F268,'المنتجات'!$A$5:$A$204,0))*G268,0))</f>
        <v/>
      </c>
      <c r="N268" s="18">
        <f>IF(AND(B268&amp;""="",F268&amp;""=""),"",IF(I268="تم التسليم",IFERROR(INDEX('المحافظات'!$C$5:$C$44,MATCH($E268,'المحافظات'!$A$5:$A$44,0)),0),IF(I268="مرتجع",IFERROR(INDEX('المحافظات'!$D$5:$D$44,MATCH($E268,'المحافظات'!$A$5:$A$44,0)),0),0)))</f>
        <v/>
      </c>
      <c r="O268" s="18">
        <f>IF(AND(B268&amp;""="",F268&amp;""=""),"",IF(I268="تم التسليم",K268+L268-M268-N268,IF(I268="مرتجع",-N268,IF(I268="ملغي",0,""))))</f>
        <v/>
      </c>
      <c r="P268" s="6">
        <f>IF(AND(B268&amp;""="",F268&amp;""=""),"",IF(NOT(ISNUMBER(MATCH(F268,'المنتجات'!$A$5:$A$204,0))),"كود المنتج غير معروف",IF(NOT(ISNUMBER(MATCH(E268,'المحافظات'!$A$5:$A$44,0))),"المنطقة غير معروفة",IF(K268&lt;0,"الخصم أكبر من قيمة الطلب",IF(I268&amp;""="","اكتب الحالة","")))))</f>
        <v/>
      </c>
    </row>
    <row r="269">
      <c r="A269" s="17" t="n"/>
      <c r="B269" s="5" t="n"/>
      <c r="C269" s="5" t="n"/>
      <c r="D269" s="13" t="n"/>
      <c r="E269" s="5" t="n"/>
      <c r="F269" s="5" t="n"/>
      <c r="G269" s="15" t="n"/>
      <c r="H269" s="14" t="n"/>
      <c r="I269" s="5" t="n"/>
      <c r="J269" s="6">
        <f>IF(AND(B269&amp;""="",F269&amp;""=""),"",IFERROR(INDEX('المنتجات'!$B$5:$B$204,MATCH($F269,'المنتجات'!$A$5:$A$204,0))&amp;"",""))</f>
        <v/>
      </c>
      <c r="K269" s="18">
        <f>IF(AND(B269&amp;""="",F269&amp;""=""),"",IFERROR(INDEX('المنتجات'!$D$5:$D$204,MATCH($F269,'المنتجات'!$A$5:$A$204,0))*G269-H269,0))</f>
        <v/>
      </c>
      <c r="L269" s="18">
        <f>IF(AND(B269&amp;""="",F269&amp;""=""),"",IF(I269="تم التسليم",IFERROR(INDEX('المحافظات'!$B$5:$B$44,MATCH($E269,'المحافظات'!$A$5:$A$44,0)),0),0))</f>
        <v/>
      </c>
      <c r="M269" s="18">
        <f>IF(AND(B269&amp;""="",F269&amp;""=""),"",IFERROR(INDEX('المنتجات'!$C$5:$C$204,MATCH($F269,'المنتجات'!$A$5:$A$204,0))*G269,0))</f>
        <v/>
      </c>
      <c r="N269" s="18">
        <f>IF(AND(B269&amp;""="",F269&amp;""=""),"",IF(I269="تم التسليم",IFERROR(INDEX('المحافظات'!$C$5:$C$44,MATCH($E269,'المحافظات'!$A$5:$A$44,0)),0),IF(I269="مرتجع",IFERROR(INDEX('المحافظات'!$D$5:$D$44,MATCH($E269,'المحافظات'!$A$5:$A$44,0)),0),0)))</f>
        <v/>
      </c>
      <c r="O269" s="18">
        <f>IF(AND(B269&amp;""="",F269&amp;""=""),"",IF(I269="تم التسليم",K269+L269-M269-N269,IF(I269="مرتجع",-N269,IF(I269="ملغي",0,""))))</f>
        <v/>
      </c>
      <c r="P269" s="6">
        <f>IF(AND(B269&amp;""="",F269&amp;""=""),"",IF(NOT(ISNUMBER(MATCH(F269,'المنتجات'!$A$5:$A$204,0))),"كود المنتج غير معروف",IF(NOT(ISNUMBER(MATCH(E269,'المحافظات'!$A$5:$A$44,0))),"المنطقة غير معروفة",IF(K269&lt;0,"الخصم أكبر من قيمة الطلب",IF(I269&amp;""="","اكتب الحالة","")))))</f>
        <v/>
      </c>
    </row>
    <row r="270">
      <c r="A270" s="17" t="n"/>
      <c r="B270" s="5" t="n"/>
      <c r="C270" s="5" t="n"/>
      <c r="D270" s="13" t="n"/>
      <c r="E270" s="5" t="n"/>
      <c r="F270" s="5" t="n"/>
      <c r="G270" s="15" t="n"/>
      <c r="H270" s="14" t="n"/>
      <c r="I270" s="5" t="n"/>
      <c r="J270" s="6">
        <f>IF(AND(B270&amp;""="",F270&amp;""=""),"",IFERROR(INDEX('المنتجات'!$B$5:$B$204,MATCH($F270,'المنتجات'!$A$5:$A$204,0))&amp;"",""))</f>
        <v/>
      </c>
      <c r="K270" s="18">
        <f>IF(AND(B270&amp;""="",F270&amp;""=""),"",IFERROR(INDEX('المنتجات'!$D$5:$D$204,MATCH($F270,'المنتجات'!$A$5:$A$204,0))*G270-H270,0))</f>
        <v/>
      </c>
      <c r="L270" s="18">
        <f>IF(AND(B270&amp;""="",F270&amp;""=""),"",IF(I270="تم التسليم",IFERROR(INDEX('المحافظات'!$B$5:$B$44,MATCH($E270,'المحافظات'!$A$5:$A$44,0)),0),0))</f>
        <v/>
      </c>
      <c r="M270" s="18">
        <f>IF(AND(B270&amp;""="",F270&amp;""=""),"",IFERROR(INDEX('المنتجات'!$C$5:$C$204,MATCH($F270,'المنتجات'!$A$5:$A$204,0))*G270,0))</f>
        <v/>
      </c>
      <c r="N270" s="18">
        <f>IF(AND(B270&amp;""="",F270&amp;""=""),"",IF(I270="تم التسليم",IFERROR(INDEX('المحافظات'!$C$5:$C$44,MATCH($E270,'المحافظات'!$A$5:$A$44,0)),0),IF(I270="مرتجع",IFERROR(INDEX('المحافظات'!$D$5:$D$44,MATCH($E270,'المحافظات'!$A$5:$A$44,0)),0),0)))</f>
        <v/>
      </c>
      <c r="O270" s="18">
        <f>IF(AND(B270&amp;""="",F270&amp;""=""),"",IF(I270="تم التسليم",K270+L270-M270-N270,IF(I270="مرتجع",-N270,IF(I270="ملغي",0,""))))</f>
        <v/>
      </c>
      <c r="P270" s="6">
        <f>IF(AND(B270&amp;""="",F270&amp;""=""),"",IF(NOT(ISNUMBER(MATCH(F270,'المنتجات'!$A$5:$A$204,0))),"كود المنتج غير معروف",IF(NOT(ISNUMBER(MATCH(E270,'المحافظات'!$A$5:$A$44,0))),"المنطقة غير معروفة",IF(K270&lt;0,"الخصم أكبر من قيمة الطلب",IF(I270&amp;""="","اكتب الحالة","")))))</f>
        <v/>
      </c>
    </row>
    <row r="271">
      <c r="A271" s="17" t="n"/>
      <c r="B271" s="5" t="n"/>
      <c r="C271" s="5" t="n"/>
      <c r="D271" s="13" t="n"/>
      <c r="E271" s="5" t="n"/>
      <c r="F271" s="5" t="n"/>
      <c r="G271" s="15" t="n"/>
      <c r="H271" s="14" t="n"/>
      <c r="I271" s="5" t="n"/>
      <c r="J271" s="6">
        <f>IF(AND(B271&amp;""="",F271&amp;""=""),"",IFERROR(INDEX('المنتجات'!$B$5:$B$204,MATCH($F271,'المنتجات'!$A$5:$A$204,0))&amp;"",""))</f>
        <v/>
      </c>
      <c r="K271" s="18">
        <f>IF(AND(B271&amp;""="",F271&amp;""=""),"",IFERROR(INDEX('المنتجات'!$D$5:$D$204,MATCH($F271,'المنتجات'!$A$5:$A$204,0))*G271-H271,0))</f>
        <v/>
      </c>
      <c r="L271" s="18">
        <f>IF(AND(B271&amp;""="",F271&amp;""=""),"",IF(I271="تم التسليم",IFERROR(INDEX('المحافظات'!$B$5:$B$44,MATCH($E271,'المحافظات'!$A$5:$A$44,0)),0),0))</f>
        <v/>
      </c>
      <c r="M271" s="18">
        <f>IF(AND(B271&amp;""="",F271&amp;""=""),"",IFERROR(INDEX('المنتجات'!$C$5:$C$204,MATCH($F271,'المنتجات'!$A$5:$A$204,0))*G271,0))</f>
        <v/>
      </c>
      <c r="N271" s="18">
        <f>IF(AND(B271&amp;""="",F271&amp;""=""),"",IF(I271="تم التسليم",IFERROR(INDEX('المحافظات'!$C$5:$C$44,MATCH($E271,'المحافظات'!$A$5:$A$44,0)),0),IF(I271="مرتجع",IFERROR(INDEX('المحافظات'!$D$5:$D$44,MATCH($E271,'المحافظات'!$A$5:$A$44,0)),0),0)))</f>
        <v/>
      </c>
      <c r="O271" s="18">
        <f>IF(AND(B271&amp;""="",F271&amp;""=""),"",IF(I271="تم التسليم",K271+L271-M271-N271,IF(I271="مرتجع",-N271,IF(I271="ملغي",0,""))))</f>
        <v/>
      </c>
      <c r="P271" s="6">
        <f>IF(AND(B271&amp;""="",F271&amp;""=""),"",IF(NOT(ISNUMBER(MATCH(F271,'المنتجات'!$A$5:$A$204,0))),"كود المنتج غير معروف",IF(NOT(ISNUMBER(MATCH(E271,'المحافظات'!$A$5:$A$44,0))),"المنطقة غير معروفة",IF(K271&lt;0,"الخصم أكبر من قيمة الطلب",IF(I271&amp;""="","اكتب الحالة","")))))</f>
        <v/>
      </c>
    </row>
    <row r="272">
      <c r="A272" s="17" t="n"/>
      <c r="B272" s="5" t="n"/>
      <c r="C272" s="5" t="n"/>
      <c r="D272" s="13" t="n"/>
      <c r="E272" s="5" t="n"/>
      <c r="F272" s="5" t="n"/>
      <c r="G272" s="15" t="n"/>
      <c r="H272" s="14" t="n"/>
      <c r="I272" s="5" t="n"/>
      <c r="J272" s="6">
        <f>IF(AND(B272&amp;""="",F272&amp;""=""),"",IFERROR(INDEX('المنتجات'!$B$5:$B$204,MATCH($F272,'المنتجات'!$A$5:$A$204,0))&amp;"",""))</f>
        <v/>
      </c>
      <c r="K272" s="18">
        <f>IF(AND(B272&amp;""="",F272&amp;""=""),"",IFERROR(INDEX('المنتجات'!$D$5:$D$204,MATCH($F272,'المنتجات'!$A$5:$A$204,0))*G272-H272,0))</f>
        <v/>
      </c>
      <c r="L272" s="18">
        <f>IF(AND(B272&amp;""="",F272&amp;""=""),"",IF(I272="تم التسليم",IFERROR(INDEX('المحافظات'!$B$5:$B$44,MATCH($E272,'المحافظات'!$A$5:$A$44,0)),0),0))</f>
        <v/>
      </c>
      <c r="M272" s="18">
        <f>IF(AND(B272&amp;""="",F272&amp;""=""),"",IFERROR(INDEX('المنتجات'!$C$5:$C$204,MATCH($F272,'المنتجات'!$A$5:$A$204,0))*G272,0))</f>
        <v/>
      </c>
      <c r="N272" s="18">
        <f>IF(AND(B272&amp;""="",F272&amp;""=""),"",IF(I272="تم التسليم",IFERROR(INDEX('المحافظات'!$C$5:$C$44,MATCH($E272,'المحافظات'!$A$5:$A$44,0)),0),IF(I272="مرتجع",IFERROR(INDEX('المحافظات'!$D$5:$D$44,MATCH($E272,'المحافظات'!$A$5:$A$44,0)),0),0)))</f>
        <v/>
      </c>
      <c r="O272" s="18">
        <f>IF(AND(B272&amp;""="",F272&amp;""=""),"",IF(I272="تم التسليم",K272+L272-M272-N272,IF(I272="مرتجع",-N272,IF(I272="ملغي",0,""))))</f>
        <v/>
      </c>
      <c r="P272" s="6">
        <f>IF(AND(B272&amp;""="",F272&amp;""=""),"",IF(NOT(ISNUMBER(MATCH(F272,'المنتجات'!$A$5:$A$204,0))),"كود المنتج غير معروف",IF(NOT(ISNUMBER(MATCH(E272,'المحافظات'!$A$5:$A$44,0))),"المنطقة غير معروفة",IF(K272&lt;0,"الخصم أكبر من قيمة الطلب",IF(I272&amp;""="","اكتب الحالة","")))))</f>
        <v/>
      </c>
    </row>
    <row r="273">
      <c r="A273" s="17" t="n"/>
      <c r="B273" s="5" t="n"/>
      <c r="C273" s="5" t="n"/>
      <c r="D273" s="13" t="n"/>
      <c r="E273" s="5" t="n"/>
      <c r="F273" s="5" t="n"/>
      <c r="G273" s="15" t="n"/>
      <c r="H273" s="14" t="n"/>
      <c r="I273" s="5" t="n"/>
      <c r="J273" s="6">
        <f>IF(AND(B273&amp;""="",F273&amp;""=""),"",IFERROR(INDEX('المنتجات'!$B$5:$B$204,MATCH($F273,'المنتجات'!$A$5:$A$204,0))&amp;"",""))</f>
        <v/>
      </c>
      <c r="K273" s="18">
        <f>IF(AND(B273&amp;""="",F273&amp;""=""),"",IFERROR(INDEX('المنتجات'!$D$5:$D$204,MATCH($F273,'المنتجات'!$A$5:$A$204,0))*G273-H273,0))</f>
        <v/>
      </c>
      <c r="L273" s="18">
        <f>IF(AND(B273&amp;""="",F273&amp;""=""),"",IF(I273="تم التسليم",IFERROR(INDEX('المحافظات'!$B$5:$B$44,MATCH($E273,'المحافظات'!$A$5:$A$44,0)),0),0))</f>
        <v/>
      </c>
      <c r="M273" s="18">
        <f>IF(AND(B273&amp;""="",F273&amp;""=""),"",IFERROR(INDEX('المنتجات'!$C$5:$C$204,MATCH($F273,'المنتجات'!$A$5:$A$204,0))*G273,0))</f>
        <v/>
      </c>
      <c r="N273" s="18">
        <f>IF(AND(B273&amp;""="",F273&amp;""=""),"",IF(I273="تم التسليم",IFERROR(INDEX('المحافظات'!$C$5:$C$44,MATCH($E273,'المحافظات'!$A$5:$A$44,0)),0),IF(I273="مرتجع",IFERROR(INDEX('المحافظات'!$D$5:$D$44,MATCH($E273,'المحافظات'!$A$5:$A$44,0)),0),0)))</f>
        <v/>
      </c>
      <c r="O273" s="18">
        <f>IF(AND(B273&amp;""="",F273&amp;""=""),"",IF(I273="تم التسليم",K273+L273-M273-N273,IF(I273="مرتجع",-N273,IF(I273="ملغي",0,""))))</f>
        <v/>
      </c>
      <c r="P273" s="6">
        <f>IF(AND(B273&amp;""="",F273&amp;""=""),"",IF(NOT(ISNUMBER(MATCH(F273,'المنتجات'!$A$5:$A$204,0))),"كود المنتج غير معروف",IF(NOT(ISNUMBER(MATCH(E273,'المحافظات'!$A$5:$A$44,0))),"المنطقة غير معروفة",IF(K273&lt;0,"الخصم أكبر من قيمة الطلب",IF(I273&amp;""="","اكتب الحالة","")))))</f>
        <v/>
      </c>
    </row>
    <row r="274">
      <c r="A274" s="17" t="n"/>
      <c r="B274" s="5" t="n"/>
      <c r="C274" s="5" t="n"/>
      <c r="D274" s="13" t="n"/>
      <c r="E274" s="5" t="n"/>
      <c r="F274" s="5" t="n"/>
      <c r="G274" s="15" t="n"/>
      <c r="H274" s="14" t="n"/>
      <c r="I274" s="5" t="n"/>
      <c r="J274" s="6">
        <f>IF(AND(B274&amp;""="",F274&amp;""=""),"",IFERROR(INDEX('المنتجات'!$B$5:$B$204,MATCH($F274,'المنتجات'!$A$5:$A$204,0))&amp;"",""))</f>
        <v/>
      </c>
      <c r="K274" s="18">
        <f>IF(AND(B274&amp;""="",F274&amp;""=""),"",IFERROR(INDEX('المنتجات'!$D$5:$D$204,MATCH($F274,'المنتجات'!$A$5:$A$204,0))*G274-H274,0))</f>
        <v/>
      </c>
      <c r="L274" s="18">
        <f>IF(AND(B274&amp;""="",F274&amp;""=""),"",IF(I274="تم التسليم",IFERROR(INDEX('المحافظات'!$B$5:$B$44,MATCH($E274,'المحافظات'!$A$5:$A$44,0)),0),0))</f>
        <v/>
      </c>
      <c r="M274" s="18">
        <f>IF(AND(B274&amp;""="",F274&amp;""=""),"",IFERROR(INDEX('المنتجات'!$C$5:$C$204,MATCH($F274,'المنتجات'!$A$5:$A$204,0))*G274,0))</f>
        <v/>
      </c>
      <c r="N274" s="18">
        <f>IF(AND(B274&amp;""="",F274&amp;""=""),"",IF(I274="تم التسليم",IFERROR(INDEX('المحافظات'!$C$5:$C$44,MATCH($E274,'المحافظات'!$A$5:$A$44,0)),0),IF(I274="مرتجع",IFERROR(INDEX('المحافظات'!$D$5:$D$44,MATCH($E274,'المحافظات'!$A$5:$A$44,0)),0),0)))</f>
        <v/>
      </c>
      <c r="O274" s="18">
        <f>IF(AND(B274&amp;""="",F274&amp;""=""),"",IF(I274="تم التسليم",K274+L274-M274-N274,IF(I274="مرتجع",-N274,IF(I274="ملغي",0,""))))</f>
        <v/>
      </c>
      <c r="P274" s="6">
        <f>IF(AND(B274&amp;""="",F274&amp;""=""),"",IF(NOT(ISNUMBER(MATCH(F274,'المنتجات'!$A$5:$A$204,0))),"كود المنتج غير معروف",IF(NOT(ISNUMBER(MATCH(E274,'المحافظات'!$A$5:$A$44,0))),"المنطقة غير معروفة",IF(K274&lt;0,"الخصم أكبر من قيمة الطلب",IF(I274&amp;""="","اكتب الحالة","")))))</f>
        <v/>
      </c>
    </row>
    <row r="275">
      <c r="A275" s="17" t="n"/>
      <c r="B275" s="5" t="n"/>
      <c r="C275" s="5" t="n"/>
      <c r="D275" s="13" t="n"/>
      <c r="E275" s="5" t="n"/>
      <c r="F275" s="5" t="n"/>
      <c r="G275" s="15" t="n"/>
      <c r="H275" s="14" t="n"/>
      <c r="I275" s="5" t="n"/>
      <c r="J275" s="6">
        <f>IF(AND(B275&amp;""="",F275&amp;""=""),"",IFERROR(INDEX('المنتجات'!$B$5:$B$204,MATCH($F275,'المنتجات'!$A$5:$A$204,0))&amp;"",""))</f>
        <v/>
      </c>
      <c r="K275" s="18">
        <f>IF(AND(B275&amp;""="",F275&amp;""=""),"",IFERROR(INDEX('المنتجات'!$D$5:$D$204,MATCH($F275,'المنتجات'!$A$5:$A$204,0))*G275-H275,0))</f>
        <v/>
      </c>
      <c r="L275" s="18">
        <f>IF(AND(B275&amp;""="",F275&amp;""=""),"",IF(I275="تم التسليم",IFERROR(INDEX('المحافظات'!$B$5:$B$44,MATCH($E275,'المحافظات'!$A$5:$A$44,0)),0),0))</f>
        <v/>
      </c>
      <c r="M275" s="18">
        <f>IF(AND(B275&amp;""="",F275&amp;""=""),"",IFERROR(INDEX('المنتجات'!$C$5:$C$204,MATCH($F275,'المنتجات'!$A$5:$A$204,0))*G275,0))</f>
        <v/>
      </c>
      <c r="N275" s="18">
        <f>IF(AND(B275&amp;""="",F275&amp;""=""),"",IF(I275="تم التسليم",IFERROR(INDEX('المحافظات'!$C$5:$C$44,MATCH($E275,'المحافظات'!$A$5:$A$44,0)),0),IF(I275="مرتجع",IFERROR(INDEX('المحافظات'!$D$5:$D$44,MATCH($E275,'المحافظات'!$A$5:$A$44,0)),0),0)))</f>
        <v/>
      </c>
      <c r="O275" s="18">
        <f>IF(AND(B275&amp;""="",F275&amp;""=""),"",IF(I275="تم التسليم",K275+L275-M275-N275,IF(I275="مرتجع",-N275,IF(I275="ملغي",0,""))))</f>
        <v/>
      </c>
      <c r="P275" s="6">
        <f>IF(AND(B275&amp;""="",F275&amp;""=""),"",IF(NOT(ISNUMBER(MATCH(F275,'المنتجات'!$A$5:$A$204,0))),"كود المنتج غير معروف",IF(NOT(ISNUMBER(MATCH(E275,'المحافظات'!$A$5:$A$44,0))),"المنطقة غير معروفة",IF(K275&lt;0,"الخصم أكبر من قيمة الطلب",IF(I275&amp;""="","اكتب الحالة","")))))</f>
        <v/>
      </c>
    </row>
    <row r="276">
      <c r="A276" s="17" t="n"/>
      <c r="B276" s="5" t="n"/>
      <c r="C276" s="5" t="n"/>
      <c r="D276" s="13" t="n"/>
      <c r="E276" s="5" t="n"/>
      <c r="F276" s="5" t="n"/>
      <c r="G276" s="15" t="n"/>
      <c r="H276" s="14" t="n"/>
      <c r="I276" s="5" t="n"/>
      <c r="J276" s="6">
        <f>IF(AND(B276&amp;""="",F276&amp;""=""),"",IFERROR(INDEX('المنتجات'!$B$5:$B$204,MATCH($F276,'المنتجات'!$A$5:$A$204,0))&amp;"",""))</f>
        <v/>
      </c>
      <c r="K276" s="18">
        <f>IF(AND(B276&amp;""="",F276&amp;""=""),"",IFERROR(INDEX('المنتجات'!$D$5:$D$204,MATCH($F276,'المنتجات'!$A$5:$A$204,0))*G276-H276,0))</f>
        <v/>
      </c>
      <c r="L276" s="18">
        <f>IF(AND(B276&amp;""="",F276&amp;""=""),"",IF(I276="تم التسليم",IFERROR(INDEX('المحافظات'!$B$5:$B$44,MATCH($E276,'المحافظات'!$A$5:$A$44,0)),0),0))</f>
        <v/>
      </c>
      <c r="M276" s="18">
        <f>IF(AND(B276&amp;""="",F276&amp;""=""),"",IFERROR(INDEX('المنتجات'!$C$5:$C$204,MATCH($F276,'المنتجات'!$A$5:$A$204,0))*G276,0))</f>
        <v/>
      </c>
      <c r="N276" s="18">
        <f>IF(AND(B276&amp;""="",F276&amp;""=""),"",IF(I276="تم التسليم",IFERROR(INDEX('المحافظات'!$C$5:$C$44,MATCH($E276,'المحافظات'!$A$5:$A$44,0)),0),IF(I276="مرتجع",IFERROR(INDEX('المحافظات'!$D$5:$D$44,MATCH($E276,'المحافظات'!$A$5:$A$44,0)),0),0)))</f>
        <v/>
      </c>
      <c r="O276" s="18">
        <f>IF(AND(B276&amp;""="",F276&amp;""=""),"",IF(I276="تم التسليم",K276+L276-M276-N276,IF(I276="مرتجع",-N276,IF(I276="ملغي",0,""))))</f>
        <v/>
      </c>
      <c r="P276" s="6">
        <f>IF(AND(B276&amp;""="",F276&amp;""=""),"",IF(NOT(ISNUMBER(MATCH(F276,'المنتجات'!$A$5:$A$204,0))),"كود المنتج غير معروف",IF(NOT(ISNUMBER(MATCH(E276,'المحافظات'!$A$5:$A$44,0))),"المنطقة غير معروفة",IF(K276&lt;0,"الخصم أكبر من قيمة الطلب",IF(I276&amp;""="","اكتب الحالة","")))))</f>
        <v/>
      </c>
    </row>
    <row r="277">
      <c r="A277" s="17" t="n"/>
      <c r="B277" s="5" t="n"/>
      <c r="C277" s="5" t="n"/>
      <c r="D277" s="13" t="n"/>
      <c r="E277" s="5" t="n"/>
      <c r="F277" s="5" t="n"/>
      <c r="G277" s="15" t="n"/>
      <c r="H277" s="14" t="n"/>
      <c r="I277" s="5" t="n"/>
      <c r="J277" s="6">
        <f>IF(AND(B277&amp;""="",F277&amp;""=""),"",IFERROR(INDEX('المنتجات'!$B$5:$B$204,MATCH($F277,'المنتجات'!$A$5:$A$204,0))&amp;"",""))</f>
        <v/>
      </c>
      <c r="K277" s="18">
        <f>IF(AND(B277&amp;""="",F277&amp;""=""),"",IFERROR(INDEX('المنتجات'!$D$5:$D$204,MATCH($F277,'المنتجات'!$A$5:$A$204,0))*G277-H277,0))</f>
        <v/>
      </c>
      <c r="L277" s="18">
        <f>IF(AND(B277&amp;""="",F277&amp;""=""),"",IF(I277="تم التسليم",IFERROR(INDEX('المحافظات'!$B$5:$B$44,MATCH($E277,'المحافظات'!$A$5:$A$44,0)),0),0))</f>
        <v/>
      </c>
      <c r="M277" s="18">
        <f>IF(AND(B277&amp;""="",F277&amp;""=""),"",IFERROR(INDEX('المنتجات'!$C$5:$C$204,MATCH($F277,'المنتجات'!$A$5:$A$204,0))*G277,0))</f>
        <v/>
      </c>
      <c r="N277" s="18">
        <f>IF(AND(B277&amp;""="",F277&amp;""=""),"",IF(I277="تم التسليم",IFERROR(INDEX('المحافظات'!$C$5:$C$44,MATCH($E277,'المحافظات'!$A$5:$A$44,0)),0),IF(I277="مرتجع",IFERROR(INDEX('المحافظات'!$D$5:$D$44,MATCH($E277,'المحافظات'!$A$5:$A$44,0)),0),0)))</f>
        <v/>
      </c>
      <c r="O277" s="18">
        <f>IF(AND(B277&amp;""="",F277&amp;""=""),"",IF(I277="تم التسليم",K277+L277-M277-N277,IF(I277="مرتجع",-N277,IF(I277="ملغي",0,""))))</f>
        <v/>
      </c>
      <c r="P277" s="6">
        <f>IF(AND(B277&amp;""="",F277&amp;""=""),"",IF(NOT(ISNUMBER(MATCH(F277,'المنتجات'!$A$5:$A$204,0))),"كود المنتج غير معروف",IF(NOT(ISNUMBER(MATCH(E277,'المحافظات'!$A$5:$A$44,0))),"المنطقة غير معروفة",IF(K277&lt;0,"الخصم أكبر من قيمة الطلب",IF(I277&amp;""="","اكتب الحالة","")))))</f>
        <v/>
      </c>
    </row>
    <row r="278">
      <c r="A278" s="17" t="n"/>
      <c r="B278" s="5" t="n"/>
      <c r="C278" s="5" t="n"/>
      <c r="D278" s="13" t="n"/>
      <c r="E278" s="5" t="n"/>
      <c r="F278" s="5" t="n"/>
      <c r="G278" s="15" t="n"/>
      <c r="H278" s="14" t="n"/>
      <c r="I278" s="5" t="n"/>
      <c r="J278" s="6">
        <f>IF(AND(B278&amp;""="",F278&amp;""=""),"",IFERROR(INDEX('المنتجات'!$B$5:$B$204,MATCH($F278,'المنتجات'!$A$5:$A$204,0))&amp;"",""))</f>
        <v/>
      </c>
      <c r="K278" s="18">
        <f>IF(AND(B278&amp;""="",F278&amp;""=""),"",IFERROR(INDEX('المنتجات'!$D$5:$D$204,MATCH($F278,'المنتجات'!$A$5:$A$204,0))*G278-H278,0))</f>
        <v/>
      </c>
      <c r="L278" s="18">
        <f>IF(AND(B278&amp;""="",F278&amp;""=""),"",IF(I278="تم التسليم",IFERROR(INDEX('المحافظات'!$B$5:$B$44,MATCH($E278,'المحافظات'!$A$5:$A$44,0)),0),0))</f>
        <v/>
      </c>
      <c r="M278" s="18">
        <f>IF(AND(B278&amp;""="",F278&amp;""=""),"",IFERROR(INDEX('المنتجات'!$C$5:$C$204,MATCH($F278,'المنتجات'!$A$5:$A$204,0))*G278,0))</f>
        <v/>
      </c>
      <c r="N278" s="18">
        <f>IF(AND(B278&amp;""="",F278&amp;""=""),"",IF(I278="تم التسليم",IFERROR(INDEX('المحافظات'!$C$5:$C$44,MATCH($E278,'المحافظات'!$A$5:$A$44,0)),0),IF(I278="مرتجع",IFERROR(INDEX('المحافظات'!$D$5:$D$44,MATCH($E278,'المحافظات'!$A$5:$A$44,0)),0),0)))</f>
        <v/>
      </c>
      <c r="O278" s="18">
        <f>IF(AND(B278&amp;""="",F278&amp;""=""),"",IF(I278="تم التسليم",K278+L278-M278-N278,IF(I278="مرتجع",-N278,IF(I278="ملغي",0,""))))</f>
        <v/>
      </c>
      <c r="P278" s="6">
        <f>IF(AND(B278&amp;""="",F278&amp;""=""),"",IF(NOT(ISNUMBER(MATCH(F278,'المنتجات'!$A$5:$A$204,0))),"كود المنتج غير معروف",IF(NOT(ISNUMBER(MATCH(E278,'المحافظات'!$A$5:$A$44,0))),"المنطقة غير معروفة",IF(K278&lt;0,"الخصم أكبر من قيمة الطلب",IF(I278&amp;""="","اكتب الحالة","")))))</f>
        <v/>
      </c>
    </row>
    <row r="279">
      <c r="A279" s="17" t="n"/>
      <c r="B279" s="5" t="n"/>
      <c r="C279" s="5" t="n"/>
      <c r="D279" s="13" t="n"/>
      <c r="E279" s="5" t="n"/>
      <c r="F279" s="5" t="n"/>
      <c r="G279" s="15" t="n"/>
      <c r="H279" s="14" t="n"/>
      <c r="I279" s="5" t="n"/>
      <c r="J279" s="6">
        <f>IF(AND(B279&amp;""="",F279&amp;""=""),"",IFERROR(INDEX('المنتجات'!$B$5:$B$204,MATCH($F279,'المنتجات'!$A$5:$A$204,0))&amp;"",""))</f>
        <v/>
      </c>
      <c r="K279" s="18">
        <f>IF(AND(B279&amp;""="",F279&amp;""=""),"",IFERROR(INDEX('المنتجات'!$D$5:$D$204,MATCH($F279,'المنتجات'!$A$5:$A$204,0))*G279-H279,0))</f>
        <v/>
      </c>
      <c r="L279" s="18">
        <f>IF(AND(B279&amp;""="",F279&amp;""=""),"",IF(I279="تم التسليم",IFERROR(INDEX('المحافظات'!$B$5:$B$44,MATCH($E279,'المحافظات'!$A$5:$A$44,0)),0),0))</f>
        <v/>
      </c>
      <c r="M279" s="18">
        <f>IF(AND(B279&amp;""="",F279&amp;""=""),"",IFERROR(INDEX('المنتجات'!$C$5:$C$204,MATCH($F279,'المنتجات'!$A$5:$A$204,0))*G279,0))</f>
        <v/>
      </c>
      <c r="N279" s="18">
        <f>IF(AND(B279&amp;""="",F279&amp;""=""),"",IF(I279="تم التسليم",IFERROR(INDEX('المحافظات'!$C$5:$C$44,MATCH($E279,'المحافظات'!$A$5:$A$44,0)),0),IF(I279="مرتجع",IFERROR(INDEX('المحافظات'!$D$5:$D$44,MATCH($E279,'المحافظات'!$A$5:$A$44,0)),0),0)))</f>
        <v/>
      </c>
      <c r="O279" s="18">
        <f>IF(AND(B279&amp;""="",F279&amp;""=""),"",IF(I279="تم التسليم",K279+L279-M279-N279,IF(I279="مرتجع",-N279,IF(I279="ملغي",0,""))))</f>
        <v/>
      </c>
      <c r="P279" s="6">
        <f>IF(AND(B279&amp;""="",F279&amp;""=""),"",IF(NOT(ISNUMBER(MATCH(F279,'المنتجات'!$A$5:$A$204,0))),"كود المنتج غير معروف",IF(NOT(ISNUMBER(MATCH(E279,'المحافظات'!$A$5:$A$44,0))),"المنطقة غير معروفة",IF(K279&lt;0,"الخصم أكبر من قيمة الطلب",IF(I279&amp;""="","اكتب الحالة","")))))</f>
        <v/>
      </c>
    </row>
    <row r="280">
      <c r="A280" s="17" t="n"/>
      <c r="B280" s="5" t="n"/>
      <c r="C280" s="5" t="n"/>
      <c r="D280" s="13" t="n"/>
      <c r="E280" s="5" t="n"/>
      <c r="F280" s="5" t="n"/>
      <c r="G280" s="15" t="n"/>
      <c r="H280" s="14" t="n"/>
      <c r="I280" s="5" t="n"/>
      <c r="J280" s="6">
        <f>IF(AND(B280&amp;""="",F280&amp;""=""),"",IFERROR(INDEX('المنتجات'!$B$5:$B$204,MATCH($F280,'المنتجات'!$A$5:$A$204,0))&amp;"",""))</f>
        <v/>
      </c>
      <c r="K280" s="18">
        <f>IF(AND(B280&amp;""="",F280&amp;""=""),"",IFERROR(INDEX('المنتجات'!$D$5:$D$204,MATCH($F280,'المنتجات'!$A$5:$A$204,0))*G280-H280,0))</f>
        <v/>
      </c>
      <c r="L280" s="18">
        <f>IF(AND(B280&amp;""="",F280&amp;""=""),"",IF(I280="تم التسليم",IFERROR(INDEX('المحافظات'!$B$5:$B$44,MATCH($E280,'المحافظات'!$A$5:$A$44,0)),0),0))</f>
        <v/>
      </c>
      <c r="M280" s="18">
        <f>IF(AND(B280&amp;""="",F280&amp;""=""),"",IFERROR(INDEX('المنتجات'!$C$5:$C$204,MATCH($F280,'المنتجات'!$A$5:$A$204,0))*G280,0))</f>
        <v/>
      </c>
      <c r="N280" s="18">
        <f>IF(AND(B280&amp;""="",F280&amp;""=""),"",IF(I280="تم التسليم",IFERROR(INDEX('المحافظات'!$C$5:$C$44,MATCH($E280,'المحافظات'!$A$5:$A$44,0)),0),IF(I280="مرتجع",IFERROR(INDEX('المحافظات'!$D$5:$D$44,MATCH($E280,'المحافظات'!$A$5:$A$44,0)),0),0)))</f>
        <v/>
      </c>
      <c r="O280" s="18">
        <f>IF(AND(B280&amp;""="",F280&amp;""=""),"",IF(I280="تم التسليم",K280+L280-M280-N280,IF(I280="مرتجع",-N280,IF(I280="ملغي",0,""))))</f>
        <v/>
      </c>
      <c r="P280" s="6">
        <f>IF(AND(B280&amp;""="",F280&amp;""=""),"",IF(NOT(ISNUMBER(MATCH(F280,'المنتجات'!$A$5:$A$204,0))),"كود المنتج غير معروف",IF(NOT(ISNUMBER(MATCH(E280,'المحافظات'!$A$5:$A$44,0))),"المنطقة غير معروفة",IF(K280&lt;0,"الخصم أكبر من قيمة الطلب",IF(I280&amp;""="","اكتب الحالة","")))))</f>
        <v/>
      </c>
    </row>
    <row r="281">
      <c r="A281" s="17" t="n"/>
      <c r="B281" s="5" t="n"/>
      <c r="C281" s="5" t="n"/>
      <c r="D281" s="13" t="n"/>
      <c r="E281" s="5" t="n"/>
      <c r="F281" s="5" t="n"/>
      <c r="G281" s="15" t="n"/>
      <c r="H281" s="14" t="n"/>
      <c r="I281" s="5" t="n"/>
      <c r="J281" s="6">
        <f>IF(AND(B281&amp;""="",F281&amp;""=""),"",IFERROR(INDEX('المنتجات'!$B$5:$B$204,MATCH($F281,'المنتجات'!$A$5:$A$204,0))&amp;"",""))</f>
        <v/>
      </c>
      <c r="K281" s="18">
        <f>IF(AND(B281&amp;""="",F281&amp;""=""),"",IFERROR(INDEX('المنتجات'!$D$5:$D$204,MATCH($F281,'المنتجات'!$A$5:$A$204,0))*G281-H281,0))</f>
        <v/>
      </c>
      <c r="L281" s="18">
        <f>IF(AND(B281&amp;""="",F281&amp;""=""),"",IF(I281="تم التسليم",IFERROR(INDEX('المحافظات'!$B$5:$B$44,MATCH($E281,'المحافظات'!$A$5:$A$44,0)),0),0))</f>
        <v/>
      </c>
      <c r="M281" s="18">
        <f>IF(AND(B281&amp;""="",F281&amp;""=""),"",IFERROR(INDEX('المنتجات'!$C$5:$C$204,MATCH($F281,'المنتجات'!$A$5:$A$204,0))*G281,0))</f>
        <v/>
      </c>
      <c r="N281" s="18">
        <f>IF(AND(B281&amp;""="",F281&amp;""=""),"",IF(I281="تم التسليم",IFERROR(INDEX('المحافظات'!$C$5:$C$44,MATCH($E281,'المحافظات'!$A$5:$A$44,0)),0),IF(I281="مرتجع",IFERROR(INDEX('المحافظات'!$D$5:$D$44,MATCH($E281,'المحافظات'!$A$5:$A$44,0)),0),0)))</f>
        <v/>
      </c>
      <c r="O281" s="18">
        <f>IF(AND(B281&amp;""="",F281&amp;""=""),"",IF(I281="تم التسليم",K281+L281-M281-N281,IF(I281="مرتجع",-N281,IF(I281="ملغي",0,""))))</f>
        <v/>
      </c>
      <c r="P281" s="6">
        <f>IF(AND(B281&amp;""="",F281&amp;""=""),"",IF(NOT(ISNUMBER(MATCH(F281,'المنتجات'!$A$5:$A$204,0))),"كود المنتج غير معروف",IF(NOT(ISNUMBER(MATCH(E281,'المحافظات'!$A$5:$A$44,0))),"المنطقة غير معروفة",IF(K281&lt;0,"الخصم أكبر من قيمة الطلب",IF(I281&amp;""="","اكتب الحالة","")))))</f>
        <v/>
      </c>
    </row>
    <row r="282">
      <c r="A282" s="17" t="n"/>
      <c r="B282" s="5" t="n"/>
      <c r="C282" s="5" t="n"/>
      <c r="D282" s="13" t="n"/>
      <c r="E282" s="5" t="n"/>
      <c r="F282" s="5" t="n"/>
      <c r="G282" s="15" t="n"/>
      <c r="H282" s="14" t="n"/>
      <c r="I282" s="5" t="n"/>
      <c r="J282" s="6">
        <f>IF(AND(B282&amp;""="",F282&amp;""=""),"",IFERROR(INDEX('المنتجات'!$B$5:$B$204,MATCH($F282,'المنتجات'!$A$5:$A$204,0))&amp;"",""))</f>
        <v/>
      </c>
      <c r="K282" s="18">
        <f>IF(AND(B282&amp;""="",F282&amp;""=""),"",IFERROR(INDEX('المنتجات'!$D$5:$D$204,MATCH($F282,'المنتجات'!$A$5:$A$204,0))*G282-H282,0))</f>
        <v/>
      </c>
      <c r="L282" s="18">
        <f>IF(AND(B282&amp;""="",F282&amp;""=""),"",IF(I282="تم التسليم",IFERROR(INDEX('المحافظات'!$B$5:$B$44,MATCH($E282,'المحافظات'!$A$5:$A$44,0)),0),0))</f>
        <v/>
      </c>
      <c r="M282" s="18">
        <f>IF(AND(B282&amp;""="",F282&amp;""=""),"",IFERROR(INDEX('المنتجات'!$C$5:$C$204,MATCH($F282,'المنتجات'!$A$5:$A$204,0))*G282,0))</f>
        <v/>
      </c>
      <c r="N282" s="18">
        <f>IF(AND(B282&amp;""="",F282&amp;""=""),"",IF(I282="تم التسليم",IFERROR(INDEX('المحافظات'!$C$5:$C$44,MATCH($E282,'المحافظات'!$A$5:$A$44,0)),0),IF(I282="مرتجع",IFERROR(INDEX('المحافظات'!$D$5:$D$44,MATCH($E282,'المحافظات'!$A$5:$A$44,0)),0),0)))</f>
        <v/>
      </c>
      <c r="O282" s="18">
        <f>IF(AND(B282&amp;""="",F282&amp;""=""),"",IF(I282="تم التسليم",K282+L282-M282-N282,IF(I282="مرتجع",-N282,IF(I282="ملغي",0,""))))</f>
        <v/>
      </c>
      <c r="P282" s="6">
        <f>IF(AND(B282&amp;""="",F282&amp;""=""),"",IF(NOT(ISNUMBER(MATCH(F282,'المنتجات'!$A$5:$A$204,0))),"كود المنتج غير معروف",IF(NOT(ISNUMBER(MATCH(E282,'المحافظات'!$A$5:$A$44,0))),"المنطقة غير معروفة",IF(K282&lt;0,"الخصم أكبر من قيمة الطلب",IF(I282&amp;""="","اكتب الحالة","")))))</f>
        <v/>
      </c>
    </row>
    <row r="283">
      <c r="A283" s="17" t="n"/>
      <c r="B283" s="5" t="n"/>
      <c r="C283" s="5" t="n"/>
      <c r="D283" s="13" t="n"/>
      <c r="E283" s="5" t="n"/>
      <c r="F283" s="5" t="n"/>
      <c r="G283" s="15" t="n"/>
      <c r="H283" s="14" t="n"/>
      <c r="I283" s="5" t="n"/>
      <c r="J283" s="6">
        <f>IF(AND(B283&amp;""="",F283&amp;""=""),"",IFERROR(INDEX('المنتجات'!$B$5:$B$204,MATCH($F283,'المنتجات'!$A$5:$A$204,0))&amp;"",""))</f>
        <v/>
      </c>
      <c r="K283" s="18">
        <f>IF(AND(B283&amp;""="",F283&amp;""=""),"",IFERROR(INDEX('المنتجات'!$D$5:$D$204,MATCH($F283,'المنتجات'!$A$5:$A$204,0))*G283-H283,0))</f>
        <v/>
      </c>
      <c r="L283" s="18">
        <f>IF(AND(B283&amp;""="",F283&amp;""=""),"",IF(I283="تم التسليم",IFERROR(INDEX('المحافظات'!$B$5:$B$44,MATCH($E283,'المحافظات'!$A$5:$A$44,0)),0),0))</f>
        <v/>
      </c>
      <c r="M283" s="18">
        <f>IF(AND(B283&amp;""="",F283&amp;""=""),"",IFERROR(INDEX('المنتجات'!$C$5:$C$204,MATCH($F283,'المنتجات'!$A$5:$A$204,0))*G283,0))</f>
        <v/>
      </c>
      <c r="N283" s="18">
        <f>IF(AND(B283&amp;""="",F283&amp;""=""),"",IF(I283="تم التسليم",IFERROR(INDEX('المحافظات'!$C$5:$C$44,MATCH($E283,'المحافظات'!$A$5:$A$44,0)),0),IF(I283="مرتجع",IFERROR(INDEX('المحافظات'!$D$5:$D$44,MATCH($E283,'المحافظات'!$A$5:$A$44,0)),0),0)))</f>
        <v/>
      </c>
      <c r="O283" s="18">
        <f>IF(AND(B283&amp;""="",F283&amp;""=""),"",IF(I283="تم التسليم",K283+L283-M283-N283,IF(I283="مرتجع",-N283,IF(I283="ملغي",0,""))))</f>
        <v/>
      </c>
      <c r="P283" s="6">
        <f>IF(AND(B283&amp;""="",F283&amp;""=""),"",IF(NOT(ISNUMBER(MATCH(F283,'المنتجات'!$A$5:$A$204,0))),"كود المنتج غير معروف",IF(NOT(ISNUMBER(MATCH(E283,'المحافظات'!$A$5:$A$44,0))),"المنطقة غير معروفة",IF(K283&lt;0,"الخصم أكبر من قيمة الطلب",IF(I283&amp;""="","اكتب الحالة","")))))</f>
        <v/>
      </c>
    </row>
    <row r="284">
      <c r="A284" s="17" t="n"/>
      <c r="B284" s="5" t="n"/>
      <c r="C284" s="5" t="n"/>
      <c r="D284" s="13" t="n"/>
      <c r="E284" s="5" t="n"/>
      <c r="F284" s="5" t="n"/>
      <c r="G284" s="15" t="n"/>
      <c r="H284" s="14" t="n"/>
      <c r="I284" s="5" t="n"/>
      <c r="J284" s="6">
        <f>IF(AND(B284&amp;""="",F284&amp;""=""),"",IFERROR(INDEX('المنتجات'!$B$5:$B$204,MATCH($F284,'المنتجات'!$A$5:$A$204,0))&amp;"",""))</f>
        <v/>
      </c>
      <c r="K284" s="18">
        <f>IF(AND(B284&amp;""="",F284&amp;""=""),"",IFERROR(INDEX('المنتجات'!$D$5:$D$204,MATCH($F284,'المنتجات'!$A$5:$A$204,0))*G284-H284,0))</f>
        <v/>
      </c>
      <c r="L284" s="18">
        <f>IF(AND(B284&amp;""="",F284&amp;""=""),"",IF(I284="تم التسليم",IFERROR(INDEX('المحافظات'!$B$5:$B$44,MATCH($E284,'المحافظات'!$A$5:$A$44,0)),0),0))</f>
        <v/>
      </c>
      <c r="M284" s="18">
        <f>IF(AND(B284&amp;""="",F284&amp;""=""),"",IFERROR(INDEX('المنتجات'!$C$5:$C$204,MATCH($F284,'المنتجات'!$A$5:$A$204,0))*G284,0))</f>
        <v/>
      </c>
      <c r="N284" s="18">
        <f>IF(AND(B284&amp;""="",F284&amp;""=""),"",IF(I284="تم التسليم",IFERROR(INDEX('المحافظات'!$C$5:$C$44,MATCH($E284,'المحافظات'!$A$5:$A$44,0)),0),IF(I284="مرتجع",IFERROR(INDEX('المحافظات'!$D$5:$D$44,MATCH($E284,'المحافظات'!$A$5:$A$44,0)),0),0)))</f>
        <v/>
      </c>
      <c r="O284" s="18">
        <f>IF(AND(B284&amp;""="",F284&amp;""=""),"",IF(I284="تم التسليم",K284+L284-M284-N284,IF(I284="مرتجع",-N284,IF(I284="ملغي",0,""))))</f>
        <v/>
      </c>
      <c r="P284" s="6">
        <f>IF(AND(B284&amp;""="",F284&amp;""=""),"",IF(NOT(ISNUMBER(MATCH(F284,'المنتجات'!$A$5:$A$204,0))),"كود المنتج غير معروف",IF(NOT(ISNUMBER(MATCH(E284,'المحافظات'!$A$5:$A$44,0))),"المنطقة غير معروفة",IF(K284&lt;0,"الخصم أكبر من قيمة الطلب",IF(I284&amp;""="","اكتب الحالة","")))))</f>
        <v/>
      </c>
    </row>
    <row r="285">
      <c r="A285" s="17" t="n"/>
      <c r="B285" s="5" t="n"/>
      <c r="C285" s="5" t="n"/>
      <c r="D285" s="13" t="n"/>
      <c r="E285" s="5" t="n"/>
      <c r="F285" s="5" t="n"/>
      <c r="G285" s="15" t="n"/>
      <c r="H285" s="14" t="n"/>
      <c r="I285" s="5" t="n"/>
      <c r="J285" s="6">
        <f>IF(AND(B285&amp;""="",F285&amp;""=""),"",IFERROR(INDEX('المنتجات'!$B$5:$B$204,MATCH($F285,'المنتجات'!$A$5:$A$204,0))&amp;"",""))</f>
        <v/>
      </c>
      <c r="K285" s="18">
        <f>IF(AND(B285&amp;""="",F285&amp;""=""),"",IFERROR(INDEX('المنتجات'!$D$5:$D$204,MATCH($F285,'المنتجات'!$A$5:$A$204,0))*G285-H285,0))</f>
        <v/>
      </c>
      <c r="L285" s="18">
        <f>IF(AND(B285&amp;""="",F285&amp;""=""),"",IF(I285="تم التسليم",IFERROR(INDEX('المحافظات'!$B$5:$B$44,MATCH($E285,'المحافظات'!$A$5:$A$44,0)),0),0))</f>
        <v/>
      </c>
      <c r="M285" s="18">
        <f>IF(AND(B285&amp;""="",F285&amp;""=""),"",IFERROR(INDEX('المنتجات'!$C$5:$C$204,MATCH($F285,'المنتجات'!$A$5:$A$204,0))*G285,0))</f>
        <v/>
      </c>
      <c r="N285" s="18">
        <f>IF(AND(B285&amp;""="",F285&amp;""=""),"",IF(I285="تم التسليم",IFERROR(INDEX('المحافظات'!$C$5:$C$44,MATCH($E285,'المحافظات'!$A$5:$A$44,0)),0),IF(I285="مرتجع",IFERROR(INDEX('المحافظات'!$D$5:$D$44,MATCH($E285,'المحافظات'!$A$5:$A$44,0)),0),0)))</f>
        <v/>
      </c>
      <c r="O285" s="18">
        <f>IF(AND(B285&amp;""="",F285&amp;""=""),"",IF(I285="تم التسليم",K285+L285-M285-N285,IF(I285="مرتجع",-N285,IF(I285="ملغي",0,""))))</f>
        <v/>
      </c>
      <c r="P285" s="6">
        <f>IF(AND(B285&amp;""="",F285&amp;""=""),"",IF(NOT(ISNUMBER(MATCH(F285,'المنتجات'!$A$5:$A$204,0))),"كود المنتج غير معروف",IF(NOT(ISNUMBER(MATCH(E285,'المحافظات'!$A$5:$A$44,0))),"المنطقة غير معروفة",IF(K285&lt;0,"الخصم أكبر من قيمة الطلب",IF(I285&amp;""="","اكتب الحالة","")))))</f>
        <v/>
      </c>
    </row>
    <row r="286">
      <c r="A286" s="17" t="n"/>
      <c r="B286" s="5" t="n"/>
      <c r="C286" s="5" t="n"/>
      <c r="D286" s="13" t="n"/>
      <c r="E286" s="5" t="n"/>
      <c r="F286" s="5" t="n"/>
      <c r="G286" s="15" t="n"/>
      <c r="H286" s="14" t="n"/>
      <c r="I286" s="5" t="n"/>
      <c r="J286" s="6">
        <f>IF(AND(B286&amp;""="",F286&amp;""=""),"",IFERROR(INDEX('المنتجات'!$B$5:$B$204,MATCH($F286,'المنتجات'!$A$5:$A$204,0))&amp;"",""))</f>
        <v/>
      </c>
      <c r="K286" s="18">
        <f>IF(AND(B286&amp;""="",F286&amp;""=""),"",IFERROR(INDEX('المنتجات'!$D$5:$D$204,MATCH($F286,'المنتجات'!$A$5:$A$204,0))*G286-H286,0))</f>
        <v/>
      </c>
      <c r="L286" s="18">
        <f>IF(AND(B286&amp;""="",F286&amp;""=""),"",IF(I286="تم التسليم",IFERROR(INDEX('المحافظات'!$B$5:$B$44,MATCH($E286,'المحافظات'!$A$5:$A$44,0)),0),0))</f>
        <v/>
      </c>
      <c r="M286" s="18">
        <f>IF(AND(B286&amp;""="",F286&amp;""=""),"",IFERROR(INDEX('المنتجات'!$C$5:$C$204,MATCH($F286,'المنتجات'!$A$5:$A$204,0))*G286,0))</f>
        <v/>
      </c>
      <c r="N286" s="18">
        <f>IF(AND(B286&amp;""="",F286&amp;""=""),"",IF(I286="تم التسليم",IFERROR(INDEX('المحافظات'!$C$5:$C$44,MATCH($E286,'المحافظات'!$A$5:$A$44,0)),0),IF(I286="مرتجع",IFERROR(INDEX('المحافظات'!$D$5:$D$44,MATCH($E286,'المحافظات'!$A$5:$A$44,0)),0),0)))</f>
        <v/>
      </c>
      <c r="O286" s="18">
        <f>IF(AND(B286&amp;""="",F286&amp;""=""),"",IF(I286="تم التسليم",K286+L286-M286-N286,IF(I286="مرتجع",-N286,IF(I286="ملغي",0,""))))</f>
        <v/>
      </c>
      <c r="P286" s="6">
        <f>IF(AND(B286&amp;""="",F286&amp;""=""),"",IF(NOT(ISNUMBER(MATCH(F286,'المنتجات'!$A$5:$A$204,0))),"كود المنتج غير معروف",IF(NOT(ISNUMBER(MATCH(E286,'المحافظات'!$A$5:$A$44,0))),"المنطقة غير معروفة",IF(K286&lt;0,"الخصم أكبر من قيمة الطلب",IF(I286&amp;""="","اكتب الحالة","")))))</f>
        <v/>
      </c>
    </row>
    <row r="287">
      <c r="A287" s="17" t="n"/>
      <c r="B287" s="5" t="n"/>
      <c r="C287" s="5" t="n"/>
      <c r="D287" s="13" t="n"/>
      <c r="E287" s="5" t="n"/>
      <c r="F287" s="5" t="n"/>
      <c r="G287" s="15" t="n"/>
      <c r="H287" s="14" t="n"/>
      <c r="I287" s="5" t="n"/>
      <c r="J287" s="6">
        <f>IF(AND(B287&amp;""="",F287&amp;""=""),"",IFERROR(INDEX('المنتجات'!$B$5:$B$204,MATCH($F287,'المنتجات'!$A$5:$A$204,0))&amp;"",""))</f>
        <v/>
      </c>
      <c r="K287" s="18">
        <f>IF(AND(B287&amp;""="",F287&amp;""=""),"",IFERROR(INDEX('المنتجات'!$D$5:$D$204,MATCH($F287,'المنتجات'!$A$5:$A$204,0))*G287-H287,0))</f>
        <v/>
      </c>
      <c r="L287" s="18">
        <f>IF(AND(B287&amp;""="",F287&amp;""=""),"",IF(I287="تم التسليم",IFERROR(INDEX('المحافظات'!$B$5:$B$44,MATCH($E287,'المحافظات'!$A$5:$A$44,0)),0),0))</f>
        <v/>
      </c>
      <c r="M287" s="18">
        <f>IF(AND(B287&amp;""="",F287&amp;""=""),"",IFERROR(INDEX('المنتجات'!$C$5:$C$204,MATCH($F287,'المنتجات'!$A$5:$A$204,0))*G287,0))</f>
        <v/>
      </c>
      <c r="N287" s="18">
        <f>IF(AND(B287&amp;""="",F287&amp;""=""),"",IF(I287="تم التسليم",IFERROR(INDEX('المحافظات'!$C$5:$C$44,MATCH($E287,'المحافظات'!$A$5:$A$44,0)),0),IF(I287="مرتجع",IFERROR(INDEX('المحافظات'!$D$5:$D$44,MATCH($E287,'المحافظات'!$A$5:$A$44,0)),0),0)))</f>
        <v/>
      </c>
      <c r="O287" s="18">
        <f>IF(AND(B287&amp;""="",F287&amp;""=""),"",IF(I287="تم التسليم",K287+L287-M287-N287,IF(I287="مرتجع",-N287,IF(I287="ملغي",0,""))))</f>
        <v/>
      </c>
      <c r="P287" s="6">
        <f>IF(AND(B287&amp;""="",F287&amp;""=""),"",IF(NOT(ISNUMBER(MATCH(F287,'المنتجات'!$A$5:$A$204,0))),"كود المنتج غير معروف",IF(NOT(ISNUMBER(MATCH(E287,'المحافظات'!$A$5:$A$44,0))),"المنطقة غير معروفة",IF(K287&lt;0,"الخصم أكبر من قيمة الطلب",IF(I287&amp;""="","اكتب الحالة","")))))</f>
        <v/>
      </c>
    </row>
    <row r="288">
      <c r="A288" s="17" t="n"/>
      <c r="B288" s="5" t="n"/>
      <c r="C288" s="5" t="n"/>
      <c r="D288" s="13" t="n"/>
      <c r="E288" s="5" t="n"/>
      <c r="F288" s="5" t="n"/>
      <c r="G288" s="15" t="n"/>
      <c r="H288" s="14" t="n"/>
      <c r="I288" s="5" t="n"/>
      <c r="J288" s="6">
        <f>IF(AND(B288&amp;""="",F288&amp;""=""),"",IFERROR(INDEX('المنتجات'!$B$5:$B$204,MATCH($F288,'المنتجات'!$A$5:$A$204,0))&amp;"",""))</f>
        <v/>
      </c>
      <c r="K288" s="18">
        <f>IF(AND(B288&amp;""="",F288&amp;""=""),"",IFERROR(INDEX('المنتجات'!$D$5:$D$204,MATCH($F288,'المنتجات'!$A$5:$A$204,0))*G288-H288,0))</f>
        <v/>
      </c>
      <c r="L288" s="18">
        <f>IF(AND(B288&amp;""="",F288&amp;""=""),"",IF(I288="تم التسليم",IFERROR(INDEX('المحافظات'!$B$5:$B$44,MATCH($E288,'المحافظات'!$A$5:$A$44,0)),0),0))</f>
        <v/>
      </c>
      <c r="M288" s="18">
        <f>IF(AND(B288&amp;""="",F288&amp;""=""),"",IFERROR(INDEX('المنتجات'!$C$5:$C$204,MATCH($F288,'المنتجات'!$A$5:$A$204,0))*G288,0))</f>
        <v/>
      </c>
      <c r="N288" s="18">
        <f>IF(AND(B288&amp;""="",F288&amp;""=""),"",IF(I288="تم التسليم",IFERROR(INDEX('المحافظات'!$C$5:$C$44,MATCH($E288,'المحافظات'!$A$5:$A$44,0)),0),IF(I288="مرتجع",IFERROR(INDEX('المحافظات'!$D$5:$D$44,MATCH($E288,'المحافظات'!$A$5:$A$44,0)),0),0)))</f>
        <v/>
      </c>
      <c r="O288" s="18">
        <f>IF(AND(B288&amp;""="",F288&amp;""=""),"",IF(I288="تم التسليم",K288+L288-M288-N288,IF(I288="مرتجع",-N288,IF(I288="ملغي",0,""))))</f>
        <v/>
      </c>
      <c r="P288" s="6">
        <f>IF(AND(B288&amp;""="",F288&amp;""=""),"",IF(NOT(ISNUMBER(MATCH(F288,'المنتجات'!$A$5:$A$204,0))),"كود المنتج غير معروف",IF(NOT(ISNUMBER(MATCH(E288,'المحافظات'!$A$5:$A$44,0))),"المنطقة غير معروفة",IF(K288&lt;0,"الخصم أكبر من قيمة الطلب",IF(I288&amp;""="","اكتب الحالة","")))))</f>
        <v/>
      </c>
    </row>
    <row r="289">
      <c r="A289" s="17" t="n"/>
      <c r="B289" s="5" t="n"/>
      <c r="C289" s="5" t="n"/>
      <c r="D289" s="13" t="n"/>
      <c r="E289" s="5" t="n"/>
      <c r="F289" s="5" t="n"/>
      <c r="G289" s="15" t="n"/>
      <c r="H289" s="14" t="n"/>
      <c r="I289" s="5" t="n"/>
      <c r="J289" s="6">
        <f>IF(AND(B289&amp;""="",F289&amp;""=""),"",IFERROR(INDEX('المنتجات'!$B$5:$B$204,MATCH($F289,'المنتجات'!$A$5:$A$204,0))&amp;"",""))</f>
        <v/>
      </c>
      <c r="K289" s="18">
        <f>IF(AND(B289&amp;""="",F289&amp;""=""),"",IFERROR(INDEX('المنتجات'!$D$5:$D$204,MATCH($F289,'المنتجات'!$A$5:$A$204,0))*G289-H289,0))</f>
        <v/>
      </c>
      <c r="L289" s="18">
        <f>IF(AND(B289&amp;""="",F289&amp;""=""),"",IF(I289="تم التسليم",IFERROR(INDEX('المحافظات'!$B$5:$B$44,MATCH($E289,'المحافظات'!$A$5:$A$44,0)),0),0))</f>
        <v/>
      </c>
      <c r="M289" s="18">
        <f>IF(AND(B289&amp;""="",F289&amp;""=""),"",IFERROR(INDEX('المنتجات'!$C$5:$C$204,MATCH($F289,'المنتجات'!$A$5:$A$204,0))*G289,0))</f>
        <v/>
      </c>
      <c r="N289" s="18">
        <f>IF(AND(B289&amp;""="",F289&amp;""=""),"",IF(I289="تم التسليم",IFERROR(INDEX('المحافظات'!$C$5:$C$44,MATCH($E289,'المحافظات'!$A$5:$A$44,0)),0),IF(I289="مرتجع",IFERROR(INDEX('المحافظات'!$D$5:$D$44,MATCH($E289,'المحافظات'!$A$5:$A$44,0)),0),0)))</f>
        <v/>
      </c>
      <c r="O289" s="18">
        <f>IF(AND(B289&amp;""="",F289&amp;""=""),"",IF(I289="تم التسليم",K289+L289-M289-N289,IF(I289="مرتجع",-N289,IF(I289="ملغي",0,""))))</f>
        <v/>
      </c>
      <c r="P289" s="6">
        <f>IF(AND(B289&amp;""="",F289&amp;""=""),"",IF(NOT(ISNUMBER(MATCH(F289,'المنتجات'!$A$5:$A$204,0))),"كود المنتج غير معروف",IF(NOT(ISNUMBER(MATCH(E289,'المحافظات'!$A$5:$A$44,0))),"المنطقة غير معروفة",IF(K289&lt;0,"الخصم أكبر من قيمة الطلب",IF(I289&amp;""="","اكتب الحالة","")))))</f>
        <v/>
      </c>
    </row>
    <row r="290">
      <c r="A290" s="17" t="n"/>
      <c r="B290" s="5" t="n"/>
      <c r="C290" s="5" t="n"/>
      <c r="D290" s="13" t="n"/>
      <c r="E290" s="5" t="n"/>
      <c r="F290" s="5" t="n"/>
      <c r="G290" s="15" t="n"/>
      <c r="H290" s="14" t="n"/>
      <c r="I290" s="5" t="n"/>
      <c r="J290" s="6">
        <f>IF(AND(B290&amp;""="",F290&amp;""=""),"",IFERROR(INDEX('المنتجات'!$B$5:$B$204,MATCH($F290,'المنتجات'!$A$5:$A$204,0))&amp;"",""))</f>
        <v/>
      </c>
      <c r="K290" s="18">
        <f>IF(AND(B290&amp;""="",F290&amp;""=""),"",IFERROR(INDEX('المنتجات'!$D$5:$D$204,MATCH($F290,'المنتجات'!$A$5:$A$204,0))*G290-H290,0))</f>
        <v/>
      </c>
      <c r="L290" s="18">
        <f>IF(AND(B290&amp;""="",F290&amp;""=""),"",IF(I290="تم التسليم",IFERROR(INDEX('المحافظات'!$B$5:$B$44,MATCH($E290,'المحافظات'!$A$5:$A$44,0)),0),0))</f>
        <v/>
      </c>
      <c r="M290" s="18">
        <f>IF(AND(B290&amp;""="",F290&amp;""=""),"",IFERROR(INDEX('المنتجات'!$C$5:$C$204,MATCH($F290,'المنتجات'!$A$5:$A$204,0))*G290,0))</f>
        <v/>
      </c>
      <c r="N290" s="18">
        <f>IF(AND(B290&amp;""="",F290&amp;""=""),"",IF(I290="تم التسليم",IFERROR(INDEX('المحافظات'!$C$5:$C$44,MATCH($E290,'المحافظات'!$A$5:$A$44,0)),0),IF(I290="مرتجع",IFERROR(INDEX('المحافظات'!$D$5:$D$44,MATCH($E290,'المحافظات'!$A$5:$A$44,0)),0),0)))</f>
        <v/>
      </c>
      <c r="O290" s="18">
        <f>IF(AND(B290&amp;""="",F290&amp;""=""),"",IF(I290="تم التسليم",K290+L290-M290-N290,IF(I290="مرتجع",-N290,IF(I290="ملغي",0,""))))</f>
        <v/>
      </c>
      <c r="P290" s="6">
        <f>IF(AND(B290&amp;""="",F290&amp;""=""),"",IF(NOT(ISNUMBER(MATCH(F290,'المنتجات'!$A$5:$A$204,0))),"كود المنتج غير معروف",IF(NOT(ISNUMBER(MATCH(E290,'المحافظات'!$A$5:$A$44,0))),"المنطقة غير معروفة",IF(K290&lt;0,"الخصم أكبر من قيمة الطلب",IF(I290&amp;""="","اكتب الحالة","")))))</f>
        <v/>
      </c>
    </row>
    <row r="291">
      <c r="A291" s="17" t="n"/>
      <c r="B291" s="5" t="n"/>
      <c r="C291" s="5" t="n"/>
      <c r="D291" s="13" t="n"/>
      <c r="E291" s="5" t="n"/>
      <c r="F291" s="5" t="n"/>
      <c r="G291" s="15" t="n"/>
      <c r="H291" s="14" t="n"/>
      <c r="I291" s="5" t="n"/>
      <c r="J291" s="6">
        <f>IF(AND(B291&amp;""="",F291&amp;""=""),"",IFERROR(INDEX('المنتجات'!$B$5:$B$204,MATCH($F291,'المنتجات'!$A$5:$A$204,0))&amp;"",""))</f>
        <v/>
      </c>
      <c r="K291" s="18">
        <f>IF(AND(B291&amp;""="",F291&amp;""=""),"",IFERROR(INDEX('المنتجات'!$D$5:$D$204,MATCH($F291,'المنتجات'!$A$5:$A$204,0))*G291-H291,0))</f>
        <v/>
      </c>
      <c r="L291" s="18">
        <f>IF(AND(B291&amp;""="",F291&amp;""=""),"",IF(I291="تم التسليم",IFERROR(INDEX('المحافظات'!$B$5:$B$44,MATCH($E291,'المحافظات'!$A$5:$A$44,0)),0),0))</f>
        <v/>
      </c>
      <c r="M291" s="18">
        <f>IF(AND(B291&amp;""="",F291&amp;""=""),"",IFERROR(INDEX('المنتجات'!$C$5:$C$204,MATCH($F291,'المنتجات'!$A$5:$A$204,0))*G291,0))</f>
        <v/>
      </c>
      <c r="N291" s="18">
        <f>IF(AND(B291&amp;""="",F291&amp;""=""),"",IF(I291="تم التسليم",IFERROR(INDEX('المحافظات'!$C$5:$C$44,MATCH($E291,'المحافظات'!$A$5:$A$44,0)),0),IF(I291="مرتجع",IFERROR(INDEX('المحافظات'!$D$5:$D$44,MATCH($E291,'المحافظات'!$A$5:$A$44,0)),0),0)))</f>
        <v/>
      </c>
      <c r="O291" s="18">
        <f>IF(AND(B291&amp;""="",F291&amp;""=""),"",IF(I291="تم التسليم",K291+L291-M291-N291,IF(I291="مرتجع",-N291,IF(I291="ملغي",0,""))))</f>
        <v/>
      </c>
      <c r="P291" s="6">
        <f>IF(AND(B291&amp;""="",F291&amp;""=""),"",IF(NOT(ISNUMBER(MATCH(F291,'المنتجات'!$A$5:$A$204,0))),"كود المنتج غير معروف",IF(NOT(ISNUMBER(MATCH(E291,'المحافظات'!$A$5:$A$44,0))),"المنطقة غير معروفة",IF(K291&lt;0,"الخصم أكبر من قيمة الطلب",IF(I291&amp;""="","اكتب الحالة","")))))</f>
        <v/>
      </c>
    </row>
    <row r="292">
      <c r="A292" s="17" t="n"/>
      <c r="B292" s="5" t="n"/>
      <c r="C292" s="5" t="n"/>
      <c r="D292" s="13" t="n"/>
      <c r="E292" s="5" t="n"/>
      <c r="F292" s="5" t="n"/>
      <c r="G292" s="15" t="n"/>
      <c r="H292" s="14" t="n"/>
      <c r="I292" s="5" t="n"/>
      <c r="J292" s="6">
        <f>IF(AND(B292&amp;""="",F292&amp;""=""),"",IFERROR(INDEX('المنتجات'!$B$5:$B$204,MATCH($F292,'المنتجات'!$A$5:$A$204,0))&amp;"",""))</f>
        <v/>
      </c>
      <c r="K292" s="18">
        <f>IF(AND(B292&amp;""="",F292&amp;""=""),"",IFERROR(INDEX('المنتجات'!$D$5:$D$204,MATCH($F292,'المنتجات'!$A$5:$A$204,0))*G292-H292,0))</f>
        <v/>
      </c>
      <c r="L292" s="18">
        <f>IF(AND(B292&amp;""="",F292&amp;""=""),"",IF(I292="تم التسليم",IFERROR(INDEX('المحافظات'!$B$5:$B$44,MATCH($E292,'المحافظات'!$A$5:$A$44,0)),0),0))</f>
        <v/>
      </c>
      <c r="M292" s="18">
        <f>IF(AND(B292&amp;""="",F292&amp;""=""),"",IFERROR(INDEX('المنتجات'!$C$5:$C$204,MATCH($F292,'المنتجات'!$A$5:$A$204,0))*G292,0))</f>
        <v/>
      </c>
      <c r="N292" s="18">
        <f>IF(AND(B292&amp;""="",F292&amp;""=""),"",IF(I292="تم التسليم",IFERROR(INDEX('المحافظات'!$C$5:$C$44,MATCH($E292,'المحافظات'!$A$5:$A$44,0)),0),IF(I292="مرتجع",IFERROR(INDEX('المحافظات'!$D$5:$D$44,MATCH($E292,'المحافظات'!$A$5:$A$44,0)),0),0)))</f>
        <v/>
      </c>
      <c r="O292" s="18">
        <f>IF(AND(B292&amp;""="",F292&amp;""=""),"",IF(I292="تم التسليم",K292+L292-M292-N292,IF(I292="مرتجع",-N292,IF(I292="ملغي",0,""))))</f>
        <v/>
      </c>
      <c r="P292" s="6">
        <f>IF(AND(B292&amp;""="",F292&amp;""=""),"",IF(NOT(ISNUMBER(MATCH(F292,'المنتجات'!$A$5:$A$204,0))),"كود المنتج غير معروف",IF(NOT(ISNUMBER(MATCH(E292,'المحافظات'!$A$5:$A$44,0))),"المنطقة غير معروفة",IF(K292&lt;0,"الخصم أكبر من قيمة الطلب",IF(I292&amp;""="","اكتب الحالة","")))))</f>
        <v/>
      </c>
    </row>
    <row r="293">
      <c r="A293" s="17" t="n"/>
      <c r="B293" s="5" t="n"/>
      <c r="C293" s="5" t="n"/>
      <c r="D293" s="13" t="n"/>
      <c r="E293" s="5" t="n"/>
      <c r="F293" s="5" t="n"/>
      <c r="G293" s="15" t="n"/>
      <c r="H293" s="14" t="n"/>
      <c r="I293" s="5" t="n"/>
      <c r="J293" s="6">
        <f>IF(AND(B293&amp;""="",F293&amp;""=""),"",IFERROR(INDEX('المنتجات'!$B$5:$B$204,MATCH($F293,'المنتجات'!$A$5:$A$204,0))&amp;"",""))</f>
        <v/>
      </c>
      <c r="K293" s="18">
        <f>IF(AND(B293&amp;""="",F293&amp;""=""),"",IFERROR(INDEX('المنتجات'!$D$5:$D$204,MATCH($F293,'المنتجات'!$A$5:$A$204,0))*G293-H293,0))</f>
        <v/>
      </c>
      <c r="L293" s="18">
        <f>IF(AND(B293&amp;""="",F293&amp;""=""),"",IF(I293="تم التسليم",IFERROR(INDEX('المحافظات'!$B$5:$B$44,MATCH($E293,'المحافظات'!$A$5:$A$44,0)),0),0))</f>
        <v/>
      </c>
      <c r="M293" s="18">
        <f>IF(AND(B293&amp;""="",F293&amp;""=""),"",IFERROR(INDEX('المنتجات'!$C$5:$C$204,MATCH($F293,'المنتجات'!$A$5:$A$204,0))*G293,0))</f>
        <v/>
      </c>
      <c r="N293" s="18">
        <f>IF(AND(B293&amp;""="",F293&amp;""=""),"",IF(I293="تم التسليم",IFERROR(INDEX('المحافظات'!$C$5:$C$44,MATCH($E293,'المحافظات'!$A$5:$A$44,0)),0),IF(I293="مرتجع",IFERROR(INDEX('المحافظات'!$D$5:$D$44,MATCH($E293,'المحافظات'!$A$5:$A$44,0)),0),0)))</f>
        <v/>
      </c>
      <c r="O293" s="18">
        <f>IF(AND(B293&amp;""="",F293&amp;""=""),"",IF(I293="تم التسليم",K293+L293-M293-N293,IF(I293="مرتجع",-N293,IF(I293="ملغي",0,""))))</f>
        <v/>
      </c>
      <c r="P293" s="6">
        <f>IF(AND(B293&amp;""="",F293&amp;""=""),"",IF(NOT(ISNUMBER(MATCH(F293,'المنتجات'!$A$5:$A$204,0))),"كود المنتج غير معروف",IF(NOT(ISNUMBER(MATCH(E293,'المحافظات'!$A$5:$A$44,0))),"المنطقة غير معروفة",IF(K293&lt;0,"الخصم أكبر من قيمة الطلب",IF(I293&amp;""="","اكتب الحالة","")))))</f>
        <v/>
      </c>
    </row>
    <row r="294">
      <c r="A294" s="17" t="n"/>
      <c r="B294" s="5" t="n"/>
      <c r="C294" s="5" t="n"/>
      <c r="D294" s="13" t="n"/>
      <c r="E294" s="5" t="n"/>
      <c r="F294" s="5" t="n"/>
      <c r="G294" s="15" t="n"/>
      <c r="H294" s="14" t="n"/>
      <c r="I294" s="5" t="n"/>
      <c r="J294" s="6">
        <f>IF(AND(B294&amp;""="",F294&amp;""=""),"",IFERROR(INDEX('المنتجات'!$B$5:$B$204,MATCH($F294,'المنتجات'!$A$5:$A$204,0))&amp;"",""))</f>
        <v/>
      </c>
      <c r="K294" s="18">
        <f>IF(AND(B294&amp;""="",F294&amp;""=""),"",IFERROR(INDEX('المنتجات'!$D$5:$D$204,MATCH($F294,'المنتجات'!$A$5:$A$204,0))*G294-H294,0))</f>
        <v/>
      </c>
      <c r="L294" s="18">
        <f>IF(AND(B294&amp;""="",F294&amp;""=""),"",IF(I294="تم التسليم",IFERROR(INDEX('المحافظات'!$B$5:$B$44,MATCH($E294,'المحافظات'!$A$5:$A$44,0)),0),0))</f>
        <v/>
      </c>
      <c r="M294" s="18">
        <f>IF(AND(B294&amp;""="",F294&amp;""=""),"",IFERROR(INDEX('المنتجات'!$C$5:$C$204,MATCH($F294,'المنتجات'!$A$5:$A$204,0))*G294,0))</f>
        <v/>
      </c>
      <c r="N294" s="18">
        <f>IF(AND(B294&amp;""="",F294&amp;""=""),"",IF(I294="تم التسليم",IFERROR(INDEX('المحافظات'!$C$5:$C$44,MATCH($E294,'المحافظات'!$A$5:$A$44,0)),0),IF(I294="مرتجع",IFERROR(INDEX('المحافظات'!$D$5:$D$44,MATCH($E294,'المحافظات'!$A$5:$A$44,0)),0),0)))</f>
        <v/>
      </c>
      <c r="O294" s="18">
        <f>IF(AND(B294&amp;""="",F294&amp;""=""),"",IF(I294="تم التسليم",K294+L294-M294-N294,IF(I294="مرتجع",-N294,IF(I294="ملغي",0,""))))</f>
        <v/>
      </c>
      <c r="P294" s="6">
        <f>IF(AND(B294&amp;""="",F294&amp;""=""),"",IF(NOT(ISNUMBER(MATCH(F294,'المنتجات'!$A$5:$A$204,0))),"كود المنتج غير معروف",IF(NOT(ISNUMBER(MATCH(E294,'المحافظات'!$A$5:$A$44,0))),"المنطقة غير معروفة",IF(K294&lt;0,"الخصم أكبر من قيمة الطلب",IF(I294&amp;""="","اكتب الحالة","")))))</f>
        <v/>
      </c>
    </row>
    <row r="295">
      <c r="A295" s="17" t="n"/>
      <c r="B295" s="5" t="n"/>
      <c r="C295" s="5" t="n"/>
      <c r="D295" s="13" t="n"/>
      <c r="E295" s="5" t="n"/>
      <c r="F295" s="5" t="n"/>
      <c r="G295" s="15" t="n"/>
      <c r="H295" s="14" t="n"/>
      <c r="I295" s="5" t="n"/>
      <c r="J295" s="6">
        <f>IF(AND(B295&amp;""="",F295&amp;""=""),"",IFERROR(INDEX('المنتجات'!$B$5:$B$204,MATCH($F295,'المنتجات'!$A$5:$A$204,0))&amp;"",""))</f>
        <v/>
      </c>
      <c r="K295" s="18">
        <f>IF(AND(B295&amp;""="",F295&amp;""=""),"",IFERROR(INDEX('المنتجات'!$D$5:$D$204,MATCH($F295,'المنتجات'!$A$5:$A$204,0))*G295-H295,0))</f>
        <v/>
      </c>
      <c r="L295" s="18">
        <f>IF(AND(B295&amp;""="",F295&amp;""=""),"",IF(I295="تم التسليم",IFERROR(INDEX('المحافظات'!$B$5:$B$44,MATCH($E295,'المحافظات'!$A$5:$A$44,0)),0),0))</f>
        <v/>
      </c>
      <c r="M295" s="18">
        <f>IF(AND(B295&amp;""="",F295&amp;""=""),"",IFERROR(INDEX('المنتجات'!$C$5:$C$204,MATCH($F295,'المنتجات'!$A$5:$A$204,0))*G295,0))</f>
        <v/>
      </c>
      <c r="N295" s="18">
        <f>IF(AND(B295&amp;""="",F295&amp;""=""),"",IF(I295="تم التسليم",IFERROR(INDEX('المحافظات'!$C$5:$C$44,MATCH($E295,'المحافظات'!$A$5:$A$44,0)),0),IF(I295="مرتجع",IFERROR(INDEX('المحافظات'!$D$5:$D$44,MATCH($E295,'المحافظات'!$A$5:$A$44,0)),0),0)))</f>
        <v/>
      </c>
      <c r="O295" s="18">
        <f>IF(AND(B295&amp;""="",F295&amp;""=""),"",IF(I295="تم التسليم",K295+L295-M295-N295,IF(I295="مرتجع",-N295,IF(I295="ملغي",0,""))))</f>
        <v/>
      </c>
      <c r="P295" s="6">
        <f>IF(AND(B295&amp;""="",F295&amp;""=""),"",IF(NOT(ISNUMBER(MATCH(F295,'المنتجات'!$A$5:$A$204,0))),"كود المنتج غير معروف",IF(NOT(ISNUMBER(MATCH(E295,'المحافظات'!$A$5:$A$44,0))),"المنطقة غير معروفة",IF(K295&lt;0,"الخصم أكبر من قيمة الطلب",IF(I295&amp;""="","اكتب الحالة","")))))</f>
        <v/>
      </c>
    </row>
    <row r="296">
      <c r="A296" s="17" t="n"/>
      <c r="B296" s="5" t="n"/>
      <c r="C296" s="5" t="n"/>
      <c r="D296" s="13" t="n"/>
      <c r="E296" s="5" t="n"/>
      <c r="F296" s="5" t="n"/>
      <c r="G296" s="15" t="n"/>
      <c r="H296" s="14" t="n"/>
      <c r="I296" s="5" t="n"/>
      <c r="J296" s="6">
        <f>IF(AND(B296&amp;""="",F296&amp;""=""),"",IFERROR(INDEX('المنتجات'!$B$5:$B$204,MATCH($F296,'المنتجات'!$A$5:$A$204,0))&amp;"",""))</f>
        <v/>
      </c>
      <c r="K296" s="18">
        <f>IF(AND(B296&amp;""="",F296&amp;""=""),"",IFERROR(INDEX('المنتجات'!$D$5:$D$204,MATCH($F296,'المنتجات'!$A$5:$A$204,0))*G296-H296,0))</f>
        <v/>
      </c>
      <c r="L296" s="18">
        <f>IF(AND(B296&amp;""="",F296&amp;""=""),"",IF(I296="تم التسليم",IFERROR(INDEX('المحافظات'!$B$5:$B$44,MATCH($E296,'المحافظات'!$A$5:$A$44,0)),0),0))</f>
        <v/>
      </c>
      <c r="M296" s="18">
        <f>IF(AND(B296&amp;""="",F296&amp;""=""),"",IFERROR(INDEX('المنتجات'!$C$5:$C$204,MATCH($F296,'المنتجات'!$A$5:$A$204,0))*G296,0))</f>
        <v/>
      </c>
      <c r="N296" s="18">
        <f>IF(AND(B296&amp;""="",F296&amp;""=""),"",IF(I296="تم التسليم",IFERROR(INDEX('المحافظات'!$C$5:$C$44,MATCH($E296,'المحافظات'!$A$5:$A$44,0)),0),IF(I296="مرتجع",IFERROR(INDEX('المحافظات'!$D$5:$D$44,MATCH($E296,'المحافظات'!$A$5:$A$44,0)),0),0)))</f>
        <v/>
      </c>
      <c r="O296" s="18">
        <f>IF(AND(B296&amp;""="",F296&amp;""=""),"",IF(I296="تم التسليم",K296+L296-M296-N296,IF(I296="مرتجع",-N296,IF(I296="ملغي",0,""))))</f>
        <v/>
      </c>
      <c r="P296" s="6">
        <f>IF(AND(B296&amp;""="",F296&amp;""=""),"",IF(NOT(ISNUMBER(MATCH(F296,'المنتجات'!$A$5:$A$204,0))),"كود المنتج غير معروف",IF(NOT(ISNUMBER(MATCH(E296,'المحافظات'!$A$5:$A$44,0))),"المنطقة غير معروفة",IF(K296&lt;0,"الخصم أكبر من قيمة الطلب",IF(I296&amp;""="","اكتب الحالة","")))))</f>
        <v/>
      </c>
    </row>
    <row r="297">
      <c r="A297" s="17" t="n"/>
      <c r="B297" s="5" t="n"/>
      <c r="C297" s="5" t="n"/>
      <c r="D297" s="13" t="n"/>
      <c r="E297" s="5" t="n"/>
      <c r="F297" s="5" t="n"/>
      <c r="G297" s="15" t="n"/>
      <c r="H297" s="14" t="n"/>
      <c r="I297" s="5" t="n"/>
      <c r="J297" s="6">
        <f>IF(AND(B297&amp;""="",F297&amp;""=""),"",IFERROR(INDEX('المنتجات'!$B$5:$B$204,MATCH($F297,'المنتجات'!$A$5:$A$204,0))&amp;"",""))</f>
        <v/>
      </c>
      <c r="K297" s="18">
        <f>IF(AND(B297&amp;""="",F297&amp;""=""),"",IFERROR(INDEX('المنتجات'!$D$5:$D$204,MATCH($F297,'المنتجات'!$A$5:$A$204,0))*G297-H297,0))</f>
        <v/>
      </c>
      <c r="L297" s="18">
        <f>IF(AND(B297&amp;""="",F297&amp;""=""),"",IF(I297="تم التسليم",IFERROR(INDEX('المحافظات'!$B$5:$B$44,MATCH($E297,'المحافظات'!$A$5:$A$44,0)),0),0))</f>
        <v/>
      </c>
      <c r="M297" s="18">
        <f>IF(AND(B297&amp;""="",F297&amp;""=""),"",IFERROR(INDEX('المنتجات'!$C$5:$C$204,MATCH($F297,'المنتجات'!$A$5:$A$204,0))*G297,0))</f>
        <v/>
      </c>
      <c r="N297" s="18">
        <f>IF(AND(B297&amp;""="",F297&amp;""=""),"",IF(I297="تم التسليم",IFERROR(INDEX('المحافظات'!$C$5:$C$44,MATCH($E297,'المحافظات'!$A$5:$A$44,0)),0),IF(I297="مرتجع",IFERROR(INDEX('المحافظات'!$D$5:$D$44,MATCH($E297,'المحافظات'!$A$5:$A$44,0)),0),0)))</f>
        <v/>
      </c>
      <c r="O297" s="18">
        <f>IF(AND(B297&amp;""="",F297&amp;""=""),"",IF(I297="تم التسليم",K297+L297-M297-N297,IF(I297="مرتجع",-N297,IF(I297="ملغي",0,""))))</f>
        <v/>
      </c>
      <c r="P297" s="6">
        <f>IF(AND(B297&amp;""="",F297&amp;""=""),"",IF(NOT(ISNUMBER(MATCH(F297,'المنتجات'!$A$5:$A$204,0))),"كود المنتج غير معروف",IF(NOT(ISNUMBER(MATCH(E297,'المحافظات'!$A$5:$A$44,0))),"المنطقة غير معروفة",IF(K297&lt;0,"الخصم أكبر من قيمة الطلب",IF(I297&amp;""="","اكتب الحالة","")))))</f>
        <v/>
      </c>
    </row>
    <row r="298">
      <c r="A298" s="17" t="n"/>
      <c r="B298" s="5" t="n"/>
      <c r="C298" s="5" t="n"/>
      <c r="D298" s="13" t="n"/>
      <c r="E298" s="5" t="n"/>
      <c r="F298" s="5" t="n"/>
      <c r="G298" s="15" t="n"/>
      <c r="H298" s="14" t="n"/>
      <c r="I298" s="5" t="n"/>
      <c r="J298" s="6">
        <f>IF(AND(B298&amp;""="",F298&amp;""=""),"",IFERROR(INDEX('المنتجات'!$B$5:$B$204,MATCH($F298,'المنتجات'!$A$5:$A$204,0))&amp;"",""))</f>
        <v/>
      </c>
      <c r="K298" s="18">
        <f>IF(AND(B298&amp;""="",F298&amp;""=""),"",IFERROR(INDEX('المنتجات'!$D$5:$D$204,MATCH($F298,'المنتجات'!$A$5:$A$204,0))*G298-H298,0))</f>
        <v/>
      </c>
      <c r="L298" s="18">
        <f>IF(AND(B298&amp;""="",F298&amp;""=""),"",IF(I298="تم التسليم",IFERROR(INDEX('المحافظات'!$B$5:$B$44,MATCH($E298,'المحافظات'!$A$5:$A$44,0)),0),0))</f>
        <v/>
      </c>
      <c r="M298" s="18">
        <f>IF(AND(B298&amp;""="",F298&amp;""=""),"",IFERROR(INDEX('المنتجات'!$C$5:$C$204,MATCH($F298,'المنتجات'!$A$5:$A$204,0))*G298,0))</f>
        <v/>
      </c>
      <c r="N298" s="18">
        <f>IF(AND(B298&amp;""="",F298&amp;""=""),"",IF(I298="تم التسليم",IFERROR(INDEX('المحافظات'!$C$5:$C$44,MATCH($E298,'المحافظات'!$A$5:$A$44,0)),0),IF(I298="مرتجع",IFERROR(INDEX('المحافظات'!$D$5:$D$44,MATCH($E298,'المحافظات'!$A$5:$A$44,0)),0),0)))</f>
        <v/>
      </c>
      <c r="O298" s="18">
        <f>IF(AND(B298&amp;""="",F298&amp;""=""),"",IF(I298="تم التسليم",K298+L298-M298-N298,IF(I298="مرتجع",-N298,IF(I298="ملغي",0,""))))</f>
        <v/>
      </c>
      <c r="P298" s="6">
        <f>IF(AND(B298&amp;""="",F298&amp;""=""),"",IF(NOT(ISNUMBER(MATCH(F298,'المنتجات'!$A$5:$A$204,0))),"كود المنتج غير معروف",IF(NOT(ISNUMBER(MATCH(E298,'المحافظات'!$A$5:$A$44,0))),"المنطقة غير معروفة",IF(K298&lt;0,"الخصم أكبر من قيمة الطلب",IF(I298&amp;""="","اكتب الحالة","")))))</f>
        <v/>
      </c>
    </row>
    <row r="299">
      <c r="A299" s="17" t="n"/>
      <c r="B299" s="5" t="n"/>
      <c r="C299" s="5" t="n"/>
      <c r="D299" s="13" t="n"/>
      <c r="E299" s="5" t="n"/>
      <c r="F299" s="5" t="n"/>
      <c r="G299" s="15" t="n"/>
      <c r="H299" s="14" t="n"/>
      <c r="I299" s="5" t="n"/>
      <c r="J299" s="6">
        <f>IF(AND(B299&amp;""="",F299&amp;""=""),"",IFERROR(INDEX('المنتجات'!$B$5:$B$204,MATCH($F299,'المنتجات'!$A$5:$A$204,0))&amp;"",""))</f>
        <v/>
      </c>
      <c r="K299" s="18">
        <f>IF(AND(B299&amp;""="",F299&amp;""=""),"",IFERROR(INDEX('المنتجات'!$D$5:$D$204,MATCH($F299,'المنتجات'!$A$5:$A$204,0))*G299-H299,0))</f>
        <v/>
      </c>
      <c r="L299" s="18">
        <f>IF(AND(B299&amp;""="",F299&amp;""=""),"",IF(I299="تم التسليم",IFERROR(INDEX('المحافظات'!$B$5:$B$44,MATCH($E299,'المحافظات'!$A$5:$A$44,0)),0),0))</f>
        <v/>
      </c>
      <c r="M299" s="18">
        <f>IF(AND(B299&amp;""="",F299&amp;""=""),"",IFERROR(INDEX('المنتجات'!$C$5:$C$204,MATCH($F299,'المنتجات'!$A$5:$A$204,0))*G299,0))</f>
        <v/>
      </c>
      <c r="N299" s="18">
        <f>IF(AND(B299&amp;""="",F299&amp;""=""),"",IF(I299="تم التسليم",IFERROR(INDEX('المحافظات'!$C$5:$C$44,MATCH($E299,'المحافظات'!$A$5:$A$44,0)),0),IF(I299="مرتجع",IFERROR(INDEX('المحافظات'!$D$5:$D$44,MATCH($E299,'المحافظات'!$A$5:$A$44,0)),0),0)))</f>
        <v/>
      </c>
      <c r="O299" s="18">
        <f>IF(AND(B299&amp;""="",F299&amp;""=""),"",IF(I299="تم التسليم",K299+L299-M299-N299,IF(I299="مرتجع",-N299,IF(I299="ملغي",0,""))))</f>
        <v/>
      </c>
      <c r="P299" s="6">
        <f>IF(AND(B299&amp;""="",F299&amp;""=""),"",IF(NOT(ISNUMBER(MATCH(F299,'المنتجات'!$A$5:$A$204,0))),"كود المنتج غير معروف",IF(NOT(ISNUMBER(MATCH(E299,'المحافظات'!$A$5:$A$44,0))),"المنطقة غير معروفة",IF(K299&lt;0,"الخصم أكبر من قيمة الطلب",IF(I299&amp;""="","اكتب الحالة","")))))</f>
        <v/>
      </c>
    </row>
    <row r="300">
      <c r="A300" s="17" t="n"/>
      <c r="B300" s="5" t="n"/>
      <c r="C300" s="5" t="n"/>
      <c r="D300" s="13" t="n"/>
      <c r="E300" s="5" t="n"/>
      <c r="F300" s="5" t="n"/>
      <c r="G300" s="15" t="n"/>
      <c r="H300" s="14" t="n"/>
      <c r="I300" s="5" t="n"/>
      <c r="J300" s="6">
        <f>IF(AND(B300&amp;""="",F300&amp;""=""),"",IFERROR(INDEX('المنتجات'!$B$5:$B$204,MATCH($F300,'المنتجات'!$A$5:$A$204,0))&amp;"",""))</f>
        <v/>
      </c>
      <c r="K300" s="18">
        <f>IF(AND(B300&amp;""="",F300&amp;""=""),"",IFERROR(INDEX('المنتجات'!$D$5:$D$204,MATCH($F300,'المنتجات'!$A$5:$A$204,0))*G300-H300,0))</f>
        <v/>
      </c>
      <c r="L300" s="18">
        <f>IF(AND(B300&amp;""="",F300&amp;""=""),"",IF(I300="تم التسليم",IFERROR(INDEX('المحافظات'!$B$5:$B$44,MATCH($E300,'المحافظات'!$A$5:$A$44,0)),0),0))</f>
        <v/>
      </c>
      <c r="M300" s="18">
        <f>IF(AND(B300&amp;""="",F300&amp;""=""),"",IFERROR(INDEX('المنتجات'!$C$5:$C$204,MATCH($F300,'المنتجات'!$A$5:$A$204,0))*G300,0))</f>
        <v/>
      </c>
      <c r="N300" s="18">
        <f>IF(AND(B300&amp;""="",F300&amp;""=""),"",IF(I300="تم التسليم",IFERROR(INDEX('المحافظات'!$C$5:$C$44,MATCH($E300,'المحافظات'!$A$5:$A$44,0)),0),IF(I300="مرتجع",IFERROR(INDEX('المحافظات'!$D$5:$D$44,MATCH($E300,'المحافظات'!$A$5:$A$44,0)),0),0)))</f>
        <v/>
      </c>
      <c r="O300" s="18">
        <f>IF(AND(B300&amp;""="",F300&amp;""=""),"",IF(I300="تم التسليم",K300+L300-M300-N300,IF(I300="مرتجع",-N300,IF(I300="ملغي",0,""))))</f>
        <v/>
      </c>
      <c r="P300" s="6">
        <f>IF(AND(B300&amp;""="",F300&amp;""=""),"",IF(NOT(ISNUMBER(MATCH(F300,'المنتجات'!$A$5:$A$204,0))),"كود المنتج غير معروف",IF(NOT(ISNUMBER(MATCH(E300,'المحافظات'!$A$5:$A$44,0))),"المنطقة غير معروفة",IF(K300&lt;0,"الخصم أكبر من قيمة الطلب",IF(I300&amp;""="","اكتب الحالة","")))))</f>
        <v/>
      </c>
    </row>
    <row r="301">
      <c r="A301" s="17" t="n"/>
      <c r="B301" s="5" t="n"/>
      <c r="C301" s="5" t="n"/>
      <c r="D301" s="13" t="n"/>
      <c r="E301" s="5" t="n"/>
      <c r="F301" s="5" t="n"/>
      <c r="G301" s="15" t="n"/>
      <c r="H301" s="14" t="n"/>
      <c r="I301" s="5" t="n"/>
      <c r="J301" s="6">
        <f>IF(AND(B301&amp;""="",F301&amp;""=""),"",IFERROR(INDEX('المنتجات'!$B$5:$B$204,MATCH($F301,'المنتجات'!$A$5:$A$204,0))&amp;"",""))</f>
        <v/>
      </c>
      <c r="K301" s="18">
        <f>IF(AND(B301&amp;""="",F301&amp;""=""),"",IFERROR(INDEX('المنتجات'!$D$5:$D$204,MATCH($F301,'المنتجات'!$A$5:$A$204,0))*G301-H301,0))</f>
        <v/>
      </c>
      <c r="L301" s="18">
        <f>IF(AND(B301&amp;""="",F301&amp;""=""),"",IF(I301="تم التسليم",IFERROR(INDEX('المحافظات'!$B$5:$B$44,MATCH($E301,'المحافظات'!$A$5:$A$44,0)),0),0))</f>
        <v/>
      </c>
      <c r="M301" s="18">
        <f>IF(AND(B301&amp;""="",F301&amp;""=""),"",IFERROR(INDEX('المنتجات'!$C$5:$C$204,MATCH($F301,'المنتجات'!$A$5:$A$204,0))*G301,0))</f>
        <v/>
      </c>
      <c r="N301" s="18">
        <f>IF(AND(B301&amp;""="",F301&amp;""=""),"",IF(I301="تم التسليم",IFERROR(INDEX('المحافظات'!$C$5:$C$44,MATCH($E301,'المحافظات'!$A$5:$A$44,0)),0),IF(I301="مرتجع",IFERROR(INDEX('المحافظات'!$D$5:$D$44,MATCH($E301,'المحافظات'!$A$5:$A$44,0)),0),0)))</f>
        <v/>
      </c>
      <c r="O301" s="18">
        <f>IF(AND(B301&amp;""="",F301&amp;""=""),"",IF(I301="تم التسليم",K301+L301-M301-N301,IF(I301="مرتجع",-N301,IF(I301="ملغي",0,""))))</f>
        <v/>
      </c>
      <c r="P301" s="6">
        <f>IF(AND(B301&amp;""="",F301&amp;""=""),"",IF(NOT(ISNUMBER(MATCH(F301,'المنتجات'!$A$5:$A$204,0))),"كود المنتج غير معروف",IF(NOT(ISNUMBER(MATCH(E301,'المحافظات'!$A$5:$A$44,0))),"المنطقة غير معروفة",IF(K301&lt;0,"الخصم أكبر من قيمة الطلب",IF(I301&amp;""="","اكتب الحالة","")))))</f>
        <v/>
      </c>
    </row>
    <row r="302">
      <c r="A302" s="17" t="n"/>
      <c r="B302" s="5" t="n"/>
      <c r="C302" s="5" t="n"/>
      <c r="D302" s="13" t="n"/>
      <c r="E302" s="5" t="n"/>
      <c r="F302" s="5" t="n"/>
      <c r="G302" s="15" t="n"/>
      <c r="H302" s="14" t="n"/>
      <c r="I302" s="5" t="n"/>
      <c r="J302" s="6">
        <f>IF(AND(B302&amp;""="",F302&amp;""=""),"",IFERROR(INDEX('المنتجات'!$B$5:$B$204,MATCH($F302,'المنتجات'!$A$5:$A$204,0))&amp;"",""))</f>
        <v/>
      </c>
      <c r="K302" s="18">
        <f>IF(AND(B302&amp;""="",F302&amp;""=""),"",IFERROR(INDEX('المنتجات'!$D$5:$D$204,MATCH($F302,'المنتجات'!$A$5:$A$204,0))*G302-H302,0))</f>
        <v/>
      </c>
      <c r="L302" s="18">
        <f>IF(AND(B302&amp;""="",F302&amp;""=""),"",IF(I302="تم التسليم",IFERROR(INDEX('المحافظات'!$B$5:$B$44,MATCH($E302,'المحافظات'!$A$5:$A$44,0)),0),0))</f>
        <v/>
      </c>
      <c r="M302" s="18">
        <f>IF(AND(B302&amp;""="",F302&amp;""=""),"",IFERROR(INDEX('المنتجات'!$C$5:$C$204,MATCH($F302,'المنتجات'!$A$5:$A$204,0))*G302,0))</f>
        <v/>
      </c>
      <c r="N302" s="18">
        <f>IF(AND(B302&amp;""="",F302&amp;""=""),"",IF(I302="تم التسليم",IFERROR(INDEX('المحافظات'!$C$5:$C$44,MATCH($E302,'المحافظات'!$A$5:$A$44,0)),0),IF(I302="مرتجع",IFERROR(INDEX('المحافظات'!$D$5:$D$44,MATCH($E302,'المحافظات'!$A$5:$A$44,0)),0),0)))</f>
        <v/>
      </c>
      <c r="O302" s="18">
        <f>IF(AND(B302&amp;""="",F302&amp;""=""),"",IF(I302="تم التسليم",K302+L302-M302-N302,IF(I302="مرتجع",-N302,IF(I302="ملغي",0,""))))</f>
        <v/>
      </c>
      <c r="P302" s="6">
        <f>IF(AND(B302&amp;""="",F302&amp;""=""),"",IF(NOT(ISNUMBER(MATCH(F302,'المنتجات'!$A$5:$A$204,0))),"كود المنتج غير معروف",IF(NOT(ISNUMBER(MATCH(E302,'المحافظات'!$A$5:$A$44,0))),"المنطقة غير معروفة",IF(K302&lt;0,"الخصم أكبر من قيمة الطلب",IF(I302&amp;""="","اكتب الحالة","")))))</f>
        <v/>
      </c>
    </row>
    <row r="303">
      <c r="A303" s="17" t="n"/>
      <c r="B303" s="5" t="n"/>
      <c r="C303" s="5" t="n"/>
      <c r="D303" s="13" t="n"/>
      <c r="E303" s="5" t="n"/>
      <c r="F303" s="5" t="n"/>
      <c r="G303" s="15" t="n"/>
      <c r="H303" s="14" t="n"/>
      <c r="I303" s="5" t="n"/>
      <c r="J303" s="6">
        <f>IF(AND(B303&amp;""="",F303&amp;""=""),"",IFERROR(INDEX('المنتجات'!$B$5:$B$204,MATCH($F303,'المنتجات'!$A$5:$A$204,0))&amp;"",""))</f>
        <v/>
      </c>
      <c r="K303" s="18">
        <f>IF(AND(B303&amp;""="",F303&amp;""=""),"",IFERROR(INDEX('المنتجات'!$D$5:$D$204,MATCH($F303,'المنتجات'!$A$5:$A$204,0))*G303-H303,0))</f>
        <v/>
      </c>
      <c r="L303" s="18">
        <f>IF(AND(B303&amp;""="",F303&amp;""=""),"",IF(I303="تم التسليم",IFERROR(INDEX('المحافظات'!$B$5:$B$44,MATCH($E303,'المحافظات'!$A$5:$A$44,0)),0),0))</f>
        <v/>
      </c>
      <c r="M303" s="18">
        <f>IF(AND(B303&amp;""="",F303&amp;""=""),"",IFERROR(INDEX('المنتجات'!$C$5:$C$204,MATCH($F303,'المنتجات'!$A$5:$A$204,0))*G303,0))</f>
        <v/>
      </c>
      <c r="N303" s="18">
        <f>IF(AND(B303&amp;""="",F303&amp;""=""),"",IF(I303="تم التسليم",IFERROR(INDEX('المحافظات'!$C$5:$C$44,MATCH($E303,'المحافظات'!$A$5:$A$44,0)),0),IF(I303="مرتجع",IFERROR(INDEX('المحافظات'!$D$5:$D$44,MATCH($E303,'المحافظات'!$A$5:$A$44,0)),0),0)))</f>
        <v/>
      </c>
      <c r="O303" s="18">
        <f>IF(AND(B303&amp;""="",F303&amp;""=""),"",IF(I303="تم التسليم",K303+L303-M303-N303,IF(I303="مرتجع",-N303,IF(I303="ملغي",0,""))))</f>
        <v/>
      </c>
      <c r="P303" s="6">
        <f>IF(AND(B303&amp;""="",F303&amp;""=""),"",IF(NOT(ISNUMBER(MATCH(F303,'المنتجات'!$A$5:$A$204,0))),"كود المنتج غير معروف",IF(NOT(ISNUMBER(MATCH(E303,'المحافظات'!$A$5:$A$44,0))),"المنطقة غير معروفة",IF(K303&lt;0,"الخصم أكبر من قيمة الطلب",IF(I303&amp;""="","اكتب الحالة","")))))</f>
        <v/>
      </c>
    </row>
    <row r="304">
      <c r="A304" s="17" t="n"/>
      <c r="B304" s="5" t="n"/>
      <c r="C304" s="5" t="n"/>
      <c r="D304" s="13" t="n"/>
      <c r="E304" s="5" t="n"/>
      <c r="F304" s="5" t="n"/>
      <c r="G304" s="15" t="n"/>
      <c r="H304" s="14" t="n"/>
      <c r="I304" s="5" t="n"/>
      <c r="J304" s="6">
        <f>IF(AND(B304&amp;""="",F304&amp;""=""),"",IFERROR(INDEX('المنتجات'!$B$5:$B$204,MATCH($F304,'المنتجات'!$A$5:$A$204,0))&amp;"",""))</f>
        <v/>
      </c>
      <c r="K304" s="18">
        <f>IF(AND(B304&amp;""="",F304&amp;""=""),"",IFERROR(INDEX('المنتجات'!$D$5:$D$204,MATCH($F304,'المنتجات'!$A$5:$A$204,0))*G304-H304,0))</f>
        <v/>
      </c>
      <c r="L304" s="18">
        <f>IF(AND(B304&amp;""="",F304&amp;""=""),"",IF(I304="تم التسليم",IFERROR(INDEX('المحافظات'!$B$5:$B$44,MATCH($E304,'المحافظات'!$A$5:$A$44,0)),0),0))</f>
        <v/>
      </c>
      <c r="M304" s="18">
        <f>IF(AND(B304&amp;""="",F304&amp;""=""),"",IFERROR(INDEX('المنتجات'!$C$5:$C$204,MATCH($F304,'المنتجات'!$A$5:$A$204,0))*G304,0))</f>
        <v/>
      </c>
      <c r="N304" s="18">
        <f>IF(AND(B304&amp;""="",F304&amp;""=""),"",IF(I304="تم التسليم",IFERROR(INDEX('المحافظات'!$C$5:$C$44,MATCH($E304,'المحافظات'!$A$5:$A$44,0)),0),IF(I304="مرتجع",IFERROR(INDEX('المحافظات'!$D$5:$D$44,MATCH($E304,'المحافظات'!$A$5:$A$44,0)),0),0)))</f>
        <v/>
      </c>
      <c r="O304" s="18">
        <f>IF(AND(B304&amp;""="",F304&amp;""=""),"",IF(I304="تم التسليم",K304+L304-M304-N304,IF(I304="مرتجع",-N304,IF(I304="ملغي",0,""))))</f>
        <v/>
      </c>
      <c r="P304" s="6">
        <f>IF(AND(B304&amp;""="",F304&amp;""=""),"",IF(NOT(ISNUMBER(MATCH(F304,'المنتجات'!$A$5:$A$204,0))),"كود المنتج غير معروف",IF(NOT(ISNUMBER(MATCH(E304,'المحافظات'!$A$5:$A$44,0))),"المنطقة غير معروفة",IF(K304&lt;0,"الخصم أكبر من قيمة الطلب",IF(I304&amp;""="","اكتب الحالة","")))))</f>
        <v/>
      </c>
    </row>
    <row r="305">
      <c r="A305" s="17" t="n"/>
      <c r="B305" s="5" t="n"/>
      <c r="C305" s="5" t="n"/>
      <c r="D305" s="13" t="n"/>
      <c r="E305" s="5" t="n"/>
      <c r="F305" s="5" t="n"/>
      <c r="G305" s="15" t="n"/>
      <c r="H305" s="14" t="n"/>
      <c r="I305" s="5" t="n"/>
      <c r="J305" s="6">
        <f>IF(AND(B305&amp;""="",F305&amp;""=""),"",IFERROR(INDEX('المنتجات'!$B$5:$B$204,MATCH($F305,'المنتجات'!$A$5:$A$204,0))&amp;"",""))</f>
        <v/>
      </c>
      <c r="K305" s="18">
        <f>IF(AND(B305&amp;""="",F305&amp;""=""),"",IFERROR(INDEX('المنتجات'!$D$5:$D$204,MATCH($F305,'المنتجات'!$A$5:$A$204,0))*G305-H305,0))</f>
        <v/>
      </c>
      <c r="L305" s="18">
        <f>IF(AND(B305&amp;""="",F305&amp;""=""),"",IF(I305="تم التسليم",IFERROR(INDEX('المحافظات'!$B$5:$B$44,MATCH($E305,'المحافظات'!$A$5:$A$44,0)),0),0))</f>
        <v/>
      </c>
      <c r="M305" s="18">
        <f>IF(AND(B305&amp;""="",F305&amp;""=""),"",IFERROR(INDEX('المنتجات'!$C$5:$C$204,MATCH($F305,'المنتجات'!$A$5:$A$204,0))*G305,0))</f>
        <v/>
      </c>
      <c r="N305" s="18">
        <f>IF(AND(B305&amp;""="",F305&amp;""=""),"",IF(I305="تم التسليم",IFERROR(INDEX('المحافظات'!$C$5:$C$44,MATCH($E305,'المحافظات'!$A$5:$A$44,0)),0),IF(I305="مرتجع",IFERROR(INDEX('المحافظات'!$D$5:$D$44,MATCH($E305,'المحافظات'!$A$5:$A$44,0)),0),0)))</f>
        <v/>
      </c>
      <c r="O305" s="18">
        <f>IF(AND(B305&amp;""="",F305&amp;""=""),"",IF(I305="تم التسليم",K305+L305-M305-N305,IF(I305="مرتجع",-N305,IF(I305="ملغي",0,""))))</f>
        <v/>
      </c>
      <c r="P305" s="6">
        <f>IF(AND(B305&amp;""="",F305&amp;""=""),"",IF(NOT(ISNUMBER(MATCH(F305,'المنتجات'!$A$5:$A$204,0))),"كود المنتج غير معروف",IF(NOT(ISNUMBER(MATCH(E305,'المحافظات'!$A$5:$A$44,0))),"المنطقة غير معروفة",IF(K305&lt;0,"الخصم أكبر من قيمة الطلب",IF(I305&amp;""="","اكتب الحالة","")))))</f>
        <v/>
      </c>
    </row>
    <row r="306">
      <c r="A306" s="17" t="n"/>
      <c r="B306" s="5" t="n"/>
      <c r="C306" s="5" t="n"/>
      <c r="D306" s="13" t="n"/>
      <c r="E306" s="5" t="n"/>
      <c r="F306" s="5" t="n"/>
      <c r="G306" s="15" t="n"/>
      <c r="H306" s="14" t="n"/>
      <c r="I306" s="5" t="n"/>
      <c r="J306" s="6">
        <f>IF(AND(B306&amp;""="",F306&amp;""=""),"",IFERROR(INDEX('المنتجات'!$B$5:$B$204,MATCH($F306,'المنتجات'!$A$5:$A$204,0))&amp;"",""))</f>
        <v/>
      </c>
      <c r="K306" s="18">
        <f>IF(AND(B306&amp;""="",F306&amp;""=""),"",IFERROR(INDEX('المنتجات'!$D$5:$D$204,MATCH($F306,'المنتجات'!$A$5:$A$204,0))*G306-H306,0))</f>
        <v/>
      </c>
      <c r="L306" s="18">
        <f>IF(AND(B306&amp;""="",F306&amp;""=""),"",IF(I306="تم التسليم",IFERROR(INDEX('المحافظات'!$B$5:$B$44,MATCH($E306,'المحافظات'!$A$5:$A$44,0)),0),0))</f>
        <v/>
      </c>
      <c r="M306" s="18">
        <f>IF(AND(B306&amp;""="",F306&amp;""=""),"",IFERROR(INDEX('المنتجات'!$C$5:$C$204,MATCH($F306,'المنتجات'!$A$5:$A$204,0))*G306,0))</f>
        <v/>
      </c>
      <c r="N306" s="18">
        <f>IF(AND(B306&amp;""="",F306&amp;""=""),"",IF(I306="تم التسليم",IFERROR(INDEX('المحافظات'!$C$5:$C$44,MATCH($E306,'المحافظات'!$A$5:$A$44,0)),0),IF(I306="مرتجع",IFERROR(INDEX('المحافظات'!$D$5:$D$44,MATCH($E306,'المحافظات'!$A$5:$A$44,0)),0),0)))</f>
        <v/>
      </c>
      <c r="O306" s="18">
        <f>IF(AND(B306&amp;""="",F306&amp;""=""),"",IF(I306="تم التسليم",K306+L306-M306-N306,IF(I306="مرتجع",-N306,IF(I306="ملغي",0,""))))</f>
        <v/>
      </c>
      <c r="P306" s="6">
        <f>IF(AND(B306&amp;""="",F306&amp;""=""),"",IF(NOT(ISNUMBER(MATCH(F306,'المنتجات'!$A$5:$A$204,0))),"كود المنتج غير معروف",IF(NOT(ISNUMBER(MATCH(E306,'المحافظات'!$A$5:$A$44,0))),"المنطقة غير معروفة",IF(K306&lt;0,"الخصم أكبر من قيمة الطلب",IF(I306&amp;""="","اكتب الحالة","")))))</f>
        <v/>
      </c>
    </row>
    <row r="307">
      <c r="A307" s="17" t="n"/>
      <c r="B307" s="5" t="n"/>
      <c r="C307" s="5" t="n"/>
      <c r="D307" s="13" t="n"/>
      <c r="E307" s="5" t="n"/>
      <c r="F307" s="5" t="n"/>
      <c r="G307" s="15" t="n"/>
      <c r="H307" s="14" t="n"/>
      <c r="I307" s="5" t="n"/>
      <c r="J307" s="6">
        <f>IF(AND(B307&amp;""="",F307&amp;""=""),"",IFERROR(INDEX('المنتجات'!$B$5:$B$204,MATCH($F307,'المنتجات'!$A$5:$A$204,0))&amp;"",""))</f>
        <v/>
      </c>
      <c r="K307" s="18">
        <f>IF(AND(B307&amp;""="",F307&amp;""=""),"",IFERROR(INDEX('المنتجات'!$D$5:$D$204,MATCH($F307,'المنتجات'!$A$5:$A$204,0))*G307-H307,0))</f>
        <v/>
      </c>
      <c r="L307" s="18">
        <f>IF(AND(B307&amp;""="",F307&amp;""=""),"",IF(I307="تم التسليم",IFERROR(INDEX('المحافظات'!$B$5:$B$44,MATCH($E307,'المحافظات'!$A$5:$A$44,0)),0),0))</f>
        <v/>
      </c>
      <c r="M307" s="18">
        <f>IF(AND(B307&amp;""="",F307&amp;""=""),"",IFERROR(INDEX('المنتجات'!$C$5:$C$204,MATCH($F307,'المنتجات'!$A$5:$A$204,0))*G307,0))</f>
        <v/>
      </c>
      <c r="N307" s="18">
        <f>IF(AND(B307&amp;""="",F307&amp;""=""),"",IF(I307="تم التسليم",IFERROR(INDEX('المحافظات'!$C$5:$C$44,MATCH($E307,'المحافظات'!$A$5:$A$44,0)),0),IF(I307="مرتجع",IFERROR(INDEX('المحافظات'!$D$5:$D$44,MATCH($E307,'المحافظات'!$A$5:$A$44,0)),0),0)))</f>
        <v/>
      </c>
      <c r="O307" s="18">
        <f>IF(AND(B307&amp;""="",F307&amp;""=""),"",IF(I307="تم التسليم",K307+L307-M307-N307,IF(I307="مرتجع",-N307,IF(I307="ملغي",0,""))))</f>
        <v/>
      </c>
      <c r="P307" s="6">
        <f>IF(AND(B307&amp;""="",F307&amp;""=""),"",IF(NOT(ISNUMBER(MATCH(F307,'المنتجات'!$A$5:$A$204,0))),"كود المنتج غير معروف",IF(NOT(ISNUMBER(MATCH(E307,'المحافظات'!$A$5:$A$44,0))),"المنطقة غير معروفة",IF(K307&lt;0,"الخصم أكبر من قيمة الطلب",IF(I307&amp;""="","اكتب الحالة","")))))</f>
        <v/>
      </c>
    </row>
    <row r="308">
      <c r="A308" s="17" t="n"/>
      <c r="B308" s="5" t="n"/>
      <c r="C308" s="5" t="n"/>
      <c r="D308" s="13" t="n"/>
      <c r="E308" s="5" t="n"/>
      <c r="F308" s="5" t="n"/>
      <c r="G308" s="15" t="n"/>
      <c r="H308" s="14" t="n"/>
      <c r="I308" s="5" t="n"/>
      <c r="J308" s="6">
        <f>IF(AND(B308&amp;""="",F308&amp;""=""),"",IFERROR(INDEX('المنتجات'!$B$5:$B$204,MATCH($F308,'المنتجات'!$A$5:$A$204,0))&amp;"",""))</f>
        <v/>
      </c>
      <c r="K308" s="18">
        <f>IF(AND(B308&amp;""="",F308&amp;""=""),"",IFERROR(INDEX('المنتجات'!$D$5:$D$204,MATCH($F308,'المنتجات'!$A$5:$A$204,0))*G308-H308,0))</f>
        <v/>
      </c>
      <c r="L308" s="18">
        <f>IF(AND(B308&amp;""="",F308&amp;""=""),"",IF(I308="تم التسليم",IFERROR(INDEX('المحافظات'!$B$5:$B$44,MATCH($E308,'المحافظات'!$A$5:$A$44,0)),0),0))</f>
        <v/>
      </c>
      <c r="M308" s="18">
        <f>IF(AND(B308&amp;""="",F308&amp;""=""),"",IFERROR(INDEX('المنتجات'!$C$5:$C$204,MATCH($F308,'المنتجات'!$A$5:$A$204,0))*G308,0))</f>
        <v/>
      </c>
      <c r="N308" s="18">
        <f>IF(AND(B308&amp;""="",F308&amp;""=""),"",IF(I308="تم التسليم",IFERROR(INDEX('المحافظات'!$C$5:$C$44,MATCH($E308,'المحافظات'!$A$5:$A$44,0)),0),IF(I308="مرتجع",IFERROR(INDEX('المحافظات'!$D$5:$D$44,MATCH($E308,'المحافظات'!$A$5:$A$44,0)),0),0)))</f>
        <v/>
      </c>
      <c r="O308" s="18">
        <f>IF(AND(B308&amp;""="",F308&amp;""=""),"",IF(I308="تم التسليم",K308+L308-M308-N308,IF(I308="مرتجع",-N308,IF(I308="ملغي",0,""))))</f>
        <v/>
      </c>
      <c r="P308" s="6">
        <f>IF(AND(B308&amp;""="",F308&amp;""=""),"",IF(NOT(ISNUMBER(MATCH(F308,'المنتجات'!$A$5:$A$204,0))),"كود المنتج غير معروف",IF(NOT(ISNUMBER(MATCH(E308,'المحافظات'!$A$5:$A$44,0))),"المنطقة غير معروفة",IF(K308&lt;0,"الخصم أكبر من قيمة الطلب",IF(I308&amp;""="","اكتب الحالة","")))))</f>
        <v/>
      </c>
    </row>
    <row r="309">
      <c r="A309" s="17" t="n"/>
      <c r="B309" s="5" t="n"/>
      <c r="C309" s="5" t="n"/>
      <c r="D309" s="13" t="n"/>
      <c r="E309" s="5" t="n"/>
      <c r="F309" s="5" t="n"/>
      <c r="G309" s="15" t="n"/>
      <c r="H309" s="14" t="n"/>
      <c r="I309" s="5" t="n"/>
      <c r="J309" s="6">
        <f>IF(AND(B309&amp;""="",F309&amp;""=""),"",IFERROR(INDEX('المنتجات'!$B$5:$B$204,MATCH($F309,'المنتجات'!$A$5:$A$204,0))&amp;"",""))</f>
        <v/>
      </c>
      <c r="K309" s="18">
        <f>IF(AND(B309&amp;""="",F309&amp;""=""),"",IFERROR(INDEX('المنتجات'!$D$5:$D$204,MATCH($F309,'المنتجات'!$A$5:$A$204,0))*G309-H309,0))</f>
        <v/>
      </c>
      <c r="L309" s="18">
        <f>IF(AND(B309&amp;""="",F309&amp;""=""),"",IF(I309="تم التسليم",IFERROR(INDEX('المحافظات'!$B$5:$B$44,MATCH($E309,'المحافظات'!$A$5:$A$44,0)),0),0))</f>
        <v/>
      </c>
      <c r="M309" s="18">
        <f>IF(AND(B309&amp;""="",F309&amp;""=""),"",IFERROR(INDEX('المنتجات'!$C$5:$C$204,MATCH($F309,'المنتجات'!$A$5:$A$204,0))*G309,0))</f>
        <v/>
      </c>
      <c r="N309" s="18">
        <f>IF(AND(B309&amp;""="",F309&amp;""=""),"",IF(I309="تم التسليم",IFERROR(INDEX('المحافظات'!$C$5:$C$44,MATCH($E309,'المحافظات'!$A$5:$A$44,0)),0),IF(I309="مرتجع",IFERROR(INDEX('المحافظات'!$D$5:$D$44,MATCH($E309,'المحافظات'!$A$5:$A$44,0)),0),0)))</f>
        <v/>
      </c>
      <c r="O309" s="18">
        <f>IF(AND(B309&amp;""="",F309&amp;""=""),"",IF(I309="تم التسليم",K309+L309-M309-N309,IF(I309="مرتجع",-N309,IF(I309="ملغي",0,""))))</f>
        <v/>
      </c>
      <c r="P309" s="6">
        <f>IF(AND(B309&amp;""="",F309&amp;""=""),"",IF(NOT(ISNUMBER(MATCH(F309,'المنتجات'!$A$5:$A$204,0))),"كود المنتج غير معروف",IF(NOT(ISNUMBER(MATCH(E309,'المحافظات'!$A$5:$A$44,0))),"المنطقة غير معروفة",IF(K309&lt;0,"الخصم أكبر من قيمة الطلب",IF(I309&amp;""="","اكتب الحالة","")))))</f>
        <v/>
      </c>
    </row>
    <row r="310">
      <c r="A310" s="17" t="n"/>
      <c r="B310" s="5" t="n"/>
      <c r="C310" s="5" t="n"/>
      <c r="D310" s="13" t="n"/>
      <c r="E310" s="5" t="n"/>
      <c r="F310" s="5" t="n"/>
      <c r="G310" s="15" t="n"/>
      <c r="H310" s="14" t="n"/>
      <c r="I310" s="5" t="n"/>
      <c r="J310" s="6">
        <f>IF(AND(B310&amp;""="",F310&amp;""=""),"",IFERROR(INDEX('المنتجات'!$B$5:$B$204,MATCH($F310,'المنتجات'!$A$5:$A$204,0))&amp;"",""))</f>
        <v/>
      </c>
      <c r="K310" s="18">
        <f>IF(AND(B310&amp;""="",F310&amp;""=""),"",IFERROR(INDEX('المنتجات'!$D$5:$D$204,MATCH($F310,'المنتجات'!$A$5:$A$204,0))*G310-H310,0))</f>
        <v/>
      </c>
      <c r="L310" s="18">
        <f>IF(AND(B310&amp;""="",F310&amp;""=""),"",IF(I310="تم التسليم",IFERROR(INDEX('المحافظات'!$B$5:$B$44,MATCH($E310,'المحافظات'!$A$5:$A$44,0)),0),0))</f>
        <v/>
      </c>
      <c r="M310" s="18">
        <f>IF(AND(B310&amp;""="",F310&amp;""=""),"",IFERROR(INDEX('المنتجات'!$C$5:$C$204,MATCH($F310,'المنتجات'!$A$5:$A$204,0))*G310,0))</f>
        <v/>
      </c>
      <c r="N310" s="18">
        <f>IF(AND(B310&amp;""="",F310&amp;""=""),"",IF(I310="تم التسليم",IFERROR(INDEX('المحافظات'!$C$5:$C$44,MATCH($E310,'المحافظات'!$A$5:$A$44,0)),0),IF(I310="مرتجع",IFERROR(INDEX('المحافظات'!$D$5:$D$44,MATCH($E310,'المحافظات'!$A$5:$A$44,0)),0),0)))</f>
        <v/>
      </c>
      <c r="O310" s="18">
        <f>IF(AND(B310&amp;""="",F310&amp;""=""),"",IF(I310="تم التسليم",K310+L310-M310-N310,IF(I310="مرتجع",-N310,IF(I310="ملغي",0,""))))</f>
        <v/>
      </c>
      <c r="P310" s="6">
        <f>IF(AND(B310&amp;""="",F310&amp;""=""),"",IF(NOT(ISNUMBER(MATCH(F310,'المنتجات'!$A$5:$A$204,0))),"كود المنتج غير معروف",IF(NOT(ISNUMBER(MATCH(E310,'المحافظات'!$A$5:$A$44,0))),"المنطقة غير معروفة",IF(K310&lt;0,"الخصم أكبر من قيمة الطلب",IF(I310&amp;""="","اكتب الحالة","")))))</f>
        <v/>
      </c>
    </row>
    <row r="311">
      <c r="A311" s="17" t="n"/>
      <c r="B311" s="5" t="n"/>
      <c r="C311" s="5" t="n"/>
      <c r="D311" s="13" t="n"/>
      <c r="E311" s="5" t="n"/>
      <c r="F311" s="5" t="n"/>
      <c r="G311" s="15" t="n"/>
      <c r="H311" s="14" t="n"/>
      <c r="I311" s="5" t="n"/>
      <c r="J311" s="6">
        <f>IF(AND(B311&amp;""="",F311&amp;""=""),"",IFERROR(INDEX('المنتجات'!$B$5:$B$204,MATCH($F311,'المنتجات'!$A$5:$A$204,0))&amp;"",""))</f>
        <v/>
      </c>
      <c r="K311" s="18">
        <f>IF(AND(B311&amp;""="",F311&amp;""=""),"",IFERROR(INDEX('المنتجات'!$D$5:$D$204,MATCH($F311,'المنتجات'!$A$5:$A$204,0))*G311-H311,0))</f>
        <v/>
      </c>
      <c r="L311" s="18">
        <f>IF(AND(B311&amp;""="",F311&amp;""=""),"",IF(I311="تم التسليم",IFERROR(INDEX('المحافظات'!$B$5:$B$44,MATCH($E311,'المحافظات'!$A$5:$A$44,0)),0),0))</f>
        <v/>
      </c>
      <c r="M311" s="18">
        <f>IF(AND(B311&amp;""="",F311&amp;""=""),"",IFERROR(INDEX('المنتجات'!$C$5:$C$204,MATCH($F311,'المنتجات'!$A$5:$A$204,0))*G311,0))</f>
        <v/>
      </c>
      <c r="N311" s="18">
        <f>IF(AND(B311&amp;""="",F311&amp;""=""),"",IF(I311="تم التسليم",IFERROR(INDEX('المحافظات'!$C$5:$C$44,MATCH($E311,'المحافظات'!$A$5:$A$44,0)),0),IF(I311="مرتجع",IFERROR(INDEX('المحافظات'!$D$5:$D$44,MATCH($E311,'المحافظات'!$A$5:$A$44,0)),0),0)))</f>
        <v/>
      </c>
      <c r="O311" s="18">
        <f>IF(AND(B311&amp;""="",F311&amp;""=""),"",IF(I311="تم التسليم",K311+L311-M311-N311,IF(I311="مرتجع",-N311,IF(I311="ملغي",0,""))))</f>
        <v/>
      </c>
      <c r="P311" s="6">
        <f>IF(AND(B311&amp;""="",F311&amp;""=""),"",IF(NOT(ISNUMBER(MATCH(F311,'المنتجات'!$A$5:$A$204,0))),"كود المنتج غير معروف",IF(NOT(ISNUMBER(MATCH(E311,'المحافظات'!$A$5:$A$44,0))),"المنطقة غير معروفة",IF(K311&lt;0,"الخصم أكبر من قيمة الطلب",IF(I311&amp;""="","اكتب الحالة","")))))</f>
        <v/>
      </c>
    </row>
    <row r="312">
      <c r="A312" s="17" t="n"/>
      <c r="B312" s="5" t="n"/>
      <c r="C312" s="5" t="n"/>
      <c r="D312" s="13" t="n"/>
      <c r="E312" s="5" t="n"/>
      <c r="F312" s="5" t="n"/>
      <c r="G312" s="15" t="n"/>
      <c r="H312" s="14" t="n"/>
      <c r="I312" s="5" t="n"/>
      <c r="J312" s="6">
        <f>IF(AND(B312&amp;""="",F312&amp;""=""),"",IFERROR(INDEX('المنتجات'!$B$5:$B$204,MATCH($F312,'المنتجات'!$A$5:$A$204,0))&amp;"",""))</f>
        <v/>
      </c>
      <c r="K312" s="18">
        <f>IF(AND(B312&amp;""="",F312&amp;""=""),"",IFERROR(INDEX('المنتجات'!$D$5:$D$204,MATCH($F312,'المنتجات'!$A$5:$A$204,0))*G312-H312,0))</f>
        <v/>
      </c>
      <c r="L312" s="18">
        <f>IF(AND(B312&amp;""="",F312&amp;""=""),"",IF(I312="تم التسليم",IFERROR(INDEX('المحافظات'!$B$5:$B$44,MATCH($E312,'المحافظات'!$A$5:$A$44,0)),0),0))</f>
        <v/>
      </c>
      <c r="M312" s="18">
        <f>IF(AND(B312&amp;""="",F312&amp;""=""),"",IFERROR(INDEX('المنتجات'!$C$5:$C$204,MATCH($F312,'المنتجات'!$A$5:$A$204,0))*G312,0))</f>
        <v/>
      </c>
      <c r="N312" s="18">
        <f>IF(AND(B312&amp;""="",F312&amp;""=""),"",IF(I312="تم التسليم",IFERROR(INDEX('المحافظات'!$C$5:$C$44,MATCH($E312,'المحافظات'!$A$5:$A$44,0)),0),IF(I312="مرتجع",IFERROR(INDEX('المحافظات'!$D$5:$D$44,MATCH($E312,'المحافظات'!$A$5:$A$44,0)),0),0)))</f>
        <v/>
      </c>
      <c r="O312" s="18">
        <f>IF(AND(B312&amp;""="",F312&amp;""=""),"",IF(I312="تم التسليم",K312+L312-M312-N312,IF(I312="مرتجع",-N312,IF(I312="ملغي",0,""))))</f>
        <v/>
      </c>
      <c r="P312" s="6">
        <f>IF(AND(B312&amp;""="",F312&amp;""=""),"",IF(NOT(ISNUMBER(MATCH(F312,'المنتجات'!$A$5:$A$204,0))),"كود المنتج غير معروف",IF(NOT(ISNUMBER(MATCH(E312,'المحافظات'!$A$5:$A$44,0))),"المنطقة غير معروفة",IF(K312&lt;0,"الخصم أكبر من قيمة الطلب",IF(I312&amp;""="","اكتب الحالة","")))))</f>
        <v/>
      </c>
    </row>
    <row r="313">
      <c r="A313" s="17" t="n"/>
      <c r="B313" s="5" t="n"/>
      <c r="C313" s="5" t="n"/>
      <c r="D313" s="13" t="n"/>
      <c r="E313" s="5" t="n"/>
      <c r="F313" s="5" t="n"/>
      <c r="G313" s="15" t="n"/>
      <c r="H313" s="14" t="n"/>
      <c r="I313" s="5" t="n"/>
      <c r="J313" s="6">
        <f>IF(AND(B313&amp;""="",F313&amp;""=""),"",IFERROR(INDEX('المنتجات'!$B$5:$B$204,MATCH($F313,'المنتجات'!$A$5:$A$204,0))&amp;"",""))</f>
        <v/>
      </c>
      <c r="K313" s="18">
        <f>IF(AND(B313&amp;""="",F313&amp;""=""),"",IFERROR(INDEX('المنتجات'!$D$5:$D$204,MATCH($F313,'المنتجات'!$A$5:$A$204,0))*G313-H313,0))</f>
        <v/>
      </c>
      <c r="L313" s="18">
        <f>IF(AND(B313&amp;""="",F313&amp;""=""),"",IF(I313="تم التسليم",IFERROR(INDEX('المحافظات'!$B$5:$B$44,MATCH($E313,'المحافظات'!$A$5:$A$44,0)),0),0))</f>
        <v/>
      </c>
      <c r="M313" s="18">
        <f>IF(AND(B313&amp;""="",F313&amp;""=""),"",IFERROR(INDEX('المنتجات'!$C$5:$C$204,MATCH($F313,'المنتجات'!$A$5:$A$204,0))*G313,0))</f>
        <v/>
      </c>
      <c r="N313" s="18">
        <f>IF(AND(B313&amp;""="",F313&amp;""=""),"",IF(I313="تم التسليم",IFERROR(INDEX('المحافظات'!$C$5:$C$44,MATCH($E313,'المحافظات'!$A$5:$A$44,0)),0),IF(I313="مرتجع",IFERROR(INDEX('المحافظات'!$D$5:$D$44,MATCH($E313,'المحافظات'!$A$5:$A$44,0)),0),0)))</f>
        <v/>
      </c>
      <c r="O313" s="18">
        <f>IF(AND(B313&amp;""="",F313&amp;""=""),"",IF(I313="تم التسليم",K313+L313-M313-N313,IF(I313="مرتجع",-N313,IF(I313="ملغي",0,""))))</f>
        <v/>
      </c>
      <c r="P313" s="6">
        <f>IF(AND(B313&amp;""="",F313&amp;""=""),"",IF(NOT(ISNUMBER(MATCH(F313,'المنتجات'!$A$5:$A$204,0))),"كود المنتج غير معروف",IF(NOT(ISNUMBER(MATCH(E313,'المحافظات'!$A$5:$A$44,0))),"المنطقة غير معروفة",IF(K313&lt;0,"الخصم أكبر من قيمة الطلب",IF(I313&amp;""="","اكتب الحالة","")))))</f>
        <v/>
      </c>
    </row>
    <row r="314">
      <c r="A314" s="17" t="n"/>
      <c r="B314" s="5" t="n"/>
      <c r="C314" s="5" t="n"/>
      <c r="D314" s="13" t="n"/>
      <c r="E314" s="5" t="n"/>
      <c r="F314" s="5" t="n"/>
      <c r="G314" s="15" t="n"/>
      <c r="H314" s="14" t="n"/>
      <c r="I314" s="5" t="n"/>
      <c r="J314" s="6">
        <f>IF(AND(B314&amp;""="",F314&amp;""=""),"",IFERROR(INDEX('المنتجات'!$B$5:$B$204,MATCH($F314,'المنتجات'!$A$5:$A$204,0))&amp;"",""))</f>
        <v/>
      </c>
      <c r="K314" s="18">
        <f>IF(AND(B314&amp;""="",F314&amp;""=""),"",IFERROR(INDEX('المنتجات'!$D$5:$D$204,MATCH($F314,'المنتجات'!$A$5:$A$204,0))*G314-H314,0))</f>
        <v/>
      </c>
      <c r="L314" s="18">
        <f>IF(AND(B314&amp;""="",F314&amp;""=""),"",IF(I314="تم التسليم",IFERROR(INDEX('المحافظات'!$B$5:$B$44,MATCH($E314,'المحافظات'!$A$5:$A$44,0)),0),0))</f>
        <v/>
      </c>
      <c r="M314" s="18">
        <f>IF(AND(B314&amp;""="",F314&amp;""=""),"",IFERROR(INDEX('المنتجات'!$C$5:$C$204,MATCH($F314,'المنتجات'!$A$5:$A$204,0))*G314,0))</f>
        <v/>
      </c>
      <c r="N314" s="18">
        <f>IF(AND(B314&amp;""="",F314&amp;""=""),"",IF(I314="تم التسليم",IFERROR(INDEX('المحافظات'!$C$5:$C$44,MATCH($E314,'المحافظات'!$A$5:$A$44,0)),0),IF(I314="مرتجع",IFERROR(INDEX('المحافظات'!$D$5:$D$44,MATCH($E314,'المحافظات'!$A$5:$A$44,0)),0),0)))</f>
        <v/>
      </c>
      <c r="O314" s="18">
        <f>IF(AND(B314&amp;""="",F314&amp;""=""),"",IF(I314="تم التسليم",K314+L314-M314-N314,IF(I314="مرتجع",-N314,IF(I314="ملغي",0,""))))</f>
        <v/>
      </c>
      <c r="P314" s="6">
        <f>IF(AND(B314&amp;""="",F314&amp;""=""),"",IF(NOT(ISNUMBER(MATCH(F314,'المنتجات'!$A$5:$A$204,0))),"كود المنتج غير معروف",IF(NOT(ISNUMBER(MATCH(E314,'المحافظات'!$A$5:$A$44,0))),"المنطقة غير معروفة",IF(K314&lt;0,"الخصم أكبر من قيمة الطلب",IF(I314&amp;""="","اكتب الحالة","")))))</f>
        <v/>
      </c>
    </row>
    <row r="315">
      <c r="A315" s="17" t="n"/>
      <c r="B315" s="5" t="n"/>
      <c r="C315" s="5" t="n"/>
      <c r="D315" s="13" t="n"/>
      <c r="E315" s="5" t="n"/>
      <c r="F315" s="5" t="n"/>
      <c r="G315" s="15" t="n"/>
      <c r="H315" s="14" t="n"/>
      <c r="I315" s="5" t="n"/>
      <c r="J315" s="6">
        <f>IF(AND(B315&amp;""="",F315&amp;""=""),"",IFERROR(INDEX('المنتجات'!$B$5:$B$204,MATCH($F315,'المنتجات'!$A$5:$A$204,0))&amp;"",""))</f>
        <v/>
      </c>
      <c r="K315" s="18">
        <f>IF(AND(B315&amp;""="",F315&amp;""=""),"",IFERROR(INDEX('المنتجات'!$D$5:$D$204,MATCH($F315,'المنتجات'!$A$5:$A$204,0))*G315-H315,0))</f>
        <v/>
      </c>
      <c r="L315" s="18">
        <f>IF(AND(B315&amp;""="",F315&amp;""=""),"",IF(I315="تم التسليم",IFERROR(INDEX('المحافظات'!$B$5:$B$44,MATCH($E315,'المحافظات'!$A$5:$A$44,0)),0),0))</f>
        <v/>
      </c>
      <c r="M315" s="18">
        <f>IF(AND(B315&amp;""="",F315&amp;""=""),"",IFERROR(INDEX('المنتجات'!$C$5:$C$204,MATCH($F315,'المنتجات'!$A$5:$A$204,0))*G315,0))</f>
        <v/>
      </c>
      <c r="N315" s="18">
        <f>IF(AND(B315&amp;""="",F315&amp;""=""),"",IF(I315="تم التسليم",IFERROR(INDEX('المحافظات'!$C$5:$C$44,MATCH($E315,'المحافظات'!$A$5:$A$44,0)),0),IF(I315="مرتجع",IFERROR(INDEX('المحافظات'!$D$5:$D$44,MATCH($E315,'المحافظات'!$A$5:$A$44,0)),0),0)))</f>
        <v/>
      </c>
      <c r="O315" s="18">
        <f>IF(AND(B315&amp;""="",F315&amp;""=""),"",IF(I315="تم التسليم",K315+L315-M315-N315,IF(I315="مرتجع",-N315,IF(I315="ملغي",0,""))))</f>
        <v/>
      </c>
      <c r="P315" s="6">
        <f>IF(AND(B315&amp;""="",F315&amp;""=""),"",IF(NOT(ISNUMBER(MATCH(F315,'المنتجات'!$A$5:$A$204,0))),"كود المنتج غير معروف",IF(NOT(ISNUMBER(MATCH(E315,'المحافظات'!$A$5:$A$44,0))),"المنطقة غير معروفة",IF(K315&lt;0,"الخصم أكبر من قيمة الطلب",IF(I315&amp;""="","اكتب الحالة","")))))</f>
        <v/>
      </c>
    </row>
    <row r="316">
      <c r="A316" s="17" t="n"/>
      <c r="B316" s="5" t="n"/>
      <c r="C316" s="5" t="n"/>
      <c r="D316" s="13" t="n"/>
      <c r="E316" s="5" t="n"/>
      <c r="F316" s="5" t="n"/>
      <c r="G316" s="15" t="n"/>
      <c r="H316" s="14" t="n"/>
      <c r="I316" s="5" t="n"/>
      <c r="J316" s="6">
        <f>IF(AND(B316&amp;""="",F316&amp;""=""),"",IFERROR(INDEX('المنتجات'!$B$5:$B$204,MATCH($F316,'المنتجات'!$A$5:$A$204,0))&amp;"",""))</f>
        <v/>
      </c>
      <c r="K316" s="18">
        <f>IF(AND(B316&amp;""="",F316&amp;""=""),"",IFERROR(INDEX('المنتجات'!$D$5:$D$204,MATCH($F316,'المنتجات'!$A$5:$A$204,0))*G316-H316,0))</f>
        <v/>
      </c>
      <c r="L316" s="18">
        <f>IF(AND(B316&amp;""="",F316&amp;""=""),"",IF(I316="تم التسليم",IFERROR(INDEX('المحافظات'!$B$5:$B$44,MATCH($E316,'المحافظات'!$A$5:$A$44,0)),0),0))</f>
        <v/>
      </c>
      <c r="M316" s="18">
        <f>IF(AND(B316&amp;""="",F316&amp;""=""),"",IFERROR(INDEX('المنتجات'!$C$5:$C$204,MATCH($F316,'المنتجات'!$A$5:$A$204,0))*G316,0))</f>
        <v/>
      </c>
      <c r="N316" s="18">
        <f>IF(AND(B316&amp;""="",F316&amp;""=""),"",IF(I316="تم التسليم",IFERROR(INDEX('المحافظات'!$C$5:$C$44,MATCH($E316,'المحافظات'!$A$5:$A$44,0)),0),IF(I316="مرتجع",IFERROR(INDEX('المحافظات'!$D$5:$D$44,MATCH($E316,'المحافظات'!$A$5:$A$44,0)),0),0)))</f>
        <v/>
      </c>
      <c r="O316" s="18">
        <f>IF(AND(B316&amp;""="",F316&amp;""=""),"",IF(I316="تم التسليم",K316+L316-M316-N316,IF(I316="مرتجع",-N316,IF(I316="ملغي",0,""))))</f>
        <v/>
      </c>
      <c r="P316" s="6">
        <f>IF(AND(B316&amp;""="",F316&amp;""=""),"",IF(NOT(ISNUMBER(MATCH(F316,'المنتجات'!$A$5:$A$204,0))),"كود المنتج غير معروف",IF(NOT(ISNUMBER(MATCH(E316,'المحافظات'!$A$5:$A$44,0))),"المنطقة غير معروفة",IF(K316&lt;0,"الخصم أكبر من قيمة الطلب",IF(I316&amp;""="","اكتب الحالة","")))))</f>
        <v/>
      </c>
    </row>
    <row r="317">
      <c r="A317" s="17" t="n"/>
      <c r="B317" s="5" t="n"/>
      <c r="C317" s="5" t="n"/>
      <c r="D317" s="13" t="n"/>
      <c r="E317" s="5" t="n"/>
      <c r="F317" s="5" t="n"/>
      <c r="G317" s="15" t="n"/>
      <c r="H317" s="14" t="n"/>
      <c r="I317" s="5" t="n"/>
      <c r="J317" s="6">
        <f>IF(AND(B317&amp;""="",F317&amp;""=""),"",IFERROR(INDEX('المنتجات'!$B$5:$B$204,MATCH($F317,'المنتجات'!$A$5:$A$204,0))&amp;"",""))</f>
        <v/>
      </c>
      <c r="K317" s="18">
        <f>IF(AND(B317&amp;""="",F317&amp;""=""),"",IFERROR(INDEX('المنتجات'!$D$5:$D$204,MATCH($F317,'المنتجات'!$A$5:$A$204,0))*G317-H317,0))</f>
        <v/>
      </c>
      <c r="L317" s="18">
        <f>IF(AND(B317&amp;""="",F317&amp;""=""),"",IF(I317="تم التسليم",IFERROR(INDEX('المحافظات'!$B$5:$B$44,MATCH($E317,'المحافظات'!$A$5:$A$44,0)),0),0))</f>
        <v/>
      </c>
      <c r="M317" s="18">
        <f>IF(AND(B317&amp;""="",F317&amp;""=""),"",IFERROR(INDEX('المنتجات'!$C$5:$C$204,MATCH($F317,'المنتجات'!$A$5:$A$204,0))*G317,0))</f>
        <v/>
      </c>
      <c r="N317" s="18">
        <f>IF(AND(B317&amp;""="",F317&amp;""=""),"",IF(I317="تم التسليم",IFERROR(INDEX('المحافظات'!$C$5:$C$44,MATCH($E317,'المحافظات'!$A$5:$A$44,0)),0),IF(I317="مرتجع",IFERROR(INDEX('المحافظات'!$D$5:$D$44,MATCH($E317,'المحافظات'!$A$5:$A$44,0)),0),0)))</f>
        <v/>
      </c>
      <c r="O317" s="18">
        <f>IF(AND(B317&amp;""="",F317&amp;""=""),"",IF(I317="تم التسليم",K317+L317-M317-N317,IF(I317="مرتجع",-N317,IF(I317="ملغي",0,""))))</f>
        <v/>
      </c>
      <c r="P317" s="6">
        <f>IF(AND(B317&amp;""="",F317&amp;""=""),"",IF(NOT(ISNUMBER(MATCH(F317,'المنتجات'!$A$5:$A$204,0))),"كود المنتج غير معروف",IF(NOT(ISNUMBER(MATCH(E317,'المحافظات'!$A$5:$A$44,0))),"المنطقة غير معروفة",IF(K317&lt;0,"الخصم أكبر من قيمة الطلب",IF(I317&amp;""="","اكتب الحالة","")))))</f>
        <v/>
      </c>
    </row>
    <row r="318">
      <c r="A318" s="17" t="n"/>
      <c r="B318" s="5" t="n"/>
      <c r="C318" s="5" t="n"/>
      <c r="D318" s="13" t="n"/>
      <c r="E318" s="5" t="n"/>
      <c r="F318" s="5" t="n"/>
      <c r="G318" s="15" t="n"/>
      <c r="H318" s="14" t="n"/>
      <c r="I318" s="5" t="n"/>
      <c r="J318" s="6">
        <f>IF(AND(B318&amp;""="",F318&amp;""=""),"",IFERROR(INDEX('المنتجات'!$B$5:$B$204,MATCH($F318,'المنتجات'!$A$5:$A$204,0))&amp;"",""))</f>
        <v/>
      </c>
      <c r="K318" s="18">
        <f>IF(AND(B318&amp;""="",F318&amp;""=""),"",IFERROR(INDEX('المنتجات'!$D$5:$D$204,MATCH($F318,'المنتجات'!$A$5:$A$204,0))*G318-H318,0))</f>
        <v/>
      </c>
      <c r="L318" s="18">
        <f>IF(AND(B318&amp;""="",F318&amp;""=""),"",IF(I318="تم التسليم",IFERROR(INDEX('المحافظات'!$B$5:$B$44,MATCH($E318,'المحافظات'!$A$5:$A$44,0)),0),0))</f>
        <v/>
      </c>
      <c r="M318" s="18">
        <f>IF(AND(B318&amp;""="",F318&amp;""=""),"",IFERROR(INDEX('المنتجات'!$C$5:$C$204,MATCH($F318,'المنتجات'!$A$5:$A$204,0))*G318,0))</f>
        <v/>
      </c>
      <c r="N318" s="18">
        <f>IF(AND(B318&amp;""="",F318&amp;""=""),"",IF(I318="تم التسليم",IFERROR(INDEX('المحافظات'!$C$5:$C$44,MATCH($E318,'المحافظات'!$A$5:$A$44,0)),0),IF(I318="مرتجع",IFERROR(INDEX('المحافظات'!$D$5:$D$44,MATCH($E318,'المحافظات'!$A$5:$A$44,0)),0),0)))</f>
        <v/>
      </c>
      <c r="O318" s="18">
        <f>IF(AND(B318&amp;""="",F318&amp;""=""),"",IF(I318="تم التسليم",K318+L318-M318-N318,IF(I318="مرتجع",-N318,IF(I318="ملغي",0,""))))</f>
        <v/>
      </c>
      <c r="P318" s="6">
        <f>IF(AND(B318&amp;""="",F318&amp;""=""),"",IF(NOT(ISNUMBER(MATCH(F318,'المنتجات'!$A$5:$A$204,0))),"كود المنتج غير معروف",IF(NOT(ISNUMBER(MATCH(E318,'المحافظات'!$A$5:$A$44,0))),"المنطقة غير معروفة",IF(K318&lt;0,"الخصم أكبر من قيمة الطلب",IF(I318&amp;""="","اكتب الحالة","")))))</f>
        <v/>
      </c>
    </row>
    <row r="319">
      <c r="A319" s="17" t="n"/>
      <c r="B319" s="5" t="n"/>
      <c r="C319" s="5" t="n"/>
      <c r="D319" s="13" t="n"/>
      <c r="E319" s="5" t="n"/>
      <c r="F319" s="5" t="n"/>
      <c r="G319" s="15" t="n"/>
      <c r="H319" s="14" t="n"/>
      <c r="I319" s="5" t="n"/>
      <c r="J319" s="6">
        <f>IF(AND(B319&amp;""="",F319&amp;""=""),"",IFERROR(INDEX('المنتجات'!$B$5:$B$204,MATCH($F319,'المنتجات'!$A$5:$A$204,0))&amp;"",""))</f>
        <v/>
      </c>
      <c r="K319" s="18">
        <f>IF(AND(B319&amp;""="",F319&amp;""=""),"",IFERROR(INDEX('المنتجات'!$D$5:$D$204,MATCH($F319,'المنتجات'!$A$5:$A$204,0))*G319-H319,0))</f>
        <v/>
      </c>
      <c r="L319" s="18">
        <f>IF(AND(B319&amp;""="",F319&amp;""=""),"",IF(I319="تم التسليم",IFERROR(INDEX('المحافظات'!$B$5:$B$44,MATCH($E319,'المحافظات'!$A$5:$A$44,0)),0),0))</f>
        <v/>
      </c>
      <c r="M319" s="18">
        <f>IF(AND(B319&amp;""="",F319&amp;""=""),"",IFERROR(INDEX('المنتجات'!$C$5:$C$204,MATCH($F319,'المنتجات'!$A$5:$A$204,0))*G319,0))</f>
        <v/>
      </c>
      <c r="N319" s="18">
        <f>IF(AND(B319&amp;""="",F319&amp;""=""),"",IF(I319="تم التسليم",IFERROR(INDEX('المحافظات'!$C$5:$C$44,MATCH($E319,'المحافظات'!$A$5:$A$44,0)),0),IF(I319="مرتجع",IFERROR(INDEX('المحافظات'!$D$5:$D$44,MATCH($E319,'المحافظات'!$A$5:$A$44,0)),0),0)))</f>
        <v/>
      </c>
      <c r="O319" s="18">
        <f>IF(AND(B319&amp;""="",F319&amp;""=""),"",IF(I319="تم التسليم",K319+L319-M319-N319,IF(I319="مرتجع",-N319,IF(I319="ملغي",0,""))))</f>
        <v/>
      </c>
      <c r="P319" s="6">
        <f>IF(AND(B319&amp;""="",F319&amp;""=""),"",IF(NOT(ISNUMBER(MATCH(F319,'المنتجات'!$A$5:$A$204,0))),"كود المنتج غير معروف",IF(NOT(ISNUMBER(MATCH(E319,'المحافظات'!$A$5:$A$44,0))),"المنطقة غير معروفة",IF(K319&lt;0,"الخصم أكبر من قيمة الطلب",IF(I319&amp;""="","اكتب الحالة","")))))</f>
        <v/>
      </c>
    </row>
    <row r="320">
      <c r="A320" s="17" t="n"/>
      <c r="B320" s="5" t="n"/>
      <c r="C320" s="5" t="n"/>
      <c r="D320" s="13" t="n"/>
      <c r="E320" s="5" t="n"/>
      <c r="F320" s="5" t="n"/>
      <c r="G320" s="15" t="n"/>
      <c r="H320" s="14" t="n"/>
      <c r="I320" s="5" t="n"/>
      <c r="J320" s="6">
        <f>IF(AND(B320&amp;""="",F320&amp;""=""),"",IFERROR(INDEX('المنتجات'!$B$5:$B$204,MATCH($F320,'المنتجات'!$A$5:$A$204,0))&amp;"",""))</f>
        <v/>
      </c>
      <c r="K320" s="18">
        <f>IF(AND(B320&amp;""="",F320&amp;""=""),"",IFERROR(INDEX('المنتجات'!$D$5:$D$204,MATCH($F320,'المنتجات'!$A$5:$A$204,0))*G320-H320,0))</f>
        <v/>
      </c>
      <c r="L320" s="18">
        <f>IF(AND(B320&amp;""="",F320&amp;""=""),"",IF(I320="تم التسليم",IFERROR(INDEX('المحافظات'!$B$5:$B$44,MATCH($E320,'المحافظات'!$A$5:$A$44,0)),0),0))</f>
        <v/>
      </c>
      <c r="M320" s="18">
        <f>IF(AND(B320&amp;""="",F320&amp;""=""),"",IFERROR(INDEX('المنتجات'!$C$5:$C$204,MATCH($F320,'المنتجات'!$A$5:$A$204,0))*G320,0))</f>
        <v/>
      </c>
      <c r="N320" s="18">
        <f>IF(AND(B320&amp;""="",F320&amp;""=""),"",IF(I320="تم التسليم",IFERROR(INDEX('المحافظات'!$C$5:$C$44,MATCH($E320,'المحافظات'!$A$5:$A$44,0)),0),IF(I320="مرتجع",IFERROR(INDEX('المحافظات'!$D$5:$D$44,MATCH($E320,'المحافظات'!$A$5:$A$44,0)),0),0)))</f>
        <v/>
      </c>
      <c r="O320" s="18">
        <f>IF(AND(B320&amp;""="",F320&amp;""=""),"",IF(I320="تم التسليم",K320+L320-M320-N320,IF(I320="مرتجع",-N320,IF(I320="ملغي",0,""))))</f>
        <v/>
      </c>
      <c r="P320" s="6">
        <f>IF(AND(B320&amp;""="",F320&amp;""=""),"",IF(NOT(ISNUMBER(MATCH(F320,'المنتجات'!$A$5:$A$204,0))),"كود المنتج غير معروف",IF(NOT(ISNUMBER(MATCH(E320,'المحافظات'!$A$5:$A$44,0))),"المنطقة غير معروفة",IF(K320&lt;0,"الخصم أكبر من قيمة الطلب",IF(I320&amp;""="","اكتب الحالة","")))))</f>
        <v/>
      </c>
    </row>
    <row r="321">
      <c r="A321" s="17" t="n"/>
      <c r="B321" s="5" t="n"/>
      <c r="C321" s="5" t="n"/>
      <c r="D321" s="13" t="n"/>
      <c r="E321" s="5" t="n"/>
      <c r="F321" s="5" t="n"/>
      <c r="G321" s="15" t="n"/>
      <c r="H321" s="14" t="n"/>
      <c r="I321" s="5" t="n"/>
      <c r="J321" s="6">
        <f>IF(AND(B321&amp;""="",F321&amp;""=""),"",IFERROR(INDEX('المنتجات'!$B$5:$B$204,MATCH($F321,'المنتجات'!$A$5:$A$204,0))&amp;"",""))</f>
        <v/>
      </c>
      <c r="K321" s="18">
        <f>IF(AND(B321&amp;""="",F321&amp;""=""),"",IFERROR(INDEX('المنتجات'!$D$5:$D$204,MATCH($F321,'المنتجات'!$A$5:$A$204,0))*G321-H321,0))</f>
        <v/>
      </c>
      <c r="L321" s="18">
        <f>IF(AND(B321&amp;""="",F321&amp;""=""),"",IF(I321="تم التسليم",IFERROR(INDEX('المحافظات'!$B$5:$B$44,MATCH($E321,'المحافظات'!$A$5:$A$44,0)),0),0))</f>
        <v/>
      </c>
      <c r="M321" s="18">
        <f>IF(AND(B321&amp;""="",F321&amp;""=""),"",IFERROR(INDEX('المنتجات'!$C$5:$C$204,MATCH($F321,'المنتجات'!$A$5:$A$204,0))*G321,0))</f>
        <v/>
      </c>
      <c r="N321" s="18">
        <f>IF(AND(B321&amp;""="",F321&amp;""=""),"",IF(I321="تم التسليم",IFERROR(INDEX('المحافظات'!$C$5:$C$44,MATCH($E321,'المحافظات'!$A$5:$A$44,0)),0),IF(I321="مرتجع",IFERROR(INDEX('المحافظات'!$D$5:$D$44,MATCH($E321,'المحافظات'!$A$5:$A$44,0)),0),0)))</f>
        <v/>
      </c>
      <c r="O321" s="18">
        <f>IF(AND(B321&amp;""="",F321&amp;""=""),"",IF(I321="تم التسليم",K321+L321-M321-N321,IF(I321="مرتجع",-N321,IF(I321="ملغي",0,""))))</f>
        <v/>
      </c>
      <c r="P321" s="6">
        <f>IF(AND(B321&amp;""="",F321&amp;""=""),"",IF(NOT(ISNUMBER(MATCH(F321,'المنتجات'!$A$5:$A$204,0))),"كود المنتج غير معروف",IF(NOT(ISNUMBER(MATCH(E321,'المحافظات'!$A$5:$A$44,0))),"المنطقة غير معروفة",IF(K321&lt;0,"الخصم أكبر من قيمة الطلب",IF(I321&amp;""="","اكتب الحالة","")))))</f>
        <v/>
      </c>
    </row>
    <row r="322">
      <c r="A322" s="17" t="n"/>
      <c r="B322" s="5" t="n"/>
      <c r="C322" s="5" t="n"/>
      <c r="D322" s="13" t="n"/>
      <c r="E322" s="5" t="n"/>
      <c r="F322" s="5" t="n"/>
      <c r="G322" s="15" t="n"/>
      <c r="H322" s="14" t="n"/>
      <c r="I322" s="5" t="n"/>
      <c r="J322" s="6">
        <f>IF(AND(B322&amp;""="",F322&amp;""=""),"",IFERROR(INDEX('المنتجات'!$B$5:$B$204,MATCH($F322,'المنتجات'!$A$5:$A$204,0))&amp;"",""))</f>
        <v/>
      </c>
      <c r="K322" s="18">
        <f>IF(AND(B322&amp;""="",F322&amp;""=""),"",IFERROR(INDEX('المنتجات'!$D$5:$D$204,MATCH($F322,'المنتجات'!$A$5:$A$204,0))*G322-H322,0))</f>
        <v/>
      </c>
      <c r="L322" s="18">
        <f>IF(AND(B322&amp;""="",F322&amp;""=""),"",IF(I322="تم التسليم",IFERROR(INDEX('المحافظات'!$B$5:$B$44,MATCH($E322,'المحافظات'!$A$5:$A$44,0)),0),0))</f>
        <v/>
      </c>
      <c r="M322" s="18">
        <f>IF(AND(B322&amp;""="",F322&amp;""=""),"",IFERROR(INDEX('المنتجات'!$C$5:$C$204,MATCH($F322,'المنتجات'!$A$5:$A$204,0))*G322,0))</f>
        <v/>
      </c>
      <c r="N322" s="18">
        <f>IF(AND(B322&amp;""="",F322&amp;""=""),"",IF(I322="تم التسليم",IFERROR(INDEX('المحافظات'!$C$5:$C$44,MATCH($E322,'المحافظات'!$A$5:$A$44,0)),0),IF(I322="مرتجع",IFERROR(INDEX('المحافظات'!$D$5:$D$44,MATCH($E322,'المحافظات'!$A$5:$A$44,0)),0),0)))</f>
        <v/>
      </c>
      <c r="O322" s="18">
        <f>IF(AND(B322&amp;""="",F322&amp;""=""),"",IF(I322="تم التسليم",K322+L322-M322-N322,IF(I322="مرتجع",-N322,IF(I322="ملغي",0,""))))</f>
        <v/>
      </c>
      <c r="P322" s="6">
        <f>IF(AND(B322&amp;""="",F322&amp;""=""),"",IF(NOT(ISNUMBER(MATCH(F322,'المنتجات'!$A$5:$A$204,0))),"كود المنتج غير معروف",IF(NOT(ISNUMBER(MATCH(E322,'المحافظات'!$A$5:$A$44,0))),"المنطقة غير معروفة",IF(K322&lt;0,"الخصم أكبر من قيمة الطلب",IF(I322&amp;""="","اكتب الحالة","")))))</f>
        <v/>
      </c>
    </row>
    <row r="323">
      <c r="A323" s="17" t="n"/>
      <c r="B323" s="5" t="n"/>
      <c r="C323" s="5" t="n"/>
      <c r="D323" s="13" t="n"/>
      <c r="E323" s="5" t="n"/>
      <c r="F323" s="5" t="n"/>
      <c r="G323" s="15" t="n"/>
      <c r="H323" s="14" t="n"/>
      <c r="I323" s="5" t="n"/>
      <c r="J323" s="6">
        <f>IF(AND(B323&amp;""="",F323&amp;""=""),"",IFERROR(INDEX('المنتجات'!$B$5:$B$204,MATCH($F323,'المنتجات'!$A$5:$A$204,0))&amp;"",""))</f>
        <v/>
      </c>
      <c r="K323" s="18">
        <f>IF(AND(B323&amp;""="",F323&amp;""=""),"",IFERROR(INDEX('المنتجات'!$D$5:$D$204,MATCH($F323,'المنتجات'!$A$5:$A$204,0))*G323-H323,0))</f>
        <v/>
      </c>
      <c r="L323" s="18">
        <f>IF(AND(B323&amp;""="",F323&amp;""=""),"",IF(I323="تم التسليم",IFERROR(INDEX('المحافظات'!$B$5:$B$44,MATCH($E323,'المحافظات'!$A$5:$A$44,0)),0),0))</f>
        <v/>
      </c>
      <c r="M323" s="18">
        <f>IF(AND(B323&amp;""="",F323&amp;""=""),"",IFERROR(INDEX('المنتجات'!$C$5:$C$204,MATCH($F323,'المنتجات'!$A$5:$A$204,0))*G323,0))</f>
        <v/>
      </c>
      <c r="N323" s="18">
        <f>IF(AND(B323&amp;""="",F323&amp;""=""),"",IF(I323="تم التسليم",IFERROR(INDEX('المحافظات'!$C$5:$C$44,MATCH($E323,'المحافظات'!$A$5:$A$44,0)),0),IF(I323="مرتجع",IFERROR(INDEX('المحافظات'!$D$5:$D$44,MATCH($E323,'المحافظات'!$A$5:$A$44,0)),0),0)))</f>
        <v/>
      </c>
      <c r="O323" s="18">
        <f>IF(AND(B323&amp;""="",F323&amp;""=""),"",IF(I323="تم التسليم",K323+L323-M323-N323,IF(I323="مرتجع",-N323,IF(I323="ملغي",0,""))))</f>
        <v/>
      </c>
      <c r="P323" s="6">
        <f>IF(AND(B323&amp;""="",F323&amp;""=""),"",IF(NOT(ISNUMBER(MATCH(F323,'المنتجات'!$A$5:$A$204,0))),"كود المنتج غير معروف",IF(NOT(ISNUMBER(MATCH(E323,'المحافظات'!$A$5:$A$44,0))),"المنطقة غير معروفة",IF(K323&lt;0,"الخصم أكبر من قيمة الطلب",IF(I323&amp;""="","اكتب الحالة","")))))</f>
        <v/>
      </c>
    </row>
    <row r="324">
      <c r="A324" s="17" t="n"/>
      <c r="B324" s="5" t="n"/>
      <c r="C324" s="5" t="n"/>
      <c r="D324" s="13" t="n"/>
      <c r="E324" s="5" t="n"/>
      <c r="F324" s="5" t="n"/>
      <c r="G324" s="15" t="n"/>
      <c r="H324" s="14" t="n"/>
      <c r="I324" s="5" t="n"/>
      <c r="J324" s="6">
        <f>IF(AND(B324&amp;""="",F324&amp;""=""),"",IFERROR(INDEX('المنتجات'!$B$5:$B$204,MATCH($F324,'المنتجات'!$A$5:$A$204,0))&amp;"",""))</f>
        <v/>
      </c>
      <c r="K324" s="18">
        <f>IF(AND(B324&amp;""="",F324&amp;""=""),"",IFERROR(INDEX('المنتجات'!$D$5:$D$204,MATCH($F324,'المنتجات'!$A$5:$A$204,0))*G324-H324,0))</f>
        <v/>
      </c>
      <c r="L324" s="18">
        <f>IF(AND(B324&amp;""="",F324&amp;""=""),"",IF(I324="تم التسليم",IFERROR(INDEX('المحافظات'!$B$5:$B$44,MATCH($E324,'المحافظات'!$A$5:$A$44,0)),0),0))</f>
        <v/>
      </c>
      <c r="M324" s="18">
        <f>IF(AND(B324&amp;""="",F324&amp;""=""),"",IFERROR(INDEX('المنتجات'!$C$5:$C$204,MATCH($F324,'المنتجات'!$A$5:$A$204,0))*G324,0))</f>
        <v/>
      </c>
      <c r="N324" s="18">
        <f>IF(AND(B324&amp;""="",F324&amp;""=""),"",IF(I324="تم التسليم",IFERROR(INDEX('المحافظات'!$C$5:$C$44,MATCH($E324,'المحافظات'!$A$5:$A$44,0)),0),IF(I324="مرتجع",IFERROR(INDEX('المحافظات'!$D$5:$D$44,MATCH($E324,'المحافظات'!$A$5:$A$44,0)),0),0)))</f>
        <v/>
      </c>
      <c r="O324" s="18">
        <f>IF(AND(B324&amp;""="",F324&amp;""=""),"",IF(I324="تم التسليم",K324+L324-M324-N324,IF(I324="مرتجع",-N324,IF(I324="ملغي",0,""))))</f>
        <v/>
      </c>
      <c r="P324" s="6">
        <f>IF(AND(B324&amp;""="",F324&amp;""=""),"",IF(NOT(ISNUMBER(MATCH(F324,'المنتجات'!$A$5:$A$204,0))),"كود المنتج غير معروف",IF(NOT(ISNUMBER(MATCH(E324,'المحافظات'!$A$5:$A$44,0))),"المنطقة غير معروفة",IF(K324&lt;0,"الخصم أكبر من قيمة الطلب",IF(I324&amp;""="","اكتب الحالة","")))))</f>
        <v/>
      </c>
    </row>
    <row r="325">
      <c r="A325" s="17" t="n"/>
      <c r="B325" s="5" t="n"/>
      <c r="C325" s="5" t="n"/>
      <c r="D325" s="13" t="n"/>
      <c r="E325" s="5" t="n"/>
      <c r="F325" s="5" t="n"/>
      <c r="G325" s="15" t="n"/>
      <c r="H325" s="14" t="n"/>
      <c r="I325" s="5" t="n"/>
      <c r="J325" s="6">
        <f>IF(AND(B325&amp;""="",F325&amp;""=""),"",IFERROR(INDEX('المنتجات'!$B$5:$B$204,MATCH($F325,'المنتجات'!$A$5:$A$204,0))&amp;"",""))</f>
        <v/>
      </c>
      <c r="K325" s="18">
        <f>IF(AND(B325&amp;""="",F325&amp;""=""),"",IFERROR(INDEX('المنتجات'!$D$5:$D$204,MATCH($F325,'المنتجات'!$A$5:$A$204,0))*G325-H325,0))</f>
        <v/>
      </c>
      <c r="L325" s="18">
        <f>IF(AND(B325&amp;""="",F325&amp;""=""),"",IF(I325="تم التسليم",IFERROR(INDEX('المحافظات'!$B$5:$B$44,MATCH($E325,'المحافظات'!$A$5:$A$44,0)),0),0))</f>
        <v/>
      </c>
      <c r="M325" s="18">
        <f>IF(AND(B325&amp;""="",F325&amp;""=""),"",IFERROR(INDEX('المنتجات'!$C$5:$C$204,MATCH($F325,'المنتجات'!$A$5:$A$204,0))*G325,0))</f>
        <v/>
      </c>
      <c r="N325" s="18">
        <f>IF(AND(B325&amp;""="",F325&amp;""=""),"",IF(I325="تم التسليم",IFERROR(INDEX('المحافظات'!$C$5:$C$44,MATCH($E325,'المحافظات'!$A$5:$A$44,0)),0),IF(I325="مرتجع",IFERROR(INDEX('المحافظات'!$D$5:$D$44,MATCH($E325,'المحافظات'!$A$5:$A$44,0)),0),0)))</f>
        <v/>
      </c>
      <c r="O325" s="18">
        <f>IF(AND(B325&amp;""="",F325&amp;""=""),"",IF(I325="تم التسليم",K325+L325-M325-N325,IF(I325="مرتجع",-N325,IF(I325="ملغي",0,""))))</f>
        <v/>
      </c>
      <c r="P325" s="6">
        <f>IF(AND(B325&amp;""="",F325&amp;""=""),"",IF(NOT(ISNUMBER(MATCH(F325,'المنتجات'!$A$5:$A$204,0))),"كود المنتج غير معروف",IF(NOT(ISNUMBER(MATCH(E325,'المحافظات'!$A$5:$A$44,0))),"المنطقة غير معروفة",IF(K325&lt;0,"الخصم أكبر من قيمة الطلب",IF(I325&amp;""="","اكتب الحالة","")))))</f>
        <v/>
      </c>
    </row>
    <row r="326">
      <c r="A326" s="17" t="n"/>
      <c r="B326" s="5" t="n"/>
      <c r="C326" s="5" t="n"/>
      <c r="D326" s="13" t="n"/>
      <c r="E326" s="5" t="n"/>
      <c r="F326" s="5" t="n"/>
      <c r="G326" s="15" t="n"/>
      <c r="H326" s="14" t="n"/>
      <c r="I326" s="5" t="n"/>
      <c r="J326" s="6">
        <f>IF(AND(B326&amp;""="",F326&amp;""=""),"",IFERROR(INDEX('المنتجات'!$B$5:$B$204,MATCH($F326,'المنتجات'!$A$5:$A$204,0))&amp;"",""))</f>
        <v/>
      </c>
      <c r="K326" s="18">
        <f>IF(AND(B326&amp;""="",F326&amp;""=""),"",IFERROR(INDEX('المنتجات'!$D$5:$D$204,MATCH($F326,'المنتجات'!$A$5:$A$204,0))*G326-H326,0))</f>
        <v/>
      </c>
      <c r="L326" s="18">
        <f>IF(AND(B326&amp;""="",F326&amp;""=""),"",IF(I326="تم التسليم",IFERROR(INDEX('المحافظات'!$B$5:$B$44,MATCH($E326,'المحافظات'!$A$5:$A$44,0)),0),0))</f>
        <v/>
      </c>
      <c r="M326" s="18">
        <f>IF(AND(B326&amp;""="",F326&amp;""=""),"",IFERROR(INDEX('المنتجات'!$C$5:$C$204,MATCH($F326,'المنتجات'!$A$5:$A$204,0))*G326,0))</f>
        <v/>
      </c>
      <c r="N326" s="18">
        <f>IF(AND(B326&amp;""="",F326&amp;""=""),"",IF(I326="تم التسليم",IFERROR(INDEX('المحافظات'!$C$5:$C$44,MATCH($E326,'المحافظات'!$A$5:$A$44,0)),0),IF(I326="مرتجع",IFERROR(INDEX('المحافظات'!$D$5:$D$44,MATCH($E326,'المحافظات'!$A$5:$A$44,0)),0),0)))</f>
        <v/>
      </c>
      <c r="O326" s="18">
        <f>IF(AND(B326&amp;""="",F326&amp;""=""),"",IF(I326="تم التسليم",K326+L326-M326-N326,IF(I326="مرتجع",-N326,IF(I326="ملغي",0,""))))</f>
        <v/>
      </c>
      <c r="P326" s="6">
        <f>IF(AND(B326&amp;""="",F326&amp;""=""),"",IF(NOT(ISNUMBER(MATCH(F326,'المنتجات'!$A$5:$A$204,0))),"كود المنتج غير معروف",IF(NOT(ISNUMBER(MATCH(E326,'المحافظات'!$A$5:$A$44,0))),"المنطقة غير معروفة",IF(K326&lt;0,"الخصم أكبر من قيمة الطلب",IF(I326&amp;""="","اكتب الحالة","")))))</f>
        <v/>
      </c>
    </row>
    <row r="327">
      <c r="A327" s="17" t="n"/>
      <c r="B327" s="5" t="n"/>
      <c r="C327" s="5" t="n"/>
      <c r="D327" s="13" t="n"/>
      <c r="E327" s="5" t="n"/>
      <c r="F327" s="5" t="n"/>
      <c r="G327" s="15" t="n"/>
      <c r="H327" s="14" t="n"/>
      <c r="I327" s="5" t="n"/>
      <c r="J327" s="6">
        <f>IF(AND(B327&amp;""="",F327&amp;""=""),"",IFERROR(INDEX('المنتجات'!$B$5:$B$204,MATCH($F327,'المنتجات'!$A$5:$A$204,0))&amp;"",""))</f>
        <v/>
      </c>
      <c r="K327" s="18">
        <f>IF(AND(B327&amp;""="",F327&amp;""=""),"",IFERROR(INDEX('المنتجات'!$D$5:$D$204,MATCH($F327,'المنتجات'!$A$5:$A$204,0))*G327-H327,0))</f>
        <v/>
      </c>
      <c r="L327" s="18">
        <f>IF(AND(B327&amp;""="",F327&amp;""=""),"",IF(I327="تم التسليم",IFERROR(INDEX('المحافظات'!$B$5:$B$44,MATCH($E327,'المحافظات'!$A$5:$A$44,0)),0),0))</f>
        <v/>
      </c>
      <c r="M327" s="18">
        <f>IF(AND(B327&amp;""="",F327&amp;""=""),"",IFERROR(INDEX('المنتجات'!$C$5:$C$204,MATCH($F327,'المنتجات'!$A$5:$A$204,0))*G327,0))</f>
        <v/>
      </c>
      <c r="N327" s="18">
        <f>IF(AND(B327&amp;""="",F327&amp;""=""),"",IF(I327="تم التسليم",IFERROR(INDEX('المحافظات'!$C$5:$C$44,MATCH($E327,'المحافظات'!$A$5:$A$44,0)),0),IF(I327="مرتجع",IFERROR(INDEX('المحافظات'!$D$5:$D$44,MATCH($E327,'المحافظات'!$A$5:$A$44,0)),0),0)))</f>
        <v/>
      </c>
      <c r="O327" s="18">
        <f>IF(AND(B327&amp;""="",F327&amp;""=""),"",IF(I327="تم التسليم",K327+L327-M327-N327,IF(I327="مرتجع",-N327,IF(I327="ملغي",0,""))))</f>
        <v/>
      </c>
      <c r="P327" s="6">
        <f>IF(AND(B327&amp;""="",F327&amp;""=""),"",IF(NOT(ISNUMBER(MATCH(F327,'المنتجات'!$A$5:$A$204,0))),"كود المنتج غير معروف",IF(NOT(ISNUMBER(MATCH(E327,'المحافظات'!$A$5:$A$44,0))),"المنطقة غير معروفة",IF(K327&lt;0,"الخصم أكبر من قيمة الطلب",IF(I327&amp;""="","اكتب الحالة","")))))</f>
        <v/>
      </c>
    </row>
    <row r="328">
      <c r="A328" s="17" t="n"/>
      <c r="B328" s="5" t="n"/>
      <c r="C328" s="5" t="n"/>
      <c r="D328" s="13" t="n"/>
      <c r="E328" s="5" t="n"/>
      <c r="F328" s="5" t="n"/>
      <c r="G328" s="15" t="n"/>
      <c r="H328" s="14" t="n"/>
      <c r="I328" s="5" t="n"/>
      <c r="J328" s="6">
        <f>IF(AND(B328&amp;""="",F328&amp;""=""),"",IFERROR(INDEX('المنتجات'!$B$5:$B$204,MATCH($F328,'المنتجات'!$A$5:$A$204,0))&amp;"",""))</f>
        <v/>
      </c>
      <c r="K328" s="18">
        <f>IF(AND(B328&amp;""="",F328&amp;""=""),"",IFERROR(INDEX('المنتجات'!$D$5:$D$204,MATCH($F328,'المنتجات'!$A$5:$A$204,0))*G328-H328,0))</f>
        <v/>
      </c>
      <c r="L328" s="18">
        <f>IF(AND(B328&amp;""="",F328&amp;""=""),"",IF(I328="تم التسليم",IFERROR(INDEX('المحافظات'!$B$5:$B$44,MATCH($E328,'المحافظات'!$A$5:$A$44,0)),0),0))</f>
        <v/>
      </c>
      <c r="M328" s="18">
        <f>IF(AND(B328&amp;""="",F328&amp;""=""),"",IFERROR(INDEX('المنتجات'!$C$5:$C$204,MATCH($F328,'المنتجات'!$A$5:$A$204,0))*G328,0))</f>
        <v/>
      </c>
      <c r="N328" s="18">
        <f>IF(AND(B328&amp;""="",F328&amp;""=""),"",IF(I328="تم التسليم",IFERROR(INDEX('المحافظات'!$C$5:$C$44,MATCH($E328,'المحافظات'!$A$5:$A$44,0)),0),IF(I328="مرتجع",IFERROR(INDEX('المحافظات'!$D$5:$D$44,MATCH($E328,'المحافظات'!$A$5:$A$44,0)),0),0)))</f>
        <v/>
      </c>
      <c r="O328" s="18">
        <f>IF(AND(B328&amp;""="",F328&amp;""=""),"",IF(I328="تم التسليم",K328+L328-M328-N328,IF(I328="مرتجع",-N328,IF(I328="ملغي",0,""))))</f>
        <v/>
      </c>
      <c r="P328" s="6">
        <f>IF(AND(B328&amp;""="",F328&amp;""=""),"",IF(NOT(ISNUMBER(MATCH(F328,'المنتجات'!$A$5:$A$204,0))),"كود المنتج غير معروف",IF(NOT(ISNUMBER(MATCH(E328,'المحافظات'!$A$5:$A$44,0))),"المنطقة غير معروفة",IF(K328&lt;0,"الخصم أكبر من قيمة الطلب",IF(I328&amp;""="","اكتب الحالة","")))))</f>
        <v/>
      </c>
    </row>
    <row r="329">
      <c r="A329" s="17" t="n"/>
      <c r="B329" s="5" t="n"/>
      <c r="C329" s="5" t="n"/>
      <c r="D329" s="13" t="n"/>
      <c r="E329" s="5" t="n"/>
      <c r="F329" s="5" t="n"/>
      <c r="G329" s="15" t="n"/>
      <c r="H329" s="14" t="n"/>
      <c r="I329" s="5" t="n"/>
      <c r="J329" s="6">
        <f>IF(AND(B329&amp;""="",F329&amp;""=""),"",IFERROR(INDEX('المنتجات'!$B$5:$B$204,MATCH($F329,'المنتجات'!$A$5:$A$204,0))&amp;"",""))</f>
        <v/>
      </c>
      <c r="K329" s="18">
        <f>IF(AND(B329&amp;""="",F329&amp;""=""),"",IFERROR(INDEX('المنتجات'!$D$5:$D$204,MATCH($F329,'المنتجات'!$A$5:$A$204,0))*G329-H329,0))</f>
        <v/>
      </c>
      <c r="L329" s="18">
        <f>IF(AND(B329&amp;""="",F329&amp;""=""),"",IF(I329="تم التسليم",IFERROR(INDEX('المحافظات'!$B$5:$B$44,MATCH($E329,'المحافظات'!$A$5:$A$44,0)),0),0))</f>
        <v/>
      </c>
      <c r="M329" s="18">
        <f>IF(AND(B329&amp;""="",F329&amp;""=""),"",IFERROR(INDEX('المنتجات'!$C$5:$C$204,MATCH($F329,'المنتجات'!$A$5:$A$204,0))*G329,0))</f>
        <v/>
      </c>
      <c r="N329" s="18">
        <f>IF(AND(B329&amp;""="",F329&amp;""=""),"",IF(I329="تم التسليم",IFERROR(INDEX('المحافظات'!$C$5:$C$44,MATCH($E329,'المحافظات'!$A$5:$A$44,0)),0),IF(I329="مرتجع",IFERROR(INDEX('المحافظات'!$D$5:$D$44,MATCH($E329,'المحافظات'!$A$5:$A$44,0)),0),0)))</f>
        <v/>
      </c>
      <c r="O329" s="18">
        <f>IF(AND(B329&amp;""="",F329&amp;""=""),"",IF(I329="تم التسليم",K329+L329-M329-N329,IF(I329="مرتجع",-N329,IF(I329="ملغي",0,""))))</f>
        <v/>
      </c>
      <c r="P329" s="6">
        <f>IF(AND(B329&amp;""="",F329&amp;""=""),"",IF(NOT(ISNUMBER(MATCH(F329,'المنتجات'!$A$5:$A$204,0))),"كود المنتج غير معروف",IF(NOT(ISNUMBER(MATCH(E329,'المحافظات'!$A$5:$A$44,0))),"المنطقة غير معروفة",IF(K329&lt;0,"الخصم أكبر من قيمة الطلب",IF(I329&amp;""="","اكتب الحالة","")))))</f>
        <v/>
      </c>
    </row>
    <row r="330">
      <c r="A330" s="17" t="n"/>
      <c r="B330" s="5" t="n"/>
      <c r="C330" s="5" t="n"/>
      <c r="D330" s="13" t="n"/>
      <c r="E330" s="5" t="n"/>
      <c r="F330" s="5" t="n"/>
      <c r="G330" s="15" t="n"/>
      <c r="H330" s="14" t="n"/>
      <c r="I330" s="5" t="n"/>
      <c r="J330" s="6">
        <f>IF(AND(B330&amp;""="",F330&amp;""=""),"",IFERROR(INDEX('المنتجات'!$B$5:$B$204,MATCH($F330,'المنتجات'!$A$5:$A$204,0))&amp;"",""))</f>
        <v/>
      </c>
      <c r="K330" s="18">
        <f>IF(AND(B330&amp;""="",F330&amp;""=""),"",IFERROR(INDEX('المنتجات'!$D$5:$D$204,MATCH($F330,'المنتجات'!$A$5:$A$204,0))*G330-H330,0))</f>
        <v/>
      </c>
      <c r="L330" s="18">
        <f>IF(AND(B330&amp;""="",F330&amp;""=""),"",IF(I330="تم التسليم",IFERROR(INDEX('المحافظات'!$B$5:$B$44,MATCH($E330,'المحافظات'!$A$5:$A$44,0)),0),0))</f>
        <v/>
      </c>
      <c r="M330" s="18">
        <f>IF(AND(B330&amp;""="",F330&amp;""=""),"",IFERROR(INDEX('المنتجات'!$C$5:$C$204,MATCH($F330,'المنتجات'!$A$5:$A$204,0))*G330,0))</f>
        <v/>
      </c>
      <c r="N330" s="18">
        <f>IF(AND(B330&amp;""="",F330&amp;""=""),"",IF(I330="تم التسليم",IFERROR(INDEX('المحافظات'!$C$5:$C$44,MATCH($E330,'المحافظات'!$A$5:$A$44,0)),0),IF(I330="مرتجع",IFERROR(INDEX('المحافظات'!$D$5:$D$44,MATCH($E330,'المحافظات'!$A$5:$A$44,0)),0),0)))</f>
        <v/>
      </c>
      <c r="O330" s="18">
        <f>IF(AND(B330&amp;""="",F330&amp;""=""),"",IF(I330="تم التسليم",K330+L330-M330-N330,IF(I330="مرتجع",-N330,IF(I330="ملغي",0,""))))</f>
        <v/>
      </c>
      <c r="P330" s="6">
        <f>IF(AND(B330&amp;""="",F330&amp;""=""),"",IF(NOT(ISNUMBER(MATCH(F330,'المنتجات'!$A$5:$A$204,0))),"كود المنتج غير معروف",IF(NOT(ISNUMBER(MATCH(E330,'المحافظات'!$A$5:$A$44,0))),"المنطقة غير معروفة",IF(K330&lt;0,"الخصم أكبر من قيمة الطلب",IF(I330&amp;""="","اكتب الحالة","")))))</f>
        <v/>
      </c>
    </row>
    <row r="331">
      <c r="A331" s="17" t="n"/>
      <c r="B331" s="5" t="n"/>
      <c r="C331" s="5" t="n"/>
      <c r="D331" s="13" t="n"/>
      <c r="E331" s="5" t="n"/>
      <c r="F331" s="5" t="n"/>
      <c r="G331" s="15" t="n"/>
      <c r="H331" s="14" t="n"/>
      <c r="I331" s="5" t="n"/>
      <c r="J331" s="6">
        <f>IF(AND(B331&amp;""="",F331&amp;""=""),"",IFERROR(INDEX('المنتجات'!$B$5:$B$204,MATCH($F331,'المنتجات'!$A$5:$A$204,0))&amp;"",""))</f>
        <v/>
      </c>
      <c r="K331" s="18">
        <f>IF(AND(B331&amp;""="",F331&amp;""=""),"",IFERROR(INDEX('المنتجات'!$D$5:$D$204,MATCH($F331,'المنتجات'!$A$5:$A$204,0))*G331-H331,0))</f>
        <v/>
      </c>
      <c r="L331" s="18">
        <f>IF(AND(B331&amp;""="",F331&amp;""=""),"",IF(I331="تم التسليم",IFERROR(INDEX('المحافظات'!$B$5:$B$44,MATCH($E331,'المحافظات'!$A$5:$A$44,0)),0),0))</f>
        <v/>
      </c>
      <c r="M331" s="18">
        <f>IF(AND(B331&amp;""="",F331&amp;""=""),"",IFERROR(INDEX('المنتجات'!$C$5:$C$204,MATCH($F331,'المنتجات'!$A$5:$A$204,0))*G331,0))</f>
        <v/>
      </c>
      <c r="N331" s="18">
        <f>IF(AND(B331&amp;""="",F331&amp;""=""),"",IF(I331="تم التسليم",IFERROR(INDEX('المحافظات'!$C$5:$C$44,MATCH($E331,'المحافظات'!$A$5:$A$44,0)),0),IF(I331="مرتجع",IFERROR(INDEX('المحافظات'!$D$5:$D$44,MATCH($E331,'المحافظات'!$A$5:$A$44,0)),0),0)))</f>
        <v/>
      </c>
      <c r="O331" s="18">
        <f>IF(AND(B331&amp;""="",F331&amp;""=""),"",IF(I331="تم التسليم",K331+L331-M331-N331,IF(I331="مرتجع",-N331,IF(I331="ملغي",0,""))))</f>
        <v/>
      </c>
      <c r="P331" s="6">
        <f>IF(AND(B331&amp;""="",F331&amp;""=""),"",IF(NOT(ISNUMBER(MATCH(F331,'المنتجات'!$A$5:$A$204,0))),"كود المنتج غير معروف",IF(NOT(ISNUMBER(MATCH(E331,'المحافظات'!$A$5:$A$44,0))),"المنطقة غير معروفة",IF(K331&lt;0,"الخصم أكبر من قيمة الطلب",IF(I331&amp;""="","اكتب الحالة","")))))</f>
        <v/>
      </c>
    </row>
    <row r="332">
      <c r="A332" s="17" t="n"/>
      <c r="B332" s="5" t="n"/>
      <c r="C332" s="5" t="n"/>
      <c r="D332" s="13" t="n"/>
      <c r="E332" s="5" t="n"/>
      <c r="F332" s="5" t="n"/>
      <c r="G332" s="15" t="n"/>
      <c r="H332" s="14" t="n"/>
      <c r="I332" s="5" t="n"/>
      <c r="J332" s="6">
        <f>IF(AND(B332&amp;""="",F332&amp;""=""),"",IFERROR(INDEX('المنتجات'!$B$5:$B$204,MATCH($F332,'المنتجات'!$A$5:$A$204,0))&amp;"",""))</f>
        <v/>
      </c>
      <c r="K332" s="18">
        <f>IF(AND(B332&amp;""="",F332&amp;""=""),"",IFERROR(INDEX('المنتجات'!$D$5:$D$204,MATCH($F332,'المنتجات'!$A$5:$A$204,0))*G332-H332,0))</f>
        <v/>
      </c>
      <c r="L332" s="18">
        <f>IF(AND(B332&amp;""="",F332&amp;""=""),"",IF(I332="تم التسليم",IFERROR(INDEX('المحافظات'!$B$5:$B$44,MATCH($E332,'المحافظات'!$A$5:$A$44,0)),0),0))</f>
        <v/>
      </c>
      <c r="M332" s="18">
        <f>IF(AND(B332&amp;""="",F332&amp;""=""),"",IFERROR(INDEX('المنتجات'!$C$5:$C$204,MATCH($F332,'المنتجات'!$A$5:$A$204,0))*G332,0))</f>
        <v/>
      </c>
      <c r="N332" s="18">
        <f>IF(AND(B332&amp;""="",F332&amp;""=""),"",IF(I332="تم التسليم",IFERROR(INDEX('المحافظات'!$C$5:$C$44,MATCH($E332,'المحافظات'!$A$5:$A$44,0)),0),IF(I332="مرتجع",IFERROR(INDEX('المحافظات'!$D$5:$D$44,MATCH($E332,'المحافظات'!$A$5:$A$44,0)),0),0)))</f>
        <v/>
      </c>
      <c r="O332" s="18">
        <f>IF(AND(B332&amp;""="",F332&amp;""=""),"",IF(I332="تم التسليم",K332+L332-M332-N332,IF(I332="مرتجع",-N332,IF(I332="ملغي",0,""))))</f>
        <v/>
      </c>
      <c r="P332" s="6">
        <f>IF(AND(B332&amp;""="",F332&amp;""=""),"",IF(NOT(ISNUMBER(MATCH(F332,'المنتجات'!$A$5:$A$204,0))),"كود المنتج غير معروف",IF(NOT(ISNUMBER(MATCH(E332,'المحافظات'!$A$5:$A$44,0))),"المنطقة غير معروفة",IF(K332&lt;0,"الخصم أكبر من قيمة الطلب",IF(I332&amp;""="","اكتب الحالة","")))))</f>
        <v/>
      </c>
    </row>
    <row r="333">
      <c r="A333" s="17" t="n"/>
      <c r="B333" s="5" t="n"/>
      <c r="C333" s="5" t="n"/>
      <c r="D333" s="13" t="n"/>
      <c r="E333" s="5" t="n"/>
      <c r="F333" s="5" t="n"/>
      <c r="G333" s="15" t="n"/>
      <c r="H333" s="14" t="n"/>
      <c r="I333" s="5" t="n"/>
      <c r="J333" s="6">
        <f>IF(AND(B333&amp;""="",F333&amp;""=""),"",IFERROR(INDEX('المنتجات'!$B$5:$B$204,MATCH($F333,'المنتجات'!$A$5:$A$204,0))&amp;"",""))</f>
        <v/>
      </c>
      <c r="K333" s="18">
        <f>IF(AND(B333&amp;""="",F333&amp;""=""),"",IFERROR(INDEX('المنتجات'!$D$5:$D$204,MATCH($F333,'المنتجات'!$A$5:$A$204,0))*G333-H333,0))</f>
        <v/>
      </c>
      <c r="L333" s="18">
        <f>IF(AND(B333&amp;""="",F333&amp;""=""),"",IF(I333="تم التسليم",IFERROR(INDEX('المحافظات'!$B$5:$B$44,MATCH($E333,'المحافظات'!$A$5:$A$44,0)),0),0))</f>
        <v/>
      </c>
      <c r="M333" s="18">
        <f>IF(AND(B333&amp;""="",F333&amp;""=""),"",IFERROR(INDEX('المنتجات'!$C$5:$C$204,MATCH($F333,'المنتجات'!$A$5:$A$204,0))*G333,0))</f>
        <v/>
      </c>
      <c r="N333" s="18">
        <f>IF(AND(B333&amp;""="",F333&amp;""=""),"",IF(I333="تم التسليم",IFERROR(INDEX('المحافظات'!$C$5:$C$44,MATCH($E333,'المحافظات'!$A$5:$A$44,0)),0),IF(I333="مرتجع",IFERROR(INDEX('المحافظات'!$D$5:$D$44,MATCH($E333,'المحافظات'!$A$5:$A$44,0)),0),0)))</f>
        <v/>
      </c>
      <c r="O333" s="18">
        <f>IF(AND(B333&amp;""="",F333&amp;""=""),"",IF(I333="تم التسليم",K333+L333-M333-N333,IF(I333="مرتجع",-N333,IF(I333="ملغي",0,""))))</f>
        <v/>
      </c>
      <c r="P333" s="6">
        <f>IF(AND(B333&amp;""="",F333&amp;""=""),"",IF(NOT(ISNUMBER(MATCH(F333,'المنتجات'!$A$5:$A$204,0))),"كود المنتج غير معروف",IF(NOT(ISNUMBER(MATCH(E333,'المحافظات'!$A$5:$A$44,0))),"المنطقة غير معروفة",IF(K333&lt;0,"الخصم أكبر من قيمة الطلب",IF(I333&amp;""="","اكتب الحالة","")))))</f>
        <v/>
      </c>
    </row>
    <row r="334">
      <c r="A334" s="17" t="n"/>
      <c r="B334" s="5" t="n"/>
      <c r="C334" s="5" t="n"/>
      <c r="D334" s="13" t="n"/>
      <c r="E334" s="5" t="n"/>
      <c r="F334" s="5" t="n"/>
      <c r="G334" s="15" t="n"/>
      <c r="H334" s="14" t="n"/>
      <c r="I334" s="5" t="n"/>
      <c r="J334" s="6">
        <f>IF(AND(B334&amp;""="",F334&amp;""=""),"",IFERROR(INDEX('المنتجات'!$B$5:$B$204,MATCH($F334,'المنتجات'!$A$5:$A$204,0))&amp;"",""))</f>
        <v/>
      </c>
      <c r="K334" s="18">
        <f>IF(AND(B334&amp;""="",F334&amp;""=""),"",IFERROR(INDEX('المنتجات'!$D$5:$D$204,MATCH($F334,'المنتجات'!$A$5:$A$204,0))*G334-H334,0))</f>
        <v/>
      </c>
      <c r="L334" s="18">
        <f>IF(AND(B334&amp;""="",F334&amp;""=""),"",IF(I334="تم التسليم",IFERROR(INDEX('المحافظات'!$B$5:$B$44,MATCH($E334,'المحافظات'!$A$5:$A$44,0)),0),0))</f>
        <v/>
      </c>
      <c r="M334" s="18">
        <f>IF(AND(B334&amp;""="",F334&amp;""=""),"",IFERROR(INDEX('المنتجات'!$C$5:$C$204,MATCH($F334,'المنتجات'!$A$5:$A$204,0))*G334,0))</f>
        <v/>
      </c>
      <c r="N334" s="18">
        <f>IF(AND(B334&amp;""="",F334&amp;""=""),"",IF(I334="تم التسليم",IFERROR(INDEX('المحافظات'!$C$5:$C$44,MATCH($E334,'المحافظات'!$A$5:$A$44,0)),0),IF(I334="مرتجع",IFERROR(INDEX('المحافظات'!$D$5:$D$44,MATCH($E334,'المحافظات'!$A$5:$A$44,0)),0),0)))</f>
        <v/>
      </c>
      <c r="O334" s="18">
        <f>IF(AND(B334&amp;""="",F334&amp;""=""),"",IF(I334="تم التسليم",K334+L334-M334-N334,IF(I334="مرتجع",-N334,IF(I334="ملغي",0,""))))</f>
        <v/>
      </c>
      <c r="P334" s="6">
        <f>IF(AND(B334&amp;""="",F334&amp;""=""),"",IF(NOT(ISNUMBER(MATCH(F334,'المنتجات'!$A$5:$A$204,0))),"كود المنتج غير معروف",IF(NOT(ISNUMBER(MATCH(E334,'المحافظات'!$A$5:$A$44,0))),"المنطقة غير معروفة",IF(K334&lt;0,"الخصم أكبر من قيمة الطلب",IF(I334&amp;""="","اكتب الحالة","")))))</f>
        <v/>
      </c>
    </row>
    <row r="335">
      <c r="A335" s="17" t="n"/>
      <c r="B335" s="5" t="n"/>
      <c r="C335" s="5" t="n"/>
      <c r="D335" s="13" t="n"/>
      <c r="E335" s="5" t="n"/>
      <c r="F335" s="5" t="n"/>
      <c r="G335" s="15" t="n"/>
      <c r="H335" s="14" t="n"/>
      <c r="I335" s="5" t="n"/>
      <c r="J335" s="6">
        <f>IF(AND(B335&amp;""="",F335&amp;""=""),"",IFERROR(INDEX('المنتجات'!$B$5:$B$204,MATCH($F335,'المنتجات'!$A$5:$A$204,0))&amp;"",""))</f>
        <v/>
      </c>
      <c r="K335" s="18">
        <f>IF(AND(B335&amp;""="",F335&amp;""=""),"",IFERROR(INDEX('المنتجات'!$D$5:$D$204,MATCH($F335,'المنتجات'!$A$5:$A$204,0))*G335-H335,0))</f>
        <v/>
      </c>
      <c r="L335" s="18">
        <f>IF(AND(B335&amp;""="",F335&amp;""=""),"",IF(I335="تم التسليم",IFERROR(INDEX('المحافظات'!$B$5:$B$44,MATCH($E335,'المحافظات'!$A$5:$A$44,0)),0),0))</f>
        <v/>
      </c>
      <c r="M335" s="18">
        <f>IF(AND(B335&amp;""="",F335&amp;""=""),"",IFERROR(INDEX('المنتجات'!$C$5:$C$204,MATCH($F335,'المنتجات'!$A$5:$A$204,0))*G335,0))</f>
        <v/>
      </c>
      <c r="N335" s="18">
        <f>IF(AND(B335&amp;""="",F335&amp;""=""),"",IF(I335="تم التسليم",IFERROR(INDEX('المحافظات'!$C$5:$C$44,MATCH($E335,'المحافظات'!$A$5:$A$44,0)),0),IF(I335="مرتجع",IFERROR(INDEX('المحافظات'!$D$5:$D$44,MATCH($E335,'المحافظات'!$A$5:$A$44,0)),0),0)))</f>
        <v/>
      </c>
      <c r="O335" s="18">
        <f>IF(AND(B335&amp;""="",F335&amp;""=""),"",IF(I335="تم التسليم",K335+L335-M335-N335,IF(I335="مرتجع",-N335,IF(I335="ملغي",0,""))))</f>
        <v/>
      </c>
      <c r="P335" s="6">
        <f>IF(AND(B335&amp;""="",F335&amp;""=""),"",IF(NOT(ISNUMBER(MATCH(F335,'المنتجات'!$A$5:$A$204,0))),"كود المنتج غير معروف",IF(NOT(ISNUMBER(MATCH(E335,'المحافظات'!$A$5:$A$44,0))),"المنطقة غير معروفة",IF(K335&lt;0,"الخصم أكبر من قيمة الطلب",IF(I335&amp;""="","اكتب الحالة","")))))</f>
        <v/>
      </c>
    </row>
    <row r="336">
      <c r="A336" s="17" t="n"/>
      <c r="B336" s="5" t="n"/>
      <c r="C336" s="5" t="n"/>
      <c r="D336" s="13" t="n"/>
      <c r="E336" s="5" t="n"/>
      <c r="F336" s="5" t="n"/>
      <c r="G336" s="15" t="n"/>
      <c r="H336" s="14" t="n"/>
      <c r="I336" s="5" t="n"/>
      <c r="J336" s="6">
        <f>IF(AND(B336&amp;""="",F336&amp;""=""),"",IFERROR(INDEX('المنتجات'!$B$5:$B$204,MATCH($F336,'المنتجات'!$A$5:$A$204,0))&amp;"",""))</f>
        <v/>
      </c>
      <c r="K336" s="18">
        <f>IF(AND(B336&amp;""="",F336&amp;""=""),"",IFERROR(INDEX('المنتجات'!$D$5:$D$204,MATCH($F336,'المنتجات'!$A$5:$A$204,0))*G336-H336,0))</f>
        <v/>
      </c>
      <c r="L336" s="18">
        <f>IF(AND(B336&amp;""="",F336&amp;""=""),"",IF(I336="تم التسليم",IFERROR(INDEX('المحافظات'!$B$5:$B$44,MATCH($E336,'المحافظات'!$A$5:$A$44,0)),0),0))</f>
        <v/>
      </c>
      <c r="M336" s="18">
        <f>IF(AND(B336&amp;""="",F336&amp;""=""),"",IFERROR(INDEX('المنتجات'!$C$5:$C$204,MATCH($F336,'المنتجات'!$A$5:$A$204,0))*G336,0))</f>
        <v/>
      </c>
      <c r="N336" s="18">
        <f>IF(AND(B336&amp;""="",F336&amp;""=""),"",IF(I336="تم التسليم",IFERROR(INDEX('المحافظات'!$C$5:$C$44,MATCH($E336,'المحافظات'!$A$5:$A$44,0)),0),IF(I336="مرتجع",IFERROR(INDEX('المحافظات'!$D$5:$D$44,MATCH($E336,'المحافظات'!$A$5:$A$44,0)),0),0)))</f>
        <v/>
      </c>
      <c r="O336" s="18">
        <f>IF(AND(B336&amp;""="",F336&amp;""=""),"",IF(I336="تم التسليم",K336+L336-M336-N336,IF(I336="مرتجع",-N336,IF(I336="ملغي",0,""))))</f>
        <v/>
      </c>
      <c r="P336" s="6">
        <f>IF(AND(B336&amp;""="",F336&amp;""=""),"",IF(NOT(ISNUMBER(MATCH(F336,'المنتجات'!$A$5:$A$204,0))),"كود المنتج غير معروف",IF(NOT(ISNUMBER(MATCH(E336,'المحافظات'!$A$5:$A$44,0))),"المنطقة غير معروفة",IF(K336&lt;0,"الخصم أكبر من قيمة الطلب",IF(I336&amp;""="","اكتب الحالة","")))))</f>
        <v/>
      </c>
    </row>
    <row r="337">
      <c r="A337" s="17" t="n"/>
      <c r="B337" s="5" t="n"/>
      <c r="C337" s="5" t="n"/>
      <c r="D337" s="13" t="n"/>
      <c r="E337" s="5" t="n"/>
      <c r="F337" s="5" t="n"/>
      <c r="G337" s="15" t="n"/>
      <c r="H337" s="14" t="n"/>
      <c r="I337" s="5" t="n"/>
      <c r="J337" s="6">
        <f>IF(AND(B337&amp;""="",F337&amp;""=""),"",IFERROR(INDEX('المنتجات'!$B$5:$B$204,MATCH($F337,'المنتجات'!$A$5:$A$204,0))&amp;"",""))</f>
        <v/>
      </c>
      <c r="K337" s="18">
        <f>IF(AND(B337&amp;""="",F337&amp;""=""),"",IFERROR(INDEX('المنتجات'!$D$5:$D$204,MATCH($F337,'المنتجات'!$A$5:$A$204,0))*G337-H337,0))</f>
        <v/>
      </c>
      <c r="L337" s="18">
        <f>IF(AND(B337&amp;""="",F337&amp;""=""),"",IF(I337="تم التسليم",IFERROR(INDEX('المحافظات'!$B$5:$B$44,MATCH($E337,'المحافظات'!$A$5:$A$44,0)),0),0))</f>
        <v/>
      </c>
      <c r="M337" s="18">
        <f>IF(AND(B337&amp;""="",F337&amp;""=""),"",IFERROR(INDEX('المنتجات'!$C$5:$C$204,MATCH($F337,'المنتجات'!$A$5:$A$204,0))*G337,0))</f>
        <v/>
      </c>
      <c r="N337" s="18">
        <f>IF(AND(B337&amp;""="",F337&amp;""=""),"",IF(I337="تم التسليم",IFERROR(INDEX('المحافظات'!$C$5:$C$44,MATCH($E337,'المحافظات'!$A$5:$A$44,0)),0),IF(I337="مرتجع",IFERROR(INDEX('المحافظات'!$D$5:$D$44,MATCH($E337,'المحافظات'!$A$5:$A$44,0)),0),0)))</f>
        <v/>
      </c>
      <c r="O337" s="18">
        <f>IF(AND(B337&amp;""="",F337&amp;""=""),"",IF(I337="تم التسليم",K337+L337-M337-N337,IF(I337="مرتجع",-N337,IF(I337="ملغي",0,""))))</f>
        <v/>
      </c>
      <c r="P337" s="6">
        <f>IF(AND(B337&amp;""="",F337&amp;""=""),"",IF(NOT(ISNUMBER(MATCH(F337,'المنتجات'!$A$5:$A$204,0))),"كود المنتج غير معروف",IF(NOT(ISNUMBER(MATCH(E337,'المحافظات'!$A$5:$A$44,0))),"المنطقة غير معروفة",IF(K337&lt;0,"الخصم أكبر من قيمة الطلب",IF(I337&amp;""="","اكتب الحالة","")))))</f>
        <v/>
      </c>
    </row>
    <row r="338">
      <c r="A338" s="17" t="n"/>
      <c r="B338" s="5" t="n"/>
      <c r="C338" s="5" t="n"/>
      <c r="D338" s="13" t="n"/>
      <c r="E338" s="5" t="n"/>
      <c r="F338" s="5" t="n"/>
      <c r="G338" s="15" t="n"/>
      <c r="H338" s="14" t="n"/>
      <c r="I338" s="5" t="n"/>
      <c r="J338" s="6">
        <f>IF(AND(B338&amp;""="",F338&amp;""=""),"",IFERROR(INDEX('المنتجات'!$B$5:$B$204,MATCH($F338,'المنتجات'!$A$5:$A$204,0))&amp;"",""))</f>
        <v/>
      </c>
      <c r="K338" s="18">
        <f>IF(AND(B338&amp;""="",F338&amp;""=""),"",IFERROR(INDEX('المنتجات'!$D$5:$D$204,MATCH($F338,'المنتجات'!$A$5:$A$204,0))*G338-H338,0))</f>
        <v/>
      </c>
      <c r="L338" s="18">
        <f>IF(AND(B338&amp;""="",F338&amp;""=""),"",IF(I338="تم التسليم",IFERROR(INDEX('المحافظات'!$B$5:$B$44,MATCH($E338,'المحافظات'!$A$5:$A$44,0)),0),0))</f>
        <v/>
      </c>
      <c r="M338" s="18">
        <f>IF(AND(B338&amp;""="",F338&amp;""=""),"",IFERROR(INDEX('المنتجات'!$C$5:$C$204,MATCH($F338,'المنتجات'!$A$5:$A$204,0))*G338,0))</f>
        <v/>
      </c>
      <c r="N338" s="18">
        <f>IF(AND(B338&amp;""="",F338&amp;""=""),"",IF(I338="تم التسليم",IFERROR(INDEX('المحافظات'!$C$5:$C$44,MATCH($E338,'المحافظات'!$A$5:$A$44,0)),0),IF(I338="مرتجع",IFERROR(INDEX('المحافظات'!$D$5:$D$44,MATCH($E338,'المحافظات'!$A$5:$A$44,0)),0),0)))</f>
        <v/>
      </c>
      <c r="O338" s="18">
        <f>IF(AND(B338&amp;""="",F338&amp;""=""),"",IF(I338="تم التسليم",K338+L338-M338-N338,IF(I338="مرتجع",-N338,IF(I338="ملغي",0,""))))</f>
        <v/>
      </c>
      <c r="P338" s="6">
        <f>IF(AND(B338&amp;""="",F338&amp;""=""),"",IF(NOT(ISNUMBER(MATCH(F338,'المنتجات'!$A$5:$A$204,0))),"كود المنتج غير معروف",IF(NOT(ISNUMBER(MATCH(E338,'المحافظات'!$A$5:$A$44,0))),"المنطقة غير معروفة",IF(K338&lt;0,"الخصم أكبر من قيمة الطلب",IF(I338&amp;""="","اكتب الحالة","")))))</f>
        <v/>
      </c>
    </row>
    <row r="339">
      <c r="A339" s="17" t="n"/>
      <c r="B339" s="5" t="n"/>
      <c r="C339" s="5" t="n"/>
      <c r="D339" s="13" t="n"/>
      <c r="E339" s="5" t="n"/>
      <c r="F339" s="5" t="n"/>
      <c r="G339" s="15" t="n"/>
      <c r="H339" s="14" t="n"/>
      <c r="I339" s="5" t="n"/>
      <c r="J339" s="6">
        <f>IF(AND(B339&amp;""="",F339&amp;""=""),"",IFERROR(INDEX('المنتجات'!$B$5:$B$204,MATCH($F339,'المنتجات'!$A$5:$A$204,0))&amp;"",""))</f>
        <v/>
      </c>
      <c r="K339" s="18">
        <f>IF(AND(B339&amp;""="",F339&amp;""=""),"",IFERROR(INDEX('المنتجات'!$D$5:$D$204,MATCH($F339,'المنتجات'!$A$5:$A$204,0))*G339-H339,0))</f>
        <v/>
      </c>
      <c r="L339" s="18">
        <f>IF(AND(B339&amp;""="",F339&amp;""=""),"",IF(I339="تم التسليم",IFERROR(INDEX('المحافظات'!$B$5:$B$44,MATCH($E339,'المحافظات'!$A$5:$A$44,0)),0),0))</f>
        <v/>
      </c>
      <c r="M339" s="18">
        <f>IF(AND(B339&amp;""="",F339&amp;""=""),"",IFERROR(INDEX('المنتجات'!$C$5:$C$204,MATCH($F339,'المنتجات'!$A$5:$A$204,0))*G339,0))</f>
        <v/>
      </c>
      <c r="N339" s="18">
        <f>IF(AND(B339&amp;""="",F339&amp;""=""),"",IF(I339="تم التسليم",IFERROR(INDEX('المحافظات'!$C$5:$C$44,MATCH($E339,'المحافظات'!$A$5:$A$44,0)),0),IF(I339="مرتجع",IFERROR(INDEX('المحافظات'!$D$5:$D$44,MATCH($E339,'المحافظات'!$A$5:$A$44,0)),0),0)))</f>
        <v/>
      </c>
      <c r="O339" s="18">
        <f>IF(AND(B339&amp;""="",F339&amp;""=""),"",IF(I339="تم التسليم",K339+L339-M339-N339,IF(I339="مرتجع",-N339,IF(I339="ملغي",0,""))))</f>
        <v/>
      </c>
      <c r="P339" s="6">
        <f>IF(AND(B339&amp;""="",F339&amp;""=""),"",IF(NOT(ISNUMBER(MATCH(F339,'المنتجات'!$A$5:$A$204,0))),"كود المنتج غير معروف",IF(NOT(ISNUMBER(MATCH(E339,'المحافظات'!$A$5:$A$44,0))),"المنطقة غير معروفة",IF(K339&lt;0,"الخصم أكبر من قيمة الطلب",IF(I339&amp;""="","اكتب الحالة","")))))</f>
        <v/>
      </c>
    </row>
    <row r="340">
      <c r="A340" s="17" t="n"/>
      <c r="B340" s="5" t="n"/>
      <c r="C340" s="5" t="n"/>
      <c r="D340" s="13" t="n"/>
      <c r="E340" s="5" t="n"/>
      <c r="F340" s="5" t="n"/>
      <c r="G340" s="15" t="n"/>
      <c r="H340" s="14" t="n"/>
      <c r="I340" s="5" t="n"/>
      <c r="J340" s="6">
        <f>IF(AND(B340&amp;""="",F340&amp;""=""),"",IFERROR(INDEX('المنتجات'!$B$5:$B$204,MATCH($F340,'المنتجات'!$A$5:$A$204,0))&amp;"",""))</f>
        <v/>
      </c>
      <c r="K340" s="18">
        <f>IF(AND(B340&amp;""="",F340&amp;""=""),"",IFERROR(INDEX('المنتجات'!$D$5:$D$204,MATCH($F340,'المنتجات'!$A$5:$A$204,0))*G340-H340,0))</f>
        <v/>
      </c>
      <c r="L340" s="18">
        <f>IF(AND(B340&amp;""="",F340&amp;""=""),"",IF(I340="تم التسليم",IFERROR(INDEX('المحافظات'!$B$5:$B$44,MATCH($E340,'المحافظات'!$A$5:$A$44,0)),0),0))</f>
        <v/>
      </c>
      <c r="M340" s="18">
        <f>IF(AND(B340&amp;""="",F340&amp;""=""),"",IFERROR(INDEX('المنتجات'!$C$5:$C$204,MATCH($F340,'المنتجات'!$A$5:$A$204,0))*G340,0))</f>
        <v/>
      </c>
      <c r="N340" s="18">
        <f>IF(AND(B340&amp;""="",F340&amp;""=""),"",IF(I340="تم التسليم",IFERROR(INDEX('المحافظات'!$C$5:$C$44,MATCH($E340,'المحافظات'!$A$5:$A$44,0)),0),IF(I340="مرتجع",IFERROR(INDEX('المحافظات'!$D$5:$D$44,MATCH($E340,'المحافظات'!$A$5:$A$44,0)),0),0)))</f>
        <v/>
      </c>
      <c r="O340" s="18">
        <f>IF(AND(B340&amp;""="",F340&amp;""=""),"",IF(I340="تم التسليم",K340+L340-M340-N340,IF(I340="مرتجع",-N340,IF(I340="ملغي",0,""))))</f>
        <v/>
      </c>
      <c r="P340" s="6">
        <f>IF(AND(B340&amp;""="",F340&amp;""=""),"",IF(NOT(ISNUMBER(MATCH(F340,'المنتجات'!$A$5:$A$204,0))),"كود المنتج غير معروف",IF(NOT(ISNUMBER(MATCH(E340,'المحافظات'!$A$5:$A$44,0))),"المنطقة غير معروفة",IF(K340&lt;0,"الخصم أكبر من قيمة الطلب",IF(I340&amp;""="","اكتب الحالة","")))))</f>
        <v/>
      </c>
    </row>
    <row r="341">
      <c r="A341" s="17" t="n"/>
      <c r="B341" s="5" t="n"/>
      <c r="C341" s="5" t="n"/>
      <c r="D341" s="13" t="n"/>
      <c r="E341" s="5" t="n"/>
      <c r="F341" s="5" t="n"/>
      <c r="G341" s="15" t="n"/>
      <c r="H341" s="14" t="n"/>
      <c r="I341" s="5" t="n"/>
      <c r="J341" s="6">
        <f>IF(AND(B341&amp;""="",F341&amp;""=""),"",IFERROR(INDEX('المنتجات'!$B$5:$B$204,MATCH($F341,'المنتجات'!$A$5:$A$204,0))&amp;"",""))</f>
        <v/>
      </c>
      <c r="K341" s="18">
        <f>IF(AND(B341&amp;""="",F341&amp;""=""),"",IFERROR(INDEX('المنتجات'!$D$5:$D$204,MATCH($F341,'المنتجات'!$A$5:$A$204,0))*G341-H341,0))</f>
        <v/>
      </c>
      <c r="L341" s="18">
        <f>IF(AND(B341&amp;""="",F341&amp;""=""),"",IF(I341="تم التسليم",IFERROR(INDEX('المحافظات'!$B$5:$B$44,MATCH($E341,'المحافظات'!$A$5:$A$44,0)),0),0))</f>
        <v/>
      </c>
      <c r="M341" s="18">
        <f>IF(AND(B341&amp;""="",F341&amp;""=""),"",IFERROR(INDEX('المنتجات'!$C$5:$C$204,MATCH($F341,'المنتجات'!$A$5:$A$204,0))*G341,0))</f>
        <v/>
      </c>
      <c r="N341" s="18">
        <f>IF(AND(B341&amp;""="",F341&amp;""=""),"",IF(I341="تم التسليم",IFERROR(INDEX('المحافظات'!$C$5:$C$44,MATCH($E341,'المحافظات'!$A$5:$A$44,0)),0),IF(I341="مرتجع",IFERROR(INDEX('المحافظات'!$D$5:$D$44,MATCH($E341,'المحافظات'!$A$5:$A$44,0)),0),0)))</f>
        <v/>
      </c>
      <c r="O341" s="18">
        <f>IF(AND(B341&amp;""="",F341&amp;""=""),"",IF(I341="تم التسليم",K341+L341-M341-N341,IF(I341="مرتجع",-N341,IF(I341="ملغي",0,""))))</f>
        <v/>
      </c>
      <c r="P341" s="6">
        <f>IF(AND(B341&amp;""="",F341&amp;""=""),"",IF(NOT(ISNUMBER(MATCH(F341,'المنتجات'!$A$5:$A$204,0))),"كود المنتج غير معروف",IF(NOT(ISNUMBER(MATCH(E341,'المحافظات'!$A$5:$A$44,0))),"المنطقة غير معروفة",IF(K341&lt;0,"الخصم أكبر من قيمة الطلب",IF(I341&amp;""="","اكتب الحالة","")))))</f>
        <v/>
      </c>
    </row>
    <row r="342">
      <c r="A342" s="17" t="n"/>
      <c r="B342" s="5" t="n"/>
      <c r="C342" s="5" t="n"/>
      <c r="D342" s="13" t="n"/>
      <c r="E342" s="5" t="n"/>
      <c r="F342" s="5" t="n"/>
      <c r="G342" s="15" t="n"/>
      <c r="H342" s="14" t="n"/>
      <c r="I342" s="5" t="n"/>
      <c r="J342" s="6">
        <f>IF(AND(B342&amp;""="",F342&amp;""=""),"",IFERROR(INDEX('المنتجات'!$B$5:$B$204,MATCH($F342,'المنتجات'!$A$5:$A$204,0))&amp;"",""))</f>
        <v/>
      </c>
      <c r="K342" s="18">
        <f>IF(AND(B342&amp;""="",F342&amp;""=""),"",IFERROR(INDEX('المنتجات'!$D$5:$D$204,MATCH($F342,'المنتجات'!$A$5:$A$204,0))*G342-H342,0))</f>
        <v/>
      </c>
      <c r="L342" s="18">
        <f>IF(AND(B342&amp;""="",F342&amp;""=""),"",IF(I342="تم التسليم",IFERROR(INDEX('المحافظات'!$B$5:$B$44,MATCH($E342,'المحافظات'!$A$5:$A$44,0)),0),0))</f>
        <v/>
      </c>
      <c r="M342" s="18">
        <f>IF(AND(B342&amp;""="",F342&amp;""=""),"",IFERROR(INDEX('المنتجات'!$C$5:$C$204,MATCH($F342,'المنتجات'!$A$5:$A$204,0))*G342,0))</f>
        <v/>
      </c>
      <c r="N342" s="18">
        <f>IF(AND(B342&amp;""="",F342&amp;""=""),"",IF(I342="تم التسليم",IFERROR(INDEX('المحافظات'!$C$5:$C$44,MATCH($E342,'المحافظات'!$A$5:$A$44,0)),0),IF(I342="مرتجع",IFERROR(INDEX('المحافظات'!$D$5:$D$44,MATCH($E342,'المحافظات'!$A$5:$A$44,0)),0),0)))</f>
        <v/>
      </c>
      <c r="O342" s="18">
        <f>IF(AND(B342&amp;""="",F342&amp;""=""),"",IF(I342="تم التسليم",K342+L342-M342-N342,IF(I342="مرتجع",-N342,IF(I342="ملغي",0,""))))</f>
        <v/>
      </c>
      <c r="P342" s="6">
        <f>IF(AND(B342&amp;""="",F342&amp;""=""),"",IF(NOT(ISNUMBER(MATCH(F342,'المنتجات'!$A$5:$A$204,0))),"كود المنتج غير معروف",IF(NOT(ISNUMBER(MATCH(E342,'المحافظات'!$A$5:$A$44,0))),"المنطقة غير معروفة",IF(K342&lt;0,"الخصم أكبر من قيمة الطلب",IF(I342&amp;""="","اكتب الحالة","")))))</f>
        <v/>
      </c>
    </row>
    <row r="343">
      <c r="A343" s="17" t="n"/>
      <c r="B343" s="5" t="n"/>
      <c r="C343" s="5" t="n"/>
      <c r="D343" s="13" t="n"/>
      <c r="E343" s="5" t="n"/>
      <c r="F343" s="5" t="n"/>
      <c r="G343" s="15" t="n"/>
      <c r="H343" s="14" t="n"/>
      <c r="I343" s="5" t="n"/>
      <c r="J343" s="6">
        <f>IF(AND(B343&amp;""="",F343&amp;""=""),"",IFERROR(INDEX('المنتجات'!$B$5:$B$204,MATCH($F343,'المنتجات'!$A$5:$A$204,0))&amp;"",""))</f>
        <v/>
      </c>
      <c r="K343" s="18">
        <f>IF(AND(B343&amp;""="",F343&amp;""=""),"",IFERROR(INDEX('المنتجات'!$D$5:$D$204,MATCH($F343,'المنتجات'!$A$5:$A$204,0))*G343-H343,0))</f>
        <v/>
      </c>
      <c r="L343" s="18">
        <f>IF(AND(B343&amp;""="",F343&amp;""=""),"",IF(I343="تم التسليم",IFERROR(INDEX('المحافظات'!$B$5:$B$44,MATCH($E343,'المحافظات'!$A$5:$A$44,0)),0),0))</f>
        <v/>
      </c>
      <c r="M343" s="18">
        <f>IF(AND(B343&amp;""="",F343&amp;""=""),"",IFERROR(INDEX('المنتجات'!$C$5:$C$204,MATCH($F343,'المنتجات'!$A$5:$A$204,0))*G343,0))</f>
        <v/>
      </c>
      <c r="N343" s="18">
        <f>IF(AND(B343&amp;""="",F343&amp;""=""),"",IF(I343="تم التسليم",IFERROR(INDEX('المحافظات'!$C$5:$C$44,MATCH($E343,'المحافظات'!$A$5:$A$44,0)),0),IF(I343="مرتجع",IFERROR(INDEX('المحافظات'!$D$5:$D$44,MATCH($E343,'المحافظات'!$A$5:$A$44,0)),0),0)))</f>
        <v/>
      </c>
      <c r="O343" s="18">
        <f>IF(AND(B343&amp;""="",F343&amp;""=""),"",IF(I343="تم التسليم",K343+L343-M343-N343,IF(I343="مرتجع",-N343,IF(I343="ملغي",0,""))))</f>
        <v/>
      </c>
      <c r="P343" s="6">
        <f>IF(AND(B343&amp;""="",F343&amp;""=""),"",IF(NOT(ISNUMBER(MATCH(F343,'المنتجات'!$A$5:$A$204,0))),"كود المنتج غير معروف",IF(NOT(ISNUMBER(MATCH(E343,'المحافظات'!$A$5:$A$44,0))),"المنطقة غير معروفة",IF(K343&lt;0,"الخصم أكبر من قيمة الطلب",IF(I343&amp;""="","اكتب الحالة","")))))</f>
        <v/>
      </c>
    </row>
    <row r="344">
      <c r="A344" s="17" t="n"/>
      <c r="B344" s="5" t="n"/>
      <c r="C344" s="5" t="n"/>
      <c r="D344" s="13" t="n"/>
      <c r="E344" s="5" t="n"/>
      <c r="F344" s="5" t="n"/>
      <c r="G344" s="15" t="n"/>
      <c r="H344" s="14" t="n"/>
      <c r="I344" s="5" t="n"/>
      <c r="J344" s="6">
        <f>IF(AND(B344&amp;""="",F344&amp;""=""),"",IFERROR(INDEX('المنتجات'!$B$5:$B$204,MATCH($F344,'المنتجات'!$A$5:$A$204,0))&amp;"",""))</f>
        <v/>
      </c>
      <c r="K344" s="18">
        <f>IF(AND(B344&amp;""="",F344&amp;""=""),"",IFERROR(INDEX('المنتجات'!$D$5:$D$204,MATCH($F344,'المنتجات'!$A$5:$A$204,0))*G344-H344,0))</f>
        <v/>
      </c>
      <c r="L344" s="18">
        <f>IF(AND(B344&amp;""="",F344&amp;""=""),"",IF(I344="تم التسليم",IFERROR(INDEX('المحافظات'!$B$5:$B$44,MATCH($E344,'المحافظات'!$A$5:$A$44,0)),0),0))</f>
        <v/>
      </c>
      <c r="M344" s="18">
        <f>IF(AND(B344&amp;""="",F344&amp;""=""),"",IFERROR(INDEX('المنتجات'!$C$5:$C$204,MATCH($F344,'المنتجات'!$A$5:$A$204,0))*G344,0))</f>
        <v/>
      </c>
      <c r="N344" s="18">
        <f>IF(AND(B344&amp;""="",F344&amp;""=""),"",IF(I344="تم التسليم",IFERROR(INDEX('المحافظات'!$C$5:$C$44,MATCH($E344,'المحافظات'!$A$5:$A$44,0)),0),IF(I344="مرتجع",IFERROR(INDEX('المحافظات'!$D$5:$D$44,MATCH($E344,'المحافظات'!$A$5:$A$44,0)),0),0)))</f>
        <v/>
      </c>
      <c r="O344" s="18">
        <f>IF(AND(B344&amp;""="",F344&amp;""=""),"",IF(I344="تم التسليم",K344+L344-M344-N344,IF(I344="مرتجع",-N344,IF(I344="ملغي",0,""))))</f>
        <v/>
      </c>
      <c r="P344" s="6">
        <f>IF(AND(B344&amp;""="",F344&amp;""=""),"",IF(NOT(ISNUMBER(MATCH(F344,'المنتجات'!$A$5:$A$204,0))),"كود المنتج غير معروف",IF(NOT(ISNUMBER(MATCH(E344,'المحافظات'!$A$5:$A$44,0))),"المنطقة غير معروفة",IF(K344&lt;0,"الخصم أكبر من قيمة الطلب",IF(I344&amp;""="","اكتب الحالة","")))))</f>
        <v/>
      </c>
    </row>
    <row r="345">
      <c r="A345" s="17" t="n"/>
      <c r="B345" s="5" t="n"/>
      <c r="C345" s="5" t="n"/>
      <c r="D345" s="13" t="n"/>
      <c r="E345" s="5" t="n"/>
      <c r="F345" s="5" t="n"/>
      <c r="G345" s="15" t="n"/>
      <c r="H345" s="14" t="n"/>
      <c r="I345" s="5" t="n"/>
      <c r="J345" s="6">
        <f>IF(AND(B345&amp;""="",F345&amp;""=""),"",IFERROR(INDEX('المنتجات'!$B$5:$B$204,MATCH($F345,'المنتجات'!$A$5:$A$204,0))&amp;"",""))</f>
        <v/>
      </c>
      <c r="K345" s="18">
        <f>IF(AND(B345&amp;""="",F345&amp;""=""),"",IFERROR(INDEX('المنتجات'!$D$5:$D$204,MATCH($F345,'المنتجات'!$A$5:$A$204,0))*G345-H345,0))</f>
        <v/>
      </c>
      <c r="L345" s="18">
        <f>IF(AND(B345&amp;""="",F345&amp;""=""),"",IF(I345="تم التسليم",IFERROR(INDEX('المحافظات'!$B$5:$B$44,MATCH($E345,'المحافظات'!$A$5:$A$44,0)),0),0))</f>
        <v/>
      </c>
      <c r="M345" s="18">
        <f>IF(AND(B345&amp;""="",F345&amp;""=""),"",IFERROR(INDEX('المنتجات'!$C$5:$C$204,MATCH($F345,'المنتجات'!$A$5:$A$204,0))*G345,0))</f>
        <v/>
      </c>
      <c r="N345" s="18">
        <f>IF(AND(B345&amp;""="",F345&amp;""=""),"",IF(I345="تم التسليم",IFERROR(INDEX('المحافظات'!$C$5:$C$44,MATCH($E345,'المحافظات'!$A$5:$A$44,0)),0),IF(I345="مرتجع",IFERROR(INDEX('المحافظات'!$D$5:$D$44,MATCH($E345,'المحافظات'!$A$5:$A$44,0)),0),0)))</f>
        <v/>
      </c>
      <c r="O345" s="18">
        <f>IF(AND(B345&amp;""="",F345&amp;""=""),"",IF(I345="تم التسليم",K345+L345-M345-N345,IF(I345="مرتجع",-N345,IF(I345="ملغي",0,""))))</f>
        <v/>
      </c>
      <c r="P345" s="6">
        <f>IF(AND(B345&amp;""="",F345&amp;""=""),"",IF(NOT(ISNUMBER(MATCH(F345,'المنتجات'!$A$5:$A$204,0))),"كود المنتج غير معروف",IF(NOT(ISNUMBER(MATCH(E345,'المحافظات'!$A$5:$A$44,0))),"المنطقة غير معروفة",IF(K345&lt;0,"الخصم أكبر من قيمة الطلب",IF(I345&amp;""="","اكتب الحالة","")))))</f>
        <v/>
      </c>
    </row>
    <row r="346">
      <c r="A346" s="17" t="n"/>
      <c r="B346" s="5" t="n"/>
      <c r="C346" s="5" t="n"/>
      <c r="D346" s="13" t="n"/>
      <c r="E346" s="5" t="n"/>
      <c r="F346" s="5" t="n"/>
      <c r="G346" s="15" t="n"/>
      <c r="H346" s="14" t="n"/>
      <c r="I346" s="5" t="n"/>
      <c r="J346" s="6">
        <f>IF(AND(B346&amp;""="",F346&amp;""=""),"",IFERROR(INDEX('المنتجات'!$B$5:$B$204,MATCH($F346,'المنتجات'!$A$5:$A$204,0))&amp;"",""))</f>
        <v/>
      </c>
      <c r="K346" s="18">
        <f>IF(AND(B346&amp;""="",F346&amp;""=""),"",IFERROR(INDEX('المنتجات'!$D$5:$D$204,MATCH($F346,'المنتجات'!$A$5:$A$204,0))*G346-H346,0))</f>
        <v/>
      </c>
      <c r="L346" s="18">
        <f>IF(AND(B346&amp;""="",F346&amp;""=""),"",IF(I346="تم التسليم",IFERROR(INDEX('المحافظات'!$B$5:$B$44,MATCH($E346,'المحافظات'!$A$5:$A$44,0)),0),0))</f>
        <v/>
      </c>
      <c r="M346" s="18">
        <f>IF(AND(B346&amp;""="",F346&amp;""=""),"",IFERROR(INDEX('المنتجات'!$C$5:$C$204,MATCH($F346,'المنتجات'!$A$5:$A$204,0))*G346,0))</f>
        <v/>
      </c>
      <c r="N346" s="18">
        <f>IF(AND(B346&amp;""="",F346&amp;""=""),"",IF(I346="تم التسليم",IFERROR(INDEX('المحافظات'!$C$5:$C$44,MATCH($E346,'المحافظات'!$A$5:$A$44,0)),0),IF(I346="مرتجع",IFERROR(INDEX('المحافظات'!$D$5:$D$44,MATCH($E346,'المحافظات'!$A$5:$A$44,0)),0),0)))</f>
        <v/>
      </c>
      <c r="O346" s="18">
        <f>IF(AND(B346&amp;""="",F346&amp;""=""),"",IF(I346="تم التسليم",K346+L346-M346-N346,IF(I346="مرتجع",-N346,IF(I346="ملغي",0,""))))</f>
        <v/>
      </c>
      <c r="P346" s="6">
        <f>IF(AND(B346&amp;""="",F346&amp;""=""),"",IF(NOT(ISNUMBER(MATCH(F346,'المنتجات'!$A$5:$A$204,0))),"كود المنتج غير معروف",IF(NOT(ISNUMBER(MATCH(E346,'المحافظات'!$A$5:$A$44,0))),"المنطقة غير معروفة",IF(K346&lt;0,"الخصم أكبر من قيمة الطلب",IF(I346&amp;""="","اكتب الحالة","")))))</f>
        <v/>
      </c>
    </row>
    <row r="347">
      <c r="A347" s="17" t="n"/>
      <c r="B347" s="5" t="n"/>
      <c r="C347" s="5" t="n"/>
      <c r="D347" s="13" t="n"/>
      <c r="E347" s="5" t="n"/>
      <c r="F347" s="5" t="n"/>
      <c r="G347" s="15" t="n"/>
      <c r="H347" s="14" t="n"/>
      <c r="I347" s="5" t="n"/>
      <c r="J347" s="6">
        <f>IF(AND(B347&amp;""="",F347&amp;""=""),"",IFERROR(INDEX('المنتجات'!$B$5:$B$204,MATCH($F347,'المنتجات'!$A$5:$A$204,0))&amp;"",""))</f>
        <v/>
      </c>
      <c r="K347" s="18">
        <f>IF(AND(B347&amp;""="",F347&amp;""=""),"",IFERROR(INDEX('المنتجات'!$D$5:$D$204,MATCH($F347,'المنتجات'!$A$5:$A$204,0))*G347-H347,0))</f>
        <v/>
      </c>
      <c r="L347" s="18">
        <f>IF(AND(B347&amp;""="",F347&amp;""=""),"",IF(I347="تم التسليم",IFERROR(INDEX('المحافظات'!$B$5:$B$44,MATCH($E347,'المحافظات'!$A$5:$A$44,0)),0),0))</f>
        <v/>
      </c>
      <c r="M347" s="18">
        <f>IF(AND(B347&amp;""="",F347&amp;""=""),"",IFERROR(INDEX('المنتجات'!$C$5:$C$204,MATCH($F347,'المنتجات'!$A$5:$A$204,0))*G347,0))</f>
        <v/>
      </c>
      <c r="N347" s="18">
        <f>IF(AND(B347&amp;""="",F347&amp;""=""),"",IF(I347="تم التسليم",IFERROR(INDEX('المحافظات'!$C$5:$C$44,MATCH($E347,'المحافظات'!$A$5:$A$44,0)),0),IF(I347="مرتجع",IFERROR(INDEX('المحافظات'!$D$5:$D$44,MATCH($E347,'المحافظات'!$A$5:$A$44,0)),0),0)))</f>
        <v/>
      </c>
      <c r="O347" s="18">
        <f>IF(AND(B347&amp;""="",F347&amp;""=""),"",IF(I347="تم التسليم",K347+L347-M347-N347,IF(I347="مرتجع",-N347,IF(I347="ملغي",0,""))))</f>
        <v/>
      </c>
      <c r="P347" s="6">
        <f>IF(AND(B347&amp;""="",F347&amp;""=""),"",IF(NOT(ISNUMBER(MATCH(F347,'المنتجات'!$A$5:$A$204,0))),"كود المنتج غير معروف",IF(NOT(ISNUMBER(MATCH(E347,'المحافظات'!$A$5:$A$44,0))),"المنطقة غير معروفة",IF(K347&lt;0,"الخصم أكبر من قيمة الطلب",IF(I347&amp;""="","اكتب الحالة","")))))</f>
        <v/>
      </c>
    </row>
    <row r="348">
      <c r="A348" s="17" t="n"/>
      <c r="B348" s="5" t="n"/>
      <c r="C348" s="5" t="n"/>
      <c r="D348" s="13" t="n"/>
      <c r="E348" s="5" t="n"/>
      <c r="F348" s="5" t="n"/>
      <c r="G348" s="15" t="n"/>
      <c r="H348" s="14" t="n"/>
      <c r="I348" s="5" t="n"/>
      <c r="J348" s="6">
        <f>IF(AND(B348&amp;""="",F348&amp;""=""),"",IFERROR(INDEX('المنتجات'!$B$5:$B$204,MATCH($F348,'المنتجات'!$A$5:$A$204,0))&amp;"",""))</f>
        <v/>
      </c>
      <c r="K348" s="18">
        <f>IF(AND(B348&amp;""="",F348&amp;""=""),"",IFERROR(INDEX('المنتجات'!$D$5:$D$204,MATCH($F348,'المنتجات'!$A$5:$A$204,0))*G348-H348,0))</f>
        <v/>
      </c>
      <c r="L348" s="18">
        <f>IF(AND(B348&amp;""="",F348&amp;""=""),"",IF(I348="تم التسليم",IFERROR(INDEX('المحافظات'!$B$5:$B$44,MATCH($E348,'المحافظات'!$A$5:$A$44,0)),0),0))</f>
        <v/>
      </c>
      <c r="M348" s="18">
        <f>IF(AND(B348&amp;""="",F348&amp;""=""),"",IFERROR(INDEX('المنتجات'!$C$5:$C$204,MATCH($F348,'المنتجات'!$A$5:$A$204,0))*G348,0))</f>
        <v/>
      </c>
      <c r="N348" s="18">
        <f>IF(AND(B348&amp;""="",F348&amp;""=""),"",IF(I348="تم التسليم",IFERROR(INDEX('المحافظات'!$C$5:$C$44,MATCH($E348,'المحافظات'!$A$5:$A$44,0)),0),IF(I348="مرتجع",IFERROR(INDEX('المحافظات'!$D$5:$D$44,MATCH($E348,'المحافظات'!$A$5:$A$44,0)),0),0)))</f>
        <v/>
      </c>
      <c r="O348" s="18">
        <f>IF(AND(B348&amp;""="",F348&amp;""=""),"",IF(I348="تم التسليم",K348+L348-M348-N348,IF(I348="مرتجع",-N348,IF(I348="ملغي",0,""))))</f>
        <v/>
      </c>
      <c r="P348" s="6">
        <f>IF(AND(B348&amp;""="",F348&amp;""=""),"",IF(NOT(ISNUMBER(MATCH(F348,'المنتجات'!$A$5:$A$204,0))),"كود المنتج غير معروف",IF(NOT(ISNUMBER(MATCH(E348,'المحافظات'!$A$5:$A$44,0))),"المنطقة غير معروفة",IF(K348&lt;0,"الخصم أكبر من قيمة الطلب",IF(I348&amp;""="","اكتب الحالة","")))))</f>
        <v/>
      </c>
    </row>
    <row r="349">
      <c r="A349" s="17" t="n"/>
      <c r="B349" s="5" t="n"/>
      <c r="C349" s="5" t="n"/>
      <c r="D349" s="13" t="n"/>
      <c r="E349" s="5" t="n"/>
      <c r="F349" s="5" t="n"/>
      <c r="G349" s="15" t="n"/>
      <c r="H349" s="14" t="n"/>
      <c r="I349" s="5" t="n"/>
      <c r="J349" s="6">
        <f>IF(AND(B349&amp;""="",F349&amp;""=""),"",IFERROR(INDEX('المنتجات'!$B$5:$B$204,MATCH($F349,'المنتجات'!$A$5:$A$204,0))&amp;"",""))</f>
        <v/>
      </c>
      <c r="K349" s="18">
        <f>IF(AND(B349&amp;""="",F349&amp;""=""),"",IFERROR(INDEX('المنتجات'!$D$5:$D$204,MATCH($F349,'المنتجات'!$A$5:$A$204,0))*G349-H349,0))</f>
        <v/>
      </c>
      <c r="L349" s="18">
        <f>IF(AND(B349&amp;""="",F349&amp;""=""),"",IF(I349="تم التسليم",IFERROR(INDEX('المحافظات'!$B$5:$B$44,MATCH($E349,'المحافظات'!$A$5:$A$44,0)),0),0))</f>
        <v/>
      </c>
      <c r="M349" s="18">
        <f>IF(AND(B349&amp;""="",F349&amp;""=""),"",IFERROR(INDEX('المنتجات'!$C$5:$C$204,MATCH($F349,'المنتجات'!$A$5:$A$204,0))*G349,0))</f>
        <v/>
      </c>
      <c r="N349" s="18">
        <f>IF(AND(B349&amp;""="",F349&amp;""=""),"",IF(I349="تم التسليم",IFERROR(INDEX('المحافظات'!$C$5:$C$44,MATCH($E349,'المحافظات'!$A$5:$A$44,0)),0),IF(I349="مرتجع",IFERROR(INDEX('المحافظات'!$D$5:$D$44,MATCH($E349,'المحافظات'!$A$5:$A$44,0)),0),0)))</f>
        <v/>
      </c>
      <c r="O349" s="18">
        <f>IF(AND(B349&amp;""="",F349&amp;""=""),"",IF(I349="تم التسليم",K349+L349-M349-N349,IF(I349="مرتجع",-N349,IF(I349="ملغي",0,""))))</f>
        <v/>
      </c>
      <c r="P349" s="6">
        <f>IF(AND(B349&amp;""="",F349&amp;""=""),"",IF(NOT(ISNUMBER(MATCH(F349,'المنتجات'!$A$5:$A$204,0))),"كود المنتج غير معروف",IF(NOT(ISNUMBER(MATCH(E349,'المحافظات'!$A$5:$A$44,0))),"المنطقة غير معروفة",IF(K349&lt;0,"الخصم أكبر من قيمة الطلب",IF(I349&amp;""="","اكتب الحالة","")))))</f>
        <v/>
      </c>
    </row>
    <row r="350">
      <c r="A350" s="17" t="n"/>
      <c r="B350" s="5" t="n"/>
      <c r="C350" s="5" t="n"/>
      <c r="D350" s="13" t="n"/>
      <c r="E350" s="5" t="n"/>
      <c r="F350" s="5" t="n"/>
      <c r="G350" s="15" t="n"/>
      <c r="H350" s="14" t="n"/>
      <c r="I350" s="5" t="n"/>
      <c r="J350" s="6">
        <f>IF(AND(B350&amp;""="",F350&amp;""=""),"",IFERROR(INDEX('المنتجات'!$B$5:$B$204,MATCH($F350,'المنتجات'!$A$5:$A$204,0))&amp;"",""))</f>
        <v/>
      </c>
      <c r="K350" s="18">
        <f>IF(AND(B350&amp;""="",F350&amp;""=""),"",IFERROR(INDEX('المنتجات'!$D$5:$D$204,MATCH($F350,'المنتجات'!$A$5:$A$204,0))*G350-H350,0))</f>
        <v/>
      </c>
      <c r="L350" s="18">
        <f>IF(AND(B350&amp;""="",F350&amp;""=""),"",IF(I350="تم التسليم",IFERROR(INDEX('المحافظات'!$B$5:$B$44,MATCH($E350,'المحافظات'!$A$5:$A$44,0)),0),0))</f>
        <v/>
      </c>
      <c r="M350" s="18">
        <f>IF(AND(B350&amp;""="",F350&amp;""=""),"",IFERROR(INDEX('المنتجات'!$C$5:$C$204,MATCH($F350,'المنتجات'!$A$5:$A$204,0))*G350,0))</f>
        <v/>
      </c>
      <c r="N350" s="18">
        <f>IF(AND(B350&amp;""="",F350&amp;""=""),"",IF(I350="تم التسليم",IFERROR(INDEX('المحافظات'!$C$5:$C$44,MATCH($E350,'المحافظات'!$A$5:$A$44,0)),0),IF(I350="مرتجع",IFERROR(INDEX('المحافظات'!$D$5:$D$44,MATCH($E350,'المحافظات'!$A$5:$A$44,0)),0),0)))</f>
        <v/>
      </c>
      <c r="O350" s="18">
        <f>IF(AND(B350&amp;""="",F350&amp;""=""),"",IF(I350="تم التسليم",K350+L350-M350-N350,IF(I350="مرتجع",-N350,IF(I350="ملغي",0,""))))</f>
        <v/>
      </c>
      <c r="P350" s="6">
        <f>IF(AND(B350&amp;""="",F350&amp;""=""),"",IF(NOT(ISNUMBER(MATCH(F350,'المنتجات'!$A$5:$A$204,0))),"كود المنتج غير معروف",IF(NOT(ISNUMBER(MATCH(E350,'المحافظات'!$A$5:$A$44,0))),"المنطقة غير معروفة",IF(K350&lt;0,"الخصم أكبر من قيمة الطلب",IF(I350&amp;""="","اكتب الحالة","")))))</f>
        <v/>
      </c>
    </row>
    <row r="351">
      <c r="A351" s="17" t="n"/>
      <c r="B351" s="5" t="n"/>
      <c r="C351" s="5" t="n"/>
      <c r="D351" s="13" t="n"/>
      <c r="E351" s="5" t="n"/>
      <c r="F351" s="5" t="n"/>
      <c r="G351" s="15" t="n"/>
      <c r="H351" s="14" t="n"/>
      <c r="I351" s="5" t="n"/>
      <c r="J351" s="6">
        <f>IF(AND(B351&amp;""="",F351&amp;""=""),"",IFERROR(INDEX('المنتجات'!$B$5:$B$204,MATCH($F351,'المنتجات'!$A$5:$A$204,0))&amp;"",""))</f>
        <v/>
      </c>
      <c r="K351" s="18">
        <f>IF(AND(B351&amp;""="",F351&amp;""=""),"",IFERROR(INDEX('المنتجات'!$D$5:$D$204,MATCH($F351,'المنتجات'!$A$5:$A$204,0))*G351-H351,0))</f>
        <v/>
      </c>
      <c r="L351" s="18">
        <f>IF(AND(B351&amp;""="",F351&amp;""=""),"",IF(I351="تم التسليم",IFERROR(INDEX('المحافظات'!$B$5:$B$44,MATCH($E351,'المحافظات'!$A$5:$A$44,0)),0),0))</f>
        <v/>
      </c>
      <c r="M351" s="18">
        <f>IF(AND(B351&amp;""="",F351&amp;""=""),"",IFERROR(INDEX('المنتجات'!$C$5:$C$204,MATCH($F351,'المنتجات'!$A$5:$A$204,0))*G351,0))</f>
        <v/>
      </c>
      <c r="N351" s="18">
        <f>IF(AND(B351&amp;""="",F351&amp;""=""),"",IF(I351="تم التسليم",IFERROR(INDEX('المحافظات'!$C$5:$C$44,MATCH($E351,'المحافظات'!$A$5:$A$44,0)),0),IF(I351="مرتجع",IFERROR(INDEX('المحافظات'!$D$5:$D$44,MATCH($E351,'المحافظات'!$A$5:$A$44,0)),0),0)))</f>
        <v/>
      </c>
      <c r="O351" s="18">
        <f>IF(AND(B351&amp;""="",F351&amp;""=""),"",IF(I351="تم التسليم",K351+L351-M351-N351,IF(I351="مرتجع",-N351,IF(I351="ملغي",0,""))))</f>
        <v/>
      </c>
      <c r="P351" s="6">
        <f>IF(AND(B351&amp;""="",F351&amp;""=""),"",IF(NOT(ISNUMBER(MATCH(F351,'المنتجات'!$A$5:$A$204,0))),"كود المنتج غير معروف",IF(NOT(ISNUMBER(MATCH(E351,'المحافظات'!$A$5:$A$44,0))),"المنطقة غير معروفة",IF(K351&lt;0,"الخصم أكبر من قيمة الطلب",IF(I351&amp;""="","اكتب الحالة","")))))</f>
        <v/>
      </c>
    </row>
    <row r="352">
      <c r="A352" s="17" t="n"/>
      <c r="B352" s="5" t="n"/>
      <c r="C352" s="5" t="n"/>
      <c r="D352" s="13" t="n"/>
      <c r="E352" s="5" t="n"/>
      <c r="F352" s="5" t="n"/>
      <c r="G352" s="15" t="n"/>
      <c r="H352" s="14" t="n"/>
      <c r="I352" s="5" t="n"/>
      <c r="J352" s="6">
        <f>IF(AND(B352&amp;""="",F352&amp;""=""),"",IFERROR(INDEX('المنتجات'!$B$5:$B$204,MATCH($F352,'المنتجات'!$A$5:$A$204,0))&amp;"",""))</f>
        <v/>
      </c>
      <c r="K352" s="18">
        <f>IF(AND(B352&amp;""="",F352&amp;""=""),"",IFERROR(INDEX('المنتجات'!$D$5:$D$204,MATCH($F352,'المنتجات'!$A$5:$A$204,0))*G352-H352,0))</f>
        <v/>
      </c>
      <c r="L352" s="18">
        <f>IF(AND(B352&amp;""="",F352&amp;""=""),"",IF(I352="تم التسليم",IFERROR(INDEX('المحافظات'!$B$5:$B$44,MATCH($E352,'المحافظات'!$A$5:$A$44,0)),0),0))</f>
        <v/>
      </c>
      <c r="M352" s="18">
        <f>IF(AND(B352&amp;""="",F352&amp;""=""),"",IFERROR(INDEX('المنتجات'!$C$5:$C$204,MATCH($F352,'المنتجات'!$A$5:$A$204,0))*G352,0))</f>
        <v/>
      </c>
      <c r="N352" s="18">
        <f>IF(AND(B352&amp;""="",F352&amp;""=""),"",IF(I352="تم التسليم",IFERROR(INDEX('المحافظات'!$C$5:$C$44,MATCH($E352,'المحافظات'!$A$5:$A$44,0)),0),IF(I352="مرتجع",IFERROR(INDEX('المحافظات'!$D$5:$D$44,MATCH($E352,'المحافظات'!$A$5:$A$44,0)),0),0)))</f>
        <v/>
      </c>
      <c r="O352" s="18">
        <f>IF(AND(B352&amp;""="",F352&amp;""=""),"",IF(I352="تم التسليم",K352+L352-M352-N352,IF(I352="مرتجع",-N352,IF(I352="ملغي",0,""))))</f>
        <v/>
      </c>
      <c r="P352" s="6">
        <f>IF(AND(B352&amp;""="",F352&amp;""=""),"",IF(NOT(ISNUMBER(MATCH(F352,'المنتجات'!$A$5:$A$204,0))),"كود المنتج غير معروف",IF(NOT(ISNUMBER(MATCH(E352,'المحافظات'!$A$5:$A$44,0))),"المنطقة غير معروفة",IF(K352&lt;0,"الخصم أكبر من قيمة الطلب",IF(I352&amp;""="","اكتب الحالة","")))))</f>
        <v/>
      </c>
    </row>
    <row r="353">
      <c r="A353" s="17" t="n"/>
      <c r="B353" s="5" t="n"/>
      <c r="C353" s="5" t="n"/>
      <c r="D353" s="13" t="n"/>
      <c r="E353" s="5" t="n"/>
      <c r="F353" s="5" t="n"/>
      <c r="G353" s="15" t="n"/>
      <c r="H353" s="14" t="n"/>
      <c r="I353" s="5" t="n"/>
      <c r="J353" s="6">
        <f>IF(AND(B353&amp;""="",F353&amp;""=""),"",IFERROR(INDEX('المنتجات'!$B$5:$B$204,MATCH($F353,'المنتجات'!$A$5:$A$204,0))&amp;"",""))</f>
        <v/>
      </c>
      <c r="K353" s="18">
        <f>IF(AND(B353&amp;""="",F353&amp;""=""),"",IFERROR(INDEX('المنتجات'!$D$5:$D$204,MATCH($F353,'المنتجات'!$A$5:$A$204,0))*G353-H353,0))</f>
        <v/>
      </c>
      <c r="L353" s="18">
        <f>IF(AND(B353&amp;""="",F353&amp;""=""),"",IF(I353="تم التسليم",IFERROR(INDEX('المحافظات'!$B$5:$B$44,MATCH($E353,'المحافظات'!$A$5:$A$44,0)),0),0))</f>
        <v/>
      </c>
      <c r="M353" s="18">
        <f>IF(AND(B353&amp;""="",F353&amp;""=""),"",IFERROR(INDEX('المنتجات'!$C$5:$C$204,MATCH($F353,'المنتجات'!$A$5:$A$204,0))*G353,0))</f>
        <v/>
      </c>
      <c r="N353" s="18">
        <f>IF(AND(B353&amp;""="",F353&amp;""=""),"",IF(I353="تم التسليم",IFERROR(INDEX('المحافظات'!$C$5:$C$44,MATCH($E353,'المحافظات'!$A$5:$A$44,0)),0),IF(I353="مرتجع",IFERROR(INDEX('المحافظات'!$D$5:$D$44,MATCH($E353,'المحافظات'!$A$5:$A$44,0)),0),0)))</f>
        <v/>
      </c>
      <c r="O353" s="18">
        <f>IF(AND(B353&amp;""="",F353&amp;""=""),"",IF(I353="تم التسليم",K353+L353-M353-N353,IF(I353="مرتجع",-N353,IF(I353="ملغي",0,""))))</f>
        <v/>
      </c>
      <c r="P353" s="6">
        <f>IF(AND(B353&amp;""="",F353&amp;""=""),"",IF(NOT(ISNUMBER(MATCH(F353,'المنتجات'!$A$5:$A$204,0))),"كود المنتج غير معروف",IF(NOT(ISNUMBER(MATCH(E353,'المحافظات'!$A$5:$A$44,0))),"المنطقة غير معروفة",IF(K353&lt;0,"الخصم أكبر من قيمة الطلب",IF(I353&amp;""="","اكتب الحالة","")))))</f>
        <v/>
      </c>
    </row>
    <row r="354">
      <c r="A354" s="17" t="n"/>
      <c r="B354" s="5" t="n"/>
      <c r="C354" s="5" t="n"/>
      <c r="D354" s="13" t="n"/>
      <c r="E354" s="5" t="n"/>
      <c r="F354" s="5" t="n"/>
      <c r="G354" s="15" t="n"/>
      <c r="H354" s="14" t="n"/>
      <c r="I354" s="5" t="n"/>
      <c r="J354" s="6">
        <f>IF(AND(B354&amp;""="",F354&amp;""=""),"",IFERROR(INDEX('المنتجات'!$B$5:$B$204,MATCH($F354,'المنتجات'!$A$5:$A$204,0))&amp;"",""))</f>
        <v/>
      </c>
      <c r="K354" s="18">
        <f>IF(AND(B354&amp;""="",F354&amp;""=""),"",IFERROR(INDEX('المنتجات'!$D$5:$D$204,MATCH($F354,'المنتجات'!$A$5:$A$204,0))*G354-H354,0))</f>
        <v/>
      </c>
      <c r="L354" s="18">
        <f>IF(AND(B354&amp;""="",F354&amp;""=""),"",IF(I354="تم التسليم",IFERROR(INDEX('المحافظات'!$B$5:$B$44,MATCH($E354,'المحافظات'!$A$5:$A$44,0)),0),0))</f>
        <v/>
      </c>
      <c r="M354" s="18">
        <f>IF(AND(B354&amp;""="",F354&amp;""=""),"",IFERROR(INDEX('المنتجات'!$C$5:$C$204,MATCH($F354,'المنتجات'!$A$5:$A$204,0))*G354,0))</f>
        <v/>
      </c>
      <c r="N354" s="18">
        <f>IF(AND(B354&amp;""="",F354&amp;""=""),"",IF(I354="تم التسليم",IFERROR(INDEX('المحافظات'!$C$5:$C$44,MATCH($E354,'المحافظات'!$A$5:$A$44,0)),0),IF(I354="مرتجع",IFERROR(INDEX('المحافظات'!$D$5:$D$44,MATCH($E354,'المحافظات'!$A$5:$A$44,0)),0),0)))</f>
        <v/>
      </c>
      <c r="O354" s="18">
        <f>IF(AND(B354&amp;""="",F354&amp;""=""),"",IF(I354="تم التسليم",K354+L354-M354-N354,IF(I354="مرتجع",-N354,IF(I354="ملغي",0,""))))</f>
        <v/>
      </c>
      <c r="P354" s="6">
        <f>IF(AND(B354&amp;""="",F354&amp;""=""),"",IF(NOT(ISNUMBER(MATCH(F354,'المنتجات'!$A$5:$A$204,0))),"كود المنتج غير معروف",IF(NOT(ISNUMBER(MATCH(E354,'المحافظات'!$A$5:$A$44,0))),"المنطقة غير معروفة",IF(K354&lt;0,"الخصم أكبر من قيمة الطلب",IF(I354&amp;""="","اكتب الحالة","")))))</f>
        <v/>
      </c>
    </row>
    <row r="355">
      <c r="A355" s="17" t="n"/>
      <c r="B355" s="5" t="n"/>
      <c r="C355" s="5" t="n"/>
      <c r="D355" s="13" t="n"/>
      <c r="E355" s="5" t="n"/>
      <c r="F355" s="5" t="n"/>
      <c r="G355" s="15" t="n"/>
      <c r="H355" s="14" t="n"/>
      <c r="I355" s="5" t="n"/>
      <c r="J355" s="6">
        <f>IF(AND(B355&amp;""="",F355&amp;""=""),"",IFERROR(INDEX('المنتجات'!$B$5:$B$204,MATCH($F355,'المنتجات'!$A$5:$A$204,0))&amp;"",""))</f>
        <v/>
      </c>
      <c r="K355" s="18">
        <f>IF(AND(B355&amp;""="",F355&amp;""=""),"",IFERROR(INDEX('المنتجات'!$D$5:$D$204,MATCH($F355,'المنتجات'!$A$5:$A$204,0))*G355-H355,0))</f>
        <v/>
      </c>
      <c r="L355" s="18">
        <f>IF(AND(B355&amp;""="",F355&amp;""=""),"",IF(I355="تم التسليم",IFERROR(INDEX('المحافظات'!$B$5:$B$44,MATCH($E355,'المحافظات'!$A$5:$A$44,0)),0),0))</f>
        <v/>
      </c>
      <c r="M355" s="18">
        <f>IF(AND(B355&amp;""="",F355&amp;""=""),"",IFERROR(INDEX('المنتجات'!$C$5:$C$204,MATCH($F355,'المنتجات'!$A$5:$A$204,0))*G355,0))</f>
        <v/>
      </c>
      <c r="N355" s="18">
        <f>IF(AND(B355&amp;""="",F355&amp;""=""),"",IF(I355="تم التسليم",IFERROR(INDEX('المحافظات'!$C$5:$C$44,MATCH($E355,'المحافظات'!$A$5:$A$44,0)),0),IF(I355="مرتجع",IFERROR(INDEX('المحافظات'!$D$5:$D$44,MATCH($E355,'المحافظات'!$A$5:$A$44,0)),0),0)))</f>
        <v/>
      </c>
      <c r="O355" s="18">
        <f>IF(AND(B355&amp;""="",F355&amp;""=""),"",IF(I355="تم التسليم",K355+L355-M355-N355,IF(I355="مرتجع",-N355,IF(I355="ملغي",0,""))))</f>
        <v/>
      </c>
      <c r="P355" s="6">
        <f>IF(AND(B355&amp;""="",F355&amp;""=""),"",IF(NOT(ISNUMBER(MATCH(F355,'المنتجات'!$A$5:$A$204,0))),"كود المنتج غير معروف",IF(NOT(ISNUMBER(MATCH(E355,'المحافظات'!$A$5:$A$44,0))),"المنطقة غير معروفة",IF(K355&lt;0,"الخصم أكبر من قيمة الطلب",IF(I355&amp;""="","اكتب الحالة","")))))</f>
        <v/>
      </c>
    </row>
    <row r="356">
      <c r="A356" s="17" t="n"/>
      <c r="B356" s="5" t="n"/>
      <c r="C356" s="5" t="n"/>
      <c r="D356" s="13" t="n"/>
      <c r="E356" s="5" t="n"/>
      <c r="F356" s="5" t="n"/>
      <c r="G356" s="15" t="n"/>
      <c r="H356" s="14" t="n"/>
      <c r="I356" s="5" t="n"/>
      <c r="J356" s="6">
        <f>IF(AND(B356&amp;""="",F356&amp;""=""),"",IFERROR(INDEX('المنتجات'!$B$5:$B$204,MATCH($F356,'المنتجات'!$A$5:$A$204,0))&amp;"",""))</f>
        <v/>
      </c>
      <c r="K356" s="18">
        <f>IF(AND(B356&amp;""="",F356&amp;""=""),"",IFERROR(INDEX('المنتجات'!$D$5:$D$204,MATCH($F356,'المنتجات'!$A$5:$A$204,0))*G356-H356,0))</f>
        <v/>
      </c>
      <c r="L356" s="18">
        <f>IF(AND(B356&amp;""="",F356&amp;""=""),"",IF(I356="تم التسليم",IFERROR(INDEX('المحافظات'!$B$5:$B$44,MATCH($E356,'المحافظات'!$A$5:$A$44,0)),0),0))</f>
        <v/>
      </c>
      <c r="M356" s="18">
        <f>IF(AND(B356&amp;""="",F356&amp;""=""),"",IFERROR(INDEX('المنتجات'!$C$5:$C$204,MATCH($F356,'المنتجات'!$A$5:$A$204,0))*G356,0))</f>
        <v/>
      </c>
      <c r="N356" s="18">
        <f>IF(AND(B356&amp;""="",F356&amp;""=""),"",IF(I356="تم التسليم",IFERROR(INDEX('المحافظات'!$C$5:$C$44,MATCH($E356,'المحافظات'!$A$5:$A$44,0)),0),IF(I356="مرتجع",IFERROR(INDEX('المحافظات'!$D$5:$D$44,MATCH($E356,'المحافظات'!$A$5:$A$44,0)),0),0)))</f>
        <v/>
      </c>
      <c r="O356" s="18">
        <f>IF(AND(B356&amp;""="",F356&amp;""=""),"",IF(I356="تم التسليم",K356+L356-M356-N356,IF(I356="مرتجع",-N356,IF(I356="ملغي",0,""))))</f>
        <v/>
      </c>
      <c r="P356" s="6">
        <f>IF(AND(B356&amp;""="",F356&amp;""=""),"",IF(NOT(ISNUMBER(MATCH(F356,'المنتجات'!$A$5:$A$204,0))),"كود المنتج غير معروف",IF(NOT(ISNUMBER(MATCH(E356,'المحافظات'!$A$5:$A$44,0))),"المنطقة غير معروفة",IF(K356&lt;0,"الخصم أكبر من قيمة الطلب",IF(I356&amp;""="","اكتب الحالة","")))))</f>
        <v/>
      </c>
    </row>
    <row r="357">
      <c r="A357" s="17" t="n"/>
      <c r="B357" s="5" t="n"/>
      <c r="C357" s="5" t="n"/>
      <c r="D357" s="13" t="n"/>
      <c r="E357" s="5" t="n"/>
      <c r="F357" s="5" t="n"/>
      <c r="G357" s="15" t="n"/>
      <c r="H357" s="14" t="n"/>
      <c r="I357" s="5" t="n"/>
      <c r="J357" s="6">
        <f>IF(AND(B357&amp;""="",F357&amp;""=""),"",IFERROR(INDEX('المنتجات'!$B$5:$B$204,MATCH($F357,'المنتجات'!$A$5:$A$204,0))&amp;"",""))</f>
        <v/>
      </c>
      <c r="K357" s="18">
        <f>IF(AND(B357&amp;""="",F357&amp;""=""),"",IFERROR(INDEX('المنتجات'!$D$5:$D$204,MATCH($F357,'المنتجات'!$A$5:$A$204,0))*G357-H357,0))</f>
        <v/>
      </c>
      <c r="L357" s="18">
        <f>IF(AND(B357&amp;""="",F357&amp;""=""),"",IF(I357="تم التسليم",IFERROR(INDEX('المحافظات'!$B$5:$B$44,MATCH($E357,'المحافظات'!$A$5:$A$44,0)),0),0))</f>
        <v/>
      </c>
      <c r="M357" s="18">
        <f>IF(AND(B357&amp;""="",F357&amp;""=""),"",IFERROR(INDEX('المنتجات'!$C$5:$C$204,MATCH($F357,'المنتجات'!$A$5:$A$204,0))*G357,0))</f>
        <v/>
      </c>
      <c r="N357" s="18">
        <f>IF(AND(B357&amp;""="",F357&amp;""=""),"",IF(I357="تم التسليم",IFERROR(INDEX('المحافظات'!$C$5:$C$44,MATCH($E357,'المحافظات'!$A$5:$A$44,0)),0),IF(I357="مرتجع",IFERROR(INDEX('المحافظات'!$D$5:$D$44,MATCH($E357,'المحافظات'!$A$5:$A$44,0)),0),0)))</f>
        <v/>
      </c>
      <c r="O357" s="18">
        <f>IF(AND(B357&amp;""="",F357&amp;""=""),"",IF(I357="تم التسليم",K357+L357-M357-N357,IF(I357="مرتجع",-N357,IF(I357="ملغي",0,""))))</f>
        <v/>
      </c>
      <c r="P357" s="6">
        <f>IF(AND(B357&amp;""="",F357&amp;""=""),"",IF(NOT(ISNUMBER(MATCH(F357,'المنتجات'!$A$5:$A$204,0))),"كود المنتج غير معروف",IF(NOT(ISNUMBER(MATCH(E357,'المحافظات'!$A$5:$A$44,0))),"المنطقة غير معروفة",IF(K357&lt;0,"الخصم أكبر من قيمة الطلب",IF(I357&amp;""="","اكتب الحالة","")))))</f>
        <v/>
      </c>
    </row>
    <row r="358">
      <c r="A358" s="17" t="n"/>
      <c r="B358" s="5" t="n"/>
      <c r="C358" s="5" t="n"/>
      <c r="D358" s="13" t="n"/>
      <c r="E358" s="5" t="n"/>
      <c r="F358" s="5" t="n"/>
      <c r="G358" s="15" t="n"/>
      <c r="H358" s="14" t="n"/>
      <c r="I358" s="5" t="n"/>
      <c r="J358" s="6">
        <f>IF(AND(B358&amp;""="",F358&amp;""=""),"",IFERROR(INDEX('المنتجات'!$B$5:$B$204,MATCH($F358,'المنتجات'!$A$5:$A$204,0))&amp;"",""))</f>
        <v/>
      </c>
      <c r="K358" s="18">
        <f>IF(AND(B358&amp;""="",F358&amp;""=""),"",IFERROR(INDEX('المنتجات'!$D$5:$D$204,MATCH($F358,'المنتجات'!$A$5:$A$204,0))*G358-H358,0))</f>
        <v/>
      </c>
      <c r="L358" s="18">
        <f>IF(AND(B358&amp;""="",F358&amp;""=""),"",IF(I358="تم التسليم",IFERROR(INDEX('المحافظات'!$B$5:$B$44,MATCH($E358,'المحافظات'!$A$5:$A$44,0)),0),0))</f>
        <v/>
      </c>
      <c r="M358" s="18">
        <f>IF(AND(B358&amp;""="",F358&amp;""=""),"",IFERROR(INDEX('المنتجات'!$C$5:$C$204,MATCH($F358,'المنتجات'!$A$5:$A$204,0))*G358,0))</f>
        <v/>
      </c>
      <c r="N358" s="18">
        <f>IF(AND(B358&amp;""="",F358&amp;""=""),"",IF(I358="تم التسليم",IFERROR(INDEX('المحافظات'!$C$5:$C$44,MATCH($E358,'المحافظات'!$A$5:$A$44,0)),0),IF(I358="مرتجع",IFERROR(INDEX('المحافظات'!$D$5:$D$44,MATCH($E358,'المحافظات'!$A$5:$A$44,0)),0),0)))</f>
        <v/>
      </c>
      <c r="O358" s="18">
        <f>IF(AND(B358&amp;""="",F358&amp;""=""),"",IF(I358="تم التسليم",K358+L358-M358-N358,IF(I358="مرتجع",-N358,IF(I358="ملغي",0,""))))</f>
        <v/>
      </c>
      <c r="P358" s="6">
        <f>IF(AND(B358&amp;""="",F358&amp;""=""),"",IF(NOT(ISNUMBER(MATCH(F358,'المنتجات'!$A$5:$A$204,0))),"كود المنتج غير معروف",IF(NOT(ISNUMBER(MATCH(E358,'المحافظات'!$A$5:$A$44,0))),"المنطقة غير معروفة",IF(K358&lt;0,"الخصم أكبر من قيمة الطلب",IF(I358&amp;""="","اكتب الحالة","")))))</f>
        <v/>
      </c>
    </row>
    <row r="359">
      <c r="A359" s="17" t="n"/>
      <c r="B359" s="5" t="n"/>
      <c r="C359" s="5" t="n"/>
      <c r="D359" s="13" t="n"/>
      <c r="E359" s="5" t="n"/>
      <c r="F359" s="5" t="n"/>
      <c r="G359" s="15" t="n"/>
      <c r="H359" s="14" t="n"/>
      <c r="I359" s="5" t="n"/>
      <c r="J359" s="6">
        <f>IF(AND(B359&amp;""="",F359&amp;""=""),"",IFERROR(INDEX('المنتجات'!$B$5:$B$204,MATCH($F359,'المنتجات'!$A$5:$A$204,0))&amp;"",""))</f>
        <v/>
      </c>
      <c r="K359" s="18">
        <f>IF(AND(B359&amp;""="",F359&amp;""=""),"",IFERROR(INDEX('المنتجات'!$D$5:$D$204,MATCH($F359,'المنتجات'!$A$5:$A$204,0))*G359-H359,0))</f>
        <v/>
      </c>
      <c r="L359" s="18">
        <f>IF(AND(B359&amp;""="",F359&amp;""=""),"",IF(I359="تم التسليم",IFERROR(INDEX('المحافظات'!$B$5:$B$44,MATCH($E359,'المحافظات'!$A$5:$A$44,0)),0),0))</f>
        <v/>
      </c>
      <c r="M359" s="18">
        <f>IF(AND(B359&amp;""="",F359&amp;""=""),"",IFERROR(INDEX('المنتجات'!$C$5:$C$204,MATCH($F359,'المنتجات'!$A$5:$A$204,0))*G359,0))</f>
        <v/>
      </c>
      <c r="N359" s="18">
        <f>IF(AND(B359&amp;""="",F359&amp;""=""),"",IF(I359="تم التسليم",IFERROR(INDEX('المحافظات'!$C$5:$C$44,MATCH($E359,'المحافظات'!$A$5:$A$44,0)),0),IF(I359="مرتجع",IFERROR(INDEX('المحافظات'!$D$5:$D$44,MATCH($E359,'المحافظات'!$A$5:$A$44,0)),0),0)))</f>
        <v/>
      </c>
      <c r="O359" s="18">
        <f>IF(AND(B359&amp;""="",F359&amp;""=""),"",IF(I359="تم التسليم",K359+L359-M359-N359,IF(I359="مرتجع",-N359,IF(I359="ملغي",0,""))))</f>
        <v/>
      </c>
      <c r="P359" s="6">
        <f>IF(AND(B359&amp;""="",F359&amp;""=""),"",IF(NOT(ISNUMBER(MATCH(F359,'المنتجات'!$A$5:$A$204,0))),"كود المنتج غير معروف",IF(NOT(ISNUMBER(MATCH(E359,'المحافظات'!$A$5:$A$44,0))),"المنطقة غير معروفة",IF(K359&lt;0,"الخصم أكبر من قيمة الطلب",IF(I359&amp;""="","اكتب الحالة","")))))</f>
        <v/>
      </c>
    </row>
    <row r="360">
      <c r="A360" s="17" t="n"/>
      <c r="B360" s="5" t="n"/>
      <c r="C360" s="5" t="n"/>
      <c r="D360" s="13" t="n"/>
      <c r="E360" s="5" t="n"/>
      <c r="F360" s="5" t="n"/>
      <c r="G360" s="15" t="n"/>
      <c r="H360" s="14" t="n"/>
      <c r="I360" s="5" t="n"/>
      <c r="J360" s="6">
        <f>IF(AND(B360&amp;""="",F360&amp;""=""),"",IFERROR(INDEX('المنتجات'!$B$5:$B$204,MATCH($F360,'المنتجات'!$A$5:$A$204,0))&amp;"",""))</f>
        <v/>
      </c>
      <c r="K360" s="18">
        <f>IF(AND(B360&amp;""="",F360&amp;""=""),"",IFERROR(INDEX('المنتجات'!$D$5:$D$204,MATCH($F360,'المنتجات'!$A$5:$A$204,0))*G360-H360,0))</f>
        <v/>
      </c>
      <c r="L360" s="18">
        <f>IF(AND(B360&amp;""="",F360&amp;""=""),"",IF(I360="تم التسليم",IFERROR(INDEX('المحافظات'!$B$5:$B$44,MATCH($E360,'المحافظات'!$A$5:$A$44,0)),0),0))</f>
        <v/>
      </c>
      <c r="M360" s="18">
        <f>IF(AND(B360&amp;""="",F360&amp;""=""),"",IFERROR(INDEX('المنتجات'!$C$5:$C$204,MATCH($F360,'المنتجات'!$A$5:$A$204,0))*G360,0))</f>
        <v/>
      </c>
      <c r="N360" s="18">
        <f>IF(AND(B360&amp;""="",F360&amp;""=""),"",IF(I360="تم التسليم",IFERROR(INDEX('المحافظات'!$C$5:$C$44,MATCH($E360,'المحافظات'!$A$5:$A$44,0)),0),IF(I360="مرتجع",IFERROR(INDEX('المحافظات'!$D$5:$D$44,MATCH($E360,'المحافظات'!$A$5:$A$44,0)),0),0)))</f>
        <v/>
      </c>
      <c r="O360" s="18">
        <f>IF(AND(B360&amp;""="",F360&amp;""=""),"",IF(I360="تم التسليم",K360+L360-M360-N360,IF(I360="مرتجع",-N360,IF(I360="ملغي",0,""))))</f>
        <v/>
      </c>
      <c r="P360" s="6">
        <f>IF(AND(B360&amp;""="",F360&amp;""=""),"",IF(NOT(ISNUMBER(MATCH(F360,'المنتجات'!$A$5:$A$204,0))),"كود المنتج غير معروف",IF(NOT(ISNUMBER(MATCH(E360,'المحافظات'!$A$5:$A$44,0))),"المنطقة غير معروفة",IF(K360&lt;0,"الخصم أكبر من قيمة الطلب",IF(I360&amp;""="","اكتب الحالة","")))))</f>
        <v/>
      </c>
    </row>
    <row r="361">
      <c r="A361" s="17" t="n"/>
      <c r="B361" s="5" t="n"/>
      <c r="C361" s="5" t="n"/>
      <c r="D361" s="13" t="n"/>
      <c r="E361" s="5" t="n"/>
      <c r="F361" s="5" t="n"/>
      <c r="G361" s="15" t="n"/>
      <c r="H361" s="14" t="n"/>
      <c r="I361" s="5" t="n"/>
      <c r="J361" s="6">
        <f>IF(AND(B361&amp;""="",F361&amp;""=""),"",IFERROR(INDEX('المنتجات'!$B$5:$B$204,MATCH($F361,'المنتجات'!$A$5:$A$204,0))&amp;"",""))</f>
        <v/>
      </c>
      <c r="K361" s="18">
        <f>IF(AND(B361&amp;""="",F361&amp;""=""),"",IFERROR(INDEX('المنتجات'!$D$5:$D$204,MATCH($F361,'المنتجات'!$A$5:$A$204,0))*G361-H361,0))</f>
        <v/>
      </c>
      <c r="L361" s="18">
        <f>IF(AND(B361&amp;""="",F361&amp;""=""),"",IF(I361="تم التسليم",IFERROR(INDEX('المحافظات'!$B$5:$B$44,MATCH($E361,'المحافظات'!$A$5:$A$44,0)),0),0))</f>
        <v/>
      </c>
      <c r="M361" s="18">
        <f>IF(AND(B361&amp;""="",F361&amp;""=""),"",IFERROR(INDEX('المنتجات'!$C$5:$C$204,MATCH($F361,'المنتجات'!$A$5:$A$204,0))*G361,0))</f>
        <v/>
      </c>
      <c r="N361" s="18">
        <f>IF(AND(B361&amp;""="",F361&amp;""=""),"",IF(I361="تم التسليم",IFERROR(INDEX('المحافظات'!$C$5:$C$44,MATCH($E361,'المحافظات'!$A$5:$A$44,0)),0),IF(I361="مرتجع",IFERROR(INDEX('المحافظات'!$D$5:$D$44,MATCH($E361,'المحافظات'!$A$5:$A$44,0)),0),0)))</f>
        <v/>
      </c>
      <c r="O361" s="18">
        <f>IF(AND(B361&amp;""="",F361&amp;""=""),"",IF(I361="تم التسليم",K361+L361-M361-N361,IF(I361="مرتجع",-N361,IF(I361="ملغي",0,""))))</f>
        <v/>
      </c>
      <c r="P361" s="6">
        <f>IF(AND(B361&amp;""="",F361&amp;""=""),"",IF(NOT(ISNUMBER(MATCH(F361,'المنتجات'!$A$5:$A$204,0))),"كود المنتج غير معروف",IF(NOT(ISNUMBER(MATCH(E361,'المحافظات'!$A$5:$A$44,0))),"المنطقة غير معروفة",IF(K361&lt;0,"الخصم أكبر من قيمة الطلب",IF(I361&amp;""="","اكتب الحالة","")))))</f>
        <v/>
      </c>
    </row>
    <row r="362">
      <c r="A362" s="17" t="n"/>
      <c r="B362" s="5" t="n"/>
      <c r="C362" s="5" t="n"/>
      <c r="D362" s="13" t="n"/>
      <c r="E362" s="5" t="n"/>
      <c r="F362" s="5" t="n"/>
      <c r="G362" s="15" t="n"/>
      <c r="H362" s="14" t="n"/>
      <c r="I362" s="5" t="n"/>
      <c r="J362" s="6">
        <f>IF(AND(B362&amp;""="",F362&amp;""=""),"",IFERROR(INDEX('المنتجات'!$B$5:$B$204,MATCH($F362,'المنتجات'!$A$5:$A$204,0))&amp;"",""))</f>
        <v/>
      </c>
      <c r="K362" s="18">
        <f>IF(AND(B362&amp;""="",F362&amp;""=""),"",IFERROR(INDEX('المنتجات'!$D$5:$D$204,MATCH($F362,'المنتجات'!$A$5:$A$204,0))*G362-H362,0))</f>
        <v/>
      </c>
      <c r="L362" s="18">
        <f>IF(AND(B362&amp;""="",F362&amp;""=""),"",IF(I362="تم التسليم",IFERROR(INDEX('المحافظات'!$B$5:$B$44,MATCH($E362,'المحافظات'!$A$5:$A$44,0)),0),0))</f>
        <v/>
      </c>
      <c r="M362" s="18">
        <f>IF(AND(B362&amp;""="",F362&amp;""=""),"",IFERROR(INDEX('المنتجات'!$C$5:$C$204,MATCH($F362,'المنتجات'!$A$5:$A$204,0))*G362,0))</f>
        <v/>
      </c>
      <c r="N362" s="18">
        <f>IF(AND(B362&amp;""="",F362&amp;""=""),"",IF(I362="تم التسليم",IFERROR(INDEX('المحافظات'!$C$5:$C$44,MATCH($E362,'المحافظات'!$A$5:$A$44,0)),0),IF(I362="مرتجع",IFERROR(INDEX('المحافظات'!$D$5:$D$44,MATCH($E362,'المحافظات'!$A$5:$A$44,0)),0),0)))</f>
        <v/>
      </c>
      <c r="O362" s="18">
        <f>IF(AND(B362&amp;""="",F362&amp;""=""),"",IF(I362="تم التسليم",K362+L362-M362-N362,IF(I362="مرتجع",-N362,IF(I362="ملغي",0,""))))</f>
        <v/>
      </c>
      <c r="P362" s="6">
        <f>IF(AND(B362&amp;""="",F362&amp;""=""),"",IF(NOT(ISNUMBER(MATCH(F362,'المنتجات'!$A$5:$A$204,0))),"كود المنتج غير معروف",IF(NOT(ISNUMBER(MATCH(E362,'المحافظات'!$A$5:$A$44,0))),"المنطقة غير معروفة",IF(K362&lt;0,"الخصم أكبر من قيمة الطلب",IF(I362&amp;""="","اكتب الحالة","")))))</f>
        <v/>
      </c>
    </row>
    <row r="363">
      <c r="A363" s="17" t="n"/>
      <c r="B363" s="5" t="n"/>
      <c r="C363" s="5" t="n"/>
      <c r="D363" s="13" t="n"/>
      <c r="E363" s="5" t="n"/>
      <c r="F363" s="5" t="n"/>
      <c r="G363" s="15" t="n"/>
      <c r="H363" s="14" t="n"/>
      <c r="I363" s="5" t="n"/>
      <c r="J363" s="6">
        <f>IF(AND(B363&amp;""="",F363&amp;""=""),"",IFERROR(INDEX('المنتجات'!$B$5:$B$204,MATCH($F363,'المنتجات'!$A$5:$A$204,0))&amp;"",""))</f>
        <v/>
      </c>
      <c r="K363" s="18">
        <f>IF(AND(B363&amp;""="",F363&amp;""=""),"",IFERROR(INDEX('المنتجات'!$D$5:$D$204,MATCH($F363,'المنتجات'!$A$5:$A$204,0))*G363-H363,0))</f>
        <v/>
      </c>
      <c r="L363" s="18">
        <f>IF(AND(B363&amp;""="",F363&amp;""=""),"",IF(I363="تم التسليم",IFERROR(INDEX('المحافظات'!$B$5:$B$44,MATCH($E363,'المحافظات'!$A$5:$A$44,0)),0),0))</f>
        <v/>
      </c>
      <c r="M363" s="18">
        <f>IF(AND(B363&amp;""="",F363&amp;""=""),"",IFERROR(INDEX('المنتجات'!$C$5:$C$204,MATCH($F363,'المنتجات'!$A$5:$A$204,0))*G363,0))</f>
        <v/>
      </c>
      <c r="N363" s="18">
        <f>IF(AND(B363&amp;""="",F363&amp;""=""),"",IF(I363="تم التسليم",IFERROR(INDEX('المحافظات'!$C$5:$C$44,MATCH($E363,'المحافظات'!$A$5:$A$44,0)),0),IF(I363="مرتجع",IFERROR(INDEX('المحافظات'!$D$5:$D$44,MATCH($E363,'المحافظات'!$A$5:$A$44,0)),0),0)))</f>
        <v/>
      </c>
      <c r="O363" s="18">
        <f>IF(AND(B363&amp;""="",F363&amp;""=""),"",IF(I363="تم التسليم",K363+L363-M363-N363,IF(I363="مرتجع",-N363,IF(I363="ملغي",0,""))))</f>
        <v/>
      </c>
      <c r="P363" s="6">
        <f>IF(AND(B363&amp;""="",F363&amp;""=""),"",IF(NOT(ISNUMBER(MATCH(F363,'المنتجات'!$A$5:$A$204,0))),"كود المنتج غير معروف",IF(NOT(ISNUMBER(MATCH(E363,'المحافظات'!$A$5:$A$44,0))),"المنطقة غير معروفة",IF(K363&lt;0,"الخصم أكبر من قيمة الطلب",IF(I363&amp;""="","اكتب الحالة","")))))</f>
        <v/>
      </c>
    </row>
    <row r="364">
      <c r="A364" s="17" t="n"/>
      <c r="B364" s="5" t="n"/>
      <c r="C364" s="5" t="n"/>
      <c r="D364" s="13" t="n"/>
      <c r="E364" s="5" t="n"/>
      <c r="F364" s="5" t="n"/>
      <c r="G364" s="15" t="n"/>
      <c r="H364" s="14" t="n"/>
      <c r="I364" s="5" t="n"/>
      <c r="J364" s="6">
        <f>IF(AND(B364&amp;""="",F364&amp;""=""),"",IFERROR(INDEX('المنتجات'!$B$5:$B$204,MATCH($F364,'المنتجات'!$A$5:$A$204,0))&amp;"",""))</f>
        <v/>
      </c>
      <c r="K364" s="18">
        <f>IF(AND(B364&amp;""="",F364&amp;""=""),"",IFERROR(INDEX('المنتجات'!$D$5:$D$204,MATCH($F364,'المنتجات'!$A$5:$A$204,0))*G364-H364,0))</f>
        <v/>
      </c>
      <c r="L364" s="18">
        <f>IF(AND(B364&amp;""="",F364&amp;""=""),"",IF(I364="تم التسليم",IFERROR(INDEX('المحافظات'!$B$5:$B$44,MATCH($E364,'المحافظات'!$A$5:$A$44,0)),0),0))</f>
        <v/>
      </c>
      <c r="M364" s="18">
        <f>IF(AND(B364&amp;""="",F364&amp;""=""),"",IFERROR(INDEX('المنتجات'!$C$5:$C$204,MATCH($F364,'المنتجات'!$A$5:$A$204,0))*G364,0))</f>
        <v/>
      </c>
      <c r="N364" s="18">
        <f>IF(AND(B364&amp;""="",F364&amp;""=""),"",IF(I364="تم التسليم",IFERROR(INDEX('المحافظات'!$C$5:$C$44,MATCH($E364,'المحافظات'!$A$5:$A$44,0)),0),IF(I364="مرتجع",IFERROR(INDEX('المحافظات'!$D$5:$D$44,MATCH($E364,'المحافظات'!$A$5:$A$44,0)),0),0)))</f>
        <v/>
      </c>
      <c r="O364" s="18">
        <f>IF(AND(B364&amp;""="",F364&amp;""=""),"",IF(I364="تم التسليم",K364+L364-M364-N364,IF(I364="مرتجع",-N364,IF(I364="ملغي",0,""))))</f>
        <v/>
      </c>
      <c r="P364" s="6">
        <f>IF(AND(B364&amp;""="",F364&amp;""=""),"",IF(NOT(ISNUMBER(MATCH(F364,'المنتجات'!$A$5:$A$204,0))),"كود المنتج غير معروف",IF(NOT(ISNUMBER(MATCH(E364,'المحافظات'!$A$5:$A$44,0))),"المنطقة غير معروفة",IF(K364&lt;0,"الخصم أكبر من قيمة الطلب",IF(I364&amp;""="","اكتب الحالة","")))))</f>
        <v/>
      </c>
    </row>
    <row r="365">
      <c r="A365" s="17" t="n"/>
      <c r="B365" s="5" t="n"/>
      <c r="C365" s="5" t="n"/>
      <c r="D365" s="13" t="n"/>
      <c r="E365" s="5" t="n"/>
      <c r="F365" s="5" t="n"/>
      <c r="G365" s="15" t="n"/>
      <c r="H365" s="14" t="n"/>
      <c r="I365" s="5" t="n"/>
      <c r="J365" s="6">
        <f>IF(AND(B365&amp;""="",F365&amp;""=""),"",IFERROR(INDEX('المنتجات'!$B$5:$B$204,MATCH($F365,'المنتجات'!$A$5:$A$204,0))&amp;"",""))</f>
        <v/>
      </c>
      <c r="K365" s="18">
        <f>IF(AND(B365&amp;""="",F365&amp;""=""),"",IFERROR(INDEX('المنتجات'!$D$5:$D$204,MATCH($F365,'المنتجات'!$A$5:$A$204,0))*G365-H365,0))</f>
        <v/>
      </c>
      <c r="L365" s="18">
        <f>IF(AND(B365&amp;""="",F365&amp;""=""),"",IF(I365="تم التسليم",IFERROR(INDEX('المحافظات'!$B$5:$B$44,MATCH($E365,'المحافظات'!$A$5:$A$44,0)),0),0))</f>
        <v/>
      </c>
      <c r="M365" s="18">
        <f>IF(AND(B365&amp;""="",F365&amp;""=""),"",IFERROR(INDEX('المنتجات'!$C$5:$C$204,MATCH($F365,'المنتجات'!$A$5:$A$204,0))*G365,0))</f>
        <v/>
      </c>
      <c r="N365" s="18">
        <f>IF(AND(B365&amp;""="",F365&amp;""=""),"",IF(I365="تم التسليم",IFERROR(INDEX('المحافظات'!$C$5:$C$44,MATCH($E365,'المحافظات'!$A$5:$A$44,0)),0),IF(I365="مرتجع",IFERROR(INDEX('المحافظات'!$D$5:$D$44,MATCH($E365,'المحافظات'!$A$5:$A$44,0)),0),0)))</f>
        <v/>
      </c>
      <c r="O365" s="18">
        <f>IF(AND(B365&amp;""="",F365&amp;""=""),"",IF(I365="تم التسليم",K365+L365-M365-N365,IF(I365="مرتجع",-N365,IF(I365="ملغي",0,""))))</f>
        <v/>
      </c>
      <c r="P365" s="6">
        <f>IF(AND(B365&amp;""="",F365&amp;""=""),"",IF(NOT(ISNUMBER(MATCH(F365,'المنتجات'!$A$5:$A$204,0))),"كود المنتج غير معروف",IF(NOT(ISNUMBER(MATCH(E365,'المحافظات'!$A$5:$A$44,0))),"المنطقة غير معروفة",IF(K365&lt;0,"الخصم أكبر من قيمة الطلب",IF(I365&amp;""="","اكتب الحالة","")))))</f>
        <v/>
      </c>
    </row>
    <row r="366">
      <c r="A366" s="17" t="n"/>
      <c r="B366" s="5" t="n"/>
      <c r="C366" s="5" t="n"/>
      <c r="D366" s="13" t="n"/>
      <c r="E366" s="5" t="n"/>
      <c r="F366" s="5" t="n"/>
      <c r="G366" s="15" t="n"/>
      <c r="H366" s="14" t="n"/>
      <c r="I366" s="5" t="n"/>
      <c r="J366" s="6">
        <f>IF(AND(B366&amp;""="",F366&amp;""=""),"",IFERROR(INDEX('المنتجات'!$B$5:$B$204,MATCH($F366,'المنتجات'!$A$5:$A$204,0))&amp;"",""))</f>
        <v/>
      </c>
      <c r="K366" s="18">
        <f>IF(AND(B366&amp;""="",F366&amp;""=""),"",IFERROR(INDEX('المنتجات'!$D$5:$D$204,MATCH($F366,'المنتجات'!$A$5:$A$204,0))*G366-H366,0))</f>
        <v/>
      </c>
      <c r="L366" s="18">
        <f>IF(AND(B366&amp;""="",F366&amp;""=""),"",IF(I366="تم التسليم",IFERROR(INDEX('المحافظات'!$B$5:$B$44,MATCH($E366,'المحافظات'!$A$5:$A$44,0)),0),0))</f>
        <v/>
      </c>
      <c r="M366" s="18">
        <f>IF(AND(B366&amp;""="",F366&amp;""=""),"",IFERROR(INDEX('المنتجات'!$C$5:$C$204,MATCH($F366,'المنتجات'!$A$5:$A$204,0))*G366,0))</f>
        <v/>
      </c>
      <c r="N366" s="18">
        <f>IF(AND(B366&amp;""="",F366&amp;""=""),"",IF(I366="تم التسليم",IFERROR(INDEX('المحافظات'!$C$5:$C$44,MATCH($E366,'المحافظات'!$A$5:$A$44,0)),0),IF(I366="مرتجع",IFERROR(INDEX('المحافظات'!$D$5:$D$44,MATCH($E366,'المحافظات'!$A$5:$A$44,0)),0),0)))</f>
        <v/>
      </c>
      <c r="O366" s="18">
        <f>IF(AND(B366&amp;""="",F366&amp;""=""),"",IF(I366="تم التسليم",K366+L366-M366-N366,IF(I366="مرتجع",-N366,IF(I366="ملغي",0,""))))</f>
        <v/>
      </c>
      <c r="P366" s="6">
        <f>IF(AND(B366&amp;""="",F366&amp;""=""),"",IF(NOT(ISNUMBER(MATCH(F366,'المنتجات'!$A$5:$A$204,0))),"كود المنتج غير معروف",IF(NOT(ISNUMBER(MATCH(E366,'المحافظات'!$A$5:$A$44,0))),"المنطقة غير معروفة",IF(K366&lt;0,"الخصم أكبر من قيمة الطلب",IF(I366&amp;""="","اكتب الحالة","")))))</f>
        <v/>
      </c>
    </row>
    <row r="367">
      <c r="A367" s="17" t="n"/>
      <c r="B367" s="5" t="n"/>
      <c r="C367" s="5" t="n"/>
      <c r="D367" s="13" t="n"/>
      <c r="E367" s="5" t="n"/>
      <c r="F367" s="5" t="n"/>
      <c r="G367" s="15" t="n"/>
      <c r="H367" s="14" t="n"/>
      <c r="I367" s="5" t="n"/>
      <c r="J367" s="6">
        <f>IF(AND(B367&amp;""="",F367&amp;""=""),"",IFERROR(INDEX('المنتجات'!$B$5:$B$204,MATCH($F367,'المنتجات'!$A$5:$A$204,0))&amp;"",""))</f>
        <v/>
      </c>
      <c r="K367" s="18">
        <f>IF(AND(B367&amp;""="",F367&amp;""=""),"",IFERROR(INDEX('المنتجات'!$D$5:$D$204,MATCH($F367,'المنتجات'!$A$5:$A$204,0))*G367-H367,0))</f>
        <v/>
      </c>
      <c r="L367" s="18">
        <f>IF(AND(B367&amp;""="",F367&amp;""=""),"",IF(I367="تم التسليم",IFERROR(INDEX('المحافظات'!$B$5:$B$44,MATCH($E367,'المحافظات'!$A$5:$A$44,0)),0),0))</f>
        <v/>
      </c>
      <c r="M367" s="18">
        <f>IF(AND(B367&amp;""="",F367&amp;""=""),"",IFERROR(INDEX('المنتجات'!$C$5:$C$204,MATCH($F367,'المنتجات'!$A$5:$A$204,0))*G367,0))</f>
        <v/>
      </c>
      <c r="N367" s="18">
        <f>IF(AND(B367&amp;""="",F367&amp;""=""),"",IF(I367="تم التسليم",IFERROR(INDEX('المحافظات'!$C$5:$C$44,MATCH($E367,'المحافظات'!$A$5:$A$44,0)),0),IF(I367="مرتجع",IFERROR(INDEX('المحافظات'!$D$5:$D$44,MATCH($E367,'المحافظات'!$A$5:$A$44,0)),0),0)))</f>
        <v/>
      </c>
      <c r="O367" s="18">
        <f>IF(AND(B367&amp;""="",F367&amp;""=""),"",IF(I367="تم التسليم",K367+L367-M367-N367,IF(I367="مرتجع",-N367,IF(I367="ملغي",0,""))))</f>
        <v/>
      </c>
      <c r="P367" s="6">
        <f>IF(AND(B367&amp;""="",F367&amp;""=""),"",IF(NOT(ISNUMBER(MATCH(F367,'المنتجات'!$A$5:$A$204,0))),"كود المنتج غير معروف",IF(NOT(ISNUMBER(MATCH(E367,'المحافظات'!$A$5:$A$44,0))),"المنطقة غير معروفة",IF(K367&lt;0,"الخصم أكبر من قيمة الطلب",IF(I367&amp;""="","اكتب الحالة","")))))</f>
        <v/>
      </c>
    </row>
    <row r="368">
      <c r="A368" s="17" t="n"/>
      <c r="B368" s="5" t="n"/>
      <c r="C368" s="5" t="n"/>
      <c r="D368" s="13" t="n"/>
      <c r="E368" s="5" t="n"/>
      <c r="F368" s="5" t="n"/>
      <c r="G368" s="15" t="n"/>
      <c r="H368" s="14" t="n"/>
      <c r="I368" s="5" t="n"/>
      <c r="J368" s="6">
        <f>IF(AND(B368&amp;""="",F368&amp;""=""),"",IFERROR(INDEX('المنتجات'!$B$5:$B$204,MATCH($F368,'المنتجات'!$A$5:$A$204,0))&amp;"",""))</f>
        <v/>
      </c>
      <c r="K368" s="18">
        <f>IF(AND(B368&amp;""="",F368&amp;""=""),"",IFERROR(INDEX('المنتجات'!$D$5:$D$204,MATCH($F368,'المنتجات'!$A$5:$A$204,0))*G368-H368,0))</f>
        <v/>
      </c>
      <c r="L368" s="18">
        <f>IF(AND(B368&amp;""="",F368&amp;""=""),"",IF(I368="تم التسليم",IFERROR(INDEX('المحافظات'!$B$5:$B$44,MATCH($E368,'المحافظات'!$A$5:$A$44,0)),0),0))</f>
        <v/>
      </c>
      <c r="M368" s="18">
        <f>IF(AND(B368&amp;""="",F368&amp;""=""),"",IFERROR(INDEX('المنتجات'!$C$5:$C$204,MATCH($F368,'المنتجات'!$A$5:$A$204,0))*G368,0))</f>
        <v/>
      </c>
      <c r="N368" s="18">
        <f>IF(AND(B368&amp;""="",F368&amp;""=""),"",IF(I368="تم التسليم",IFERROR(INDEX('المحافظات'!$C$5:$C$44,MATCH($E368,'المحافظات'!$A$5:$A$44,0)),0),IF(I368="مرتجع",IFERROR(INDEX('المحافظات'!$D$5:$D$44,MATCH($E368,'المحافظات'!$A$5:$A$44,0)),0),0)))</f>
        <v/>
      </c>
      <c r="O368" s="18">
        <f>IF(AND(B368&amp;""="",F368&amp;""=""),"",IF(I368="تم التسليم",K368+L368-M368-N368,IF(I368="مرتجع",-N368,IF(I368="ملغي",0,""))))</f>
        <v/>
      </c>
      <c r="P368" s="6">
        <f>IF(AND(B368&amp;""="",F368&amp;""=""),"",IF(NOT(ISNUMBER(MATCH(F368,'المنتجات'!$A$5:$A$204,0))),"كود المنتج غير معروف",IF(NOT(ISNUMBER(MATCH(E368,'المحافظات'!$A$5:$A$44,0))),"المنطقة غير معروفة",IF(K368&lt;0,"الخصم أكبر من قيمة الطلب",IF(I368&amp;""="","اكتب الحالة","")))))</f>
        <v/>
      </c>
    </row>
    <row r="369">
      <c r="A369" s="17" t="n"/>
      <c r="B369" s="5" t="n"/>
      <c r="C369" s="5" t="n"/>
      <c r="D369" s="13" t="n"/>
      <c r="E369" s="5" t="n"/>
      <c r="F369" s="5" t="n"/>
      <c r="G369" s="15" t="n"/>
      <c r="H369" s="14" t="n"/>
      <c r="I369" s="5" t="n"/>
      <c r="J369" s="6">
        <f>IF(AND(B369&amp;""="",F369&amp;""=""),"",IFERROR(INDEX('المنتجات'!$B$5:$B$204,MATCH($F369,'المنتجات'!$A$5:$A$204,0))&amp;"",""))</f>
        <v/>
      </c>
      <c r="K369" s="18">
        <f>IF(AND(B369&amp;""="",F369&amp;""=""),"",IFERROR(INDEX('المنتجات'!$D$5:$D$204,MATCH($F369,'المنتجات'!$A$5:$A$204,0))*G369-H369,0))</f>
        <v/>
      </c>
      <c r="L369" s="18">
        <f>IF(AND(B369&amp;""="",F369&amp;""=""),"",IF(I369="تم التسليم",IFERROR(INDEX('المحافظات'!$B$5:$B$44,MATCH($E369,'المحافظات'!$A$5:$A$44,0)),0),0))</f>
        <v/>
      </c>
      <c r="M369" s="18">
        <f>IF(AND(B369&amp;""="",F369&amp;""=""),"",IFERROR(INDEX('المنتجات'!$C$5:$C$204,MATCH($F369,'المنتجات'!$A$5:$A$204,0))*G369,0))</f>
        <v/>
      </c>
      <c r="N369" s="18">
        <f>IF(AND(B369&amp;""="",F369&amp;""=""),"",IF(I369="تم التسليم",IFERROR(INDEX('المحافظات'!$C$5:$C$44,MATCH($E369,'المحافظات'!$A$5:$A$44,0)),0),IF(I369="مرتجع",IFERROR(INDEX('المحافظات'!$D$5:$D$44,MATCH($E369,'المحافظات'!$A$5:$A$44,0)),0),0)))</f>
        <v/>
      </c>
      <c r="O369" s="18">
        <f>IF(AND(B369&amp;""="",F369&amp;""=""),"",IF(I369="تم التسليم",K369+L369-M369-N369,IF(I369="مرتجع",-N369,IF(I369="ملغي",0,""))))</f>
        <v/>
      </c>
      <c r="P369" s="6">
        <f>IF(AND(B369&amp;""="",F369&amp;""=""),"",IF(NOT(ISNUMBER(MATCH(F369,'المنتجات'!$A$5:$A$204,0))),"كود المنتج غير معروف",IF(NOT(ISNUMBER(MATCH(E369,'المحافظات'!$A$5:$A$44,0))),"المنطقة غير معروفة",IF(K369&lt;0,"الخصم أكبر من قيمة الطلب",IF(I369&amp;""="","اكتب الحالة","")))))</f>
        <v/>
      </c>
    </row>
    <row r="370">
      <c r="A370" s="17" t="n"/>
      <c r="B370" s="5" t="n"/>
      <c r="C370" s="5" t="n"/>
      <c r="D370" s="13" t="n"/>
      <c r="E370" s="5" t="n"/>
      <c r="F370" s="5" t="n"/>
      <c r="G370" s="15" t="n"/>
      <c r="H370" s="14" t="n"/>
      <c r="I370" s="5" t="n"/>
      <c r="J370" s="6">
        <f>IF(AND(B370&amp;""="",F370&amp;""=""),"",IFERROR(INDEX('المنتجات'!$B$5:$B$204,MATCH($F370,'المنتجات'!$A$5:$A$204,0))&amp;"",""))</f>
        <v/>
      </c>
      <c r="K370" s="18">
        <f>IF(AND(B370&amp;""="",F370&amp;""=""),"",IFERROR(INDEX('المنتجات'!$D$5:$D$204,MATCH($F370,'المنتجات'!$A$5:$A$204,0))*G370-H370,0))</f>
        <v/>
      </c>
      <c r="L370" s="18">
        <f>IF(AND(B370&amp;""="",F370&amp;""=""),"",IF(I370="تم التسليم",IFERROR(INDEX('المحافظات'!$B$5:$B$44,MATCH($E370,'المحافظات'!$A$5:$A$44,0)),0),0))</f>
        <v/>
      </c>
      <c r="M370" s="18">
        <f>IF(AND(B370&amp;""="",F370&amp;""=""),"",IFERROR(INDEX('المنتجات'!$C$5:$C$204,MATCH($F370,'المنتجات'!$A$5:$A$204,0))*G370,0))</f>
        <v/>
      </c>
      <c r="N370" s="18">
        <f>IF(AND(B370&amp;""="",F370&amp;""=""),"",IF(I370="تم التسليم",IFERROR(INDEX('المحافظات'!$C$5:$C$44,MATCH($E370,'المحافظات'!$A$5:$A$44,0)),0),IF(I370="مرتجع",IFERROR(INDEX('المحافظات'!$D$5:$D$44,MATCH($E370,'المحافظات'!$A$5:$A$44,0)),0),0)))</f>
        <v/>
      </c>
      <c r="O370" s="18">
        <f>IF(AND(B370&amp;""="",F370&amp;""=""),"",IF(I370="تم التسليم",K370+L370-M370-N370,IF(I370="مرتجع",-N370,IF(I370="ملغي",0,""))))</f>
        <v/>
      </c>
      <c r="P370" s="6">
        <f>IF(AND(B370&amp;""="",F370&amp;""=""),"",IF(NOT(ISNUMBER(MATCH(F370,'المنتجات'!$A$5:$A$204,0))),"كود المنتج غير معروف",IF(NOT(ISNUMBER(MATCH(E370,'المحافظات'!$A$5:$A$44,0))),"المنطقة غير معروفة",IF(K370&lt;0,"الخصم أكبر من قيمة الطلب",IF(I370&amp;""="","اكتب الحالة","")))))</f>
        <v/>
      </c>
    </row>
    <row r="371">
      <c r="A371" s="17" t="n"/>
      <c r="B371" s="5" t="n"/>
      <c r="C371" s="5" t="n"/>
      <c r="D371" s="13" t="n"/>
      <c r="E371" s="5" t="n"/>
      <c r="F371" s="5" t="n"/>
      <c r="G371" s="15" t="n"/>
      <c r="H371" s="14" t="n"/>
      <c r="I371" s="5" t="n"/>
      <c r="J371" s="6">
        <f>IF(AND(B371&amp;""="",F371&amp;""=""),"",IFERROR(INDEX('المنتجات'!$B$5:$B$204,MATCH($F371,'المنتجات'!$A$5:$A$204,0))&amp;"",""))</f>
        <v/>
      </c>
      <c r="K371" s="18">
        <f>IF(AND(B371&amp;""="",F371&amp;""=""),"",IFERROR(INDEX('المنتجات'!$D$5:$D$204,MATCH($F371,'المنتجات'!$A$5:$A$204,0))*G371-H371,0))</f>
        <v/>
      </c>
      <c r="L371" s="18">
        <f>IF(AND(B371&amp;""="",F371&amp;""=""),"",IF(I371="تم التسليم",IFERROR(INDEX('المحافظات'!$B$5:$B$44,MATCH($E371,'المحافظات'!$A$5:$A$44,0)),0),0))</f>
        <v/>
      </c>
      <c r="M371" s="18">
        <f>IF(AND(B371&amp;""="",F371&amp;""=""),"",IFERROR(INDEX('المنتجات'!$C$5:$C$204,MATCH($F371,'المنتجات'!$A$5:$A$204,0))*G371,0))</f>
        <v/>
      </c>
      <c r="N371" s="18">
        <f>IF(AND(B371&amp;""="",F371&amp;""=""),"",IF(I371="تم التسليم",IFERROR(INDEX('المحافظات'!$C$5:$C$44,MATCH($E371,'المحافظات'!$A$5:$A$44,0)),0),IF(I371="مرتجع",IFERROR(INDEX('المحافظات'!$D$5:$D$44,MATCH($E371,'المحافظات'!$A$5:$A$44,0)),0),0)))</f>
        <v/>
      </c>
      <c r="O371" s="18">
        <f>IF(AND(B371&amp;""="",F371&amp;""=""),"",IF(I371="تم التسليم",K371+L371-M371-N371,IF(I371="مرتجع",-N371,IF(I371="ملغي",0,""))))</f>
        <v/>
      </c>
      <c r="P371" s="6">
        <f>IF(AND(B371&amp;""="",F371&amp;""=""),"",IF(NOT(ISNUMBER(MATCH(F371,'المنتجات'!$A$5:$A$204,0))),"كود المنتج غير معروف",IF(NOT(ISNUMBER(MATCH(E371,'المحافظات'!$A$5:$A$44,0))),"المنطقة غير معروفة",IF(K371&lt;0,"الخصم أكبر من قيمة الطلب",IF(I371&amp;""="","اكتب الحالة","")))))</f>
        <v/>
      </c>
    </row>
    <row r="372">
      <c r="A372" s="17" t="n"/>
      <c r="B372" s="5" t="n"/>
      <c r="C372" s="5" t="n"/>
      <c r="D372" s="13" t="n"/>
      <c r="E372" s="5" t="n"/>
      <c r="F372" s="5" t="n"/>
      <c r="G372" s="15" t="n"/>
      <c r="H372" s="14" t="n"/>
      <c r="I372" s="5" t="n"/>
      <c r="J372" s="6">
        <f>IF(AND(B372&amp;""="",F372&amp;""=""),"",IFERROR(INDEX('المنتجات'!$B$5:$B$204,MATCH($F372,'المنتجات'!$A$5:$A$204,0))&amp;"",""))</f>
        <v/>
      </c>
      <c r="K372" s="18">
        <f>IF(AND(B372&amp;""="",F372&amp;""=""),"",IFERROR(INDEX('المنتجات'!$D$5:$D$204,MATCH($F372,'المنتجات'!$A$5:$A$204,0))*G372-H372,0))</f>
        <v/>
      </c>
      <c r="L372" s="18">
        <f>IF(AND(B372&amp;""="",F372&amp;""=""),"",IF(I372="تم التسليم",IFERROR(INDEX('المحافظات'!$B$5:$B$44,MATCH($E372,'المحافظات'!$A$5:$A$44,0)),0),0))</f>
        <v/>
      </c>
      <c r="M372" s="18">
        <f>IF(AND(B372&amp;""="",F372&amp;""=""),"",IFERROR(INDEX('المنتجات'!$C$5:$C$204,MATCH($F372,'المنتجات'!$A$5:$A$204,0))*G372,0))</f>
        <v/>
      </c>
      <c r="N372" s="18">
        <f>IF(AND(B372&amp;""="",F372&amp;""=""),"",IF(I372="تم التسليم",IFERROR(INDEX('المحافظات'!$C$5:$C$44,MATCH($E372,'المحافظات'!$A$5:$A$44,0)),0),IF(I372="مرتجع",IFERROR(INDEX('المحافظات'!$D$5:$D$44,MATCH($E372,'المحافظات'!$A$5:$A$44,0)),0),0)))</f>
        <v/>
      </c>
      <c r="O372" s="18">
        <f>IF(AND(B372&amp;""="",F372&amp;""=""),"",IF(I372="تم التسليم",K372+L372-M372-N372,IF(I372="مرتجع",-N372,IF(I372="ملغي",0,""))))</f>
        <v/>
      </c>
      <c r="P372" s="6">
        <f>IF(AND(B372&amp;""="",F372&amp;""=""),"",IF(NOT(ISNUMBER(MATCH(F372,'المنتجات'!$A$5:$A$204,0))),"كود المنتج غير معروف",IF(NOT(ISNUMBER(MATCH(E372,'المحافظات'!$A$5:$A$44,0))),"المنطقة غير معروفة",IF(K372&lt;0,"الخصم أكبر من قيمة الطلب",IF(I372&amp;""="","اكتب الحالة","")))))</f>
        <v/>
      </c>
    </row>
    <row r="373">
      <c r="A373" s="17" t="n"/>
      <c r="B373" s="5" t="n"/>
      <c r="C373" s="5" t="n"/>
      <c r="D373" s="13" t="n"/>
      <c r="E373" s="5" t="n"/>
      <c r="F373" s="5" t="n"/>
      <c r="G373" s="15" t="n"/>
      <c r="H373" s="14" t="n"/>
      <c r="I373" s="5" t="n"/>
      <c r="J373" s="6">
        <f>IF(AND(B373&amp;""="",F373&amp;""=""),"",IFERROR(INDEX('المنتجات'!$B$5:$B$204,MATCH($F373,'المنتجات'!$A$5:$A$204,0))&amp;"",""))</f>
        <v/>
      </c>
      <c r="K373" s="18">
        <f>IF(AND(B373&amp;""="",F373&amp;""=""),"",IFERROR(INDEX('المنتجات'!$D$5:$D$204,MATCH($F373,'المنتجات'!$A$5:$A$204,0))*G373-H373,0))</f>
        <v/>
      </c>
      <c r="L373" s="18">
        <f>IF(AND(B373&amp;""="",F373&amp;""=""),"",IF(I373="تم التسليم",IFERROR(INDEX('المحافظات'!$B$5:$B$44,MATCH($E373,'المحافظات'!$A$5:$A$44,0)),0),0))</f>
        <v/>
      </c>
      <c r="M373" s="18">
        <f>IF(AND(B373&amp;""="",F373&amp;""=""),"",IFERROR(INDEX('المنتجات'!$C$5:$C$204,MATCH($F373,'المنتجات'!$A$5:$A$204,0))*G373,0))</f>
        <v/>
      </c>
      <c r="N373" s="18">
        <f>IF(AND(B373&amp;""="",F373&amp;""=""),"",IF(I373="تم التسليم",IFERROR(INDEX('المحافظات'!$C$5:$C$44,MATCH($E373,'المحافظات'!$A$5:$A$44,0)),0),IF(I373="مرتجع",IFERROR(INDEX('المحافظات'!$D$5:$D$44,MATCH($E373,'المحافظات'!$A$5:$A$44,0)),0),0)))</f>
        <v/>
      </c>
      <c r="O373" s="18">
        <f>IF(AND(B373&amp;""="",F373&amp;""=""),"",IF(I373="تم التسليم",K373+L373-M373-N373,IF(I373="مرتجع",-N373,IF(I373="ملغي",0,""))))</f>
        <v/>
      </c>
      <c r="P373" s="6">
        <f>IF(AND(B373&amp;""="",F373&amp;""=""),"",IF(NOT(ISNUMBER(MATCH(F373,'المنتجات'!$A$5:$A$204,0))),"كود المنتج غير معروف",IF(NOT(ISNUMBER(MATCH(E373,'المحافظات'!$A$5:$A$44,0))),"المنطقة غير معروفة",IF(K373&lt;0,"الخصم أكبر من قيمة الطلب",IF(I373&amp;""="","اكتب الحالة","")))))</f>
        <v/>
      </c>
    </row>
    <row r="374">
      <c r="A374" s="17" t="n"/>
      <c r="B374" s="5" t="n"/>
      <c r="C374" s="5" t="n"/>
      <c r="D374" s="13" t="n"/>
      <c r="E374" s="5" t="n"/>
      <c r="F374" s="5" t="n"/>
      <c r="G374" s="15" t="n"/>
      <c r="H374" s="14" t="n"/>
      <c r="I374" s="5" t="n"/>
      <c r="J374" s="6">
        <f>IF(AND(B374&amp;""="",F374&amp;""=""),"",IFERROR(INDEX('المنتجات'!$B$5:$B$204,MATCH($F374,'المنتجات'!$A$5:$A$204,0))&amp;"",""))</f>
        <v/>
      </c>
      <c r="K374" s="18">
        <f>IF(AND(B374&amp;""="",F374&amp;""=""),"",IFERROR(INDEX('المنتجات'!$D$5:$D$204,MATCH($F374,'المنتجات'!$A$5:$A$204,0))*G374-H374,0))</f>
        <v/>
      </c>
      <c r="L374" s="18">
        <f>IF(AND(B374&amp;""="",F374&amp;""=""),"",IF(I374="تم التسليم",IFERROR(INDEX('المحافظات'!$B$5:$B$44,MATCH($E374,'المحافظات'!$A$5:$A$44,0)),0),0))</f>
        <v/>
      </c>
      <c r="M374" s="18">
        <f>IF(AND(B374&amp;""="",F374&amp;""=""),"",IFERROR(INDEX('المنتجات'!$C$5:$C$204,MATCH($F374,'المنتجات'!$A$5:$A$204,0))*G374,0))</f>
        <v/>
      </c>
      <c r="N374" s="18">
        <f>IF(AND(B374&amp;""="",F374&amp;""=""),"",IF(I374="تم التسليم",IFERROR(INDEX('المحافظات'!$C$5:$C$44,MATCH($E374,'المحافظات'!$A$5:$A$44,0)),0),IF(I374="مرتجع",IFERROR(INDEX('المحافظات'!$D$5:$D$44,MATCH($E374,'المحافظات'!$A$5:$A$44,0)),0),0)))</f>
        <v/>
      </c>
      <c r="O374" s="18">
        <f>IF(AND(B374&amp;""="",F374&amp;""=""),"",IF(I374="تم التسليم",K374+L374-M374-N374,IF(I374="مرتجع",-N374,IF(I374="ملغي",0,""))))</f>
        <v/>
      </c>
      <c r="P374" s="6">
        <f>IF(AND(B374&amp;""="",F374&amp;""=""),"",IF(NOT(ISNUMBER(MATCH(F374,'المنتجات'!$A$5:$A$204,0))),"كود المنتج غير معروف",IF(NOT(ISNUMBER(MATCH(E374,'المحافظات'!$A$5:$A$44,0))),"المنطقة غير معروفة",IF(K374&lt;0,"الخصم أكبر من قيمة الطلب",IF(I374&amp;""="","اكتب الحالة","")))))</f>
        <v/>
      </c>
    </row>
    <row r="375">
      <c r="A375" s="17" t="n"/>
      <c r="B375" s="5" t="n"/>
      <c r="C375" s="5" t="n"/>
      <c r="D375" s="13" t="n"/>
      <c r="E375" s="5" t="n"/>
      <c r="F375" s="5" t="n"/>
      <c r="G375" s="15" t="n"/>
      <c r="H375" s="14" t="n"/>
      <c r="I375" s="5" t="n"/>
      <c r="J375" s="6">
        <f>IF(AND(B375&amp;""="",F375&amp;""=""),"",IFERROR(INDEX('المنتجات'!$B$5:$B$204,MATCH($F375,'المنتجات'!$A$5:$A$204,0))&amp;"",""))</f>
        <v/>
      </c>
      <c r="K375" s="18">
        <f>IF(AND(B375&amp;""="",F375&amp;""=""),"",IFERROR(INDEX('المنتجات'!$D$5:$D$204,MATCH($F375,'المنتجات'!$A$5:$A$204,0))*G375-H375,0))</f>
        <v/>
      </c>
      <c r="L375" s="18">
        <f>IF(AND(B375&amp;""="",F375&amp;""=""),"",IF(I375="تم التسليم",IFERROR(INDEX('المحافظات'!$B$5:$B$44,MATCH($E375,'المحافظات'!$A$5:$A$44,0)),0),0))</f>
        <v/>
      </c>
      <c r="M375" s="18">
        <f>IF(AND(B375&amp;""="",F375&amp;""=""),"",IFERROR(INDEX('المنتجات'!$C$5:$C$204,MATCH($F375,'المنتجات'!$A$5:$A$204,0))*G375,0))</f>
        <v/>
      </c>
      <c r="N375" s="18">
        <f>IF(AND(B375&amp;""="",F375&amp;""=""),"",IF(I375="تم التسليم",IFERROR(INDEX('المحافظات'!$C$5:$C$44,MATCH($E375,'المحافظات'!$A$5:$A$44,0)),0),IF(I375="مرتجع",IFERROR(INDEX('المحافظات'!$D$5:$D$44,MATCH($E375,'المحافظات'!$A$5:$A$44,0)),0),0)))</f>
        <v/>
      </c>
      <c r="O375" s="18">
        <f>IF(AND(B375&amp;""="",F375&amp;""=""),"",IF(I375="تم التسليم",K375+L375-M375-N375,IF(I375="مرتجع",-N375,IF(I375="ملغي",0,""))))</f>
        <v/>
      </c>
      <c r="P375" s="6">
        <f>IF(AND(B375&amp;""="",F375&amp;""=""),"",IF(NOT(ISNUMBER(MATCH(F375,'المنتجات'!$A$5:$A$204,0))),"كود المنتج غير معروف",IF(NOT(ISNUMBER(MATCH(E375,'المحافظات'!$A$5:$A$44,0))),"المنطقة غير معروفة",IF(K375&lt;0,"الخصم أكبر من قيمة الطلب",IF(I375&amp;""="","اكتب الحالة","")))))</f>
        <v/>
      </c>
    </row>
    <row r="376">
      <c r="A376" s="17" t="n"/>
      <c r="B376" s="5" t="n"/>
      <c r="C376" s="5" t="n"/>
      <c r="D376" s="13" t="n"/>
      <c r="E376" s="5" t="n"/>
      <c r="F376" s="5" t="n"/>
      <c r="G376" s="15" t="n"/>
      <c r="H376" s="14" t="n"/>
      <c r="I376" s="5" t="n"/>
      <c r="J376" s="6">
        <f>IF(AND(B376&amp;""="",F376&amp;""=""),"",IFERROR(INDEX('المنتجات'!$B$5:$B$204,MATCH($F376,'المنتجات'!$A$5:$A$204,0))&amp;"",""))</f>
        <v/>
      </c>
      <c r="K376" s="18">
        <f>IF(AND(B376&amp;""="",F376&amp;""=""),"",IFERROR(INDEX('المنتجات'!$D$5:$D$204,MATCH($F376,'المنتجات'!$A$5:$A$204,0))*G376-H376,0))</f>
        <v/>
      </c>
      <c r="L376" s="18">
        <f>IF(AND(B376&amp;""="",F376&amp;""=""),"",IF(I376="تم التسليم",IFERROR(INDEX('المحافظات'!$B$5:$B$44,MATCH($E376,'المحافظات'!$A$5:$A$44,0)),0),0))</f>
        <v/>
      </c>
      <c r="M376" s="18">
        <f>IF(AND(B376&amp;""="",F376&amp;""=""),"",IFERROR(INDEX('المنتجات'!$C$5:$C$204,MATCH($F376,'المنتجات'!$A$5:$A$204,0))*G376,0))</f>
        <v/>
      </c>
      <c r="N376" s="18">
        <f>IF(AND(B376&amp;""="",F376&amp;""=""),"",IF(I376="تم التسليم",IFERROR(INDEX('المحافظات'!$C$5:$C$44,MATCH($E376,'المحافظات'!$A$5:$A$44,0)),0),IF(I376="مرتجع",IFERROR(INDEX('المحافظات'!$D$5:$D$44,MATCH($E376,'المحافظات'!$A$5:$A$44,0)),0),0)))</f>
        <v/>
      </c>
      <c r="O376" s="18">
        <f>IF(AND(B376&amp;""="",F376&amp;""=""),"",IF(I376="تم التسليم",K376+L376-M376-N376,IF(I376="مرتجع",-N376,IF(I376="ملغي",0,""))))</f>
        <v/>
      </c>
      <c r="P376" s="6">
        <f>IF(AND(B376&amp;""="",F376&amp;""=""),"",IF(NOT(ISNUMBER(MATCH(F376,'المنتجات'!$A$5:$A$204,0))),"كود المنتج غير معروف",IF(NOT(ISNUMBER(MATCH(E376,'المحافظات'!$A$5:$A$44,0))),"المنطقة غير معروفة",IF(K376&lt;0,"الخصم أكبر من قيمة الطلب",IF(I376&amp;""="","اكتب الحالة","")))))</f>
        <v/>
      </c>
    </row>
    <row r="377">
      <c r="A377" s="17" t="n"/>
      <c r="B377" s="5" t="n"/>
      <c r="C377" s="5" t="n"/>
      <c r="D377" s="13" t="n"/>
      <c r="E377" s="5" t="n"/>
      <c r="F377" s="5" t="n"/>
      <c r="G377" s="15" t="n"/>
      <c r="H377" s="14" t="n"/>
      <c r="I377" s="5" t="n"/>
      <c r="J377" s="6">
        <f>IF(AND(B377&amp;""="",F377&amp;""=""),"",IFERROR(INDEX('المنتجات'!$B$5:$B$204,MATCH($F377,'المنتجات'!$A$5:$A$204,0))&amp;"",""))</f>
        <v/>
      </c>
      <c r="K377" s="18">
        <f>IF(AND(B377&amp;""="",F377&amp;""=""),"",IFERROR(INDEX('المنتجات'!$D$5:$D$204,MATCH($F377,'المنتجات'!$A$5:$A$204,0))*G377-H377,0))</f>
        <v/>
      </c>
      <c r="L377" s="18">
        <f>IF(AND(B377&amp;""="",F377&amp;""=""),"",IF(I377="تم التسليم",IFERROR(INDEX('المحافظات'!$B$5:$B$44,MATCH($E377,'المحافظات'!$A$5:$A$44,0)),0),0))</f>
        <v/>
      </c>
      <c r="M377" s="18">
        <f>IF(AND(B377&amp;""="",F377&amp;""=""),"",IFERROR(INDEX('المنتجات'!$C$5:$C$204,MATCH($F377,'المنتجات'!$A$5:$A$204,0))*G377,0))</f>
        <v/>
      </c>
      <c r="N377" s="18">
        <f>IF(AND(B377&amp;""="",F377&amp;""=""),"",IF(I377="تم التسليم",IFERROR(INDEX('المحافظات'!$C$5:$C$44,MATCH($E377,'المحافظات'!$A$5:$A$44,0)),0),IF(I377="مرتجع",IFERROR(INDEX('المحافظات'!$D$5:$D$44,MATCH($E377,'المحافظات'!$A$5:$A$44,0)),0),0)))</f>
        <v/>
      </c>
      <c r="O377" s="18">
        <f>IF(AND(B377&amp;""="",F377&amp;""=""),"",IF(I377="تم التسليم",K377+L377-M377-N377,IF(I377="مرتجع",-N377,IF(I377="ملغي",0,""))))</f>
        <v/>
      </c>
      <c r="P377" s="6">
        <f>IF(AND(B377&amp;""="",F377&amp;""=""),"",IF(NOT(ISNUMBER(MATCH(F377,'المنتجات'!$A$5:$A$204,0))),"كود المنتج غير معروف",IF(NOT(ISNUMBER(MATCH(E377,'المحافظات'!$A$5:$A$44,0))),"المنطقة غير معروفة",IF(K377&lt;0,"الخصم أكبر من قيمة الطلب",IF(I377&amp;""="","اكتب الحالة","")))))</f>
        <v/>
      </c>
    </row>
    <row r="378">
      <c r="A378" s="17" t="n"/>
      <c r="B378" s="5" t="n"/>
      <c r="C378" s="5" t="n"/>
      <c r="D378" s="13" t="n"/>
      <c r="E378" s="5" t="n"/>
      <c r="F378" s="5" t="n"/>
      <c r="G378" s="15" t="n"/>
      <c r="H378" s="14" t="n"/>
      <c r="I378" s="5" t="n"/>
      <c r="J378" s="6">
        <f>IF(AND(B378&amp;""="",F378&amp;""=""),"",IFERROR(INDEX('المنتجات'!$B$5:$B$204,MATCH($F378,'المنتجات'!$A$5:$A$204,0))&amp;"",""))</f>
        <v/>
      </c>
      <c r="K378" s="18">
        <f>IF(AND(B378&amp;""="",F378&amp;""=""),"",IFERROR(INDEX('المنتجات'!$D$5:$D$204,MATCH($F378,'المنتجات'!$A$5:$A$204,0))*G378-H378,0))</f>
        <v/>
      </c>
      <c r="L378" s="18">
        <f>IF(AND(B378&amp;""="",F378&amp;""=""),"",IF(I378="تم التسليم",IFERROR(INDEX('المحافظات'!$B$5:$B$44,MATCH($E378,'المحافظات'!$A$5:$A$44,0)),0),0))</f>
        <v/>
      </c>
      <c r="M378" s="18">
        <f>IF(AND(B378&amp;""="",F378&amp;""=""),"",IFERROR(INDEX('المنتجات'!$C$5:$C$204,MATCH($F378,'المنتجات'!$A$5:$A$204,0))*G378,0))</f>
        <v/>
      </c>
      <c r="N378" s="18">
        <f>IF(AND(B378&amp;""="",F378&amp;""=""),"",IF(I378="تم التسليم",IFERROR(INDEX('المحافظات'!$C$5:$C$44,MATCH($E378,'المحافظات'!$A$5:$A$44,0)),0),IF(I378="مرتجع",IFERROR(INDEX('المحافظات'!$D$5:$D$44,MATCH($E378,'المحافظات'!$A$5:$A$44,0)),0),0)))</f>
        <v/>
      </c>
      <c r="O378" s="18">
        <f>IF(AND(B378&amp;""="",F378&amp;""=""),"",IF(I378="تم التسليم",K378+L378-M378-N378,IF(I378="مرتجع",-N378,IF(I378="ملغي",0,""))))</f>
        <v/>
      </c>
      <c r="P378" s="6">
        <f>IF(AND(B378&amp;""="",F378&amp;""=""),"",IF(NOT(ISNUMBER(MATCH(F378,'المنتجات'!$A$5:$A$204,0))),"كود المنتج غير معروف",IF(NOT(ISNUMBER(MATCH(E378,'المحافظات'!$A$5:$A$44,0))),"المنطقة غير معروفة",IF(K378&lt;0,"الخصم أكبر من قيمة الطلب",IF(I378&amp;""="","اكتب الحالة","")))))</f>
        <v/>
      </c>
    </row>
    <row r="379">
      <c r="A379" s="17" t="n"/>
      <c r="B379" s="5" t="n"/>
      <c r="C379" s="5" t="n"/>
      <c r="D379" s="13" t="n"/>
      <c r="E379" s="5" t="n"/>
      <c r="F379" s="5" t="n"/>
      <c r="G379" s="15" t="n"/>
      <c r="H379" s="14" t="n"/>
      <c r="I379" s="5" t="n"/>
      <c r="J379" s="6">
        <f>IF(AND(B379&amp;""="",F379&amp;""=""),"",IFERROR(INDEX('المنتجات'!$B$5:$B$204,MATCH($F379,'المنتجات'!$A$5:$A$204,0))&amp;"",""))</f>
        <v/>
      </c>
      <c r="K379" s="18">
        <f>IF(AND(B379&amp;""="",F379&amp;""=""),"",IFERROR(INDEX('المنتجات'!$D$5:$D$204,MATCH($F379,'المنتجات'!$A$5:$A$204,0))*G379-H379,0))</f>
        <v/>
      </c>
      <c r="L379" s="18">
        <f>IF(AND(B379&amp;""="",F379&amp;""=""),"",IF(I379="تم التسليم",IFERROR(INDEX('المحافظات'!$B$5:$B$44,MATCH($E379,'المحافظات'!$A$5:$A$44,0)),0),0))</f>
        <v/>
      </c>
      <c r="M379" s="18">
        <f>IF(AND(B379&amp;""="",F379&amp;""=""),"",IFERROR(INDEX('المنتجات'!$C$5:$C$204,MATCH($F379,'المنتجات'!$A$5:$A$204,0))*G379,0))</f>
        <v/>
      </c>
      <c r="N379" s="18">
        <f>IF(AND(B379&amp;""="",F379&amp;""=""),"",IF(I379="تم التسليم",IFERROR(INDEX('المحافظات'!$C$5:$C$44,MATCH($E379,'المحافظات'!$A$5:$A$44,0)),0),IF(I379="مرتجع",IFERROR(INDEX('المحافظات'!$D$5:$D$44,MATCH($E379,'المحافظات'!$A$5:$A$44,0)),0),0)))</f>
        <v/>
      </c>
      <c r="O379" s="18">
        <f>IF(AND(B379&amp;""="",F379&amp;""=""),"",IF(I379="تم التسليم",K379+L379-M379-N379,IF(I379="مرتجع",-N379,IF(I379="ملغي",0,""))))</f>
        <v/>
      </c>
      <c r="P379" s="6">
        <f>IF(AND(B379&amp;""="",F379&amp;""=""),"",IF(NOT(ISNUMBER(MATCH(F379,'المنتجات'!$A$5:$A$204,0))),"كود المنتج غير معروف",IF(NOT(ISNUMBER(MATCH(E379,'المحافظات'!$A$5:$A$44,0))),"المنطقة غير معروفة",IF(K379&lt;0,"الخصم أكبر من قيمة الطلب",IF(I379&amp;""="","اكتب الحالة","")))))</f>
        <v/>
      </c>
    </row>
    <row r="380">
      <c r="A380" s="17" t="n"/>
      <c r="B380" s="5" t="n"/>
      <c r="C380" s="5" t="n"/>
      <c r="D380" s="13" t="n"/>
      <c r="E380" s="5" t="n"/>
      <c r="F380" s="5" t="n"/>
      <c r="G380" s="15" t="n"/>
      <c r="H380" s="14" t="n"/>
      <c r="I380" s="5" t="n"/>
      <c r="J380" s="6">
        <f>IF(AND(B380&amp;""="",F380&amp;""=""),"",IFERROR(INDEX('المنتجات'!$B$5:$B$204,MATCH($F380,'المنتجات'!$A$5:$A$204,0))&amp;"",""))</f>
        <v/>
      </c>
      <c r="K380" s="18">
        <f>IF(AND(B380&amp;""="",F380&amp;""=""),"",IFERROR(INDEX('المنتجات'!$D$5:$D$204,MATCH($F380,'المنتجات'!$A$5:$A$204,0))*G380-H380,0))</f>
        <v/>
      </c>
      <c r="L380" s="18">
        <f>IF(AND(B380&amp;""="",F380&amp;""=""),"",IF(I380="تم التسليم",IFERROR(INDEX('المحافظات'!$B$5:$B$44,MATCH($E380,'المحافظات'!$A$5:$A$44,0)),0),0))</f>
        <v/>
      </c>
      <c r="M380" s="18">
        <f>IF(AND(B380&amp;""="",F380&amp;""=""),"",IFERROR(INDEX('المنتجات'!$C$5:$C$204,MATCH($F380,'المنتجات'!$A$5:$A$204,0))*G380,0))</f>
        <v/>
      </c>
      <c r="N380" s="18">
        <f>IF(AND(B380&amp;""="",F380&amp;""=""),"",IF(I380="تم التسليم",IFERROR(INDEX('المحافظات'!$C$5:$C$44,MATCH($E380,'المحافظات'!$A$5:$A$44,0)),0),IF(I380="مرتجع",IFERROR(INDEX('المحافظات'!$D$5:$D$44,MATCH($E380,'المحافظات'!$A$5:$A$44,0)),0),0)))</f>
        <v/>
      </c>
      <c r="O380" s="18">
        <f>IF(AND(B380&amp;""="",F380&amp;""=""),"",IF(I380="تم التسليم",K380+L380-M380-N380,IF(I380="مرتجع",-N380,IF(I380="ملغي",0,""))))</f>
        <v/>
      </c>
      <c r="P380" s="6">
        <f>IF(AND(B380&amp;""="",F380&amp;""=""),"",IF(NOT(ISNUMBER(MATCH(F380,'المنتجات'!$A$5:$A$204,0))),"كود المنتج غير معروف",IF(NOT(ISNUMBER(MATCH(E380,'المحافظات'!$A$5:$A$44,0))),"المنطقة غير معروفة",IF(K380&lt;0,"الخصم أكبر من قيمة الطلب",IF(I380&amp;""="","اكتب الحالة","")))))</f>
        <v/>
      </c>
    </row>
    <row r="381">
      <c r="A381" s="17" t="n"/>
      <c r="B381" s="5" t="n"/>
      <c r="C381" s="5" t="n"/>
      <c r="D381" s="13" t="n"/>
      <c r="E381" s="5" t="n"/>
      <c r="F381" s="5" t="n"/>
      <c r="G381" s="15" t="n"/>
      <c r="H381" s="14" t="n"/>
      <c r="I381" s="5" t="n"/>
      <c r="J381" s="6">
        <f>IF(AND(B381&amp;""="",F381&amp;""=""),"",IFERROR(INDEX('المنتجات'!$B$5:$B$204,MATCH($F381,'المنتجات'!$A$5:$A$204,0))&amp;"",""))</f>
        <v/>
      </c>
      <c r="K381" s="18">
        <f>IF(AND(B381&amp;""="",F381&amp;""=""),"",IFERROR(INDEX('المنتجات'!$D$5:$D$204,MATCH($F381,'المنتجات'!$A$5:$A$204,0))*G381-H381,0))</f>
        <v/>
      </c>
      <c r="L381" s="18">
        <f>IF(AND(B381&amp;""="",F381&amp;""=""),"",IF(I381="تم التسليم",IFERROR(INDEX('المحافظات'!$B$5:$B$44,MATCH($E381,'المحافظات'!$A$5:$A$44,0)),0),0))</f>
        <v/>
      </c>
      <c r="M381" s="18">
        <f>IF(AND(B381&amp;""="",F381&amp;""=""),"",IFERROR(INDEX('المنتجات'!$C$5:$C$204,MATCH($F381,'المنتجات'!$A$5:$A$204,0))*G381,0))</f>
        <v/>
      </c>
      <c r="N381" s="18">
        <f>IF(AND(B381&amp;""="",F381&amp;""=""),"",IF(I381="تم التسليم",IFERROR(INDEX('المحافظات'!$C$5:$C$44,MATCH($E381,'المحافظات'!$A$5:$A$44,0)),0),IF(I381="مرتجع",IFERROR(INDEX('المحافظات'!$D$5:$D$44,MATCH($E381,'المحافظات'!$A$5:$A$44,0)),0),0)))</f>
        <v/>
      </c>
      <c r="O381" s="18">
        <f>IF(AND(B381&amp;""="",F381&amp;""=""),"",IF(I381="تم التسليم",K381+L381-M381-N381,IF(I381="مرتجع",-N381,IF(I381="ملغي",0,""))))</f>
        <v/>
      </c>
      <c r="P381" s="6">
        <f>IF(AND(B381&amp;""="",F381&amp;""=""),"",IF(NOT(ISNUMBER(MATCH(F381,'المنتجات'!$A$5:$A$204,0))),"كود المنتج غير معروف",IF(NOT(ISNUMBER(MATCH(E381,'المحافظات'!$A$5:$A$44,0))),"المنطقة غير معروفة",IF(K381&lt;0,"الخصم أكبر من قيمة الطلب",IF(I381&amp;""="","اكتب الحالة","")))))</f>
        <v/>
      </c>
    </row>
    <row r="382">
      <c r="A382" s="17" t="n"/>
      <c r="B382" s="5" t="n"/>
      <c r="C382" s="5" t="n"/>
      <c r="D382" s="13" t="n"/>
      <c r="E382" s="5" t="n"/>
      <c r="F382" s="5" t="n"/>
      <c r="G382" s="15" t="n"/>
      <c r="H382" s="14" t="n"/>
      <c r="I382" s="5" t="n"/>
      <c r="J382" s="6">
        <f>IF(AND(B382&amp;""="",F382&amp;""=""),"",IFERROR(INDEX('المنتجات'!$B$5:$B$204,MATCH($F382,'المنتجات'!$A$5:$A$204,0))&amp;"",""))</f>
        <v/>
      </c>
      <c r="K382" s="18">
        <f>IF(AND(B382&amp;""="",F382&amp;""=""),"",IFERROR(INDEX('المنتجات'!$D$5:$D$204,MATCH($F382,'المنتجات'!$A$5:$A$204,0))*G382-H382,0))</f>
        <v/>
      </c>
      <c r="L382" s="18">
        <f>IF(AND(B382&amp;""="",F382&amp;""=""),"",IF(I382="تم التسليم",IFERROR(INDEX('المحافظات'!$B$5:$B$44,MATCH($E382,'المحافظات'!$A$5:$A$44,0)),0),0))</f>
        <v/>
      </c>
      <c r="M382" s="18">
        <f>IF(AND(B382&amp;""="",F382&amp;""=""),"",IFERROR(INDEX('المنتجات'!$C$5:$C$204,MATCH($F382,'المنتجات'!$A$5:$A$204,0))*G382,0))</f>
        <v/>
      </c>
      <c r="N382" s="18">
        <f>IF(AND(B382&amp;""="",F382&amp;""=""),"",IF(I382="تم التسليم",IFERROR(INDEX('المحافظات'!$C$5:$C$44,MATCH($E382,'المحافظات'!$A$5:$A$44,0)),0),IF(I382="مرتجع",IFERROR(INDEX('المحافظات'!$D$5:$D$44,MATCH($E382,'المحافظات'!$A$5:$A$44,0)),0),0)))</f>
        <v/>
      </c>
      <c r="O382" s="18">
        <f>IF(AND(B382&amp;""="",F382&amp;""=""),"",IF(I382="تم التسليم",K382+L382-M382-N382,IF(I382="مرتجع",-N382,IF(I382="ملغي",0,""))))</f>
        <v/>
      </c>
      <c r="P382" s="6">
        <f>IF(AND(B382&amp;""="",F382&amp;""=""),"",IF(NOT(ISNUMBER(MATCH(F382,'المنتجات'!$A$5:$A$204,0))),"كود المنتج غير معروف",IF(NOT(ISNUMBER(MATCH(E382,'المحافظات'!$A$5:$A$44,0))),"المنطقة غير معروفة",IF(K382&lt;0,"الخصم أكبر من قيمة الطلب",IF(I382&amp;""="","اكتب الحالة","")))))</f>
        <v/>
      </c>
    </row>
    <row r="383">
      <c r="A383" s="17" t="n"/>
      <c r="B383" s="5" t="n"/>
      <c r="C383" s="5" t="n"/>
      <c r="D383" s="13" t="n"/>
      <c r="E383" s="5" t="n"/>
      <c r="F383" s="5" t="n"/>
      <c r="G383" s="15" t="n"/>
      <c r="H383" s="14" t="n"/>
      <c r="I383" s="5" t="n"/>
      <c r="J383" s="6">
        <f>IF(AND(B383&amp;""="",F383&amp;""=""),"",IFERROR(INDEX('المنتجات'!$B$5:$B$204,MATCH($F383,'المنتجات'!$A$5:$A$204,0))&amp;"",""))</f>
        <v/>
      </c>
      <c r="K383" s="18">
        <f>IF(AND(B383&amp;""="",F383&amp;""=""),"",IFERROR(INDEX('المنتجات'!$D$5:$D$204,MATCH($F383,'المنتجات'!$A$5:$A$204,0))*G383-H383,0))</f>
        <v/>
      </c>
      <c r="L383" s="18">
        <f>IF(AND(B383&amp;""="",F383&amp;""=""),"",IF(I383="تم التسليم",IFERROR(INDEX('المحافظات'!$B$5:$B$44,MATCH($E383,'المحافظات'!$A$5:$A$44,0)),0),0))</f>
        <v/>
      </c>
      <c r="M383" s="18">
        <f>IF(AND(B383&amp;""="",F383&amp;""=""),"",IFERROR(INDEX('المنتجات'!$C$5:$C$204,MATCH($F383,'المنتجات'!$A$5:$A$204,0))*G383,0))</f>
        <v/>
      </c>
      <c r="N383" s="18">
        <f>IF(AND(B383&amp;""="",F383&amp;""=""),"",IF(I383="تم التسليم",IFERROR(INDEX('المحافظات'!$C$5:$C$44,MATCH($E383,'المحافظات'!$A$5:$A$44,0)),0),IF(I383="مرتجع",IFERROR(INDEX('المحافظات'!$D$5:$D$44,MATCH($E383,'المحافظات'!$A$5:$A$44,0)),0),0)))</f>
        <v/>
      </c>
      <c r="O383" s="18">
        <f>IF(AND(B383&amp;""="",F383&amp;""=""),"",IF(I383="تم التسليم",K383+L383-M383-N383,IF(I383="مرتجع",-N383,IF(I383="ملغي",0,""))))</f>
        <v/>
      </c>
      <c r="P383" s="6">
        <f>IF(AND(B383&amp;""="",F383&amp;""=""),"",IF(NOT(ISNUMBER(MATCH(F383,'المنتجات'!$A$5:$A$204,0))),"كود المنتج غير معروف",IF(NOT(ISNUMBER(MATCH(E383,'المحافظات'!$A$5:$A$44,0))),"المنطقة غير معروفة",IF(K383&lt;0,"الخصم أكبر من قيمة الطلب",IF(I383&amp;""="","اكتب الحالة","")))))</f>
        <v/>
      </c>
    </row>
    <row r="384">
      <c r="A384" s="17" t="n"/>
      <c r="B384" s="5" t="n"/>
      <c r="C384" s="5" t="n"/>
      <c r="D384" s="13" t="n"/>
      <c r="E384" s="5" t="n"/>
      <c r="F384" s="5" t="n"/>
      <c r="G384" s="15" t="n"/>
      <c r="H384" s="14" t="n"/>
      <c r="I384" s="5" t="n"/>
      <c r="J384" s="6">
        <f>IF(AND(B384&amp;""="",F384&amp;""=""),"",IFERROR(INDEX('المنتجات'!$B$5:$B$204,MATCH($F384,'المنتجات'!$A$5:$A$204,0))&amp;"",""))</f>
        <v/>
      </c>
      <c r="K384" s="18">
        <f>IF(AND(B384&amp;""="",F384&amp;""=""),"",IFERROR(INDEX('المنتجات'!$D$5:$D$204,MATCH($F384,'المنتجات'!$A$5:$A$204,0))*G384-H384,0))</f>
        <v/>
      </c>
      <c r="L384" s="18">
        <f>IF(AND(B384&amp;""="",F384&amp;""=""),"",IF(I384="تم التسليم",IFERROR(INDEX('المحافظات'!$B$5:$B$44,MATCH($E384,'المحافظات'!$A$5:$A$44,0)),0),0))</f>
        <v/>
      </c>
      <c r="M384" s="18">
        <f>IF(AND(B384&amp;""="",F384&amp;""=""),"",IFERROR(INDEX('المنتجات'!$C$5:$C$204,MATCH($F384,'المنتجات'!$A$5:$A$204,0))*G384,0))</f>
        <v/>
      </c>
      <c r="N384" s="18">
        <f>IF(AND(B384&amp;""="",F384&amp;""=""),"",IF(I384="تم التسليم",IFERROR(INDEX('المحافظات'!$C$5:$C$44,MATCH($E384,'المحافظات'!$A$5:$A$44,0)),0),IF(I384="مرتجع",IFERROR(INDEX('المحافظات'!$D$5:$D$44,MATCH($E384,'المحافظات'!$A$5:$A$44,0)),0),0)))</f>
        <v/>
      </c>
      <c r="O384" s="18">
        <f>IF(AND(B384&amp;""="",F384&amp;""=""),"",IF(I384="تم التسليم",K384+L384-M384-N384,IF(I384="مرتجع",-N384,IF(I384="ملغي",0,""))))</f>
        <v/>
      </c>
      <c r="P384" s="6">
        <f>IF(AND(B384&amp;""="",F384&amp;""=""),"",IF(NOT(ISNUMBER(MATCH(F384,'المنتجات'!$A$5:$A$204,0))),"كود المنتج غير معروف",IF(NOT(ISNUMBER(MATCH(E384,'المحافظات'!$A$5:$A$44,0))),"المنطقة غير معروفة",IF(K384&lt;0,"الخصم أكبر من قيمة الطلب",IF(I384&amp;""="","اكتب الحالة","")))))</f>
        <v/>
      </c>
    </row>
    <row r="385">
      <c r="A385" s="17" t="n"/>
      <c r="B385" s="5" t="n"/>
      <c r="C385" s="5" t="n"/>
      <c r="D385" s="13" t="n"/>
      <c r="E385" s="5" t="n"/>
      <c r="F385" s="5" t="n"/>
      <c r="G385" s="15" t="n"/>
      <c r="H385" s="14" t="n"/>
      <c r="I385" s="5" t="n"/>
      <c r="J385" s="6">
        <f>IF(AND(B385&amp;""="",F385&amp;""=""),"",IFERROR(INDEX('المنتجات'!$B$5:$B$204,MATCH($F385,'المنتجات'!$A$5:$A$204,0))&amp;"",""))</f>
        <v/>
      </c>
      <c r="K385" s="18">
        <f>IF(AND(B385&amp;""="",F385&amp;""=""),"",IFERROR(INDEX('المنتجات'!$D$5:$D$204,MATCH($F385,'المنتجات'!$A$5:$A$204,0))*G385-H385,0))</f>
        <v/>
      </c>
      <c r="L385" s="18">
        <f>IF(AND(B385&amp;""="",F385&amp;""=""),"",IF(I385="تم التسليم",IFERROR(INDEX('المحافظات'!$B$5:$B$44,MATCH($E385,'المحافظات'!$A$5:$A$44,0)),0),0))</f>
        <v/>
      </c>
      <c r="M385" s="18">
        <f>IF(AND(B385&amp;""="",F385&amp;""=""),"",IFERROR(INDEX('المنتجات'!$C$5:$C$204,MATCH($F385,'المنتجات'!$A$5:$A$204,0))*G385,0))</f>
        <v/>
      </c>
      <c r="N385" s="18">
        <f>IF(AND(B385&amp;""="",F385&amp;""=""),"",IF(I385="تم التسليم",IFERROR(INDEX('المحافظات'!$C$5:$C$44,MATCH($E385,'المحافظات'!$A$5:$A$44,0)),0),IF(I385="مرتجع",IFERROR(INDEX('المحافظات'!$D$5:$D$44,MATCH($E385,'المحافظات'!$A$5:$A$44,0)),0),0)))</f>
        <v/>
      </c>
      <c r="O385" s="18">
        <f>IF(AND(B385&amp;""="",F385&amp;""=""),"",IF(I385="تم التسليم",K385+L385-M385-N385,IF(I385="مرتجع",-N385,IF(I385="ملغي",0,""))))</f>
        <v/>
      </c>
      <c r="P385" s="6">
        <f>IF(AND(B385&amp;""="",F385&amp;""=""),"",IF(NOT(ISNUMBER(MATCH(F385,'المنتجات'!$A$5:$A$204,0))),"كود المنتج غير معروف",IF(NOT(ISNUMBER(MATCH(E385,'المحافظات'!$A$5:$A$44,0))),"المنطقة غير معروفة",IF(K385&lt;0,"الخصم أكبر من قيمة الطلب",IF(I385&amp;""="","اكتب الحالة","")))))</f>
        <v/>
      </c>
    </row>
    <row r="386">
      <c r="A386" s="17" t="n"/>
      <c r="B386" s="5" t="n"/>
      <c r="C386" s="5" t="n"/>
      <c r="D386" s="13" t="n"/>
      <c r="E386" s="5" t="n"/>
      <c r="F386" s="5" t="n"/>
      <c r="G386" s="15" t="n"/>
      <c r="H386" s="14" t="n"/>
      <c r="I386" s="5" t="n"/>
      <c r="J386" s="6">
        <f>IF(AND(B386&amp;""="",F386&amp;""=""),"",IFERROR(INDEX('المنتجات'!$B$5:$B$204,MATCH($F386,'المنتجات'!$A$5:$A$204,0))&amp;"",""))</f>
        <v/>
      </c>
      <c r="K386" s="18">
        <f>IF(AND(B386&amp;""="",F386&amp;""=""),"",IFERROR(INDEX('المنتجات'!$D$5:$D$204,MATCH($F386,'المنتجات'!$A$5:$A$204,0))*G386-H386,0))</f>
        <v/>
      </c>
      <c r="L386" s="18">
        <f>IF(AND(B386&amp;""="",F386&amp;""=""),"",IF(I386="تم التسليم",IFERROR(INDEX('المحافظات'!$B$5:$B$44,MATCH($E386,'المحافظات'!$A$5:$A$44,0)),0),0))</f>
        <v/>
      </c>
      <c r="M386" s="18">
        <f>IF(AND(B386&amp;""="",F386&amp;""=""),"",IFERROR(INDEX('المنتجات'!$C$5:$C$204,MATCH($F386,'المنتجات'!$A$5:$A$204,0))*G386,0))</f>
        <v/>
      </c>
      <c r="N386" s="18">
        <f>IF(AND(B386&amp;""="",F386&amp;""=""),"",IF(I386="تم التسليم",IFERROR(INDEX('المحافظات'!$C$5:$C$44,MATCH($E386,'المحافظات'!$A$5:$A$44,0)),0),IF(I386="مرتجع",IFERROR(INDEX('المحافظات'!$D$5:$D$44,MATCH($E386,'المحافظات'!$A$5:$A$44,0)),0),0)))</f>
        <v/>
      </c>
      <c r="O386" s="18">
        <f>IF(AND(B386&amp;""="",F386&amp;""=""),"",IF(I386="تم التسليم",K386+L386-M386-N386,IF(I386="مرتجع",-N386,IF(I386="ملغي",0,""))))</f>
        <v/>
      </c>
      <c r="P386" s="6">
        <f>IF(AND(B386&amp;""="",F386&amp;""=""),"",IF(NOT(ISNUMBER(MATCH(F386,'المنتجات'!$A$5:$A$204,0))),"كود المنتج غير معروف",IF(NOT(ISNUMBER(MATCH(E386,'المحافظات'!$A$5:$A$44,0))),"المنطقة غير معروفة",IF(K386&lt;0,"الخصم أكبر من قيمة الطلب",IF(I386&amp;""="","اكتب الحالة","")))))</f>
        <v/>
      </c>
    </row>
    <row r="387">
      <c r="A387" s="17" t="n"/>
      <c r="B387" s="5" t="n"/>
      <c r="C387" s="5" t="n"/>
      <c r="D387" s="13" t="n"/>
      <c r="E387" s="5" t="n"/>
      <c r="F387" s="5" t="n"/>
      <c r="G387" s="15" t="n"/>
      <c r="H387" s="14" t="n"/>
      <c r="I387" s="5" t="n"/>
      <c r="J387" s="6">
        <f>IF(AND(B387&amp;""="",F387&amp;""=""),"",IFERROR(INDEX('المنتجات'!$B$5:$B$204,MATCH($F387,'المنتجات'!$A$5:$A$204,0))&amp;"",""))</f>
        <v/>
      </c>
      <c r="K387" s="18">
        <f>IF(AND(B387&amp;""="",F387&amp;""=""),"",IFERROR(INDEX('المنتجات'!$D$5:$D$204,MATCH($F387,'المنتجات'!$A$5:$A$204,0))*G387-H387,0))</f>
        <v/>
      </c>
      <c r="L387" s="18">
        <f>IF(AND(B387&amp;""="",F387&amp;""=""),"",IF(I387="تم التسليم",IFERROR(INDEX('المحافظات'!$B$5:$B$44,MATCH($E387,'المحافظات'!$A$5:$A$44,0)),0),0))</f>
        <v/>
      </c>
      <c r="M387" s="18">
        <f>IF(AND(B387&amp;""="",F387&amp;""=""),"",IFERROR(INDEX('المنتجات'!$C$5:$C$204,MATCH($F387,'المنتجات'!$A$5:$A$204,0))*G387,0))</f>
        <v/>
      </c>
      <c r="N387" s="18">
        <f>IF(AND(B387&amp;""="",F387&amp;""=""),"",IF(I387="تم التسليم",IFERROR(INDEX('المحافظات'!$C$5:$C$44,MATCH($E387,'المحافظات'!$A$5:$A$44,0)),0),IF(I387="مرتجع",IFERROR(INDEX('المحافظات'!$D$5:$D$44,MATCH($E387,'المحافظات'!$A$5:$A$44,0)),0),0)))</f>
        <v/>
      </c>
      <c r="O387" s="18">
        <f>IF(AND(B387&amp;""="",F387&amp;""=""),"",IF(I387="تم التسليم",K387+L387-M387-N387,IF(I387="مرتجع",-N387,IF(I387="ملغي",0,""))))</f>
        <v/>
      </c>
      <c r="P387" s="6">
        <f>IF(AND(B387&amp;""="",F387&amp;""=""),"",IF(NOT(ISNUMBER(MATCH(F387,'المنتجات'!$A$5:$A$204,0))),"كود المنتج غير معروف",IF(NOT(ISNUMBER(MATCH(E387,'المحافظات'!$A$5:$A$44,0))),"المنطقة غير معروفة",IF(K387&lt;0,"الخصم أكبر من قيمة الطلب",IF(I387&amp;""="","اكتب الحالة","")))))</f>
        <v/>
      </c>
    </row>
    <row r="388">
      <c r="A388" s="17" t="n"/>
      <c r="B388" s="5" t="n"/>
      <c r="C388" s="5" t="n"/>
      <c r="D388" s="13" t="n"/>
      <c r="E388" s="5" t="n"/>
      <c r="F388" s="5" t="n"/>
      <c r="G388" s="15" t="n"/>
      <c r="H388" s="14" t="n"/>
      <c r="I388" s="5" t="n"/>
      <c r="J388" s="6">
        <f>IF(AND(B388&amp;""="",F388&amp;""=""),"",IFERROR(INDEX('المنتجات'!$B$5:$B$204,MATCH($F388,'المنتجات'!$A$5:$A$204,0))&amp;"",""))</f>
        <v/>
      </c>
      <c r="K388" s="18">
        <f>IF(AND(B388&amp;""="",F388&amp;""=""),"",IFERROR(INDEX('المنتجات'!$D$5:$D$204,MATCH($F388,'المنتجات'!$A$5:$A$204,0))*G388-H388,0))</f>
        <v/>
      </c>
      <c r="L388" s="18">
        <f>IF(AND(B388&amp;""="",F388&amp;""=""),"",IF(I388="تم التسليم",IFERROR(INDEX('المحافظات'!$B$5:$B$44,MATCH($E388,'المحافظات'!$A$5:$A$44,0)),0),0))</f>
        <v/>
      </c>
      <c r="M388" s="18">
        <f>IF(AND(B388&amp;""="",F388&amp;""=""),"",IFERROR(INDEX('المنتجات'!$C$5:$C$204,MATCH($F388,'المنتجات'!$A$5:$A$204,0))*G388,0))</f>
        <v/>
      </c>
      <c r="N388" s="18">
        <f>IF(AND(B388&amp;""="",F388&amp;""=""),"",IF(I388="تم التسليم",IFERROR(INDEX('المحافظات'!$C$5:$C$44,MATCH($E388,'المحافظات'!$A$5:$A$44,0)),0),IF(I388="مرتجع",IFERROR(INDEX('المحافظات'!$D$5:$D$44,MATCH($E388,'المحافظات'!$A$5:$A$44,0)),0),0)))</f>
        <v/>
      </c>
      <c r="O388" s="18">
        <f>IF(AND(B388&amp;""="",F388&amp;""=""),"",IF(I388="تم التسليم",K388+L388-M388-N388,IF(I388="مرتجع",-N388,IF(I388="ملغي",0,""))))</f>
        <v/>
      </c>
      <c r="P388" s="6">
        <f>IF(AND(B388&amp;""="",F388&amp;""=""),"",IF(NOT(ISNUMBER(MATCH(F388,'المنتجات'!$A$5:$A$204,0))),"كود المنتج غير معروف",IF(NOT(ISNUMBER(MATCH(E388,'المحافظات'!$A$5:$A$44,0))),"المنطقة غير معروفة",IF(K388&lt;0,"الخصم أكبر من قيمة الطلب",IF(I388&amp;""="","اكتب الحالة","")))))</f>
        <v/>
      </c>
    </row>
    <row r="389">
      <c r="A389" s="17" t="n"/>
      <c r="B389" s="5" t="n"/>
      <c r="C389" s="5" t="n"/>
      <c r="D389" s="13" t="n"/>
      <c r="E389" s="5" t="n"/>
      <c r="F389" s="5" t="n"/>
      <c r="G389" s="15" t="n"/>
      <c r="H389" s="14" t="n"/>
      <c r="I389" s="5" t="n"/>
      <c r="J389" s="6">
        <f>IF(AND(B389&amp;""="",F389&amp;""=""),"",IFERROR(INDEX('المنتجات'!$B$5:$B$204,MATCH($F389,'المنتجات'!$A$5:$A$204,0))&amp;"",""))</f>
        <v/>
      </c>
      <c r="K389" s="18">
        <f>IF(AND(B389&amp;""="",F389&amp;""=""),"",IFERROR(INDEX('المنتجات'!$D$5:$D$204,MATCH($F389,'المنتجات'!$A$5:$A$204,0))*G389-H389,0))</f>
        <v/>
      </c>
      <c r="L389" s="18">
        <f>IF(AND(B389&amp;""="",F389&amp;""=""),"",IF(I389="تم التسليم",IFERROR(INDEX('المحافظات'!$B$5:$B$44,MATCH($E389,'المحافظات'!$A$5:$A$44,0)),0),0))</f>
        <v/>
      </c>
      <c r="M389" s="18">
        <f>IF(AND(B389&amp;""="",F389&amp;""=""),"",IFERROR(INDEX('المنتجات'!$C$5:$C$204,MATCH($F389,'المنتجات'!$A$5:$A$204,0))*G389,0))</f>
        <v/>
      </c>
      <c r="N389" s="18">
        <f>IF(AND(B389&amp;""="",F389&amp;""=""),"",IF(I389="تم التسليم",IFERROR(INDEX('المحافظات'!$C$5:$C$44,MATCH($E389,'المحافظات'!$A$5:$A$44,0)),0),IF(I389="مرتجع",IFERROR(INDEX('المحافظات'!$D$5:$D$44,MATCH($E389,'المحافظات'!$A$5:$A$44,0)),0),0)))</f>
        <v/>
      </c>
      <c r="O389" s="18">
        <f>IF(AND(B389&amp;""="",F389&amp;""=""),"",IF(I389="تم التسليم",K389+L389-M389-N389,IF(I389="مرتجع",-N389,IF(I389="ملغي",0,""))))</f>
        <v/>
      </c>
      <c r="P389" s="6">
        <f>IF(AND(B389&amp;""="",F389&amp;""=""),"",IF(NOT(ISNUMBER(MATCH(F389,'المنتجات'!$A$5:$A$204,0))),"كود المنتج غير معروف",IF(NOT(ISNUMBER(MATCH(E389,'المحافظات'!$A$5:$A$44,0))),"المنطقة غير معروفة",IF(K389&lt;0,"الخصم أكبر من قيمة الطلب",IF(I389&amp;""="","اكتب الحالة","")))))</f>
        <v/>
      </c>
    </row>
    <row r="390">
      <c r="A390" s="17" t="n"/>
      <c r="B390" s="5" t="n"/>
      <c r="C390" s="5" t="n"/>
      <c r="D390" s="13" t="n"/>
      <c r="E390" s="5" t="n"/>
      <c r="F390" s="5" t="n"/>
      <c r="G390" s="15" t="n"/>
      <c r="H390" s="14" t="n"/>
      <c r="I390" s="5" t="n"/>
      <c r="J390" s="6">
        <f>IF(AND(B390&amp;""="",F390&amp;""=""),"",IFERROR(INDEX('المنتجات'!$B$5:$B$204,MATCH($F390,'المنتجات'!$A$5:$A$204,0))&amp;"",""))</f>
        <v/>
      </c>
      <c r="K390" s="18">
        <f>IF(AND(B390&amp;""="",F390&amp;""=""),"",IFERROR(INDEX('المنتجات'!$D$5:$D$204,MATCH($F390,'المنتجات'!$A$5:$A$204,0))*G390-H390,0))</f>
        <v/>
      </c>
      <c r="L390" s="18">
        <f>IF(AND(B390&amp;""="",F390&amp;""=""),"",IF(I390="تم التسليم",IFERROR(INDEX('المحافظات'!$B$5:$B$44,MATCH($E390,'المحافظات'!$A$5:$A$44,0)),0),0))</f>
        <v/>
      </c>
      <c r="M390" s="18">
        <f>IF(AND(B390&amp;""="",F390&amp;""=""),"",IFERROR(INDEX('المنتجات'!$C$5:$C$204,MATCH($F390,'المنتجات'!$A$5:$A$204,0))*G390,0))</f>
        <v/>
      </c>
      <c r="N390" s="18">
        <f>IF(AND(B390&amp;""="",F390&amp;""=""),"",IF(I390="تم التسليم",IFERROR(INDEX('المحافظات'!$C$5:$C$44,MATCH($E390,'المحافظات'!$A$5:$A$44,0)),0),IF(I390="مرتجع",IFERROR(INDEX('المحافظات'!$D$5:$D$44,MATCH($E390,'المحافظات'!$A$5:$A$44,0)),0),0)))</f>
        <v/>
      </c>
      <c r="O390" s="18">
        <f>IF(AND(B390&amp;""="",F390&amp;""=""),"",IF(I390="تم التسليم",K390+L390-M390-N390,IF(I390="مرتجع",-N390,IF(I390="ملغي",0,""))))</f>
        <v/>
      </c>
      <c r="P390" s="6">
        <f>IF(AND(B390&amp;""="",F390&amp;""=""),"",IF(NOT(ISNUMBER(MATCH(F390,'المنتجات'!$A$5:$A$204,0))),"كود المنتج غير معروف",IF(NOT(ISNUMBER(MATCH(E390,'المحافظات'!$A$5:$A$44,0))),"المنطقة غير معروفة",IF(K390&lt;0,"الخصم أكبر من قيمة الطلب",IF(I390&amp;""="","اكتب الحالة","")))))</f>
        <v/>
      </c>
    </row>
    <row r="391">
      <c r="A391" s="17" t="n"/>
      <c r="B391" s="5" t="n"/>
      <c r="C391" s="5" t="n"/>
      <c r="D391" s="13" t="n"/>
      <c r="E391" s="5" t="n"/>
      <c r="F391" s="5" t="n"/>
      <c r="G391" s="15" t="n"/>
      <c r="H391" s="14" t="n"/>
      <c r="I391" s="5" t="n"/>
      <c r="J391" s="6">
        <f>IF(AND(B391&amp;""="",F391&amp;""=""),"",IFERROR(INDEX('المنتجات'!$B$5:$B$204,MATCH($F391,'المنتجات'!$A$5:$A$204,0))&amp;"",""))</f>
        <v/>
      </c>
      <c r="K391" s="18">
        <f>IF(AND(B391&amp;""="",F391&amp;""=""),"",IFERROR(INDEX('المنتجات'!$D$5:$D$204,MATCH($F391,'المنتجات'!$A$5:$A$204,0))*G391-H391,0))</f>
        <v/>
      </c>
      <c r="L391" s="18">
        <f>IF(AND(B391&amp;""="",F391&amp;""=""),"",IF(I391="تم التسليم",IFERROR(INDEX('المحافظات'!$B$5:$B$44,MATCH($E391,'المحافظات'!$A$5:$A$44,0)),0),0))</f>
        <v/>
      </c>
      <c r="M391" s="18">
        <f>IF(AND(B391&amp;""="",F391&amp;""=""),"",IFERROR(INDEX('المنتجات'!$C$5:$C$204,MATCH($F391,'المنتجات'!$A$5:$A$204,0))*G391,0))</f>
        <v/>
      </c>
      <c r="N391" s="18">
        <f>IF(AND(B391&amp;""="",F391&amp;""=""),"",IF(I391="تم التسليم",IFERROR(INDEX('المحافظات'!$C$5:$C$44,MATCH($E391,'المحافظات'!$A$5:$A$44,0)),0),IF(I391="مرتجع",IFERROR(INDEX('المحافظات'!$D$5:$D$44,MATCH($E391,'المحافظات'!$A$5:$A$44,0)),0),0)))</f>
        <v/>
      </c>
      <c r="O391" s="18">
        <f>IF(AND(B391&amp;""="",F391&amp;""=""),"",IF(I391="تم التسليم",K391+L391-M391-N391,IF(I391="مرتجع",-N391,IF(I391="ملغي",0,""))))</f>
        <v/>
      </c>
      <c r="P391" s="6">
        <f>IF(AND(B391&amp;""="",F391&amp;""=""),"",IF(NOT(ISNUMBER(MATCH(F391,'المنتجات'!$A$5:$A$204,0))),"كود المنتج غير معروف",IF(NOT(ISNUMBER(MATCH(E391,'المحافظات'!$A$5:$A$44,0))),"المنطقة غير معروفة",IF(K391&lt;0,"الخصم أكبر من قيمة الطلب",IF(I391&amp;""="","اكتب الحالة","")))))</f>
        <v/>
      </c>
    </row>
    <row r="392">
      <c r="A392" s="17" t="n"/>
      <c r="B392" s="5" t="n"/>
      <c r="C392" s="5" t="n"/>
      <c r="D392" s="13" t="n"/>
      <c r="E392" s="5" t="n"/>
      <c r="F392" s="5" t="n"/>
      <c r="G392" s="15" t="n"/>
      <c r="H392" s="14" t="n"/>
      <c r="I392" s="5" t="n"/>
      <c r="J392" s="6">
        <f>IF(AND(B392&amp;""="",F392&amp;""=""),"",IFERROR(INDEX('المنتجات'!$B$5:$B$204,MATCH($F392,'المنتجات'!$A$5:$A$204,0))&amp;"",""))</f>
        <v/>
      </c>
      <c r="K392" s="18">
        <f>IF(AND(B392&amp;""="",F392&amp;""=""),"",IFERROR(INDEX('المنتجات'!$D$5:$D$204,MATCH($F392,'المنتجات'!$A$5:$A$204,0))*G392-H392,0))</f>
        <v/>
      </c>
      <c r="L392" s="18">
        <f>IF(AND(B392&amp;""="",F392&amp;""=""),"",IF(I392="تم التسليم",IFERROR(INDEX('المحافظات'!$B$5:$B$44,MATCH($E392,'المحافظات'!$A$5:$A$44,0)),0),0))</f>
        <v/>
      </c>
      <c r="M392" s="18">
        <f>IF(AND(B392&amp;""="",F392&amp;""=""),"",IFERROR(INDEX('المنتجات'!$C$5:$C$204,MATCH($F392,'المنتجات'!$A$5:$A$204,0))*G392,0))</f>
        <v/>
      </c>
      <c r="N392" s="18">
        <f>IF(AND(B392&amp;""="",F392&amp;""=""),"",IF(I392="تم التسليم",IFERROR(INDEX('المحافظات'!$C$5:$C$44,MATCH($E392,'المحافظات'!$A$5:$A$44,0)),0),IF(I392="مرتجع",IFERROR(INDEX('المحافظات'!$D$5:$D$44,MATCH($E392,'المحافظات'!$A$5:$A$44,0)),0),0)))</f>
        <v/>
      </c>
      <c r="O392" s="18">
        <f>IF(AND(B392&amp;""="",F392&amp;""=""),"",IF(I392="تم التسليم",K392+L392-M392-N392,IF(I392="مرتجع",-N392,IF(I392="ملغي",0,""))))</f>
        <v/>
      </c>
      <c r="P392" s="6">
        <f>IF(AND(B392&amp;""="",F392&amp;""=""),"",IF(NOT(ISNUMBER(MATCH(F392,'المنتجات'!$A$5:$A$204,0))),"كود المنتج غير معروف",IF(NOT(ISNUMBER(MATCH(E392,'المحافظات'!$A$5:$A$44,0))),"المنطقة غير معروفة",IF(K392&lt;0,"الخصم أكبر من قيمة الطلب",IF(I392&amp;""="","اكتب الحالة","")))))</f>
        <v/>
      </c>
    </row>
    <row r="393">
      <c r="A393" s="17" t="n"/>
      <c r="B393" s="5" t="n"/>
      <c r="C393" s="5" t="n"/>
      <c r="D393" s="13" t="n"/>
      <c r="E393" s="5" t="n"/>
      <c r="F393" s="5" t="n"/>
      <c r="G393" s="15" t="n"/>
      <c r="H393" s="14" t="n"/>
      <c r="I393" s="5" t="n"/>
      <c r="J393" s="6">
        <f>IF(AND(B393&amp;""="",F393&amp;""=""),"",IFERROR(INDEX('المنتجات'!$B$5:$B$204,MATCH($F393,'المنتجات'!$A$5:$A$204,0))&amp;"",""))</f>
        <v/>
      </c>
      <c r="K393" s="18">
        <f>IF(AND(B393&amp;""="",F393&amp;""=""),"",IFERROR(INDEX('المنتجات'!$D$5:$D$204,MATCH($F393,'المنتجات'!$A$5:$A$204,0))*G393-H393,0))</f>
        <v/>
      </c>
      <c r="L393" s="18">
        <f>IF(AND(B393&amp;""="",F393&amp;""=""),"",IF(I393="تم التسليم",IFERROR(INDEX('المحافظات'!$B$5:$B$44,MATCH($E393,'المحافظات'!$A$5:$A$44,0)),0),0))</f>
        <v/>
      </c>
      <c r="M393" s="18">
        <f>IF(AND(B393&amp;""="",F393&amp;""=""),"",IFERROR(INDEX('المنتجات'!$C$5:$C$204,MATCH($F393,'المنتجات'!$A$5:$A$204,0))*G393,0))</f>
        <v/>
      </c>
      <c r="N393" s="18">
        <f>IF(AND(B393&amp;""="",F393&amp;""=""),"",IF(I393="تم التسليم",IFERROR(INDEX('المحافظات'!$C$5:$C$44,MATCH($E393,'المحافظات'!$A$5:$A$44,0)),0),IF(I393="مرتجع",IFERROR(INDEX('المحافظات'!$D$5:$D$44,MATCH($E393,'المحافظات'!$A$5:$A$44,0)),0),0)))</f>
        <v/>
      </c>
      <c r="O393" s="18">
        <f>IF(AND(B393&amp;""="",F393&amp;""=""),"",IF(I393="تم التسليم",K393+L393-M393-N393,IF(I393="مرتجع",-N393,IF(I393="ملغي",0,""))))</f>
        <v/>
      </c>
      <c r="P393" s="6">
        <f>IF(AND(B393&amp;""="",F393&amp;""=""),"",IF(NOT(ISNUMBER(MATCH(F393,'المنتجات'!$A$5:$A$204,0))),"كود المنتج غير معروف",IF(NOT(ISNUMBER(MATCH(E393,'المحافظات'!$A$5:$A$44,0))),"المنطقة غير معروفة",IF(K393&lt;0,"الخصم أكبر من قيمة الطلب",IF(I393&amp;""="","اكتب الحالة","")))))</f>
        <v/>
      </c>
    </row>
    <row r="394">
      <c r="A394" s="17" t="n"/>
      <c r="B394" s="5" t="n"/>
      <c r="C394" s="5" t="n"/>
      <c r="D394" s="13" t="n"/>
      <c r="E394" s="5" t="n"/>
      <c r="F394" s="5" t="n"/>
      <c r="G394" s="15" t="n"/>
      <c r="H394" s="14" t="n"/>
      <c r="I394" s="5" t="n"/>
      <c r="J394" s="6">
        <f>IF(AND(B394&amp;""="",F394&amp;""=""),"",IFERROR(INDEX('المنتجات'!$B$5:$B$204,MATCH($F394,'المنتجات'!$A$5:$A$204,0))&amp;"",""))</f>
        <v/>
      </c>
      <c r="K394" s="18">
        <f>IF(AND(B394&amp;""="",F394&amp;""=""),"",IFERROR(INDEX('المنتجات'!$D$5:$D$204,MATCH($F394,'المنتجات'!$A$5:$A$204,0))*G394-H394,0))</f>
        <v/>
      </c>
      <c r="L394" s="18">
        <f>IF(AND(B394&amp;""="",F394&amp;""=""),"",IF(I394="تم التسليم",IFERROR(INDEX('المحافظات'!$B$5:$B$44,MATCH($E394,'المحافظات'!$A$5:$A$44,0)),0),0))</f>
        <v/>
      </c>
      <c r="M394" s="18">
        <f>IF(AND(B394&amp;""="",F394&amp;""=""),"",IFERROR(INDEX('المنتجات'!$C$5:$C$204,MATCH($F394,'المنتجات'!$A$5:$A$204,0))*G394,0))</f>
        <v/>
      </c>
      <c r="N394" s="18">
        <f>IF(AND(B394&amp;""="",F394&amp;""=""),"",IF(I394="تم التسليم",IFERROR(INDEX('المحافظات'!$C$5:$C$44,MATCH($E394,'المحافظات'!$A$5:$A$44,0)),0),IF(I394="مرتجع",IFERROR(INDEX('المحافظات'!$D$5:$D$44,MATCH($E394,'المحافظات'!$A$5:$A$44,0)),0),0)))</f>
        <v/>
      </c>
      <c r="O394" s="18">
        <f>IF(AND(B394&amp;""="",F394&amp;""=""),"",IF(I394="تم التسليم",K394+L394-M394-N394,IF(I394="مرتجع",-N394,IF(I394="ملغي",0,""))))</f>
        <v/>
      </c>
      <c r="P394" s="6">
        <f>IF(AND(B394&amp;""="",F394&amp;""=""),"",IF(NOT(ISNUMBER(MATCH(F394,'المنتجات'!$A$5:$A$204,0))),"كود المنتج غير معروف",IF(NOT(ISNUMBER(MATCH(E394,'المحافظات'!$A$5:$A$44,0))),"المنطقة غير معروفة",IF(K394&lt;0,"الخصم أكبر من قيمة الطلب",IF(I394&amp;""="","اكتب الحالة","")))))</f>
        <v/>
      </c>
    </row>
    <row r="395">
      <c r="A395" s="17" t="n"/>
      <c r="B395" s="5" t="n"/>
      <c r="C395" s="5" t="n"/>
      <c r="D395" s="13" t="n"/>
      <c r="E395" s="5" t="n"/>
      <c r="F395" s="5" t="n"/>
      <c r="G395" s="15" t="n"/>
      <c r="H395" s="14" t="n"/>
      <c r="I395" s="5" t="n"/>
      <c r="J395" s="6">
        <f>IF(AND(B395&amp;""="",F395&amp;""=""),"",IFERROR(INDEX('المنتجات'!$B$5:$B$204,MATCH($F395,'المنتجات'!$A$5:$A$204,0))&amp;"",""))</f>
        <v/>
      </c>
      <c r="K395" s="18">
        <f>IF(AND(B395&amp;""="",F395&amp;""=""),"",IFERROR(INDEX('المنتجات'!$D$5:$D$204,MATCH($F395,'المنتجات'!$A$5:$A$204,0))*G395-H395,0))</f>
        <v/>
      </c>
      <c r="L395" s="18">
        <f>IF(AND(B395&amp;""="",F395&amp;""=""),"",IF(I395="تم التسليم",IFERROR(INDEX('المحافظات'!$B$5:$B$44,MATCH($E395,'المحافظات'!$A$5:$A$44,0)),0),0))</f>
        <v/>
      </c>
      <c r="M395" s="18">
        <f>IF(AND(B395&amp;""="",F395&amp;""=""),"",IFERROR(INDEX('المنتجات'!$C$5:$C$204,MATCH($F395,'المنتجات'!$A$5:$A$204,0))*G395,0))</f>
        <v/>
      </c>
      <c r="N395" s="18">
        <f>IF(AND(B395&amp;""="",F395&amp;""=""),"",IF(I395="تم التسليم",IFERROR(INDEX('المحافظات'!$C$5:$C$44,MATCH($E395,'المحافظات'!$A$5:$A$44,0)),0),IF(I395="مرتجع",IFERROR(INDEX('المحافظات'!$D$5:$D$44,MATCH($E395,'المحافظات'!$A$5:$A$44,0)),0),0)))</f>
        <v/>
      </c>
      <c r="O395" s="18">
        <f>IF(AND(B395&amp;""="",F395&amp;""=""),"",IF(I395="تم التسليم",K395+L395-M395-N395,IF(I395="مرتجع",-N395,IF(I395="ملغي",0,""))))</f>
        <v/>
      </c>
      <c r="P395" s="6">
        <f>IF(AND(B395&amp;""="",F395&amp;""=""),"",IF(NOT(ISNUMBER(MATCH(F395,'المنتجات'!$A$5:$A$204,0))),"كود المنتج غير معروف",IF(NOT(ISNUMBER(MATCH(E395,'المحافظات'!$A$5:$A$44,0))),"المنطقة غير معروفة",IF(K395&lt;0,"الخصم أكبر من قيمة الطلب",IF(I395&amp;""="","اكتب الحالة","")))))</f>
        <v/>
      </c>
    </row>
    <row r="396">
      <c r="A396" s="17" t="n"/>
      <c r="B396" s="5" t="n"/>
      <c r="C396" s="5" t="n"/>
      <c r="D396" s="13" t="n"/>
      <c r="E396" s="5" t="n"/>
      <c r="F396" s="5" t="n"/>
      <c r="G396" s="15" t="n"/>
      <c r="H396" s="14" t="n"/>
      <c r="I396" s="5" t="n"/>
      <c r="J396" s="6">
        <f>IF(AND(B396&amp;""="",F396&amp;""=""),"",IFERROR(INDEX('المنتجات'!$B$5:$B$204,MATCH($F396,'المنتجات'!$A$5:$A$204,0))&amp;"",""))</f>
        <v/>
      </c>
      <c r="K396" s="18">
        <f>IF(AND(B396&amp;""="",F396&amp;""=""),"",IFERROR(INDEX('المنتجات'!$D$5:$D$204,MATCH($F396,'المنتجات'!$A$5:$A$204,0))*G396-H396,0))</f>
        <v/>
      </c>
      <c r="L396" s="18">
        <f>IF(AND(B396&amp;""="",F396&amp;""=""),"",IF(I396="تم التسليم",IFERROR(INDEX('المحافظات'!$B$5:$B$44,MATCH($E396,'المحافظات'!$A$5:$A$44,0)),0),0))</f>
        <v/>
      </c>
      <c r="M396" s="18">
        <f>IF(AND(B396&amp;""="",F396&amp;""=""),"",IFERROR(INDEX('المنتجات'!$C$5:$C$204,MATCH($F396,'المنتجات'!$A$5:$A$204,0))*G396,0))</f>
        <v/>
      </c>
      <c r="N396" s="18">
        <f>IF(AND(B396&amp;""="",F396&amp;""=""),"",IF(I396="تم التسليم",IFERROR(INDEX('المحافظات'!$C$5:$C$44,MATCH($E396,'المحافظات'!$A$5:$A$44,0)),0),IF(I396="مرتجع",IFERROR(INDEX('المحافظات'!$D$5:$D$44,MATCH($E396,'المحافظات'!$A$5:$A$44,0)),0),0)))</f>
        <v/>
      </c>
      <c r="O396" s="18">
        <f>IF(AND(B396&amp;""="",F396&amp;""=""),"",IF(I396="تم التسليم",K396+L396-M396-N396,IF(I396="مرتجع",-N396,IF(I396="ملغي",0,""))))</f>
        <v/>
      </c>
      <c r="P396" s="6">
        <f>IF(AND(B396&amp;""="",F396&amp;""=""),"",IF(NOT(ISNUMBER(MATCH(F396,'المنتجات'!$A$5:$A$204,0))),"كود المنتج غير معروف",IF(NOT(ISNUMBER(MATCH(E396,'المحافظات'!$A$5:$A$44,0))),"المنطقة غير معروفة",IF(K396&lt;0,"الخصم أكبر من قيمة الطلب",IF(I396&amp;""="","اكتب الحالة","")))))</f>
        <v/>
      </c>
    </row>
    <row r="397">
      <c r="A397" s="17" t="n"/>
      <c r="B397" s="5" t="n"/>
      <c r="C397" s="5" t="n"/>
      <c r="D397" s="13" t="n"/>
      <c r="E397" s="5" t="n"/>
      <c r="F397" s="5" t="n"/>
      <c r="G397" s="15" t="n"/>
      <c r="H397" s="14" t="n"/>
      <c r="I397" s="5" t="n"/>
      <c r="J397" s="6">
        <f>IF(AND(B397&amp;""="",F397&amp;""=""),"",IFERROR(INDEX('المنتجات'!$B$5:$B$204,MATCH($F397,'المنتجات'!$A$5:$A$204,0))&amp;"",""))</f>
        <v/>
      </c>
      <c r="K397" s="18">
        <f>IF(AND(B397&amp;""="",F397&amp;""=""),"",IFERROR(INDEX('المنتجات'!$D$5:$D$204,MATCH($F397,'المنتجات'!$A$5:$A$204,0))*G397-H397,0))</f>
        <v/>
      </c>
      <c r="L397" s="18">
        <f>IF(AND(B397&amp;""="",F397&amp;""=""),"",IF(I397="تم التسليم",IFERROR(INDEX('المحافظات'!$B$5:$B$44,MATCH($E397,'المحافظات'!$A$5:$A$44,0)),0),0))</f>
        <v/>
      </c>
      <c r="M397" s="18">
        <f>IF(AND(B397&amp;""="",F397&amp;""=""),"",IFERROR(INDEX('المنتجات'!$C$5:$C$204,MATCH($F397,'المنتجات'!$A$5:$A$204,0))*G397,0))</f>
        <v/>
      </c>
      <c r="N397" s="18">
        <f>IF(AND(B397&amp;""="",F397&amp;""=""),"",IF(I397="تم التسليم",IFERROR(INDEX('المحافظات'!$C$5:$C$44,MATCH($E397,'المحافظات'!$A$5:$A$44,0)),0),IF(I397="مرتجع",IFERROR(INDEX('المحافظات'!$D$5:$D$44,MATCH($E397,'المحافظات'!$A$5:$A$44,0)),0),0)))</f>
        <v/>
      </c>
      <c r="O397" s="18">
        <f>IF(AND(B397&amp;""="",F397&amp;""=""),"",IF(I397="تم التسليم",K397+L397-M397-N397,IF(I397="مرتجع",-N397,IF(I397="ملغي",0,""))))</f>
        <v/>
      </c>
      <c r="P397" s="6">
        <f>IF(AND(B397&amp;""="",F397&amp;""=""),"",IF(NOT(ISNUMBER(MATCH(F397,'المنتجات'!$A$5:$A$204,0))),"كود المنتج غير معروف",IF(NOT(ISNUMBER(MATCH(E397,'المحافظات'!$A$5:$A$44,0))),"المنطقة غير معروفة",IF(K397&lt;0,"الخصم أكبر من قيمة الطلب",IF(I397&amp;""="","اكتب الحالة","")))))</f>
        <v/>
      </c>
    </row>
    <row r="398">
      <c r="A398" s="17" t="n"/>
      <c r="B398" s="5" t="n"/>
      <c r="C398" s="5" t="n"/>
      <c r="D398" s="13" t="n"/>
      <c r="E398" s="5" t="n"/>
      <c r="F398" s="5" t="n"/>
      <c r="G398" s="15" t="n"/>
      <c r="H398" s="14" t="n"/>
      <c r="I398" s="5" t="n"/>
      <c r="J398" s="6">
        <f>IF(AND(B398&amp;""="",F398&amp;""=""),"",IFERROR(INDEX('المنتجات'!$B$5:$B$204,MATCH($F398,'المنتجات'!$A$5:$A$204,0))&amp;"",""))</f>
        <v/>
      </c>
      <c r="K398" s="18">
        <f>IF(AND(B398&amp;""="",F398&amp;""=""),"",IFERROR(INDEX('المنتجات'!$D$5:$D$204,MATCH($F398,'المنتجات'!$A$5:$A$204,0))*G398-H398,0))</f>
        <v/>
      </c>
      <c r="L398" s="18">
        <f>IF(AND(B398&amp;""="",F398&amp;""=""),"",IF(I398="تم التسليم",IFERROR(INDEX('المحافظات'!$B$5:$B$44,MATCH($E398,'المحافظات'!$A$5:$A$44,0)),0),0))</f>
        <v/>
      </c>
      <c r="M398" s="18">
        <f>IF(AND(B398&amp;""="",F398&amp;""=""),"",IFERROR(INDEX('المنتجات'!$C$5:$C$204,MATCH($F398,'المنتجات'!$A$5:$A$204,0))*G398,0))</f>
        <v/>
      </c>
      <c r="N398" s="18">
        <f>IF(AND(B398&amp;""="",F398&amp;""=""),"",IF(I398="تم التسليم",IFERROR(INDEX('المحافظات'!$C$5:$C$44,MATCH($E398,'المحافظات'!$A$5:$A$44,0)),0),IF(I398="مرتجع",IFERROR(INDEX('المحافظات'!$D$5:$D$44,MATCH($E398,'المحافظات'!$A$5:$A$44,0)),0),0)))</f>
        <v/>
      </c>
      <c r="O398" s="18">
        <f>IF(AND(B398&amp;""="",F398&amp;""=""),"",IF(I398="تم التسليم",K398+L398-M398-N398,IF(I398="مرتجع",-N398,IF(I398="ملغي",0,""))))</f>
        <v/>
      </c>
      <c r="P398" s="6">
        <f>IF(AND(B398&amp;""="",F398&amp;""=""),"",IF(NOT(ISNUMBER(MATCH(F398,'المنتجات'!$A$5:$A$204,0))),"كود المنتج غير معروف",IF(NOT(ISNUMBER(MATCH(E398,'المحافظات'!$A$5:$A$44,0))),"المنطقة غير معروفة",IF(K398&lt;0,"الخصم أكبر من قيمة الطلب",IF(I398&amp;""="","اكتب الحالة","")))))</f>
        <v/>
      </c>
    </row>
    <row r="399">
      <c r="A399" s="17" t="n"/>
      <c r="B399" s="5" t="n"/>
      <c r="C399" s="5" t="n"/>
      <c r="D399" s="13" t="n"/>
      <c r="E399" s="5" t="n"/>
      <c r="F399" s="5" t="n"/>
      <c r="G399" s="15" t="n"/>
      <c r="H399" s="14" t="n"/>
      <c r="I399" s="5" t="n"/>
      <c r="J399" s="6">
        <f>IF(AND(B399&amp;""="",F399&amp;""=""),"",IFERROR(INDEX('المنتجات'!$B$5:$B$204,MATCH($F399,'المنتجات'!$A$5:$A$204,0))&amp;"",""))</f>
        <v/>
      </c>
      <c r="K399" s="18">
        <f>IF(AND(B399&amp;""="",F399&amp;""=""),"",IFERROR(INDEX('المنتجات'!$D$5:$D$204,MATCH($F399,'المنتجات'!$A$5:$A$204,0))*G399-H399,0))</f>
        <v/>
      </c>
      <c r="L399" s="18">
        <f>IF(AND(B399&amp;""="",F399&amp;""=""),"",IF(I399="تم التسليم",IFERROR(INDEX('المحافظات'!$B$5:$B$44,MATCH($E399,'المحافظات'!$A$5:$A$44,0)),0),0))</f>
        <v/>
      </c>
      <c r="M399" s="18">
        <f>IF(AND(B399&amp;""="",F399&amp;""=""),"",IFERROR(INDEX('المنتجات'!$C$5:$C$204,MATCH($F399,'المنتجات'!$A$5:$A$204,0))*G399,0))</f>
        <v/>
      </c>
      <c r="N399" s="18">
        <f>IF(AND(B399&amp;""="",F399&amp;""=""),"",IF(I399="تم التسليم",IFERROR(INDEX('المحافظات'!$C$5:$C$44,MATCH($E399,'المحافظات'!$A$5:$A$44,0)),0),IF(I399="مرتجع",IFERROR(INDEX('المحافظات'!$D$5:$D$44,MATCH($E399,'المحافظات'!$A$5:$A$44,0)),0),0)))</f>
        <v/>
      </c>
      <c r="O399" s="18">
        <f>IF(AND(B399&amp;""="",F399&amp;""=""),"",IF(I399="تم التسليم",K399+L399-M399-N399,IF(I399="مرتجع",-N399,IF(I399="ملغي",0,""))))</f>
        <v/>
      </c>
      <c r="P399" s="6">
        <f>IF(AND(B399&amp;""="",F399&amp;""=""),"",IF(NOT(ISNUMBER(MATCH(F399,'المنتجات'!$A$5:$A$204,0))),"كود المنتج غير معروف",IF(NOT(ISNUMBER(MATCH(E399,'المحافظات'!$A$5:$A$44,0))),"المنطقة غير معروفة",IF(K399&lt;0,"الخصم أكبر من قيمة الطلب",IF(I399&amp;""="","اكتب الحالة","")))))</f>
        <v/>
      </c>
    </row>
    <row r="400">
      <c r="A400" s="17" t="n"/>
      <c r="B400" s="5" t="n"/>
      <c r="C400" s="5" t="n"/>
      <c r="D400" s="13" t="n"/>
      <c r="E400" s="5" t="n"/>
      <c r="F400" s="5" t="n"/>
      <c r="G400" s="15" t="n"/>
      <c r="H400" s="14" t="n"/>
      <c r="I400" s="5" t="n"/>
      <c r="J400" s="6">
        <f>IF(AND(B400&amp;""="",F400&amp;""=""),"",IFERROR(INDEX('المنتجات'!$B$5:$B$204,MATCH($F400,'المنتجات'!$A$5:$A$204,0))&amp;"",""))</f>
        <v/>
      </c>
      <c r="K400" s="18">
        <f>IF(AND(B400&amp;""="",F400&amp;""=""),"",IFERROR(INDEX('المنتجات'!$D$5:$D$204,MATCH($F400,'المنتجات'!$A$5:$A$204,0))*G400-H400,0))</f>
        <v/>
      </c>
      <c r="L400" s="18">
        <f>IF(AND(B400&amp;""="",F400&amp;""=""),"",IF(I400="تم التسليم",IFERROR(INDEX('المحافظات'!$B$5:$B$44,MATCH($E400,'المحافظات'!$A$5:$A$44,0)),0),0))</f>
        <v/>
      </c>
      <c r="M400" s="18">
        <f>IF(AND(B400&amp;""="",F400&amp;""=""),"",IFERROR(INDEX('المنتجات'!$C$5:$C$204,MATCH($F400,'المنتجات'!$A$5:$A$204,0))*G400,0))</f>
        <v/>
      </c>
      <c r="N400" s="18">
        <f>IF(AND(B400&amp;""="",F400&amp;""=""),"",IF(I400="تم التسليم",IFERROR(INDEX('المحافظات'!$C$5:$C$44,MATCH($E400,'المحافظات'!$A$5:$A$44,0)),0),IF(I400="مرتجع",IFERROR(INDEX('المحافظات'!$D$5:$D$44,MATCH($E400,'المحافظات'!$A$5:$A$44,0)),0),0)))</f>
        <v/>
      </c>
      <c r="O400" s="18">
        <f>IF(AND(B400&amp;""="",F400&amp;""=""),"",IF(I400="تم التسليم",K400+L400-M400-N400,IF(I400="مرتجع",-N400,IF(I400="ملغي",0,""))))</f>
        <v/>
      </c>
      <c r="P400" s="6">
        <f>IF(AND(B400&amp;""="",F400&amp;""=""),"",IF(NOT(ISNUMBER(MATCH(F400,'المنتجات'!$A$5:$A$204,0))),"كود المنتج غير معروف",IF(NOT(ISNUMBER(MATCH(E400,'المحافظات'!$A$5:$A$44,0))),"المنطقة غير معروفة",IF(K400&lt;0,"الخصم أكبر من قيمة الطلب",IF(I400&amp;""="","اكتب الحالة","")))))</f>
        <v/>
      </c>
    </row>
    <row r="401">
      <c r="A401" s="17" t="n"/>
      <c r="B401" s="5" t="n"/>
      <c r="C401" s="5" t="n"/>
      <c r="D401" s="13" t="n"/>
      <c r="E401" s="5" t="n"/>
      <c r="F401" s="5" t="n"/>
      <c r="G401" s="15" t="n"/>
      <c r="H401" s="14" t="n"/>
      <c r="I401" s="5" t="n"/>
      <c r="J401" s="6">
        <f>IF(AND(B401&amp;""="",F401&amp;""=""),"",IFERROR(INDEX('المنتجات'!$B$5:$B$204,MATCH($F401,'المنتجات'!$A$5:$A$204,0))&amp;"",""))</f>
        <v/>
      </c>
      <c r="K401" s="18">
        <f>IF(AND(B401&amp;""="",F401&amp;""=""),"",IFERROR(INDEX('المنتجات'!$D$5:$D$204,MATCH($F401,'المنتجات'!$A$5:$A$204,0))*G401-H401,0))</f>
        <v/>
      </c>
      <c r="L401" s="18">
        <f>IF(AND(B401&amp;""="",F401&amp;""=""),"",IF(I401="تم التسليم",IFERROR(INDEX('المحافظات'!$B$5:$B$44,MATCH($E401,'المحافظات'!$A$5:$A$44,0)),0),0))</f>
        <v/>
      </c>
      <c r="M401" s="18">
        <f>IF(AND(B401&amp;""="",F401&amp;""=""),"",IFERROR(INDEX('المنتجات'!$C$5:$C$204,MATCH($F401,'المنتجات'!$A$5:$A$204,0))*G401,0))</f>
        <v/>
      </c>
      <c r="N401" s="18">
        <f>IF(AND(B401&amp;""="",F401&amp;""=""),"",IF(I401="تم التسليم",IFERROR(INDEX('المحافظات'!$C$5:$C$44,MATCH($E401,'المحافظات'!$A$5:$A$44,0)),0),IF(I401="مرتجع",IFERROR(INDEX('المحافظات'!$D$5:$D$44,MATCH($E401,'المحافظات'!$A$5:$A$44,0)),0),0)))</f>
        <v/>
      </c>
      <c r="O401" s="18">
        <f>IF(AND(B401&amp;""="",F401&amp;""=""),"",IF(I401="تم التسليم",K401+L401-M401-N401,IF(I401="مرتجع",-N401,IF(I401="ملغي",0,""))))</f>
        <v/>
      </c>
      <c r="P401" s="6">
        <f>IF(AND(B401&amp;""="",F401&amp;""=""),"",IF(NOT(ISNUMBER(MATCH(F401,'المنتجات'!$A$5:$A$204,0))),"كود المنتج غير معروف",IF(NOT(ISNUMBER(MATCH(E401,'المحافظات'!$A$5:$A$44,0))),"المنطقة غير معروفة",IF(K401&lt;0,"الخصم أكبر من قيمة الطلب",IF(I401&amp;""="","اكتب الحالة","")))))</f>
        <v/>
      </c>
    </row>
    <row r="402">
      <c r="A402" s="17" t="n"/>
      <c r="B402" s="5" t="n"/>
      <c r="C402" s="5" t="n"/>
      <c r="D402" s="13" t="n"/>
      <c r="E402" s="5" t="n"/>
      <c r="F402" s="5" t="n"/>
      <c r="G402" s="15" t="n"/>
      <c r="H402" s="14" t="n"/>
      <c r="I402" s="5" t="n"/>
      <c r="J402" s="6">
        <f>IF(AND(B402&amp;""="",F402&amp;""=""),"",IFERROR(INDEX('المنتجات'!$B$5:$B$204,MATCH($F402,'المنتجات'!$A$5:$A$204,0))&amp;"",""))</f>
        <v/>
      </c>
      <c r="K402" s="18">
        <f>IF(AND(B402&amp;""="",F402&amp;""=""),"",IFERROR(INDEX('المنتجات'!$D$5:$D$204,MATCH($F402,'المنتجات'!$A$5:$A$204,0))*G402-H402,0))</f>
        <v/>
      </c>
      <c r="L402" s="18">
        <f>IF(AND(B402&amp;""="",F402&amp;""=""),"",IF(I402="تم التسليم",IFERROR(INDEX('المحافظات'!$B$5:$B$44,MATCH($E402,'المحافظات'!$A$5:$A$44,0)),0),0))</f>
        <v/>
      </c>
      <c r="M402" s="18">
        <f>IF(AND(B402&amp;""="",F402&amp;""=""),"",IFERROR(INDEX('المنتجات'!$C$5:$C$204,MATCH($F402,'المنتجات'!$A$5:$A$204,0))*G402,0))</f>
        <v/>
      </c>
      <c r="N402" s="18">
        <f>IF(AND(B402&amp;""="",F402&amp;""=""),"",IF(I402="تم التسليم",IFERROR(INDEX('المحافظات'!$C$5:$C$44,MATCH($E402,'المحافظات'!$A$5:$A$44,0)),0),IF(I402="مرتجع",IFERROR(INDEX('المحافظات'!$D$5:$D$44,MATCH($E402,'المحافظات'!$A$5:$A$44,0)),0),0)))</f>
        <v/>
      </c>
      <c r="O402" s="18">
        <f>IF(AND(B402&amp;""="",F402&amp;""=""),"",IF(I402="تم التسليم",K402+L402-M402-N402,IF(I402="مرتجع",-N402,IF(I402="ملغي",0,""))))</f>
        <v/>
      </c>
      <c r="P402" s="6">
        <f>IF(AND(B402&amp;""="",F402&amp;""=""),"",IF(NOT(ISNUMBER(MATCH(F402,'المنتجات'!$A$5:$A$204,0))),"كود المنتج غير معروف",IF(NOT(ISNUMBER(MATCH(E402,'المحافظات'!$A$5:$A$44,0))),"المنطقة غير معروفة",IF(K402&lt;0,"الخصم أكبر من قيمة الطلب",IF(I402&amp;""="","اكتب الحالة","")))))</f>
        <v/>
      </c>
    </row>
    <row r="403">
      <c r="A403" s="17" t="n"/>
      <c r="B403" s="5" t="n"/>
      <c r="C403" s="5" t="n"/>
      <c r="D403" s="13" t="n"/>
      <c r="E403" s="5" t="n"/>
      <c r="F403" s="5" t="n"/>
      <c r="G403" s="15" t="n"/>
      <c r="H403" s="14" t="n"/>
      <c r="I403" s="5" t="n"/>
      <c r="J403" s="6">
        <f>IF(AND(B403&amp;""="",F403&amp;""=""),"",IFERROR(INDEX('المنتجات'!$B$5:$B$204,MATCH($F403,'المنتجات'!$A$5:$A$204,0))&amp;"",""))</f>
        <v/>
      </c>
      <c r="K403" s="18">
        <f>IF(AND(B403&amp;""="",F403&amp;""=""),"",IFERROR(INDEX('المنتجات'!$D$5:$D$204,MATCH($F403,'المنتجات'!$A$5:$A$204,0))*G403-H403,0))</f>
        <v/>
      </c>
      <c r="L403" s="18">
        <f>IF(AND(B403&amp;""="",F403&amp;""=""),"",IF(I403="تم التسليم",IFERROR(INDEX('المحافظات'!$B$5:$B$44,MATCH($E403,'المحافظات'!$A$5:$A$44,0)),0),0))</f>
        <v/>
      </c>
      <c r="M403" s="18">
        <f>IF(AND(B403&amp;""="",F403&amp;""=""),"",IFERROR(INDEX('المنتجات'!$C$5:$C$204,MATCH($F403,'المنتجات'!$A$5:$A$204,0))*G403,0))</f>
        <v/>
      </c>
      <c r="N403" s="18">
        <f>IF(AND(B403&amp;""="",F403&amp;""=""),"",IF(I403="تم التسليم",IFERROR(INDEX('المحافظات'!$C$5:$C$44,MATCH($E403,'المحافظات'!$A$5:$A$44,0)),0),IF(I403="مرتجع",IFERROR(INDEX('المحافظات'!$D$5:$D$44,MATCH($E403,'المحافظات'!$A$5:$A$44,0)),0),0)))</f>
        <v/>
      </c>
      <c r="O403" s="18">
        <f>IF(AND(B403&amp;""="",F403&amp;""=""),"",IF(I403="تم التسليم",K403+L403-M403-N403,IF(I403="مرتجع",-N403,IF(I403="ملغي",0,""))))</f>
        <v/>
      </c>
      <c r="P403" s="6">
        <f>IF(AND(B403&amp;""="",F403&amp;""=""),"",IF(NOT(ISNUMBER(MATCH(F403,'المنتجات'!$A$5:$A$204,0))),"كود المنتج غير معروف",IF(NOT(ISNUMBER(MATCH(E403,'المحافظات'!$A$5:$A$44,0))),"المنطقة غير معروفة",IF(K403&lt;0,"الخصم أكبر من قيمة الطلب",IF(I403&amp;""="","اكتب الحالة","")))))</f>
        <v/>
      </c>
    </row>
    <row r="404">
      <c r="A404" s="17" t="n"/>
      <c r="B404" s="5" t="n"/>
      <c r="C404" s="5" t="n"/>
      <c r="D404" s="13" t="n"/>
      <c r="E404" s="5" t="n"/>
      <c r="F404" s="5" t="n"/>
      <c r="G404" s="15" t="n"/>
      <c r="H404" s="14" t="n"/>
      <c r="I404" s="5" t="n"/>
      <c r="J404" s="6">
        <f>IF(AND(B404&amp;""="",F404&amp;""=""),"",IFERROR(INDEX('المنتجات'!$B$5:$B$204,MATCH($F404,'المنتجات'!$A$5:$A$204,0))&amp;"",""))</f>
        <v/>
      </c>
      <c r="K404" s="18">
        <f>IF(AND(B404&amp;""="",F404&amp;""=""),"",IFERROR(INDEX('المنتجات'!$D$5:$D$204,MATCH($F404,'المنتجات'!$A$5:$A$204,0))*G404-H404,0))</f>
        <v/>
      </c>
      <c r="L404" s="18">
        <f>IF(AND(B404&amp;""="",F404&amp;""=""),"",IF(I404="تم التسليم",IFERROR(INDEX('المحافظات'!$B$5:$B$44,MATCH($E404,'المحافظات'!$A$5:$A$44,0)),0),0))</f>
        <v/>
      </c>
      <c r="M404" s="18">
        <f>IF(AND(B404&amp;""="",F404&amp;""=""),"",IFERROR(INDEX('المنتجات'!$C$5:$C$204,MATCH($F404,'المنتجات'!$A$5:$A$204,0))*G404,0))</f>
        <v/>
      </c>
      <c r="N404" s="18">
        <f>IF(AND(B404&amp;""="",F404&amp;""=""),"",IF(I404="تم التسليم",IFERROR(INDEX('المحافظات'!$C$5:$C$44,MATCH($E404,'المحافظات'!$A$5:$A$44,0)),0),IF(I404="مرتجع",IFERROR(INDEX('المحافظات'!$D$5:$D$44,MATCH($E404,'المحافظات'!$A$5:$A$44,0)),0),0)))</f>
        <v/>
      </c>
      <c r="O404" s="18">
        <f>IF(AND(B404&amp;""="",F404&amp;""=""),"",IF(I404="تم التسليم",K404+L404-M404-N404,IF(I404="مرتجع",-N404,IF(I404="ملغي",0,""))))</f>
        <v/>
      </c>
      <c r="P404" s="6">
        <f>IF(AND(B404&amp;""="",F404&amp;""=""),"",IF(NOT(ISNUMBER(MATCH(F404,'المنتجات'!$A$5:$A$204,0))),"كود المنتج غير معروف",IF(NOT(ISNUMBER(MATCH(E404,'المحافظات'!$A$5:$A$44,0))),"المنطقة غير معروفة",IF(K404&lt;0,"الخصم أكبر من قيمة الطلب",IF(I404&amp;""="","اكتب الحالة","")))))</f>
        <v/>
      </c>
    </row>
    <row r="405">
      <c r="A405" s="17" t="n"/>
      <c r="B405" s="5" t="n"/>
      <c r="C405" s="5" t="n"/>
      <c r="D405" s="13" t="n"/>
      <c r="E405" s="5" t="n"/>
      <c r="F405" s="5" t="n"/>
      <c r="G405" s="15" t="n"/>
      <c r="H405" s="14" t="n"/>
      <c r="I405" s="5" t="n"/>
      <c r="J405" s="6">
        <f>IF(AND(B405&amp;""="",F405&amp;""=""),"",IFERROR(INDEX('المنتجات'!$B$5:$B$204,MATCH($F405,'المنتجات'!$A$5:$A$204,0))&amp;"",""))</f>
        <v/>
      </c>
      <c r="K405" s="18">
        <f>IF(AND(B405&amp;""="",F405&amp;""=""),"",IFERROR(INDEX('المنتجات'!$D$5:$D$204,MATCH($F405,'المنتجات'!$A$5:$A$204,0))*G405-H405,0))</f>
        <v/>
      </c>
      <c r="L405" s="18">
        <f>IF(AND(B405&amp;""="",F405&amp;""=""),"",IF(I405="تم التسليم",IFERROR(INDEX('المحافظات'!$B$5:$B$44,MATCH($E405,'المحافظات'!$A$5:$A$44,0)),0),0))</f>
        <v/>
      </c>
      <c r="M405" s="18">
        <f>IF(AND(B405&amp;""="",F405&amp;""=""),"",IFERROR(INDEX('المنتجات'!$C$5:$C$204,MATCH($F405,'المنتجات'!$A$5:$A$204,0))*G405,0))</f>
        <v/>
      </c>
      <c r="N405" s="18">
        <f>IF(AND(B405&amp;""="",F405&amp;""=""),"",IF(I405="تم التسليم",IFERROR(INDEX('المحافظات'!$C$5:$C$44,MATCH($E405,'المحافظات'!$A$5:$A$44,0)),0),IF(I405="مرتجع",IFERROR(INDEX('المحافظات'!$D$5:$D$44,MATCH($E405,'المحافظات'!$A$5:$A$44,0)),0),0)))</f>
        <v/>
      </c>
      <c r="O405" s="18">
        <f>IF(AND(B405&amp;""="",F405&amp;""=""),"",IF(I405="تم التسليم",K405+L405-M405-N405,IF(I405="مرتجع",-N405,IF(I405="ملغي",0,""))))</f>
        <v/>
      </c>
      <c r="P405" s="6">
        <f>IF(AND(B405&amp;""="",F405&amp;""=""),"",IF(NOT(ISNUMBER(MATCH(F405,'المنتجات'!$A$5:$A$204,0))),"كود المنتج غير معروف",IF(NOT(ISNUMBER(MATCH(E405,'المحافظات'!$A$5:$A$44,0))),"المنطقة غير معروفة",IF(K405&lt;0,"الخصم أكبر من قيمة الطلب",IF(I405&amp;""="","اكتب الحالة","")))))</f>
        <v/>
      </c>
    </row>
    <row r="406">
      <c r="A406" s="17" t="n"/>
      <c r="B406" s="5" t="n"/>
      <c r="C406" s="5" t="n"/>
      <c r="D406" s="13" t="n"/>
      <c r="E406" s="5" t="n"/>
      <c r="F406" s="5" t="n"/>
      <c r="G406" s="15" t="n"/>
      <c r="H406" s="14" t="n"/>
      <c r="I406" s="5" t="n"/>
      <c r="J406" s="6">
        <f>IF(AND(B406&amp;""="",F406&amp;""=""),"",IFERROR(INDEX('المنتجات'!$B$5:$B$204,MATCH($F406,'المنتجات'!$A$5:$A$204,0))&amp;"",""))</f>
        <v/>
      </c>
      <c r="K406" s="18">
        <f>IF(AND(B406&amp;""="",F406&amp;""=""),"",IFERROR(INDEX('المنتجات'!$D$5:$D$204,MATCH($F406,'المنتجات'!$A$5:$A$204,0))*G406-H406,0))</f>
        <v/>
      </c>
      <c r="L406" s="18">
        <f>IF(AND(B406&amp;""="",F406&amp;""=""),"",IF(I406="تم التسليم",IFERROR(INDEX('المحافظات'!$B$5:$B$44,MATCH($E406,'المحافظات'!$A$5:$A$44,0)),0),0))</f>
        <v/>
      </c>
      <c r="M406" s="18">
        <f>IF(AND(B406&amp;""="",F406&amp;""=""),"",IFERROR(INDEX('المنتجات'!$C$5:$C$204,MATCH($F406,'المنتجات'!$A$5:$A$204,0))*G406,0))</f>
        <v/>
      </c>
      <c r="N406" s="18">
        <f>IF(AND(B406&amp;""="",F406&amp;""=""),"",IF(I406="تم التسليم",IFERROR(INDEX('المحافظات'!$C$5:$C$44,MATCH($E406,'المحافظات'!$A$5:$A$44,0)),0),IF(I406="مرتجع",IFERROR(INDEX('المحافظات'!$D$5:$D$44,MATCH($E406,'المحافظات'!$A$5:$A$44,0)),0),0)))</f>
        <v/>
      </c>
      <c r="O406" s="18">
        <f>IF(AND(B406&amp;""="",F406&amp;""=""),"",IF(I406="تم التسليم",K406+L406-M406-N406,IF(I406="مرتجع",-N406,IF(I406="ملغي",0,""))))</f>
        <v/>
      </c>
      <c r="P406" s="6">
        <f>IF(AND(B406&amp;""="",F406&amp;""=""),"",IF(NOT(ISNUMBER(MATCH(F406,'المنتجات'!$A$5:$A$204,0))),"كود المنتج غير معروف",IF(NOT(ISNUMBER(MATCH(E406,'المحافظات'!$A$5:$A$44,0))),"المنطقة غير معروفة",IF(K406&lt;0,"الخصم أكبر من قيمة الطلب",IF(I406&amp;""="","اكتب الحالة","")))))</f>
        <v/>
      </c>
    </row>
    <row r="407">
      <c r="A407" s="17" t="n"/>
      <c r="B407" s="5" t="n"/>
      <c r="C407" s="5" t="n"/>
      <c r="D407" s="13" t="n"/>
      <c r="E407" s="5" t="n"/>
      <c r="F407" s="5" t="n"/>
      <c r="G407" s="15" t="n"/>
      <c r="H407" s="14" t="n"/>
      <c r="I407" s="5" t="n"/>
      <c r="J407" s="6">
        <f>IF(AND(B407&amp;""="",F407&amp;""=""),"",IFERROR(INDEX('المنتجات'!$B$5:$B$204,MATCH($F407,'المنتجات'!$A$5:$A$204,0))&amp;"",""))</f>
        <v/>
      </c>
      <c r="K407" s="18">
        <f>IF(AND(B407&amp;""="",F407&amp;""=""),"",IFERROR(INDEX('المنتجات'!$D$5:$D$204,MATCH($F407,'المنتجات'!$A$5:$A$204,0))*G407-H407,0))</f>
        <v/>
      </c>
      <c r="L407" s="18">
        <f>IF(AND(B407&amp;""="",F407&amp;""=""),"",IF(I407="تم التسليم",IFERROR(INDEX('المحافظات'!$B$5:$B$44,MATCH($E407,'المحافظات'!$A$5:$A$44,0)),0),0))</f>
        <v/>
      </c>
      <c r="M407" s="18">
        <f>IF(AND(B407&amp;""="",F407&amp;""=""),"",IFERROR(INDEX('المنتجات'!$C$5:$C$204,MATCH($F407,'المنتجات'!$A$5:$A$204,0))*G407,0))</f>
        <v/>
      </c>
      <c r="N407" s="18">
        <f>IF(AND(B407&amp;""="",F407&amp;""=""),"",IF(I407="تم التسليم",IFERROR(INDEX('المحافظات'!$C$5:$C$44,MATCH($E407,'المحافظات'!$A$5:$A$44,0)),0),IF(I407="مرتجع",IFERROR(INDEX('المحافظات'!$D$5:$D$44,MATCH($E407,'المحافظات'!$A$5:$A$44,0)),0),0)))</f>
        <v/>
      </c>
      <c r="O407" s="18">
        <f>IF(AND(B407&amp;""="",F407&amp;""=""),"",IF(I407="تم التسليم",K407+L407-M407-N407,IF(I407="مرتجع",-N407,IF(I407="ملغي",0,""))))</f>
        <v/>
      </c>
      <c r="P407" s="6">
        <f>IF(AND(B407&amp;""="",F407&amp;""=""),"",IF(NOT(ISNUMBER(MATCH(F407,'المنتجات'!$A$5:$A$204,0))),"كود المنتج غير معروف",IF(NOT(ISNUMBER(MATCH(E407,'المحافظات'!$A$5:$A$44,0))),"المنطقة غير معروفة",IF(K407&lt;0,"الخصم أكبر من قيمة الطلب",IF(I407&amp;""="","اكتب الحالة","")))))</f>
        <v/>
      </c>
    </row>
    <row r="408">
      <c r="A408" s="17" t="n"/>
      <c r="B408" s="5" t="n"/>
      <c r="C408" s="5" t="n"/>
      <c r="D408" s="13" t="n"/>
      <c r="E408" s="5" t="n"/>
      <c r="F408" s="5" t="n"/>
      <c r="G408" s="15" t="n"/>
      <c r="H408" s="14" t="n"/>
      <c r="I408" s="5" t="n"/>
      <c r="J408" s="6">
        <f>IF(AND(B408&amp;""="",F408&amp;""=""),"",IFERROR(INDEX('المنتجات'!$B$5:$B$204,MATCH($F408,'المنتجات'!$A$5:$A$204,0))&amp;"",""))</f>
        <v/>
      </c>
      <c r="K408" s="18">
        <f>IF(AND(B408&amp;""="",F408&amp;""=""),"",IFERROR(INDEX('المنتجات'!$D$5:$D$204,MATCH($F408,'المنتجات'!$A$5:$A$204,0))*G408-H408,0))</f>
        <v/>
      </c>
      <c r="L408" s="18">
        <f>IF(AND(B408&amp;""="",F408&amp;""=""),"",IF(I408="تم التسليم",IFERROR(INDEX('المحافظات'!$B$5:$B$44,MATCH($E408,'المحافظات'!$A$5:$A$44,0)),0),0))</f>
        <v/>
      </c>
      <c r="M408" s="18">
        <f>IF(AND(B408&amp;""="",F408&amp;""=""),"",IFERROR(INDEX('المنتجات'!$C$5:$C$204,MATCH($F408,'المنتجات'!$A$5:$A$204,0))*G408,0))</f>
        <v/>
      </c>
      <c r="N408" s="18">
        <f>IF(AND(B408&amp;""="",F408&amp;""=""),"",IF(I408="تم التسليم",IFERROR(INDEX('المحافظات'!$C$5:$C$44,MATCH($E408,'المحافظات'!$A$5:$A$44,0)),0),IF(I408="مرتجع",IFERROR(INDEX('المحافظات'!$D$5:$D$44,MATCH($E408,'المحافظات'!$A$5:$A$44,0)),0),0)))</f>
        <v/>
      </c>
      <c r="O408" s="18">
        <f>IF(AND(B408&amp;""="",F408&amp;""=""),"",IF(I408="تم التسليم",K408+L408-M408-N408,IF(I408="مرتجع",-N408,IF(I408="ملغي",0,""))))</f>
        <v/>
      </c>
      <c r="P408" s="6">
        <f>IF(AND(B408&amp;""="",F408&amp;""=""),"",IF(NOT(ISNUMBER(MATCH(F408,'المنتجات'!$A$5:$A$204,0))),"كود المنتج غير معروف",IF(NOT(ISNUMBER(MATCH(E408,'المحافظات'!$A$5:$A$44,0))),"المنطقة غير معروفة",IF(K408&lt;0,"الخصم أكبر من قيمة الطلب",IF(I408&amp;""="","اكتب الحالة","")))))</f>
        <v/>
      </c>
    </row>
    <row r="409">
      <c r="A409" s="17" t="n"/>
      <c r="B409" s="5" t="n"/>
      <c r="C409" s="5" t="n"/>
      <c r="D409" s="13" t="n"/>
      <c r="E409" s="5" t="n"/>
      <c r="F409" s="5" t="n"/>
      <c r="G409" s="15" t="n"/>
      <c r="H409" s="14" t="n"/>
      <c r="I409" s="5" t="n"/>
      <c r="J409" s="6">
        <f>IF(AND(B409&amp;""="",F409&amp;""=""),"",IFERROR(INDEX('المنتجات'!$B$5:$B$204,MATCH($F409,'المنتجات'!$A$5:$A$204,0))&amp;"",""))</f>
        <v/>
      </c>
      <c r="K409" s="18">
        <f>IF(AND(B409&amp;""="",F409&amp;""=""),"",IFERROR(INDEX('المنتجات'!$D$5:$D$204,MATCH($F409,'المنتجات'!$A$5:$A$204,0))*G409-H409,0))</f>
        <v/>
      </c>
      <c r="L409" s="18">
        <f>IF(AND(B409&amp;""="",F409&amp;""=""),"",IF(I409="تم التسليم",IFERROR(INDEX('المحافظات'!$B$5:$B$44,MATCH($E409,'المحافظات'!$A$5:$A$44,0)),0),0))</f>
        <v/>
      </c>
      <c r="M409" s="18">
        <f>IF(AND(B409&amp;""="",F409&amp;""=""),"",IFERROR(INDEX('المنتجات'!$C$5:$C$204,MATCH($F409,'المنتجات'!$A$5:$A$204,0))*G409,0))</f>
        <v/>
      </c>
      <c r="N409" s="18">
        <f>IF(AND(B409&amp;""="",F409&amp;""=""),"",IF(I409="تم التسليم",IFERROR(INDEX('المحافظات'!$C$5:$C$44,MATCH($E409,'المحافظات'!$A$5:$A$44,0)),0),IF(I409="مرتجع",IFERROR(INDEX('المحافظات'!$D$5:$D$44,MATCH($E409,'المحافظات'!$A$5:$A$44,0)),0),0)))</f>
        <v/>
      </c>
      <c r="O409" s="18">
        <f>IF(AND(B409&amp;""="",F409&amp;""=""),"",IF(I409="تم التسليم",K409+L409-M409-N409,IF(I409="مرتجع",-N409,IF(I409="ملغي",0,""))))</f>
        <v/>
      </c>
      <c r="P409" s="6">
        <f>IF(AND(B409&amp;""="",F409&amp;""=""),"",IF(NOT(ISNUMBER(MATCH(F409,'المنتجات'!$A$5:$A$204,0))),"كود المنتج غير معروف",IF(NOT(ISNUMBER(MATCH(E409,'المحافظات'!$A$5:$A$44,0))),"المنطقة غير معروفة",IF(K409&lt;0,"الخصم أكبر من قيمة الطلب",IF(I409&amp;""="","اكتب الحالة","")))))</f>
        <v/>
      </c>
    </row>
    <row r="410">
      <c r="A410" s="17" t="n"/>
      <c r="B410" s="5" t="n"/>
      <c r="C410" s="5" t="n"/>
      <c r="D410" s="13" t="n"/>
      <c r="E410" s="5" t="n"/>
      <c r="F410" s="5" t="n"/>
      <c r="G410" s="15" t="n"/>
      <c r="H410" s="14" t="n"/>
      <c r="I410" s="5" t="n"/>
      <c r="J410" s="6">
        <f>IF(AND(B410&amp;""="",F410&amp;""=""),"",IFERROR(INDEX('المنتجات'!$B$5:$B$204,MATCH($F410,'المنتجات'!$A$5:$A$204,0))&amp;"",""))</f>
        <v/>
      </c>
      <c r="K410" s="18">
        <f>IF(AND(B410&amp;""="",F410&amp;""=""),"",IFERROR(INDEX('المنتجات'!$D$5:$D$204,MATCH($F410,'المنتجات'!$A$5:$A$204,0))*G410-H410,0))</f>
        <v/>
      </c>
      <c r="L410" s="18">
        <f>IF(AND(B410&amp;""="",F410&amp;""=""),"",IF(I410="تم التسليم",IFERROR(INDEX('المحافظات'!$B$5:$B$44,MATCH($E410,'المحافظات'!$A$5:$A$44,0)),0),0))</f>
        <v/>
      </c>
      <c r="M410" s="18">
        <f>IF(AND(B410&amp;""="",F410&amp;""=""),"",IFERROR(INDEX('المنتجات'!$C$5:$C$204,MATCH($F410,'المنتجات'!$A$5:$A$204,0))*G410,0))</f>
        <v/>
      </c>
      <c r="N410" s="18">
        <f>IF(AND(B410&amp;""="",F410&amp;""=""),"",IF(I410="تم التسليم",IFERROR(INDEX('المحافظات'!$C$5:$C$44,MATCH($E410,'المحافظات'!$A$5:$A$44,0)),0),IF(I410="مرتجع",IFERROR(INDEX('المحافظات'!$D$5:$D$44,MATCH($E410,'المحافظات'!$A$5:$A$44,0)),0),0)))</f>
        <v/>
      </c>
      <c r="O410" s="18">
        <f>IF(AND(B410&amp;""="",F410&amp;""=""),"",IF(I410="تم التسليم",K410+L410-M410-N410,IF(I410="مرتجع",-N410,IF(I410="ملغي",0,""))))</f>
        <v/>
      </c>
      <c r="P410" s="6">
        <f>IF(AND(B410&amp;""="",F410&amp;""=""),"",IF(NOT(ISNUMBER(MATCH(F410,'المنتجات'!$A$5:$A$204,0))),"كود المنتج غير معروف",IF(NOT(ISNUMBER(MATCH(E410,'المحافظات'!$A$5:$A$44,0))),"المنطقة غير معروفة",IF(K410&lt;0,"الخصم أكبر من قيمة الطلب",IF(I410&amp;""="","اكتب الحالة","")))))</f>
        <v/>
      </c>
    </row>
    <row r="411">
      <c r="A411" s="17" t="n"/>
      <c r="B411" s="5" t="n"/>
      <c r="C411" s="5" t="n"/>
      <c r="D411" s="13" t="n"/>
      <c r="E411" s="5" t="n"/>
      <c r="F411" s="5" t="n"/>
      <c r="G411" s="15" t="n"/>
      <c r="H411" s="14" t="n"/>
      <c r="I411" s="5" t="n"/>
      <c r="J411" s="6">
        <f>IF(AND(B411&amp;""="",F411&amp;""=""),"",IFERROR(INDEX('المنتجات'!$B$5:$B$204,MATCH($F411,'المنتجات'!$A$5:$A$204,0))&amp;"",""))</f>
        <v/>
      </c>
      <c r="K411" s="18">
        <f>IF(AND(B411&amp;""="",F411&amp;""=""),"",IFERROR(INDEX('المنتجات'!$D$5:$D$204,MATCH($F411,'المنتجات'!$A$5:$A$204,0))*G411-H411,0))</f>
        <v/>
      </c>
      <c r="L411" s="18">
        <f>IF(AND(B411&amp;""="",F411&amp;""=""),"",IF(I411="تم التسليم",IFERROR(INDEX('المحافظات'!$B$5:$B$44,MATCH($E411,'المحافظات'!$A$5:$A$44,0)),0),0))</f>
        <v/>
      </c>
      <c r="M411" s="18">
        <f>IF(AND(B411&amp;""="",F411&amp;""=""),"",IFERROR(INDEX('المنتجات'!$C$5:$C$204,MATCH($F411,'المنتجات'!$A$5:$A$204,0))*G411,0))</f>
        <v/>
      </c>
      <c r="N411" s="18">
        <f>IF(AND(B411&amp;""="",F411&amp;""=""),"",IF(I411="تم التسليم",IFERROR(INDEX('المحافظات'!$C$5:$C$44,MATCH($E411,'المحافظات'!$A$5:$A$44,0)),0),IF(I411="مرتجع",IFERROR(INDEX('المحافظات'!$D$5:$D$44,MATCH($E411,'المحافظات'!$A$5:$A$44,0)),0),0)))</f>
        <v/>
      </c>
      <c r="O411" s="18">
        <f>IF(AND(B411&amp;""="",F411&amp;""=""),"",IF(I411="تم التسليم",K411+L411-M411-N411,IF(I411="مرتجع",-N411,IF(I411="ملغي",0,""))))</f>
        <v/>
      </c>
      <c r="P411" s="6">
        <f>IF(AND(B411&amp;""="",F411&amp;""=""),"",IF(NOT(ISNUMBER(MATCH(F411,'المنتجات'!$A$5:$A$204,0))),"كود المنتج غير معروف",IF(NOT(ISNUMBER(MATCH(E411,'المحافظات'!$A$5:$A$44,0))),"المنطقة غير معروفة",IF(K411&lt;0,"الخصم أكبر من قيمة الطلب",IF(I411&amp;""="","اكتب الحالة","")))))</f>
        <v/>
      </c>
    </row>
    <row r="412">
      <c r="A412" s="17" t="n"/>
      <c r="B412" s="5" t="n"/>
      <c r="C412" s="5" t="n"/>
      <c r="D412" s="13" t="n"/>
      <c r="E412" s="5" t="n"/>
      <c r="F412" s="5" t="n"/>
      <c r="G412" s="15" t="n"/>
      <c r="H412" s="14" t="n"/>
      <c r="I412" s="5" t="n"/>
      <c r="J412" s="6">
        <f>IF(AND(B412&amp;""="",F412&amp;""=""),"",IFERROR(INDEX('المنتجات'!$B$5:$B$204,MATCH($F412,'المنتجات'!$A$5:$A$204,0))&amp;"",""))</f>
        <v/>
      </c>
      <c r="K412" s="18">
        <f>IF(AND(B412&amp;""="",F412&amp;""=""),"",IFERROR(INDEX('المنتجات'!$D$5:$D$204,MATCH($F412,'المنتجات'!$A$5:$A$204,0))*G412-H412,0))</f>
        <v/>
      </c>
      <c r="L412" s="18">
        <f>IF(AND(B412&amp;""="",F412&amp;""=""),"",IF(I412="تم التسليم",IFERROR(INDEX('المحافظات'!$B$5:$B$44,MATCH($E412,'المحافظات'!$A$5:$A$44,0)),0),0))</f>
        <v/>
      </c>
      <c r="M412" s="18">
        <f>IF(AND(B412&amp;""="",F412&amp;""=""),"",IFERROR(INDEX('المنتجات'!$C$5:$C$204,MATCH($F412,'المنتجات'!$A$5:$A$204,0))*G412,0))</f>
        <v/>
      </c>
      <c r="N412" s="18">
        <f>IF(AND(B412&amp;""="",F412&amp;""=""),"",IF(I412="تم التسليم",IFERROR(INDEX('المحافظات'!$C$5:$C$44,MATCH($E412,'المحافظات'!$A$5:$A$44,0)),0),IF(I412="مرتجع",IFERROR(INDEX('المحافظات'!$D$5:$D$44,MATCH($E412,'المحافظات'!$A$5:$A$44,0)),0),0)))</f>
        <v/>
      </c>
      <c r="O412" s="18">
        <f>IF(AND(B412&amp;""="",F412&amp;""=""),"",IF(I412="تم التسليم",K412+L412-M412-N412,IF(I412="مرتجع",-N412,IF(I412="ملغي",0,""))))</f>
        <v/>
      </c>
      <c r="P412" s="6">
        <f>IF(AND(B412&amp;""="",F412&amp;""=""),"",IF(NOT(ISNUMBER(MATCH(F412,'المنتجات'!$A$5:$A$204,0))),"كود المنتج غير معروف",IF(NOT(ISNUMBER(MATCH(E412,'المحافظات'!$A$5:$A$44,0))),"المنطقة غير معروفة",IF(K412&lt;0,"الخصم أكبر من قيمة الطلب",IF(I412&amp;""="","اكتب الحالة","")))))</f>
        <v/>
      </c>
    </row>
    <row r="413">
      <c r="A413" s="17" t="n"/>
      <c r="B413" s="5" t="n"/>
      <c r="C413" s="5" t="n"/>
      <c r="D413" s="13" t="n"/>
      <c r="E413" s="5" t="n"/>
      <c r="F413" s="5" t="n"/>
      <c r="G413" s="15" t="n"/>
      <c r="H413" s="14" t="n"/>
      <c r="I413" s="5" t="n"/>
      <c r="J413" s="6">
        <f>IF(AND(B413&amp;""="",F413&amp;""=""),"",IFERROR(INDEX('المنتجات'!$B$5:$B$204,MATCH($F413,'المنتجات'!$A$5:$A$204,0))&amp;"",""))</f>
        <v/>
      </c>
      <c r="K413" s="18">
        <f>IF(AND(B413&amp;""="",F413&amp;""=""),"",IFERROR(INDEX('المنتجات'!$D$5:$D$204,MATCH($F413,'المنتجات'!$A$5:$A$204,0))*G413-H413,0))</f>
        <v/>
      </c>
      <c r="L413" s="18">
        <f>IF(AND(B413&amp;""="",F413&amp;""=""),"",IF(I413="تم التسليم",IFERROR(INDEX('المحافظات'!$B$5:$B$44,MATCH($E413,'المحافظات'!$A$5:$A$44,0)),0),0))</f>
        <v/>
      </c>
      <c r="M413" s="18">
        <f>IF(AND(B413&amp;""="",F413&amp;""=""),"",IFERROR(INDEX('المنتجات'!$C$5:$C$204,MATCH($F413,'المنتجات'!$A$5:$A$204,0))*G413,0))</f>
        <v/>
      </c>
      <c r="N413" s="18">
        <f>IF(AND(B413&amp;""="",F413&amp;""=""),"",IF(I413="تم التسليم",IFERROR(INDEX('المحافظات'!$C$5:$C$44,MATCH($E413,'المحافظات'!$A$5:$A$44,0)),0),IF(I413="مرتجع",IFERROR(INDEX('المحافظات'!$D$5:$D$44,MATCH($E413,'المحافظات'!$A$5:$A$44,0)),0),0)))</f>
        <v/>
      </c>
      <c r="O413" s="18">
        <f>IF(AND(B413&amp;""="",F413&amp;""=""),"",IF(I413="تم التسليم",K413+L413-M413-N413,IF(I413="مرتجع",-N413,IF(I413="ملغي",0,""))))</f>
        <v/>
      </c>
      <c r="P413" s="6">
        <f>IF(AND(B413&amp;""="",F413&amp;""=""),"",IF(NOT(ISNUMBER(MATCH(F413,'المنتجات'!$A$5:$A$204,0))),"كود المنتج غير معروف",IF(NOT(ISNUMBER(MATCH(E413,'المحافظات'!$A$5:$A$44,0))),"المنطقة غير معروفة",IF(K413&lt;0,"الخصم أكبر من قيمة الطلب",IF(I413&amp;""="","اكتب الحالة","")))))</f>
        <v/>
      </c>
    </row>
    <row r="414">
      <c r="A414" s="17" t="n"/>
      <c r="B414" s="5" t="n"/>
      <c r="C414" s="5" t="n"/>
      <c r="D414" s="13" t="n"/>
      <c r="E414" s="5" t="n"/>
      <c r="F414" s="5" t="n"/>
      <c r="G414" s="15" t="n"/>
      <c r="H414" s="14" t="n"/>
      <c r="I414" s="5" t="n"/>
      <c r="J414" s="6">
        <f>IF(AND(B414&amp;""="",F414&amp;""=""),"",IFERROR(INDEX('المنتجات'!$B$5:$B$204,MATCH($F414,'المنتجات'!$A$5:$A$204,0))&amp;"",""))</f>
        <v/>
      </c>
      <c r="K414" s="18">
        <f>IF(AND(B414&amp;""="",F414&amp;""=""),"",IFERROR(INDEX('المنتجات'!$D$5:$D$204,MATCH($F414,'المنتجات'!$A$5:$A$204,0))*G414-H414,0))</f>
        <v/>
      </c>
      <c r="L414" s="18">
        <f>IF(AND(B414&amp;""="",F414&amp;""=""),"",IF(I414="تم التسليم",IFERROR(INDEX('المحافظات'!$B$5:$B$44,MATCH($E414,'المحافظات'!$A$5:$A$44,0)),0),0))</f>
        <v/>
      </c>
      <c r="M414" s="18">
        <f>IF(AND(B414&amp;""="",F414&amp;""=""),"",IFERROR(INDEX('المنتجات'!$C$5:$C$204,MATCH($F414,'المنتجات'!$A$5:$A$204,0))*G414,0))</f>
        <v/>
      </c>
      <c r="N414" s="18">
        <f>IF(AND(B414&amp;""="",F414&amp;""=""),"",IF(I414="تم التسليم",IFERROR(INDEX('المحافظات'!$C$5:$C$44,MATCH($E414,'المحافظات'!$A$5:$A$44,0)),0),IF(I414="مرتجع",IFERROR(INDEX('المحافظات'!$D$5:$D$44,MATCH($E414,'المحافظات'!$A$5:$A$44,0)),0),0)))</f>
        <v/>
      </c>
      <c r="O414" s="18">
        <f>IF(AND(B414&amp;""="",F414&amp;""=""),"",IF(I414="تم التسليم",K414+L414-M414-N414,IF(I414="مرتجع",-N414,IF(I414="ملغي",0,""))))</f>
        <v/>
      </c>
      <c r="P414" s="6">
        <f>IF(AND(B414&amp;""="",F414&amp;""=""),"",IF(NOT(ISNUMBER(MATCH(F414,'المنتجات'!$A$5:$A$204,0))),"كود المنتج غير معروف",IF(NOT(ISNUMBER(MATCH(E414,'المحافظات'!$A$5:$A$44,0))),"المنطقة غير معروفة",IF(K414&lt;0,"الخصم أكبر من قيمة الطلب",IF(I414&amp;""="","اكتب الحالة","")))))</f>
        <v/>
      </c>
    </row>
    <row r="415">
      <c r="A415" s="17" t="n"/>
      <c r="B415" s="5" t="n"/>
      <c r="C415" s="5" t="n"/>
      <c r="D415" s="13" t="n"/>
      <c r="E415" s="5" t="n"/>
      <c r="F415" s="5" t="n"/>
      <c r="G415" s="15" t="n"/>
      <c r="H415" s="14" t="n"/>
      <c r="I415" s="5" t="n"/>
      <c r="J415" s="6">
        <f>IF(AND(B415&amp;""="",F415&amp;""=""),"",IFERROR(INDEX('المنتجات'!$B$5:$B$204,MATCH($F415,'المنتجات'!$A$5:$A$204,0))&amp;"",""))</f>
        <v/>
      </c>
      <c r="K415" s="18">
        <f>IF(AND(B415&amp;""="",F415&amp;""=""),"",IFERROR(INDEX('المنتجات'!$D$5:$D$204,MATCH($F415,'المنتجات'!$A$5:$A$204,0))*G415-H415,0))</f>
        <v/>
      </c>
      <c r="L415" s="18">
        <f>IF(AND(B415&amp;""="",F415&amp;""=""),"",IF(I415="تم التسليم",IFERROR(INDEX('المحافظات'!$B$5:$B$44,MATCH($E415,'المحافظات'!$A$5:$A$44,0)),0),0))</f>
        <v/>
      </c>
      <c r="M415" s="18">
        <f>IF(AND(B415&amp;""="",F415&amp;""=""),"",IFERROR(INDEX('المنتجات'!$C$5:$C$204,MATCH($F415,'المنتجات'!$A$5:$A$204,0))*G415,0))</f>
        <v/>
      </c>
      <c r="N415" s="18">
        <f>IF(AND(B415&amp;""="",F415&amp;""=""),"",IF(I415="تم التسليم",IFERROR(INDEX('المحافظات'!$C$5:$C$44,MATCH($E415,'المحافظات'!$A$5:$A$44,0)),0),IF(I415="مرتجع",IFERROR(INDEX('المحافظات'!$D$5:$D$44,MATCH($E415,'المحافظات'!$A$5:$A$44,0)),0),0)))</f>
        <v/>
      </c>
      <c r="O415" s="18">
        <f>IF(AND(B415&amp;""="",F415&amp;""=""),"",IF(I415="تم التسليم",K415+L415-M415-N415,IF(I415="مرتجع",-N415,IF(I415="ملغي",0,""))))</f>
        <v/>
      </c>
      <c r="P415" s="6">
        <f>IF(AND(B415&amp;""="",F415&amp;""=""),"",IF(NOT(ISNUMBER(MATCH(F415,'المنتجات'!$A$5:$A$204,0))),"كود المنتج غير معروف",IF(NOT(ISNUMBER(MATCH(E415,'المحافظات'!$A$5:$A$44,0))),"المنطقة غير معروفة",IF(K415&lt;0,"الخصم أكبر من قيمة الطلب",IF(I415&amp;""="","اكتب الحالة","")))))</f>
        <v/>
      </c>
    </row>
    <row r="416">
      <c r="A416" s="17" t="n"/>
      <c r="B416" s="5" t="n"/>
      <c r="C416" s="5" t="n"/>
      <c r="D416" s="13" t="n"/>
      <c r="E416" s="5" t="n"/>
      <c r="F416" s="5" t="n"/>
      <c r="G416" s="15" t="n"/>
      <c r="H416" s="14" t="n"/>
      <c r="I416" s="5" t="n"/>
      <c r="J416" s="6">
        <f>IF(AND(B416&amp;""="",F416&amp;""=""),"",IFERROR(INDEX('المنتجات'!$B$5:$B$204,MATCH($F416,'المنتجات'!$A$5:$A$204,0))&amp;"",""))</f>
        <v/>
      </c>
      <c r="K416" s="18">
        <f>IF(AND(B416&amp;""="",F416&amp;""=""),"",IFERROR(INDEX('المنتجات'!$D$5:$D$204,MATCH($F416,'المنتجات'!$A$5:$A$204,0))*G416-H416,0))</f>
        <v/>
      </c>
      <c r="L416" s="18">
        <f>IF(AND(B416&amp;""="",F416&amp;""=""),"",IF(I416="تم التسليم",IFERROR(INDEX('المحافظات'!$B$5:$B$44,MATCH($E416,'المحافظات'!$A$5:$A$44,0)),0),0))</f>
        <v/>
      </c>
      <c r="M416" s="18">
        <f>IF(AND(B416&amp;""="",F416&amp;""=""),"",IFERROR(INDEX('المنتجات'!$C$5:$C$204,MATCH($F416,'المنتجات'!$A$5:$A$204,0))*G416,0))</f>
        <v/>
      </c>
      <c r="N416" s="18">
        <f>IF(AND(B416&amp;""="",F416&amp;""=""),"",IF(I416="تم التسليم",IFERROR(INDEX('المحافظات'!$C$5:$C$44,MATCH($E416,'المحافظات'!$A$5:$A$44,0)),0),IF(I416="مرتجع",IFERROR(INDEX('المحافظات'!$D$5:$D$44,MATCH($E416,'المحافظات'!$A$5:$A$44,0)),0),0)))</f>
        <v/>
      </c>
      <c r="O416" s="18">
        <f>IF(AND(B416&amp;""="",F416&amp;""=""),"",IF(I416="تم التسليم",K416+L416-M416-N416,IF(I416="مرتجع",-N416,IF(I416="ملغي",0,""))))</f>
        <v/>
      </c>
      <c r="P416" s="6">
        <f>IF(AND(B416&amp;""="",F416&amp;""=""),"",IF(NOT(ISNUMBER(MATCH(F416,'المنتجات'!$A$5:$A$204,0))),"كود المنتج غير معروف",IF(NOT(ISNUMBER(MATCH(E416,'المحافظات'!$A$5:$A$44,0))),"المنطقة غير معروفة",IF(K416&lt;0,"الخصم أكبر من قيمة الطلب",IF(I416&amp;""="","اكتب الحالة","")))))</f>
        <v/>
      </c>
    </row>
    <row r="417">
      <c r="A417" s="17" t="n"/>
      <c r="B417" s="5" t="n"/>
      <c r="C417" s="5" t="n"/>
      <c r="D417" s="13" t="n"/>
      <c r="E417" s="5" t="n"/>
      <c r="F417" s="5" t="n"/>
      <c r="G417" s="15" t="n"/>
      <c r="H417" s="14" t="n"/>
      <c r="I417" s="5" t="n"/>
      <c r="J417" s="6">
        <f>IF(AND(B417&amp;""="",F417&amp;""=""),"",IFERROR(INDEX('المنتجات'!$B$5:$B$204,MATCH($F417,'المنتجات'!$A$5:$A$204,0))&amp;"",""))</f>
        <v/>
      </c>
      <c r="K417" s="18">
        <f>IF(AND(B417&amp;""="",F417&amp;""=""),"",IFERROR(INDEX('المنتجات'!$D$5:$D$204,MATCH($F417,'المنتجات'!$A$5:$A$204,0))*G417-H417,0))</f>
        <v/>
      </c>
      <c r="L417" s="18">
        <f>IF(AND(B417&amp;""="",F417&amp;""=""),"",IF(I417="تم التسليم",IFERROR(INDEX('المحافظات'!$B$5:$B$44,MATCH($E417,'المحافظات'!$A$5:$A$44,0)),0),0))</f>
        <v/>
      </c>
      <c r="M417" s="18">
        <f>IF(AND(B417&amp;""="",F417&amp;""=""),"",IFERROR(INDEX('المنتجات'!$C$5:$C$204,MATCH($F417,'المنتجات'!$A$5:$A$204,0))*G417,0))</f>
        <v/>
      </c>
      <c r="N417" s="18">
        <f>IF(AND(B417&amp;""="",F417&amp;""=""),"",IF(I417="تم التسليم",IFERROR(INDEX('المحافظات'!$C$5:$C$44,MATCH($E417,'المحافظات'!$A$5:$A$44,0)),0),IF(I417="مرتجع",IFERROR(INDEX('المحافظات'!$D$5:$D$44,MATCH($E417,'المحافظات'!$A$5:$A$44,0)),0),0)))</f>
        <v/>
      </c>
      <c r="O417" s="18">
        <f>IF(AND(B417&amp;""="",F417&amp;""=""),"",IF(I417="تم التسليم",K417+L417-M417-N417,IF(I417="مرتجع",-N417,IF(I417="ملغي",0,""))))</f>
        <v/>
      </c>
      <c r="P417" s="6">
        <f>IF(AND(B417&amp;""="",F417&amp;""=""),"",IF(NOT(ISNUMBER(MATCH(F417,'المنتجات'!$A$5:$A$204,0))),"كود المنتج غير معروف",IF(NOT(ISNUMBER(MATCH(E417,'المحافظات'!$A$5:$A$44,0))),"المنطقة غير معروفة",IF(K417&lt;0,"الخصم أكبر من قيمة الطلب",IF(I417&amp;""="","اكتب الحالة","")))))</f>
        <v/>
      </c>
    </row>
    <row r="418">
      <c r="A418" s="17" t="n"/>
      <c r="B418" s="5" t="n"/>
      <c r="C418" s="5" t="n"/>
      <c r="D418" s="13" t="n"/>
      <c r="E418" s="5" t="n"/>
      <c r="F418" s="5" t="n"/>
      <c r="G418" s="15" t="n"/>
      <c r="H418" s="14" t="n"/>
      <c r="I418" s="5" t="n"/>
      <c r="J418" s="6">
        <f>IF(AND(B418&amp;""="",F418&amp;""=""),"",IFERROR(INDEX('المنتجات'!$B$5:$B$204,MATCH($F418,'المنتجات'!$A$5:$A$204,0))&amp;"",""))</f>
        <v/>
      </c>
      <c r="K418" s="18">
        <f>IF(AND(B418&amp;""="",F418&amp;""=""),"",IFERROR(INDEX('المنتجات'!$D$5:$D$204,MATCH($F418,'المنتجات'!$A$5:$A$204,0))*G418-H418,0))</f>
        <v/>
      </c>
      <c r="L418" s="18">
        <f>IF(AND(B418&amp;""="",F418&amp;""=""),"",IF(I418="تم التسليم",IFERROR(INDEX('المحافظات'!$B$5:$B$44,MATCH($E418,'المحافظات'!$A$5:$A$44,0)),0),0))</f>
        <v/>
      </c>
      <c r="M418" s="18">
        <f>IF(AND(B418&amp;""="",F418&amp;""=""),"",IFERROR(INDEX('المنتجات'!$C$5:$C$204,MATCH($F418,'المنتجات'!$A$5:$A$204,0))*G418,0))</f>
        <v/>
      </c>
      <c r="N418" s="18">
        <f>IF(AND(B418&amp;""="",F418&amp;""=""),"",IF(I418="تم التسليم",IFERROR(INDEX('المحافظات'!$C$5:$C$44,MATCH($E418,'المحافظات'!$A$5:$A$44,0)),0),IF(I418="مرتجع",IFERROR(INDEX('المحافظات'!$D$5:$D$44,MATCH($E418,'المحافظات'!$A$5:$A$44,0)),0),0)))</f>
        <v/>
      </c>
      <c r="O418" s="18">
        <f>IF(AND(B418&amp;""="",F418&amp;""=""),"",IF(I418="تم التسليم",K418+L418-M418-N418,IF(I418="مرتجع",-N418,IF(I418="ملغي",0,""))))</f>
        <v/>
      </c>
      <c r="P418" s="6">
        <f>IF(AND(B418&amp;""="",F418&amp;""=""),"",IF(NOT(ISNUMBER(MATCH(F418,'المنتجات'!$A$5:$A$204,0))),"كود المنتج غير معروف",IF(NOT(ISNUMBER(MATCH(E418,'المحافظات'!$A$5:$A$44,0))),"المنطقة غير معروفة",IF(K418&lt;0,"الخصم أكبر من قيمة الطلب",IF(I418&amp;""="","اكتب الحالة","")))))</f>
        <v/>
      </c>
    </row>
    <row r="419">
      <c r="A419" s="17" t="n"/>
      <c r="B419" s="5" t="n"/>
      <c r="C419" s="5" t="n"/>
      <c r="D419" s="13" t="n"/>
      <c r="E419" s="5" t="n"/>
      <c r="F419" s="5" t="n"/>
      <c r="G419" s="15" t="n"/>
      <c r="H419" s="14" t="n"/>
      <c r="I419" s="5" t="n"/>
      <c r="J419" s="6">
        <f>IF(AND(B419&amp;""="",F419&amp;""=""),"",IFERROR(INDEX('المنتجات'!$B$5:$B$204,MATCH($F419,'المنتجات'!$A$5:$A$204,0))&amp;"",""))</f>
        <v/>
      </c>
      <c r="K419" s="18">
        <f>IF(AND(B419&amp;""="",F419&amp;""=""),"",IFERROR(INDEX('المنتجات'!$D$5:$D$204,MATCH($F419,'المنتجات'!$A$5:$A$204,0))*G419-H419,0))</f>
        <v/>
      </c>
      <c r="L419" s="18">
        <f>IF(AND(B419&amp;""="",F419&amp;""=""),"",IF(I419="تم التسليم",IFERROR(INDEX('المحافظات'!$B$5:$B$44,MATCH($E419,'المحافظات'!$A$5:$A$44,0)),0),0))</f>
        <v/>
      </c>
      <c r="M419" s="18">
        <f>IF(AND(B419&amp;""="",F419&amp;""=""),"",IFERROR(INDEX('المنتجات'!$C$5:$C$204,MATCH($F419,'المنتجات'!$A$5:$A$204,0))*G419,0))</f>
        <v/>
      </c>
      <c r="N419" s="18">
        <f>IF(AND(B419&amp;""="",F419&amp;""=""),"",IF(I419="تم التسليم",IFERROR(INDEX('المحافظات'!$C$5:$C$44,MATCH($E419,'المحافظات'!$A$5:$A$44,0)),0),IF(I419="مرتجع",IFERROR(INDEX('المحافظات'!$D$5:$D$44,MATCH($E419,'المحافظات'!$A$5:$A$44,0)),0),0)))</f>
        <v/>
      </c>
      <c r="O419" s="18">
        <f>IF(AND(B419&amp;""="",F419&amp;""=""),"",IF(I419="تم التسليم",K419+L419-M419-N419,IF(I419="مرتجع",-N419,IF(I419="ملغي",0,""))))</f>
        <v/>
      </c>
      <c r="P419" s="6">
        <f>IF(AND(B419&amp;""="",F419&amp;""=""),"",IF(NOT(ISNUMBER(MATCH(F419,'المنتجات'!$A$5:$A$204,0))),"كود المنتج غير معروف",IF(NOT(ISNUMBER(MATCH(E419,'المحافظات'!$A$5:$A$44,0))),"المنطقة غير معروفة",IF(K419&lt;0,"الخصم أكبر من قيمة الطلب",IF(I419&amp;""="","اكتب الحالة","")))))</f>
        <v/>
      </c>
    </row>
    <row r="420">
      <c r="A420" s="17" t="n"/>
      <c r="B420" s="5" t="n"/>
      <c r="C420" s="5" t="n"/>
      <c r="D420" s="13" t="n"/>
      <c r="E420" s="5" t="n"/>
      <c r="F420" s="5" t="n"/>
      <c r="G420" s="15" t="n"/>
      <c r="H420" s="14" t="n"/>
      <c r="I420" s="5" t="n"/>
      <c r="J420" s="6">
        <f>IF(AND(B420&amp;""="",F420&amp;""=""),"",IFERROR(INDEX('المنتجات'!$B$5:$B$204,MATCH($F420,'المنتجات'!$A$5:$A$204,0))&amp;"",""))</f>
        <v/>
      </c>
      <c r="K420" s="18">
        <f>IF(AND(B420&amp;""="",F420&amp;""=""),"",IFERROR(INDEX('المنتجات'!$D$5:$D$204,MATCH($F420,'المنتجات'!$A$5:$A$204,0))*G420-H420,0))</f>
        <v/>
      </c>
      <c r="L420" s="18">
        <f>IF(AND(B420&amp;""="",F420&amp;""=""),"",IF(I420="تم التسليم",IFERROR(INDEX('المحافظات'!$B$5:$B$44,MATCH($E420,'المحافظات'!$A$5:$A$44,0)),0),0))</f>
        <v/>
      </c>
      <c r="M420" s="18">
        <f>IF(AND(B420&amp;""="",F420&amp;""=""),"",IFERROR(INDEX('المنتجات'!$C$5:$C$204,MATCH($F420,'المنتجات'!$A$5:$A$204,0))*G420,0))</f>
        <v/>
      </c>
      <c r="N420" s="18">
        <f>IF(AND(B420&amp;""="",F420&amp;""=""),"",IF(I420="تم التسليم",IFERROR(INDEX('المحافظات'!$C$5:$C$44,MATCH($E420,'المحافظات'!$A$5:$A$44,0)),0),IF(I420="مرتجع",IFERROR(INDEX('المحافظات'!$D$5:$D$44,MATCH($E420,'المحافظات'!$A$5:$A$44,0)),0),0)))</f>
        <v/>
      </c>
      <c r="O420" s="18">
        <f>IF(AND(B420&amp;""="",F420&amp;""=""),"",IF(I420="تم التسليم",K420+L420-M420-N420,IF(I420="مرتجع",-N420,IF(I420="ملغي",0,""))))</f>
        <v/>
      </c>
      <c r="P420" s="6">
        <f>IF(AND(B420&amp;""="",F420&amp;""=""),"",IF(NOT(ISNUMBER(MATCH(F420,'المنتجات'!$A$5:$A$204,0))),"كود المنتج غير معروف",IF(NOT(ISNUMBER(MATCH(E420,'المحافظات'!$A$5:$A$44,0))),"المنطقة غير معروفة",IF(K420&lt;0,"الخصم أكبر من قيمة الطلب",IF(I420&amp;""="","اكتب الحالة","")))))</f>
        <v/>
      </c>
    </row>
    <row r="421">
      <c r="A421" s="17" t="n"/>
      <c r="B421" s="5" t="n"/>
      <c r="C421" s="5" t="n"/>
      <c r="D421" s="13" t="n"/>
      <c r="E421" s="5" t="n"/>
      <c r="F421" s="5" t="n"/>
      <c r="G421" s="15" t="n"/>
      <c r="H421" s="14" t="n"/>
      <c r="I421" s="5" t="n"/>
      <c r="J421" s="6">
        <f>IF(AND(B421&amp;""="",F421&amp;""=""),"",IFERROR(INDEX('المنتجات'!$B$5:$B$204,MATCH($F421,'المنتجات'!$A$5:$A$204,0))&amp;"",""))</f>
        <v/>
      </c>
      <c r="K421" s="18">
        <f>IF(AND(B421&amp;""="",F421&amp;""=""),"",IFERROR(INDEX('المنتجات'!$D$5:$D$204,MATCH($F421,'المنتجات'!$A$5:$A$204,0))*G421-H421,0))</f>
        <v/>
      </c>
      <c r="L421" s="18">
        <f>IF(AND(B421&amp;""="",F421&amp;""=""),"",IF(I421="تم التسليم",IFERROR(INDEX('المحافظات'!$B$5:$B$44,MATCH($E421,'المحافظات'!$A$5:$A$44,0)),0),0))</f>
        <v/>
      </c>
      <c r="M421" s="18">
        <f>IF(AND(B421&amp;""="",F421&amp;""=""),"",IFERROR(INDEX('المنتجات'!$C$5:$C$204,MATCH($F421,'المنتجات'!$A$5:$A$204,0))*G421,0))</f>
        <v/>
      </c>
      <c r="N421" s="18">
        <f>IF(AND(B421&amp;""="",F421&amp;""=""),"",IF(I421="تم التسليم",IFERROR(INDEX('المحافظات'!$C$5:$C$44,MATCH($E421,'المحافظات'!$A$5:$A$44,0)),0),IF(I421="مرتجع",IFERROR(INDEX('المحافظات'!$D$5:$D$44,MATCH($E421,'المحافظات'!$A$5:$A$44,0)),0),0)))</f>
        <v/>
      </c>
      <c r="O421" s="18">
        <f>IF(AND(B421&amp;""="",F421&amp;""=""),"",IF(I421="تم التسليم",K421+L421-M421-N421,IF(I421="مرتجع",-N421,IF(I421="ملغي",0,""))))</f>
        <v/>
      </c>
      <c r="P421" s="6">
        <f>IF(AND(B421&amp;""="",F421&amp;""=""),"",IF(NOT(ISNUMBER(MATCH(F421,'المنتجات'!$A$5:$A$204,0))),"كود المنتج غير معروف",IF(NOT(ISNUMBER(MATCH(E421,'المحافظات'!$A$5:$A$44,0))),"المنطقة غير معروفة",IF(K421&lt;0,"الخصم أكبر من قيمة الطلب",IF(I421&amp;""="","اكتب الحالة","")))))</f>
        <v/>
      </c>
    </row>
    <row r="422">
      <c r="A422" s="17" t="n"/>
      <c r="B422" s="5" t="n"/>
      <c r="C422" s="5" t="n"/>
      <c r="D422" s="13" t="n"/>
      <c r="E422" s="5" t="n"/>
      <c r="F422" s="5" t="n"/>
      <c r="G422" s="15" t="n"/>
      <c r="H422" s="14" t="n"/>
      <c r="I422" s="5" t="n"/>
      <c r="J422" s="6">
        <f>IF(AND(B422&amp;""="",F422&amp;""=""),"",IFERROR(INDEX('المنتجات'!$B$5:$B$204,MATCH($F422,'المنتجات'!$A$5:$A$204,0))&amp;"",""))</f>
        <v/>
      </c>
      <c r="K422" s="18">
        <f>IF(AND(B422&amp;""="",F422&amp;""=""),"",IFERROR(INDEX('المنتجات'!$D$5:$D$204,MATCH($F422,'المنتجات'!$A$5:$A$204,0))*G422-H422,0))</f>
        <v/>
      </c>
      <c r="L422" s="18">
        <f>IF(AND(B422&amp;""="",F422&amp;""=""),"",IF(I422="تم التسليم",IFERROR(INDEX('المحافظات'!$B$5:$B$44,MATCH($E422,'المحافظات'!$A$5:$A$44,0)),0),0))</f>
        <v/>
      </c>
      <c r="M422" s="18">
        <f>IF(AND(B422&amp;""="",F422&amp;""=""),"",IFERROR(INDEX('المنتجات'!$C$5:$C$204,MATCH($F422,'المنتجات'!$A$5:$A$204,0))*G422,0))</f>
        <v/>
      </c>
      <c r="N422" s="18">
        <f>IF(AND(B422&amp;""="",F422&amp;""=""),"",IF(I422="تم التسليم",IFERROR(INDEX('المحافظات'!$C$5:$C$44,MATCH($E422,'المحافظات'!$A$5:$A$44,0)),0),IF(I422="مرتجع",IFERROR(INDEX('المحافظات'!$D$5:$D$44,MATCH($E422,'المحافظات'!$A$5:$A$44,0)),0),0)))</f>
        <v/>
      </c>
      <c r="O422" s="18">
        <f>IF(AND(B422&amp;""="",F422&amp;""=""),"",IF(I422="تم التسليم",K422+L422-M422-N422,IF(I422="مرتجع",-N422,IF(I422="ملغي",0,""))))</f>
        <v/>
      </c>
      <c r="P422" s="6">
        <f>IF(AND(B422&amp;""="",F422&amp;""=""),"",IF(NOT(ISNUMBER(MATCH(F422,'المنتجات'!$A$5:$A$204,0))),"كود المنتج غير معروف",IF(NOT(ISNUMBER(MATCH(E422,'المحافظات'!$A$5:$A$44,0))),"المنطقة غير معروفة",IF(K422&lt;0,"الخصم أكبر من قيمة الطلب",IF(I422&amp;""="","اكتب الحالة","")))))</f>
        <v/>
      </c>
    </row>
    <row r="423">
      <c r="A423" s="17" t="n"/>
      <c r="B423" s="5" t="n"/>
      <c r="C423" s="5" t="n"/>
      <c r="D423" s="13" t="n"/>
      <c r="E423" s="5" t="n"/>
      <c r="F423" s="5" t="n"/>
      <c r="G423" s="15" t="n"/>
      <c r="H423" s="14" t="n"/>
      <c r="I423" s="5" t="n"/>
      <c r="J423" s="6">
        <f>IF(AND(B423&amp;""="",F423&amp;""=""),"",IFERROR(INDEX('المنتجات'!$B$5:$B$204,MATCH($F423,'المنتجات'!$A$5:$A$204,0))&amp;"",""))</f>
        <v/>
      </c>
      <c r="K423" s="18">
        <f>IF(AND(B423&amp;""="",F423&amp;""=""),"",IFERROR(INDEX('المنتجات'!$D$5:$D$204,MATCH($F423,'المنتجات'!$A$5:$A$204,0))*G423-H423,0))</f>
        <v/>
      </c>
      <c r="L423" s="18">
        <f>IF(AND(B423&amp;""="",F423&amp;""=""),"",IF(I423="تم التسليم",IFERROR(INDEX('المحافظات'!$B$5:$B$44,MATCH($E423,'المحافظات'!$A$5:$A$44,0)),0),0))</f>
        <v/>
      </c>
      <c r="M423" s="18">
        <f>IF(AND(B423&amp;""="",F423&amp;""=""),"",IFERROR(INDEX('المنتجات'!$C$5:$C$204,MATCH($F423,'المنتجات'!$A$5:$A$204,0))*G423,0))</f>
        <v/>
      </c>
      <c r="N423" s="18">
        <f>IF(AND(B423&amp;""="",F423&amp;""=""),"",IF(I423="تم التسليم",IFERROR(INDEX('المحافظات'!$C$5:$C$44,MATCH($E423,'المحافظات'!$A$5:$A$44,0)),0),IF(I423="مرتجع",IFERROR(INDEX('المحافظات'!$D$5:$D$44,MATCH($E423,'المحافظات'!$A$5:$A$44,0)),0),0)))</f>
        <v/>
      </c>
      <c r="O423" s="18">
        <f>IF(AND(B423&amp;""="",F423&amp;""=""),"",IF(I423="تم التسليم",K423+L423-M423-N423,IF(I423="مرتجع",-N423,IF(I423="ملغي",0,""))))</f>
        <v/>
      </c>
      <c r="P423" s="6">
        <f>IF(AND(B423&amp;""="",F423&amp;""=""),"",IF(NOT(ISNUMBER(MATCH(F423,'المنتجات'!$A$5:$A$204,0))),"كود المنتج غير معروف",IF(NOT(ISNUMBER(MATCH(E423,'المحافظات'!$A$5:$A$44,0))),"المنطقة غير معروفة",IF(K423&lt;0,"الخصم أكبر من قيمة الطلب",IF(I423&amp;""="","اكتب الحالة","")))))</f>
        <v/>
      </c>
    </row>
    <row r="424">
      <c r="A424" s="17" t="n"/>
      <c r="B424" s="5" t="n"/>
      <c r="C424" s="5" t="n"/>
      <c r="D424" s="13" t="n"/>
      <c r="E424" s="5" t="n"/>
      <c r="F424" s="5" t="n"/>
      <c r="G424" s="15" t="n"/>
      <c r="H424" s="14" t="n"/>
      <c r="I424" s="5" t="n"/>
      <c r="J424" s="6">
        <f>IF(AND(B424&amp;""="",F424&amp;""=""),"",IFERROR(INDEX('المنتجات'!$B$5:$B$204,MATCH($F424,'المنتجات'!$A$5:$A$204,0))&amp;"",""))</f>
        <v/>
      </c>
      <c r="K424" s="18">
        <f>IF(AND(B424&amp;""="",F424&amp;""=""),"",IFERROR(INDEX('المنتجات'!$D$5:$D$204,MATCH($F424,'المنتجات'!$A$5:$A$204,0))*G424-H424,0))</f>
        <v/>
      </c>
      <c r="L424" s="18">
        <f>IF(AND(B424&amp;""="",F424&amp;""=""),"",IF(I424="تم التسليم",IFERROR(INDEX('المحافظات'!$B$5:$B$44,MATCH($E424,'المحافظات'!$A$5:$A$44,0)),0),0))</f>
        <v/>
      </c>
      <c r="M424" s="18">
        <f>IF(AND(B424&amp;""="",F424&amp;""=""),"",IFERROR(INDEX('المنتجات'!$C$5:$C$204,MATCH($F424,'المنتجات'!$A$5:$A$204,0))*G424,0))</f>
        <v/>
      </c>
      <c r="N424" s="18">
        <f>IF(AND(B424&amp;""="",F424&amp;""=""),"",IF(I424="تم التسليم",IFERROR(INDEX('المحافظات'!$C$5:$C$44,MATCH($E424,'المحافظات'!$A$5:$A$44,0)),0),IF(I424="مرتجع",IFERROR(INDEX('المحافظات'!$D$5:$D$44,MATCH($E424,'المحافظات'!$A$5:$A$44,0)),0),0)))</f>
        <v/>
      </c>
      <c r="O424" s="18">
        <f>IF(AND(B424&amp;""="",F424&amp;""=""),"",IF(I424="تم التسليم",K424+L424-M424-N424,IF(I424="مرتجع",-N424,IF(I424="ملغي",0,""))))</f>
        <v/>
      </c>
      <c r="P424" s="6">
        <f>IF(AND(B424&amp;""="",F424&amp;""=""),"",IF(NOT(ISNUMBER(MATCH(F424,'المنتجات'!$A$5:$A$204,0))),"كود المنتج غير معروف",IF(NOT(ISNUMBER(MATCH(E424,'المحافظات'!$A$5:$A$44,0))),"المنطقة غير معروفة",IF(K424&lt;0,"الخصم أكبر من قيمة الطلب",IF(I424&amp;""="","اكتب الحالة","")))))</f>
        <v/>
      </c>
    </row>
    <row r="425">
      <c r="A425" s="17" t="n"/>
      <c r="B425" s="5" t="n"/>
      <c r="C425" s="5" t="n"/>
      <c r="D425" s="13" t="n"/>
      <c r="E425" s="5" t="n"/>
      <c r="F425" s="5" t="n"/>
      <c r="G425" s="15" t="n"/>
      <c r="H425" s="14" t="n"/>
      <c r="I425" s="5" t="n"/>
      <c r="J425" s="6">
        <f>IF(AND(B425&amp;""="",F425&amp;""=""),"",IFERROR(INDEX('المنتجات'!$B$5:$B$204,MATCH($F425,'المنتجات'!$A$5:$A$204,0))&amp;"",""))</f>
        <v/>
      </c>
      <c r="K425" s="18">
        <f>IF(AND(B425&amp;""="",F425&amp;""=""),"",IFERROR(INDEX('المنتجات'!$D$5:$D$204,MATCH($F425,'المنتجات'!$A$5:$A$204,0))*G425-H425,0))</f>
        <v/>
      </c>
      <c r="L425" s="18">
        <f>IF(AND(B425&amp;""="",F425&amp;""=""),"",IF(I425="تم التسليم",IFERROR(INDEX('المحافظات'!$B$5:$B$44,MATCH($E425,'المحافظات'!$A$5:$A$44,0)),0),0))</f>
        <v/>
      </c>
      <c r="M425" s="18">
        <f>IF(AND(B425&amp;""="",F425&amp;""=""),"",IFERROR(INDEX('المنتجات'!$C$5:$C$204,MATCH($F425,'المنتجات'!$A$5:$A$204,0))*G425,0))</f>
        <v/>
      </c>
      <c r="N425" s="18">
        <f>IF(AND(B425&amp;""="",F425&amp;""=""),"",IF(I425="تم التسليم",IFERROR(INDEX('المحافظات'!$C$5:$C$44,MATCH($E425,'المحافظات'!$A$5:$A$44,0)),0),IF(I425="مرتجع",IFERROR(INDEX('المحافظات'!$D$5:$D$44,MATCH($E425,'المحافظات'!$A$5:$A$44,0)),0),0)))</f>
        <v/>
      </c>
      <c r="O425" s="18">
        <f>IF(AND(B425&amp;""="",F425&amp;""=""),"",IF(I425="تم التسليم",K425+L425-M425-N425,IF(I425="مرتجع",-N425,IF(I425="ملغي",0,""))))</f>
        <v/>
      </c>
      <c r="P425" s="6">
        <f>IF(AND(B425&amp;""="",F425&amp;""=""),"",IF(NOT(ISNUMBER(MATCH(F425,'المنتجات'!$A$5:$A$204,0))),"كود المنتج غير معروف",IF(NOT(ISNUMBER(MATCH(E425,'المحافظات'!$A$5:$A$44,0))),"المنطقة غير معروفة",IF(K425&lt;0,"الخصم أكبر من قيمة الطلب",IF(I425&amp;""="","اكتب الحالة","")))))</f>
        <v/>
      </c>
    </row>
    <row r="426">
      <c r="A426" s="17" t="n"/>
      <c r="B426" s="5" t="n"/>
      <c r="C426" s="5" t="n"/>
      <c r="D426" s="13" t="n"/>
      <c r="E426" s="5" t="n"/>
      <c r="F426" s="5" t="n"/>
      <c r="G426" s="15" t="n"/>
      <c r="H426" s="14" t="n"/>
      <c r="I426" s="5" t="n"/>
      <c r="J426" s="6">
        <f>IF(AND(B426&amp;""="",F426&amp;""=""),"",IFERROR(INDEX('المنتجات'!$B$5:$B$204,MATCH($F426,'المنتجات'!$A$5:$A$204,0))&amp;"",""))</f>
        <v/>
      </c>
      <c r="K426" s="18">
        <f>IF(AND(B426&amp;""="",F426&amp;""=""),"",IFERROR(INDEX('المنتجات'!$D$5:$D$204,MATCH($F426,'المنتجات'!$A$5:$A$204,0))*G426-H426,0))</f>
        <v/>
      </c>
      <c r="L426" s="18">
        <f>IF(AND(B426&amp;""="",F426&amp;""=""),"",IF(I426="تم التسليم",IFERROR(INDEX('المحافظات'!$B$5:$B$44,MATCH($E426,'المحافظات'!$A$5:$A$44,0)),0),0))</f>
        <v/>
      </c>
      <c r="M426" s="18">
        <f>IF(AND(B426&amp;""="",F426&amp;""=""),"",IFERROR(INDEX('المنتجات'!$C$5:$C$204,MATCH($F426,'المنتجات'!$A$5:$A$204,0))*G426,0))</f>
        <v/>
      </c>
      <c r="N426" s="18">
        <f>IF(AND(B426&amp;""="",F426&amp;""=""),"",IF(I426="تم التسليم",IFERROR(INDEX('المحافظات'!$C$5:$C$44,MATCH($E426,'المحافظات'!$A$5:$A$44,0)),0),IF(I426="مرتجع",IFERROR(INDEX('المحافظات'!$D$5:$D$44,MATCH($E426,'المحافظات'!$A$5:$A$44,0)),0),0)))</f>
        <v/>
      </c>
      <c r="O426" s="18">
        <f>IF(AND(B426&amp;""="",F426&amp;""=""),"",IF(I426="تم التسليم",K426+L426-M426-N426,IF(I426="مرتجع",-N426,IF(I426="ملغي",0,""))))</f>
        <v/>
      </c>
      <c r="P426" s="6">
        <f>IF(AND(B426&amp;""="",F426&amp;""=""),"",IF(NOT(ISNUMBER(MATCH(F426,'المنتجات'!$A$5:$A$204,0))),"كود المنتج غير معروف",IF(NOT(ISNUMBER(MATCH(E426,'المحافظات'!$A$5:$A$44,0))),"المنطقة غير معروفة",IF(K426&lt;0,"الخصم أكبر من قيمة الطلب",IF(I426&amp;""="","اكتب الحالة","")))))</f>
        <v/>
      </c>
    </row>
    <row r="427">
      <c r="A427" s="17" t="n"/>
      <c r="B427" s="5" t="n"/>
      <c r="C427" s="5" t="n"/>
      <c r="D427" s="13" t="n"/>
      <c r="E427" s="5" t="n"/>
      <c r="F427" s="5" t="n"/>
      <c r="G427" s="15" t="n"/>
      <c r="H427" s="14" t="n"/>
      <c r="I427" s="5" t="n"/>
      <c r="J427" s="6">
        <f>IF(AND(B427&amp;""="",F427&amp;""=""),"",IFERROR(INDEX('المنتجات'!$B$5:$B$204,MATCH($F427,'المنتجات'!$A$5:$A$204,0))&amp;"",""))</f>
        <v/>
      </c>
      <c r="K427" s="18">
        <f>IF(AND(B427&amp;""="",F427&amp;""=""),"",IFERROR(INDEX('المنتجات'!$D$5:$D$204,MATCH($F427,'المنتجات'!$A$5:$A$204,0))*G427-H427,0))</f>
        <v/>
      </c>
      <c r="L427" s="18">
        <f>IF(AND(B427&amp;""="",F427&amp;""=""),"",IF(I427="تم التسليم",IFERROR(INDEX('المحافظات'!$B$5:$B$44,MATCH($E427,'المحافظات'!$A$5:$A$44,0)),0),0))</f>
        <v/>
      </c>
      <c r="M427" s="18">
        <f>IF(AND(B427&amp;""="",F427&amp;""=""),"",IFERROR(INDEX('المنتجات'!$C$5:$C$204,MATCH($F427,'المنتجات'!$A$5:$A$204,0))*G427,0))</f>
        <v/>
      </c>
      <c r="N427" s="18">
        <f>IF(AND(B427&amp;""="",F427&amp;""=""),"",IF(I427="تم التسليم",IFERROR(INDEX('المحافظات'!$C$5:$C$44,MATCH($E427,'المحافظات'!$A$5:$A$44,0)),0),IF(I427="مرتجع",IFERROR(INDEX('المحافظات'!$D$5:$D$44,MATCH($E427,'المحافظات'!$A$5:$A$44,0)),0),0)))</f>
        <v/>
      </c>
      <c r="O427" s="18">
        <f>IF(AND(B427&amp;""="",F427&amp;""=""),"",IF(I427="تم التسليم",K427+L427-M427-N427,IF(I427="مرتجع",-N427,IF(I427="ملغي",0,""))))</f>
        <v/>
      </c>
      <c r="P427" s="6">
        <f>IF(AND(B427&amp;""="",F427&amp;""=""),"",IF(NOT(ISNUMBER(MATCH(F427,'المنتجات'!$A$5:$A$204,0))),"كود المنتج غير معروف",IF(NOT(ISNUMBER(MATCH(E427,'المحافظات'!$A$5:$A$44,0))),"المنطقة غير معروفة",IF(K427&lt;0,"الخصم أكبر من قيمة الطلب",IF(I427&amp;""="","اكتب الحالة","")))))</f>
        <v/>
      </c>
    </row>
    <row r="428">
      <c r="A428" s="17" t="n"/>
      <c r="B428" s="5" t="n"/>
      <c r="C428" s="5" t="n"/>
      <c r="D428" s="13" t="n"/>
      <c r="E428" s="5" t="n"/>
      <c r="F428" s="5" t="n"/>
      <c r="G428" s="15" t="n"/>
      <c r="H428" s="14" t="n"/>
      <c r="I428" s="5" t="n"/>
      <c r="J428" s="6">
        <f>IF(AND(B428&amp;""="",F428&amp;""=""),"",IFERROR(INDEX('المنتجات'!$B$5:$B$204,MATCH($F428,'المنتجات'!$A$5:$A$204,0))&amp;"",""))</f>
        <v/>
      </c>
      <c r="K428" s="18">
        <f>IF(AND(B428&amp;""="",F428&amp;""=""),"",IFERROR(INDEX('المنتجات'!$D$5:$D$204,MATCH($F428,'المنتجات'!$A$5:$A$204,0))*G428-H428,0))</f>
        <v/>
      </c>
      <c r="L428" s="18">
        <f>IF(AND(B428&amp;""="",F428&amp;""=""),"",IF(I428="تم التسليم",IFERROR(INDEX('المحافظات'!$B$5:$B$44,MATCH($E428,'المحافظات'!$A$5:$A$44,0)),0),0))</f>
        <v/>
      </c>
      <c r="M428" s="18">
        <f>IF(AND(B428&amp;""="",F428&amp;""=""),"",IFERROR(INDEX('المنتجات'!$C$5:$C$204,MATCH($F428,'المنتجات'!$A$5:$A$204,0))*G428,0))</f>
        <v/>
      </c>
      <c r="N428" s="18">
        <f>IF(AND(B428&amp;""="",F428&amp;""=""),"",IF(I428="تم التسليم",IFERROR(INDEX('المحافظات'!$C$5:$C$44,MATCH($E428,'المحافظات'!$A$5:$A$44,0)),0),IF(I428="مرتجع",IFERROR(INDEX('المحافظات'!$D$5:$D$44,MATCH($E428,'المحافظات'!$A$5:$A$44,0)),0),0)))</f>
        <v/>
      </c>
      <c r="O428" s="18">
        <f>IF(AND(B428&amp;""="",F428&amp;""=""),"",IF(I428="تم التسليم",K428+L428-M428-N428,IF(I428="مرتجع",-N428,IF(I428="ملغي",0,""))))</f>
        <v/>
      </c>
      <c r="P428" s="6">
        <f>IF(AND(B428&amp;""="",F428&amp;""=""),"",IF(NOT(ISNUMBER(MATCH(F428,'المنتجات'!$A$5:$A$204,0))),"كود المنتج غير معروف",IF(NOT(ISNUMBER(MATCH(E428,'المحافظات'!$A$5:$A$44,0))),"المنطقة غير معروفة",IF(K428&lt;0,"الخصم أكبر من قيمة الطلب",IF(I428&amp;""="","اكتب الحالة","")))))</f>
        <v/>
      </c>
    </row>
    <row r="429">
      <c r="A429" s="17" t="n"/>
      <c r="B429" s="5" t="n"/>
      <c r="C429" s="5" t="n"/>
      <c r="D429" s="13" t="n"/>
      <c r="E429" s="5" t="n"/>
      <c r="F429" s="5" t="n"/>
      <c r="G429" s="15" t="n"/>
      <c r="H429" s="14" t="n"/>
      <c r="I429" s="5" t="n"/>
      <c r="J429" s="6">
        <f>IF(AND(B429&amp;""="",F429&amp;""=""),"",IFERROR(INDEX('المنتجات'!$B$5:$B$204,MATCH($F429,'المنتجات'!$A$5:$A$204,0))&amp;"",""))</f>
        <v/>
      </c>
      <c r="K429" s="18">
        <f>IF(AND(B429&amp;""="",F429&amp;""=""),"",IFERROR(INDEX('المنتجات'!$D$5:$D$204,MATCH($F429,'المنتجات'!$A$5:$A$204,0))*G429-H429,0))</f>
        <v/>
      </c>
      <c r="L429" s="18">
        <f>IF(AND(B429&amp;""="",F429&amp;""=""),"",IF(I429="تم التسليم",IFERROR(INDEX('المحافظات'!$B$5:$B$44,MATCH($E429,'المحافظات'!$A$5:$A$44,0)),0),0))</f>
        <v/>
      </c>
      <c r="M429" s="18">
        <f>IF(AND(B429&amp;""="",F429&amp;""=""),"",IFERROR(INDEX('المنتجات'!$C$5:$C$204,MATCH($F429,'المنتجات'!$A$5:$A$204,0))*G429,0))</f>
        <v/>
      </c>
      <c r="N429" s="18">
        <f>IF(AND(B429&amp;""="",F429&amp;""=""),"",IF(I429="تم التسليم",IFERROR(INDEX('المحافظات'!$C$5:$C$44,MATCH($E429,'المحافظات'!$A$5:$A$44,0)),0),IF(I429="مرتجع",IFERROR(INDEX('المحافظات'!$D$5:$D$44,MATCH($E429,'المحافظات'!$A$5:$A$44,0)),0),0)))</f>
        <v/>
      </c>
      <c r="O429" s="18">
        <f>IF(AND(B429&amp;""="",F429&amp;""=""),"",IF(I429="تم التسليم",K429+L429-M429-N429,IF(I429="مرتجع",-N429,IF(I429="ملغي",0,""))))</f>
        <v/>
      </c>
      <c r="P429" s="6">
        <f>IF(AND(B429&amp;""="",F429&amp;""=""),"",IF(NOT(ISNUMBER(MATCH(F429,'المنتجات'!$A$5:$A$204,0))),"كود المنتج غير معروف",IF(NOT(ISNUMBER(MATCH(E429,'المحافظات'!$A$5:$A$44,0))),"المنطقة غير معروفة",IF(K429&lt;0,"الخصم أكبر من قيمة الطلب",IF(I429&amp;""="","اكتب الحالة","")))))</f>
        <v/>
      </c>
    </row>
    <row r="430">
      <c r="A430" s="17" t="n"/>
      <c r="B430" s="5" t="n"/>
      <c r="C430" s="5" t="n"/>
      <c r="D430" s="13" t="n"/>
      <c r="E430" s="5" t="n"/>
      <c r="F430" s="5" t="n"/>
      <c r="G430" s="15" t="n"/>
      <c r="H430" s="14" t="n"/>
      <c r="I430" s="5" t="n"/>
      <c r="J430" s="6">
        <f>IF(AND(B430&amp;""="",F430&amp;""=""),"",IFERROR(INDEX('المنتجات'!$B$5:$B$204,MATCH($F430,'المنتجات'!$A$5:$A$204,0))&amp;"",""))</f>
        <v/>
      </c>
      <c r="K430" s="18">
        <f>IF(AND(B430&amp;""="",F430&amp;""=""),"",IFERROR(INDEX('المنتجات'!$D$5:$D$204,MATCH($F430,'المنتجات'!$A$5:$A$204,0))*G430-H430,0))</f>
        <v/>
      </c>
      <c r="L430" s="18">
        <f>IF(AND(B430&amp;""="",F430&amp;""=""),"",IF(I430="تم التسليم",IFERROR(INDEX('المحافظات'!$B$5:$B$44,MATCH($E430,'المحافظات'!$A$5:$A$44,0)),0),0))</f>
        <v/>
      </c>
      <c r="M430" s="18">
        <f>IF(AND(B430&amp;""="",F430&amp;""=""),"",IFERROR(INDEX('المنتجات'!$C$5:$C$204,MATCH($F430,'المنتجات'!$A$5:$A$204,0))*G430,0))</f>
        <v/>
      </c>
      <c r="N430" s="18">
        <f>IF(AND(B430&amp;""="",F430&amp;""=""),"",IF(I430="تم التسليم",IFERROR(INDEX('المحافظات'!$C$5:$C$44,MATCH($E430,'المحافظات'!$A$5:$A$44,0)),0),IF(I430="مرتجع",IFERROR(INDEX('المحافظات'!$D$5:$D$44,MATCH($E430,'المحافظات'!$A$5:$A$44,0)),0),0)))</f>
        <v/>
      </c>
      <c r="O430" s="18">
        <f>IF(AND(B430&amp;""="",F430&amp;""=""),"",IF(I430="تم التسليم",K430+L430-M430-N430,IF(I430="مرتجع",-N430,IF(I430="ملغي",0,""))))</f>
        <v/>
      </c>
      <c r="P430" s="6">
        <f>IF(AND(B430&amp;""="",F430&amp;""=""),"",IF(NOT(ISNUMBER(MATCH(F430,'المنتجات'!$A$5:$A$204,0))),"كود المنتج غير معروف",IF(NOT(ISNUMBER(MATCH(E430,'المحافظات'!$A$5:$A$44,0))),"المنطقة غير معروفة",IF(K430&lt;0,"الخصم أكبر من قيمة الطلب",IF(I430&amp;""="","اكتب الحالة","")))))</f>
        <v/>
      </c>
    </row>
    <row r="431">
      <c r="A431" s="17" t="n"/>
      <c r="B431" s="5" t="n"/>
      <c r="C431" s="5" t="n"/>
      <c r="D431" s="13" t="n"/>
      <c r="E431" s="5" t="n"/>
      <c r="F431" s="5" t="n"/>
      <c r="G431" s="15" t="n"/>
      <c r="H431" s="14" t="n"/>
      <c r="I431" s="5" t="n"/>
      <c r="J431" s="6">
        <f>IF(AND(B431&amp;""="",F431&amp;""=""),"",IFERROR(INDEX('المنتجات'!$B$5:$B$204,MATCH($F431,'المنتجات'!$A$5:$A$204,0))&amp;"",""))</f>
        <v/>
      </c>
      <c r="K431" s="18">
        <f>IF(AND(B431&amp;""="",F431&amp;""=""),"",IFERROR(INDEX('المنتجات'!$D$5:$D$204,MATCH($F431,'المنتجات'!$A$5:$A$204,0))*G431-H431,0))</f>
        <v/>
      </c>
      <c r="L431" s="18">
        <f>IF(AND(B431&amp;""="",F431&amp;""=""),"",IF(I431="تم التسليم",IFERROR(INDEX('المحافظات'!$B$5:$B$44,MATCH($E431,'المحافظات'!$A$5:$A$44,0)),0),0))</f>
        <v/>
      </c>
      <c r="M431" s="18">
        <f>IF(AND(B431&amp;""="",F431&amp;""=""),"",IFERROR(INDEX('المنتجات'!$C$5:$C$204,MATCH($F431,'المنتجات'!$A$5:$A$204,0))*G431,0))</f>
        <v/>
      </c>
      <c r="N431" s="18">
        <f>IF(AND(B431&amp;""="",F431&amp;""=""),"",IF(I431="تم التسليم",IFERROR(INDEX('المحافظات'!$C$5:$C$44,MATCH($E431,'المحافظات'!$A$5:$A$44,0)),0),IF(I431="مرتجع",IFERROR(INDEX('المحافظات'!$D$5:$D$44,MATCH($E431,'المحافظات'!$A$5:$A$44,0)),0),0)))</f>
        <v/>
      </c>
      <c r="O431" s="18">
        <f>IF(AND(B431&amp;""="",F431&amp;""=""),"",IF(I431="تم التسليم",K431+L431-M431-N431,IF(I431="مرتجع",-N431,IF(I431="ملغي",0,""))))</f>
        <v/>
      </c>
      <c r="P431" s="6">
        <f>IF(AND(B431&amp;""="",F431&amp;""=""),"",IF(NOT(ISNUMBER(MATCH(F431,'المنتجات'!$A$5:$A$204,0))),"كود المنتج غير معروف",IF(NOT(ISNUMBER(MATCH(E431,'المحافظات'!$A$5:$A$44,0))),"المنطقة غير معروفة",IF(K431&lt;0,"الخصم أكبر من قيمة الطلب",IF(I431&amp;""="","اكتب الحالة","")))))</f>
        <v/>
      </c>
    </row>
    <row r="432">
      <c r="A432" s="17" t="n"/>
      <c r="B432" s="5" t="n"/>
      <c r="C432" s="5" t="n"/>
      <c r="D432" s="13" t="n"/>
      <c r="E432" s="5" t="n"/>
      <c r="F432" s="5" t="n"/>
      <c r="G432" s="15" t="n"/>
      <c r="H432" s="14" t="n"/>
      <c r="I432" s="5" t="n"/>
      <c r="J432" s="6">
        <f>IF(AND(B432&amp;""="",F432&amp;""=""),"",IFERROR(INDEX('المنتجات'!$B$5:$B$204,MATCH($F432,'المنتجات'!$A$5:$A$204,0))&amp;"",""))</f>
        <v/>
      </c>
      <c r="K432" s="18">
        <f>IF(AND(B432&amp;""="",F432&amp;""=""),"",IFERROR(INDEX('المنتجات'!$D$5:$D$204,MATCH($F432,'المنتجات'!$A$5:$A$204,0))*G432-H432,0))</f>
        <v/>
      </c>
      <c r="L432" s="18">
        <f>IF(AND(B432&amp;""="",F432&amp;""=""),"",IF(I432="تم التسليم",IFERROR(INDEX('المحافظات'!$B$5:$B$44,MATCH($E432,'المحافظات'!$A$5:$A$44,0)),0),0))</f>
        <v/>
      </c>
      <c r="M432" s="18">
        <f>IF(AND(B432&amp;""="",F432&amp;""=""),"",IFERROR(INDEX('المنتجات'!$C$5:$C$204,MATCH($F432,'المنتجات'!$A$5:$A$204,0))*G432,0))</f>
        <v/>
      </c>
      <c r="N432" s="18">
        <f>IF(AND(B432&amp;""="",F432&amp;""=""),"",IF(I432="تم التسليم",IFERROR(INDEX('المحافظات'!$C$5:$C$44,MATCH($E432,'المحافظات'!$A$5:$A$44,0)),0),IF(I432="مرتجع",IFERROR(INDEX('المحافظات'!$D$5:$D$44,MATCH($E432,'المحافظات'!$A$5:$A$44,0)),0),0)))</f>
        <v/>
      </c>
      <c r="O432" s="18">
        <f>IF(AND(B432&amp;""="",F432&amp;""=""),"",IF(I432="تم التسليم",K432+L432-M432-N432,IF(I432="مرتجع",-N432,IF(I432="ملغي",0,""))))</f>
        <v/>
      </c>
      <c r="P432" s="6">
        <f>IF(AND(B432&amp;""="",F432&amp;""=""),"",IF(NOT(ISNUMBER(MATCH(F432,'المنتجات'!$A$5:$A$204,0))),"كود المنتج غير معروف",IF(NOT(ISNUMBER(MATCH(E432,'المحافظات'!$A$5:$A$44,0))),"المنطقة غير معروفة",IF(K432&lt;0,"الخصم أكبر من قيمة الطلب",IF(I432&amp;""="","اكتب الحالة","")))))</f>
        <v/>
      </c>
    </row>
    <row r="433">
      <c r="A433" s="17" t="n"/>
      <c r="B433" s="5" t="n"/>
      <c r="C433" s="5" t="n"/>
      <c r="D433" s="13" t="n"/>
      <c r="E433" s="5" t="n"/>
      <c r="F433" s="5" t="n"/>
      <c r="G433" s="15" t="n"/>
      <c r="H433" s="14" t="n"/>
      <c r="I433" s="5" t="n"/>
      <c r="J433" s="6">
        <f>IF(AND(B433&amp;""="",F433&amp;""=""),"",IFERROR(INDEX('المنتجات'!$B$5:$B$204,MATCH($F433,'المنتجات'!$A$5:$A$204,0))&amp;"",""))</f>
        <v/>
      </c>
      <c r="K433" s="18">
        <f>IF(AND(B433&amp;""="",F433&amp;""=""),"",IFERROR(INDEX('المنتجات'!$D$5:$D$204,MATCH($F433,'المنتجات'!$A$5:$A$204,0))*G433-H433,0))</f>
        <v/>
      </c>
      <c r="L433" s="18">
        <f>IF(AND(B433&amp;""="",F433&amp;""=""),"",IF(I433="تم التسليم",IFERROR(INDEX('المحافظات'!$B$5:$B$44,MATCH($E433,'المحافظات'!$A$5:$A$44,0)),0),0))</f>
        <v/>
      </c>
      <c r="M433" s="18">
        <f>IF(AND(B433&amp;""="",F433&amp;""=""),"",IFERROR(INDEX('المنتجات'!$C$5:$C$204,MATCH($F433,'المنتجات'!$A$5:$A$204,0))*G433,0))</f>
        <v/>
      </c>
      <c r="N433" s="18">
        <f>IF(AND(B433&amp;""="",F433&amp;""=""),"",IF(I433="تم التسليم",IFERROR(INDEX('المحافظات'!$C$5:$C$44,MATCH($E433,'المحافظات'!$A$5:$A$44,0)),0),IF(I433="مرتجع",IFERROR(INDEX('المحافظات'!$D$5:$D$44,MATCH($E433,'المحافظات'!$A$5:$A$44,0)),0),0)))</f>
        <v/>
      </c>
      <c r="O433" s="18">
        <f>IF(AND(B433&amp;""="",F433&amp;""=""),"",IF(I433="تم التسليم",K433+L433-M433-N433,IF(I433="مرتجع",-N433,IF(I433="ملغي",0,""))))</f>
        <v/>
      </c>
      <c r="P433" s="6">
        <f>IF(AND(B433&amp;""="",F433&amp;""=""),"",IF(NOT(ISNUMBER(MATCH(F433,'المنتجات'!$A$5:$A$204,0))),"كود المنتج غير معروف",IF(NOT(ISNUMBER(MATCH(E433,'المحافظات'!$A$5:$A$44,0))),"المنطقة غير معروفة",IF(K433&lt;0,"الخصم أكبر من قيمة الطلب",IF(I433&amp;""="","اكتب الحالة","")))))</f>
        <v/>
      </c>
    </row>
    <row r="434">
      <c r="A434" s="17" t="n"/>
      <c r="B434" s="5" t="n"/>
      <c r="C434" s="5" t="n"/>
      <c r="D434" s="13" t="n"/>
      <c r="E434" s="5" t="n"/>
      <c r="F434" s="5" t="n"/>
      <c r="G434" s="15" t="n"/>
      <c r="H434" s="14" t="n"/>
      <c r="I434" s="5" t="n"/>
      <c r="J434" s="6">
        <f>IF(AND(B434&amp;""="",F434&amp;""=""),"",IFERROR(INDEX('المنتجات'!$B$5:$B$204,MATCH($F434,'المنتجات'!$A$5:$A$204,0))&amp;"",""))</f>
        <v/>
      </c>
      <c r="K434" s="18">
        <f>IF(AND(B434&amp;""="",F434&amp;""=""),"",IFERROR(INDEX('المنتجات'!$D$5:$D$204,MATCH($F434,'المنتجات'!$A$5:$A$204,0))*G434-H434,0))</f>
        <v/>
      </c>
      <c r="L434" s="18">
        <f>IF(AND(B434&amp;""="",F434&amp;""=""),"",IF(I434="تم التسليم",IFERROR(INDEX('المحافظات'!$B$5:$B$44,MATCH($E434,'المحافظات'!$A$5:$A$44,0)),0),0))</f>
        <v/>
      </c>
      <c r="M434" s="18">
        <f>IF(AND(B434&amp;""="",F434&amp;""=""),"",IFERROR(INDEX('المنتجات'!$C$5:$C$204,MATCH($F434,'المنتجات'!$A$5:$A$204,0))*G434,0))</f>
        <v/>
      </c>
      <c r="N434" s="18">
        <f>IF(AND(B434&amp;""="",F434&amp;""=""),"",IF(I434="تم التسليم",IFERROR(INDEX('المحافظات'!$C$5:$C$44,MATCH($E434,'المحافظات'!$A$5:$A$44,0)),0),IF(I434="مرتجع",IFERROR(INDEX('المحافظات'!$D$5:$D$44,MATCH($E434,'المحافظات'!$A$5:$A$44,0)),0),0)))</f>
        <v/>
      </c>
      <c r="O434" s="18">
        <f>IF(AND(B434&amp;""="",F434&amp;""=""),"",IF(I434="تم التسليم",K434+L434-M434-N434,IF(I434="مرتجع",-N434,IF(I434="ملغي",0,""))))</f>
        <v/>
      </c>
      <c r="P434" s="6">
        <f>IF(AND(B434&amp;""="",F434&amp;""=""),"",IF(NOT(ISNUMBER(MATCH(F434,'المنتجات'!$A$5:$A$204,0))),"كود المنتج غير معروف",IF(NOT(ISNUMBER(MATCH(E434,'المحافظات'!$A$5:$A$44,0))),"المنطقة غير معروفة",IF(K434&lt;0,"الخصم أكبر من قيمة الطلب",IF(I434&amp;""="","اكتب الحالة","")))))</f>
        <v/>
      </c>
    </row>
    <row r="435">
      <c r="A435" s="17" t="n"/>
      <c r="B435" s="5" t="n"/>
      <c r="C435" s="5" t="n"/>
      <c r="D435" s="13" t="n"/>
      <c r="E435" s="5" t="n"/>
      <c r="F435" s="5" t="n"/>
      <c r="G435" s="15" t="n"/>
      <c r="H435" s="14" t="n"/>
      <c r="I435" s="5" t="n"/>
      <c r="J435" s="6">
        <f>IF(AND(B435&amp;""="",F435&amp;""=""),"",IFERROR(INDEX('المنتجات'!$B$5:$B$204,MATCH($F435,'المنتجات'!$A$5:$A$204,0))&amp;"",""))</f>
        <v/>
      </c>
      <c r="K435" s="18">
        <f>IF(AND(B435&amp;""="",F435&amp;""=""),"",IFERROR(INDEX('المنتجات'!$D$5:$D$204,MATCH($F435,'المنتجات'!$A$5:$A$204,0))*G435-H435,0))</f>
        <v/>
      </c>
      <c r="L435" s="18">
        <f>IF(AND(B435&amp;""="",F435&amp;""=""),"",IF(I435="تم التسليم",IFERROR(INDEX('المحافظات'!$B$5:$B$44,MATCH($E435,'المحافظات'!$A$5:$A$44,0)),0),0))</f>
        <v/>
      </c>
      <c r="M435" s="18">
        <f>IF(AND(B435&amp;""="",F435&amp;""=""),"",IFERROR(INDEX('المنتجات'!$C$5:$C$204,MATCH($F435,'المنتجات'!$A$5:$A$204,0))*G435,0))</f>
        <v/>
      </c>
      <c r="N435" s="18">
        <f>IF(AND(B435&amp;""="",F435&amp;""=""),"",IF(I435="تم التسليم",IFERROR(INDEX('المحافظات'!$C$5:$C$44,MATCH($E435,'المحافظات'!$A$5:$A$44,0)),0),IF(I435="مرتجع",IFERROR(INDEX('المحافظات'!$D$5:$D$44,MATCH($E435,'المحافظات'!$A$5:$A$44,0)),0),0)))</f>
        <v/>
      </c>
      <c r="O435" s="18">
        <f>IF(AND(B435&amp;""="",F435&amp;""=""),"",IF(I435="تم التسليم",K435+L435-M435-N435,IF(I435="مرتجع",-N435,IF(I435="ملغي",0,""))))</f>
        <v/>
      </c>
      <c r="P435" s="6">
        <f>IF(AND(B435&amp;""="",F435&amp;""=""),"",IF(NOT(ISNUMBER(MATCH(F435,'المنتجات'!$A$5:$A$204,0))),"كود المنتج غير معروف",IF(NOT(ISNUMBER(MATCH(E435,'المحافظات'!$A$5:$A$44,0))),"المنطقة غير معروفة",IF(K435&lt;0,"الخصم أكبر من قيمة الطلب",IF(I435&amp;""="","اكتب الحالة","")))))</f>
        <v/>
      </c>
    </row>
    <row r="436">
      <c r="A436" s="17" t="n"/>
      <c r="B436" s="5" t="n"/>
      <c r="C436" s="5" t="n"/>
      <c r="D436" s="13" t="n"/>
      <c r="E436" s="5" t="n"/>
      <c r="F436" s="5" t="n"/>
      <c r="G436" s="15" t="n"/>
      <c r="H436" s="14" t="n"/>
      <c r="I436" s="5" t="n"/>
      <c r="J436" s="6">
        <f>IF(AND(B436&amp;""="",F436&amp;""=""),"",IFERROR(INDEX('المنتجات'!$B$5:$B$204,MATCH($F436,'المنتجات'!$A$5:$A$204,0))&amp;"",""))</f>
        <v/>
      </c>
      <c r="K436" s="18">
        <f>IF(AND(B436&amp;""="",F436&amp;""=""),"",IFERROR(INDEX('المنتجات'!$D$5:$D$204,MATCH($F436,'المنتجات'!$A$5:$A$204,0))*G436-H436,0))</f>
        <v/>
      </c>
      <c r="L436" s="18">
        <f>IF(AND(B436&amp;""="",F436&amp;""=""),"",IF(I436="تم التسليم",IFERROR(INDEX('المحافظات'!$B$5:$B$44,MATCH($E436,'المحافظات'!$A$5:$A$44,0)),0),0))</f>
        <v/>
      </c>
      <c r="M436" s="18">
        <f>IF(AND(B436&amp;""="",F436&amp;""=""),"",IFERROR(INDEX('المنتجات'!$C$5:$C$204,MATCH($F436,'المنتجات'!$A$5:$A$204,0))*G436,0))</f>
        <v/>
      </c>
      <c r="N436" s="18">
        <f>IF(AND(B436&amp;""="",F436&amp;""=""),"",IF(I436="تم التسليم",IFERROR(INDEX('المحافظات'!$C$5:$C$44,MATCH($E436,'المحافظات'!$A$5:$A$44,0)),0),IF(I436="مرتجع",IFERROR(INDEX('المحافظات'!$D$5:$D$44,MATCH($E436,'المحافظات'!$A$5:$A$44,0)),0),0)))</f>
        <v/>
      </c>
      <c r="O436" s="18">
        <f>IF(AND(B436&amp;""="",F436&amp;""=""),"",IF(I436="تم التسليم",K436+L436-M436-N436,IF(I436="مرتجع",-N436,IF(I436="ملغي",0,""))))</f>
        <v/>
      </c>
      <c r="P436" s="6">
        <f>IF(AND(B436&amp;""="",F436&amp;""=""),"",IF(NOT(ISNUMBER(MATCH(F436,'المنتجات'!$A$5:$A$204,0))),"كود المنتج غير معروف",IF(NOT(ISNUMBER(MATCH(E436,'المحافظات'!$A$5:$A$44,0))),"المنطقة غير معروفة",IF(K436&lt;0,"الخصم أكبر من قيمة الطلب",IF(I436&amp;""="","اكتب الحالة","")))))</f>
        <v/>
      </c>
    </row>
    <row r="437">
      <c r="A437" s="17" t="n"/>
      <c r="B437" s="5" t="n"/>
      <c r="C437" s="5" t="n"/>
      <c r="D437" s="13" t="n"/>
      <c r="E437" s="5" t="n"/>
      <c r="F437" s="5" t="n"/>
      <c r="G437" s="15" t="n"/>
      <c r="H437" s="14" t="n"/>
      <c r="I437" s="5" t="n"/>
      <c r="J437" s="6">
        <f>IF(AND(B437&amp;""="",F437&amp;""=""),"",IFERROR(INDEX('المنتجات'!$B$5:$B$204,MATCH($F437,'المنتجات'!$A$5:$A$204,0))&amp;"",""))</f>
        <v/>
      </c>
      <c r="K437" s="18">
        <f>IF(AND(B437&amp;""="",F437&amp;""=""),"",IFERROR(INDEX('المنتجات'!$D$5:$D$204,MATCH($F437,'المنتجات'!$A$5:$A$204,0))*G437-H437,0))</f>
        <v/>
      </c>
      <c r="L437" s="18">
        <f>IF(AND(B437&amp;""="",F437&amp;""=""),"",IF(I437="تم التسليم",IFERROR(INDEX('المحافظات'!$B$5:$B$44,MATCH($E437,'المحافظات'!$A$5:$A$44,0)),0),0))</f>
        <v/>
      </c>
      <c r="M437" s="18">
        <f>IF(AND(B437&amp;""="",F437&amp;""=""),"",IFERROR(INDEX('المنتجات'!$C$5:$C$204,MATCH($F437,'المنتجات'!$A$5:$A$204,0))*G437,0))</f>
        <v/>
      </c>
      <c r="N437" s="18">
        <f>IF(AND(B437&amp;""="",F437&amp;""=""),"",IF(I437="تم التسليم",IFERROR(INDEX('المحافظات'!$C$5:$C$44,MATCH($E437,'المحافظات'!$A$5:$A$44,0)),0),IF(I437="مرتجع",IFERROR(INDEX('المحافظات'!$D$5:$D$44,MATCH($E437,'المحافظات'!$A$5:$A$44,0)),0),0)))</f>
        <v/>
      </c>
      <c r="O437" s="18">
        <f>IF(AND(B437&amp;""="",F437&amp;""=""),"",IF(I437="تم التسليم",K437+L437-M437-N437,IF(I437="مرتجع",-N437,IF(I437="ملغي",0,""))))</f>
        <v/>
      </c>
      <c r="P437" s="6">
        <f>IF(AND(B437&amp;""="",F437&amp;""=""),"",IF(NOT(ISNUMBER(MATCH(F437,'المنتجات'!$A$5:$A$204,0))),"كود المنتج غير معروف",IF(NOT(ISNUMBER(MATCH(E437,'المحافظات'!$A$5:$A$44,0))),"المنطقة غير معروفة",IF(K437&lt;0,"الخصم أكبر من قيمة الطلب",IF(I437&amp;""="","اكتب الحالة","")))))</f>
        <v/>
      </c>
    </row>
    <row r="438">
      <c r="A438" s="17" t="n"/>
      <c r="B438" s="5" t="n"/>
      <c r="C438" s="5" t="n"/>
      <c r="D438" s="13" t="n"/>
      <c r="E438" s="5" t="n"/>
      <c r="F438" s="5" t="n"/>
      <c r="G438" s="15" t="n"/>
      <c r="H438" s="14" t="n"/>
      <c r="I438" s="5" t="n"/>
      <c r="J438" s="6">
        <f>IF(AND(B438&amp;""="",F438&amp;""=""),"",IFERROR(INDEX('المنتجات'!$B$5:$B$204,MATCH($F438,'المنتجات'!$A$5:$A$204,0))&amp;"",""))</f>
        <v/>
      </c>
      <c r="K438" s="18">
        <f>IF(AND(B438&amp;""="",F438&amp;""=""),"",IFERROR(INDEX('المنتجات'!$D$5:$D$204,MATCH($F438,'المنتجات'!$A$5:$A$204,0))*G438-H438,0))</f>
        <v/>
      </c>
      <c r="L438" s="18">
        <f>IF(AND(B438&amp;""="",F438&amp;""=""),"",IF(I438="تم التسليم",IFERROR(INDEX('المحافظات'!$B$5:$B$44,MATCH($E438,'المحافظات'!$A$5:$A$44,0)),0),0))</f>
        <v/>
      </c>
      <c r="M438" s="18">
        <f>IF(AND(B438&amp;""="",F438&amp;""=""),"",IFERROR(INDEX('المنتجات'!$C$5:$C$204,MATCH($F438,'المنتجات'!$A$5:$A$204,0))*G438,0))</f>
        <v/>
      </c>
      <c r="N438" s="18">
        <f>IF(AND(B438&amp;""="",F438&amp;""=""),"",IF(I438="تم التسليم",IFERROR(INDEX('المحافظات'!$C$5:$C$44,MATCH($E438,'المحافظات'!$A$5:$A$44,0)),0),IF(I438="مرتجع",IFERROR(INDEX('المحافظات'!$D$5:$D$44,MATCH($E438,'المحافظات'!$A$5:$A$44,0)),0),0)))</f>
        <v/>
      </c>
      <c r="O438" s="18">
        <f>IF(AND(B438&amp;""="",F438&amp;""=""),"",IF(I438="تم التسليم",K438+L438-M438-N438,IF(I438="مرتجع",-N438,IF(I438="ملغي",0,""))))</f>
        <v/>
      </c>
      <c r="P438" s="6">
        <f>IF(AND(B438&amp;""="",F438&amp;""=""),"",IF(NOT(ISNUMBER(MATCH(F438,'المنتجات'!$A$5:$A$204,0))),"كود المنتج غير معروف",IF(NOT(ISNUMBER(MATCH(E438,'المحافظات'!$A$5:$A$44,0))),"المنطقة غير معروفة",IF(K438&lt;0,"الخصم أكبر من قيمة الطلب",IF(I438&amp;""="","اكتب الحالة","")))))</f>
        <v/>
      </c>
    </row>
    <row r="439">
      <c r="A439" s="17" t="n"/>
      <c r="B439" s="5" t="n"/>
      <c r="C439" s="5" t="n"/>
      <c r="D439" s="13" t="n"/>
      <c r="E439" s="5" t="n"/>
      <c r="F439" s="5" t="n"/>
      <c r="G439" s="15" t="n"/>
      <c r="H439" s="14" t="n"/>
      <c r="I439" s="5" t="n"/>
      <c r="J439" s="6">
        <f>IF(AND(B439&amp;""="",F439&amp;""=""),"",IFERROR(INDEX('المنتجات'!$B$5:$B$204,MATCH($F439,'المنتجات'!$A$5:$A$204,0))&amp;"",""))</f>
        <v/>
      </c>
      <c r="K439" s="18">
        <f>IF(AND(B439&amp;""="",F439&amp;""=""),"",IFERROR(INDEX('المنتجات'!$D$5:$D$204,MATCH($F439,'المنتجات'!$A$5:$A$204,0))*G439-H439,0))</f>
        <v/>
      </c>
      <c r="L439" s="18">
        <f>IF(AND(B439&amp;""="",F439&amp;""=""),"",IF(I439="تم التسليم",IFERROR(INDEX('المحافظات'!$B$5:$B$44,MATCH($E439,'المحافظات'!$A$5:$A$44,0)),0),0))</f>
        <v/>
      </c>
      <c r="M439" s="18">
        <f>IF(AND(B439&amp;""="",F439&amp;""=""),"",IFERROR(INDEX('المنتجات'!$C$5:$C$204,MATCH($F439,'المنتجات'!$A$5:$A$204,0))*G439,0))</f>
        <v/>
      </c>
      <c r="N439" s="18">
        <f>IF(AND(B439&amp;""="",F439&amp;""=""),"",IF(I439="تم التسليم",IFERROR(INDEX('المحافظات'!$C$5:$C$44,MATCH($E439,'المحافظات'!$A$5:$A$44,0)),0),IF(I439="مرتجع",IFERROR(INDEX('المحافظات'!$D$5:$D$44,MATCH($E439,'المحافظات'!$A$5:$A$44,0)),0),0)))</f>
        <v/>
      </c>
      <c r="O439" s="18">
        <f>IF(AND(B439&amp;""="",F439&amp;""=""),"",IF(I439="تم التسليم",K439+L439-M439-N439,IF(I439="مرتجع",-N439,IF(I439="ملغي",0,""))))</f>
        <v/>
      </c>
      <c r="P439" s="6">
        <f>IF(AND(B439&amp;""="",F439&amp;""=""),"",IF(NOT(ISNUMBER(MATCH(F439,'المنتجات'!$A$5:$A$204,0))),"كود المنتج غير معروف",IF(NOT(ISNUMBER(MATCH(E439,'المحافظات'!$A$5:$A$44,0))),"المنطقة غير معروفة",IF(K439&lt;0,"الخصم أكبر من قيمة الطلب",IF(I439&amp;""="","اكتب الحالة","")))))</f>
        <v/>
      </c>
    </row>
    <row r="440">
      <c r="A440" s="17" t="n"/>
      <c r="B440" s="5" t="n"/>
      <c r="C440" s="5" t="n"/>
      <c r="D440" s="13" t="n"/>
      <c r="E440" s="5" t="n"/>
      <c r="F440" s="5" t="n"/>
      <c r="G440" s="15" t="n"/>
      <c r="H440" s="14" t="n"/>
      <c r="I440" s="5" t="n"/>
      <c r="J440" s="6">
        <f>IF(AND(B440&amp;""="",F440&amp;""=""),"",IFERROR(INDEX('المنتجات'!$B$5:$B$204,MATCH($F440,'المنتجات'!$A$5:$A$204,0))&amp;"",""))</f>
        <v/>
      </c>
      <c r="K440" s="18">
        <f>IF(AND(B440&amp;""="",F440&amp;""=""),"",IFERROR(INDEX('المنتجات'!$D$5:$D$204,MATCH($F440,'المنتجات'!$A$5:$A$204,0))*G440-H440,0))</f>
        <v/>
      </c>
      <c r="L440" s="18">
        <f>IF(AND(B440&amp;""="",F440&amp;""=""),"",IF(I440="تم التسليم",IFERROR(INDEX('المحافظات'!$B$5:$B$44,MATCH($E440,'المحافظات'!$A$5:$A$44,0)),0),0))</f>
        <v/>
      </c>
      <c r="M440" s="18">
        <f>IF(AND(B440&amp;""="",F440&amp;""=""),"",IFERROR(INDEX('المنتجات'!$C$5:$C$204,MATCH($F440,'المنتجات'!$A$5:$A$204,0))*G440,0))</f>
        <v/>
      </c>
      <c r="N440" s="18">
        <f>IF(AND(B440&amp;""="",F440&amp;""=""),"",IF(I440="تم التسليم",IFERROR(INDEX('المحافظات'!$C$5:$C$44,MATCH($E440,'المحافظات'!$A$5:$A$44,0)),0),IF(I440="مرتجع",IFERROR(INDEX('المحافظات'!$D$5:$D$44,MATCH($E440,'المحافظات'!$A$5:$A$44,0)),0),0)))</f>
        <v/>
      </c>
      <c r="O440" s="18">
        <f>IF(AND(B440&amp;""="",F440&amp;""=""),"",IF(I440="تم التسليم",K440+L440-M440-N440,IF(I440="مرتجع",-N440,IF(I440="ملغي",0,""))))</f>
        <v/>
      </c>
      <c r="P440" s="6">
        <f>IF(AND(B440&amp;""="",F440&amp;""=""),"",IF(NOT(ISNUMBER(MATCH(F440,'المنتجات'!$A$5:$A$204,0))),"كود المنتج غير معروف",IF(NOT(ISNUMBER(MATCH(E440,'المحافظات'!$A$5:$A$44,0))),"المنطقة غير معروفة",IF(K440&lt;0,"الخصم أكبر من قيمة الطلب",IF(I440&amp;""="","اكتب الحالة","")))))</f>
        <v/>
      </c>
    </row>
    <row r="441">
      <c r="A441" s="17" t="n"/>
      <c r="B441" s="5" t="n"/>
      <c r="C441" s="5" t="n"/>
      <c r="D441" s="13" t="n"/>
      <c r="E441" s="5" t="n"/>
      <c r="F441" s="5" t="n"/>
      <c r="G441" s="15" t="n"/>
      <c r="H441" s="14" t="n"/>
      <c r="I441" s="5" t="n"/>
      <c r="J441" s="6">
        <f>IF(AND(B441&amp;""="",F441&amp;""=""),"",IFERROR(INDEX('المنتجات'!$B$5:$B$204,MATCH($F441,'المنتجات'!$A$5:$A$204,0))&amp;"",""))</f>
        <v/>
      </c>
      <c r="K441" s="18">
        <f>IF(AND(B441&amp;""="",F441&amp;""=""),"",IFERROR(INDEX('المنتجات'!$D$5:$D$204,MATCH($F441,'المنتجات'!$A$5:$A$204,0))*G441-H441,0))</f>
        <v/>
      </c>
      <c r="L441" s="18">
        <f>IF(AND(B441&amp;""="",F441&amp;""=""),"",IF(I441="تم التسليم",IFERROR(INDEX('المحافظات'!$B$5:$B$44,MATCH($E441,'المحافظات'!$A$5:$A$44,0)),0),0))</f>
        <v/>
      </c>
      <c r="M441" s="18">
        <f>IF(AND(B441&amp;""="",F441&amp;""=""),"",IFERROR(INDEX('المنتجات'!$C$5:$C$204,MATCH($F441,'المنتجات'!$A$5:$A$204,0))*G441,0))</f>
        <v/>
      </c>
      <c r="N441" s="18">
        <f>IF(AND(B441&amp;""="",F441&amp;""=""),"",IF(I441="تم التسليم",IFERROR(INDEX('المحافظات'!$C$5:$C$44,MATCH($E441,'المحافظات'!$A$5:$A$44,0)),0),IF(I441="مرتجع",IFERROR(INDEX('المحافظات'!$D$5:$D$44,MATCH($E441,'المحافظات'!$A$5:$A$44,0)),0),0)))</f>
        <v/>
      </c>
      <c r="O441" s="18">
        <f>IF(AND(B441&amp;""="",F441&amp;""=""),"",IF(I441="تم التسليم",K441+L441-M441-N441,IF(I441="مرتجع",-N441,IF(I441="ملغي",0,""))))</f>
        <v/>
      </c>
      <c r="P441" s="6">
        <f>IF(AND(B441&amp;""="",F441&amp;""=""),"",IF(NOT(ISNUMBER(MATCH(F441,'المنتجات'!$A$5:$A$204,0))),"كود المنتج غير معروف",IF(NOT(ISNUMBER(MATCH(E441,'المحافظات'!$A$5:$A$44,0))),"المنطقة غير معروفة",IF(K441&lt;0,"الخصم أكبر من قيمة الطلب",IF(I441&amp;""="","اكتب الحالة","")))))</f>
        <v/>
      </c>
    </row>
    <row r="442">
      <c r="A442" s="17" t="n"/>
      <c r="B442" s="5" t="n"/>
      <c r="C442" s="5" t="n"/>
      <c r="D442" s="13" t="n"/>
      <c r="E442" s="5" t="n"/>
      <c r="F442" s="5" t="n"/>
      <c r="G442" s="15" t="n"/>
      <c r="H442" s="14" t="n"/>
      <c r="I442" s="5" t="n"/>
      <c r="J442" s="6">
        <f>IF(AND(B442&amp;""="",F442&amp;""=""),"",IFERROR(INDEX('المنتجات'!$B$5:$B$204,MATCH($F442,'المنتجات'!$A$5:$A$204,0))&amp;"",""))</f>
        <v/>
      </c>
      <c r="K442" s="18">
        <f>IF(AND(B442&amp;""="",F442&amp;""=""),"",IFERROR(INDEX('المنتجات'!$D$5:$D$204,MATCH($F442,'المنتجات'!$A$5:$A$204,0))*G442-H442,0))</f>
        <v/>
      </c>
      <c r="L442" s="18">
        <f>IF(AND(B442&amp;""="",F442&amp;""=""),"",IF(I442="تم التسليم",IFERROR(INDEX('المحافظات'!$B$5:$B$44,MATCH($E442,'المحافظات'!$A$5:$A$44,0)),0),0))</f>
        <v/>
      </c>
      <c r="M442" s="18">
        <f>IF(AND(B442&amp;""="",F442&amp;""=""),"",IFERROR(INDEX('المنتجات'!$C$5:$C$204,MATCH($F442,'المنتجات'!$A$5:$A$204,0))*G442,0))</f>
        <v/>
      </c>
      <c r="N442" s="18">
        <f>IF(AND(B442&amp;""="",F442&amp;""=""),"",IF(I442="تم التسليم",IFERROR(INDEX('المحافظات'!$C$5:$C$44,MATCH($E442,'المحافظات'!$A$5:$A$44,0)),0),IF(I442="مرتجع",IFERROR(INDEX('المحافظات'!$D$5:$D$44,MATCH($E442,'المحافظات'!$A$5:$A$44,0)),0),0)))</f>
        <v/>
      </c>
      <c r="O442" s="18">
        <f>IF(AND(B442&amp;""="",F442&amp;""=""),"",IF(I442="تم التسليم",K442+L442-M442-N442,IF(I442="مرتجع",-N442,IF(I442="ملغي",0,""))))</f>
        <v/>
      </c>
      <c r="P442" s="6">
        <f>IF(AND(B442&amp;""="",F442&amp;""=""),"",IF(NOT(ISNUMBER(MATCH(F442,'المنتجات'!$A$5:$A$204,0))),"كود المنتج غير معروف",IF(NOT(ISNUMBER(MATCH(E442,'المحافظات'!$A$5:$A$44,0))),"المنطقة غير معروفة",IF(K442&lt;0,"الخصم أكبر من قيمة الطلب",IF(I442&amp;""="","اكتب الحالة","")))))</f>
        <v/>
      </c>
    </row>
    <row r="443">
      <c r="A443" s="17" t="n"/>
      <c r="B443" s="5" t="n"/>
      <c r="C443" s="5" t="n"/>
      <c r="D443" s="13" t="n"/>
      <c r="E443" s="5" t="n"/>
      <c r="F443" s="5" t="n"/>
      <c r="G443" s="15" t="n"/>
      <c r="H443" s="14" t="n"/>
      <c r="I443" s="5" t="n"/>
      <c r="J443" s="6">
        <f>IF(AND(B443&amp;""="",F443&amp;""=""),"",IFERROR(INDEX('المنتجات'!$B$5:$B$204,MATCH($F443,'المنتجات'!$A$5:$A$204,0))&amp;"",""))</f>
        <v/>
      </c>
      <c r="K443" s="18">
        <f>IF(AND(B443&amp;""="",F443&amp;""=""),"",IFERROR(INDEX('المنتجات'!$D$5:$D$204,MATCH($F443,'المنتجات'!$A$5:$A$204,0))*G443-H443,0))</f>
        <v/>
      </c>
      <c r="L443" s="18">
        <f>IF(AND(B443&amp;""="",F443&amp;""=""),"",IF(I443="تم التسليم",IFERROR(INDEX('المحافظات'!$B$5:$B$44,MATCH($E443,'المحافظات'!$A$5:$A$44,0)),0),0))</f>
        <v/>
      </c>
      <c r="M443" s="18">
        <f>IF(AND(B443&amp;""="",F443&amp;""=""),"",IFERROR(INDEX('المنتجات'!$C$5:$C$204,MATCH($F443,'المنتجات'!$A$5:$A$204,0))*G443,0))</f>
        <v/>
      </c>
      <c r="N443" s="18">
        <f>IF(AND(B443&amp;""="",F443&amp;""=""),"",IF(I443="تم التسليم",IFERROR(INDEX('المحافظات'!$C$5:$C$44,MATCH($E443,'المحافظات'!$A$5:$A$44,0)),0),IF(I443="مرتجع",IFERROR(INDEX('المحافظات'!$D$5:$D$44,MATCH($E443,'المحافظات'!$A$5:$A$44,0)),0),0)))</f>
        <v/>
      </c>
      <c r="O443" s="18">
        <f>IF(AND(B443&amp;""="",F443&amp;""=""),"",IF(I443="تم التسليم",K443+L443-M443-N443,IF(I443="مرتجع",-N443,IF(I443="ملغي",0,""))))</f>
        <v/>
      </c>
      <c r="P443" s="6">
        <f>IF(AND(B443&amp;""="",F443&amp;""=""),"",IF(NOT(ISNUMBER(MATCH(F443,'المنتجات'!$A$5:$A$204,0))),"كود المنتج غير معروف",IF(NOT(ISNUMBER(MATCH(E443,'المحافظات'!$A$5:$A$44,0))),"المنطقة غير معروفة",IF(K443&lt;0,"الخصم أكبر من قيمة الطلب",IF(I443&amp;""="","اكتب الحالة","")))))</f>
        <v/>
      </c>
    </row>
    <row r="444">
      <c r="A444" s="17" t="n"/>
      <c r="B444" s="5" t="n"/>
      <c r="C444" s="5" t="n"/>
      <c r="D444" s="13" t="n"/>
      <c r="E444" s="5" t="n"/>
      <c r="F444" s="5" t="n"/>
      <c r="G444" s="15" t="n"/>
      <c r="H444" s="14" t="n"/>
      <c r="I444" s="5" t="n"/>
      <c r="J444" s="6">
        <f>IF(AND(B444&amp;""="",F444&amp;""=""),"",IFERROR(INDEX('المنتجات'!$B$5:$B$204,MATCH($F444,'المنتجات'!$A$5:$A$204,0))&amp;"",""))</f>
        <v/>
      </c>
      <c r="K444" s="18">
        <f>IF(AND(B444&amp;""="",F444&amp;""=""),"",IFERROR(INDEX('المنتجات'!$D$5:$D$204,MATCH($F444,'المنتجات'!$A$5:$A$204,0))*G444-H444,0))</f>
        <v/>
      </c>
      <c r="L444" s="18">
        <f>IF(AND(B444&amp;""="",F444&amp;""=""),"",IF(I444="تم التسليم",IFERROR(INDEX('المحافظات'!$B$5:$B$44,MATCH($E444,'المحافظات'!$A$5:$A$44,0)),0),0))</f>
        <v/>
      </c>
      <c r="M444" s="18">
        <f>IF(AND(B444&amp;""="",F444&amp;""=""),"",IFERROR(INDEX('المنتجات'!$C$5:$C$204,MATCH($F444,'المنتجات'!$A$5:$A$204,0))*G444,0))</f>
        <v/>
      </c>
      <c r="N444" s="18">
        <f>IF(AND(B444&amp;""="",F444&amp;""=""),"",IF(I444="تم التسليم",IFERROR(INDEX('المحافظات'!$C$5:$C$44,MATCH($E444,'المحافظات'!$A$5:$A$44,0)),0),IF(I444="مرتجع",IFERROR(INDEX('المحافظات'!$D$5:$D$44,MATCH($E444,'المحافظات'!$A$5:$A$44,0)),0),0)))</f>
        <v/>
      </c>
      <c r="O444" s="18">
        <f>IF(AND(B444&amp;""="",F444&amp;""=""),"",IF(I444="تم التسليم",K444+L444-M444-N444,IF(I444="مرتجع",-N444,IF(I444="ملغي",0,""))))</f>
        <v/>
      </c>
      <c r="P444" s="6">
        <f>IF(AND(B444&amp;""="",F444&amp;""=""),"",IF(NOT(ISNUMBER(MATCH(F444,'المنتجات'!$A$5:$A$204,0))),"كود المنتج غير معروف",IF(NOT(ISNUMBER(MATCH(E444,'المحافظات'!$A$5:$A$44,0))),"المنطقة غير معروفة",IF(K444&lt;0,"الخصم أكبر من قيمة الطلب",IF(I444&amp;""="","اكتب الحالة","")))))</f>
        <v/>
      </c>
    </row>
    <row r="445">
      <c r="A445" s="17" t="n"/>
      <c r="B445" s="5" t="n"/>
      <c r="C445" s="5" t="n"/>
      <c r="D445" s="13" t="n"/>
      <c r="E445" s="5" t="n"/>
      <c r="F445" s="5" t="n"/>
      <c r="G445" s="15" t="n"/>
      <c r="H445" s="14" t="n"/>
      <c r="I445" s="5" t="n"/>
      <c r="J445" s="6">
        <f>IF(AND(B445&amp;""="",F445&amp;""=""),"",IFERROR(INDEX('المنتجات'!$B$5:$B$204,MATCH($F445,'المنتجات'!$A$5:$A$204,0))&amp;"",""))</f>
        <v/>
      </c>
      <c r="K445" s="18">
        <f>IF(AND(B445&amp;""="",F445&amp;""=""),"",IFERROR(INDEX('المنتجات'!$D$5:$D$204,MATCH($F445,'المنتجات'!$A$5:$A$204,0))*G445-H445,0))</f>
        <v/>
      </c>
      <c r="L445" s="18">
        <f>IF(AND(B445&amp;""="",F445&amp;""=""),"",IF(I445="تم التسليم",IFERROR(INDEX('المحافظات'!$B$5:$B$44,MATCH($E445,'المحافظات'!$A$5:$A$44,0)),0),0))</f>
        <v/>
      </c>
      <c r="M445" s="18">
        <f>IF(AND(B445&amp;""="",F445&amp;""=""),"",IFERROR(INDEX('المنتجات'!$C$5:$C$204,MATCH($F445,'المنتجات'!$A$5:$A$204,0))*G445,0))</f>
        <v/>
      </c>
      <c r="N445" s="18">
        <f>IF(AND(B445&amp;""="",F445&amp;""=""),"",IF(I445="تم التسليم",IFERROR(INDEX('المحافظات'!$C$5:$C$44,MATCH($E445,'المحافظات'!$A$5:$A$44,0)),0),IF(I445="مرتجع",IFERROR(INDEX('المحافظات'!$D$5:$D$44,MATCH($E445,'المحافظات'!$A$5:$A$44,0)),0),0)))</f>
        <v/>
      </c>
      <c r="O445" s="18">
        <f>IF(AND(B445&amp;""="",F445&amp;""=""),"",IF(I445="تم التسليم",K445+L445-M445-N445,IF(I445="مرتجع",-N445,IF(I445="ملغي",0,""))))</f>
        <v/>
      </c>
      <c r="P445" s="6">
        <f>IF(AND(B445&amp;""="",F445&amp;""=""),"",IF(NOT(ISNUMBER(MATCH(F445,'المنتجات'!$A$5:$A$204,0))),"كود المنتج غير معروف",IF(NOT(ISNUMBER(MATCH(E445,'المحافظات'!$A$5:$A$44,0))),"المنطقة غير معروفة",IF(K445&lt;0,"الخصم أكبر من قيمة الطلب",IF(I445&amp;""="","اكتب الحالة","")))))</f>
        <v/>
      </c>
    </row>
    <row r="446">
      <c r="A446" s="17" t="n"/>
      <c r="B446" s="5" t="n"/>
      <c r="C446" s="5" t="n"/>
      <c r="D446" s="13" t="n"/>
      <c r="E446" s="5" t="n"/>
      <c r="F446" s="5" t="n"/>
      <c r="G446" s="15" t="n"/>
      <c r="H446" s="14" t="n"/>
      <c r="I446" s="5" t="n"/>
      <c r="J446" s="6">
        <f>IF(AND(B446&amp;""="",F446&amp;""=""),"",IFERROR(INDEX('المنتجات'!$B$5:$B$204,MATCH($F446,'المنتجات'!$A$5:$A$204,0))&amp;"",""))</f>
        <v/>
      </c>
      <c r="K446" s="18">
        <f>IF(AND(B446&amp;""="",F446&amp;""=""),"",IFERROR(INDEX('المنتجات'!$D$5:$D$204,MATCH($F446,'المنتجات'!$A$5:$A$204,0))*G446-H446,0))</f>
        <v/>
      </c>
      <c r="L446" s="18">
        <f>IF(AND(B446&amp;""="",F446&amp;""=""),"",IF(I446="تم التسليم",IFERROR(INDEX('المحافظات'!$B$5:$B$44,MATCH($E446,'المحافظات'!$A$5:$A$44,0)),0),0))</f>
        <v/>
      </c>
      <c r="M446" s="18">
        <f>IF(AND(B446&amp;""="",F446&amp;""=""),"",IFERROR(INDEX('المنتجات'!$C$5:$C$204,MATCH($F446,'المنتجات'!$A$5:$A$204,0))*G446,0))</f>
        <v/>
      </c>
      <c r="N446" s="18">
        <f>IF(AND(B446&amp;""="",F446&amp;""=""),"",IF(I446="تم التسليم",IFERROR(INDEX('المحافظات'!$C$5:$C$44,MATCH($E446,'المحافظات'!$A$5:$A$44,0)),0),IF(I446="مرتجع",IFERROR(INDEX('المحافظات'!$D$5:$D$44,MATCH($E446,'المحافظات'!$A$5:$A$44,0)),0),0)))</f>
        <v/>
      </c>
      <c r="O446" s="18">
        <f>IF(AND(B446&amp;""="",F446&amp;""=""),"",IF(I446="تم التسليم",K446+L446-M446-N446,IF(I446="مرتجع",-N446,IF(I446="ملغي",0,""))))</f>
        <v/>
      </c>
      <c r="P446" s="6">
        <f>IF(AND(B446&amp;""="",F446&amp;""=""),"",IF(NOT(ISNUMBER(MATCH(F446,'المنتجات'!$A$5:$A$204,0))),"كود المنتج غير معروف",IF(NOT(ISNUMBER(MATCH(E446,'المحافظات'!$A$5:$A$44,0))),"المنطقة غير معروفة",IF(K446&lt;0,"الخصم أكبر من قيمة الطلب",IF(I446&amp;""="","اكتب الحالة","")))))</f>
        <v/>
      </c>
    </row>
    <row r="447">
      <c r="A447" s="17" t="n"/>
      <c r="B447" s="5" t="n"/>
      <c r="C447" s="5" t="n"/>
      <c r="D447" s="13" t="n"/>
      <c r="E447" s="5" t="n"/>
      <c r="F447" s="5" t="n"/>
      <c r="G447" s="15" t="n"/>
      <c r="H447" s="14" t="n"/>
      <c r="I447" s="5" t="n"/>
      <c r="J447" s="6">
        <f>IF(AND(B447&amp;""="",F447&amp;""=""),"",IFERROR(INDEX('المنتجات'!$B$5:$B$204,MATCH($F447,'المنتجات'!$A$5:$A$204,0))&amp;"",""))</f>
        <v/>
      </c>
      <c r="K447" s="18">
        <f>IF(AND(B447&amp;""="",F447&amp;""=""),"",IFERROR(INDEX('المنتجات'!$D$5:$D$204,MATCH($F447,'المنتجات'!$A$5:$A$204,0))*G447-H447,0))</f>
        <v/>
      </c>
      <c r="L447" s="18">
        <f>IF(AND(B447&amp;""="",F447&amp;""=""),"",IF(I447="تم التسليم",IFERROR(INDEX('المحافظات'!$B$5:$B$44,MATCH($E447,'المحافظات'!$A$5:$A$44,0)),0),0))</f>
        <v/>
      </c>
      <c r="M447" s="18">
        <f>IF(AND(B447&amp;""="",F447&amp;""=""),"",IFERROR(INDEX('المنتجات'!$C$5:$C$204,MATCH($F447,'المنتجات'!$A$5:$A$204,0))*G447,0))</f>
        <v/>
      </c>
      <c r="N447" s="18">
        <f>IF(AND(B447&amp;""="",F447&amp;""=""),"",IF(I447="تم التسليم",IFERROR(INDEX('المحافظات'!$C$5:$C$44,MATCH($E447,'المحافظات'!$A$5:$A$44,0)),0),IF(I447="مرتجع",IFERROR(INDEX('المحافظات'!$D$5:$D$44,MATCH($E447,'المحافظات'!$A$5:$A$44,0)),0),0)))</f>
        <v/>
      </c>
      <c r="O447" s="18">
        <f>IF(AND(B447&amp;""="",F447&amp;""=""),"",IF(I447="تم التسليم",K447+L447-M447-N447,IF(I447="مرتجع",-N447,IF(I447="ملغي",0,""))))</f>
        <v/>
      </c>
      <c r="P447" s="6">
        <f>IF(AND(B447&amp;""="",F447&amp;""=""),"",IF(NOT(ISNUMBER(MATCH(F447,'المنتجات'!$A$5:$A$204,0))),"كود المنتج غير معروف",IF(NOT(ISNUMBER(MATCH(E447,'المحافظات'!$A$5:$A$44,0))),"المنطقة غير معروفة",IF(K447&lt;0,"الخصم أكبر من قيمة الطلب",IF(I447&amp;""="","اكتب الحالة","")))))</f>
        <v/>
      </c>
    </row>
    <row r="448">
      <c r="A448" s="17" t="n"/>
      <c r="B448" s="5" t="n"/>
      <c r="C448" s="5" t="n"/>
      <c r="D448" s="13" t="n"/>
      <c r="E448" s="5" t="n"/>
      <c r="F448" s="5" t="n"/>
      <c r="G448" s="15" t="n"/>
      <c r="H448" s="14" t="n"/>
      <c r="I448" s="5" t="n"/>
      <c r="J448" s="6">
        <f>IF(AND(B448&amp;""="",F448&amp;""=""),"",IFERROR(INDEX('المنتجات'!$B$5:$B$204,MATCH($F448,'المنتجات'!$A$5:$A$204,0))&amp;"",""))</f>
        <v/>
      </c>
      <c r="K448" s="18">
        <f>IF(AND(B448&amp;""="",F448&amp;""=""),"",IFERROR(INDEX('المنتجات'!$D$5:$D$204,MATCH($F448,'المنتجات'!$A$5:$A$204,0))*G448-H448,0))</f>
        <v/>
      </c>
      <c r="L448" s="18">
        <f>IF(AND(B448&amp;""="",F448&amp;""=""),"",IF(I448="تم التسليم",IFERROR(INDEX('المحافظات'!$B$5:$B$44,MATCH($E448,'المحافظات'!$A$5:$A$44,0)),0),0))</f>
        <v/>
      </c>
      <c r="M448" s="18">
        <f>IF(AND(B448&amp;""="",F448&amp;""=""),"",IFERROR(INDEX('المنتجات'!$C$5:$C$204,MATCH($F448,'المنتجات'!$A$5:$A$204,0))*G448,0))</f>
        <v/>
      </c>
      <c r="N448" s="18">
        <f>IF(AND(B448&amp;""="",F448&amp;""=""),"",IF(I448="تم التسليم",IFERROR(INDEX('المحافظات'!$C$5:$C$44,MATCH($E448,'المحافظات'!$A$5:$A$44,0)),0),IF(I448="مرتجع",IFERROR(INDEX('المحافظات'!$D$5:$D$44,MATCH($E448,'المحافظات'!$A$5:$A$44,0)),0),0)))</f>
        <v/>
      </c>
      <c r="O448" s="18">
        <f>IF(AND(B448&amp;""="",F448&amp;""=""),"",IF(I448="تم التسليم",K448+L448-M448-N448,IF(I448="مرتجع",-N448,IF(I448="ملغي",0,""))))</f>
        <v/>
      </c>
      <c r="P448" s="6">
        <f>IF(AND(B448&amp;""="",F448&amp;""=""),"",IF(NOT(ISNUMBER(MATCH(F448,'المنتجات'!$A$5:$A$204,0))),"كود المنتج غير معروف",IF(NOT(ISNUMBER(MATCH(E448,'المحافظات'!$A$5:$A$44,0))),"المنطقة غير معروفة",IF(K448&lt;0,"الخصم أكبر من قيمة الطلب",IF(I448&amp;""="","اكتب الحالة","")))))</f>
        <v/>
      </c>
    </row>
    <row r="449">
      <c r="A449" s="17" t="n"/>
      <c r="B449" s="5" t="n"/>
      <c r="C449" s="5" t="n"/>
      <c r="D449" s="13" t="n"/>
      <c r="E449" s="5" t="n"/>
      <c r="F449" s="5" t="n"/>
      <c r="G449" s="15" t="n"/>
      <c r="H449" s="14" t="n"/>
      <c r="I449" s="5" t="n"/>
      <c r="J449" s="6">
        <f>IF(AND(B449&amp;""="",F449&amp;""=""),"",IFERROR(INDEX('المنتجات'!$B$5:$B$204,MATCH($F449,'المنتجات'!$A$5:$A$204,0))&amp;"",""))</f>
        <v/>
      </c>
      <c r="K449" s="18">
        <f>IF(AND(B449&amp;""="",F449&amp;""=""),"",IFERROR(INDEX('المنتجات'!$D$5:$D$204,MATCH($F449,'المنتجات'!$A$5:$A$204,0))*G449-H449,0))</f>
        <v/>
      </c>
      <c r="L449" s="18">
        <f>IF(AND(B449&amp;""="",F449&amp;""=""),"",IF(I449="تم التسليم",IFERROR(INDEX('المحافظات'!$B$5:$B$44,MATCH($E449,'المحافظات'!$A$5:$A$44,0)),0),0))</f>
        <v/>
      </c>
      <c r="M449" s="18">
        <f>IF(AND(B449&amp;""="",F449&amp;""=""),"",IFERROR(INDEX('المنتجات'!$C$5:$C$204,MATCH($F449,'المنتجات'!$A$5:$A$204,0))*G449,0))</f>
        <v/>
      </c>
      <c r="N449" s="18">
        <f>IF(AND(B449&amp;""="",F449&amp;""=""),"",IF(I449="تم التسليم",IFERROR(INDEX('المحافظات'!$C$5:$C$44,MATCH($E449,'المحافظات'!$A$5:$A$44,0)),0),IF(I449="مرتجع",IFERROR(INDEX('المحافظات'!$D$5:$D$44,MATCH($E449,'المحافظات'!$A$5:$A$44,0)),0),0)))</f>
        <v/>
      </c>
      <c r="O449" s="18">
        <f>IF(AND(B449&amp;""="",F449&amp;""=""),"",IF(I449="تم التسليم",K449+L449-M449-N449,IF(I449="مرتجع",-N449,IF(I449="ملغي",0,""))))</f>
        <v/>
      </c>
      <c r="P449" s="6">
        <f>IF(AND(B449&amp;""="",F449&amp;""=""),"",IF(NOT(ISNUMBER(MATCH(F449,'المنتجات'!$A$5:$A$204,0))),"كود المنتج غير معروف",IF(NOT(ISNUMBER(MATCH(E449,'المحافظات'!$A$5:$A$44,0))),"المنطقة غير معروفة",IF(K449&lt;0,"الخصم أكبر من قيمة الطلب",IF(I449&amp;""="","اكتب الحالة","")))))</f>
        <v/>
      </c>
    </row>
    <row r="450">
      <c r="A450" s="17" t="n"/>
      <c r="B450" s="5" t="n"/>
      <c r="C450" s="5" t="n"/>
      <c r="D450" s="13" t="n"/>
      <c r="E450" s="5" t="n"/>
      <c r="F450" s="5" t="n"/>
      <c r="G450" s="15" t="n"/>
      <c r="H450" s="14" t="n"/>
      <c r="I450" s="5" t="n"/>
      <c r="J450" s="6">
        <f>IF(AND(B450&amp;""="",F450&amp;""=""),"",IFERROR(INDEX('المنتجات'!$B$5:$B$204,MATCH($F450,'المنتجات'!$A$5:$A$204,0))&amp;"",""))</f>
        <v/>
      </c>
      <c r="K450" s="18">
        <f>IF(AND(B450&amp;""="",F450&amp;""=""),"",IFERROR(INDEX('المنتجات'!$D$5:$D$204,MATCH($F450,'المنتجات'!$A$5:$A$204,0))*G450-H450,0))</f>
        <v/>
      </c>
      <c r="L450" s="18">
        <f>IF(AND(B450&amp;""="",F450&amp;""=""),"",IF(I450="تم التسليم",IFERROR(INDEX('المحافظات'!$B$5:$B$44,MATCH($E450,'المحافظات'!$A$5:$A$44,0)),0),0))</f>
        <v/>
      </c>
      <c r="M450" s="18">
        <f>IF(AND(B450&amp;""="",F450&amp;""=""),"",IFERROR(INDEX('المنتجات'!$C$5:$C$204,MATCH($F450,'المنتجات'!$A$5:$A$204,0))*G450,0))</f>
        <v/>
      </c>
      <c r="N450" s="18">
        <f>IF(AND(B450&amp;""="",F450&amp;""=""),"",IF(I450="تم التسليم",IFERROR(INDEX('المحافظات'!$C$5:$C$44,MATCH($E450,'المحافظات'!$A$5:$A$44,0)),0),IF(I450="مرتجع",IFERROR(INDEX('المحافظات'!$D$5:$D$44,MATCH($E450,'المحافظات'!$A$5:$A$44,0)),0),0)))</f>
        <v/>
      </c>
      <c r="O450" s="18">
        <f>IF(AND(B450&amp;""="",F450&amp;""=""),"",IF(I450="تم التسليم",K450+L450-M450-N450,IF(I450="مرتجع",-N450,IF(I450="ملغي",0,""))))</f>
        <v/>
      </c>
      <c r="P450" s="6">
        <f>IF(AND(B450&amp;""="",F450&amp;""=""),"",IF(NOT(ISNUMBER(MATCH(F450,'المنتجات'!$A$5:$A$204,0))),"كود المنتج غير معروف",IF(NOT(ISNUMBER(MATCH(E450,'المحافظات'!$A$5:$A$44,0))),"المنطقة غير معروفة",IF(K450&lt;0,"الخصم أكبر من قيمة الطلب",IF(I450&amp;""="","اكتب الحالة","")))))</f>
        <v/>
      </c>
    </row>
    <row r="451">
      <c r="A451" s="17" t="n"/>
      <c r="B451" s="5" t="n"/>
      <c r="C451" s="5" t="n"/>
      <c r="D451" s="13" t="n"/>
      <c r="E451" s="5" t="n"/>
      <c r="F451" s="5" t="n"/>
      <c r="G451" s="15" t="n"/>
      <c r="H451" s="14" t="n"/>
      <c r="I451" s="5" t="n"/>
      <c r="J451" s="6">
        <f>IF(AND(B451&amp;""="",F451&amp;""=""),"",IFERROR(INDEX('المنتجات'!$B$5:$B$204,MATCH($F451,'المنتجات'!$A$5:$A$204,0))&amp;"",""))</f>
        <v/>
      </c>
      <c r="K451" s="18">
        <f>IF(AND(B451&amp;""="",F451&amp;""=""),"",IFERROR(INDEX('المنتجات'!$D$5:$D$204,MATCH($F451,'المنتجات'!$A$5:$A$204,0))*G451-H451,0))</f>
        <v/>
      </c>
      <c r="L451" s="18">
        <f>IF(AND(B451&amp;""="",F451&amp;""=""),"",IF(I451="تم التسليم",IFERROR(INDEX('المحافظات'!$B$5:$B$44,MATCH($E451,'المحافظات'!$A$5:$A$44,0)),0),0))</f>
        <v/>
      </c>
      <c r="M451" s="18">
        <f>IF(AND(B451&amp;""="",F451&amp;""=""),"",IFERROR(INDEX('المنتجات'!$C$5:$C$204,MATCH($F451,'المنتجات'!$A$5:$A$204,0))*G451,0))</f>
        <v/>
      </c>
      <c r="N451" s="18">
        <f>IF(AND(B451&amp;""="",F451&amp;""=""),"",IF(I451="تم التسليم",IFERROR(INDEX('المحافظات'!$C$5:$C$44,MATCH($E451,'المحافظات'!$A$5:$A$44,0)),0),IF(I451="مرتجع",IFERROR(INDEX('المحافظات'!$D$5:$D$44,MATCH($E451,'المحافظات'!$A$5:$A$44,0)),0),0)))</f>
        <v/>
      </c>
      <c r="O451" s="18">
        <f>IF(AND(B451&amp;""="",F451&amp;""=""),"",IF(I451="تم التسليم",K451+L451-M451-N451,IF(I451="مرتجع",-N451,IF(I451="ملغي",0,""))))</f>
        <v/>
      </c>
      <c r="P451" s="6">
        <f>IF(AND(B451&amp;""="",F451&amp;""=""),"",IF(NOT(ISNUMBER(MATCH(F451,'المنتجات'!$A$5:$A$204,0))),"كود المنتج غير معروف",IF(NOT(ISNUMBER(MATCH(E451,'المحافظات'!$A$5:$A$44,0))),"المنطقة غير معروفة",IF(K451&lt;0,"الخصم أكبر من قيمة الطلب",IF(I451&amp;""="","اكتب الحالة","")))))</f>
        <v/>
      </c>
    </row>
    <row r="452">
      <c r="A452" s="17" t="n"/>
      <c r="B452" s="5" t="n"/>
      <c r="C452" s="5" t="n"/>
      <c r="D452" s="13" t="n"/>
      <c r="E452" s="5" t="n"/>
      <c r="F452" s="5" t="n"/>
      <c r="G452" s="15" t="n"/>
      <c r="H452" s="14" t="n"/>
      <c r="I452" s="5" t="n"/>
      <c r="J452" s="6">
        <f>IF(AND(B452&amp;""="",F452&amp;""=""),"",IFERROR(INDEX('المنتجات'!$B$5:$B$204,MATCH($F452,'المنتجات'!$A$5:$A$204,0))&amp;"",""))</f>
        <v/>
      </c>
      <c r="K452" s="18">
        <f>IF(AND(B452&amp;""="",F452&amp;""=""),"",IFERROR(INDEX('المنتجات'!$D$5:$D$204,MATCH($F452,'المنتجات'!$A$5:$A$204,0))*G452-H452,0))</f>
        <v/>
      </c>
      <c r="L452" s="18">
        <f>IF(AND(B452&amp;""="",F452&amp;""=""),"",IF(I452="تم التسليم",IFERROR(INDEX('المحافظات'!$B$5:$B$44,MATCH($E452,'المحافظات'!$A$5:$A$44,0)),0),0))</f>
        <v/>
      </c>
      <c r="M452" s="18">
        <f>IF(AND(B452&amp;""="",F452&amp;""=""),"",IFERROR(INDEX('المنتجات'!$C$5:$C$204,MATCH($F452,'المنتجات'!$A$5:$A$204,0))*G452,0))</f>
        <v/>
      </c>
      <c r="N452" s="18">
        <f>IF(AND(B452&amp;""="",F452&amp;""=""),"",IF(I452="تم التسليم",IFERROR(INDEX('المحافظات'!$C$5:$C$44,MATCH($E452,'المحافظات'!$A$5:$A$44,0)),0),IF(I452="مرتجع",IFERROR(INDEX('المحافظات'!$D$5:$D$44,MATCH($E452,'المحافظات'!$A$5:$A$44,0)),0),0)))</f>
        <v/>
      </c>
      <c r="O452" s="18">
        <f>IF(AND(B452&amp;""="",F452&amp;""=""),"",IF(I452="تم التسليم",K452+L452-M452-N452,IF(I452="مرتجع",-N452,IF(I452="ملغي",0,""))))</f>
        <v/>
      </c>
      <c r="P452" s="6">
        <f>IF(AND(B452&amp;""="",F452&amp;""=""),"",IF(NOT(ISNUMBER(MATCH(F452,'المنتجات'!$A$5:$A$204,0))),"كود المنتج غير معروف",IF(NOT(ISNUMBER(MATCH(E452,'المحافظات'!$A$5:$A$44,0))),"المنطقة غير معروفة",IF(K452&lt;0,"الخصم أكبر من قيمة الطلب",IF(I452&amp;""="","اكتب الحالة","")))))</f>
        <v/>
      </c>
    </row>
    <row r="453">
      <c r="A453" s="17" t="n"/>
      <c r="B453" s="5" t="n"/>
      <c r="C453" s="5" t="n"/>
      <c r="D453" s="13" t="n"/>
      <c r="E453" s="5" t="n"/>
      <c r="F453" s="5" t="n"/>
      <c r="G453" s="15" t="n"/>
      <c r="H453" s="14" t="n"/>
      <c r="I453" s="5" t="n"/>
      <c r="J453" s="6">
        <f>IF(AND(B453&amp;""="",F453&amp;""=""),"",IFERROR(INDEX('المنتجات'!$B$5:$B$204,MATCH($F453,'المنتجات'!$A$5:$A$204,0))&amp;"",""))</f>
        <v/>
      </c>
      <c r="K453" s="18">
        <f>IF(AND(B453&amp;""="",F453&amp;""=""),"",IFERROR(INDEX('المنتجات'!$D$5:$D$204,MATCH($F453,'المنتجات'!$A$5:$A$204,0))*G453-H453,0))</f>
        <v/>
      </c>
      <c r="L453" s="18">
        <f>IF(AND(B453&amp;""="",F453&amp;""=""),"",IF(I453="تم التسليم",IFERROR(INDEX('المحافظات'!$B$5:$B$44,MATCH($E453,'المحافظات'!$A$5:$A$44,0)),0),0))</f>
        <v/>
      </c>
      <c r="M453" s="18">
        <f>IF(AND(B453&amp;""="",F453&amp;""=""),"",IFERROR(INDEX('المنتجات'!$C$5:$C$204,MATCH($F453,'المنتجات'!$A$5:$A$204,0))*G453,0))</f>
        <v/>
      </c>
      <c r="N453" s="18">
        <f>IF(AND(B453&amp;""="",F453&amp;""=""),"",IF(I453="تم التسليم",IFERROR(INDEX('المحافظات'!$C$5:$C$44,MATCH($E453,'المحافظات'!$A$5:$A$44,0)),0),IF(I453="مرتجع",IFERROR(INDEX('المحافظات'!$D$5:$D$44,MATCH($E453,'المحافظات'!$A$5:$A$44,0)),0),0)))</f>
        <v/>
      </c>
      <c r="O453" s="18">
        <f>IF(AND(B453&amp;""="",F453&amp;""=""),"",IF(I453="تم التسليم",K453+L453-M453-N453,IF(I453="مرتجع",-N453,IF(I453="ملغي",0,""))))</f>
        <v/>
      </c>
      <c r="P453" s="6">
        <f>IF(AND(B453&amp;""="",F453&amp;""=""),"",IF(NOT(ISNUMBER(MATCH(F453,'المنتجات'!$A$5:$A$204,0))),"كود المنتج غير معروف",IF(NOT(ISNUMBER(MATCH(E453,'المحافظات'!$A$5:$A$44,0))),"المنطقة غير معروفة",IF(K453&lt;0,"الخصم أكبر من قيمة الطلب",IF(I453&amp;""="","اكتب الحالة","")))))</f>
        <v/>
      </c>
    </row>
    <row r="454">
      <c r="A454" s="17" t="n"/>
      <c r="B454" s="5" t="n"/>
      <c r="C454" s="5" t="n"/>
      <c r="D454" s="13" t="n"/>
      <c r="E454" s="5" t="n"/>
      <c r="F454" s="5" t="n"/>
      <c r="G454" s="15" t="n"/>
      <c r="H454" s="14" t="n"/>
      <c r="I454" s="5" t="n"/>
      <c r="J454" s="6">
        <f>IF(AND(B454&amp;""="",F454&amp;""=""),"",IFERROR(INDEX('المنتجات'!$B$5:$B$204,MATCH($F454,'المنتجات'!$A$5:$A$204,0))&amp;"",""))</f>
        <v/>
      </c>
      <c r="K454" s="18">
        <f>IF(AND(B454&amp;""="",F454&amp;""=""),"",IFERROR(INDEX('المنتجات'!$D$5:$D$204,MATCH($F454,'المنتجات'!$A$5:$A$204,0))*G454-H454,0))</f>
        <v/>
      </c>
      <c r="L454" s="18">
        <f>IF(AND(B454&amp;""="",F454&amp;""=""),"",IF(I454="تم التسليم",IFERROR(INDEX('المحافظات'!$B$5:$B$44,MATCH($E454,'المحافظات'!$A$5:$A$44,0)),0),0))</f>
        <v/>
      </c>
      <c r="M454" s="18">
        <f>IF(AND(B454&amp;""="",F454&amp;""=""),"",IFERROR(INDEX('المنتجات'!$C$5:$C$204,MATCH($F454,'المنتجات'!$A$5:$A$204,0))*G454,0))</f>
        <v/>
      </c>
      <c r="N454" s="18">
        <f>IF(AND(B454&amp;""="",F454&amp;""=""),"",IF(I454="تم التسليم",IFERROR(INDEX('المحافظات'!$C$5:$C$44,MATCH($E454,'المحافظات'!$A$5:$A$44,0)),0),IF(I454="مرتجع",IFERROR(INDEX('المحافظات'!$D$5:$D$44,MATCH($E454,'المحافظات'!$A$5:$A$44,0)),0),0)))</f>
        <v/>
      </c>
      <c r="O454" s="18">
        <f>IF(AND(B454&amp;""="",F454&amp;""=""),"",IF(I454="تم التسليم",K454+L454-M454-N454,IF(I454="مرتجع",-N454,IF(I454="ملغي",0,""))))</f>
        <v/>
      </c>
      <c r="P454" s="6">
        <f>IF(AND(B454&amp;""="",F454&amp;""=""),"",IF(NOT(ISNUMBER(MATCH(F454,'المنتجات'!$A$5:$A$204,0))),"كود المنتج غير معروف",IF(NOT(ISNUMBER(MATCH(E454,'المحافظات'!$A$5:$A$44,0))),"المنطقة غير معروفة",IF(K454&lt;0,"الخصم أكبر من قيمة الطلب",IF(I454&amp;""="","اكتب الحالة","")))))</f>
        <v/>
      </c>
    </row>
    <row r="455">
      <c r="A455" s="17" t="n"/>
      <c r="B455" s="5" t="n"/>
      <c r="C455" s="5" t="n"/>
      <c r="D455" s="13" t="n"/>
      <c r="E455" s="5" t="n"/>
      <c r="F455" s="5" t="n"/>
      <c r="G455" s="15" t="n"/>
      <c r="H455" s="14" t="n"/>
      <c r="I455" s="5" t="n"/>
      <c r="J455" s="6">
        <f>IF(AND(B455&amp;""="",F455&amp;""=""),"",IFERROR(INDEX('المنتجات'!$B$5:$B$204,MATCH($F455,'المنتجات'!$A$5:$A$204,0))&amp;"",""))</f>
        <v/>
      </c>
      <c r="K455" s="18">
        <f>IF(AND(B455&amp;""="",F455&amp;""=""),"",IFERROR(INDEX('المنتجات'!$D$5:$D$204,MATCH($F455,'المنتجات'!$A$5:$A$204,0))*G455-H455,0))</f>
        <v/>
      </c>
      <c r="L455" s="18">
        <f>IF(AND(B455&amp;""="",F455&amp;""=""),"",IF(I455="تم التسليم",IFERROR(INDEX('المحافظات'!$B$5:$B$44,MATCH($E455,'المحافظات'!$A$5:$A$44,0)),0),0))</f>
        <v/>
      </c>
      <c r="M455" s="18">
        <f>IF(AND(B455&amp;""="",F455&amp;""=""),"",IFERROR(INDEX('المنتجات'!$C$5:$C$204,MATCH($F455,'المنتجات'!$A$5:$A$204,0))*G455,0))</f>
        <v/>
      </c>
      <c r="N455" s="18">
        <f>IF(AND(B455&amp;""="",F455&amp;""=""),"",IF(I455="تم التسليم",IFERROR(INDEX('المحافظات'!$C$5:$C$44,MATCH($E455,'المحافظات'!$A$5:$A$44,0)),0),IF(I455="مرتجع",IFERROR(INDEX('المحافظات'!$D$5:$D$44,MATCH($E455,'المحافظات'!$A$5:$A$44,0)),0),0)))</f>
        <v/>
      </c>
      <c r="O455" s="18">
        <f>IF(AND(B455&amp;""="",F455&amp;""=""),"",IF(I455="تم التسليم",K455+L455-M455-N455,IF(I455="مرتجع",-N455,IF(I455="ملغي",0,""))))</f>
        <v/>
      </c>
      <c r="P455" s="6">
        <f>IF(AND(B455&amp;""="",F455&amp;""=""),"",IF(NOT(ISNUMBER(MATCH(F455,'المنتجات'!$A$5:$A$204,0))),"كود المنتج غير معروف",IF(NOT(ISNUMBER(MATCH(E455,'المحافظات'!$A$5:$A$44,0))),"المنطقة غير معروفة",IF(K455&lt;0,"الخصم أكبر من قيمة الطلب",IF(I455&amp;""="","اكتب الحالة","")))))</f>
        <v/>
      </c>
    </row>
    <row r="456">
      <c r="A456" s="17" t="n"/>
      <c r="B456" s="5" t="n"/>
      <c r="C456" s="5" t="n"/>
      <c r="D456" s="13" t="n"/>
      <c r="E456" s="5" t="n"/>
      <c r="F456" s="5" t="n"/>
      <c r="G456" s="15" t="n"/>
      <c r="H456" s="14" t="n"/>
      <c r="I456" s="5" t="n"/>
      <c r="J456" s="6">
        <f>IF(AND(B456&amp;""="",F456&amp;""=""),"",IFERROR(INDEX('المنتجات'!$B$5:$B$204,MATCH($F456,'المنتجات'!$A$5:$A$204,0))&amp;"",""))</f>
        <v/>
      </c>
      <c r="K456" s="18">
        <f>IF(AND(B456&amp;""="",F456&amp;""=""),"",IFERROR(INDEX('المنتجات'!$D$5:$D$204,MATCH($F456,'المنتجات'!$A$5:$A$204,0))*G456-H456,0))</f>
        <v/>
      </c>
      <c r="L456" s="18">
        <f>IF(AND(B456&amp;""="",F456&amp;""=""),"",IF(I456="تم التسليم",IFERROR(INDEX('المحافظات'!$B$5:$B$44,MATCH($E456,'المحافظات'!$A$5:$A$44,0)),0),0))</f>
        <v/>
      </c>
      <c r="M456" s="18">
        <f>IF(AND(B456&amp;""="",F456&amp;""=""),"",IFERROR(INDEX('المنتجات'!$C$5:$C$204,MATCH($F456,'المنتجات'!$A$5:$A$204,0))*G456,0))</f>
        <v/>
      </c>
      <c r="N456" s="18">
        <f>IF(AND(B456&amp;""="",F456&amp;""=""),"",IF(I456="تم التسليم",IFERROR(INDEX('المحافظات'!$C$5:$C$44,MATCH($E456,'المحافظات'!$A$5:$A$44,0)),0),IF(I456="مرتجع",IFERROR(INDEX('المحافظات'!$D$5:$D$44,MATCH($E456,'المحافظات'!$A$5:$A$44,0)),0),0)))</f>
        <v/>
      </c>
      <c r="O456" s="18">
        <f>IF(AND(B456&amp;""="",F456&amp;""=""),"",IF(I456="تم التسليم",K456+L456-M456-N456,IF(I456="مرتجع",-N456,IF(I456="ملغي",0,""))))</f>
        <v/>
      </c>
      <c r="P456" s="6">
        <f>IF(AND(B456&amp;""="",F456&amp;""=""),"",IF(NOT(ISNUMBER(MATCH(F456,'المنتجات'!$A$5:$A$204,0))),"كود المنتج غير معروف",IF(NOT(ISNUMBER(MATCH(E456,'المحافظات'!$A$5:$A$44,0))),"المنطقة غير معروفة",IF(K456&lt;0,"الخصم أكبر من قيمة الطلب",IF(I456&amp;""="","اكتب الحالة","")))))</f>
        <v/>
      </c>
    </row>
    <row r="457">
      <c r="A457" s="17" t="n"/>
      <c r="B457" s="5" t="n"/>
      <c r="C457" s="5" t="n"/>
      <c r="D457" s="13" t="n"/>
      <c r="E457" s="5" t="n"/>
      <c r="F457" s="5" t="n"/>
      <c r="G457" s="15" t="n"/>
      <c r="H457" s="14" t="n"/>
      <c r="I457" s="5" t="n"/>
      <c r="J457" s="6">
        <f>IF(AND(B457&amp;""="",F457&amp;""=""),"",IFERROR(INDEX('المنتجات'!$B$5:$B$204,MATCH($F457,'المنتجات'!$A$5:$A$204,0))&amp;"",""))</f>
        <v/>
      </c>
      <c r="K457" s="18">
        <f>IF(AND(B457&amp;""="",F457&amp;""=""),"",IFERROR(INDEX('المنتجات'!$D$5:$D$204,MATCH($F457,'المنتجات'!$A$5:$A$204,0))*G457-H457,0))</f>
        <v/>
      </c>
      <c r="L457" s="18">
        <f>IF(AND(B457&amp;""="",F457&amp;""=""),"",IF(I457="تم التسليم",IFERROR(INDEX('المحافظات'!$B$5:$B$44,MATCH($E457,'المحافظات'!$A$5:$A$44,0)),0),0))</f>
        <v/>
      </c>
      <c r="M457" s="18">
        <f>IF(AND(B457&amp;""="",F457&amp;""=""),"",IFERROR(INDEX('المنتجات'!$C$5:$C$204,MATCH($F457,'المنتجات'!$A$5:$A$204,0))*G457,0))</f>
        <v/>
      </c>
      <c r="N457" s="18">
        <f>IF(AND(B457&amp;""="",F457&amp;""=""),"",IF(I457="تم التسليم",IFERROR(INDEX('المحافظات'!$C$5:$C$44,MATCH($E457,'المحافظات'!$A$5:$A$44,0)),0),IF(I457="مرتجع",IFERROR(INDEX('المحافظات'!$D$5:$D$44,MATCH($E457,'المحافظات'!$A$5:$A$44,0)),0),0)))</f>
        <v/>
      </c>
      <c r="O457" s="18">
        <f>IF(AND(B457&amp;""="",F457&amp;""=""),"",IF(I457="تم التسليم",K457+L457-M457-N457,IF(I457="مرتجع",-N457,IF(I457="ملغي",0,""))))</f>
        <v/>
      </c>
      <c r="P457" s="6">
        <f>IF(AND(B457&amp;""="",F457&amp;""=""),"",IF(NOT(ISNUMBER(MATCH(F457,'المنتجات'!$A$5:$A$204,0))),"كود المنتج غير معروف",IF(NOT(ISNUMBER(MATCH(E457,'المحافظات'!$A$5:$A$44,0))),"المنطقة غير معروفة",IF(K457&lt;0,"الخصم أكبر من قيمة الطلب",IF(I457&amp;""="","اكتب الحالة","")))))</f>
        <v/>
      </c>
    </row>
    <row r="458">
      <c r="A458" s="17" t="n"/>
      <c r="B458" s="5" t="n"/>
      <c r="C458" s="5" t="n"/>
      <c r="D458" s="13" t="n"/>
      <c r="E458" s="5" t="n"/>
      <c r="F458" s="5" t="n"/>
      <c r="G458" s="15" t="n"/>
      <c r="H458" s="14" t="n"/>
      <c r="I458" s="5" t="n"/>
      <c r="J458" s="6">
        <f>IF(AND(B458&amp;""="",F458&amp;""=""),"",IFERROR(INDEX('المنتجات'!$B$5:$B$204,MATCH($F458,'المنتجات'!$A$5:$A$204,0))&amp;"",""))</f>
        <v/>
      </c>
      <c r="K458" s="18">
        <f>IF(AND(B458&amp;""="",F458&amp;""=""),"",IFERROR(INDEX('المنتجات'!$D$5:$D$204,MATCH($F458,'المنتجات'!$A$5:$A$204,0))*G458-H458,0))</f>
        <v/>
      </c>
      <c r="L458" s="18">
        <f>IF(AND(B458&amp;""="",F458&amp;""=""),"",IF(I458="تم التسليم",IFERROR(INDEX('المحافظات'!$B$5:$B$44,MATCH($E458,'المحافظات'!$A$5:$A$44,0)),0),0))</f>
        <v/>
      </c>
      <c r="M458" s="18">
        <f>IF(AND(B458&amp;""="",F458&amp;""=""),"",IFERROR(INDEX('المنتجات'!$C$5:$C$204,MATCH($F458,'المنتجات'!$A$5:$A$204,0))*G458,0))</f>
        <v/>
      </c>
      <c r="N458" s="18">
        <f>IF(AND(B458&amp;""="",F458&amp;""=""),"",IF(I458="تم التسليم",IFERROR(INDEX('المحافظات'!$C$5:$C$44,MATCH($E458,'المحافظات'!$A$5:$A$44,0)),0),IF(I458="مرتجع",IFERROR(INDEX('المحافظات'!$D$5:$D$44,MATCH($E458,'المحافظات'!$A$5:$A$44,0)),0),0)))</f>
        <v/>
      </c>
      <c r="O458" s="18">
        <f>IF(AND(B458&amp;""="",F458&amp;""=""),"",IF(I458="تم التسليم",K458+L458-M458-N458,IF(I458="مرتجع",-N458,IF(I458="ملغي",0,""))))</f>
        <v/>
      </c>
      <c r="P458" s="6">
        <f>IF(AND(B458&amp;""="",F458&amp;""=""),"",IF(NOT(ISNUMBER(MATCH(F458,'المنتجات'!$A$5:$A$204,0))),"كود المنتج غير معروف",IF(NOT(ISNUMBER(MATCH(E458,'المحافظات'!$A$5:$A$44,0))),"المنطقة غير معروفة",IF(K458&lt;0,"الخصم أكبر من قيمة الطلب",IF(I458&amp;""="","اكتب الحالة","")))))</f>
        <v/>
      </c>
    </row>
    <row r="459">
      <c r="A459" s="17" t="n"/>
      <c r="B459" s="5" t="n"/>
      <c r="C459" s="5" t="n"/>
      <c r="D459" s="13" t="n"/>
      <c r="E459" s="5" t="n"/>
      <c r="F459" s="5" t="n"/>
      <c r="G459" s="15" t="n"/>
      <c r="H459" s="14" t="n"/>
      <c r="I459" s="5" t="n"/>
      <c r="J459" s="6">
        <f>IF(AND(B459&amp;""="",F459&amp;""=""),"",IFERROR(INDEX('المنتجات'!$B$5:$B$204,MATCH($F459,'المنتجات'!$A$5:$A$204,0))&amp;"",""))</f>
        <v/>
      </c>
      <c r="K459" s="18">
        <f>IF(AND(B459&amp;""="",F459&amp;""=""),"",IFERROR(INDEX('المنتجات'!$D$5:$D$204,MATCH($F459,'المنتجات'!$A$5:$A$204,0))*G459-H459,0))</f>
        <v/>
      </c>
      <c r="L459" s="18">
        <f>IF(AND(B459&amp;""="",F459&amp;""=""),"",IF(I459="تم التسليم",IFERROR(INDEX('المحافظات'!$B$5:$B$44,MATCH($E459,'المحافظات'!$A$5:$A$44,0)),0),0))</f>
        <v/>
      </c>
      <c r="M459" s="18">
        <f>IF(AND(B459&amp;""="",F459&amp;""=""),"",IFERROR(INDEX('المنتجات'!$C$5:$C$204,MATCH($F459,'المنتجات'!$A$5:$A$204,0))*G459,0))</f>
        <v/>
      </c>
      <c r="N459" s="18">
        <f>IF(AND(B459&amp;""="",F459&amp;""=""),"",IF(I459="تم التسليم",IFERROR(INDEX('المحافظات'!$C$5:$C$44,MATCH($E459,'المحافظات'!$A$5:$A$44,0)),0),IF(I459="مرتجع",IFERROR(INDEX('المحافظات'!$D$5:$D$44,MATCH($E459,'المحافظات'!$A$5:$A$44,0)),0),0)))</f>
        <v/>
      </c>
      <c r="O459" s="18">
        <f>IF(AND(B459&amp;""="",F459&amp;""=""),"",IF(I459="تم التسليم",K459+L459-M459-N459,IF(I459="مرتجع",-N459,IF(I459="ملغي",0,""))))</f>
        <v/>
      </c>
      <c r="P459" s="6">
        <f>IF(AND(B459&amp;""="",F459&amp;""=""),"",IF(NOT(ISNUMBER(MATCH(F459,'المنتجات'!$A$5:$A$204,0))),"كود المنتج غير معروف",IF(NOT(ISNUMBER(MATCH(E459,'المحافظات'!$A$5:$A$44,0))),"المنطقة غير معروفة",IF(K459&lt;0,"الخصم أكبر من قيمة الطلب",IF(I459&amp;""="","اكتب الحالة","")))))</f>
        <v/>
      </c>
    </row>
    <row r="460">
      <c r="A460" s="17" t="n"/>
      <c r="B460" s="5" t="n"/>
      <c r="C460" s="5" t="n"/>
      <c r="D460" s="13" t="n"/>
      <c r="E460" s="5" t="n"/>
      <c r="F460" s="5" t="n"/>
      <c r="G460" s="15" t="n"/>
      <c r="H460" s="14" t="n"/>
      <c r="I460" s="5" t="n"/>
      <c r="J460" s="6">
        <f>IF(AND(B460&amp;""="",F460&amp;""=""),"",IFERROR(INDEX('المنتجات'!$B$5:$B$204,MATCH($F460,'المنتجات'!$A$5:$A$204,0))&amp;"",""))</f>
        <v/>
      </c>
      <c r="K460" s="18">
        <f>IF(AND(B460&amp;""="",F460&amp;""=""),"",IFERROR(INDEX('المنتجات'!$D$5:$D$204,MATCH($F460,'المنتجات'!$A$5:$A$204,0))*G460-H460,0))</f>
        <v/>
      </c>
      <c r="L460" s="18">
        <f>IF(AND(B460&amp;""="",F460&amp;""=""),"",IF(I460="تم التسليم",IFERROR(INDEX('المحافظات'!$B$5:$B$44,MATCH($E460,'المحافظات'!$A$5:$A$44,0)),0),0))</f>
        <v/>
      </c>
      <c r="M460" s="18">
        <f>IF(AND(B460&amp;""="",F460&amp;""=""),"",IFERROR(INDEX('المنتجات'!$C$5:$C$204,MATCH($F460,'المنتجات'!$A$5:$A$204,0))*G460,0))</f>
        <v/>
      </c>
      <c r="N460" s="18">
        <f>IF(AND(B460&amp;""="",F460&amp;""=""),"",IF(I460="تم التسليم",IFERROR(INDEX('المحافظات'!$C$5:$C$44,MATCH($E460,'المحافظات'!$A$5:$A$44,0)),0),IF(I460="مرتجع",IFERROR(INDEX('المحافظات'!$D$5:$D$44,MATCH($E460,'المحافظات'!$A$5:$A$44,0)),0),0)))</f>
        <v/>
      </c>
      <c r="O460" s="18">
        <f>IF(AND(B460&amp;""="",F460&amp;""=""),"",IF(I460="تم التسليم",K460+L460-M460-N460,IF(I460="مرتجع",-N460,IF(I460="ملغي",0,""))))</f>
        <v/>
      </c>
      <c r="P460" s="6">
        <f>IF(AND(B460&amp;""="",F460&amp;""=""),"",IF(NOT(ISNUMBER(MATCH(F460,'المنتجات'!$A$5:$A$204,0))),"كود المنتج غير معروف",IF(NOT(ISNUMBER(MATCH(E460,'المحافظات'!$A$5:$A$44,0))),"المنطقة غير معروفة",IF(K460&lt;0,"الخصم أكبر من قيمة الطلب",IF(I460&amp;""="","اكتب الحالة","")))))</f>
        <v/>
      </c>
    </row>
    <row r="461">
      <c r="A461" s="17" t="n"/>
      <c r="B461" s="5" t="n"/>
      <c r="C461" s="5" t="n"/>
      <c r="D461" s="13" t="n"/>
      <c r="E461" s="5" t="n"/>
      <c r="F461" s="5" t="n"/>
      <c r="G461" s="15" t="n"/>
      <c r="H461" s="14" t="n"/>
      <c r="I461" s="5" t="n"/>
      <c r="J461" s="6">
        <f>IF(AND(B461&amp;""="",F461&amp;""=""),"",IFERROR(INDEX('المنتجات'!$B$5:$B$204,MATCH($F461,'المنتجات'!$A$5:$A$204,0))&amp;"",""))</f>
        <v/>
      </c>
      <c r="K461" s="18">
        <f>IF(AND(B461&amp;""="",F461&amp;""=""),"",IFERROR(INDEX('المنتجات'!$D$5:$D$204,MATCH($F461,'المنتجات'!$A$5:$A$204,0))*G461-H461,0))</f>
        <v/>
      </c>
      <c r="L461" s="18">
        <f>IF(AND(B461&amp;""="",F461&amp;""=""),"",IF(I461="تم التسليم",IFERROR(INDEX('المحافظات'!$B$5:$B$44,MATCH($E461,'المحافظات'!$A$5:$A$44,0)),0),0))</f>
        <v/>
      </c>
      <c r="M461" s="18">
        <f>IF(AND(B461&amp;""="",F461&amp;""=""),"",IFERROR(INDEX('المنتجات'!$C$5:$C$204,MATCH($F461,'المنتجات'!$A$5:$A$204,0))*G461,0))</f>
        <v/>
      </c>
      <c r="N461" s="18">
        <f>IF(AND(B461&amp;""="",F461&amp;""=""),"",IF(I461="تم التسليم",IFERROR(INDEX('المحافظات'!$C$5:$C$44,MATCH($E461,'المحافظات'!$A$5:$A$44,0)),0),IF(I461="مرتجع",IFERROR(INDEX('المحافظات'!$D$5:$D$44,MATCH($E461,'المحافظات'!$A$5:$A$44,0)),0),0)))</f>
        <v/>
      </c>
      <c r="O461" s="18">
        <f>IF(AND(B461&amp;""="",F461&amp;""=""),"",IF(I461="تم التسليم",K461+L461-M461-N461,IF(I461="مرتجع",-N461,IF(I461="ملغي",0,""))))</f>
        <v/>
      </c>
      <c r="P461" s="6">
        <f>IF(AND(B461&amp;""="",F461&amp;""=""),"",IF(NOT(ISNUMBER(MATCH(F461,'المنتجات'!$A$5:$A$204,0))),"كود المنتج غير معروف",IF(NOT(ISNUMBER(MATCH(E461,'المحافظات'!$A$5:$A$44,0))),"المنطقة غير معروفة",IF(K461&lt;0,"الخصم أكبر من قيمة الطلب",IF(I461&amp;""="","اكتب الحالة","")))))</f>
        <v/>
      </c>
    </row>
    <row r="462">
      <c r="A462" s="17" t="n"/>
      <c r="B462" s="5" t="n"/>
      <c r="C462" s="5" t="n"/>
      <c r="D462" s="13" t="n"/>
      <c r="E462" s="5" t="n"/>
      <c r="F462" s="5" t="n"/>
      <c r="G462" s="15" t="n"/>
      <c r="H462" s="14" t="n"/>
      <c r="I462" s="5" t="n"/>
      <c r="J462" s="6">
        <f>IF(AND(B462&amp;""="",F462&amp;""=""),"",IFERROR(INDEX('المنتجات'!$B$5:$B$204,MATCH($F462,'المنتجات'!$A$5:$A$204,0))&amp;"",""))</f>
        <v/>
      </c>
      <c r="K462" s="18">
        <f>IF(AND(B462&amp;""="",F462&amp;""=""),"",IFERROR(INDEX('المنتجات'!$D$5:$D$204,MATCH($F462,'المنتجات'!$A$5:$A$204,0))*G462-H462,0))</f>
        <v/>
      </c>
      <c r="L462" s="18">
        <f>IF(AND(B462&amp;""="",F462&amp;""=""),"",IF(I462="تم التسليم",IFERROR(INDEX('المحافظات'!$B$5:$B$44,MATCH($E462,'المحافظات'!$A$5:$A$44,0)),0),0))</f>
        <v/>
      </c>
      <c r="M462" s="18">
        <f>IF(AND(B462&amp;""="",F462&amp;""=""),"",IFERROR(INDEX('المنتجات'!$C$5:$C$204,MATCH($F462,'المنتجات'!$A$5:$A$204,0))*G462,0))</f>
        <v/>
      </c>
      <c r="N462" s="18">
        <f>IF(AND(B462&amp;""="",F462&amp;""=""),"",IF(I462="تم التسليم",IFERROR(INDEX('المحافظات'!$C$5:$C$44,MATCH($E462,'المحافظات'!$A$5:$A$44,0)),0),IF(I462="مرتجع",IFERROR(INDEX('المحافظات'!$D$5:$D$44,MATCH($E462,'المحافظات'!$A$5:$A$44,0)),0),0)))</f>
        <v/>
      </c>
      <c r="O462" s="18">
        <f>IF(AND(B462&amp;""="",F462&amp;""=""),"",IF(I462="تم التسليم",K462+L462-M462-N462,IF(I462="مرتجع",-N462,IF(I462="ملغي",0,""))))</f>
        <v/>
      </c>
      <c r="P462" s="6">
        <f>IF(AND(B462&amp;""="",F462&amp;""=""),"",IF(NOT(ISNUMBER(MATCH(F462,'المنتجات'!$A$5:$A$204,0))),"كود المنتج غير معروف",IF(NOT(ISNUMBER(MATCH(E462,'المحافظات'!$A$5:$A$44,0))),"المنطقة غير معروفة",IF(K462&lt;0,"الخصم أكبر من قيمة الطلب",IF(I462&amp;""="","اكتب الحالة","")))))</f>
        <v/>
      </c>
    </row>
    <row r="463">
      <c r="A463" s="17" t="n"/>
      <c r="B463" s="5" t="n"/>
      <c r="C463" s="5" t="n"/>
      <c r="D463" s="13" t="n"/>
      <c r="E463" s="5" t="n"/>
      <c r="F463" s="5" t="n"/>
      <c r="G463" s="15" t="n"/>
      <c r="H463" s="14" t="n"/>
      <c r="I463" s="5" t="n"/>
      <c r="J463" s="6">
        <f>IF(AND(B463&amp;""="",F463&amp;""=""),"",IFERROR(INDEX('المنتجات'!$B$5:$B$204,MATCH($F463,'المنتجات'!$A$5:$A$204,0))&amp;"",""))</f>
        <v/>
      </c>
      <c r="K463" s="18">
        <f>IF(AND(B463&amp;""="",F463&amp;""=""),"",IFERROR(INDEX('المنتجات'!$D$5:$D$204,MATCH($F463,'المنتجات'!$A$5:$A$204,0))*G463-H463,0))</f>
        <v/>
      </c>
      <c r="L463" s="18">
        <f>IF(AND(B463&amp;""="",F463&amp;""=""),"",IF(I463="تم التسليم",IFERROR(INDEX('المحافظات'!$B$5:$B$44,MATCH($E463,'المحافظات'!$A$5:$A$44,0)),0),0))</f>
        <v/>
      </c>
      <c r="M463" s="18">
        <f>IF(AND(B463&amp;""="",F463&amp;""=""),"",IFERROR(INDEX('المنتجات'!$C$5:$C$204,MATCH($F463,'المنتجات'!$A$5:$A$204,0))*G463,0))</f>
        <v/>
      </c>
      <c r="N463" s="18">
        <f>IF(AND(B463&amp;""="",F463&amp;""=""),"",IF(I463="تم التسليم",IFERROR(INDEX('المحافظات'!$C$5:$C$44,MATCH($E463,'المحافظات'!$A$5:$A$44,0)),0),IF(I463="مرتجع",IFERROR(INDEX('المحافظات'!$D$5:$D$44,MATCH($E463,'المحافظات'!$A$5:$A$44,0)),0),0)))</f>
        <v/>
      </c>
      <c r="O463" s="18">
        <f>IF(AND(B463&amp;""="",F463&amp;""=""),"",IF(I463="تم التسليم",K463+L463-M463-N463,IF(I463="مرتجع",-N463,IF(I463="ملغي",0,""))))</f>
        <v/>
      </c>
      <c r="P463" s="6">
        <f>IF(AND(B463&amp;""="",F463&amp;""=""),"",IF(NOT(ISNUMBER(MATCH(F463,'المنتجات'!$A$5:$A$204,0))),"كود المنتج غير معروف",IF(NOT(ISNUMBER(MATCH(E463,'المحافظات'!$A$5:$A$44,0))),"المنطقة غير معروفة",IF(K463&lt;0,"الخصم أكبر من قيمة الطلب",IF(I463&amp;""="","اكتب الحالة","")))))</f>
        <v/>
      </c>
    </row>
    <row r="464">
      <c r="A464" s="17" t="n"/>
      <c r="B464" s="5" t="n"/>
      <c r="C464" s="5" t="n"/>
      <c r="D464" s="13" t="n"/>
      <c r="E464" s="5" t="n"/>
      <c r="F464" s="5" t="n"/>
      <c r="G464" s="15" t="n"/>
      <c r="H464" s="14" t="n"/>
      <c r="I464" s="5" t="n"/>
      <c r="J464" s="6">
        <f>IF(AND(B464&amp;""="",F464&amp;""=""),"",IFERROR(INDEX('المنتجات'!$B$5:$B$204,MATCH($F464,'المنتجات'!$A$5:$A$204,0))&amp;"",""))</f>
        <v/>
      </c>
      <c r="K464" s="18">
        <f>IF(AND(B464&amp;""="",F464&amp;""=""),"",IFERROR(INDEX('المنتجات'!$D$5:$D$204,MATCH($F464,'المنتجات'!$A$5:$A$204,0))*G464-H464,0))</f>
        <v/>
      </c>
      <c r="L464" s="18">
        <f>IF(AND(B464&amp;""="",F464&amp;""=""),"",IF(I464="تم التسليم",IFERROR(INDEX('المحافظات'!$B$5:$B$44,MATCH($E464,'المحافظات'!$A$5:$A$44,0)),0),0))</f>
        <v/>
      </c>
      <c r="M464" s="18">
        <f>IF(AND(B464&amp;""="",F464&amp;""=""),"",IFERROR(INDEX('المنتجات'!$C$5:$C$204,MATCH($F464,'المنتجات'!$A$5:$A$204,0))*G464,0))</f>
        <v/>
      </c>
      <c r="N464" s="18">
        <f>IF(AND(B464&amp;""="",F464&amp;""=""),"",IF(I464="تم التسليم",IFERROR(INDEX('المحافظات'!$C$5:$C$44,MATCH($E464,'المحافظات'!$A$5:$A$44,0)),0),IF(I464="مرتجع",IFERROR(INDEX('المحافظات'!$D$5:$D$44,MATCH($E464,'المحافظات'!$A$5:$A$44,0)),0),0)))</f>
        <v/>
      </c>
      <c r="O464" s="18">
        <f>IF(AND(B464&amp;""="",F464&amp;""=""),"",IF(I464="تم التسليم",K464+L464-M464-N464,IF(I464="مرتجع",-N464,IF(I464="ملغي",0,""))))</f>
        <v/>
      </c>
      <c r="P464" s="6">
        <f>IF(AND(B464&amp;""="",F464&amp;""=""),"",IF(NOT(ISNUMBER(MATCH(F464,'المنتجات'!$A$5:$A$204,0))),"كود المنتج غير معروف",IF(NOT(ISNUMBER(MATCH(E464,'المحافظات'!$A$5:$A$44,0))),"المنطقة غير معروفة",IF(K464&lt;0,"الخصم أكبر من قيمة الطلب",IF(I464&amp;""="","اكتب الحالة","")))))</f>
        <v/>
      </c>
    </row>
    <row r="465">
      <c r="A465" s="17" t="n"/>
      <c r="B465" s="5" t="n"/>
      <c r="C465" s="5" t="n"/>
      <c r="D465" s="13" t="n"/>
      <c r="E465" s="5" t="n"/>
      <c r="F465" s="5" t="n"/>
      <c r="G465" s="15" t="n"/>
      <c r="H465" s="14" t="n"/>
      <c r="I465" s="5" t="n"/>
      <c r="J465" s="6">
        <f>IF(AND(B465&amp;""="",F465&amp;""=""),"",IFERROR(INDEX('المنتجات'!$B$5:$B$204,MATCH($F465,'المنتجات'!$A$5:$A$204,0))&amp;"",""))</f>
        <v/>
      </c>
      <c r="K465" s="18">
        <f>IF(AND(B465&amp;""="",F465&amp;""=""),"",IFERROR(INDEX('المنتجات'!$D$5:$D$204,MATCH($F465,'المنتجات'!$A$5:$A$204,0))*G465-H465,0))</f>
        <v/>
      </c>
      <c r="L465" s="18">
        <f>IF(AND(B465&amp;""="",F465&amp;""=""),"",IF(I465="تم التسليم",IFERROR(INDEX('المحافظات'!$B$5:$B$44,MATCH($E465,'المحافظات'!$A$5:$A$44,0)),0),0))</f>
        <v/>
      </c>
      <c r="M465" s="18">
        <f>IF(AND(B465&amp;""="",F465&amp;""=""),"",IFERROR(INDEX('المنتجات'!$C$5:$C$204,MATCH($F465,'المنتجات'!$A$5:$A$204,0))*G465,0))</f>
        <v/>
      </c>
      <c r="N465" s="18">
        <f>IF(AND(B465&amp;""="",F465&amp;""=""),"",IF(I465="تم التسليم",IFERROR(INDEX('المحافظات'!$C$5:$C$44,MATCH($E465,'المحافظات'!$A$5:$A$44,0)),0),IF(I465="مرتجع",IFERROR(INDEX('المحافظات'!$D$5:$D$44,MATCH($E465,'المحافظات'!$A$5:$A$44,0)),0),0)))</f>
        <v/>
      </c>
      <c r="O465" s="18">
        <f>IF(AND(B465&amp;""="",F465&amp;""=""),"",IF(I465="تم التسليم",K465+L465-M465-N465,IF(I465="مرتجع",-N465,IF(I465="ملغي",0,""))))</f>
        <v/>
      </c>
      <c r="P465" s="6">
        <f>IF(AND(B465&amp;""="",F465&amp;""=""),"",IF(NOT(ISNUMBER(MATCH(F465,'المنتجات'!$A$5:$A$204,0))),"كود المنتج غير معروف",IF(NOT(ISNUMBER(MATCH(E465,'المحافظات'!$A$5:$A$44,0))),"المنطقة غير معروفة",IF(K465&lt;0,"الخصم أكبر من قيمة الطلب",IF(I465&amp;""="","اكتب الحالة","")))))</f>
        <v/>
      </c>
    </row>
    <row r="466">
      <c r="A466" s="17" t="n"/>
      <c r="B466" s="5" t="n"/>
      <c r="C466" s="5" t="n"/>
      <c r="D466" s="13" t="n"/>
      <c r="E466" s="5" t="n"/>
      <c r="F466" s="5" t="n"/>
      <c r="G466" s="15" t="n"/>
      <c r="H466" s="14" t="n"/>
      <c r="I466" s="5" t="n"/>
      <c r="J466" s="6">
        <f>IF(AND(B466&amp;""="",F466&amp;""=""),"",IFERROR(INDEX('المنتجات'!$B$5:$B$204,MATCH($F466,'المنتجات'!$A$5:$A$204,0))&amp;"",""))</f>
        <v/>
      </c>
      <c r="K466" s="18">
        <f>IF(AND(B466&amp;""="",F466&amp;""=""),"",IFERROR(INDEX('المنتجات'!$D$5:$D$204,MATCH($F466,'المنتجات'!$A$5:$A$204,0))*G466-H466,0))</f>
        <v/>
      </c>
      <c r="L466" s="18">
        <f>IF(AND(B466&amp;""="",F466&amp;""=""),"",IF(I466="تم التسليم",IFERROR(INDEX('المحافظات'!$B$5:$B$44,MATCH($E466,'المحافظات'!$A$5:$A$44,0)),0),0))</f>
        <v/>
      </c>
      <c r="M466" s="18">
        <f>IF(AND(B466&amp;""="",F466&amp;""=""),"",IFERROR(INDEX('المنتجات'!$C$5:$C$204,MATCH($F466,'المنتجات'!$A$5:$A$204,0))*G466,0))</f>
        <v/>
      </c>
      <c r="N466" s="18">
        <f>IF(AND(B466&amp;""="",F466&amp;""=""),"",IF(I466="تم التسليم",IFERROR(INDEX('المحافظات'!$C$5:$C$44,MATCH($E466,'المحافظات'!$A$5:$A$44,0)),0),IF(I466="مرتجع",IFERROR(INDEX('المحافظات'!$D$5:$D$44,MATCH($E466,'المحافظات'!$A$5:$A$44,0)),0),0)))</f>
        <v/>
      </c>
      <c r="O466" s="18">
        <f>IF(AND(B466&amp;""="",F466&amp;""=""),"",IF(I466="تم التسليم",K466+L466-M466-N466,IF(I466="مرتجع",-N466,IF(I466="ملغي",0,""))))</f>
        <v/>
      </c>
      <c r="P466" s="6">
        <f>IF(AND(B466&amp;""="",F466&amp;""=""),"",IF(NOT(ISNUMBER(MATCH(F466,'المنتجات'!$A$5:$A$204,0))),"كود المنتج غير معروف",IF(NOT(ISNUMBER(MATCH(E466,'المحافظات'!$A$5:$A$44,0))),"المنطقة غير معروفة",IF(K466&lt;0,"الخصم أكبر من قيمة الطلب",IF(I466&amp;""="","اكتب الحالة","")))))</f>
        <v/>
      </c>
    </row>
    <row r="467">
      <c r="A467" s="17" t="n"/>
      <c r="B467" s="5" t="n"/>
      <c r="C467" s="5" t="n"/>
      <c r="D467" s="13" t="n"/>
      <c r="E467" s="5" t="n"/>
      <c r="F467" s="5" t="n"/>
      <c r="G467" s="15" t="n"/>
      <c r="H467" s="14" t="n"/>
      <c r="I467" s="5" t="n"/>
      <c r="J467" s="6">
        <f>IF(AND(B467&amp;""="",F467&amp;""=""),"",IFERROR(INDEX('المنتجات'!$B$5:$B$204,MATCH($F467,'المنتجات'!$A$5:$A$204,0))&amp;"",""))</f>
        <v/>
      </c>
      <c r="K467" s="18">
        <f>IF(AND(B467&amp;""="",F467&amp;""=""),"",IFERROR(INDEX('المنتجات'!$D$5:$D$204,MATCH($F467,'المنتجات'!$A$5:$A$204,0))*G467-H467,0))</f>
        <v/>
      </c>
      <c r="L467" s="18">
        <f>IF(AND(B467&amp;""="",F467&amp;""=""),"",IF(I467="تم التسليم",IFERROR(INDEX('المحافظات'!$B$5:$B$44,MATCH($E467,'المحافظات'!$A$5:$A$44,0)),0),0))</f>
        <v/>
      </c>
      <c r="M467" s="18">
        <f>IF(AND(B467&amp;""="",F467&amp;""=""),"",IFERROR(INDEX('المنتجات'!$C$5:$C$204,MATCH($F467,'المنتجات'!$A$5:$A$204,0))*G467,0))</f>
        <v/>
      </c>
      <c r="N467" s="18">
        <f>IF(AND(B467&amp;""="",F467&amp;""=""),"",IF(I467="تم التسليم",IFERROR(INDEX('المحافظات'!$C$5:$C$44,MATCH($E467,'المحافظات'!$A$5:$A$44,0)),0),IF(I467="مرتجع",IFERROR(INDEX('المحافظات'!$D$5:$D$44,MATCH($E467,'المحافظات'!$A$5:$A$44,0)),0),0)))</f>
        <v/>
      </c>
      <c r="O467" s="18">
        <f>IF(AND(B467&amp;""="",F467&amp;""=""),"",IF(I467="تم التسليم",K467+L467-M467-N467,IF(I467="مرتجع",-N467,IF(I467="ملغي",0,""))))</f>
        <v/>
      </c>
      <c r="P467" s="6">
        <f>IF(AND(B467&amp;""="",F467&amp;""=""),"",IF(NOT(ISNUMBER(MATCH(F467,'المنتجات'!$A$5:$A$204,0))),"كود المنتج غير معروف",IF(NOT(ISNUMBER(MATCH(E467,'المحافظات'!$A$5:$A$44,0))),"المنطقة غير معروفة",IF(K467&lt;0,"الخصم أكبر من قيمة الطلب",IF(I467&amp;""="","اكتب الحالة","")))))</f>
        <v/>
      </c>
    </row>
    <row r="468">
      <c r="A468" s="17" t="n"/>
      <c r="B468" s="5" t="n"/>
      <c r="C468" s="5" t="n"/>
      <c r="D468" s="13" t="n"/>
      <c r="E468" s="5" t="n"/>
      <c r="F468" s="5" t="n"/>
      <c r="G468" s="15" t="n"/>
      <c r="H468" s="14" t="n"/>
      <c r="I468" s="5" t="n"/>
      <c r="J468" s="6">
        <f>IF(AND(B468&amp;""="",F468&amp;""=""),"",IFERROR(INDEX('المنتجات'!$B$5:$B$204,MATCH($F468,'المنتجات'!$A$5:$A$204,0))&amp;"",""))</f>
        <v/>
      </c>
      <c r="K468" s="18">
        <f>IF(AND(B468&amp;""="",F468&amp;""=""),"",IFERROR(INDEX('المنتجات'!$D$5:$D$204,MATCH($F468,'المنتجات'!$A$5:$A$204,0))*G468-H468,0))</f>
        <v/>
      </c>
      <c r="L468" s="18">
        <f>IF(AND(B468&amp;""="",F468&amp;""=""),"",IF(I468="تم التسليم",IFERROR(INDEX('المحافظات'!$B$5:$B$44,MATCH($E468,'المحافظات'!$A$5:$A$44,0)),0),0))</f>
        <v/>
      </c>
      <c r="M468" s="18">
        <f>IF(AND(B468&amp;""="",F468&amp;""=""),"",IFERROR(INDEX('المنتجات'!$C$5:$C$204,MATCH($F468,'المنتجات'!$A$5:$A$204,0))*G468,0))</f>
        <v/>
      </c>
      <c r="N468" s="18">
        <f>IF(AND(B468&amp;""="",F468&amp;""=""),"",IF(I468="تم التسليم",IFERROR(INDEX('المحافظات'!$C$5:$C$44,MATCH($E468,'المحافظات'!$A$5:$A$44,0)),0),IF(I468="مرتجع",IFERROR(INDEX('المحافظات'!$D$5:$D$44,MATCH($E468,'المحافظات'!$A$5:$A$44,0)),0),0)))</f>
        <v/>
      </c>
      <c r="O468" s="18">
        <f>IF(AND(B468&amp;""="",F468&amp;""=""),"",IF(I468="تم التسليم",K468+L468-M468-N468,IF(I468="مرتجع",-N468,IF(I468="ملغي",0,""))))</f>
        <v/>
      </c>
      <c r="P468" s="6">
        <f>IF(AND(B468&amp;""="",F468&amp;""=""),"",IF(NOT(ISNUMBER(MATCH(F468,'المنتجات'!$A$5:$A$204,0))),"كود المنتج غير معروف",IF(NOT(ISNUMBER(MATCH(E468,'المحافظات'!$A$5:$A$44,0))),"المنطقة غير معروفة",IF(K468&lt;0,"الخصم أكبر من قيمة الطلب",IF(I468&amp;""="","اكتب الحالة","")))))</f>
        <v/>
      </c>
    </row>
    <row r="469">
      <c r="A469" s="17" t="n"/>
      <c r="B469" s="5" t="n"/>
      <c r="C469" s="5" t="n"/>
      <c r="D469" s="13" t="n"/>
      <c r="E469" s="5" t="n"/>
      <c r="F469" s="5" t="n"/>
      <c r="G469" s="15" t="n"/>
      <c r="H469" s="14" t="n"/>
      <c r="I469" s="5" t="n"/>
      <c r="J469" s="6">
        <f>IF(AND(B469&amp;""="",F469&amp;""=""),"",IFERROR(INDEX('المنتجات'!$B$5:$B$204,MATCH($F469,'المنتجات'!$A$5:$A$204,0))&amp;"",""))</f>
        <v/>
      </c>
      <c r="K469" s="18">
        <f>IF(AND(B469&amp;""="",F469&amp;""=""),"",IFERROR(INDEX('المنتجات'!$D$5:$D$204,MATCH($F469,'المنتجات'!$A$5:$A$204,0))*G469-H469,0))</f>
        <v/>
      </c>
      <c r="L469" s="18">
        <f>IF(AND(B469&amp;""="",F469&amp;""=""),"",IF(I469="تم التسليم",IFERROR(INDEX('المحافظات'!$B$5:$B$44,MATCH($E469,'المحافظات'!$A$5:$A$44,0)),0),0))</f>
        <v/>
      </c>
      <c r="M469" s="18">
        <f>IF(AND(B469&amp;""="",F469&amp;""=""),"",IFERROR(INDEX('المنتجات'!$C$5:$C$204,MATCH($F469,'المنتجات'!$A$5:$A$204,0))*G469,0))</f>
        <v/>
      </c>
      <c r="N469" s="18">
        <f>IF(AND(B469&amp;""="",F469&amp;""=""),"",IF(I469="تم التسليم",IFERROR(INDEX('المحافظات'!$C$5:$C$44,MATCH($E469,'المحافظات'!$A$5:$A$44,0)),0),IF(I469="مرتجع",IFERROR(INDEX('المحافظات'!$D$5:$D$44,MATCH($E469,'المحافظات'!$A$5:$A$44,0)),0),0)))</f>
        <v/>
      </c>
      <c r="O469" s="18">
        <f>IF(AND(B469&amp;""="",F469&amp;""=""),"",IF(I469="تم التسليم",K469+L469-M469-N469,IF(I469="مرتجع",-N469,IF(I469="ملغي",0,""))))</f>
        <v/>
      </c>
      <c r="P469" s="6">
        <f>IF(AND(B469&amp;""="",F469&amp;""=""),"",IF(NOT(ISNUMBER(MATCH(F469,'المنتجات'!$A$5:$A$204,0))),"كود المنتج غير معروف",IF(NOT(ISNUMBER(MATCH(E469,'المحافظات'!$A$5:$A$44,0))),"المنطقة غير معروفة",IF(K469&lt;0,"الخصم أكبر من قيمة الطلب",IF(I469&amp;""="","اكتب الحالة","")))))</f>
        <v/>
      </c>
    </row>
    <row r="470">
      <c r="A470" s="17" t="n"/>
      <c r="B470" s="5" t="n"/>
      <c r="C470" s="5" t="n"/>
      <c r="D470" s="13" t="n"/>
      <c r="E470" s="5" t="n"/>
      <c r="F470" s="5" t="n"/>
      <c r="G470" s="15" t="n"/>
      <c r="H470" s="14" t="n"/>
      <c r="I470" s="5" t="n"/>
      <c r="J470" s="6">
        <f>IF(AND(B470&amp;""="",F470&amp;""=""),"",IFERROR(INDEX('المنتجات'!$B$5:$B$204,MATCH($F470,'المنتجات'!$A$5:$A$204,0))&amp;"",""))</f>
        <v/>
      </c>
      <c r="K470" s="18">
        <f>IF(AND(B470&amp;""="",F470&amp;""=""),"",IFERROR(INDEX('المنتجات'!$D$5:$D$204,MATCH($F470,'المنتجات'!$A$5:$A$204,0))*G470-H470,0))</f>
        <v/>
      </c>
      <c r="L470" s="18">
        <f>IF(AND(B470&amp;""="",F470&amp;""=""),"",IF(I470="تم التسليم",IFERROR(INDEX('المحافظات'!$B$5:$B$44,MATCH($E470,'المحافظات'!$A$5:$A$44,0)),0),0))</f>
        <v/>
      </c>
      <c r="M470" s="18">
        <f>IF(AND(B470&amp;""="",F470&amp;""=""),"",IFERROR(INDEX('المنتجات'!$C$5:$C$204,MATCH($F470,'المنتجات'!$A$5:$A$204,0))*G470,0))</f>
        <v/>
      </c>
      <c r="N470" s="18">
        <f>IF(AND(B470&amp;""="",F470&amp;""=""),"",IF(I470="تم التسليم",IFERROR(INDEX('المحافظات'!$C$5:$C$44,MATCH($E470,'المحافظات'!$A$5:$A$44,0)),0),IF(I470="مرتجع",IFERROR(INDEX('المحافظات'!$D$5:$D$44,MATCH($E470,'المحافظات'!$A$5:$A$44,0)),0),0)))</f>
        <v/>
      </c>
      <c r="O470" s="18">
        <f>IF(AND(B470&amp;""="",F470&amp;""=""),"",IF(I470="تم التسليم",K470+L470-M470-N470,IF(I470="مرتجع",-N470,IF(I470="ملغي",0,""))))</f>
        <v/>
      </c>
      <c r="P470" s="6">
        <f>IF(AND(B470&amp;""="",F470&amp;""=""),"",IF(NOT(ISNUMBER(MATCH(F470,'المنتجات'!$A$5:$A$204,0))),"كود المنتج غير معروف",IF(NOT(ISNUMBER(MATCH(E470,'المحافظات'!$A$5:$A$44,0))),"المنطقة غير معروفة",IF(K470&lt;0,"الخصم أكبر من قيمة الطلب",IF(I470&amp;""="","اكتب الحالة","")))))</f>
        <v/>
      </c>
    </row>
    <row r="471">
      <c r="A471" s="17" t="n"/>
      <c r="B471" s="5" t="n"/>
      <c r="C471" s="5" t="n"/>
      <c r="D471" s="13" t="n"/>
      <c r="E471" s="5" t="n"/>
      <c r="F471" s="5" t="n"/>
      <c r="G471" s="15" t="n"/>
      <c r="H471" s="14" t="n"/>
      <c r="I471" s="5" t="n"/>
      <c r="J471" s="6">
        <f>IF(AND(B471&amp;""="",F471&amp;""=""),"",IFERROR(INDEX('المنتجات'!$B$5:$B$204,MATCH($F471,'المنتجات'!$A$5:$A$204,0))&amp;"",""))</f>
        <v/>
      </c>
      <c r="K471" s="18">
        <f>IF(AND(B471&amp;""="",F471&amp;""=""),"",IFERROR(INDEX('المنتجات'!$D$5:$D$204,MATCH($F471,'المنتجات'!$A$5:$A$204,0))*G471-H471,0))</f>
        <v/>
      </c>
      <c r="L471" s="18">
        <f>IF(AND(B471&amp;""="",F471&amp;""=""),"",IF(I471="تم التسليم",IFERROR(INDEX('المحافظات'!$B$5:$B$44,MATCH($E471,'المحافظات'!$A$5:$A$44,0)),0),0))</f>
        <v/>
      </c>
      <c r="M471" s="18">
        <f>IF(AND(B471&amp;""="",F471&amp;""=""),"",IFERROR(INDEX('المنتجات'!$C$5:$C$204,MATCH($F471,'المنتجات'!$A$5:$A$204,0))*G471,0))</f>
        <v/>
      </c>
      <c r="N471" s="18">
        <f>IF(AND(B471&amp;""="",F471&amp;""=""),"",IF(I471="تم التسليم",IFERROR(INDEX('المحافظات'!$C$5:$C$44,MATCH($E471,'المحافظات'!$A$5:$A$44,0)),0),IF(I471="مرتجع",IFERROR(INDEX('المحافظات'!$D$5:$D$44,MATCH($E471,'المحافظات'!$A$5:$A$44,0)),0),0)))</f>
        <v/>
      </c>
      <c r="O471" s="18">
        <f>IF(AND(B471&amp;""="",F471&amp;""=""),"",IF(I471="تم التسليم",K471+L471-M471-N471,IF(I471="مرتجع",-N471,IF(I471="ملغي",0,""))))</f>
        <v/>
      </c>
      <c r="P471" s="6">
        <f>IF(AND(B471&amp;""="",F471&amp;""=""),"",IF(NOT(ISNUMBER(MATCH(F471,'المنتجات'!$A$5:$A$204,0))),"كود المنتج غير معروف",IF(NOT(ISNUMBER(MATCH(E471,'المحافظات'!$A$5:$A$44,0))),"المنطقة غير معروفة",IF(K471&lt;0,"الخصم أكبر من قيمة الطلب",IF(I471&amp;""="","اكتب الحالة","")))))</f>
        <v/>
      </c>
    </row>
    <row r="472">
      <c r="A472" s="17" t="n"/>
      <c r="B472" s="5" t="n"/>
      <c r="C472" s="5" t="n"/>
      <c r="D472" s="13" t="n"/>
      <c r="E472" s="5" t="n"/>
      <c r="F472" s="5" t="n"/>
      <c r="G472" s="15" t="n"/>
      <c r="H472" s="14" t="n"/>
      <c r="I472" s="5" t="n"/>
      <c r="J472" s="6">
        <f>IF(AND(B472&amp;""="",F472&amp;""=""),"",IFERROR(INDEX('المنتجات'!$B$5:$B$204,MATCH($F472,'المنتجات'!$A$5:$A$204,0))&amp;"",""))</f>
        <v/>
      </c>
      <c r="K472" s="18">
        <f>IF(AND(B472&amp;""="",F472&amp;""=""),"",IFERROR(INDEX('المنتجات'!$D$5:$D$204,MATCH($F472,'المنتجات'!$A$5:$A$204,0))*G472-H472,0))</f>
        <v/>
      </c>
      <c r="L472" s="18">
        <f>IF(AND(B472&amp;""="",F472&amp;""=""),"",IF(I472="تم التسليم",IFERROR(INDEX('المحافظات'!$B$5:$B$44,MATCH($E472,'المحافظات'!$A$5:$A$44,0)),0),0))</f>
        <v/>
      </c>
      <c r="M472" s="18">
        <f>IF(AND(B472&amp;""="",F472&amp;""=""),"",IFERROR(INDEX('المنتجات'!$C$5:$C$204,MATCH($F472,'المنتجات'!$A$5:$A$204,0))*G472,0))</f>
        <v/>
      </c>
      <c r="N472" s="18">
        <f>IF(AND(B472&amp;""="",F472&amp;""=""),"",IF(I472="تم التسليم",IFERROR(INDEX('المحافظات'!$C$5:$C$44,MATCH($E472,'المحافظات'!$A$5:$A$44,0)),0),IF(I472="مرتجع",IFERROR(INDEX('المحافظات'!$D$5:$D$44,MATCH($E472,'المحافظات'!$A$5:$A$44,0)),0),0)))</f>
        <v/>
      </c>
      <c r="O472" s="18">
        <f>IF(AND(B472&amp;""="",F472&amp;""=""),"",IF(I472="تم التسليم",K472+L472-M472-N472,IF(I472="مرتجع",-N472,IF(I472="ملغي",0,""))))</f>
        <v/>
      </c>
      <c r="P472" s="6">
        <f>IF(AND(B472&amp;""="",F472&amp;""=""),"",IF(NOT(ISNUMBER(MATCH(F472,'المنتجات'!$A$5:$A$204,0))),"كود المنتج غير معروف",IF(NOT(ISNUMBER(MATCH(E472,'المحافظات'!$A$5:$A$44,0))),"المنطقة غير معروفة",IF(K472&lt;0,"الخصم أكبر من قيمة الطلب",IF(I472&amp;""="","اكتب الحالة","")))))</f>
        <v/>
      </c>
    </row>
    <row r="473">
      <c r="A473" s="17" t="n"/>
      <c r="B473" s="5" t="n"/>
      <c r="C473" s="5" t="n"/>
      <c r="D473" s="13" t="n"/>
      <c r="E473" s="5" t="n"/>
      <c r="F473" s="5" t="n"/>
      <c r="G473" s="15" t="n"/>
      <c r="H473" s="14" t="n"/>
      <c r="I473" s="5" t="n"/>
      <c r="J473" s="6">
        <f>IF(AND(B473&amp;""="",F473&amp;""=""),"",IFERROR(INDEX('المنتجات'!$B$5:$B$204,MATCH($F473,'المنتجات'!$A$5:$A$204,0))&amp;"",""))</f>
        <v/>
      </c>
      <c r="K473" s="18">
        <f>IF(AND(B473&amp;""="",F473&amp;""=""),"",IFERROR(INDEX('المنتجات'!$D$5:$D$204,MATCH($F473,'المنتجات'!$A$5:$A$204,0))*G473-H473,0))</f>
        <v/>
      </c>
      <c r="L473" s="18">
        <f>IF(AND(B473&amp;""="",F473&amp;""=""),"",IF(I473="تم التسليم",IFERROR(INDEX('المحافظات'!$B$5:$B$44,MATCH($E473,'المحافظات'!$A$5:$A$44,0)),0),0))</f>
        <v/>
      </c>
      <c r="M473" s="18">
        <f>IF(AND(B473&amp;""="",F473&amp;""=""),"",IFERROR(INDEX('المنتجات'!$C$5:$C$204,MATCH($F473,'المنتجات'!$A$5:$A$204,0))*G473,0))</f>
        <v/>
      </c>
      <c r="N473" s="18">
        <f>IF(AND(B473&amp;""="",F473&amp;""=""),"",IF(I473="تم التسليم",IFERROR(INDEX('المحافظات'!$C$5:$C$44,MATCH($E473,'المحافظات'!$A$5:$A$44,0)),0),IF(I473="مرتجع",IFERROR(INDEX('المحافظات'!$D$5:$D$44,MATCH($E473,'المحافظات'!$A$5:$A$44,0)),0),0)))</f>
        <v/>
      </c>
      <c r="O473" s="18">
        <f>IF(AND(B473&amp;""="",F473&amp;""=""),"",IF(I473="تم التسليم",K473+L473-M473-N473,IF(I473="مرتجع",-N473,IF(I473="ملغي",0,""))))</f>
        <v/>
      </c>
      <c r="P473" s="6">
        <f>IF(AND(B473&amp;""="",F473&amp;""=""),"",IF(NOT(ISNUMBER(MATCH(F473,'المنتجات'!$A$5:$A$204,0))),"كود المنتج غير معروف",IF(NOT(ISNUMBER(MATCH(E473,'المحافظات'!$A$5:$A$44,0))),"المنطقة غير معروفة",IF(K473&lt;0,"الخصم أكبر من قيمة الطلب",IF(I473&amp;""="","اكتب الحالة","")))))</f>
        <v/>
      </c>
    </row>
    <row r="474">
      <c r="A474" s="17" t="n"/>
      <c r="B474" s="5" t="n"/>
      <c r="C474" s="5" t="n"/>
      <c r="D474" s="13" t="n"/>
      <c r="E474" s="5" t="n"/>
      <c r="F474" s="5" t="n"/>
      <c r="G474" s="15" t="n"/>
      <c r="H474" s="14" t="n"/>
      <c r="I474" s="5" t="n"/>
      <c r="J474" s="6">
        <f>IF(AND(B474&amp;""="",F474&amp;""=""),"",IFERROR(INDEX('المنتجات'!$B$5:$B$204,MATCH($F474,'المنتجات'!$A$5:$A$204,0))&amp;"",""))</f>
        <v/>
      </c>
      <c r="K474" s="18">
        <f>IF(AND(B474&amp;""="",F474&amp;""=""),"",IFERROR(INDEX('المنتجات'!$D$5:$D$204,MATCH($F474,'المنتجات'!$A$5:$A$204,0))*G474-H474,0))</f>
        <v/>
      </c>
      <c r="L474" s="18">
        <f>IF(AND(B474&amp;""="",F474&amp;""=""),"",IF(I474="تم التسليم",IFERROR(INDEX('المحافظات'!$B$5:$B$44,MATCH($E474,'المحافظات'!$A$5:$A$44,0)),0),0))</f>
        <v/>
      </c>
      <c r="M474" s="18">
        <f>IF(AND(B474&amp;""="",F474&amp;""=""),"",IFERROR(INDEX('المنتجات'!$C$5:$C$204,MATCH($F474,'المنتجات'!$A$5:$A$204,0))*G474,0))</f>
        <v/>
      </c>
      <c r="N474" s="18">
        <f>IF(AND(B474&amp;""="",F474&amp;""=""),"",IF(I474="تم التسليم",IFERROR(INDEX('المحافظات'!$C$5:$C$44,MATCH($E474,'المحافظات'!$A$5:$A$44,0)),0),IF(I474="مرتجع",IFERROR(INDEX('المحافظات'!$D$5:$D$44,MATCH($E474,'المحافظات'!$A$5:$A$44,0)),0),0)))</f>
        <v/>
      </c>
      <c r="O474" s="18">
        <f>IF(AND(B474&amp;""="",F474&amp;""=""),"",IF(I474="تم التسليم",K474+L474-M474-N474,IF(I474="مرتجع",-N474,IF(I474="ملغي",0,""))))</f>
        <v/>
      </c>
      <c r="P474" s="6">
        <f>IF(AND(B474&amp;""="",F474&amp;""=""),"",IF(NOT(ISNUMBER(MATCH(F474,'المنتجات'!$A$5:$A$204,0))),"كود المنتج غير معروف",IF(NOT(ISNUMBER(MATCH(E474,'المحافظات'!$A$5:$A$44,0))),"المنطقة غير معروفة",IF(K474&lt;0,"الخصم أكبر من قيمة الطلب",IF(I474&amp;""="","اكتب الحالة","")))))</f>
        <v/>
      </c>
    </row>
    <row r="475">
      <c r="A475" s="17" t="n"/>
      <c r="B475" s="5" t="n"/>
      <c r="C475" s="5" t="n"/>
      <c r="D475" s="13" t="n"/>
      <c r="E475" s="5" t="n"/>
      <c r="F475" s="5" t="n"/>
      <c r="G475" s="15" t="n"/>
      <c r="H475" s="14" t="n"/>
      <c r="I475" s="5" t="n"/>
      <c r="J475" s="6">
        <f>IF(AND(B475&amp;""="",F475&amp;""=""),"",IFERROR(INDEX('المنتجات'!$B$5:$B$204,MATCH($F475,'المنتجات'!$A$5:$A$204,0))&amp;"",""))</f>
        <v/>
      </c>
      <c r="K475" s="18">
        <f>IF(AND(B475&amp;""="",F475&amp;""=""),"",IFERROR(INDEX('المنتجات'!$D$5:$D$204,MATCH($F475,'المنتجات'!$A$5:$A$204,0))*G475-H475,0))</f>
        <v/>
      </c>
      <c r="L475" s="18">
        <f>IF(AND(B475&amp;""="",F475&amp;""=""),"",IF(I475="تم التسليم",IFERROR(INDEX('المحافظات'!$B$5:$B$44,MATCH($E475,'المحافظات'!$A$5:$A$44,0)),0),0))</f>
        <v/>
      </c>
      <c r="M475" s="18">
        <f>IF(AND(B475&amp;""="",F475&amp;""=""),"",IFERROR(INDEX('المنتجات'!$C$5:$C$204,MATCH($F475,'المنتجات'!$A$5:$A$204,0))*G475,0))</f>
        <v/>
      </c>
      <c r="N475" s="18">
        <f>IF(AND(B475&amp;""="",F475&amp;""=""),"",IF(I475="تم التسليم",IFERROR(INDEX('المحافظات'!$C$5:$C$44,MATCH($E475,'المحافظات'!$A$5:$A$44,0)),0),IF(I475="مرتجع",IFERROR(INDEX('المحافظات'!$D$5:$D$44,MATCH($E475,'المحافظات'!$A$5:$A$44,0)),0),0)))</f>
        <v/>
      </c>
      <c r="O475" s="18">
        <f>IF(AND(B475&amp;""="",F475&amp;""=""),"",IF(I475="تم التسليم",K475+L475-M475-N475,IF(I475="مرتجع",-N475,IF(I475="ملغي",0,""))))</f>
        <v/>
      </c>
      <c r="P475" s="6">
        <f>IF(AND(B475&amp;""="",F475&amp;""=""),"",IF(NOT(ISNUMBER(MATCH(F475,'المنتجات'!$A$5:$A$204,0))),"كود المنتج غير معروف",IF(NOT(ISNUMBER(MATCH(E475,'المحافظات'!$A$5:$A$44,0))),"المنطقة غير معروفة",IF(K475&lt;0,"الخصم أكبر من قيمة الطلب",IF(I475&amp;""="","اكتب الحالة","")))))</f>
        <v/>
      </c>
    </row>
    <row r="476">
      <c r="A476" s="17" t="n"/>
      <c r="B476" s="5" t="n"/>
      <c r="C476" s="5" t="n"/>
      <c r="D476" s="13" t="n"/>
      <c r="E476" s="5" t="n"/>
      <c r="F476" s="5" t="n"/>
      <c r="G476" s="15" t="n"/>
      <c r="H476" s="14" t="n"/>
      <c r="I476" s="5" t="n"/>
      <c r="J476" s="6">
        <f>IF(AND(B476&amp;""="",F476&amp;""=""),"",IFERROR(INDEX('المنتجات'!$B$5:$B$204,MATCH($F476,'المنتجات'!$A$5:$A$204,0))&amp;"",""))</f>
        <v/>
      </c>
      <c r="K476" s="18">
        <f>IF(AND(B476&amp;""="",F476&amp;""=""),"",IFERROR(INDEX('المنتجات'!$D$5:$D$204,MATCH($F476,'المنتجات'!$A$5:$A$204,0))*G476-H476,0))</f>
        <v/>
      </c>
      <c r="L476" s="18">
        <f>IF(AND(B476&amp;""="",F476&amp;""=""),"",IF(I476="تم التسليم",IFERROR(INDEX('المحافظات'!$B$5:$B$44,MATCH($E476,'المحافظات'!$A$5:$A$44,0)),0),0))</f>
        <v/>
      </c>
      <c r="M476" s="18">
        <f>IF(AND(B476&amp;""="",F476&amp;""=""),"",IFERROR(INDEX('المنتجات'!$C$5:$C$204,MATCH($F476,'المنتجات'!$A$5:$A$204,0))*G476,0))</f>
        <v/>
      </c>
      <c r="N476" s="18">
        <f>IF(AND(B476&amp;""="",F476&amp;""=""),"",IF(I476="تم التسليم",IFERROR(INDEX('المحافظات'!$C$5:$C$44,MATCH($E476,'المحافظات'!$A$5:$A$44,0)),0),IF(I476="مرتجع",IFERROR(INDEX('المحافظات'!$D$5:$D$44,MATCH($E476,'المحافظات'!$A$5:$A$44,0)),0),0)))</f>
        <v/>
      </c>
      <c r="O476" s="18">
        <f>IF(AND(B476&amp;""="",F476&amp;""=""),"",IF(I476="تم التسليم",K476+L476-M476-N476,IF(I476="مرتجع",-N476,IF(I476="ملغي",0,""))))</f>
        <v/>
      </c>
      <c r="P476" s="6">
        <f>IF(AND(B476&amp;""="",F476&amp;""=""),"",IF(NOT(ISNUMBER(MATCH(F476,'المنتجات'!$A$5:$A$204,0))),"كود المنتج غير معروف",IF(NOT(ISNUMBER(MATCH(E476,'المحافظات'!$A$5:$A$44,0))),"المنطقة غير معروفة",IF(K476&lt;0,"الخصم أكبر من قيمة الطلب",IF(I476&amp;""="","اكتب الحالة","")))))</f>
        <v/>
      </c>
    </row>
    <row r="477">
      <c r="A477" s="17" t="n"/>
      <c r="B477" s="5" t="n"/>
      <c r="C477" s="5" t="n"/>
      <c r="D477" s="13" t="n"/>
      <c r="E477" s="5" t="n"/>
      <c r="F477" s="5" t="n"/>
      <c r="G477" s="15" t="n"/>
      <c r="H477" s="14" t="n"/>
      <c r="I477" s="5" t="n"/>
      <c r="J477" s="6">
        <f>IF(AND(B477&amp;""="",F477&amp;""=""),"",IFERROR(INDEX('المنتجات'!$B$5:$B$204,MATCH($F477,'المنتجات'!$A$5:$A$204,0))&amp;"",""))</f>
        <v/>
      </c>
      <c r="K477" s="18">
        <f>IF(AND(B477&amp;""="",F477&amp;""=""),"",IFERROR(INDEX('المنتجات'!$D$5:$D$204,MATCH($F477,'المنتجات'!$A$5:$A$204,0))*G477-H477,0))</f>
        <v/>
      </c>
      <c r="L477" s="18">
        <f>IF(AND(B477&amp;""="",F477&amp;""=""),"",IF(I477="تم التسليم",IFERROR(INDEX('المحافظات'!$B$5:$B$44,MATCH($E477,'المحافظات'!$A$5:$A$44,0)),0),0))</f>
        <v/>
      </c>
      <c r="M477" s="18">
        <f>IF(AND(B477&amp;""="",F477&amp;""=""),"",IFERROR(INDEX('المنتجات'!$C$5:$C$204,MATCH($F477,'المنتجات'!$A$5:$A$204,0))*G477,0))</f>
        <v/>
      </c>
      <c r="N477" s="18">
        <f>IF(AND(B477&amp;""="",F477&amp;""=""),"",IF(I477="تم التسليم",IFERROR(INDEX('المحافظات'!$C$5:$C$44,MATCH($E477,'المحافظات'!$A$5:$A$44,0)),0),IF(I477="مرتجع",IFERROR(INDEX('المحافظات'!$D$5:$D$44,MATCH($E477,'المحافظات'!$A$5:$A$44,0)),0),0)))</f>
        <v/>
      </c>
      <c r="O477" s="18">
        <f>IF(AND(B477&amp;""="",F477&amp;""=""),"",IF(I477="تم التسليم",K477+L477-M477-N477,IF(I477="مرتجع",-N477,IF(I477="ملغي",0,""))))</f>
        <v/>
      </c>
      <c r="P477" s="6">
        <f>IF(AND(B477&amp;""="",F477&amp;""=""),"",IF(NOT(ISNUMBER(MATCH(F477,'المنتجات'!$A$5:$A$204,0))),"كود المنتج غير معروف",IF(NOT(ISNUMBER(MATCH(E477,'المحافظات'!$A$5:$A$44,0))),"المنطقة غير معروفة",IF(K477&lt;0,"الخصم أكبر من قيمة الطلب",IF(I477&amp;""="","اكتب الحالة","")))))</f>
        <v/>
      </c>
    </row>
    <row r="478">
      <c r="A478" s="17" t="n"/>
      <c r="B478" s="5" t="n"/>
      <c r="C478" s="5" t="n"/>
      <c r="D478" s="13" t="n"/>
      <c r="E478" s="5" t="n"/>
      <c r="F478" s="5" t="n"/>
      <c r="G478" s="15" t="n"/>
      <c r="H478" s="14" t="n"/>
      <c r="I478" s="5" t="n"/>
      <c r="J478" s="6">
        <f>IF(AND(B478&amp;""="",F478&amp;""=""),"",IFERROR(INDEX('المنتجات'!$B$5:$B$204,MATCH($F478,'المنتجات'!$A$5:$A$204,0))&amp;"",""))</f>
        <v/>
      </c>
      <c r="K478" s="18">
        <f>IF(AND(B478&amp;""="",F478&amp;""=""),"",IFERROR(INDEX('المنتجات'!$D$5:$D$204,MATCH($F478,'المنتجات'!$A$5:$A$204,0))*G478-H478,0))</f>
        <v/>
      </c>
      <c r="L478" s="18">
        <f>IF(AND(B478&amp;""="",F478&amp;""=""),"",IF(I478="تم التسليم",IFERROR(INDEX('المحافظات'!$B$5:$B$44,MATCH($E478,'المحافظات'!$A$5:$A$44,0)),0),0))</f>
        <v/>
      </c>
      <c r="M478" s="18">
        <f>IF(AND(B478&amp;""="",F478&amp;""=""),"",IFERROR(INDEX('المنتجات'!$C$5:$C$204,MATCH($F478,'المنتجات'!$A$5:$A$204,0))*G478,0))</f>
        <v/>
      </c>
      <c r="N478" s="18">
        <f>IF(AND(B478&amp;""="",F478&amp;""=""),"",IF(I478="تم التسليم",IFERROR(INDEX('المحافظات'!$C$5:$C$44,MATCH($E478,'المحافظات'!$A$5:$A$44,0)),0),IF(I478="مرتجع",IFERROR(INDEX('المحافظات'!$D$5:$D$44,MATCH($E478,'المحافظات'!$A$5:$A$44,0)),0),0)))</f>
        <v/>
      </c>
      <c r="O478" s="18">
        <f>IF(AND(B478&amp;""="",F478&amp;""=""),"",IF(I478="تم التسليم",K478+L478-M478-N478,IF(I478="مرتجع",-N478,IF(I478="ملغي",0,""))))</f>
        <v/>
      </c>
      <c r="P478" s="6">
        <f>IF(AND(B478&amp;""="",F478&amp;""=""),"",IF(NOT(ISNUMBER(MATCH(F478,'المنتجات'!$A$5:$A$204,0))),"كود المنتج غير معروف",IF(NOT(ISNUMBER(MATCH(E478,'المحافظات'!$A$5:$A$44,0))),"المنطقة غير معروفة",IF(K478&lt;0,"الخصم أكبر من قيمة الطلب",IF(I478&amp;""="","اكتب الحالة","")))))</f>
        <v/>
      </c>
    </row>
    <row r="479">
      <c r="A479" s="17" t="n"/>
      <c r="B479" s="5" t="n"/>
      <c r="C479" s="5" t="n"/>
      <c r="D479" s="13" t="n"/>
      <c r="E479" s="5" t="n"/>
      <c r="F479" s="5" t="n"/>
      <c r="G479" s="15" t="n"/>
      <c r="H479" s="14" t="n"/>
      <c r="I479" s="5" t="n"/>
      <c r="J479" s="6">
        <f>IF(AND(B479&amp;""="",F479&amp;""=""),"",IFERROR(INDEX('المنتجات'!$B$5:$B$204,MATCH($F479,'المنتجات'!$A$5:$A$204,0))&amp;"",""))</f>
        <v/>
      </c>
      <c r="K479" s="18">
        <f>IF(AND(B479&amp;""="",F479&amp;""=""),"",IFERROR(INDEX('المنتجات'!$D$5:$D$204,MATCH($F479,'المنتجات'!$A$5:$A$204,0))*G479-H479,0))</f>
        <v/>
      </c>
      <c r="L479" s="18">
        <f>IF(AND(B479&amp;""="",F479&amp;""=""),"",IF(I479="تم التسليم",IFERROR(INDEX('المحافظات'!$B$5:$B$44,MATCH($E479,'المحافظات'!$A$5:$A$44,0)),0),0))</f>
        <v/>
      </c>
      <c r="M479" s="18">
        <f>IF(AND(B479&amp;""="",F479&amp;""=""),"",IFERROR(INDEX('المنتجات'!$C$5:$C$204,MATCH($F479,'المنتجات'!$A$5:$A$204,0))*G479,0))</f>
        <v/>
      </c>
      <c r="N479" s="18">
        <f>IF(AND(B479&amp;""="",F479&amp;""=""),"",IF(I479="تم التسليم",IFERROR(INDEX('المحافظات'!$C$5:$C$44,MATCH($E479,'المحافظات'!$A$5:$A$44,0)),0),IF(I479="مرتجع",IFERROR(INDEX('المحافظات'!$D$5:$D$44,MATCH($E479,'المحافظات'!$A$5:$A$44,0)),0),0)))</f>
        <v/>
      </c>
      <c r="O479" s="18">
        <f>IF(AND(B479&amp;""="",F479&amp;""=""),"",IF(I479="تم التسليم",K479+L479-M479-N479,IF(I479="مرتجع",-N479,IF(I479="ملغي",0,""))))</f>
        <v/>
      </c>
      <c r="P479" s="6">
        <f>IF(AND(B479&amp;""="",F479&amp;""=""),"",IF(NOT(ISNUMBER(MATCH(F479,'المنتجات'!$A$5:$A$204,0))),"كود المنتج غير معروف",IF(NOT(ISNUMBER(MATCH(E479,'المحافظات'!$A$5:$A$44,0))),"المنطقة غير معروفة",IF(K479&lt;0,"الخصم أكبر من قيمة الطلب",IF(I479&amp;""="","اكتب الحالة","")))))</f>
        <v/>
      </c>
    </row>
    <row r="480">
      <c r="A480" s="17" t="n"/>
      <c r="B480" s="5" t="n"/>
      <c r="C480" s="5" t="n"/>
      <c r="D480" s="13" t="n"/>
      <c r="E480" s="5" t="n"/>
      <c r="F480" s="5" t="n"/>
      <c r="G480" s="15" t="n"/>
      <c r="H480" s="14" t="n"/>
      <c r="I480" s="5" t="n"/>
      <c r="J480" s="6">
        <f>IF(AND(B480&amp;""="",F480&amp;""=""),"",IFERROR(INDEX('المنتجات'!$B$5:$B$204,MATCH($F480,'المنتجات'!$A$5:$A$204,0))&amp;"",""))</f>
        <v/>
      </c>
      <c r="K480" s="18">
        <f>IF(AND(B480&amp;""="",F480&amp;""=""),"",IFERROR(INDEX('المنتجات'!$D$5:$D$204,MATCH($F480,'المنتجات'!$A$5:$A$204,0))*G480-H480,0))</f>
        <v/>
      </c>
      <c r="L480" s="18">
        <f>IF(AND(B480&amp;""="",F480&amp;""=""),"",IF(I480="تم التسليم",IFERROR(INDEX('المحافظات'!$B$5:$B$44,MATCH($E480,'المحافظات'!$A$5:$A$44,0)),0),0))</f>
        <v/>
      </c>
      <c r="M480" s="18">
        <f>IF(AND(B480&amp;""="",F480&amp;""=""),"",IFERROR(INDEX('المنتجات'!$C$5:$C$204,MATCH($F480,'المنتجات'!$A$5:$A$204,0))*G480,0))</f>
        <v/>
      </c>
      <c r="N480" s="18">
        <f>IF(AND(B480&amp;""="",F480&amp;""=""),"",IF(I480="تم التسليم",IFERROR(INDEX('المحافظات'!$C$5:$C$44,MATCH($E480,'المحافظات'!$A$5:$A$44,0)),0),IF(I480="مرتجع",IFERROR(INDEX('المحافظات'!$D$5:$D$44,MATCH($E480,'المحافظات'!$A$5:$A$44,0)),0),0)))</f>
        <v/>
      </c>
      <c r="O480" s="18">
        <f>IF(AND(B480&amp;""="",F480&amp;""=""),"",IF(I480="تم التسليم",K480+L480-M480-N480,IF(I480="مرتجع",-N480,IF(I480="ملغي",0,""))))</f>
        <v/>
      </c>
      <c r="P480" s="6">
        <f>IF(AND(B480&amp;""="",F480&amp;""=""),"",IF(NOT(ISNUMBER(MATCH(F480,'المنتجات'!$A$5:$A$204,0))),"كود المنتج غير معروف",IF(NOT(ISNUMBER(MATCH(E480,'المحافظات'!$A$5:$A$44,0))),"المنطقة غير معروفة",IF(K480&lt;0,"الخصم أكبر من قيمة الطلب",IF(I480&amp;""="","اكتب الحالة","")))))</f>
        <v/>
      </c>
    </row>
    <row r="481">
      <c r="A481" s="17" t="n"/>
      <c r="B481" s="5" t="n"/>
      <c r="C481" s="5" t="n"/>
      <c r="D481" s="13" t="n"/>
      <c r="E481" s="5" t="n"/>
      <c r="F481" s="5" t="n"/>
      <c r="G481" s="15" t="n"/>
      <c r="H481" s="14" t="n"/>
      <c r="I481" s="5" t="n"/>
      <c r="J481" s="6">
        <f>IF(AND(B481&amp;""="",F481&amp;""=""),"",IFERROR(INDEX('المنتجات'!$B$5:$B$204,MATCH($F481,'المنتجات'!$A$5:$A$204,0))&amp;"",""))</f>
        <v/>
      </c>
      <c r="K481" s="18">
        <f>IF(AND(B481&amp;""="",F481&amp;""=""),"",IFERROR(INDEX('المنتجات'!$D$5:$D$204,MATCH($F481,'المنتجات'!$A$5:$A$204,0))*G481-H481,0))</f>
        <v/>
      </c>
      <c r="L481" s="18">
        <f>IF(AND(B481&amp;""="",F481&amp;""=""),"",IF(I481="تم التسليم",IFERROR(INDEX('المحافظات'!$B$5:$B$44,MATCH($E481,'المحافظات'!$A$5:$A$44,0)),0),0))</f>
        <v/>
      </c>
      <c r="M481" s="18">
        <f>IF(AND(B481&amp;""="",F481&amp;""=""),"",IFERROR(INDEX('المنتجات'!$C$5:$C$204,MATCH($F481,'المنتجات'!$A$5:$A$204,0))*G481,0))</f>
        <v/>
      </c>
      <c r="N481" s="18">
        <f>IF(AND(B481&amp;""="",F481&amp;""=""),"",IF(I481="تم التسليم",IFERROR(INDEX('المحافظات'!$C$5:$C$44,MATCH($E481,'المحافظات'!$A$5:$A$44,0)),0),IF(I481="مرتجع",IFERROR(INDEX('المحافظات'!$D$5:$D$44,MATCH($E481,'المحافظات'!$A$5:$A$44,0)),0),0)))</f>
        <v/>
      </c>
      <c r="O481" s="18">
        <f>IF(AND(B481&amp;""="",F481&amp;""=""),"",IF(I481="تم التسليم",K481+L481-M481-N481,IF(I481="مرتجع",-N481,IF(I481="ملغي",0,""))))</f>
        <v/>
      </c>
      <c r="P481" s="6">
        <f>IF(AND(B481&amp;""="",F481&amp;""=""),"",IF(NOT(ISNUMBER(MATCH(F481,'المنتجات'!$A$5:$A$204,0))),"كود المنتج غير معروف",IF(NOT(ISNUMBER(MATCH(E481,'المحافظات'!$A$5:$A$44,0))),"المنطقة غير معروفة",IF(K481&lt;0,"الخصم أكبر من قيمة الطلب",IF(I481&amp;""="","اكتب الحالة","")))))</f>
        <v/>
      </c>
    </row>
    <row r="482">
      <c r="A482" s="17" t="n"/>
      <c r="B482" s="5" t="n"/>
      <c r="C482" s="5" t="n"/>
      <c r="D482" s="13" t="n"/>
      <c r="E482" s="5" t="n"/>
      <c r="F482" s="5" t="n"/>
      <c r="G482" s="15" t="n"/>
      <c r="H482" s="14" t="n"/>
      <c r="I482" s="5" t="n"/>
      <c r="J482" s="6">
        <f>IF(AND(B482&amp;""="",F482&amp;""=""),"",IFERROR(INDEX('المنتجات'!$B$5:$B$204,MATCH($F482,'المنتجات'!$A$5:$A$204,0))&amp;"",""))</f>
        <v/>
      </c>
      <c r="K482" s="18">
        <f>IF(AND(B482&amp;""="",F482&amp;""=""),"",IFERROR(INDEX('المنتجات'!$D$5:$D$204,MATCH($F482,'المنتجات'!$A$5:$A$204,0))*G482-H482,0))</f>
        <v/>
      </c>
      <c r="L482" s="18">
        <f>IF(AND(B482&amp;""="",F482&amp;""=""),"",IF(I482="تم التسليم",IFERROR(INDEX('المحافظات'!$B$5:$B$44,MATCH($E482,'المحافظات'!$A$5:$A$44,0)),0),0))</f>
        <v/>
      </c>
      <c r="M482" s="18">
        <f>IF(AND(B482&amp;""="",F482&amp;""=""),"",IFERROR(INDEX('المنتجات'!$C$5:$C$204,MATCH($F482,'المنتجات'!$A$5:$A$204,0))*G482,0))</f>
        <v/>
      </c>
      <c r="N482" s="18">
        <f>IF(AND(B482&amp;""="",F482&amp;""=""),"",IF(I482="تم التسليم",IFERROR(INDEX('المحافظات'!$C$5:$C$44,MATCH($E482,'المحافظات'!$A$5:$A$44,0)),0),IF(I482="مرتجع",IFERROR(INDEX('المحافظات'!$D$5:$D$44,MATCH($E482,'المحافظات'!$A$5:$A$44,0)),0),0)))</f>
        <v/>
      </c>
      <c r="O482" s="18">
        <f>IF(AND(B482&amp;""="",F482&amp;""=""),"",IF(I482="تم التسليم",K482+L482-M482-N482,IF(I482="مرتجع",-N482,IF(I482="ملغي",0,""))))</f>
        <v/>
      </c>
      <c r="P482" s="6">
        <f>IF(AND(B482&amp;""="",F482&amp;""=""),"",IF(NOT(ISNUMBER(MATCH(F482,'المنتجات'!$A$5:$A$204,0))),"كود المنتج غير معروف",IF(NOT(ISNUMBER(MATCH(E482,'المحافظات'!$A$5:$A$44,0))),"المنطقة غير معروفة",IF(K482&lt;0,"الخصم أكبر من قيمة الطلب",IF(I482&amp;""="","اكتب الحالة","")))))</f>
        <v/>
      </c>
    </row>
    <row r="483">
      <c r="A483" s="17" t="n"/>
      <c r="B483" s="5" t="n"/>
      <c r="C483" s="5" t="n"/>
      <c r="D483" s="13" t="n"/>
      <c r="E483" s="5" t="n"/>
      <c r="F483" s="5" t="n"/>
      <c r="G483" s="15" t="n"/>
      <c r="H483" s="14" t="n"/>
      <c r="I483" s="5" t="n"/>
      <c r="J483" s="6">
        <f>IF(AND(B483&amp;""="",F483&amp;""=""),"",IFERROR(INDEX('المنتجات'!$B$5:$B$204,MATCH($F483,'المنتجات'!$A$5:$A$204,0))&amp;"",""))</f>
        <v/>
      </c>
      <c r="K483" s="18">
        <f>IF(AND(B483&amp;""="",F483&amp;""=""),"",IFERROR(INDEX('المنتجات'!$D$5:$D$204,MATCH($F483,'المنتجات'!$A$5:$A$204,0))*G483-H483,0))</f>
        <v/>
      </c>
      <c r="L483" s="18">
        <f>IF(AND(B483&amp;""="",F483&amp;""=""),"",IF(I483="تم التسليم",IFERROR(INDEX('المحافظات'!$B$5:$B$44,MATCH($E483,'المحافظات'!$A$5:$A$44,0)),0),0))</f>
        <v/>
      </c>
      <c r="M483" s="18">
        <f>IF(AND(B483&amp;""="",F483&amp;""=""),"",IFERROR(INDEX('المنتجات'!$C$5:$C$204,MATCH($F483,'المنتجات'!$A$5:$A$204,0))*G483,0))</f>
        <v/>
      </c>
      <c r="N483" s="18">
        <f>IF(AND(B483&amp;""="",F483&amp;""=""),"",IF(I483="تم التسليم",IFERROR(INDEX('المحافظات'!$C$5:$C$44,MATCH($E483,'المحافظات'!$A$5:$A$44,0)),0),IF(I483="مرتجع",IFERROR(INDEX('المحافظات'!$D$5:$D$44,MATCH($E483,'المحافظات'!$A$5:$A$44,0)),0),0)))</f>
        <v/>
      </c>
      <c r="O483" s="18">
        <f>IF(AND(B483&amp;""="",F483&amp;""=""),"",IF(I483="تم التسليم",K483+L483-M483-N483,IF(I483="مرتجع",-N483,IF(I483="ملغي",0,""))))</f>
        <v/>
      </c>
      <c r="P483" s="6">
        <f>IF(AND(B483&amp;""="",F483&amp;""=""),"",IF(NOT(ISNUMBER(MATCH(F483,'المنتجات'!$A$5:$A$204,0))),"كود المنتج غير معروف",IF(NOT(ISNUMBER(MATCH(E483,'المحافظات'!$A$5:$A$44,0))),"المنطقة غير معروفة",IF(K483&lt;0,"الخصم أكبر من قيمة الطلب",IF(I483&amp;""="","اكتب الحالة","")))))</f>
        <v/>
      </c>
    </row>
    <row r="484">
      <c r="A484" s="17" t="n"/>
      <c r="B484" s="5" t="n"/>
      <c r="C484" s="5" t="n"/>
      <c r="D484" s="13" t="n"/>
      <c r="E484" s="5" t="n"/>
      <c r="F484" s="5" t="n"/>
      <c r="G484" s="15" t="n"/>
      <c r="H484" s="14" t="n"/>
      <c r="I484" s="5" t="n"/>
      <c r="J484" s="6">
        <f>IF(AND(B484&amp;""="",F484&amp;""=""),"",IFERROR(INDEX('المنتجات'!$B$5:$B$204,MATCH($F484,'المنتجات'!$A$5:$A$204,0))&amp;"",""))</f>
        <v/>
      </c>
      <c r="K484" s="18">
        <f>IF(AND(B484&amp;""="",F484&amp;""=""),"",IFERROR(INDEX('المنتجات'!$D$5:$D$204,MATCH($F484,'المنتجات'!$A$5:$A$204,0))*G484-H484,0))</f>
        <v/>
      </c>
      <c r="L484" s="18">
        <f>IF(AND(B484&amp;""="",F484&amp;""=""),"",IF(I484="تم التسليم",IFERROR(INDEX('المحافظات'!$B$5:$B$44,MATCH($E484,'المحافظات'!$A$5:$A$44,0)),0),0))</f>
        <v/>
      </c>
      <c r="M484" s="18">
        <f>IF(AND(B484&amp;""="",F484&amp;""=""),"",IFERROR(INDEX('المنتجات'!$C$5:$C$204,MATCH($F484,'المنتجات'!$A$5:$A$204,0))*G484,0))</f>
        <v/>
      </c>
      <c r="N484" s="18">
        <f>IF(AND(B484&amp;""="",F484&amp;""=""),"",IF(I484="تم التسليم",IFERROR(INDEX('المحافظات'!$C$5:$C$44,MATCH($E484,'المحافظات'!$A$5:$A$44,0)),0),IF(I484="مرتجع",IFERROR(INDEX('المحافظات'!$D$5:$D$44,MATCH($E484,'المحافظات'!$A$5:$A$44,0)),0),0)))</f>
        <v/>
      </c>
      <c r="O484" s="18">
        <f>IF(AND(B484&amp;""="",F484&amp;""=""),"",IF(I484="تم التسليم",K484+L484-M484-N484,IF(I484="مرتجع",-N484,IF(I484="ملغي",0,""))))</f>
        <v/>
      </c>
      <c r="P484" s="6">
        <f>IF(AND(B484&amp;""="",F484&amp;""=""),"",IF(NOT(ISNUMBER(MATCH(F484,'المنتجات'!$A$5:$A$204,0))),"كود المنتج غير معروف",IF(NOT(ISNUMBER(MATCH(E484,'المحافظات'!$A$5:$A$44,0))),"المنطقة غير معروفة",IF(K484&lt;0,"الخصم أكبر من قيمة الطلب",IF(I484&amp;""="","اكتب الحالة","")))))</f>
        <v/>
      </c>
    </row>
    <row r="485">
      <c r="A485" s="17" t="n"/>
      <c r="B485" s="5" t="n"/>
      <c r="C485" s="5" t="n"/>
      <c r="D485" s="13" t="n"/>
      <c r="E485" s="5" t="n"/>
      <c r="F485" s="5" t="n"/>
      <c r="G485" s="15" t="n"/>
      <c r="H485" s="14" t="n"/>
      <c r="I485" s="5" t="n"/>
      <c r="J485" s="6">
        <f>IF(AND(B485&amp;""="",F485&amp;""=""),"",IFERROR(INDEX('المنتجات'!$B$5:$B$204,MATCH($F485,'المنتجات'!$A$5:$A$204,0))&amp;"",""))</f>
        <v/>
      </c>
      <c r="K485" s="18">
        <f>IF(AND(B485&amp;""="",F485&amp;""=""),"",IFERROR(INDEX('المنتجات'!$D$5:$D$204,MATCH($F485,'المنتجات'!$A$5:$A$204,0))*G485-H485,0))</f>
        <v/>
      </c>
      <c r="L485" s="18">
        <f>IF(AND(B485&amp;""="",F485&amp;""=""),"",IF(I485="تم التسليم",IFERROR(INDEX('المحافظات'!$B$5:$B$44,MATCH($E485,'المحافظات'!$A$5:$A$44,0)),0),0))</f>
        <v/>
      </c>
      <c r="M485" s="18">
        <f>IF(AND(B485&amp;""="",F485&amp;""=""),"",IFERROR(INDEX('المنتجات'!$C$5:$C$204,MATCH($F485,'المنتجات'!$A$5:$A$204,0))*G485,0))</f>
        <v/>
      </c>
      <c r="N485" s="18">
        <f>IF(AND(B485&amp;""="",F485&amp;""=""),"",IF(I485="تم التسليم",IFERROR(INDEX('المحافظات'!$C$5:$C$44,MATCH($E485,'المحافظات'!$A$5:$A$44,0)),0),IF(I485="مرتجع",IFERROR(INDEX('المحافظات'!$D$5:$D$44,MATCH($E485,'المحافظات'!$A$5:$A$44,0)),0),0)))</f>
        <v/>
      </c>
      <c r="O485" s="18">
        <f>IF(AND(B485&amp;""="",F485&amp;""=""),"",IF(I485="تم التسليم",K485+L485-M485-N485,IF(I485="مرتجع",-N485,IF(I485="ملغي",0,""))))</f>
        <v/>
      </c>
      <c r="P485" s="6">
        <f>IF(AND(B485&amp;""="",F485&amp;""=""),"",IF(NOT(ISNUMBER(MATCH(F485,'المنتجات'!$A$5:$A$204,0))),"كود المنتج غير معروف",IF(NOT(ISNUMBER(MATCH(E485,'المحافظات'!$A$5:$A$44,0))),"المنطقة غير معروفة",IF(K485&lt;0,"الخصم أكبر من قيمة الطلب",IF(I485&amp;""="","اكتب الحالة","")))))</f>
        <v/>
      </c>
    </row>
    <row r="486">
      <c r="A486" s="17" t="n"/>
      <c r="B486" s="5" t="n"/>
      <c r="C486" s="5" t="n"/>
      <c r="D486" s="13" t="n"/>
      <c r="E486" s="5" t="n"/>
      <c r="F486" s="5" t="n"/>
      <c r="G486" s="15" t="n"/>
      <c r="H486" s="14" t="n"/>
      <c r="I486" s="5" t="n"/>
      <c r="J486" s="6">
        <f>IF(AND(B486&amp;""="",F486&amp;""=""),"",IFERROR(INDEX('المنتجات'!$B$5:$B$204,MATCH($F486,'المنتجات'!$A$5:$A$204,0))&amp;"",""))</f>
        <v/>
      </c>
      <c r="K486" s="18">
        <f>IF(AND(B486&amp;""="",F486&amp;""=""),"",IFERROR(INDEX('المنتجات'!$D$5:$D$204,MATCH($F486,'المنتجات'!$A$5:$A$204,0))*G486-H486,0))</f>
        <v/>
      </c>
      <c r="L486" s="18">
        <f>IF(AND(B486&amp;""="",F486&amp;""=""),"",IF(I486="تم التسليم",IFERROR(INDEX('المحافظات'!$B$5:$B$44,MATCH($E486,'المحافظات'!$A$5:$A$44,0)),0),0))</f>
        <v/>
      </c>
      <c r="M486" s="18">
        <f>IF(AND(B486&amp;""="",F486&amp;""=""),"",IFERROR(INDEX('المنتجات'!$C$5:$C$204,MATCH($F486,'المنتجات'!$A$5:$A$204,0))*G486,0))</f>
        <v/>
      </c>
      <c r="N486" s="18">
        <f>IF(AND(B486&amp;""="",F486&amp;""=""),"",IF(I486="تم التسليم",IFERROR(INDEX('المحافظات'!$C$5:$C$44,MATCH($E486,'المحافظات'!$A$5:$A$44,0)),0),IF(I486="مرتجع",IFERROR(INDEX('المحافظات'!$D$5:$D$44,MATCH($E486,'المحافظات'!$A$5:$A$44,0)),0),0)))</f>
        <v/>
      </c>
      <c r="O486" s="18">
        <f>IF(AND(B486&amp;""="",F486&amp;""=""),"",IF(I486="تم التسليم",K486+L486-M486-N486,IF(I486="مرتجع",-N486,IF(I486="ملغي",0,""))))</f>
        <v/>
      </c>
      <c r="P486" s="6">
        <f>IF(AND(B486&amp;""="",F486&amp;""=""),"",IF(NOT(ISNUMBER(MATCH(F486,'المنتجات'!$A$5:$A$204,0))),"كود المنتج غير معروف",IF(NOT(ISNUMBER(MATCH(E486,'المحافظات'!$A$5:$A$44,0))),"المنطقة غير معروفة",IF(K486&lt;0,"الخصم أكبر من قيمة الطلب",IF(I486&amp;""="","اكتب الحالة","")))))</f>
        <v/>
      </c>
    </row>
    <row r="487">
      <c r="A487" s="17" t="n"/>
      <c r="B487" s="5" t="n"/>
      <c r="C487" s="5" t="n"/>
      <c r="D487" s="13" t="n"/>
      <c r="E487" s="5" t="n"/>
      <c r="F487" s="5" t="n"/>
      <c r="G487" s="15" t="n"/>
      <c r="H487" s="14" t="n"/>
      <c r="I487" s="5" t="n"/>
      <c r="J487" s="6">
        <f>IF(AND(B487&amp;""="",F487&amp;""=""),"",IFERROR(INDEX('المنتجات'!$B$5:$B$204,MATCH($F487,'المنتجات'!$A$5:$A$204,0))&amp;"",""))</f>
        <v/>
      </c>
      <c r="K487" s="18">
        <f>IF(AND(B487&amp;""="",F487&amp;""=""),"",IFERROR(INDEX('المنتجات'!$D$5:$D$204,MATCH($F487,'المنتجات'!$A$5:$A$204,0))*G487-H487,0))</f>
        <v/>
      </c>
      <c r="L487" s="18">
        <f>IF(AND(B487&amp;""="",F487&amp;""=""),"",IF(I487="تم التسليم",IFERROR(INDEX('المحافظات'!$B$5:$B$44,MATCH($E487,'المحافظات'!$A$5:$A$44,0)),0),0))</f>
        <v/>
      </c>
      <c r="M487" s="18">
        <f>IF(AND(B487&amp;""="",F487&amp;""=""),"",IFERROR(INDEX('المنتجات'!$C$5:$C$204,MATCH($F487,'المنتجات'!$A$5:$A$204,0))*G487,0))</f>
        <v/>
      </c>
      <c r="N487" s="18">
        <f>IF(AND(B487&amp;""="",F487&amp;""=""),"",IF(I487="تم التسليم",IFERROR(INDEX('المحافظات'!$C$5:$C$44,MATCH($E487,'المحافظات'!$A$5:$A$44,0)),0),IF(I487="مرتجع",IFERROR(INDEX('المحافظات'!$D$5:$D$44,MATCH($E487,'المحافظات'!$A$5:$A$44,0)),0),0)))</f>
        <v/>
      </c>
      <c r="O487" s="18">
        <f>IF(AND(B487&amp;""="",F487&amp;""=""),"",IF(I487="تم التسليم",K487+L487-M487-N487,IF(I487="مرتجع",-N487,IF(I487="ملغي",0,""))))</f>
        <v/>
      </c>
      <c r="P487" s="6">
        <f>IF(AND(B487&amp;""="",F487&amp;""=""),"",IF(NOT(ISNUMBER(MATCH(F487,'المنتجات'!$A$5:$A$204,0))),"كود المنتج غير معروف",IF(NOT(ISNUMBER(MATCH(E487,'المحافظات'!$A$5:$A$44,0))),"المنطقة غير معروفة",IF(K487&lt;0,"الخصم أكبر من قيمة الطلب",IF(I487&amp;""="","اكتب الحالة","")))))</f>
        <v/>
      </c>
    </row>
    <row r="488">
      <c r="A488" s="17" t="n"/>
      <c r="B488" s="5" t="n"/>
      <c r="C488" s="5" t="n"/>
      <c r="D488" s="13" t="n"/>
      <c r="E488" s="5" t="n"/>
      <c r="F488" s="5" t="n"/>
      <c r="G488" s="15" t="n"/>
      <c r="H488" s="14" t="n"/>
      <c r="I488" s="5" t="n"/>
      <c r="J488" s="6">
        <f>IF(AND(B488&amp;""="",F488&amp;""=""),"",IFERROR(INDEX('المنتجات'!$B$5:$B$204,MATCH($F488,'المنتجات'!$A$5:$A$204,0))&amp;"",""))</f>
        <v/>
      </c>
      <c r="K488" s="18">
        <f>IF(AND(B488&amp;""="",F488&amp;""=""),"",IFERROR(INDEX('المنتجات'!$D$5:$D$204,MATCH($F488,'المنتجات'!$A$5:$A$204,0))*G488-H488,0))</f>
        <v/>
      </c>
      <c r="L488" s="18">
        <f>IF(AND(B488&amp;""="",F488&amp;""=""),"",IF(I488="تم التسليم",IFERROR(INDEX('المحافظات'!$B$5:$B$44,MATCH($E488,'المحافظات'!$A$5:$A$44,0)),0),0))</f>
        <v/>
      </c>
      <c r="M488" s="18">
        <f>IF(AND(B488&amp;""="",F488&amp;""=""),"",IFERROR(INDEX('المنتجات'!$C$5:$C$204,MATCH($F488,'المنتجات'!$A$5:$A$204,0))*G488,0))</f>
        <v/>
      </c>
      <c r="N488" s="18">
        <f>IF(AND(B488&amp;""="",F488&amp;""=""),"",IF(I488="تم التسليم",IFERROR(INDEX('المحافظات'!$C$5:$C$44,MATCH($E488,'المحافظات'!$A$5:$A$44,0)),0),IF(I488="مرتجع",IFERROR(INDEX('المحافظات'!$D$5:$D$44,MATCH($E488,'المحافظات'!$A$5:$A$44,0)),0),0)))</f>
        <v/>
      </c>
      <c r="O488" s="18">
        <f>IF(AND(B488&amp;""="",F488&amp;""=""),"",IF(I488="تم التسليم",K488+L488-M488-N488,IF(I488="مرتجع",-N488,IF(I488="ملغي",0,""))))</f>
        <v/>
      </c>
      <c r="P488" s="6">
        <f>IF(AND(B488&amp;""="",F488&amp;""=""),"",IF(NOT(ISNUMBER(MATCH(F488,'المنتجات'!$A$5:$A$204,0))),"كود المنتج غير معروف",IF(NOT(ISNUMBER(MATCH(E488,'المحافظات'!$A$5:$A$44,0))),"المنطقة غير معروفة",IF(K488&lt;0,"الخصم أكبر من قيمة الطلب",IF(I488&amp;""="","اكتب الحالة","")))))</f>
        <v/>
      </c>
    </row>
    <row r="489">
      <c r="A489" s="17" t="n"/>
      <c r="B489" s="5" t="n"/>
      <c r="C489" s="5" t="n"/>
      <c r="D489" s="13" t="n"/>
      <c r="E489" s="5" t="n"/>
      <c r="F489" s="5" t="n"/>
      <c r="G489" s="15" t="n"/>
      <c r="H489" s="14" t="n"/>
      <c r="I489" s="5" t="n"/>
      <c r="J489" s="6">
        <f>IF(AND(B489&amp;""="",F489&amp;""=""),"",IFERROR(INDEX('المنتجات'!$B$5:$B$204,MATCH($F489,'المنتجات'!$A$5:$A$204,0))&amp;"",""))</f>
        <v/>
      </c>
      <c r="K489" s="18">
        <f>IF(AND(B489&amp;""="",F489&amp;""=""),"",IFERROR(INDEX('المنتجات'!$D$5:$D$204,MATCH($F489,'المنتجات'!$A$5:$A$204,0))*G489-H489,0))</f>
        <v/>
      </c>
      <c r="L489" s="18">
        <f>IF(AND(B489&amp;""="",F489&amp;""=""),"",IF(I489="تم التسليم",IFERROR(INDEX('المحافظات'!$B$5:$B$44,MATCH($E489,'المحافظات'!$A$5:$A$44,0)),0),0))</f>
        <v/>
      </c>
      <c r="M489" s="18">
        <f>IF(AND(B489&amp;""="",F489&amp;""=""),"",IFERROR(INDEX('المنتجات'!$C$5:$C$204,MATCH($F489,'المنتجات'!$A$5:$A$204,0))*G489,0))</f>
        <v/>
      </c>
      <c r="N489" s="18">
        <f>IF(AND(B489&amp;""="",F489&amp;""=""),"",IF(I489="تم التسليم",IFERROR(INDEX('المحافظات'!$C$5:$C$44,MATCH($E489,'المحافظات'!$A$5:$A$44,0)),0),IF(I489="مرتجع",IFERROR(INDEX('المحافظات'!$D$5:$D$44,MATCH($E489,'المحافظات'!$A$5:$A$44,0)),0),0)))</f>
        <v/>
      </c>
      <c r="O489" s="18">
        <f>IF(AND(B489&amp;""="",F489&amp;""=""),"",IF(I489="تم التسليم",K489+L489-M489-N489,IF(I489="مرتجع",-N489,IF(I489="ملغي",0,""))))</f>
        <v/>
      </c>
      <c r="P489" s="6">
        <f>IF(AND(B489&amp;""="",F489&amp;""=""),"",IF(NOT(ISNUMBER(MATCH(F489,'المنتجات'!$A$5:$A$204,0))),"كود المنتج غير معروف",IF(NOT(ISNUMBER(MATCH(E489,'المحافظات'!$A$5:$A$44,0))),"المنطقة غير معروفة",IF(K489&lt;0,"الخصم أكبر من قيمة الطلب",IF(I489&amp;""="","اكتب الحالة","")))))</f>
        <v/>
      </c>
    </row>
    <row r="490">
      <c r="A490" s="17" t="n"/>
      <c r="B490" s="5" t="n"/>
      <c r="C490" s="5" t="n"/>
      <c r="D490" s="13" t="n"/>
      <c r="E490" s="5" t="n"/>
      <c r="F490" s="5" t="n"/>
      <c r="G490" s="15" t="n"/>
      <c r="H490" s="14" t="n"/>
      <c r="I490" s="5" t="n"/>
      <c r="J490" s="6">
        <f>IF(AND(B490&amp;""="",F490&amp;""=""),"",IFERROR(INDEX('المنتجات'!$B$5:$B$204,MATCH($F490,'المنتجات'!$A$5:$A$204,0))&amp;"",""))</f>
        <v/>
      </c>
      <c r="K490" s="18">
        <f>IF(AND(B490&amp;""="",F490&amp;""=""),"",IFERROR(INDEX('المنتجات'!$D$5:$D$204,MATCH($F490,'المنتجات'!$A$5:$A$204,0))*G490-H490,0))</f>
        <v/>
      </c>
      <c r="L490" s="18">
        <f>IF(AND(B490&amp;""="",F490&amp;""=""),"",IF(I490="تم التسليم",IFERROR(INDEX('المحافظات'!$B$5:$B$44,MATCH($E490,'المحافظات'!$A$5:$A$44,0)),0),0))</f>
        <v/>
      </c>
      <c r="M490" s="18">
        <f>IF(AND(B490&amp;""="",F490&amp;""=""),"",IFERROR(INDEX('المنتجات'!$C$5:$C$204,MATCH($F490,'المنتجات'!$A$5:$A$204,0))*G490,0))</f>
        <v/>
      </c>
      <c r="N490" s="18">
        <f>IF(AND(B490&amp;""="",F490&amp;""=""),"",IF(I490="تم التسليم",IFERROR(INDEX('المحافظات'!$C$5:$C$44,MATCH($E490,'المحافظات'!$A$5:$A$44,0)),0),IF(I490="مرتجع",IFERROR(INDEX('المحافظات'!$D$5:$D$44,MATCH($E490,'المحافظات'!$A$5:$A$44,0)),0),0)))</f>
        <v/>
      </c>
      <c r="O490" s="18">
        <f>IF(AND(B490&amp;""="",F490&amp;""=""),"",IF(I490="تم التسليم",K490+L490-M490-N490,IF(I490="مرتجع",-N490,IF(I490="ملغي",0,""))))</f>
        <v/>
      </c>
      <c r="P490" s="6">
        <f>IF(AND(B490&amp;""="",F490&amp;""=""),"",IF(NOT(ISNUMBER(MATCH(F490,'المنتجات'!$A$5:$A$204,0))),"كود المنتج غير معروف",IF(NOT(ISNUMBER(MATCH(E490,'المحافظات'!$A$5:$A$44,0))),"المنطقة غير معروفة",IF(K490&lt;0,"الخصم أكبر من قيمة الطلب",IF(I490&amp;""="","اكتب الحالة","")))))</f>
        <v/>
      </c>
    </row>
    <row r="491">
      <c r="A491" s="17" t="n"/>
      <c r="B491" s="5" t="n"/>
      <c r="C491" s="5" t="n"/>
      <c r="D491" s="13" t="n"/>
      <c r="E491" s="5" t="n"/>
      <c r="F491" s="5" t="n"/>
      <c r="G491" s="15" t="n"/>
      <c r="H491" s="14" t="n"/>
      <c r="I491" s="5" t="n"/>
      <c r="J491" s="6">
        <f>IF(AND(B491&amp;""="",F491&amp;""=""),"",IFERROR(INDEX('المنتجات'!$B$5:$B$204,MATCH($F491,'المنتجات'!$A$5:$A$204,0))&amp;"",""))</f>
        <v/>
      </c>
      <c r="K491" s="18">
        <f>IF(AND(B491&amp;""="",F491&amp;""=""),"",IFERROR(INDEX('المنتجات'!$D$5:$D$204,MATCH($F491,'المنتجات'!$A$5:$A$204,0))*G491-H491,0))</f>
        <v/>
      </c>
      <c r="L491" s="18">
        <f>IF(AND(B491&amp;""="",F491&amp;""=""),"",IF(I491="تم التسليم",IFERROR(INDEX('المحافظات'!$B$5:$B$44,MATCH($E491,'المحافظات'!$A$5:$A$44,0)),0),0))</f>
        <v/>
      </c>
      <c r="M491" s="18">
        <f>IF(AND(B491&amp;""="",F491&amp;""=""),"",IFERROR(INDEX('المنتجات'!$C$5:$C$204,MATCH($F491,'المنتجات'!$A$5:$A$204,0))*G491,0))</f>
        <v/>
      </c>
      <c r="N491" s="18">
        <f>IF(AND(B491&amp;""="",F491&amp;""=""),"",IF(I491="تم التسليم",IFERROR(INDEX('المحافظات'!$C$5:$C$44,MATCH($E491,'المحافظات'!$A$5:$A$44,0)),0),IF(I491="مرتجع",IFERROR(INDEX('المحافظات'!$D$5:$D$44,MATCH($E491,'المحافظات'!$A$5:$A$44,0)),0),0)))</f>
        <v/>
      </c>
      <c r="O491" s="18">
        <f>IF(AND(B491&amp;""="",F491&amp;""=""),"",IF(I491="تم التسليم",K491+L491-M491-N491,IF(I491="مرتجع",-N491,IF(I491="ملغي",0,""))))</f>
        <v/>
      </c>
      <c r="P491" s="6">
        <f>IF(AND(B491&amp;""="",F491&amp;""=""),"",IF(NOT(ISNUMBER(MATCH(F491,'المنتجات'!$A$5:$A$204,0))),"كود المنتج غير معروف",IF(NOT(ISNUMBER(MATCH(E491,'المحافظات'!$A$5:$A$44,0))),"المنطقة غير معروفة",IF(K491&lt;0,"الخصم أكبر من قيمة الطلب",IF(I491&amp;""="","اكتب الحالة","")))))</f>
        <v/>
      </c>
    </row>
    <row r="492">
      <c r="A492" s="17" t="n"/>
      <c r="B492" s="5" t="n"/>
      <c r="C492" s="5" t="n"/>
      <c r="D492" s="13" t="n"/>
      <c r="E492" s="5" t="n"/>
      <c r="F492" s="5" t="n"/>
      <c r="G492" s="15" t="n"/>
      <c r="H492" s="14" t="n"/>
      <c r="I492" s="5" t="n"/>
      <c r="J492" s="6">
        <f>IF(AND(B492&amp;""="",F492&amp;""=""),"",IFERROR(INDEX('المنتجات'!$B$5:$B$204,MATCH($F492,'المنتجات'!$A$5:$A$204,0))&amp;"",""))</f>
        <v/>
      </c>
      <c r="K492" s="18">
        <f>IF(AND(B492&amp;""="",F492&amp;""=""),"",IFERROR(INDEX('المنتجات'!$D$5:$D$204,MATCH($F492,'المنتجات'!$A$5:$A$204,0))*G492-H492,0))</f>
        <v/>
      </c>
      <c r="L492" s="18">
        <f>IF(AND(B492&amp;""="",F492&amp;""=""),"",IF(I492="تم التسليم",IFERROR(INDEX('المحافظات'!$B$5:$B$44,MATCH($E492,'المحافظات'!$A$5:$A$44,0)),0),0))</f>
        <v/>
      </c>
      <c r="M492" s="18">
        <f>IF(AND(B492&amp;""="",F492&amp;""=""),"",IFERROR(INDEX('المنتجات'!$C$5:$C$204,MATCH($F492,'المنتجات'!$A$5:$A$204,0))*G492,0))</f>
        <v/>
      </c>
      <c r="N492" s="18">
        <f>IF(AND(B492&amp;""="",F492&amp;""=""),"",IF(I492="تم التسليم",IFERROR(INDEX('المحافظات'!$C$5:$C$44,MATCH($E492,'المحافظات'!$A$5:$A$44,0)),0),IF(I492="مرتجع",IFERROR(INDEX('المحافظات'!$D$5:$D$44,MATCH($E492,'المحافظات'!$A$5:$A$44,0)),0),0)))</f>
        <v/>
      </c>
      <c r="O492" s="18">
        <f>IF(AND(B492&amp;""="",F492&amp;""=""),"",IF(I492="تم التسليم",K492+L492-M492-N492,IF(I492="مرتجع",-N492,IF(I492="ملغي",0,""))))</f>
        <v/>
      </c>
      <c r="P492" s="6">
        <f>IF(AND(B492&amp;""="",F492&amp;""=""),"",IF(NOT(ISNUMBER(MATCH(F492,'المنتجات'!$A$5:$A$204,0))),"كود المنتج غير معروف",IF(NOT(ISNUMBER(MATCH(E492,'المحافظات'!$A$5:$A$44,0))),"المنطقة غير معروفة",IF(K492&lt;0,"الخصم أكبر من قيمة الطلب",IF(I492&amp;""="","اكتب الحالة","")))))</f>
        <v/>
      </c>
    </row>
    <row r="493">
      <c r="A493" s="17" t="n"/>
      <c r="B493" s="5" t="n"/>
      <c r="C493" s="5" t="n"/>
      <c r="D493" s="13" t="n"/>
      <c r="E493" s="5" t="n"/>
      <c r="F493" s="5" t="n"/>
      <c r="G493" s="15" t="n"/>
      <c r="H493" s="14" t="n"/>
      <c r="I493" s="5" t="n"/>
      <c r="J493" s="6">
        <f>IF(AND(B493&amp;""="",F493&amp;""=""),"",IFERROR(INDEX('المنتجات'!$B$5:$B$204,MATCH($F493,'المنتجات'!$A$5:$A$204,0))&amp;"",""))</f>
        <v/>
      </c>
      <c r="K493" s="18">
        <f>IF(AND(B493&amp;""="",F493&amp;""=""),"",IFERROR(INDEX('المنتجات'!$D$5:$D$204,MATCH($F493,'المنتجات'!$A$5:$A$204,0))*G493-H493,0))</f>
        <v/>
      </c>
      <c r="L493" s="18">
        <f>IF(AND(B493&amp;""="",F493&amp;""=""),"",IF(I493="تم التسليم",IFERROR(INDEX('المحافظات'!$B$5:$B$44,MATCH($E493,'المحافظات'!$A$5:$A$44,0)),0),0))</f>
        <v/>
      </c>
      <c r="M493" s="18">
        <f>IF(AND(B493&amp;""="",F493&amp;""=""),"",IFERROR(INDEX('المنتجات'!$C$5:$C$204,MATCH($F493,'المنتجات'!$A$5:$A$204,0))*G493,0))</f>
        <v/>
      </c>
      <c r="N493" s="18">
        <f>IF(AND(B493&amp;""="",F493&amp;""=""),"",IF(I493="تم التسليم",IFERROR(INDEX('المحافظات'!$C$5:$C$44,MATCH($E493,'المحافظات'!$A$5:$A$44,0)),0),IF(I493="مرتجع",IFERROR(INDEX('المحافظات'!$D$5:$D$44,MATCH($E493,'المحافظات'!$A$5:$A$44,0)),0),0)))</f>
        <v/>
      </c>
      <c r="O493" s="18">
        <f>IF(AND(B493&amp;""="",F493&amp;""=""),"",IF(I493="تم التسليم",K493+L493-M493-N493,IF(I493="مرتجع",-N493,IF(I493="ملغي",0,""))))</f>
        <v/>
      </c>
      <c r="P493" s="6">
        <f>IF(AND(B493&amp;""="",F493&amp;""=""),"",IF(NOT(ISNUMBER(MATCH(F493,'المنتجات'!$A$5:$A$204,0))),"كود المنتج غير معروف",IF(NOT(ISNUMBER(MATCH(E493,'المحافظات'!$A$5:$A$44,0))),"المنطقة غير معروفة",IF(K493&lt;0,"الخصم أكبر من قيمة الطلب",IF(I493&amp;""="","اكتب الحالة","")))))</f>
        <v/>
      </c>
    </row>
    <row r="494">
      <c r="A494" s="17" t="n"/>
      <c r="B494" s="5" t="n"/>
      <c r="C494" s="5" t="n"/>
      <c r="D494" s="13" t="n"/>
      <c r="E494" s="5" t="n"/>
      <c r="F494" s="5" t="n"/>
      <c r="G494" s="15" t="n"/>
      <c r="H494" s="14" t="n"/>
      <c r="I494" s="5" t="n"/>
      <c r="J494" s="6">
        <f>IF(AND(B494&amp;""="",F494&amp;""=""),"",IFERROR(INDEX('المنتجات'!$B$5:$B$204,MATCH($F494,'المنتجات'!$A$5:$A$204,0))&amp;"",""))</f>
        <v/>
      </c>
      <c r="K494" s="18">
        <f>IF(AND(B494&amp;""="",F494&amp;""=""),"",IFERROR(INDEX('المنتجات'!$D$5:$D$204,MATCH($F494,'المنتجات'!$A$5:$A$204,0))*G494-H494,0))</f>
        <v/>
      </c>
      <c r="L494" s="18">
        <f>IF(AND(B494&amp;""="",F494&amp;""=""),"",IF(I494="تم التسليم",IFERROR(INDEX('المحافظات'!$B$5:$B$44,MATCH($E494,'المحافظات'!$A$5:$A$44,0)),0),0))</f>
        <v/>
      </c>
      <c r="M494" s="18">
        <f>IF(AND(B494&amp;""="",F494&amp;""=""),"",IFERROR(INDEX('المنتجات'!$C$5:$C$204,MATCH($F494,'المنتجات'!$A$5:$A$204,0))*G494,0))</f>
        <v/>
      </c>
      <c r="N494" s="18">
        <f>IF(AND(B494&amp;""="",F494&amp;""=""),"",IF(I494="تم التسليم",IFERROR(INDEX('المحافظات'!$C$5:$C$44,MATCH($E494,'المحافظات'!$A$5:$A$44,0)),0),IF(I494="مرتجع",IFERROR(INDEX('المحافظات'!$D$5:$D$44,MATCH($E494,'المحافظات'!$A$5:$A$44,0)),0),0)))</f>
        <v/>
      </c>
      <c r="O494" s="18">
        <f>IF(AND(B494&amp;""="",F494&amp;""=""),"",IF(I494="تم التسليم",K494+L494-M494-N494,IF(I494="مرتجع",-N494,IF(I494="ملغي",0,""))))</f>
        <v/>
      </c>
      <c r="P494" s="6">
        <f>IF(AND(B494&amp;""="",F494&amp;""=""),"",IF(NOT(ISNUMBER(MATCH(F494,'المنتجات'!$A$5:$A$204,0))),"كود المنتج غير معروف",IF(NOT(ISNUMBER(MATCH(E494,'المحافظات'!$A$5:$A$44,0))),"المنطقة غير معروفة",IF(K494&lt;0,"الخصم أكبر من قيمة الطلب",IF(I494&amp;""="","اكتب الحالة","")))))</f>
        <v/>
      </c>
    </row>
    <row r="495">
      <c r="A495" s="17" t="n"/>
      <c r="B495" s="5" t="n"/>
      <c r="C495" s="5" t="n"/>
      <c r="D495" s="13" t="n"/>
      <c r="E495" s="5" t="n"/>
      <c r="F495" s="5" t="n"/>
      <c r="G495" s="15" t="n"/>
      <c r="H495" s="14" t="n"/>
      <c r="I495" s="5" t="n"/>
      <c r="J495" s="6">
        <f>IF(AND(B495&amp;""="",F495&amp;""=""),"",IFERROR(INDEX('المنتجات'!$B$5:$B$204,MATCH($F495,'المنتجات'!$A$5:$A$204,0))&amp;"",""))</f>
        <v/>
      </c>
      <c r="K495" s="18">
        <f>IF(AND(B495&amp;""="",F495&amp;""=""),"",IFERROR(INDEX('المنتجات'!$D$5:$D$204,MATCH($F495,'المنتجات'!$A$5:$A$204,0))*G495-H495,0))</f>
        <v/>
      </c>
      <c r="L495" s="18">
        <f>IF(AND(B495&amp;""="",F495&amp;""=""),"",IF(I495="تم التسليم",IFERROR(INDEX('المحافظات'!$B$5:$B$44,MATCH($E495,'المحافظات'!$A$5:$A$44,0)),0),0))</f>
        <v/>
      </c>
      <c r="M495" s="18">
        <f>IF(AND(B495&amp;""="",F495&amp;""=""),"",IFERROR(INDEX('المنتجات'!$C$5:$C$204,MATCH($F495,'المنتجات'!$A$5:$A$204,0))*G495,0))</f>
        <v/>
      </c>
      <c r="N495" s="18">
        <f>IF(AND(B495&amp;""="",F495&amp;""=""),"",IF(I495="تم التسليم",IFERROR(INDEX('المحافظات'!$C$5:$C$44,MATCH($E495,'المحافظات'!$A$5:$A$44,0)),0),IF(I495="مرتجع",IFERROR(INDEX('المحافظات'!$D$5:$D$44,MATCH($E495,'المحافظات'!$A$5:$A$44,0)),0),0)))</f>
        <v/>
      </c>
      <c r="O495" s="18">
        <f>IF(AND(B495&amp;""="",F495&amp;""=""),"",IF(I495="تم التسليم",K495+L495-M495-N495,IF(I495="مرتجع",-N495,IF(I495="ملغي",0,""))))</f>
        <v/>
      </c>
      <c r="P495" s="6">
        <f>IF(AND(B495&amp;""="",F495&amp;""=""),"",IF(NOT(ISNUMBER(MATCH(F495,'المنتجات'!$A$5:$A$204,0))),"كود المنتج غير معروف",IF(NOT(ISNUMBER(MATCH(E495,'المحافظات'!$A$5:$A$44,0))),"المنطقة غير معروفة",IF(K495&lt;0,"الخصم أكبر من قيمة الطلب",IF(I495&amp;""="","اكتب الحالة","")))))</f>
        <v/>
      </c>
    </row>
    <row r="496">
      <c r="A496" s="17" t="n"/>
      <c r="B496" s="5" t="n"/>
      <c r="C496" s="5" t="n"/>
      <c r="D496" s="13" t="n"/>
      <c r="E496" s="5" t="n"/>
      <c r="F496" s="5" t="n"/>
      <c r="G496" s="15" t="n"/>
      <c r="H496" s="14" t="n"/>
      <c r="I496" s="5" t="n"/>
      <c r="J496" s="6">
        <f>IF(AND(B496&amp;""="",F496&amp;""=""),"",IFERROR(INDEX('المنتجات'!$B$5:$B$204,MATCH($F496,'المنتجات'!$A$5:$A$204,0))&amp;"",""))</f>
        <v/>
      </c>
      <c r="K496" s="18">
        <f>IF(AND(B496&amp;""="",F496&amp;""=""),"",IFERROR(INDEX('المنتجات'!$D$5:$D$204,MATCH($F496,'المنتجات'!$A$5:$A$204,0))*G496-H496,0))</f>
        <v/>
      </c>
      <c r="L496" s="18">
        <f>IF(AND(B496&amp;""="",F496&amp;""=""),"",IF(I496="تم التسليم",IFERROR(INDEX('المحافظات'!$B$5:$B$44,MATCH($E496,'المحافظات'!$A$5:$A$44,0)),0),0))</f>
        <v/>
      </c>
      <c r="M496" s="18">
        <f>IF(AND(B496&amp;""="",F496&amp;""=""),"",IFERROR(INDEX('المنتجات'!$C$5:$C$204,MATCH($F496,'المنتجات'!$A$5:$A$204,0))*G496,0))</f>
        <v/>
      </c>
      <c r="N496" s="18">
        <f>IF(AND(B496&amp;""="",F496&amp;""=""),"",IF(I496="تم التسليم",IFERROR(INDEX('المحافظات'!$C$5:$C$44,MATCH($E496,'المحافظات'!$A$5:$A$44,0)),0),IF(I496="مرتجع",IFERROR(INDEX('المحافظات'!$D$5:$D$44,MATCH($E496,'المحافظات'!$A$5:$A$44,0)),0),0)))</f>
        <v/>
      </c>
      <c r="O496" s="18">
        <f>IF(AND(B496&amp;""="",F496&amp;""=""),"",IF(I496="تم التسليم",K496+L496-M496-N496,IF(I496="مرتجع",-N496,IF(I496="ملغي",0,""))))</f>
        <v/>
      </c>
      <c r="P496" s="6">
        <f>IF(AND(B496&amp;""="",F496&amp;""=""),"",IF(NOT(ISNUMBER(MATCH(F496,'المنتجات'!$A$5:$A$204,0))),"كود المنتج غير معروف",IF(NOT(ISNUMBER(MATCH(E496,'المحافظات'!$A$5:$A$44,0))),"المنطقة غير معروفة",IF(K496&lt;0,"الخصم أكبر من قيمة الطلب",IF(I496&amp;""="","اكتب الحالة","")))))</f>
        <v/>
      </c>
    </row>
    <row r="497">
      <c r="A497" s="17" t="n"/>
      <c r="B497" s="5" t="n"/>
      <c r="C497" s="5" t="n"/>
      <c r="D497" s="13" t="n"/>
      <c r="E497" s="5" t="n"/>
      <c r="F497" s="5" t="n"/>
      <c r="G497" s="15" t="n"/>
      <c r="H497" s="14" t="n"/>
      <c r="I497" s="5" t="n"/>
      <c r="J497" s="6">
        <f>IF(AND(B497&amp;""="",F497&amp;""=""),"",IFERROR(INDEX('المنتجات'!$B$5:$B$204,MATCH($F497,'المنتجات'!$A$5:$A$204,0))&amp;"",""))</f>
        <v/>
      </c>
      <c r="K497" s="18">
        <f>IF(AND(B497&amp;""="",F497&amp;""=""),"",IFERROR(INDEX('المنتجات'!$D$5:$D$204,MATCH($F497,'المنتجات'!$A$5:$A$204,0))*G497-H497,0))</f>
        <v/>
      </c>
      <c r="L497" s="18">
        <f>IF(AND(B497&amp;""="",F497&amp;""=""),"",IF(I497="تم التسليم",IFERROR(INDEX('المحافظات'!$B$5:$B$44,MATCH($E497,'المحافظات'!$A$5:$A$44,0)),0),0))</f>
        <v/>
      </c>
      <c r="M497" s="18">
        <f>IF(AND(B497&amp;""="",F497&amp;""=""),"",IFERROR(INDEX('المنتجات'!$C$5:$C$204,MATCH($F497,'المنتجات'!$A$5:$A$204,0))*G497,0))</f>
        <v/>
      </c>
      <c r="N497" s="18">
        <f>IF(AND(B497&amp;""="",F497&amp;""=""),"",IF(I497="تم التسليم",IFERROR(INDEX('المحافظات'!$C$5:$C$44,MATCH($E497,'المحافظات'!$A$5:$A$44,0)),0),IF(I497="مرتجع",IFERROR(INDEX('المحافظات'!$D$5:$D$44,MATCH($E497,'المحافظات'!$A$5:$A$44,0)),0),0)))</f>
        <v/>
      </c>
      <c r="O497" s="18">
        <f>IF(AND(B497&amp;""="",F497&amp;""=""),"",IF(I497="تم التسليم",K497+L497-M497-N497,IF(I497="مرتجع",-N497,IF(I497="ملغي",0,""))))</f>
        <v/>
      </c>
      <c r="P497" s="6">
        <f>IF(AND(B497&amp;""="",F497&amp;""=""),"",IF(NOT(ISNUMBER(MATCH(F497,'المنتجات'!$A$5:$A$204,0))),"كود المنتج غير معروف",IF(NOT(ISNUMBER(MATCH(E497,'المحافظات'!$A$5:$A$44,0))),"المنطقة غير معروفة",IF(K497&lt;0,"الخصم أكبر من قيمة الطلب",IF(I497&amp;""="","اكتب الحالة","")))))</f>
        <v/>
      </c>
    </row>
    <row r="498">
      <c r="A498" s="17" t="n"/>
      <c r="B498" s="5" t="n"/>
      <c r="C498" s="5" t="n"/>
      <c r="D498" s="13" t="n"/>
      <c r="E498" s="5" t="n"/>
      <c r="F498" s="5" t="n"/>
      <c r="G498" s="15" t="n"/>
      <c r="H498" s="14" t="n"/>
      <c r="I498" s="5" t="n"/>
      <c r="J498" s="6">
        <f>IF(AND(B498&amp;""="",F498&amp;""=""),"",IFERROR(INDEX('المنتجات'!$B$5:$B$204,MATCH($F498,'المنتجات'!$A$5:$A$204,0))&amp;"",""))</f>
        <v/>
      </c>
      <c r="K498" s="18">
        <f>IF(AND(B498&amp;""="",F498&amp;""=""),"",IFERROR(INDEX('المنتجات'!$D$5:$D$204,MATCH($F498,'المنتجات'!$A$5:$A$204,0))*G498-H498,0))</f>
        <v/>
      </c>
      <c r="L498" s="18">
        <f>IF(AND(B498&amp;""="",F498&amp;""=""),"",IF(I498="تم التسليم",IFERROR(INDEX('المحافظات'!$B$5:$B$44,MATCH($E498,'المحافظات'!$A$5:$A$44,0)),0),0))</f>
        <v/>
      </c>
      <c r="M498" s="18">
        <f>IF(AND(B498&amp;""="",F498&amp;""=""),"",IFERROR(INDEX('المنتجات'!$C$5:$C$204,MATCH($F498,'المنتجات'!$A$5:$A$204,0))*G498,0))</f>
        <v/>
      </c>
      <c r="N498" s="18">
        <f>IF(AND(B498&amp;""="",F498&amp;""=""),"",IF(I498="تم التسليم",IFERROR(INDEX('المحافظات'!$C$5:$C$44,MATCH($E498,'المحافظات'!$A$5:$A$44,0)),0),IF(I498="مرتجع",IFERROR(INDEX('المحافظات'!$D$5:$D$44,MATCH($E498,'المحافظات'!$A$5:$A$44,0)),0),0)))</f>
        <v/>
      </c>
      <c r="O498" s="18">
        <f>IF(AND(B498&amp;""="",F498&amp;""=""),"",IF(I498="تم التسليم",K498+L498-M498-N498,IF(I498="مرتجع",-N498,IF(I498="ملغي",0,""))))</f>
        <v/>
      </c>
      <c r="P498" s="6">
        <f>IF(AND(B498&amp;""="",F498&amp;""=""),"",IF(NOT(ISNUMBER(MATCH(F498,'المنتجات'!$A$5:$A$204,0))),"كود المنتج غير معروف",IF(NOT(ISNUMBER(MATCH(E498,'المحافظات'!$A$5:$A$44,0))),"المنطقة غير معروفة",IF(K498&lt;0,"الخصم أكبر من قيمة الطلب",IF(I498&amp;""="","اكتب الحالة","")))))</f>
        <v/>
      </c>
    </row>
    <row r="499">
      <c r="A499" s="17" t="n"/>
      <c r="B499" s="5" t="n"/>
      <c r="C499" s="5" t="n"/>
      <c r="D499" s="13" t="n"/>
      <c r="E499" s="5" t="n"/>
      <c r="F499" s="5" t="n"/>
      <c r="G499" s="15" t="n"/>
      <c r="H499" s="14" t="n"/>
      <c r="I499" s="5" t="n"/>
      <c r="J499" s="6">
        <f>IF(AND(B499&amp;""="",F499&amp;""=""),"",IFERROR(INDEX('المنتجات'!$B$5:$B$204,MATCH($F499,'المنتجات'!$A$5:$A$204,0))&amp;"",""))</f>
        <v/>
      </c>
      <c r="K499" s="18">
        <f>IF(AND(B499&amp;""="",F499&amp;""=""),"",IFERROR(INDEX('المنتجات'!$D$5:$D$204,MATCH($F499,'المنتجات'!$A$5:$A$204,0))*G499-H499,0))</f>
        <v/>
      </c>
      <c r="L499" s="18">
        <f>IF(AND(B499&amp;""="",F499&amp;""=""),"",IF(I499="تم التسليم",IFERROR(INDEX('المحافظات'!$B$5:$B$44,MATCH($E499,'المحافظات'!$A$5:$A$44,0)),0),0))</f>
        <v/>
      </c>
      <c r="M499" s="18">
        <f>IF(AND(B499&amp;""="",F499&amp;""=""),"",IFERROR(INDEX('المنتجات'!$C$5:$C$204,MATCH($F499,'المنتجات'!$A$5:$A$204,0))*G499,0))</f>
        <v/>
      </c>
      <c r="N499" s="18">
        <f>IF(AND(B499&amp;""="",F499&amp;""=""),"",IF(I499="تم التسليم",IFERROR(INDEX('المحافظات'!$C$5:$C$44,MATCH($E499,'المحافظات'!$A$5:$A$44,0)),0),IF(I499="مرتجع",IFERROR(INDEX('المحافظات'!$D$5:$D$44,MATCH($E499,'المحافظات'!$A$5:$A$44,0)),0),0)))</f>
        <v/>
      </c>
      <c r="O499" s="18">
        <f>IF(AND(B499&amp;""="",F499&amp;""=""),"",IF(I499="تم التسليم",K499+L499-M499-N499,IF(I499="مرتجع",-N499,IF(I499="ملغي",0,""))))</f>
        <v/>
      </c>
      <c r="P499" s="6">
        <f>IF(AND(B499&amp;""="",F499&amp;""=""),"",IF(NOT(ISNUMBER(MATCH(F499,'المنتجات'!$A$5:$A$204,0))),"كود المنتج غير معروف",IF(NOT(ISNUMBER(MATCH(E499,'المحافظات'!$A$5:$A$44,0))),"المنطقة غير معروفة",IF(K499&lt;0,"الخصم أكبر من قيمة الطلب",IF(I499&amp;""="","اكتب الحالة","")))))</f>
        <v/>
      </c>
    </row>
    <row r="500">
      <c r="A500" s="17" t="n"/>
      <c r="B500" s="5" t="n"/>
      <c r="C500" s="5" t="n"/>
      <c r="D500" s="13" t="n"/>
      <c r="E500" s="5" t="n"/>
      <c r="F500" s="5" t="n"/>
      <c r="G500" s="15" t="n"/>
      <c r="H500" s="14" t="n"/>
      <c r="I500" s="5" t="n"/>
      <c r="J500" s="6">
        <f>IF(AND(B500&amp;""="",F500&amp;""=""),"",IFERROR(INDEX('المنتجات'!$B$5:$B$204,MATCH($F500,'المنتجات'!$A$5:$A$204,0))&amp;"",""))</f>
        <v/>
      </c>
      <c r="K500" s="18">
        <f>IF(AND(B500&amp;""="",F500&amp;""=""),"",IFERROR(INDEX('المنتجات'!$D$5:$D$204,MATCH($F500,'المنتجات'!$A$5:$A$204,0))*G500-H500,0))</f>
        <v/>
      </c>
      <c r="L500" s="18">
        <f>IF(AND(B500&amp;""="",F500&amp;""=""),"",IF(I500="تم التسليم",IFERROR(INDEX('المحافظات'!$B$5:$B$44,MATCH($E500,'المحافظات'!$A$5:$A$44,0)),0),0))</f>
        <v/>
      </c>
      <c r="M500" s="18">
        <f>IF(AND(B500&amp;""="",F500&amp;""=""),"",IFERROR(INDEX('المنتجات'!$C$5:$C$204,MATCH($F500,'المنتجات'!$A$5:$A$204,0))*G500,0))</f>
        <v/>
      </c>
      <c r="N500" s="18">
        <f>IF(AND(B500&amp;""="",F500&amp;""=""),"",IF(I500="تم التسليم",IFERROR(INDEX('المحافظات'!$C$5:$C$44,MATCH($E500,'المحافظات'!$A$5:$A$44,0)),0),IF(I500="مرتجع",IFERROR(INDEX('المحافظات'!$D$5:$D$44,MATCH($E500,'المحافظات'!$A$5:$A$44,0)),0),0)))</f>
        <v/>
      </c>
      <c r="O500" s="18">
        <f>IF(AND(B500&amp;""="",F500&amp;""=""),"",IF(I500="تم التسليم",K500+L500-M500-N500,IF(I500="مرتجع",-N500,IF(I500="ملغي",0,""))))</f>
        <v/>
      </c>
      <c r="P500" s="6">
        <f>IF(AND(B500&amp;""="",F500&amp;""=""),"",IF(NOT(ISNUMBER(MATCH(F500,'المنتجات'!$A$5:$A$204,0))),"كود المنتج غير معروف",IF(NOT(ISNUMBER(MATCH(E500,'المحافظات'!$A$5:$A$44,0))),"المنطقة غير معروفة",IF(K500&lt;0,"الخصم أكبر من قيمة الطلب",IF(I500&amp;""="","اكتب الحالة","")))))</f>
        <v/>
      </c>
    </row>
    <row r="501">
      <c r="A501" s="17" t="n"/>
      <c r="B501" s="5" t="n"/>
      <c r="C501" s="5" t="n"/>
      <c r="D501" s="13" t="n"/>
      <c r="E501" s="5" t="n"/>
      <c r="F501" s="5" t="n"/>
      <c r="G501" s="15" t="n"/>
      <c r="H501" s="14" t="n"/>
      <c r="I501" s="5" t="n"/>
      <c r="J501" s="6">
        <f>IF(AND(B501&amp;""="",F501&amp;""=""),"",IFERROR(INDEX('المنتجات'!$B$5:$B$204,MATCH($F501,'المنتجات'!$A$5:$A$204,0))&amp;"",""))</f>
        <v/>
      </c>
      <c r="K501" s="18">
        <f>IF(AND(B501&amp;""="",F501&amp;""=""),"",IFERROR(INDEX('المنتجات'!$D$5:$D$204,MATCH($F501,'المنتجات'!$A$5:$A$204,0))*G501-H501,0))</f>
        <v/>
      </c>
      <c r="L501" s="18">
        <f>IF(AND(B501&amp;""="",F501&amp;""=""),"",IF(I501="تم التسليم",IFERROR(INDEX('المحافظات'!$B$5:$B$44,MATCH($E501,'المحافظات'!$A$5:$A$44,0)),0),0))</f>
        <v/>
      </c>
      <c r="M501" s="18">
        <f>IF(AND(B501&amp;""="",F501&amp;""=""),"",IFERROR(INDEX('المنتجات'!$C$5:$C$204,MATCH($F501,'المنتجات'!$A$5:$A$204,0))*G501,0))</f>
        <v/>
      </c>
      <c r="N501" s="18">
        <f>IF(AND(B501&amp;""="",F501&amp;""=""),"",IF(I501="تم التسليم",IFERROR(INDEX('المحافظات'!$C$5:$C$44,MATCH($E501,'المحافظات'!$A$5:$A$44,0)),0),IF(I501="مرتجع",IFERROR(INDEX('المحافظات'!$D$5:$D$44,MATCH($E501,'المحافظات'!$A$5:$A$44,0)),0),0)))</f>
        <v/>
      </c>
      <c r="O501" s="18">
        <f>IF(AND(B501&amp;""="",F501&amp;""=""),"",IF(I501="تم التسليم",K501+L501-M501-N501,IF(I501="مرتجع",-N501,IF(I501="ملغي",0,""))))</f>
        <v/>
      </c>
      <c r="P501" s="6">
        <f>IF(AND(B501&amp;""="",F501&amp;""=""),"",IF(NOT(ISNUMBER(MATCH(F501,'المنتجات'!$A$5:$A$204,0))),"كود المنتج غير معروف",IF(NOT(ISNUMBER(MATCH(E501,'المحافظات'!$A$5:$A$44,0))),"المنطقة غير معروفة",IF(K501&lt;0,"الخصم أكبر من قيمة الطلب",IF(I501&amp;""="","اكتب الحالة","")))))</f>
        <v/>
      </c>
    </row>
    <row r="502">
      <c r="A502" s="17" t="n"/>
      <c r="B502" s="5" t="n"/>
      <c r="C502" s="5" t="n"/>
      <c r="D502" s="13" t="n"/>
      <c r="E502" s="5" t="n"/>
      <c r="F502" s="5" t="n"/>
      <c r="G502" s="15" t="n"/>
      <c r="H502" s="14" t="n"/>
      <c r="I502" s="5" t="n"/>
      <c r="J502" s="6">
        <f>IF(AND(B502&amp;""="",F502&amp;""=""),"",IFERROR(INDEX('المنتجات'!$B$5:$B$204,MATCH($F502,'المنتجات'!$A$5:$A$204,0))&amp;"",""))</f>
        <v/>
      </c>
      <c r="K502" s="18">
        <f>IF(AND(B502&amp;""="",F502&amp;""=""),"",IFERROR(INDEX('المنتجات'!$D$5:$D$204,MATCH($F502,'المنتجات'!$A$5:$A$204,0))*G502-H502,0))</f>
        <v/>
      </c>
      <c r="L502" s="18">
        <f>IF(AND(B502&amp;""="",F502&amp;""=""),"",IF(I502="تم التسليم",IFERROR(INDEX('المحافظات'!$B$5:$B$44,MATCH($E502,'المحافظات'!$A$5:$A$44,0)),0),0))</f>
        <v/>
      </c>
      <c r="M502" s="18">
        <f>IF(AND(B502&amp;""="",F502&amp;""=""),"",IFERROR(INDEX('المنتجات'!$C$5:$C$204,MATCH($F502,'المنتجات'!$A$5:$A$204,0))*G502,0))</f>
        <v/>
      </c>
      <c r="N502" s="18">
        <f>IF(AND(B502&amp;""="",F502&amp;""=""),"",IF(I502="تم التسليم",IFERROR(INDEX('المحافظات'!$C$5:$C$44,MATCH($E502,'المحافظات'!$A$5:$A$44,0)),0),IF(I502="مرتجع",IFERROR(INDEX('المحافظات'!$D$5:$D$44,MATCH($E502,'المحافظات'!$A$5:$A$44,0)),0),0)))</f>
        <v/>
      </c>
      <c r="O502" s="18">
        <f>IF(AND(B502&amp;""="",F502&amp;""=""),"",IF(I502="تم التسليم",K502+L502-M502-N502,IF(I502="مرتجع",-N502,IF(I502="ملغي",0,""))))</f>
        <v/>
      </c>
      <c r="P502" s="6">
        <f>IF(AND(B502&amp;""="",F502&amp;""=""),"",IF(NOT(ISNUMBER(MATCH(F502,'المنتجات'!$A$5:$A$204,0))),"كود المنتج غير معروف",IF(NOT(ISNUMBER(MATCH(E502,'المحافظات'!$A$5:$A$44,0))),"المنطقة غير معروفة",IF(K502&lt;0,"الخصم أكبر من قيمة الطلب",IF(I502&amp;""="","اكتب الحالة","")))))</f>
        <v/>
      </c>
    </row>
    <row r="503">
      <c r="A503" s="17" t="n"/>
      <c r="B503" s="5" t="n"/>
      <c r="C503" s="5" t="n"/>
      <c r="D503" s="13" t="n"/>
      <c r="E503" s="5" t="n"/>
      <c r="F503" s="5" t="n"/>
      <c r="G503" s="15" t="n"/>
      <c r="H503" s="14" t="n"/>
      <c r="I503" s="5" t="n"/>
      <c r="J503" s="6">
        <f>IF(AND(B503&amp;""="",F503&amp;""=""),"",IFERROR(INDEX('المنتجات'!$B$5:$B$204,MATCH($F503,'المنتجات'!$A$5:$A$204,0))&amp;"",""))</f>
        <v/>
      </c>
      <c r="K503" s="18">
        <f>IF(AND(B503&amp;""="",F503&amp;""=""),"",IFERROR(INDEX('المنتجات'!$D$5:$D$204,MATCH($F503,'المنتجات'!$A$5:$A$204,0))*G503-H503,0))</f>
        <v/>
      </c>
      <c r="L503" s="18">
        <f>IF(AND(B503&amp;""="",F503&amp;""=""),"",IF(I503="تم التسليم",IFERROR(INDEX('المحافظات'!$B$5:$B$44,MATCH($E503,'المحافظات'!$A$5:$A$44,0)),0),0))</f>
        <v/>
      </c>
      <c r="M503" s="18">
        <f>IF(AND(B503&amp;""="",F503&amp;""=""),"",IFERROR(INDEX('المنتجات'!$C$5:$C$204,MATCH($F503,'المنتجات'!$A$5:$A$204,0))*G503,0))</f>
        <v/>
      </c>
      <c r="N503" s="18">
        <f>IF(AND(B503&amp;""="",F503&amp;""=""),"",IF(I503="تم التسليم",IFERROR(INDEX('المحافظات'!$C$5:$C$44,MATCH($E503,'المحافظات'!$A$5:$A$44,0)),0),IF(I503="مرتجع",IFERROR(INDEX('المحافظات'!$D$5:$D$44,MATCH($E503,'المحافظات'!$A$5:$A$44,0)),0),0)))</f>
        <v/>
      </c>
      <c r="O503" s="18">
        <f>IF(AND(B503&amp;""="",F503&amp;""=""),"",IF(I503="تم التسليم",K503+L503-M503-N503,IF(I503="مرتجع",-N503,IF(I503="ملغي",0,""))))</f>
        <v/>
      </c>
      <c r="P503" s="6">
        <f>IF(AND(B503&amp;""="",F503&amp;""=""),"",IF(NOT(ISNUMBER(MATCH(F503,'المنتجات'!$A$5:$A$204,0))),"كود المنتج غير معروف",IF(NOT(ISNUMBER(MATCH(E503,'المحافظات'!$A$5:$A$44,0))),"المنطقة غير معروفة",IF(K503&lt;0,"الخصم أكبر من قيمة الطلب",IF(I503&amp;""="","اكتب الحالة","")))))</f>
        <v/>
      </c>
    </row>
    <row r="504">
      <c r="A504" s="17" t="n"/>
      <c r="B504" s="5" t="n"/>
      <c r="C504" s="5" t="n"/>
      <c r="D504" s="13" t="n"/>
      <c r="E504" s="5" t="n"/>
      <c r="F504" s="5" t="n"/>
      <c r="G504" s="15" t="n"/>
      <c r="H504" s="14" t="n"/>
      <c r="I504" s="5" t="n"/>
      <c r="J504" s="6">
        <f>IF(AND(B504&amp;""="",F504&amp;""=""),"",IFERROR(INDEX('المنتجات'!$B$5:$B$204,MATCH($F504,'المنتجات'!$A$5:$A$204,0))&amp;"",""))</f>
        <v/>
      </c>
      <c r="K504" s="18">
        <f>IF(AND(B504&amp;""="",F504&amp;""=""),"",IFERROR(INDEX('المنتجات'!$D$5:$D$204,MATCH($F504,'المنتجات'!$A$5:$A$204,0))*G504-H504,0))</f>
        <v/>
      </c>
      <c r="L504" s="18">
        <f>IF(AND(B504&amp;""="",F504&amp;""=""),"",IF(I504="تم التسليم",IFERROR(INDEX('المحافظات'!$B$5:$B$44,MATCH($E504,'المحافظات'!$A$5:$A$44,0)),0),0))</f>
        <v/>
      </c>
      <c r="M504" s="18">
        <f>IF(AND(B504&amp;""="",F504&amp;""=""),"",IFERROR(INDEX('المنتجات'!$C$5:$C$204,MATCH($F504,'المنتجات'!$A$5:$A$204,0))*G504,0))</f>
        <v/>
      </c>
      <c r="N504" s="18">
        <f>IF(AND(B504&amp;""="",F504&amp;""=""),"",IF(I504="تم التسليم",IFERROR(INDEX('المحافظات'!$C$5:$C$44,MATCH($E504,'المحافظات'!$A$5:$A$44,0)),0),IF(I504="مرتجع",IFERROR(INDEX('المحافظات'!$D$5:$D$44,MATCH($E504,'المحافظات'!$A$5:$A$44,0)),0),0)))</f>
        <v/>
      </c>
      <c r="O504" s="18">
        <f>IF(AND(B504&amp;""="",F504&amp;""=""),"",IF(I504="تم التسليم",K504+L504-M504-N504,IF(I504="مرتجع",-N504,IF(I504="ملغي",0,""))))</f>
        <v/>
      </c>
      <c r="P504" s="6">
        <f>IF(AND(B504&amp;""="",F504&amp;""=""),"",IF(NOT(ISNUMBER(MATCH(F504,'المنتجات'!$A$5:$A$204,0))),"كود المنتج غير معروف",IF(NOT(ISNUMBER(MATCH(E504,'المحافظات'!$A$5:$A$44,0))),"المنطقة غير معروفة",IF(K504&lt;0,"الخصم أكبر من قيمة الطلب",IF(I504&amp;""="","اكتب الحالة","")))))</f>
        <v/>
      </c>
    </row>
    <row r="505">
      <c r="A505" s="17" t="n"/>
      <c r="B505" s="5" t="n"/>
      <c r="C505" s="5" t="n"/>
      <c r="D505" s="13" t="n"/>
      <c r="E505" s="5" t="n"/>
      <c r="F505" s="5" t="n"/>
      <c r="G505" s="15" t="n"/>
      <c r="H505" s="14" t="n"/>
      <c r="I505" s="5" t="n"/>
      <c r="J505" s="6">
        <f>IF(AND(B505&amp;""="",F505&amp;""=""),"",IFERROR(INDEX('المنتجات'!$B$5:$B$204,MATCH($F505,'المنتجات'!$A$5:$A$204,0))&amp;"",""))</f>
        <v/>
      </c>
      <c r="K505" s="18">
        <f>IF(AND(B505&amp;""="",F505&amp;""=""),"",IFERROR(INDEX('المنتجات'!$D$5:$D$204,MATCH($F505,'المنتجات'!$A$5:$A$204,0))*G505-H505,0))</f>
        <v/>
      </c>
      <c r="L505" s="18">
        <f>IF(AND(B505&amp;""="",F505&amp;""=""),"",IF(I505="تم التسليم",IFERROR(INDEX('المحافظات'!$B$5:$B$44,MATCH($E505,'المحافظات'!$A$5:$A$44,0)),0),0))</f>
        <v/>
      </c>
      <c r="M505" s="18">
        <f>IF(AND(B505&amp;""="",F505&amp;""=""),"",IFERROR(INDEX('المنتجات'!$C$5:$C$204,MATCH($F505,'المنتجات'!$A$5:$A$204,0))*G505,0))</f>
        <v/>
      </c>
      <c r="N505" s="18">
        <f>IF(AND(B505&amp;""="",F505&amp;""=""),"",IF(I505="تم التسليم",IFERROR(INDEX('المحافظات'!$C$5:$C$44,MATCH($E505,'المحافظات'!$A$5:$A$44,0)),0),IF(I505="مرتجع",IFERROR(INDEX('المحافظات'!$D$5:$D$44,MATCH($E505,'المحافظات'!$A$5:$A$44,0)),0),0)))</f>
        <v/>
      </c>
      <c r="O505" s="18">
        <f>IF(AND(B505&amp;""="",F505&amp;""=""),"",IF(I505="تم التسليم",K505+L505-M505-N505,IF(I505="مرتجع",-N505,IF(I505="ملغي",0,""))))</f>
        <v/>
      </c>
      <c r="P505" s="6">
        <f>IF(AND(B505&amp;""="",F505&amp;""=""),"",IF(NOT(ISNUMBER(MATCH(F505,'المنتجات'!$A$5:$A$204,0))),"كود المنتج غير معروف",IF(NOT(ISNUMBER(MATCH(E505,'المحافظات'!$A$5:$A$44,0))),"المنطقة غير معروفة",IF(K505&lt;0,"الخصم أكبر من قيمة الطلب",IF(I505&amp;""="","اكتب الحالة","")))))</f>
        <v/>
      </c>
    </row>
    <row r="506">
      <c r="A506" s="17" t="n"/>
      <c r="B506" s="5" t="n"/>
      <c r="C506" s="5" t="n"/>
      <c r="D506" s="13" t="n"/>
      <c r="E506" s="5" t="n"/>
      <c r="F506" s="5" t="n"/>
      <c r="G506" s="15" t="n"/>
      <c r="H506" s="14" t="n"/>
      <c r="I506" s="5" t="n"/>
      <c r="J506" s="6">
        <f>IF(AND(B506&amp;""="",F506&amp;""=""),"",IFERROR(INDEX('المنتجات'!$B$5:$B$204,MATCH($F506,'المنتجات'!$A$5:$A$204,0))&amp;"",""))</f>
        <v/>
      </c>
      <c r="K506" s="18">
        <f>IF(AND(B506&amp;""="",F506&amp;""=""),"",IFERROR(INDEX('المنتجات'!$D$5:$D$204,MATCH($F506,'المنتجات'!$A$5:$A$204,0))*G506-H506,0))</f>
        <v/>
      </c>
      <c r="L506" s="18">
        <f>IF(AND(B506&amp;""="",F506&amp;""=""),"",IF(I506="تم التسليم",IFERROR(INDEX('المحافظات'!$B$5:$B$44,MATCH($E506,'المحافظات'!$A$5:$A$44,0)),0),0))</f>
        <v/>
      </c>
      <c r="M506" s="18">
        <f>IF(AND(B506&amp;""="",F506&amp;""=""),"",IFERROR(INDEX('المنتجات'!$C$5:$C$204,MATCH($F506,'المنتجات'!$A$5:$A$204,0))*G506,0))</f>
        <v/>
      </c>
      <c r="N506" s="18">
        <f>IF(AND(B506&amp;""="",F506&amp;""=""),"",IF(I506="تم التسليم",IFERROR(INDEX('المحافظات'!$C$5:$C$44,MATCH($E506,'المحافظات'!$A$5:$A$44,0)),0),IF(I506="مرتجع",IFERROR(INDEX('المحافظات'!$D$5:$D$44,MATCH($E506,'المحافظات'!$A$5:$A$44,0)),0),0)))</f>
        <v/>
      </c>
      <c r="O506" s="18">
        <f>IF(AND(B506&amp;""="",F506&amp;""=""),"",IF(I506="تم التسليم",K506+L506-M506-N506,IF(I506="مرتجع",-N506,IF(I506="ملغي",0,""))))</f>
        <v/>
      </c>
      <c r="P506" s="6">
        <f>IF(AND(B506&amp;""="",F506&amp;""=""),"",IF(NOT(ISNUMBER(MATCH(F506,'المنتجات'!$A$5:$A$204,0))),"كود المنتج غير معروف",IF(NOT(ISNUMBER(MATCH(E506,'المحافظات'!$A$5:$A$44,0))),"المنطقة غير معروفة",IF(K506&lt;0,"الخصم أكبر من قيمة الطلب",IF(I506&amp;""="","اكتب الحالة","")))))</f>
        <v/>
      </c>
    </row>
    <row r="507">
      <c r="A507" s="17" t="n"/>
      <c r="B507" s="5" t="n"/>
      <c r="C507" s="5" t="n"/>
      <c r="D507" s="13" t="n"/>
      <c r="E507" s="5" t="n"/>
      <c r="F507" s="5" t="n"/>
      <c r="G507" s="15" t="n"/>
      <c r="H507" s="14" t="n"/>
      <c r="I507" s="5" t="n"/>
      <c r="J507" s="6">
        <f>IF(AND(B507&amp;""="",F507&amp;""=""),"",IFERROR(INDEX('المنتجات'!$B$5:$B$204,MATCH($F507,'المنتجات'!$A$5:$A$204,0))&amp;"",""))</f>
        <v/>
      </c>
      <c r="K507" s="18">
        <f>IF(AND(B507&amp;""="",F507&amp;""=""),"",IFERROR(INDEX('المنتجات'!$D$5:$D$204,MATCH($F507,'المنتجات'!$A$5:$A$204,0))*G507-H507,0))</f>
        <v/>
      </c>
      <c r="L507" s="18">
        <f>IF(AND(B507&amp;""="",F507&amp;""=""),"",IF(I507="تم التسليم",IFERROR(INDEX('المحافظات'!$B$5:$B$44,MATCH($E507,'المحافظات'!$A$5:$A$44,0)),0),0))</f>
        <v/>
      </c>
      <c r="M507" s="18">
        <f>IF(AND(B507&amp;""="",F507&amp;""=""),"",IFERROR(INDEX('المنتجات'!$C$5:$C$204,MATCH($F507,'المنتجات'!$A$5:$A$204,0))*G507,0))</f>
        <v/>
      </c>
      <c r="N507" s="18">
        <f>IF(AND(B507&amp;""="",F507&amp;""=""),"",IF(I507="تم التسليم",IFERROR(INDEX('المحافظات'!$C$5:$C$44,MATCH($E507,'المحافظات'!$A$5:$A$44,0)),0),IF(I507="مرتجع",IFERROR(INDEX('المحافظات'!$D$5:$D$44,MATCH($E507,'المحافظات'!$A$5:$A$44,0)),0),0)))</f>
        <v/>
      </c>
      <c r="O507" s="18">
        <f>IF(AND(B507&amp;""="",F507&amp;""=""),"",IF(I507="تم التسليم",K507+L507-M507-N507,IF(I507="مرتجع",-N507,IF(I507="ملغي",0,""))))</f>
        <v/>
      </c>
      <c r="P507" s="6">
        <f>IF(AND(B507&amp;""="",F507&amp;""=""),"",IF(NOT(ISNUMBER(MATCH(F507,'المنتجات'!$A$5:$A$204,0))),"كود المنتج غير معروف",IF(NOT(ISNUMBER(MATCH(E507,'المحافظات'!$A$5:$A$44,0))),"المنطقة غير معروفة",IF(K507&lt;0,"الخصم أكبر من قيمة الطلب",IF(I507&amp;""="","اكتب الحالة","")))))</f>
        <v/>
      </c>
    </row>
    <row r="508">
      <c r="A508" s="17" t="n"/>
      <c r="B508" s="5" t="n"/>
      <c r="C508" s="5" t="n"/>
      <c r="D508" s="13" t="n"/>
      <c r="E508" s="5" t="n"/>
      <c r="F508" s="5" t="n"/>
      <c r="G508" s="15" t="n"/>
      <c r="H508" s="14" t="n"/>
      <c r="I508" s="5" t="n"/>
      <c r="J508" s="6">
        <f>IF(AND(B508&amp;""="",F508&amp;""=""),"",IFERROR(INDEX('المنتجات'!$B$5:$B$204,MATCH($F508,'المنتجات'!$A$5:$A$204,0))&amp;"",""))</f>
        <v/>
      </c>
      <c r="K508" s="18">
        <f>IF(AND(B508&amp;""="",F508&amp;""=""),"",IFERROR(INDEX('المنتجات'!$D$5:$D$204,MATCH($F508,'المنتجات'!$A$5:$A$204,0))*G508-H508,0))</f>
        <v/>
      </c>
      <c r="L508" s="18">
        <f>IF(AND(B508&amp;""="",F508&amp;""=""),"",IF(I508="تم التسليم",IFERROR(INDEX('المحافظات'!$B$5:$B$44,MATCH($E508,'المحافظات'!$A$5:$A$44,0)),0),0))</f>
        <v/>
      </c>
      <c r="M508" s="18">
        <f>IF(AND(B508&amp;""="",F508&amp;""=""),"",IFERROR(INDEX('المنتجات'!$C$5:$C$204,MATCH($F508,'المنتجات'!$A$5:$A$204,0))*G508,0))</f>
        <v/>
      </c>
      <c r="N508" s="18">
        <f>IF(AND(B508&amp;""="",F508&amp;""=""),"",IF(I508="تم التسليم",IFERROR(INDEX('المحافظات'!$C$5:$C$44,MATCH($E508,'المحافظات'!$A$5:$A$44,0)),0),IF(I508="مرتجع",IFERROR(INDEX('المحافظات'!$D$5:$D$44,MATCH($E508,'المحافظات'!$A$5:$A$44,0)),0),0)))</f>
        <v/>
      </c>
      <c r="O508" s="18">
        <f>IF(AND(B508&amp;""="",F508&amp;""=""),"",IF(I508="تم التسليم",K508+L508-M508-N508,IF(I508="مرتجع",-N508,IF(I508="ملغي",0,""))))</f>
        <v/>
      </c>
      <c r="P508" s="6">
        <f>IF(AND(B508&amp;""="",F508&amp;""=""),"",IF(NOT(ISNUMBER(MATCH(F508,'المنتجات'!$A$5:$A$204,0))),"كود المنتج غير معروف",IF(NOT(ISNUMBER(MATCH(E508,'المحافظات'!$A$5:$A$44,0))),"المنطقة غير معروفة",IF(K508&lt;0,"الخصم أكبر من قيمة الطلب",IF(I508&amp;""="","اكتب الحالة","")))))</f>
        <v/>
      </c>
    </row>
    <row r="509">
      <c r="A509" s="17" t="n"/>
      <c r="B509" s="5" t="n"/>
      <c r="C509" s="5" t="n"/>
      <c r="D509" s="13" t="n"/>
      <c r="E509" s="5" t="n"/>
      <c r="F509" s="5" t="n"/>
      <c r="G509" s="15" t="n"/>
      <c r="H509" s="14" t="n"/>
      <c r="I509" s="5" t="n"/>
      <c r="J509" s="6">
        <f>IF(AND(B509&amp;""="",F509&amp;""=""),"",IFERROR(INDEX('المنتجات'!$B$5:$B$204,MATCH($F509,'المنتجات'!$A$5:$A$204,0))&amp;"",""))</f>
        <v/>
      </c>
      <c r="K509" s="18">
        <f>IF(AND(B509&amp;""="",F509&amp;""=""),"",IFERROR(INDEX('المنتجات'!$D$5:$D$204,MATCH($F509,'المنتجات'!$A$5:$A$204,0))*G509-H509,0))</f>
        <v/>
      </c>
      <c r="L509" s="18">
        <f>IF(AND(B509&amp;""="",F509&amp;""=""),"",IF(I509="تم التسليم",IFERROR(INDEX('المحافظات'!$B$5:$B$44,MATCH($E509,'المحافظات'!$A$5:$A$44,0)),0),0))</f>
        <v/>
      </c>
      <c r="M509" s="18">
        <f>IF(AND(B509&amp;""="",F509&amp;""=""),"",IFERROR(INDEX('المنتجات'!$C$5:$C$204,MATCH($F509,'المنتجات'!$A$5:$A$204,0))*G509,0))</f>
        <v/>
      </c>
      <c r="N509" s="18">
        <f>IF(AND(B509&amp;""="",F509&amp;""=""),"",IF(I509="تم التسليم",IFERROR(INDEX('المحافظات'!$C$5:$C$44,MATCH($E509,'المحافظات'!$A$5:$A$44,0)),0),IF(I509="مرتجع",IFERROR(INDEX('المحافظات'!$D$5:$D$44,MATCH($E509,'المحافظات'!$A$5:$A$44,0)),0),0)))</f>
        <v/>
      </c>
      <c r="O509" s="18">
        <f>IF(AND(B509&amp;""="",F509&amp;""=""),"",IF(I509="تم التسليم",K509+L509-M509-N509,IF(I509="مرتجع",-N509,IF(I509="ملغي",0,""))))</f>
        <v/>
      </c>
      <c r="P509" s="6">
        <f>IF(AND(B509&amp;""="",F509&amp;""=""),"",IF(NOT(ISNUMBER(MATCH(F509,'المنتجات'!$A$5:$A$204,0))),"كود المنتج غير معروف",IF(NOT(ISNUMBER(MATCH(E509,'المحافظات'!$A$5:$A$44,0))),"المنطقة غير معروفة",IF(K509&lt;0,"الخصم أكبر من قيمة الطلب",IF(I509&amp;""="","اكتب الحالة","")))))</f>
        <v/>
      </c>
    </row>
    <row r="510">
      <c r="A510" s="17" t="n"/>
      <c r="B510" s="5" t="n"/>
      <c r="C510" s="5" t="n"/>
      <c r="D510" s="13" t="n"/>
      <c r="E510" s="5" t="n"/>
      <c r="F510" s="5" t="n"/>
      <c r="G510" s="15" t="n"/>
      <c r="H510" s="14" t="n"/>
      <c r="I510" s="5" t="n"/>
      <c r="J510" s="6">
        <f>IF(AND(B510&amp;""="",F510&amp;""=""),"",IFERROR(INDEX('المنتجات'!$B$5:$B$204,MATCH($F510,'المنتجات'!$A$5:$A$204,0))&amp;"",""))</f>
        <v/>
      </c>
      <c r="K510" s="18">
        <f>IF(AND(B510&amp;""="",F510&amp;""=""),"",IFERROR(INDEX('المنتجات'!$D$5:$D$204,MATCH($F510,'المنتجات'!$A$5:$A$204,0))*G510-H510,0))</f>
        <v/>
      </c>
      <c r="L510" s="18">
        <f>IF(AND(B510&amp;""="",F510&amp;""=""),"",IF(I510="تم التسليم",IFERROR(INDEX('المحافظات'!$B$5:$B$44,MATCH($E510,'المحافظات'!$A$5:$A$44,0)),0),0))</f>
        <v/>
      </c>
      <c r="M510" s="18">
        <f>IF(AND(B510&amp;""="",F510&amp;""=""),"",IFERROR(INDEX('المنتجات'!$C$5:$C$204,MATCH($F510,'المنتجات'!$A$5:$A$204,0))*G510,0))</f>
        <v/>
      </c>
      <c r="N510" s="18">
        <f>IF(AND(B510&amp;""="",F510&amp;""=""),"",IF(I510="تم التسليم",IFERROR(INDEX('المحافظات'!$C$5:$C$44,MATCH($E510,'المحافظات'!$A$5:$A$44,0)),0),IF(I510="مرتجع",IFERROR(INDEX('المحافظات'!$D$5:$D$44,MATCH($E510,'المحافظات'!$A$5:$A$44,0)),0),0)))</f>
        <v/>
      </c>
      <c r="O510" s="18">
        <f>IF(AND(B510&amp;""="",F510&amp;""=""),"",IF(I510="تم التسليم",K510+L510-M510-N510,IF(I510="مرتجع",-N510,IF(I510="ملغي",0,""))))</f>
        <v/>
      </c>
      <c r="P510" s="6">
        <f>IF(AND(B510&amp;""="",F510&amp;""=""),"",IF(NOT(ISNUMBER(MATCH(F510,'المنتجات'!$A$5:$A$204,0))),"كود المنتج غير معروف",IF(NOT(ISNUMBER(MATCH(E510,'المحافظات'!$A$5:$A$44,0))),"المنطقة غير معروفة",IF(K510&lt;0,"الخصم أكبر من قيمة الطلب",IF(I510&amp;""="","اكتب الحالة","")))))</f>
        <v/>
      </c>
    </row>
    <row r="511">
      <c r="A511" s="17" t="n"/>
      <c r="B511" s="5" t="n"/>
      <c r="C511" s="5" t="n"/>
      <c r="D511" s="13" t="n"/>
      <c r="E511" s="5" t="n"/>
      <c r="F511" s="5" t="n"/>
      <c r="G511" s="15" t="n"/>
      <c r="H511" s="14" t="n"/>
      <c r="I511" s="5" t="n"/>
      <c r="J511" s="6">
        <f>IF(AND(B511&amp;""="",F511&amp;""=""),"",IFERROR(INDEX('المنتجات'!$B$5:$B$204,MATCH($F511,'المنتجات'!$A$5:$A$204,0))&amp;"",""))</f>
        <v/>
      </c>
      <c r="K511" s="18">
        <f>IF(AND(B511&amp;""="",F511&amp;""=""),"",IFERROR(INDEX('المنتجات'!$D$5:$D$204,MATCH($F511,'المنتجات'!$A$5:$A$204,0))*G511-H511,0))</f>
        <v/>
      </c>
      <c r="L511" s="18">
        <f>IF(AND(B511&amp;""="",F511&amp;""=""),"",IF(I511="تم التسليم",IFERROR(INDEX('المحافظات'!$B$5:$B$44,MATCH($E511,'المحافظات'!$A$5:$A$44,0)),0),0))</f>
        <v/>
      </c>
      <c r="M511" s="18">
        <f>IF(AND(B511&amp;""="",F511&amp;""=""),"",IFERROR(INDEX('المنتجات'!$C$5:$C$204,MATCH($F511,'المنتجات'!$A$5:$A$204,0))*G511,0))</f>
        <v/>
      </c>
      <c r="N511" s="18">
        <f>IF(AND(B511&amp;""="",F511&amp;""=""),"",IF(I511="تم التسليم",IFERROR(INDEX('المحافظات'!$C$5:$C$44,MATCH($E511,'المحافظات'!$A$5:$A$44,0)),0),IF(I511="مرتجع",IFERROR(INDEX('المحافظات'!$D$5:$D$44,MATCH($E511,'المحافظات'!$A$5:$A$44,0)),0),0)))</f>
        <v/>
      </c>
      <c r="O511" s="18">
        <f>IF(AND(B511&amp;""="",F511&amp;""=""),"",IF(I511="تم التسليم",K511+L511-M511-N511,IF(I511="مرتجع",-N511,IF(I511="ملغي",0,""))))</f>
        <v/>
      </c>
      <c r="P511" s="6">
        <f>IF(AND(B511&amp;""="",F511&amp;""=""),"",IF(NOT(ISNUMBER(MATCH(F511,'المنتجات'!$A$5:$A$204,0))),"كود المنتج غير معروف",IF(NOT(ISNUMBER(MATCH(E511,'المحافظات'!$A$5:$A$44,0))),"المنطقة غير معروفة",IF(K511&lt;0,"الخصم أكبر من قيمة الطلب",IF(I511&amp;""="","اكتب الحالة","")))))</f>
        <v/>
      </c>
    </row>
    <row r="512">
      <c r="A512" s="17" t="n"/>
      <c r="B512" s="5" t="n"/>
      <c r="C512" s="5" t="n"/>
      <c r="D512" s="13" t="n"/>
      <c r="E512" s="5" t="n"/>
      <c r="F512" s="5" t="n"/>
      <c r="G512" s="15" t="n"/>
      <c r="H512" s="14" t="n"/>
      <c r="I512" s="5" t="n"/>
      <c r="J512" s="6">
        <f>IF(AND(B512&amp;""="",F512&amp;""=""),"",IFERROR(INDEX('المنتجات'!$B$5:$B$204,MATCH($F512,'المنتجات'!$A$5:$A$204,0))&amp;"",""))</f>
        <v/>
      </c>
      <c r="K512" s="18">
        <f>IF(AND(B512&amp;""="",F512&amp;""=""),"",IFERROR(INDEX('المنتجات'!$D$5:$D$204,MATCH($F512,'المنتجات'!$A$5:$A$204,0))*G512-H512,0))</f>
        <v/>
      </c>
      <c r="L512" s="18">
        <f>IF(AND(B512&amp;""="",F512&amp;""=""),"",IF(I512="تم التسليم",IFERROR(INDEX('المحافظات'!$B$5:$B$44,MATCH($E512,'المحافظات'!$A$5:$A$44,0)),0),0))</f>
        <v/>
      </c>
      <c r="M512" s="18">
        <f>IF(AND(B512&amp;""="",F512&amp;""=""),"",IFERROR(INDEX('المنتجات'!$C$5:$C$204,MATCH($F512,'المنتجات'!$A$5:$A$204,0))*G512,0))</f>
        <v/>
      </c>
      <c r="N512" s="18">
        <f>IF(AND(B512&amp;""="",F512&amp;""=""),"",IF(I512="تم التسليم",IFERROR(INDEX('المحافظات'!$C$5:$C$44,MATCH($E512,'المحافظات'!$A$5:$A$44,0)),0),IF(I512="مرتجع",IFERROR(INDEX('المحافظات'!$D$5:$D$44,MATCH($E512,'المحافظات'!$A$5:$A$44,0)),0),0)))</f>
        <v/>
      </c>
      <c r="O512" s="18">
        <f>IF(AND(B512&amp;""="",F512&amp;""=""),"",IF(I512="تم التسليم",K512+L512-M512-N512,IF(I512="مرتجع",-N512,IF(I512="ملغي",0,""))))</f>
        <v/>
      </c>
      <c r="P512" s="6">
        <f>IF(AND(B512&amp;""="",F512&amp;""=""),"",IF(NOT(ISNUMBER(MATCH(F512,'المنتجات'!$A$5:$A$204,0))),"كود المنتج غير معروف",IF(NOT(ISNUMBER(MATCH(E512,'المحافظات'!$A$5:$A$44,0))),"المنطقة غير معروفة",IF(K512&lt;0,"الخصم أكبر من قيمة الطلب",IF(I512&amp;""="","اكتب الحالة","")))))</f>
        <v/>
      </c>
    </row>
    <row r="513">
      <c r="A513" s="17" t="n"/>
      <c r="B513" s="5" t="n"/>
      <c r="C513" s="5" t="n"/>
      <c r="D513" s="13" t="n"/>
      <c r="E513" s="5" t="n"/>
      <c r="F513" s="5" t="n"/>
      <c r="G513" s="15" t="n"/>
      <c r="H513" s="14" t="n"/>
      <c r="I513" s="5" t="n"/>
      <c r="J513" s="6">
        <f>IF(AND(B513&amp;""="",F513&amp;""=""),"",IFERROR(INDEX('المنتجات'!$B$5:$B$204,MATCH($F513,'المنتجات'!$A$5:$A$204,0))&amp;"",""))</f>
        <v/>
      </c>
      <c r="K513" s="18">
        <f>IF(AND(B513&amp;""="",F513&amp;""=""),"",IFERROR(INDEX('المنتجات'!$D$5:$D$204,MATCH($F513,'المنتجات'!$A$5:$A$204,0))*G513-H513,0))</f>
        <v/>
      </c>
      <c r="L513" s="18">
        <f>IF(AND(B513&amp;""="",F513&amp;""=""),"",IF(I513="تم التسليم",IFERROR(INDEX('المحافظات'!$B$5:$B$44,MATCH($E513,'المحافظات'!$A$5:$A$44,0)),0),0))</f>
        <v/>
      </c>
      <c r="M513" s="18">
        <f>IF(AND(B513&amp;""="",F513&amp;""=""),"",IFERROR(INDEX('المنتجات'!$C$5:$C$204,MATCH($F513,'المنتجات'!$A$5:$A$204,0))*G513,0))</f>
        <v/>
      </c>
      <c r="N513" s="18">
        <f>IF(AND(B513&amp;""="",F513&amp;""=""),"",IF(I513="تم التسليم",IFERROR(INDEX('المحافظات'!$C$5:$C$44,MATCH($E513,'المحافظات'!$A$5:$A$44,0)),0),IF(I513="مرتجع",IFERROR(INDEX('المحافظات'!$D$5:$D$44,MATCH($E513,'المحافظات'!$A$5:$A$44,0)),0),0)))</f>
        <v/>
      </c>
      <c r="O513" s="18">
        <f>IF(AND(B513&amp;""="",F513&amp;""=""),"",IF(I513="تم التسليم",K513+L513-M513-N513,IF(I513="مرتجع",-N513,IF(I513="ملغي",0,""))))</f>
        <v/>
      </c>
      <c r="P513" s="6">
        <f>IF(AND(B513&amp;""="",F513&amp;""=""),"",IF(NOT(ISNUMBER(MATCH(F513,'المنتجات'!$A$5:$A$204,0))),"كود المنتج غير معروف",IF(NOT(ISNUMBER(MATCH(E513,'المحافظات'!$A$5:$A$44,0))),"المنطقة غير معروفة",IF(K513&lt;0,"الخصم أكبر من قيمة الطلب",IF(I513&amp;""="","اكتب الحالة","")))))</f>
        <v/>
      </c>
    </row>
    <row r="514">
      <c r="A514" s="17" t="n"/>
      <c r="B514" s="5" t="n"/>
      <c r="C514" s="5" t="n"/>
      <c r="D514" s="13" t="n"/>
      <c r="E514" s="5" t="n"/>
      <c r="F514" s="5" t="n"/>
      <c r="G514" s="15" t="n"/>
      <c r="H514" s="14" t="n"/>
      <c r="I514" s="5" t="n"/>
      <c r="J514" s="6">
        <f>IF(AND(B514&amp;""="",F514&amp;""=""),"",IFERROR(INDEX('المنتجات'!$B$5:$B$204,MATCH($F514,'المنتجات'!$A$5:$A$204,0))&amp;"",""))</f>
        <v/>
      </c>
      <c r="K514" s="18">
        <f>IF(AND(B514&amp;""="",F514&amp;""=""),"",IFERROR(INDEX('المنتجات'!$D$5:$D$204,MATCH($F514,'المنتجات'!$A$5:$A$204,0))*G514-H514,0))</f>
        <v/>
      </c>
      <c r="L514" s="18">
        <f>IF(AND(B514&amp;""="",F514&amp;""=""),"",IF(I514="تم التسليم",IFERROR(INDEX('المحافظات'!$B$5:$B$44,MATCH($E514,'المحافظات'!$A$5:$A$44,0)),0),0))</f>
        <v/>
      </c>
      <c r="M514" s="18">
        <f>IF(AND(B514&amp;""="",F514&amp;""=""),"",IFERROR(INDEX('المنتجات'!$C$5:$C$204,MATCH($F514,'المنتجات'!$A$5:$A$204,0))*G514,0))</f>
        <v/>
      </c>
      <c r="N514" s="18">
        <f>IF(AND(B514&amp;""="",F514&amp;""=""),"",IF(I514="تم التسليم",IFERROR(INDEX('المحافظات'!$C$5:$C$44,MATCH($E514,'المحافظات'!$A$5:$A$44,0)),0),IF(I514="مرتجع",IFERROR(INDEX('المحافظات'!$D$5:$D$44,MATCH($E514,'المحافظات'!$A$5:$A$44,0)),0),0)))</f>
        <v/>
      </c>
      <c r="O514" s="18">
        <f>IF(AND(B514&amp;""="",F514&amp;""=""),"",IF(I514="تم التسليم",K514+L514-M514-N514,IF(I514="مرتجع",-N514,IF(I514="ملغي",0,""))))</f>
        <v/>
      </c>
      <c r="P514" s="6">
        <f>IF(AND(B514&amp;""="",F514&amp;""=""),"",IF(NOT(ISNUMBER(MATCH(F514,'المنتجات'!$A$5:$A$204,0))),"كود المنتج غير معروف",IF(NOT(ISNUMBER(MATCH(E514,'المحافظات'!$A$5:$A$44,0))),"المنطقة غير معروفة",IF(K514&lt;0,"الخصم أكبر من قيمة الطلب",IF(I514&amp;""="","اكتب الحالة","")))))</f>
        <v/>
      </c>
    </row>
    <row r="515">
      <c r="A515" s="17" t="n"/>
      <c r="B515" s="5" t="n"/>
      <c r="C515" s="5" t="n"/>
      <c r="D515" s="13" t="n"/>
      <c r="E515" s="5" t="n"/>
      <c r="F515" s="5" t="n"/>
      <c r="G515" s="15" t="n"/>
      <c r="H515" s="14" t="n"/>
      <c r="I515" s="5" t="n"/>
      <c r="J515" s="6">
        <f>IF(AND(B515&amp;""="",F515&amp;""=""),"",IFERROR(INDEX('المنتجات'!$B$5:$B$204,MATCH($F515,'المنتجات'!$A$5:$A$204,0))&amp;"",""))</f>
        <v/>
      </c>
      <c r="K515" s="18">
        <f>IF(AND(B515&amp;""="",F515&amp;""=""),"",IFERROR(INDEX('المنتجات'!$D$5:$D$204,MATCH($F515,'المنتجات'!$A$5:$A$204,0))*G515-H515,0))</f>
        <v/>
      </c>
      <c r="L515" s="18">
        <f>IF(AND(B515&amp;""="",F515&amp;""=""),"",IF(I515="تم التسليم",IFERROR(INDEX('المحافظات'!$B$5:$B$44,MATCH($E515,'المحافظات'!$A$5:$A$44,0)),0),0))</f>
        <v/>
      </c>
      <c r="M515" s="18">
        <f>IF(AND(B515&amp;""="",F515&amp;""=""),"",IFERROR(INDEX('المنتجات'!$C$5:$C$204,MATCH($F515,'المنتجات'!$A$5:$A$204,0))*G515,0))</f>
        <v/>
      </c>
      <c r="N515" s="18">
        <f>IF(AND(B515&amp;""="",F515&amp;""=""),"",IF(I515="تم التسليم",IFERROR(INDEX('المحافظات'!$C$5:$C$44,MATCH($E515,'المحافظات'!$A$5:$A$44,0)),0),IF(I515="مرتجع",IFERROR(INDEX('المحافظات'!$D$5:$D$44,MATCH($E515,'المحافظات'!$A$5:$A$44,0)),0),0)))</f>
        <v/>
      </c>
      <c r="O515" s="18">
        <f>IF(AND(B515&amp;""="",F515&amp;""=""),"",IF(I515="تم التسليم",K515+L515-M515-N515,IF(I515="مرتجع",-N515,IF(I515="ملغي",0,""))))</f>
        <v/>
      </c>
      <c r="P515" s="6">
        <f>IF(AND(B515&amp;""="",F515&amp;""=""),"",IF(NOT(ISNUMBER(MATCH(F515,'المنتجات'!$A$5:$A$204,0))),"كود المنتج غير معروف",IF(NOT(ISNUMBER(MATCH(E515,'المحافظات'!$A$5:$A$44,0))),"المنطقة غير معروفة",IF(K515&lt;0,"الخصم أكبر من قيمة الطلب",IF(I515&amp;""="","اكتب الحالة","")))))</f>
        <v/>
      </c>
    </row>
    <row r="516">
      <c r="A516" s="17" t="n"/>
      <c r="B516" s="5" t="n"/>
      <c r="C516" s="5" t="n"/>
      <c r="D516" s="13" t="n"/>
      <c r="E516" s="5" t="n"/>
      <c r="F516" s="5" t="n"/>
      <c r="G516" s="15" t="n"/>
      <c r="H516" s="14" t="n"/>
      <c r="I516" s="5" t="n"/>
      <c r="J516" s="6">
        <f>IF(AND(B516&amp;""="",F516&amp;""=""),"",IFERROR(INDEX('المنتجات'!$B$5:$B$204,MATCH($F516,'المنتجات'!$A$5:$A$204,0))&amp;"",""))</f>
        <v/>
      </c>
      <c r="K516" s="18">
        <f>IF(AND(B516&amp;""="",F516&amp;""=""),"",IFERROR(INDEX('المنتجات'!$D$5:$D$204,MATCH($F516,'المنتجات'!$A$5:$A$204,0))*G516-H516,0))</f>
        <v/>
      </c>
      <c r="L516" s="18">
        <f>IF(AND(B516&amp;""="",F516&amp;""=""),"",IF(I516="تم التسليم",IFERROR(INDEX('المحافظات'!$B$5:$B$44,MATCH($E516,'المحافظات'!$A$5:$A$44,0)),0),0))</f>
        <v/>
      </c>
      <c r="M516" s="18">
        <f>IF(AND(B516&amp;""="",F516&amp;""=""),"",IFERROR(INDEX('المنتجات'!$C$5:$C$204,MATCH($F516,'المنتجات'!$A$5:$A$204,0))*G516,0))</f>
        <v/>
      </c>
      <c r="N516" s="18">
        <f>IF(AND(B516&amp;""="",F516&amp;""=""),"",IF(I516="تم التسليم",IFERROR(INDEX('المحافظات'!$C$5:$C$44,MATCH($E516,'المحافظات'!$A$5:$A$44,0)),0),IF(I516="مرتجع",IFERROR(INDEX('المحافظات'!$D$5:$D$44,MATCH($E516,'المحافظات'!$A$5:$A$44,0)),0),0)))</f>
        <v/>
      </c>
      <c r="O516" s="18">
        <f>IF(AND(B516&amp;""="",F516&amp;""=""),"",IF(I516="تم التسليم",K516+L516-M516-N516,IF(I516="مرتجع",-N516,IF(I516="ملغي",0,""))))</f>
        <v/>
      </c>
      <c r="P516" s="6">
        <f>IF(AND(B516&amp;""="",F516&amp;""=""),"",IF(NOT(ISNUMBER(MATCH(F516,'المنتجات'!$A$5:$A$204,0))),"كود المنتج غير معروف",IF(NOT(ISNUMBER(MATCH(E516,'المحافظات'!$A$5:$A$44,0))),"المنطقة غير معروفة",IF(K516&lt;0,"الخصم أكبر من قيمة الطلب",IF(I516&amp;""="","اكتب الحالة","")))))</f>
        <v/>
      </c>
    </row>
    <row r="517">
      <c r="A517" s="17" t="n"/>
      <c r="B517" s="5" t="n"/>
      <c r="C517" s="5" t="n"/>
      <c r="D517" s="13" t="n"/>
      <c r="E517" s="5" t="n"/>
      <c r="F517" s="5" t="n"/>
      <c r="G517" s="15" t="n"/>
      <c r="H517" s="14" t="n"/>
      <c r="I517" s="5" t="n"/>
      <c r="J517" s="6">
        <f>IF(AND(B517&amp;""="",F517&amp;""=""),"",IFERROR(INDEX('المنتجات'!$B$5:$B$204,MATCH($F517,'المنتجات'!$A$5:$A$204,0))&amp;"",""))</f>
        <v/>
      </c>
      <c r="K517" s="18">
        <f>IF(AND(B517&amp;""="",F517&amp;""=""),"",IFERROR(INDEX('المنتجات'!$D$5:$D$204,MATCH($F517,'المنتجات'!$A$5:$A$204,0))*G517-H517,0))</f>
        <v/>
      </c>
      <c r="L517" s="18">
        <f>IF(AND(B517&amp;""="",F517&amp;""=""),"",IF(I517="تم التسليم",IFERROR(INDEX('المحافظات'!$B$5:$B$44,MATCH($E517,'المحافظات'!$A$5:$A$44,0)),0),0))</f>
        <v/>
      </c>
      <c r="M517" s="18">
        <f>IF(AND(B517&amp;""="",F517&amp;""=""),"",IFERROR(INDEX('المنتجات'!$C$5:$C$204,MATCH($F517,'المنتجات'!$A$5:$A$204,0))*G517,0))</f>
        <v/>
      </c>
      <c r="N517" s="18">
        <f>IF(AND(B517&amp;""="",F517&amp;""=""),"",IF(I517="تم التسليم",IFERROR(INDEX('المحافظات'!$C$5:$C$44,MATCH($E517,'المحافظات'!$A$5:$A$44,0)),0),IF(I517="مرتجع",IFERROR(INDEX('المحافظات'!$D$5:$D$44,MATCH($E517,'المحافظات'!$A$5:$A$44,0)),0),0)))</f>
        <v/>
      </c>
      <c r="O517" s="18">
        <f>IF(AND(B517&amp;""="",F517&amp;""=""),"",IF(I517="تم التسليم",K517+L517-M517-N517,IF(I517="مرتجع",-N517,IF(I517="ملغي",0,""))))</f>
        <v/>
      </c>
      <c r="P517" s="6">
        <f>IF(AND(B517&amp;""="",F517&amp;""=""),"",IF(NOT(ISNUMBER(MATCH(F517,'المنتجات'!$A$5:$A$204,0))),"كود المنتج غير معروف",IF(NOT(ISNUMBER(MATCH(E517,'المحافظات'!$A$5:$A$44,0))),"المنطقة غير معروفة",IF(K517&lt;0,"الخصم أكبر من قيمة الطلب",IF(I517&amp;""="","اكتب الحالة","")))))</f>
        <v/>
      </c>
    </row>
    <row r="518">
      <c r="A518" s="17" t="n"/>
      <c r="B518" s="5" t="n"/>
      <c r="C518" s="5" t="n"/>
      <c r="D518" s="13" t="n"/>
      <c r="E518" s="5" t="n"/>
      <c r="F518" s="5" t="n"/>
      <c r="G518" s="15" t="n"/>
      <c r="H518" s="14" t="n"/>
      <c r="I518" s="5" t="n"/>
      <c r="J518" s="6">
        <f>IF(AND(B518&amp;""="",F518&amp;""=""),"",IFERROR(INDEX('المنتجات'!$B$5:$B$204,MATCH($F518,'المنتجات'!$A$5:$A$204,0))&amp;"",""))</f>
        <v/>
      </c>
      <c r="K518" s="18">
        <f>IF(AND(B518&amp;""="",F518&amp;""=""),"",IFERROR(INDEX('المنتجات'!$D$5:$D$204,MATCH($F518,'المنتجات'!$A$5:$A$204,0))*G518-H518,0))</f>
        <v/>
      </c>
      <c r="L518" s="18">
        <f>IF(AND(B518&amp;""="",F518&amp;""=""),"",IF(I518="تم التسليم",IFERROR(INDEX('المحافظات'!$B$5:$B$44,MATCH($E518,'المحافظات'!$A$5:$A$44,0)),0),0))</f>
        <v/>
      </c>
      <c r="M518" s="18">
        <f>IF(AND(B518&amp;""="",F518&amp;""=""),"",IFERROR(INDEX('المنتجات'!$C$5:$C$204,MATCH($F518,'المنتجات'!$A$5:$A$204,0))*G518,0))</f>
        <v/>
      </c>
      <c r="N518" s="18">
        <f>IF(AND(B518&amp;""="",F518&amp;""=""),"",IF(I518="تم التسليم",IFERROR(INDEX('المحافظات'!$C$5:$C$44,MATCH($E518,'المحافظات'!$A$5:$A$44,0)),0),IF(I518="مرتجع",IFERROR(INDEX('المحافظات'!$D$5:$D$44,MATCH($E518,'المحافظات'!$A$5:$A$44,0)),0),0)))</f>
        <v/>
      </c>
      <c r="O518" s="18">
        <f>IF(AND(B518&amp;""="",F518&amp;""=""),"",IF(I518="تم التسليم",K518+L518-M518-N518,IF(I518="مرتجع",-N518,IF(I518="ملغي",0,""))))</f>
        <v/>
      </c>
      <c r="P518" s="6">
        <f>IF(AND(B518&amp;""="",F518&amp;""=""),"",IF(NOT(ISNUMBER(MATCH(F518,'المنتجات'!$A$5:$A$204,0))),"كود المنتج غير معروف",IF(NOT(ISNUMBER(MATCH(E518,'المحافظات'!$A$5:$A$44,0))),"المنطقة غير معروفة",IF(K518&lt;0,"الخصم أكبر من قيمة الطلب",IF(I518&amp;""="","اكتب الحالة","")))))</f>
        <v/>
      </c>
    </row>
    <row r="519">
      <c r="A519" s="17" t="n"/>
      <c r="B519" s="5" t="n"/>
      <c r="C519" s="5" t="n"/>
      <c r="D519" s="13" t="n"/>
      <c r="E519" s="5" t="n"/>
      <c r="F519" s="5" t="n"/>
      <c r="G519" s="15" t="n"/>
      <c r="H519" s="14" t="n"/>
      <c r="I519" s="5" t="n"/>
      <c r="J519" s="6">
        <f>IF(AND(B519&amp;""="",F519&amp;""=""),"",IFERROR(INDEX('المنتجات'!$B$5:$B$204,MATCH($F519,'المنتجات'!$A$5:$A$204,0))&amp;"",""))</f>
        <v/>
      </c>
      <c r="K519" s="18">
        <f>IF(AND(B519&amp;""="",F519&amp;""=""),"",IFERROR(INDEX('المنتجات'!$D$5:$D$204,MATCH($F519,'المنتجات'!$A$5:$A$204,0))*G519-H519,0))</f>
        <v/>
      </c>
      <c r="L519" s="18">
        <f>IF(AND(B519&amp;""="",F519&amp;""=""),"",IF(I519="تم التسليم",IFERROR(INDEX('المحافظات'!$B$5:$B$44,MATCH($E519,'المحافظات'!$A$5:$A$44,0)),0),0))</f>
        <v/>
      </c>
      <c r="M519" s="18">
        <f>IF(AND(B519&amp;""="",F519&amp;""=""),"",IFERROR(INDEX('المنتجات'!$C$5:$C$204,MATCH($F519,'المنتجات'!$A$5:$A$204,0))*G519,0))</f>
        <v/>
      </c>
      <c r="N519" s="18">
        <f>IF(AND(B519&amp;""="",F519&amp;""=""),"",IF(I519="تم التسليم",IFERROR(INDEX('المحافظات'!$C$5:$C$44,MATCH($E519,'المحافظات'!$A$5:$A$44,0)),0),IF(I519="مرتجع",IFERROR(INDEX('المحافظات'!$D$5:$D$44,MATCH($E519,'المحافظات'!$A$5:$A$44,0)),0),0)))</f>
        <v/>
      </c>
      <c r="O519" s="18">
        <f>IF(AND(B519&amp;""="",F519&amp;""=""),"",IF(I519="تم التسليم",K519+L519-M519-N519,IF(I519="مرتجع",-N519,IF(I519="ملغي",0,""))))</f>
        <v/>
      </c>
      <c r="P519" s="6">
        <f>IF(AND(B519&amp;""="",F519&amp;""=""),"",IF(NOT(ISNUMBER(MATCH(F519,'المنتجات'!$A$5:$A$204,0))),"كود المنتج غير معروف",IF(NOT(ISNUMBER(MATCH(E519,'المحافظات'!$A$5:$A$44,0))),"المنطقة غير معروفة",IF(K519&lt;0,"الخصم أكبر من قيمة الطلب",IF(I519&amp;""="","اكتب الحالة","")))))</f>
        <v/>
      </c>
    </row>
    <row r="520">
      <c r="A520" s="17" t="n"/>
      <c r="B520" s="5" t="n"/>
      <c r="C520" s="5" t="n"/>
      <c r="D520" s="13" t="n"/>
      <c r="E520" s="5" t="n"/>
      <c r="F520" s="5" t="n"/>
      <c r="G520" s="15" t="n"/>
      <c r="H520" s="14" t="n"/>
      <c r="I520" s="5" t="n"/>
      <c r="J520" s="6">
        <f>IF(AND(B520&amp;""="",F520&amp;""=""),"",IFERROR(INDEX('المنتجات'!$B$5:$B$204,MATCH($F520,'المنتجات'!$A$5:$A$204,0))&amp;"",""))</f>
        <v/>
      </c>
      <c r="K520" s="18">
        <f>IF(AND(B520&amp;""="",F520&amp;""=""),"",IFERROR(INDEX('المنتجات'!$D$5:$D$204,MATCH($F520,'المنتجات'!$A$5:$A$204,0))*G520-H520,0))</f>
        <v/>
      </c>
      <c r="L520" s="18">
        <f>IF(AND(B520&amp;""="",F520&amp;""=""),"",IF(I520="تم التسليم",IFERROR(INDEX('المحافظات'!$B$5:$B$44,MATCH($E520,'المحافظات'!$A$5:$A$44,0)),0),0))</f>
        <v/>
      </c>
      <c r="M520" s="18">
        <f>IF(AND(B520&amp;""="",F520&amp;""=""),"",IFERROR(INDEX('المنتجات'!$C$5:$C$204,MATCH($F520,'المنتجات'!$A$5:$A$204,0))*G520,0))</f>
        <v/>
      </c>
      <c r="N520" s="18">
        <f>IF(AND(B520&amp;""="",F520&amp;""=""),"",IF(I520="تم التسليم",IFERROR(INDEX('المحافظات'!$C$5:$C$44,MATCH($E520,'المحافظات'!$A$5:$A$44,0)),0),IF(I520="مرتجع",IFERROR(INDEX('المحافظات'!$D$5:$D$44,MATCH($E520,'المحافظات'!$A$5:$A$44,0)),0),0)))</f>
        <v/>
      </c>
      <c r="O520" s="18">
        <f>IF(AND(B520&amp;""="",F520&amp;""=""),"",IF(I520="تم التسليم",K520+L520-M520-N520,IF(I520="مرتجع",-N520,IF(I520="ملغي",0,""))))</f>
        <v/>
      </c>
      <c r="P520" s="6">
        <f>IF(AND(B520&amp;""="",F520&amp;""=""),"",IF(NOT(ISNUMBER(MATCH(F520,'المنتجات'!$A$5:$A$204,0))),"كود المنتج غير معروف",IF(NOT(ISNUMBER(MATCH(E520,'المحافظات'!$A$5:$A$44,0))),"المنطقة غير معروفة",IF(K520&lt;0,"الخصم أكبر من قيمة الطلب",IF(I520&amp;""="","اكتب الحالة","")))))</f>
        <v/>
      </c>
    </row>
    <row r="521">
      <c r="A521" s="17" t="n"/>
      <c r="B521" s="5" t="n"/>
      <c r="C521" s="5" t="n"/>
      <c r="D521" s="13" t="n"/>
      <c r="E521" s="5" t="n"/>
      <c r="F521" s="5" t="n"/>
      <c r="G521" s="15" t="n"/>
      <c r="H521" s="14" t="n"/>
      <c r="I521" s="5" t="n"/>
      <c r="J521" s="6">
        <f>IF(AND(B521&amp;""="",F521&amp;""=""),"",IFERROR(INDEX('المنتجات'!$B$5:$B$204,MATCH($F521,'المنتجات'!$A$5:$A$204,0))&amp;"",""))</f>
        <v/>
      </c>
      <c r="K521" s="18">
        <f>IF(AND(B521&amp;""="",F521&amp;""=""),"",IFERROR(INDEX('المنتجات'!$D$5:$D$204,MATCH($F521,'المنتجات'!$A$5:$A$204,0))*G521-H521,0))</f>
        <v/>
      </c>
      <c r="L521" s="18">
        <f>IF(AND(B521&amp;""="",F521&amp;""=""),"",IF(I521="تم التسليم",IFERROR(INDEX('المحافظات'!$B$5:$B$44,MATCH($E521,'المحافظات'!$A$5:$A$44,0)),0),0))</f>
        <v/>
      </c>
      <c r="M521" s="18">
        <f>IF(AND(B521&amp;""="",F521&amp;""=""),"",IFERROR(INDEX('المنتجات'!$C$5:$C$204,MATCH($F521,'المنتجات'!$A$5:$A$204,0))*G521,0))</f>
        <v/>
      </c>
      <c r="N521" s="18">
        <f>IF(AND(B521&amp;""="",F521&amp;""=""),"",IF(I521="تم التسليم",IFERROR(INDEX('المحافظات'!$C$5:$C$44,MATCH($E521,'المحافظات'!$A$5:$A$44,0)),0),IF(I521="مرتجع",IFERROR(INDEX('المحافظات'!$D$5:$D$44,MATCH($E521,'المحافظات'!$A$5:$A$44,0)),0),0)))</f>
        <v/>
      </c>
      <c r="O521" s="18">
        <f>IF(AND(B521&amp;""="",F521&amp;""=""),"",IF(I521="تم التسليم",K521+L521-M521-N521,IF(I521="مرتجع",-N521,IF(I521="ملغي",0,""))))</f>
        <v/>
      </c>
      <c r="P521" s="6">
        <f>IF(AND(B521&amp;""="",F521&amp;""=""),"",IF(NOT(ISNUMBER(MATCH(F521,'المنتجات'!$A$5:$A$204,0))),"كود المنتج غير معروف",IF(NOT(ISNUMBER(MATCH(E521,'المحافظات'!$A$5:$A$44,0))),"المنطقة غير معروفة",IF(K521&lt;0,"الخصم أكبر من قيمة الطلب",IF(I521&amp;""="","اكتب الحالة","")))))</f>
        <v/>
      </c>
    </row>
    <row r="522">
      <c r="A522" s="17" t="n"/>
      <c r="B522" s="5" t="n"/>
      <c r="C522" s="5" t="n"/>
      <c r="D522" s="13" t="n"/>
      <c r="E522" s="5" t="n"/>
      <c r="F522" s="5" t="n"/>
      <c r="G522" s="15" t="n"/>
      <c r="H522" s="14" t="n"/>
      <c r="I522" s="5" t="n"/>
      <c r="J522" s="6">
        <f>IF(AND(B522&amp;""="",F522&amp;""=""),"",IFERROR(INDEX('المنتجات'!$B$5:$B$204,MATCH($F522,'المنتجات'!$A$5:$A$204,0))&amp;"",""))</f>
        <v/>
      </c>
      <c r="K522" s="18">
        <f>IF(AND(B522&amp;""="",F522&amp;""=""),"",IFERROR(INDEX('المنتجات'!$D$5:$D$204,MATCH($F522,'المنتجات'!$A$5:$A$204,0))*G522-H522,0))</f>
        <v/>
      </c>
      <c r="L522" s="18">
        <f>IF(AND(B522&amp;""="",F522&amp;""=""),"",IF(I522="تم التسليم",IFERROR(INDEX('المحافظات'!$B$5:$B$44,MATCH($E522,'المحافظات'!$A$5:$A$44,0)),0),0))</f>
        <v/>
      </c>
      <c r="M522" s="18">
        <f>IF(AND(B522&amp;""="",F522&amp;""=""),"",IFERROR(INDEX('المنتجات'!$C$5:$C$204,MATCH($F522,'المنتجات'!$A$5:$A$204,0))*G522,0))</f>
        <v/>
      </c>
      <c r="N522" s="18">
        <f>IF(AND(B522&amp;""="",F522&amp;""=""),"",IF(I522="تم التسليم",IFERROR(INDEX('المحافظات'!$C$5:$C$44,MATCH($E522,'المحافظات'!$A$5:$A$44,0)),0),IF(I522="مرتجع",IFERROR(INDEX('المحافظات'!$D$5:$D$44,MATCH($E522,'المحافظات'!$A$5:$A$44,0)),0),0)))</f>
        <v/>
      </c>
      <c r="O522" s="18">
        <f>IF(AND(B522&amp;""="",F522&amp;""=""),"",IF(I522="تم التسليم",K522+L522-M522-N522,IF(I522="مرتجع",-N522,IF(I522="ملغي",0,""))))</f>
        <v/>
      </c>
      <c r="P522" s="6">
        <f>IF(AND(B522&amp;""="",F522&amp;""=""),"",IF(NOT(ISNUMBER(MATCH(F522,'المنتجات'!$A$5:$A$204,0))),"كود المنتج غير معروف",IF(NOT(ISNUMBER(MATCH(E522,'المحافظات'!$A$5:$A$44,0))),"المنطقة غير معروفة",IF(K522&lt;0,"الخصم أكبر من قيمة الطلب",IF(I522&amp;""="","اكتب الحالة","")))))</f>
        <v/>
      </c>
    </row>
    <row r="523">
      <c r="A523" s="17" t="n"/>
      <c r="B523" s="5" t="n"/>
      <c r="C523" s="5" t="n"/>
      <c r="D523" s="13" t="n"/>
      <c r="E523" s="5" t="n"/>
      <c r="F523" s="5" t="n"/>
      <c r="G523" s="15" t="n"/>
      <c r="H523" s="14" t="n"/>
      <c r="I523" s="5" t="n"/>
      <c r="J523" s="6">
        <f>IF(AND(B523&amp;""="",F523&amp;""=""),"",IFERROR(INDEX('المنتجات'!$B$5:$B$204,MATCH($F523,'المنتجات'!$A$5:$A$204,0))&amp;"",""))</f>
        <v/>
      </c>
      <c r="K523" s="18">
        <f>IF(AND(B523&amp;""="",F523&amp;""=""),"",IFERROR(INDEX('المنتجات'!$D$5:$D$204,MATCH($F523,'المنتجات'!$A$5:$A$204,0))*G523-H523,0))</f>
        <v/>
      </c>
      <c r="L523" s="18">
        <f>IF(AND(B523&amp;""="",F523&amp;""=""),"",IF(I523="تم التسليم",IFERROR(INDEX('المحافظات'!$B$5:$B$44,MATCH($E523,'المحافظات'!$A$5:$A$44,0)),0),0))</f>
        <v/>
      </c>
      <c r="M523" s="18">
        <f>IF(AND(B523&amp;""="",F523&amp;""=""),"",IFERROR(INDEX('المنتجات'!$C$5:$C$204,MATCH($F523,'المنتجات'!$A$5:$A$204,0))*G523,0))</f>
        <v/>
      </c>
      <c r="N523" s="18">
        <f>IF(AND(B523&amp;""="",F523&amp;""=""),"",IF(I523="تم التسليم",IFERROR(INDEX('المحافظات'!$C$5:$C$44,MATCH($E523,'المحافظات'!$A$5:$A$44,0)),0),IF(I523="مرتجع",IFERROR(INDEX('المحافظات'!$D$5:$D$44,MATCH($E523,'المحافظات'!$A$5:$A$44,0)),0),0)))</f>
        <v/>
      </c>
      <c r="O523" s="18">
        <f>IF(AND(B523&amp;""="",F523&amp;""=""),"",IF(I523="تم التسليم",K523+L523-M523-N523,IF(I523="مرتجع",-N523,IF(I523="ملغي",0,""))))</f>
        <v/>
      </c>
      <c r="P523" s="6">
        <f>IF(AND(B523&amp;""="",F523&amp;""=""),"",IF(NOT(ISNUMBER(MATCH(F523,'المنتجات'!$A$5:$A$204,0))),"كود المنتج غير معروف",IF(NOT(ISNUMBER(MATCH(E523,'المحافظات'!$A$5:$A$44,0))),"المنطقة غير معروفة",IF(K523&lt;0,"الخصم أكبر من قيمة الطلب",IF(I523&amp;""="","اكتب الحالة","")))))</f>
        <v/>
      </c>
    </row>
    <row r="524">
      <c r="A524" s="17" t="n"/>
      <c r="B524" s="5" t="n"/>
      <c r="C524" s="5" t="n"/>
      <c r="D524" s="13" t="n"/>
      <c r="E524" s="5" t="n"/>
      <c r="F524" s="5" t="n"/>
      <c r="G524" s="15" t="n"/>
      <c r="H524" s="14" t="n"/>
      <c r="I524" s="5" t="n"/>
      <c r="J524" s="6">
        <f>IF(AND(B524&amp;""="",F524&amp;""=""),"",IFERROR(INDEX('المنتجات'!$B$5:$B$204,MATCH($F524,'المنتجات'!$A$5:$A$204,0))&amp;"",""))</f>
        <v/>
      </c>
      <c r="K524" s="18">
        <f>IF(AND(B524&amp;""="",F524&amp;""=""),"",IFERROR(INDEX('المنتجات'!$D$5:$D$204,MATCH($F524,'المنتجات'!$A$5:$A$204,0))*G524-H524,0))</f>
        <v/>
      </c>
      <c r="L524" s="18">
        <f>IF(AND(B524&amp;""="",F524&amp;""=""),"",IF(I524="تم التسليم",IFERROR(INDEX('المحافظات'!$B$5:$B$44,MATCH($E524,'المحافظات'!$A$5:$A$44,0)),0),0))</f>
        <v/>
      </c>
      <c r="M524" s="18">
        <f>IF(AND(B524&amp;""="",F524&amp;""=""),"",IFERROR(INDEX('المنتجات'!$C$5:$C$204,MATCH($F524,'المنتجات'!$A$5:$A$204,0))*G524,0))</f>
        <v/>
      </c>
      <c r="N524" s="18">
        <f>IF(AND(B524&amp;""="",F524&amp;""=""),"",IF(I524="تم التسليم",IFERROR(INDEX('المحافظات'!$C$5:$C$44,MATCH($E524,'المحافظات'!$A$5:$A$44,0)),0),IF(I524="مرتجع",IFERROR(INDEX('المحافظات'!$D$5:$D$44,MATCH($E524,'المحافظات'!$A$5:$A$44,0)),0),0)))</f>
        <v/>
      </c>
      <c r="O524" s="18">
        <f>IF(AND(B524&amp;""="",F524&amp;""=""),"",IF(I524="تم التسليم",K524+L524-M524-N524,IF(I524="مرتجع",-N524,IF(I524="ملغي",0,""))))</f>
        <v/>
      </c>
      <c r="P524" s="6">
        <f>IF(AND(B524&amp;""="",F524&amp;""=""),"",IF(NOT(ISNUMBER(MATCH(F524,'المنتجات'!$A$5:$A$204,0))),"كود المنتج غير معروف",IF(NOT(ISNUMBER(MATCH(E524,'المحافظات'!$A$5:$A$44,0))),"المنطقة غير معروفة",IF(K524&lt;0,"الخصم أكبر من قيمة الطلب",IF(I524&amp;""="","اكتب الحالة","")))))</f>
        <v/>
      </c>
    </row>
    <row r="525">
      <c r="A525" s="17" t="n"/>
      <c r="B525" s="5" t="n"/>
      <c r="C525" s="5" t="n"/>
      <c r="D525" s="13" t="n"/>
      <c r="E525" s="5" t="n"/>
      <c r="F525" s="5" t="n"/>
      <c r="G525" s="15" t="n"/>
      <c r="H525" s="14" t="n"/>
      <c r="I525" s="5" t="n"/>
      <c r="J525" s="6">
        <f>IF(AND(B525&amp;""="",F525&amp;""=""),"",IFERROR(INDEX('المنتجات'!$B$5:$B$204,MATCH($F525,'المنتجات'!$A$5:$A$204,0))&amp;"",""))</f>
        <v/>
      </c>
      <c r="K525" s="18">
        <f>IF(AND(B525&amp;""="",F525&amp;""=""),"",IFERROR(INDEX('المنتجات'!$D$5:$D$204,MATCH($F525,'المنتجات'!$A$5:$A$204,0))*G525-H525,0))</f>
        <v/>
      </c>
      <c r="L525" s="18">
        <f>IF(AND(B525&amp;""="",F525&amp;""=""),"",IF(I525="تم التسليم",IFERROR(INDEX('المحافظات'!$B$5:$B$44,MATCH($E525,'المحافظات'!$A$5:$A$44,0)),0),0))</f>
        <v/>
      </c>
      <c r="M525" s="18">
        <f>IF(AND(B525&amp;""="",F525&amp;""=""),"",IFERROR(INDEX('المنتجات'!$C$5:$C$204,MATCH($F525,'المنتجات'!$A$5:$A$204,0))*G525,0))</f>
        <v/>
      </c>
      <c r="N525" s="18">
        <f>IF(AND(B525&amp;""="",F525&amp;""=""),"",IF(I525="تم التسليم",IFERROR(INDEX('المحافظات'!$C$5:$C$44,MATCH($E525,'المحافظات'!$A$5:$A$44,0)),0),IF(I525="مرتجع",IFERROR(INDEX('المحافظات'!$D$5:$D$44,MATCH($E525,'المحافظات'!$A$5:$A$44,0)),0),0)))</f>
        <v/>
      </c>
      <c r="O525" s="18">
        <f>IF(AND(B525&amp;""="",F525&amp;""=""),"",IF(I525="تم التسليم",K525+L525-M525-N525,IF(I525="مرتجع",-N525,IF(I525="ملغي",0,""))))</f>
        <v/>
      </c>
      <c r="P525" s="6">
        <f>IF(AND(B525&amp;""="",F525&amp;""=""),"",IF(NOT(ISNUMBER(MATCH(F525,'المنتجات'!$A$5:$A$204,0))),"كود المنتج غير معروف",IF(NOT(ISNUMBER(MATCH(E525,'المحافظات'!$A$5:$A$44,0))),"المنطقة غير معروفة",IF(K525&lt;0,"الخصم أكبر من قيمة الطلب",IF(I525&amp;""="","اكتب الحالة","")))))</f>
        <v/>
      </c>
    </row>
    <row r="526">
      <c r="A526" s="17" t="n"/>
      <c r="B526" s="5" t="n"/>
      <c r="C526" s="5" t="n"/>
      <c r="D526" s="13" t="n"/>
      <c r="E526" s="5" t="n"/>
      <c r="F526" s="5" t="n"/>
      <c r="G526" s="15" t="n"/>
      <c r="H526" s="14" t="n"/>
      <c r="I526" s="5" t="n"/>
      <c r="J526" s="6">
        <f>IF(AND(B526&amp;""="",F526&amp;""=""),"",IFERROR(INDEX('المنتجات'!$B$5:$B$204,MATCH($F526,'المنتجات'!$A$5:$A$204,0))&amp;"",""))</f>
        <v/>
      </c>
      <c r="K526" s="18">
        <f>IF(AND(B526&amp;""="",F526&amp;""=""),"",IFERROR(INDEX('المنتجات'!$D$5:$D$204,MATCH($F526,'المنتجات'!$A$5:$A$204,0))*G526-H526,0))</f>
        <v/>
      </c>
      <c r="L526" s="18">
        <f>IF(AND(B526&amp;""="",F526&amp;""=""),"",IF(I526="تم التسليم",IFERROR(INDEX('المحافظات'!$B$5:$B$44,MATCH($E526,'المحافظات'!$A$5:$A$44,0)),0),0))</f>
        <v/>
      </c>
      <c r="M526" s="18">
        <f>IF(AND(B526&amp;""="",F526&amp;""=""),"",IFERROR(INDEX('المنتجات'!$C$5:$C$204,MATCH($F526,'المنتجات'!$A$5:$A$204,0))*G526,0))</f>
        <v/>
      </c>
      <c r="N526" s="18">
        <f>IF(AND(B526&amp;""="",F526&amp;""=""),"",IF(I526="تم التسليم",IFERROR(INDEX('المحافظات'!$C$5:$C$44,MATCH($E526,'المحافظات'!$A$5:$A$44,0)),0),IF(I526="مرتجع",IFERROR(INDEX('المحافظات'!$D$5:$D$44,MATCH($E526,'المحافظات'!$A$5:$A$44,0)),0),0)))</f>
        <v/>
      </c>
      <c r="O526" s="18">
        <f>IF(AND(B526&amp;""="",F526&amp;""=""),"",IF(I526="تم التسليم",K526+L526-M526-N526,IF(I526="مرتجع",-N526,IF(I526="ملغي",0,""))))</f>
        <v/>
      </c>
      <c r="P526" s="6">
        <f>IF(AND(B526&amp;""="",F526&amp;""=""),"",IF(NOT(ISNUMBER(MATCH(F526,'المنتجات'!$A$5:$A$204,0))),"كود المنتج غير معروف",IF(NOT(ISNUMBER(MATCH(E526,'المحافظات'!$A$5:$A$44,0))),"المنطقة غير معروفة",IF(K526&lt;0,"الخصم أكبر من قيمة الطلب",IF(I526&amp;""="","اكتب الحالة","")))))</f>
        <v/>
      </c>
    </row>
    <row r="527">
      <c r="A527" s="17" t="n"/>
      <c r="B527" s="5" t="n"/>
      <c r="C527" s="5" t="n"/>
      <c r="D527" s="13" t="n"/>
      <c r="E527" s="5" t="n"/>
      <c r="F527" s="5" t="n"/>
      <c r="G527" s="15" t="n"/>
      <c r="H527" s="14" t="n"/>
      <c r="I527" s="5" t="n"/>
      <c r="J527" s="6">
        <f>IF(AND(B527&amp;""="",F527&amp;""=""),"",IFERROR(INDEX('المنتجات'!$B$5:$B$204,MATCH($F527,'المنتجات'!$A$5:$A$204,0))&amp;"",""))</f>
        <v/>
      </c>
      <c r="K527" s="18">
        <f>IF(AND(B527&amp;""="",F527&amp;""=""),"",IFERROR(INDEX('المنتجات'!$D$5:$D$204,MATCH($F527,'المنتجات'!$A$5:$A$204,0))*G527-H527,0))</f>
        <v/>
      </c>
      <c r="L527" s="18">
        <f>IF(AND(B527&amp;""="",F527&amp;""=""),"",IF(I527="تم التسليم",IFERROR(INDEX('المحافظات'!$B$5:$B$44,MATCH($E527,'المحافظات'!$A$5:$A$44,0)),0),0))</f>
        <v/>
      </c>
      <c r="M527" s="18">
        <f>IF(AND(B527&amp;""="",F527&amp;""=""),"",IFERROR(INDEX('المنتجات'!$C$5:$C$204,MATCH($F527,'المنتجات'!$A$5:$A$204,0))*G527,0))</f>
        <v/>
      </c>
      <c r="N527" s="18">
        <f>IF(AND(B527&amp;""="",F527&amp;""=""),"",IF(I527="تم التسليم",IFERROR(INDEX('المحافظات'!$C$5:$C$44,MATCH($E527,'المحافظات'!$A$5:$A$44,0)),0),IF(I527="مرتجع",IFERROR(INDEX('المحافظات'!$D$5:$D$44,MATCH($E527,'المحافظات'!$A$5:$A$44,0)),0),0)))</f>
        <v/>
      </c>
      <c r="O527" s="18">
        <f>IF(AND(B527&amp;""="",F527&amp;""=""),"",IF(I527="تم التسليم",K527+L527-M527-N527,IF(I527="مرتجع",-N527,IF(I527="ملغي",0,""))))</f>
        <v/>
      </c>
      <c r="P527" s="6">
        <f>IF(AND(B527&amp;""="",F527&amp;""=""),"",IF(NOT(ISNUMBER(MATCH(F527,'المنتجات'!$A$5:$A$204,0))),"كود المنتج غير معروف",IF(NOT(ISNUMBER(MATCH(E527,'المحافظات'!$A$5:$A$44,0))),"المنطقة غير معروفة",IF(K527&lt;0,"الخصم أكبر من قيمة الطلب",IF(I527&amp;""="","اكتب الحالة","")))))</f>
        <v/>
      </c>
    </row>
    <row r="528">
      <c r="A528" s="17" t="n"/>
      <c r="B528" s="5" t="n"/>
      <c r="C528" s="5" t="n"/>
      <c r="D528" s="13" t="n"/>
      <c r="E528" s="5" t="n"/>
      <c r="F528" s="5" t="n"/>
      <c r="G528" s="15" t="n"/>
      <c r="H528" s="14" t="n"/>
      <c r="I528" s="5" t="n"/>
      <c r="J528" s="6">
        <f>IF(AND(B528&amp;""="",F528&amp;""=""),"",IFERROR(INDEX('المنتجات'!$B$5:$B$204,MATCH($F528,'المنتجات'!$A$5:$A$204,0))&amp;"",""))</f>
        <v/>
      </c>
      <c r="K528" s="18">
        <f>IF(AND(B528&amp;""="",F528&amp;""=""),"",IFERROR(INDEX('المنتجات'!$D$5:$D$204,MATCH($F528,'المنتجات'!$A$5:$A$204,0))*G528-H528,0))</f>
        <v/>
      </c>
      <c r="L528" s="18">
        <f>IF(AND(B528&amp;""="",F528&amp;""=""),"",IF(I528="تم التسليم",IFERROR(INDEX('المحافظات'!$B$5:$B$44,MATCH($E528,'المحافظات'!$A$5:$A$44,0)),0),0))</f>
        <v/>
      </c>
      <c r="M528" s="18">
        <f>IF(AND(B528&amp;""="",F528&amp;""=""),"",IFERROR(INDEX('المنتجات'!$C$5:$C$204,MATCH($F528,'المنتجات'!$A$5:$A$204,0))*G528,0))</f>
        <v/>
      </c>
      <c r="N528" s="18">
        <f>IF(AND(B528&amp;""="",F528&amp;""=""),"",IF(I528="تم التسليم",IFERROR(INDEX('المحافظات'!$C$5:$C$44,MATCH($E528,'المحافظات'!$A$5:$A$44,0)),0),IF(I528="مرتجع",IFERROR(INDEX('المحافظات'!$D$5:$D$44,MATCH($E528,'المحافظات'!$A$5:$A$44,0)),0),0)))</f>
        <v/>
      </c>
      <c r="O528" s="18">
        <f>IF(AND(B528&amp;""="",F528&amp;""=""),"",IF(I528="تم التسليم",K528+L528-M528-N528,IF(I528="مرتجع",-N528,IF(I528="ملغي",0,""))))</f>
        <v/>
      </c>
      <c r="P528" s="6">
        <f>IF(AND(B528&amp;""="",F528&amp;""=""),"",IF(NOT(ISNUMBER(MATCH(F528,'المنتجات'!$A$5:$A$204,0))),"كود المنتج غير معروف",IF(NOT(ISNUMBER(MATCH(E528,'المحافظات'!$A$5:$A$44,0))),"المنطقة غير معروفة",IF(K528&lt;0,"الخصم أكبر من قيمة الطلب",IF(I528&amp;""="","اكتب الحالة","")))))</f>
        <v/>
      </c>
    </row>
    <row r="529">
      <c r="A529" s="17" t="n"/>
      <c r="B529" s="5" t="n"/>
      <c r="C529" s="5" t="n"/>
      <c r="D529" s="13" t="n"/>
      <c r="E529" s="5" t="n"/>
      <c r="F529" s="5" t="n"/>
      <c r="G529" s="15" t="n"/>
      <c r="H529" s="14" t="n"/>
      <c r="I529" s="5" t="n"/>
      <c r="J529" s="6">
        <f>IF(AND(B529&amp;""="",F529&amp;""=""),"",IFERROR(INDEX('المنتجات'!$B$5:$B$204,MATCH($F529,'المنتجات'!$A$5:$A$204,0))&amp;"",""))</f>
        <v/>
      </c>
      <c r="K529" s="18">
        <f>IF(AND(B529&amp;""="",F529&amp;""=""),"",IFERROR(INDEX('المنتجات'!$D$5:$D$204,MATCH($F529,'المنتجات'!$A$5:$A$204,0))*G529-H529,0))</f>
        <v/>
      </c>
      <c r="L529" s="18">
        <f>IF(AND(B529&amp;""="",F529&amp;""=""),"",IF(I529="تم التسليم",IFERROR(INDEX('المحافظات'!$B$5:$B$44,MATCH($E529,'المحافظات'!$A$5:$A$44,0)),0),0))</f>
        <v/>
      </c>
      <c r="M529" s="18">
        <f>IF(AND(B529&amp;""="",F529&amp;""=""),"",IFERROR(INDEX('المنتجات'!$C$5:$C$204,MATCH($F529,'المنتجات'!$A$5:$A$204,0))*G529,0))</f>
        <v/>
      </c>
      <c r="N529" s="18">
        <f>IF(AND(B529&amp;""="",F529&amp;""=""),"",IF(I529="تم التسليم",IFERROR(INDEX('المحافظات'!$C$5:$C$44,MATCH($E529,'المحافظات'!$A$5:$A$44,0)),0),IF(I529="مرتجع",IFERROR(INDEX('المحافظات'!$D$5:$D$44,MATCH($E529,'المحافظات'!$A$5:$A$44,0)),0),0)))</f>
        <v/>
      </c>
      <c r="O529" s="18">
        <f>IF(AND(B529&amp;""="",F529&amp;""=""),"",IF(I529="تم التسليم",K529+L529-M529-N529,IF(I529="مرتجع",-N529,IF(I529="ملغي",0,""))))</f>
        <v/>
      </c>
      <c r="P529" s="6">
        <f>IF(AND(B529&amp;""="",F529&amp;""=""),"",IF(NOT(ISNUMBER(MATCH(F529,'المنتجات'!$A$5:$A$204,0))),"كود المنتج غير معروف",IF(NOT(ISNUMBER(MATCH(E529,'المحافظات'!$A$5:$A$44,0))),"المنطقة غير معروفة",IF(K529&lt;0,"الخصم أكبر من قيمة الطلب",IF(I529&amp;""="","اكتب الحالة","")))))</f>
        <v/>
      </c>
    </row>
    <row r="530">
      <c r="A530" s="17" t="n"/>
      <c r="B530" s="5" t="n"/>
      <c r="C530" s="5" t="n"/>
      <c r="D530" s="13" t="n"/>
      <c r="E530" s="5" t="n"/>
      <c r="F530" s="5" t="n"/>
      <c r="G530" s="15" t="n"/>
      <c r="H530" s="14" t="n"/>
      <c r="I530" s="5" t="n"/>
      <c r="J530" s="6">
        <f>IF(AND(B530&amp;""="",F530&amp;""=""),"",IFERROR(INDEX('المنتجات'!$B$5:$B$204,MATCH($F530,'المنتجات'!$A$5:$A$204,0))&amp;"",""))</f>
        <v/>
      </c>
      <c r="K530" s="18">
        <f>IF(AND(B530&amp;""="",F530&amp;""=""),"",IFERROR(INDEX('المنتجات'!$D$5:$D$204,MATCH($F530,'المنتجات'!$A$5:$A$204,0))*G530-H530,0))</f>
        <v/>
      </c>
      <c r="L530" s="18">
        <f>IF(AND(B530&amp;""="",F530&amp;""=""),"",IF(I530="تم التسليم",IFERROR(INDEX('المحافظات'!$B$5:$B$44,MATCH($E530,'المحافظات'!$A$5:$A$44,0)),0),0))</f>
        <v/>
      </c>
      <c r="M530" s="18">
        <f>IF(AND(B530&amp;""="",F530&amp;""=""),"",IFERROR(INDEX('المنتجات'!$C$5:$C$204,MATCH($F530,'المنتجات'!$A$5:$A$204,0))*G530,0))</f>
        <v/>
      </c>
      <c r="N530" s="18">
        <f>IF(AND(B530&amp;""="",F530&amp;""=""),"",IF(I530="تم التسليم",IFERROR(INDEX('المحافظات'!$C$5:$C$44,MATCH($E530,'المحافظات'!$A$5:$A$44,0)),0),IF(I530="مرتجع",IFERROR(INDEX('المحافظات'!$D$5:$D$44,MATCH($E530,'المحافظات'!$A$5:$A$44,0)),0),0)))</f>
        <v/>
      </c>
      <c r="O530" s="18">
        <f>IF(AND(B530&amp;""="",F530&amp;""=""),"",IF(I530="تم التسليم",K530+L530-M530-N530,IF(I530="مرتجع",-N530,IF(I530="ملغي",0,""))))</f>
        <v/>
      </c>
      <c r="P530" s="6">
        <f>IF(AND(B530&amp;""="",F530&amp;""=""),"",IF(NOT(ISNUMBER(MATCH(F530,'المنتجات'!$A$5:$A$204,0))),"كود المنتج غير معروف",IF(NOT(ISNUMBER(MATCH(E530,'المحافظات'!$A$5:$A$44,0))),"المنطقة غير معروفة",IF(K530&lt;0,"الخصم أكبر من قيمة الطلب",IF(I530&amp;""="","اكتب الحالة","")))))</f>
        <v/>
      </c>
    </row>
    <row r="531">
      <c r="A531" s="17" t="n"/>
      <c r="B531" s="5" t="n"/>
      <c r="C531" s="5" t="n"/>
      <c r="D531" s="13" t="n"/>
      <c r="E531" s="5" t="n"/>
      <c r="F531" s="5" t="n"/>
      <c r="G531" s="15" t="n"/>
      <c r="H531" s="14" t="n"/>
      <c r="I531" s="5" t="n"/>
      <c r="J531" s="6">
        <f>IF(AND(B531&amp;""="",F531&amp;""=""),"",IFERROR(INDEX('المنتجات'!$B$5:$B$204,MATCH($F531,'المنتجات'!$A$5:$A$204,0))&amp;"",""))</f>
        <v/>
      </c>
      <c r="K531" s="18">
        <f>IF(AND(B531&amp;""="",F531&amp;""=""),"",IFERROR(INDEX('المنتجات'!$D$5:$D$204,MATCH($F531,'المنتجات'!$A$5:$A$204,0))*G531-H531,0))</f>
        <v/>
      </c>
      <c r="L531" s="18">
        <f>IF(AND(B531&amp;""="",F531&amp;""=""),"",IF(I531="تم التسليم",IFERROR(INDEX('المحافظات'!$B$5:$B$44,MATCH($E531,'المحافظات'!$A$5:$A$44,0)),0),0))</f>
        <v/>
      </c>
      <c r="M531" s="18">
        <f>IF(AND(B531&amp;""="",F531&amp;""=""),"",IFERROR(INDEX('المنتجات'!$C$5:$C$204,MATCH($F531,'المنتجات'!$A$5:$A$204,0))*G531,0))</f>
        <v/>
      </c>
      <c r="N531" s="18">
        <f>IF(AND(B531&amp;""="",F531&amp;""=""),"",IF(I531="تم التسليم",IFERROR(INDEX('المحافظات'!$C$5:$C$44,MATCH($E531,'المحافظات'!$A$5:$A$44,0)),0),IF(I531="مرتجع",IFERROR(INDEX('المحافظات'!$D$5:$D$44,MATCH($E531,'المحافظات'!$A$5:$A$44,0)),0),0)))</f>
        <v/>
      </c>
      <c r="O531" s="18">
        <f>IF(AND(B531&amp;""="",F531&amp;""=""),"",IF(I531="تم التسليم",K531+L531-M531-N531,IF(I531="مرتجع",-N531,IF(I531="ملغي",0,""))))</f>
        <v/>
      </c>
      <c r="P531" s="6">
        <f>IF(AND(B531&amp;""="",F531&amp;""=""),"",IF(NOT(ISNUMBER(MATCH(F531,'المنتجات'!$A$5:$A$204,0))),"كود المنتج غير معروف",IF(NOT(ISNUMBER(MATCH(E531,'المحافظات'!$A$5:$A$44,0))),"المنطقة غير معروفة",IF(K531&lt;0,"الخصم أكبر من قيمة الطلب",IF(I531&amp;""="","اكتب الحالة","")))))</f>
        <v/>
      </c>
    </row>
    <row r="532">
      <c r="A532" s="17" t="n"/>
      <c r="B532" s="5" t="n"/>
      <c r="C532" s="5" t="n"/>
      <c r="D532" s="13" t="n"/>
      <c r="E532" s="5" t="n"/>
      <c r="F532" s="5" t="n"/>
      <c r="G532" s="15" t="n"/>
      <c r="H532" s="14" t="n"/>
      <c r="I532" s="5" t="n"/>
      <c r="J532" s="6">
        <f>IF(AND(B532&amp;""="",F532&amp;""=""),"",IFERROR(INDEX('المنتجات'!$B$5:$B$204,MATCH($F532,'المنتجات'!$A$5:$A$204,0))&amp;"",""))</f>
        <v/>
      </c>
      <c r="K532" s="18">
        <f>IF(AND(B532&amp;""="",F532&amp;""=""),"",IFERROR(INDEX('المنتجات'!$D$5:$D$204,MATCH($F532,'المنتجات'!$A$5:$A$204,0))*G532-H532,0))</f>
        <v/>
      </c>
      <c r="L532" s="18">
        <f>IF(AND(B532&amp;""="",F532&amp;""=""),"",IF(I532="تم التسليم",IFERROR(INDEX('المحافظات'!$B$5:$B$44,MATCH($E532,'المحافظات'!$A$5:$A$44,0)),0),0))</f>
        <v/>
      </c>
      <c r="M532" s="18">
        <f>IF(AND(B532&amp;""="",F532&amp;""=""),"",IFERROR(INDEX('المنتجات'!$C$5:$C$204,MATCH($F532,'المنتجات'!$A$5:$A$204,0))*G532,0))</f>
        <v/>
      </c>
      <c r="N532" s="18">
        <f>IF(AND(B532&amp;""="",F532&amp;""=""),"",IF(I532="تم التسليم",IFERROR(INDEX('المحافظات'!$C$5:$C$44,MATCH($E532,'المحافظات'!$A$5:$A$44,0)),0),IF(I532="مرتجع",IFERROR(INDEX('المحافظات'!$D$5:$D$44,MATCH($E532,'المحافظات'!$A$5:$A$44,0)),0),0)))</f>
        <v/>
      </c>
      <c r="O532" s="18">
        <f>IF(AND(B532&amp;""="",F532&amp;""=""),"",IF(I532="تم التسليم",K532+L532-M532-N532,IF(I532="مرتجع",-N532,IF(I532="ملغي",0,""))))</f>
        <v/>
      </c>
      <c r="P532" s="6">
        <f>IF(AND(B532&amp;""="",F532&amp;""=""),"",IF(NOT(ISNUMBER(MATCH(F532,'المنتجات'!$A$5:$A$204,0))),"كود المنتج غير معروف",IF(NOT(ISNUMBER(MATCH(E532,'المحافظات'!$A$5:$A$44,0))),"المنطقة غير معروفة",IF(K532&lt;0,"الخصم أكبر من قيمة الطلب",IF(I532&amp;""="","اكتب الحالة","")))))</f>
        <v/>
      </c>
    </row>
    <row r="533">
      <c r="A533" s="17" t="n"/>
      <c r="B533" s="5" t="n"/>
      <c r="C533" s="5" t="n"/>
      <c r="D533" s="13" t="n"/>
      <c r="E533" s="5" t="n"/>
      <c r="F533" s="5" t="n"/>
      <c r="G533" s="15" t="n"/>
      <c r="H533" s="14" t="n"/>
      <c r="I533" s="5" t="n"/>
      <c r="J533" s="6">
        <f>IF(AND(B533&amp;""="",F533&amp;""=""),"",IFERROR(INDEX('المنتجات'!$B$5:$B$204,MATCH($F533,'المنتجات'!$A$5:$A$204,0))&amp;"",""))</f>
        <v/>
      </c>
      <c r="K533" s="18">
        <f>IF(AND(B533&amp;""="",F533&amp;""=""),"",IFERROR(INDEX('المنتجات'!$D$5:$D$204,MATCH($F533,'المنتجات'!$A$5:$A$204,0))*G533-H533,0))</f>
        <v/>
      </c>
      <c r="L533" s="18">
        <f>IF(AND(B533&amp;""="",F533&amp;""=""),"",IF(I533="تم التسليم",IFERROR(INDEX('المحافظات'!$B$5:$B$44,MATCH($E533,'المحافظات'!$A$5:$A$44,0)),0),0))</f>
        <v/>
      </c>
      <c r="M533" s="18">
        <f>IF(AND(B533&amp;""="",F533&amp;""=""),"",IFERROR(INDEX('المنتجات'!$C$5:$C$204,MATCH($F533,'المنتجات'!$A$5:$A$204,0))*G533,0))</f>
        <v/>
      </c>
      <c r="N533" s="18">
        <f>IF(AND(B533&amp;""="",F533&amp;""=""),"",IF(I533="تم التسليم",IFERROR(INDEX('المحافظات'!$C$5:$C$44,MATCH($E533,'المحافظات'!$A$5:$A$44,0)),0),IF(I533="مرتجع",IFERROR(INDEX('المحافظات'!$D$5:$D$44,MATCH($E533,'المحافظات'!$A$5:$A$44,0)),0),0)))</f>
        <v/>
      </c>
      <c r="O533" s="18">
        <f>IF(AND(B533&amp;""="",F533&amp;""=""),"",IF(I533="تم التسليم",K533+L533-M533-N533,IF(I533="مرتجع",-N533,IF(I533="ملغي",0,""))))</f>
        <v/>
      </c>
      <c r="P533" s="6">
        <f>IF(AND(B533&amp;""="",F533&amp;""=""),"",IF(NOT(ISNUMBER(MATCH(F533,'المنتجات'!$A$5:$A$204,0))),"كود المنتج غير معروف",IF(NOT(ISNUMBER(MATCH(E533,'المحافظات'!$A$5:$A$44,0))),"المنطقة غير معروفة",IF(K533&lt;0,"الخصم أكبر من قيمة الطلب",IF(I533&amp;""="","اكتب الحالة","")))))</f>
        <v/>
      </c>
    </row>
    <row r="534">
      <c r="A534" s="17" t="n"/>
      <c r="B534" s="5" t="n"/>
      <c r="C534" s="5" t="n"/>
      <c r="D534" s="13" t="n"/>
      <c r="E534" s="5" t="n"/>
      <c r="F534" s="5" t="n"/>
      <c r="G534" s="15" t="n"/>
      <c r="H534" s="14" t="n"/>
      <c r="I534" s="5" t="n"/>
      <c r="J534" s="6">
        <f>IF(AND(B534&amp;""="",F534&amp;""=""),"",IFERROR(INDEX('المنتجات'!$B$5:$B$204,MATCH($F534,'المنتجات'!$A$5:$A$204,0))&amp;"",""))</f>
        <v/>
      </c>
      <c r="K534" s="18">
        <f>IF(AND(B534&amp;""="",F534&amp;""=""),"",IFERROR(INDEX('المنتجات'!$D$5:$D$204,MATCH($F534,'المنتجات'!$A$5:$A$204,0))*G534-H534,0))</f>
        <v/>
      </c>
      <c r="L534" s="18">
        <f>IF(AND(B534&amp;""="",F534&amp;""=""),"",IF(I534="تم التسليم",IFERROR(INDEX('المحافظات'!$B$5:$B$44,MATCH($E534,'المحافظات'!$A$5:$A$44,0)),0),0))</f>
        <v/>
      </c>
      <c r="M534" s="18">
        <f>IF(AND(B534&amp;""="",F534&amp;""=""),"",IFERROR(INDEX('المنتجات'!$C$5:$C$204,MATCH($F534,'المنتجات'!$A$5:$A$204,0))*G534,0))</f>
        <v/>
      </c>
      <c r="N534" s="18">
        <f>IF(AND(B534&amp;""="",F534&amp;""=""),"",IF(I534="تم التسليم",IFERROR(INDEX('المحافظات'!$C$5:$C$44,MATCH($E534,'المحافظات'!$A$5:$A$44,0)),0),IF(I534="مرتجع",IFERROR(INDEX('المحافظات'!$D$5:$D$44,MATCH($E534,'المحافظات'!$A$5:$A$44,0)),0),0)))</f>
        <v/>
      </c>
      <c r="O534" s="18">
        <f>IF(AND(B534&amp;""="",F534&amp;""=""),"",IF(I534="تم التسليم",K534+L534-M534-N534,IF(I534="مرتجع",-N534,IF(I534="ملغي",0,""))))</f>
        <v/>
      </c>
      <c r="P534" s="6">
        <f>IF(AND(B534&amp;""="",F534&amp;""=""),"",IF(NOT(ISNUMBER(MATCH(F534,'المنتجات'!$A$5:$A$204,0))),"كود المنتج غير معروف",IF(NOT(ISNUMBER(MATCH(E534,'المحافظات'!$A$5:$A$44,0))),"المنطقة غير معروفة",IF(K534&lt;0,"الخصم أكبر من قيمة الطلب",IF(I534&amp;""="","اكتب الحالة","")))))</f>
        <v/>
      </c>
    </row>
    <row r="535">
      <c r="A535" s="17" t="n"/>
      <c r="B535" s="5" t="n"/>
      <c r="C535" s="5" t="n"/>
      <c r="D535" s="13" t="n"/>
      <c r="E535" s="5" t="n"/>
      <c r="F535" s="5" t="n"/>
      <c r="G535" s="15" t="n"/>
      <c r="H535" s="14" t="n"/>
      <c r="I535" s="5" t="n"/>
      <c r="J535" s="6">
        <f>IF(AND(B535&amp;""="",F535&amp;""=""),"",IFERROR(INDEX('المنتجات'!$B$5:$B$204,MATCH($F535,'المنتجات'!$A$5:$A$204,0))&amp;"",""))</f>
        <v/>
      </c>
      <c r="K535" s="18">
        <f>IF(AND(B535&amp;""="",F535&amp;""=""),"",IFERROR(INDEX('المنتجات'!$D$5:$D$204,MATCH($F535,'المنتجات'!$A$5:$A$204,0))*G535-H535,0))</f>
        <v/>
      </c>
      <c r="L535" s="18">
        <f>IF(AND(B535&amp;""="",F535&amp;""=""),"",IF(I535="تم التسليم",IFERROR(INDEX('المحافظات'!$B$5:$B$44,MATCH($E535,'المحافظات'!$A$5:$A$44,0)),0),0))</f>
        <v/>
      </c>
      <c r="M535" s="18">
        <f>IF(AND(B535&amp;""="",F535&amp;""=""),"",IFERROR(INDEX('المنتجات'!$C$5:$C$204,MATCH($F535,'المنتجات'!$A$5:$A$204,0))*G535,0))</f>
        <v/>
      </c>
      <c r="N535" s="18">
        <f>IF(AND(B535&amp;""="",F535&amp;""=""),"",IF(I535="تم التسليم",IFERROR(INDEX('المحافظات'!$C$5:$C$44,MATCH($E535,'المحافظات'!$A$5:$A$44,0)),0),IF(I535="مرتجع",IFERROR(INDEX('المحافظات'!$D$5:$D$44,MATCH($E535,'المحافظات'!$A$5:$A$44,0)),0),0)))</f>
        <v/>
      </c>
      <c r="O535" s="18">
        <f>IF(AND(B535&amp;""="",F535&amp;""=""),"",IF(I535="تم التسليم",K535+L535-M535-N535,IF(I535="مرتجع",-N535,IF(I535="ملغي",0,""))))</f>
        <v/>
      </c>
      <c r="P535" s="6">
        <f>IF(AND(B535&amp;""="",F535&amp;""=""),"",IF(NOT(ISNUMBER(MATCH(F535,'المنتجات'!$A$5:$A$204,0))),"كود المنتج غير معروف",IF(NOT(ISNUMBER(MATCH(E535,'المحافظات'!$A$5:$A$44,0))),"المنطقة غير معروفة",IF(K535&lt;0,"الخصم أكبر من قيمة الطلب",IF(I535&amp;""="","اكتب الحالة","")))))</f>
        <v/>
      </c>
    </row>
    <row r="536">
      <c r="A536" s="17" t="n"/>
      <c r="B536" s="5" t="n"/>
      <c r="C536" s="5" t="n"/>
      <c r="D536" s="13" t="n"/>
      <c r="E536" s="5" t="n"/>
      <c r="F536" s="5" t="n"/>
      <c r="G536" s="15" t="n"/>
      <c r="H536" s="14" t="n"/>
      <c r="I536" s="5" t="n"/>
      <c r="J536" s="6">
        <f>IF(AND(B536&amp;""="",F536&amp;""=""),"",IFERROR(INDEX('المنتجات'!$B$5:$B$204,MATCH($F536,'المنتجات'!$A$5:$A$204,0))&amp;"",""))</f>
        <v/>
      </c>
      <c r="K536" s="18">
        <f>IF(AND(B536&amp;""="",F536&amp;""=""),"",IFERROR(INDEX('المنتجات'!$D$5:$D$204,MATCH($F536,'المنتجات'!$A$5:$A$204,0))*G536-H536,0))</f>
        <v/>
      </c>
      <c r="L536" s="18">
        <f>IF(AND(B536&amp;""="",F536&amp;""=""),"",IF(I536="تم التسليم",IFERROR(INDEX('المحافظات'!$B$5:$B$44,MATCH($E536,'المحافظات'!$A$5:$A$44,0)),0),0))</f>
        <v/>
      </c>
      <c r="M536" s="18">
        <f>IF(AND(B536&amp;""="",F536&amp;""=""),"",IFERROR(INDEX('المنتجات'!$C$5:$C$204,MATCH($F536,'المنتجات'!$A$5:$A$204,0))*G536,0))</f>
        <v/>
      </c>
      <c r="N536" s="18">
        <f>IF(AND(B536&amp;""="",F536&amp;""=""),"",IF(I536="تم التسليم",IFERROR(INDEX('المحافظات'!$C$5:$C$44,MATCH($E536,'المحافظات'!$A$5:$A$44,0)),0),IF(I536="مرتجع",IFERROR(INDEX('المحافظات'!$D$5:$D$44,MATCH($E536,'المحافظات'!$A$5:$A$44,0)),0),0)))</f>
        <v/>
      </c>
      <c r="O536" s="18">
        <f>IF(AND(B536&amp;""="",F536&amp;""=""),"",IF(I536="تم التسليم",K536+L536-M536-N536,IF(I536="مرتجع",-N536,IF(I536="ملغي",0,""))))</f>
        <v/>
      </c>
      <c r="P536" s="6">
        <f>IF(AND(B536&amp;""="",F536&amp;""=""),"",IF(NOT(ISNUMBER(MATCH(F536,'المنتجات'!$A$5:$A$204,0))),"كود المنتج غير معروف",IF(NOT(ISNUMBER(MATCH(E536,'المحافظات'!$A$5:$A$44,0))),"المنطقة غير معروفة",IF(K536&lt;0,"الخصم أكبر من قيمة الطلب",IF(I536&amp;""="","اكتب الحالة","")))))</f>
        <v/>
      </c>
    </row>
    <row r="537">
      <c r="A537" s="17" t="n"/>
      <c r="B537" s="5" t="n"/>
      <c r="C537" s="5" t="n"/>
      <c r="D537" s="13" t="n"/>
      <c r="E537" s="5" t="n"/>
      <c r="F537" s="5" t="n"/>
      <c r="G537" s="15" t="n"/>
      <c r="H537" s="14" t="n"/>
      <c r="I537" s="5" t="n"/>
      <c r="J537" s="6">
        <f>IF(AND(B537&amp;""="",F537&amp;""=""),"",IFERROR(INDEX('المنتجات'!$B$5:$B$204,MATCH($F537,'المنتجات'!$A$5:$A$204,0))&amp;"",""))</f>
        <v/>
      </c>
      <c r="K537" s="18">
        <f>IF(AND(B537&amp;""="",F537&amp;""=""),"",IFERROR(INDEX('المنتجات'!$D$5:$D$204,MATCH($F537,'المنتجات'!$A$5:$A$204,0))*G537-H537,0))</f>
        <v/>
      </c>
      <c r="L537" s="18">
        <f>IF(AND(B537&amp;""="",F537&amp;""=""),"",IF(I537="تم التسليم",IFERROR(INDEX('المحافظات'!$B$5:$B$44,MATCH($E537,'المحافظات'!$A$5:$A$44,0)),0),0))</f>
        <v/>
      </c>
      <c r="M537" s="18">
        <f>IF(AND(B537&amp;""="",F537&amp;""=""),"",IFERROR(INDEX('المنتجات'!$C$5:$C$204,MATCH($F537,'المنتجات'!$A$5:$A$204,0))*G537,0))</f>
        <v/>
      </c>
      <c r="N537" s="18">
        <f>IF(AND(B537&amp;""="",F537&amp;""=""),"",IF(I537="تم التسليم",IFERROR(INDEX('المحافظات'!$C$5:$C$44,MATCH($E537,'المحافظات'!$A$5:$A$44,0)),0),IF(I537="مرتجع",IFERROR(INDEX('المحافظات'!$D$5:$D$44,MATCH($E537,'المحافظات'!$A$5:$A$44,0)),0),0)))</f>
        <v/>
      </c>
      <c r="O537" s="18">
        <f>IF(AND(B537&amp;""="",F537&amp;""=""),"",IF(I537="تم التسليم",K537+L537-M537-N537,IF(I537="مرتجع",-N537,IF(I537="ملغي",0,""))))</f>
        <v/>
      </c>
      <c r="P537" s="6">
        <f>IF(AND(B537&amp;""="",F537&amp;""=""),"",IF(NOT(ISNUMBER(MATCH(F537,'المنتجات'!$A$5:$A$204,0))),"كود المنتج غير معروف",IF(NOT(ISNUMBER(MATCH(E537,'المحافظات'!$A$5:$A$44,0))),"المنطقة غير معروفة",IF(K537&lt;0,"الخصم أكبر من قيمة الطلب",IF(I537&amp;""="","اكتب الحالة","")))))</f>
        <v/>
      </c>
    </row>
    <row r="538">
      <c r="A538" s="17" t="n"/>
      <c r="B538" s="5" t="n"/>
      <c r="C538" s="5" t="n"/>
      <c r="D538" s="13" t="n"/>
      <c r="E538" s="5" t="n"/>
      <c r="F538" s="5" t="n"/>
      <c r="G538" s="15" t="n"/>
      <c r="H538" s="14" t="n"/>
      <c r="I538" s="5" t="n"/>
      <c r="J538" s="6">
        <f>IF(AND(B538&amp;""="",F538&amp;""=""),"",IFERROR(INDEX('المنتجات'!$B$5:$B$204,MATCH($F538,'المنتجات'!$A$5:$A$204,0))&amp;"",""))</f>
        <v/>
      </c>
      <c r="K538" s="18">
        <f>IF(AND(B538&amp;""="",F538&amp;""=""),"",IFERROR(INDEX('المنتجات'!$D$5:$D$204,MATCH($F538,'المنتجات'!$A$5:$A$204,0))*G538-H538,0))</f>
        <v/>
      </c>
      <c r="L538" s="18">
        <f>IF(AND(B538&amp;""="",F538&amp;""=""),"",IF(I538="تم التسليم",IFERROR(INDEX('المحافظات'!$B$5:$B$44,MATCH($E538,'المحافظات'!$A$5:$A$44,0)),0),0))</f>
        <v/>
      </c>
      <c r="M538" s="18">
        <f>IF(AND(B538&amp;""="",F538&amp;""=""),"",IFERROR(INDEX('المنتجات'!$C$5:$C$204,MATCH($F538,'المنتجات'!$A$5:$A$204,0))*G538,0))</f>
        <v/>
      </c>
      <c r="N538" s="18">
        <f>IF(AND(B538&amp;""="",F538&amp;""=""),"",IF(I538="تم التسليم",IFERROR(INDEX('المحافظات'!$C$5:$C$44,MATCH($E538,'المحافظات'!$A$5:$A$44,0)),0),IF(I538="مرتجع",IFERROR(INDEX('المحافظات'!$D$5:$D$44,MATCH($E538,'المحافظات'!$A$5:$A$44,0)),0),0)))</f>
        <v/>
      </c>
      <c r="O538" s="18">
        <f>IF(AND(B538&amp;""="",F538&amp;""=""),"",IF(I538="تم التسليم",K538+L538-M538-N538,IF(I538="مرتجع",-N538,IF(I538="ملغي",0,""))))</f>
        <v/>
      </c>
      <c r="P538" s="6">
        <f>IF(AND(B538&amp;""="",F538&amp;""=""),"",IF(NOT(ISNUMBER(MATCH(F538,'المنتجات'!$A$5:$A$204,0))),"كود المنتج غير معروف",IF(NOT(ISNUMBER(MATCH(E538,'المحافظات'!$A$5:$A$44,0))),"المنطقة غير معروفة",IF(K538&lt;0,"الخصم أكبر من قيمة الطلب",IF(I538&amp;""="","اكتب الحالة","")))))</f>
        <v/>
      </c>
    </row>
    <row r="539">
      <c r="A539" s="17" t="n"/>
      <c r="B539" s="5" t="n"/>
      <c r="C539" s="5" t="n"/>
      <c r="D539" s="13" t="n"/>
      <c r="E539" s="5" t="n"/>
      <c r="F539" s="5" t="n"/>
      <c r="G539" s="15" t="n"/>
      <c r="H539" s="14" t="n"/>
      <c r="I539" s="5" t="n"/>
      <c r="J539" s="6">
        <f>IF(AND(B539&amp;""="",F539&amp;""=""),"",IFERROR(INDEX('المنتجات'!$B$5:$B$204,MATCH($F539,'المنتجات'!$A$5:$A$204,0))&amp;"",""))</f>
        <v/>
      </c>
      <c r="K539" s="18">
        <f>IF(AND(B539&amp;""="",F539&amp;""=""),"",IFERROR(INDEX('المنتجات'!$D$5:$D$204,MATCH($F539,'المنتجات'!$A$5:$A$204,0))*G539-H539,0))</f>
        <v/>
      </c>
      <c r="L539" s="18">
        <f>IF(AND(B539&amp;""="",F539&amp;""=""),"",IF(I539="تم التسليم",IFERROR(INDEX('المحافظات'!$B$5:$B$44,MATCH($E539,'المحافظات'!$A$5:$A$44,0)),0),0))</f>
        <v/>
      </c>
      <c r="M539" s="18">
        <f>IF(AND(B539&amp;""="",F539&amp;""=""),"",IFERROR(INDEX('المنتجات'!$C$5:$C$204,MATCH($F539,'المنتجات'!$A$5:$A$204,0))*G539,0))</f>
        <v/>
      </c>
      <c r="N539" s="18">
        <f>IF(AND(B539&amp;""="",F539&amp;""=""),"",IF(I539="تم التسليم",IFERROR(INDEX('المحافظات'!$C$5:$C$44,MATCH($E539,'المحافظات'!$A$5:$A$44,0)),0),IF(I539="مرتجع",IFERROR(INDEX('المحافظات'!$D$5:$D$44,MATCH($E539,'المحافظات'!$A$5:$A$44,0)),0),0)))</f>
        <v/>
      </c>
      <c r="O539" s="18">
        <f>IF(AND(B539&amp;""="",F539&amp;""=""),"",IF(I539="تم التسليم",K539+L539-M539-N539,IF(I539="مرتجع",-N539,IF(I539="ملغي",0,""))))</f>
        <v/>
      </c>
      <c r="P539" s="6">
        <f>IF(AND(B539&amp;""="",F539&amp;""=""),"",IF(NOT(ISNUMBER(MATCH(F539,'المنتجات'!$A$5:$A$204,0))),"كود المنتج غير معروف",IF(NOT(ISNUMBER(MATCH(E539,'المحافظات'!$A$5:$A$44,0))),"المنطقة غير معروفة",IF(K539&lt;0,"الخصم أكبر من قيمة الطلب",IF(I539&amp;""="","اكتب الحالة","")))))</f>
        <v/>
      </c>
    </row>
    <row r="540">
      <c r="A540" s="17" t="n"/>
      <c r="B540" s="5" t="n"/>
      <c r="C540" s="5" t="n"/>
      <c r="D540" s="13" t="n"/>
      <c r="E540" s="5" t="n"/>
      <c r="F540" s="5" t="n"/>
      <c r="G540" s="15" t="n"/>
      <c r="H540" s="14" t="n"/>
      <c r="I540" s="5" t="n"/>
      <c r="J540" s="6">
        <f>IF(AND(B540&amp;""="",F540&amp;""=""),"",IFERROR(INDEX('المنتجات'!$B$5:$B$204,MATCH($F540,'المنتجات'!$A$5:$A$204,0))&amp;"",""))</f>
        <v/>
      </c>
      <c r="K540" s="18">
        <f>IF(AND(B540&amp;""="",F540&amp;""=""),"",IFERROR(INDEX('المنتجات'!$D$5:$D$204,MATCH($F540,'المنتجات'!$A$5:$A$204,0))*G540-H540,0))</f>
        <v/>
      </c>
      <c r="L540" s="18">
        <f>IF(AND(B540&amp;""="",F540&amp;""=""),"",IF(I540="تم التسليم",IFERROR(INDEX('المحافظات'!$B$5:$B$44,MATCH($E540,'المحافظات'!$A$5:$A$44,0)),0),0))</f>
        <v/>
      </c>
      <c r="M540" s="18">
        <f>IF(AND(B540&amp;""="",F540&amp;""=""),"",IFERROR(INDEX('المنتجات'!$C$5:$C$204,MATCH($F540,'المنتجات'!$A$5:$A$204,0))*G540,0))</f>
        <v/>
      </c>
      <c r="N540" s="18">
        <f>IF(AND(B540&amp;""="",F540&amp;""=""),"",IF(I540="تم التسليم",IFERROR(INDEX('المحافظات'!$C$5:$C$44,MATCH($E540,'المحافظات'!$A$5:$A$44,0)),0),IF(I540="مرتجع",IFERROR(INDEX('المحافظات'!$D$5:$D$44,MATCH($E540,'المحافظات'!$A$5:$A$44,0)),0),0)))</f>
        <v/>
      </c>
      <c r="O540" s="18">
        <f>IF(AND(B540&amp;""="",F540&amp;""=""),"",IF(I540="تم التسليم",K540+L540-M540-N540,IF(I540="مرتجع",-N540,IF(I540="ملغي",0,""))))</f>
        <v/>
      </c>
      <c r="P540" s="6">
        <f>IF(AND(B540&amp;""="",F540&amp;""=""),"",IF(NOT(ISNUMBER(MATCH(F540,'المنتجات'!$A$5:$A$204,0))),"كود المنتج غير معروف",IF(NOT(ISNUMBER(MATCH(E540,'المحافظات'!$A$5:$A$44,0))),"المنطقة غير معروفة",IF(K540&lt;0,"الخصم أكبر من قيمة الطلب",IF(I540&amp;""="","اكتب الحالة","")))))</f>
        <v/>
      </c>
    </row>
    <row r="541">
      <c r="A541" s="17" t="n"/>
      <c r="B541" s="5" t="n"/>
      <c r="C541" s="5" t="n"/>
      <c r="D541" s="13" t="n"/>
      <c r="E541" s="5" t="n"/>
      <c r="F541" s="5" t="n"/>
      <c r="G541" s="15" t="n"/>
      <c r="H541" s="14" t="n"/>
      <c r="I541" s="5" t="n"/>
      <c r="J541" s="6">
        <f>IF(AND(B541&amp;""="",F541&amp;""=""),"",IFERROR(INDEX('المنتجات'!$B$5:$B$204,MATCH($F541,'المنتجات'!$A$5:$A$204,0))&amp;"",""))</f>
        <v/>
      </c>
      <c r="K541" s="18">
        <f>IF(AND(B541&amp;""="",F541&amp;""=""),"",IFERROR(INDEX('المنتجات'!$D$5:$D$204,MATCH($F541,'المنتجات'!$A$5:$A$204,0))*G541-H541,0))</f>
        <v/>
      </c>
      <c r="L541" s="18">
        <f>IF(AND(B541&amp;""="",F541&amp;""=""),"",IF(I541="تم التسليم",IFERROR(INDEX('المحافظات'!$B$5:$B$44,MATCH($E541,'المحافظات'!$A$5:$A$44,0)),0),0))</f>
        <v/>
      </c>
      <c r="M541" s="18">
        <f>IF(AND(B541&amp;""="",F541&amp;""=""),"",IFERROR(INDEX('المنتجات'!$C$5:$C$204,MATCH($F541,'المنتجات'!$A$5:$A$204,0))*G541,0))</f>
        <v/>
      </c>
      <c r="N541" s="18">
        <f>IF(AND(B541&amp;""="",F541&amp;""=""),"",IF(I541="تم التسليم",IFERROR(INDEX('المحافظات'!$C$5:$C$44,MATCH($E541,'المحافظات'!$A$5:$A$44,0)),0),IF(I541="مرتجع",IFERROR(INDEX('المحافظات'!$D$5:$D$44,MATCH($E541,'المحافظات'!$A$5:$A$44,0)),0),0)))</f>
        <v/>
      </c>
      <c r="O541" s="18">
        <f>IF(AND(B541&amp;""="",F541&amp;""=""),"",IF(I541="تم التسليم",K541+L541-M541-N541,IF(I541="مرتجع",-N541,IF(I541="ملغي",0,""))))</f>
        <v/>
      </c>
      <c r="P541" s="6">
        <f>IF(AND(B541&amp;""="",F541&amp;""=""),"",IF(NOT(ISNUMBER(MATCH(F541,'المنتجات'!$A$5:$A$204,0))),"كود المنتج غير معروف",IF(NOT(ISNUMBER(MATCH(E541,'المحافظات'!$A$5:$A$44,0))),"المنطقة غير معروفة",IF(K541&lt;0,"الخصم أكبر من قيمة الطلب",IF(I541&amp;""="","اكتب الحالة","")))))</f>
        <v/>
      </c>
    </row>
    <row r="542">
      <c r="A542" s="17" t="n"/>
      <c r="B542" s="5" t="n"/>
      <c r="C542" s="5" t="n"/>
      <c r="D542" s="13" t="n"/>
      <c r="E542" s="5" t="n"/>
      <c r="F542" s="5" t="n"/>
      <c r="G542" s="15" t="n"/>
      <c r="H542" s="14" t="n"/>
      <c r="I542" s="5" t="n"/>
      <c r="J542" s="6">
        <f>IF(AND(B542&amp;""="",F542&amp;""=""),"",IFERROR(INDEX('المنتجات'!$B$5:$B$204,MATCH($F542,'المنتجات'!$A$5:$A$204,0))&amp;"",""))</f>
        <v/>
      </c>
      <c r="K542" s="18">
        <f>IF(AND(B542&amp;""="",F542&amp;""=""),"",IFERROR(INDEX('المنتجات'!$D$5:$D$204,MATCH($F542,'المنتجات'!$A$5:$A$204,0))*G542-H542,0))</f>
        <v/>
      </c>
      <c r="L542" s="18">
        <f>IF(AND(B542&amp;""="",F542&amp;""=""),"",IF(I542="تم التسليم",IFERROR(INDEX('المحافظات'!$B$5:$B$44,MATCH($E542,'المحافظات'!$A$5:$A$44,0)),0),0))</f>
        <v/>
      </c>
      <c r="M542" s="18">
        <f>IF(AND(B542&amp;""="",F542&amp;""=""),"",IFERROR(INDEX('المنتجات'!$C$5:$C$204,MATCH($F542,'المنتجات'!$A$5:$A$204,0))*G542,0))</f>
        <v/>
      </c>
      <c r="N542" s="18">
        <f>IF(AND(B542&amp;""="",F542&amp;""=""),"",IF(I542="تم التسليم",IFERROR(INDEX('المحافظات'!$C$5:$C$44,MATCH($E542,'المحافظات'!$A$5:$A$44,0)),0),IF(I542="مرتجع",IFERROR(INDEX('المحافظات'!$D$5:$D$44,MATCH($E542,'المحافظات'!$A$5:$A$44,0)),0),0)))</f>
        <v/>
      </c>
      <c r="O542" s="18">
        <f>IF(AND(B542&amp;""="",F542&amp;""=""),"",IF(I542="تم التسليم",K542+L542-M542-N542,IF(I542="مرتجع",-N542,IF(I542="ملغي",0,""))))</f>
        <v/>
      </c>
      <c r="P542" s="6">
        <f>IF(AND(B542&amp;""="",F542&amp;""=""),"",IF(NOT(ISNUMBER(MATCH(F542,'المنتجات'!$A$5:$A$204,0))),"كود المنتج غير معروف",IF(NOT(ISNUMBER(MATCH(E542,'المحافظات'!$A$5:$A$44,0))),"المنطقة غير معروفة",IF(K542&lt;0,"الخصم أكبر من قيمة الطلب",IF(I542&amp;""="","اكتب الحالة","")))))</f>
        <v/>
      </c>
    </row>
    <row r="543">
      <c r="A543" s="17" t="n"/>
      <c r="B543" s="5" t="n"/>
      <c r="C543" s="5" t="n"/>
      <c r="D543" s="13" t="n"/>
      <c r="E543" s="5" t="n"/>
      <c r="F543" s="5" t="n"/>
      <c r="G543" s="15" t="n"/>
      <c r="H543" s="14" t="n"/>
      <c r="I543" s="5" t="n"/>
      <c r="J543" s="6">
        <f>IF(AND(B543&amp;""="",F543&amp;""=""),"",IFERROR(INDEX('المنتجات'!$B$5:$B$204,MATCH($F543,'المنتجات'!$A$5:$A$204,0))&amp;"",""))</f>
        <v/>
      </c>
      <c r="K543" s="18">
        <f>IF(AND(B543&amp;""="",F543&amp;""=""),"",IFERROR(INDEX('المنتجات'!$D$5:$D$204,MATCH($F543,'المنتجات'!$A$5:$A$204,0))*G543-H543,0))</f>
        <v/>
      </c>
      <c r="L543" s="18">
        <f>IF(AND(B543&amp;""="",F543&amp;""=""),"",IF(I543="تم التسليم",IFERROR(INDEX('المحافظات'!$B$5:$B$44,MATCH($E543,'المحافظات'!$A$5:$A$44,0)),0),0))</f>
        <v/>
      </c>
      <c r="M543" s="18">
        <f>IF(AND(B543&amp;""="",F543&amp;""=""),"",IFERROR(INDEX('المنتجات'!$C$5:$C$204,MATCH($F543,'المنتجات'!$A$5:$A$204,0))*G543,0))</f>
        <v/>
      </c>
      <c r="N543" s="18">
        <f>IF(AND(B543&amp;""="",F543&amp;""=""),"",IF(I543="تم التسليم",IFERROR(INDEX('المحافظات'!$C$5:$C$44,MATCH($E543,'المحافظات'!$A$5:$A$44,0)),0),IF(I543="مرتجع",IFERROR(INDEX('المحافظات'!$D$5:$D$44,MATCH($E543,'المحافظات'!$A$5:$A$44,0)),0),0)))</f>
        <v/>
      </c>
      <c r="O543" s="18">
        <f>IF(AND(B543&amp;""="",F543&amp;""=""),"",IF(I543="تم التسليم",K543+L543-M543-N543,IF(I543="مرتجع",-N543,IF(I543="ملغي",0,""))))</f>
        <v/>
      </c>
      <c r="P543" s="6">
        <f>IF(AND(B543&amp;""="",F543&amp;""=""),"",IF(NOT(ISNUMBER(MATCH(F543,'المنتجات'!$A$5:$A$204,0))),"كود المنتج غير معروف",IF(NOT(ISNUMBER(MATCH(E543,'المحافظات'!$A$5:$A$44,0))),"المنطقة غير معروفة",IF(K543&lt;0,"الخصم أكبر من قيمة الطلب",IF(I543&amp;""="","اكتب الحالة","")))))</f>
        <v/>
      </c>
    </row>
    <row r="544">
      <c r="A544" s="17" t="n"/>
      <c r="B544" s="5" t="n"/>
      <c r="C544" s="5" t="n"/>
      <c r="D544" s="13" t="n"/>
      <c r="E544" s="5" t="n"/>
      <c r="F544" s="5" t="n"/>
      <c r="G544" s="15" t="n"/>
      <c r="H544" s="14" t="n"/>
      <c r="I544" s="5" t="n"/>
      <c r="J544" s="6">
        <f>IF(AND(B544&amp;""="",F544&amp;""=""),"",IFERROR(INDEX('المنتجات'!$B$5:$B$204,MATCH($F544,'المنتجات'!$A$5:$A$204,0))&amp;"",""))</f>
        <v/>
      </c>
      <c r="K544" s="18">
        <f>IF(AND(B544&amp;""="",F544&amp;""=""),"",IFERROR(INDEX('المنتجات'!$D$5:$D$204,MATCH($F544,'المنتجات'!$A$5:$A$204,0))*G544-H544,0))</f>
        <v/>
      </c>
      <c r="L544" s="18">
        <f>IF(AND(B544&amp;""="",F544&amp;""=""),"",IF(I544="تم التسليم",IFERROR(INDEX('المحافظات'!$B$5:$B$44,MATCH($E544,'المحافظات'!$A$5:$A$44,0)),0),0))</f>
        <v/>
      </c>
      <c r="M544" s="18">
        <f>IF(AND(B544&amp;""="",F544&amp;""=""),"",IFERROR(INDEX('المنتجات'!$C$5:$C$204,MATCH($F544,'المنتجات'!$A$5:$A$204,0))*G544,0))</f>
        <v/>
      </c>
      <c r="N544" s="18">
        <f>IF(AND(B544&amp;""="",F544&amp;""=""),"",IF(I544="تم التسليم",IFERROR(INDEX('المحافظات'!$C$5:$C$44,MATCH($E544,'المحافظات'!$A$5:$A$44,0)),0),IF(I544="مرتجع",IFERROR(INDEX('المحافظات'!$D$5:$D$44,MATCH($E544,'المحافظات'!$A$5:$A$44,0)),0),0)))</f>
        <v/>
      </c>
      <c r="O544" s="18">
        <f>IF(AND(B544&amp;""="",F544&amp;""=""),"",IF(I544="تم التسليم",K544+L544-M544-N544,IF(I544="مرتجع",-N544,IF(I544="ملغي",0,""))))</f>
        <v/>
      </c>
      <c r="P544" s="6">
        <f>IF(AND(B544&amp;""="",F544&amp;""=""),"",IF(NOT(ISNUMBER(MATCH(F544,'المنتجات'!$A$5:$A$204,0))),"كود المنتج غير معروف",IF(NOT(ISNUMBER(MATCH(E544,'المحافظات'!$A$5:$A$44,0))),"المنطقة غير معروفة",IF(K544&lt;0,"الخصم أكبر من قيمة الطلب",IF(I544&amp;""="","اكتب الحالة","")))))</f>
        <v/>
      </c>
    </row>
    <row r="545">
      <c r="A545" s="17" t="n"/>
      <c r="B545" s="5" t="n"/>
      <c r="C545" s="5" t="n"/>
      <c r="D545" s="13" t="n"/>
      <c r="E545" s="5" t="n"/>
      <c r="F545" s="5" t="n"/>
      <c r="G545" s="15" t="n"/>
      <c r="H545" s="14" t="n"/>
      <c r="I545" s="5" t="n"/>
      <c r="J545" s="6">
        <f>IF(AND(B545&amp;""="",F545&amp;""=""),"",IFERROR(INDEX('المنتجات'!$B$5:$B$204,MATCH($F545,'المنتجات'!$A$5:$A$204,0))&amp;"",""))</f>
        <v/>
      </c>
      <c r="K545" s="18">
        <f>IF(AND(B545&amp;""="",F545&amp;""=""),"",IFERROR(INDEX('المنتجات'!$D$5:$D$204,MATCH($F545,'المنتجات'!$A$5:$A$204,0))*G545-H545,0))</f>
        <v/>
      </c>
      <c r="L545" s="18">
        <f>IF(AND(B545&amp;""="",F545&amp;""=""),"",IF(I545="تم التسليم",IFERROR(INDEX('المحافظات'!$B$5:$B$44,MATCH($E545,'المحافظات'!$A$5:$A$44,0)),0),0))</f>
        <v/>
      </c>
      <c r="M545" s="18">
        <f>IF(AND(B545&amp;""="",F545&amp;""=""),"",IFERROR(INDEX('المنتجات'!$C$5:$C$204,MATCH($F545,'المنتجات'!$A$5:$A$204,0))*G545,0))</f>
        <v/>
      </c>
      <c r="N545" s="18">
        <f>IF(AND(B545&amp;""="",F545&amp;""=""),"",IF(I545="تم التسليم",IFERROR(INDEX('المحافظات'!$C$5:$C$44,MATCH($E545,'المحافظات'!$A$5:$A$44,0)),0),IF(I545="مرتجع",IFERROR(INDEX('المحافظات'!$D$5:$D$44,MATCH($E545,'المحافظات'!$A$5:$A$44,0)),0),0)))</f>
        <v/>
      </c>
      <c r="O545" s="18">
        <f>IF(AND(B545&amp;""="",F545&amp;""=""),"",IF(I545="تم التسليم",K545+L545-M545-N545,IF(I545="مرتجع",-N545,IF(I545="ملغي",0,""))))</f>
        <v/>
      </c>
      <c r="P545" s="6">
        <f>IF(AND(B545&amp;""="",F545&amp;""=""),"",IF(NOT(ISNUMBER(MATCH(F545,'المنتجات'!$A$5:$A$204,0))),"كود المنتج غير معروف",IF(NOT(ISNUMBER(MATCH(E545,'المحافظات'!$A$5:$A$44,0))),"المنطقة غير معروفة",IF(K545&lt;0,"الخصم أكبر من قيمة الطلب",IF(I545&amp;""="","اكتب الحالة","")))))</f>
        <v/>
      </c>
    </row>
    <row r="546">
      <c r="A546" s="17" t="n"/>
      <c r="B546" s="5" t="n"/>
      <c r="C546" s="5" t="n"/>
      <c r="D546" s="13" t="n"/>
      <c r="E546" s="5" t="n"/>
      <c r="F546" s="5" t="n"/>
      <c r="G546" s="15" t="n"/>
      <c r="H546" s="14" t="n"/>
      <c r="I546" s="5" t="n"/>
      <c r="J546" s="6">
        <f>IF(AND(B546&amp;""="",F546&amp;""=""),"",IFERROR(INDEX('المنتجات'!$B$5:$B$204,MATCH($F546,'المنتجات'!$A$5:$A$204,0))&amp;"",""))</f>
        <v/>
      </c>
      <c r="K546" s="18">
        <f>IF(AND(B546&amp;""="",F546&amp;""=""),"",IFERROR(INDEX('المنتجات'!$D$5:$D$204,MATCH($F546,'المنتجات'!$A$5:$A$204,0))*G546-H546,0))</f>
        <v/>
      </c>
      <c r="L546" s="18">
        <f>IF(AND(B546&amp;""="",F546&amp;""=""),"",IF(I546="تم التسليم",IFERROR(INDEX('المحافظات'!$B$5:$B$44,MATCH($E546,'المحافظات'!$A$5:$A$44,0)),0),0))</f>
        <v/>
      </c>
      <c r="M546" s="18">
        <f>IF(AND(B546&amp;""="",F546&amp;""=""),"",IFERROR(INDEX('المنتجات'!$C$5:$C$204,MATCH($F546,'المنتجات'!$A$5:$A$204,0))*G546,0))</f>
        <v/>
      </c>
      <c r="N546" s="18">
        <f>IF(AND(B546&amp;""="",F546&amp;""=""),"",IF(I546="تم التسليم",IFERROR(INDEX('المحافظات'!$C$5:$C$44,MATCH($E546,'المحافظات'!$A$5:$A$44,0)),0),IF(I546="مرتجع",IFERROR(INDEX('المحافظات'!$D$5:$D$44,MATCH($E546,'المحافظات'!$A$5:$A$44,0)),0),0)))</f>
        <v/>
      </c>
      <c r="O546" s="18">
        <f>IF(AND(B546&amp;""="",F546&amp;""=""),"",IF(I546="تم التسليم",K546+L546-M546-N546,IF(I546="مرتجع",-N546,IF(I546="ملغي",0,""))))</f>
        <v/>
      </c>
      <c r="P546" s="6">
        <f>IF(AND(B546&amp;""="",F546&amp;""=""),"",IF(NOT(ISNUMBER(MATCH(F546,'المنتجات'!$A$5:$A$204,0))),"كود المنتج غير معروف",IF(NOT(ISNUMBER(MATCH(E546,'المحافظات'!$A$5:$A$44,0))),"المنطقة غير معروفة",IF(K546&lt;0,"الخصم أكبر من قيمة الطلب",IF(I546&amp;""="","اكتب الحالة","")))))</f>
        <v/>
      </c>
    </row>
    <row r="547">
      <c r="A547" s="17" t="n"/>
      <c r="B547" s="5" t="n"/>
      <c r="C547" s="5" t="n"/>
      <c r="D547" s="13" t="n"/>
      <c r="E547" s="5" t="n"/>
      <c r="F547" s="5" t="n"/>
      <c r="G547" s="15" t="n"/>
      <c r="H547" s="14" t="n"/>
      <c r="I547" s="5" t="n"/>
      <c r="J547" s="6">
        <f>IF(AND(B547&amp;""="",F547&amp;""=""),"",IFERROR(INDEX('المنتجات'!$B$5:$B$204,MATCH($F547,'المنتجات'!$A$5:$A$204,0))&amp;"",""))</f>
        <v/>
      </c>
      <c r="K547" s="18">
        <f>IF(AND(B547&amp;""="",F547&amp;""=""),"",IFERROR(INDEX('المنتجات'!$D$5:$D$204,MATCH($F547,'المنتجات'!$A$5:$A$204,0))*G547-H547,0))</f>
        <v/>
      </c>
      <c r="L547" s="18">
        <f>IF(AND(B547&amp;""="",F547&amp;""=""),"",IF(I547="تم التسليم",IFERROR(INDEX('المحافظات'!$B$5:$B$44,MATCH($E547,'المحافظات'!$A$5:$A$44,0)),0),0))</f>
        <v/>
      </c>
      <c r="M547" s="18">
        <f>IF(AND(B547&amp;""="",F547&amp;""=""),"",IFERROR(INDEX('المنتجات'!$C$5:$C$204,MATCH($F547,'المنتجات'!$A$5:$A$204,0))*G547,0))</f>
        <v/>
      </c>
      <c r="N547" s="18">
        <f>IF(AND(B547&amp;""="",F547&amp;""=""),"",IF(I547="تم التسليم",IFERROR(INDEX('المحافظات'!$C$5:$C$44,MATCH($E547,'المحافظات'!$A$5:$A$44,0)),0),IF(I547="مرتجع",IFERROR(INDEX('المحافظات'!$D$5:$D$44,MATCH($E547,'المحافظات'!$A$5:$A$44,0)),0),0)))</f>
        <v/>
      </c>
      <c r="O547" s="18">
        <f>IF(AND(B547&amp;""="",F547&amp;""=""),"",IF(I547="تم التسليم",K547+L547-M547-N547,IF(I547="مرتجع",-N547,IF(I547="ملغي",0,""))))</f>
        <v/>
      </c>
      <c r="P547" s="6">
        <f>IF(AND(B547&amp;""="",F547&amp;""=""),"",IF(NOT(ISNUMBER(MATCH(F547,'المنتجات'!$A$5:$A$204,0))),"كود المنتج غير معروف",IF(NOT(ISNUMBER(MATCH(E547,'المحافظات'!$A$5:$A$44,0))),"المنطقة غير معروفة",IF(K547&lt;0,"الخصم أكبر من قيمة الطلب",IF(I547&amp;""="","اكتب الحالة","")))))</f>
        <v/>
      </c>
    </row>
    <row r="548">
      <c r="A548" s="17" t="n"/>
      <c r="B548" s="5" t="n"/>
      <c r="C548" s="5" t="n"/>
      <c r="D548" s="13" t="n"/>
      <c r="E548" s="5" t="n"/>
      <c r="F548" s="5" t="n"/>
      <c r="G548" s="15" t="n"/>
      <c r="H548" s="14" t="n"/>
      <c r="I548" s="5" t="n"/>
      <c r="J548" s="6">
        <f>IF(AND(B548&amp;""="",F548&amp;""=""),"",IFERROR(INDEX('المنتجات'!$B$5:$B$204,MATCH($F548,'المنتجات'!$A$5:$A$204,0))&amp;"",""))</f>
        <v/>
      </c>
      <c r="K548" s="18">
        <f>IF(AND(B548&amp;""="",F548&amp;""=""),"",IFERROR(INDEX('المنتجات'!$D$5:$D$204,MATCH($F548,'المنتجات'!$A$5:$A$204,0))*G548-H548,0))</f>
        <v/>
      </c>
      <c r="L548" s="18">
        <f>IF(AND(B548&amp;""="",F548&amp;""=""),"",IF(I548="تم التسليم",IFERROR(INDEX('المحافظات'!$B$5:$B$44,MATCH($E548,'المحافظات'!$A$5:$A$44,0)),0),0))</f>
        <v/>
      </c>
      <c r="M548" s="18">
        <f>IF(AND(B548&amp;""="",F548&amp;""=""),"",IFERROR(INDEX('المنتجات'!$C$5:$C$204,MATCH($F548,'المنتجات'!$A$5:$A$204,0))*G548,0))</f>
        <v/>
      </c>
      <c r="N548" s="18">
        <f>IF(AND(B548&amp;""="",F548&amp;""=""),"",IF(I548="تم التسليم",IFERROR(INDEX('المحافظات'!$C$5:$C$44,MATCH($E548,'المحافظات'!$A$5:$A$44,0)),0),IF(I548="مرتجع",IFERROR(INDEX('المحافظات'!$D$5:$D$44,MATCH($E548,'المحافظات'!$A$5:$A$44,0)),0),0)))</f>
        <v/>
      </c>
      <c r="O548" s="18">
        <f>IF(AND(B548&amp;""="",F548&amp;""=""),"",IF(I548="تم التسليم",K548+L548-M548-N548,IF(I548="مرتجع",-N548,IF(I548="ملغي",0,""))))</f>
        <v/>
      </c>
      <c r="P548" s="6">
        <f>IF(AND(B548&amp;""="",F548&amp;""=""),"",IF(NOT(ISNUMBER(MATCH(F548,'المنتجات'!$A$5:$A$204,0))),"كود المنتج غير معروف",IF(NOT(ISNUMBER(MATCH(E548,'المحافظات'!$A$5:$A$44,0))),"المنطقة غير معروفة",IF(K548&lt;0,"الخصم أكبر من قيمة الطلب",IF(I548&amp;""="","اكتب الحالة","")))))</f>
        <v/>
      </c>
    </row>
    <row r="549">
      <c r="A549" s="17" t="n"/>
      <c r="B549" s="5" t="n"/>
      <c r="C549" s="5" t="n"/>
      <c r="D549" s="13" t="n"/>
      <c r="E549" s="5" t="n"/>
      <c r="F549" s="5" t="n"/>
      <c r="G549" s="15" t="n"/>
      <c r="H549" s="14" t="n"/>
      <c r="I549" s="5" t="n"/>
      <c r="J549" s="6">
        <f>IF(AND(B549&amp;""="",F549&amp;""=""),"",IFERROR(INDEX('المنتجات'!$B$5:$B$204,MATCH($F549,'المنتجات'!$A$5:$A$204,0))&amp;"",""))</f>
        <v/>
      </c>
      <c r="K549" s="18">
        <f>IF(AND(B549&amp;""="",F549&amp;""=""),"",IFERROR(INDEX('المنتجات'!$D$5:$D$204,MATCH($F549,'المنتجات'!$A$5:$A$204,0))*G549-H549,0))</f>
        <v/>
      </c>
      <c r="L549" s="18">
        <f>IF(AND(B549&amp;""="",F549&amp;""=""),"",IF(I549="تم التسليم",IFERROR(INDEX('المحافظات'!$B$5:$B$44,MATCH($E549,'المحافظات'!$A$5:$A$44,0)),0),0))</f>
        <v/>
      </c>
      <c r="M549" s="18">
        <f>IF(AND(B549&amp;""="",F549&amp;""=""),"",IFERROR(INDEX('المنتجات'!$C$5:$C$204,MATCH($F549,'المنتجات'!$A$5:$A$204,0))*G549,0))</f>
        <v/>
      </c>
      <c r="N549" s="18">
        <f>IF(AND(B549&amp;""="",F549&amp;""=""),"",IF(I549="تم التسليم",IFERROR(INDEX('المحافظات'!$C$5:$C$44,MATCH($E549,'المحافظات'!$A$5:$A$44,0)),0),IF(I549="مرتجع",IFERROR(INDEX('المحافظات'!$D$5:$D$44,MATCH($E549,'المحافظات'!$A$5:$A$44,0)),0),0)))</f>
        <v/>
      </c>
      <c r="O549" s="18">
        <f>IF(AND(B549&amp;""="",F549&amp;""=""),"",IF(I549="تم التسليم",K549+L549-M549-N549,IF(I549="مرتجع",-N549,IF(I549="ملغي",0,""))))</f>
        <v/>
      </c>
      <c r="P549" s="6">
        <f>IF(AND(B549&amp;""="",F549&amp;""=""),"",IF(NOT(ISNUMBER(MATCH(F549,'المنتجات'!$A$5:$A$204,0))),"كود المنتج غير معروف",IF(NOT(ISNUMBER(MATCH(E549,'المحافظات'!$A$5:$A$44,0))),"المنطقة غير معروفة",IF(K549&lt;0,"الخصم أكبر من قيمة الطلب",IF(I549&amp;""="","اكتب الحالة","")))))</f>
        <v/>
      </c>
    </row>
    <row r="550">
      <c r="A550" s="17" t="n"/>
      <c r="B550" s="5" t="n"/>
      <c r="C550" s="5" t="n"/>
      <c r="D550" s="13" t="n"/>
      <c r="E550" s="5" t="n"/>
      <c r="F550" s="5" t="n"/>
      <c r="G550" s="15" t="n"/>
      <c r="H550" s="14" t="n"/>
      <c r="I550" s="5" t="n"/>
      <c r="J550" s="6">
        <f>IF(AND(B550&amp;""="",F550&amp;""=""),"",IFERROR(INDEX('المنتجات'!$B$5:$B$204,MATCH($F550,'المنتجات'!$A$5:$A$204,0))&amp;"",""))</f>
        <v/>
      </c>
      <c r="K550" s="18">
        <f>IF(AND(B550&amp;""="",F550&amp;""=""),"",IFERROR(INDEX('المنتجات'!$D$5:$D$204,MATCH($F550,'المنتجات'!$A$5:$A$204,0))*G550-H550,0))</f>
        <v/>
      </c>
      <c r="L550" s="18">
        <f>IF(AND(B550&amp;""="",F550&amp;""=""),"",IF(I550="تم التسليم",IFERROR(INDEX('المحافظات'!$B$5:$B$44,MATCH($E550,'المحافظات'!$A$5:$A$44,0)),0),0))</f>
        <v/>
      </c>
      <c r="M550" s="18">
        <f>IF(AND(B550&amp;""="",F550&amp;""=""),"",IFERROR(INDEX('المنتجات'!$C$5:$C$204,MATCH($F550,'المنتجات'!$A$5:$A$204,0))*G550,0))</f>
        <v/>
      </c>
      <c r="N550" s="18">
        <f>IF(AND(B550&amp;""="",F550&amp;""=""),"",IF(I550="تم التسليم",IFERROR(INDEX('المحافظات'!$C$5:$C$44,MATCH($E550,'المحافظات'!$A$5:$A$44,0)),0),IF(I550="مرتجع",IFERROR(INDEX('المحافظات'!$D$5:$D$44,MATCH($E550,'المحافظات'!$A$5:$A$44,0)),0),0)))</f>
        <v/>
      </c>
      <c r="O550" s="18">
        <f>IF(AND(B550&amp;""="",F550&amp;""=""),"",IF(I550="تم التسليم",K550+L550-M550-N550,IF(I550="مرتجع",-N550,IF(I550="ملغي",0,""))))</f>
        <v/>
      </c>
      <c r="P550" s="6">
        <f>IF(AND(B550&amp;""="",F550&amp;""=""),"",IF(NOT(ISNUMBER(MATCH(F550,'المنتجات'!$A$5:$A$204,0))),"كود المنتج غير معروف",IF(NOT(ISNUMBER(MATCH(E550,'المحافظات'!$A$5:$A$44,0))),"المنطقة غير معروفة",IF(K550&lt;0,"الخصم أكبر من قيمة الطلب",IF(I550&amp;""="","اكتب الحالة","")))))</f>
        <v/>
      </c>
    </row>
    <row r="551">
      <c r="A551" s="17" t="n"/>
      <c r="B551" s="5" t="n"/>
      <c r="C551" s="5" t="n"/>
      <c r="D551" s="13" t="n"/>
      <c r="E551" s="5" t="n"/>
      <c r="F551" s="5" t="n"/>
      <c r="G551" s="15" t="n"/>
      <c r="H551" s="14" t="n"/>
      <c r="I551" s="5" t="n"/>
      <c r="J551" s="6">
        <f>IF(AND(B551&amp;""="",F551&amp;""=""),"",IFERROR(INDEX('المنتجات'!$B$5:$B$204,MATCH($F551,'المنتجات'!$A$5:$A$204,0))&amp;"",""))</f>
        <v/>
      </c>
      <c r="K551" s="18">
        <f>IF(AND(B551&amp;""="",F551&amp;""=""),"",IFERROR(INDEX('المنتجات'!$D$5:$D$204,MATCH($F551,'المنتجات'!$A$5:$A$204,0))*G551-H551,0))</f>
        <v/>
      </c>
      <c r="L551" s="18">
        <f>IF(AND(B551&amp;""="",F551&amp;""=""),"",IF(I551="تم التسليم",IFERROR(INDEX('المحافظات'!$B$5:$B$44,MATCH($E551,'المحافظات'!$A$5:$A$44,0)),0),0))</f>
        <v/>
      </c>
      <c r="M551" s="18">
        <f>IF(AND(B551&amp;""="",F551&amp;""=""),"",IFERROR(INDEX('المنتجات'!$C$5:$C$204,MATCH($F551,'المنتجات'!$A$5:$A$204,0))*G551,0))</f>
        <v/>
      </c>
      <c r="N551" s="18">
        <f>IF(AND(B551&amp;""="",F551&amp;""=""),"",IF(I551="تم التسليم",IFERROR(INDEX('المحافظات'!$C$5:$C$44,MATCH($E551,'المحافظات'!$A$5:$A$44,0)),0),IF(I551="مرتجع",IFERROR(INDEX('المحافظات'!$D$5:$D$44,MATCH($E551,'المحافظات'!$A$5:$A$44,0)),0),0)))</f>
        <v/>
      </c>
      <c r="O551" s="18">
        <f>IF(AND(B551&amp;""="",F551&amp;""=""),"",IF(I551="تم التسليم",K551+L551-M551-N551,IF(I551="مرتجع",-N551,IF(I551="ملغي",0,""))))</f>
        <v/>
      </c>
      <c r="P551" s="6">
        <f>IF(AND(B551&amp;""="",F551&amp;""=""),"",IF(NOT(ISNUMBER(MATCH(F551,'المنتجات'!$A$5:$A$204,0))),"كود المنتج غير معروف",IF(NOT(ISNUMBER(MATCH(E551,'المحافظات'!$A$5:$A$44,0))),"المنطقة غير معروفة",IF(K551&lt;0,"الخصم أكبر من قيمة الطلب",IF(I551&amp;""="","اكتب الحالة","")))))</f>
        <v/>
      </c>
    </row>
    <row r="552">
      <c r="A552" s="17" t="n"/>
      <c r="B552" s="5" t="n"/>
      <c r="C552" s="5" t="n"/>
      <c r="D552" s="13" t="n"/>
      <c r="E552" s="5" t="n"/>
      <c r="F552" s="5" t="n"/>
      <c r="G552" s="15" t="n"/>
      <c r="H552" s="14" t="n"/>
      <c r="I552" s="5" t="n"/>
      <c r="J552" s="6">
        <f>IF(AND(B552&amp;""="",F552&amp;""=""),"",IFERROR(INDEX('المنتجات'!$B$5:$B$204,MATCH($F552,'المنتجات'!$A$5:$A$204,0))&amp;"",""))</f>
        <v/>
      </c>
      <c r="K552" s="18">
        <f>IF(AND(B552&amp;""="",F552&amp;""=""),"",IFERROR(INDEX('المنتجات'!$D$5:$D$204,MATCH($F552,'المنتجات'!$A$5:$A$204,0))*G552-H552,0))</f>
        <v/>
      </c>
      <c r="L552" s="18">
        <f>IF(AND(B552&amp;""="",F552&amp;""=""),"",IF(I552="تم التسليم",IFERROR(INDEX('المحافظات'!$B$5:$B$44,MATCH($E552,'المحافظات'!$A$5:$A$44,0)),0),0))</f>
        <v/>
      </c>
      <c r="M552" s="18">
        <f>IF(AND(B552&amp;""="",F552&amp;""=""),"",IFERROR(INDEX('المنتجات'!$C$5:$C$204,MATCH($F552,'المنتجات'!$A$5:$A$204,0))*G552,0))</f>
        <v/>
      </c>
      <c r="N552" s="18">
        <f>IF(AND(B552&amp;""="",F552&amp;""=""),"",IF(I552="تم التسليم",IFERROR(INDEX('المحافظات'!$C$5:$C$44,MATCH($E552,'المحافظات'!$A$5:$A$44,0)),0),IF(I552="مرتجع",IFERROR(INDEX('المحافظات'!$D$5:$D$44,MATCH($E552,'المحافظات'!$A$5:$A$44,0)),0),0)))</f>
        <v/>
      </c>
      <c r="O552" s="18">
        <f>IF(AND(B552&amp;""="",F552&amp;""=""),"",IF(I552="تم التسليم",K552+L552-M552-N552,IF(I552="مرتجع",-N552,IF(I552="ملغي",0,""))))</f>
        <v/>
      </c>
      <c r="P552" s="6">
        <f>IF(AND(B552&amp;""="",F552&amp;""=""),"",IF(NOT(ISNUMBER(MATCH(F552,'المنتجات'!$A$5:$A$204,0))),"كود المنتج غير معروف",IF(NOT(ISNUMBER(MATCH(E552,'المحافظات'!$A$5:$A$44,0))),"المنطقة غير معروفة",IF(K552&lt;0,"الخصم أكبر من قيمة الطلب",IF(I552&amp;""="","اكتب الحالة","")))))</f>
        <v/>
      </c>
    </row>
    <row r="553">
      <c r="A553" s="17" t="n"/>
      <c r="B553" s="5" t="n"/>
      <c r="C553" s="5" t="n"/>
      <c r="D553" s="13" t="n"/>
      <c r="E553" s="5" t="n"/>
      <c r="F553" s="5" t="n"/>
      <c r="G553" s="15" t="n"/>
      <c r="H553" s="14" t="n"/>
      <c r="I553" s="5" t="n"/>
      <c r="J553" s="6">
        <f>IF(AND(B553&amp;""="",F553&amp;""=""),"",IFERROR(INDEX('المنتجات'!$B$5:$B$204,MATCH($F553,'المنتجات'!$A$5:$A$204,0))&amp;"",""))</f>
        <v/>
      </c>
      <c r="K553" s="18">
        <f>IF(AND(B553&amp;""="",F553&amp;""=""),"",IFERROR(INDEX('المنتجات'!$D$5:$D$204,MATCH($F553,'المنتجات'!$A$5:$A$204,0))*G553-H553,0))</f>
        <v/>
      </c>
      <c r="L553" s="18">
        <f>IF(AND(B553&amp;""="",F553&amp;""=""),"",IF(I553="تم التسليم",IFERROR(INDEX('المحافظات'!$B$5:$B$44,MATCH($E553,'المحافظات'!$A$5:$A$44,0)),0),0))</f>
        <v/>
      </c>
      <c r="M553" s="18">
        <f>IF(AND(B553&amp;""="",F553&amp;""=""),"",IFERROR(INDEX('المنتجات'!$C$5:$C$204,MATCH($F553,'المنتجات'!$A$5:$A$204,0))*G553,0))</f>
        <v/>
      </c>
      <c r="N553" s="18">
        <f>IF(AND(B553&amp;""="",F553&amp;""=""),"",IF(I553="تم التسليم",IFERROR(INDEX('المحافظات'!$C$5:$C$44,MATCH($E553,'المحافظات'!$A$5:$A$44,0)),0),IF(I553="مرتجع",IFERROR(INDEX('المحافظات'!$D$5:$D$44,MATCH($E553,'المحافظات'!$A$5:$A$44,0)),0),0)))</f>
        <v/>
      </c>
      <c r="O553" s="18">
        <f>IF(AND(B553&amp;""="",F553&amp;""=""),"",IF(I553="تم التسليم",K553+L553-M553-N553,IF(I553="مرتجع",-N553,IF(I553="ملغي",0,""))))</f>
        <v/>
      </c>
      <c r="P553" s="6">
        <f>IF(AND(B553&amp;""="",F553&amp;""=""),"",IF(NOT(ISNUMBER(MATCH(F553,'المنتجات'!$A$5:$A$204,0))),"كود المنتج غير معروف",IF(NOT(ISNUMBER(MATCH(E553,'المحافظات'!$A$5:$A$44,0))),"المنطقة غير معروفة",IF(K553&lt;0,"الخصم أكبر من قيمة الطلب",IF(I553&amp;""="","اكتب الحالة","")))))</f>
        <v/>
      </c>
    </row>
    <row r="554">
      <c r="A554" s="17" t="n"/>
      <c r="B554" s="5" t="n"/>
      <c r="C554" s="5" t="n"/>
      <c r="D554" s="13" t="n"/>
      <c r="E554" s="5" t="n"/>
      <c r="F554" s="5" t="n"/>
      <c r="G554" s="15" t="n"/>
      <c r="H554" s="14" t="n"/>
      <c r="I554" s="5" t="n"/>
      <c r="J554" s="6">
        <f>IF(AND(B554&amp;""="",F554&amp;""=""),"",IFERROR(INDEX('المنتجات'!$B$5:$B$204,MATCH($F554,'المنتجات'!$A$5:$A$204,0))&amp;"",""))</f>
        <v/>
      </c>
      <c r="K554" s="18">
        <f>IF(AND(B554&amp;""="",F554&amp;""=""),"",IFERROR(INDEX('المنتجات'!$D$5:$D$204,MATCH($F554,'المنتجات'!$A$5:$A$204,0))*G554-H554,0))</f>
        <v/>
      </c>
      <c r="L554" s="18">
        <f>IF(AND(B554&amp;""="",F554&amp;""=""),"",IF(I554="تم التسليم",IFERROR(INDEX('المحافظات'!$B$5:$B$44,MATCH($E554,'المحافظات'!$A$5:$A$44,0)),0),0))</f>
        <v/>
      </c>
      <c r="M554" s="18">
        <f>IF(AND(B554&amp;""="",F554&amp;""=""),"",IFERROR(INDEX('المنتجات'!$C$5:$C$204,MATCH($F554,'المنتجات'!$A$5:$A$204,0))*G554,0))</f>
        <v/>
      </c>
      <c r="N554" s="18">
        <f>IF(AND(B554&amp;""="",F554&amp;""=""),"",IF(I554="تم التسليم",IFERROR(INDEX('المحافظات'!$C$5:$C$44,MATCH($E554,'المحافظات'!$A$5:$A$44,0)),0),IF(I554="مرتجع",IFERROR(INDEX('المحافظات'!$D$5:$D$44,MATCH($E554,'المحافظات'!$A$5:$A$44,0)),0),0)))</f>
        <v/>
      </c>
      <c r="O554" s="18">
        <f>IF(AND(B554&amp;""="",F554&amp;""=""),"",IF(I554="تم التسليم",K554+L554-M554-N554,IF(I554="مرتجع",-N554,IF(I554="ملغي",0,""))))</f>
        <v/>
      </c>
      <c r="P554" s="6">
        <f>IF(AND(B554&amp;""="",F554&amp;""=""),"",IF(NOT(ISNUMBER(MATCH(F554,'المنتجات'!$A$5:$A$204,0))),"كود المنتج غير معروف",IF(NOT(ISNUMBER(MATCH(E554,'المحافظات'!$A$5:$A$44,0))),"المنطقة غير معروفة",IF(K554&lt;0,"الخصم أكبر من قيمة الطلب",IF(I554&amp;""="","اكتب الحالة","")))))</f>
        <v/>
      </c>
    </row>
    <row r="555">
      <c r="A555" s="17" t="n"/>
      <c r="B555" s="5" t="n"/>
      <c r="C555" s="5" t="n"/>
      <c r="D555" s="13" t="n"/>
      <c r="E555" s="5" t="n"/>
      <c r="F555" s="5" t="n"/>
      <c r="G555" s="15" t="n"/>
      <c r="H555" s="14" t="n"/>
      <c r="I555" s="5" t="n"/>
      <c r="J555" s="6">
        <f>IF(AND(B555&amp;""="",F555&amp;""=""),"",IFERROR(INDEX('المنتجات'!$B$5:$B$204,MATCH($F555,'المنتجات'!$A$5:$A$204,0))&amp;"",""))</f>
        <v/>
      </c>
      <c r="K555" s="18">
        <f>IF(AND(B555&amp;""="",F555&amp;""=""),"",IFERROR(INDEX('المنتجات'!$D$5:$D$204,MATCH($F555,'المنتجات'!$A$5:$A$204,0))*G555-H555,0))</f>
        <v/>
      </c>
      <c r="L555" s="18">
        <f>IF(AND(B555&amp;""="",F555&amp;""=""),"",IF(I555="تم التسليم",IFERROR(INDEX('المحافظات'!$B$5:$B$44,MATCH($E555,'المحافظات'!$A$5:$A$44,0)),0),0))</f>
        <v/>
      </c>
      <c r="M555" s="18">
        <f>IF(AND(B555&amp;""="",F555&amp;""=""),"",IFERROR(INDEX('المنتجات'!$C$5:$C$204,MATCH($F555,'المنتجات'!$A$5:$A$204,0))*G555,0))</f>
        <v/>
      </c>
      <c r="N555" s="18">
        <f>IF(AND(B555&amp;""="",F555&amp;""=""),"",IF(I555="تم التسليم",IFERROR(INDEX('المحافظات'!$C$5:$C$44,MATCH($E555,'المحافظات'!$A$5:$A$44,0)),0),IF(I555="مرتجع",IFERROR(INDEX('المحافظات'!$D$5:$D$44,MATCH($E555,'المحافظات'!$A$5:$A$44,0)),0),0)))</f>
        <v/>
      </c>
      <c r="O555" s="18">
        <f>IF(AND(B555&amp;""="",F555&amp;""=""),"",IF(I555="تم التسليم",K555+L555-M555-N555,IF(I555="مرتجع",-N555,IF(I555="ملغي",0,""))))</f>
        <v/>
      </c>
      <c r="P555" s="6">
        <f>IF(AND(B555&amp;""="",F555&amp;""=""),"",IF(NOT(ISNUMBER(MATCH(F555,'المنتجات'!$A$5:$A$204,0))),"كود المنتج غير معروف",IF(NOT(ISNUMBER(MATCH(E555,'المحافظات'!$A$5:$A$44,0))),"المنطقة غير معروفة",IF(K555&lt;0,"الخصم أكبر من قيمة الطلب",IF(I555&amp;""="","اكتب الحالة","")))))</f>
        <v/>
      </c>
    </row>
    <row r="556">
      <c r="A556" s="17" t="n"/>
      <c r="B556" s="5" t="n"/>
      <c r="C556" s="5" t="n"/>
      <c r="D556" s="13" t="n"/>
      <c r="E556" s="5" t="n"/>
      <c r="F556" s="5" t="n"/>
      <c r="G556" s="15" t="n"/>
      <c r="H556" s="14" t="n"/>
      <c r="I556" s="5" t="n"/>
      <c r="J556" s="6">
        <f>IF(AND(B556&amp;""="",F556&amp;""=""),"",IFERROR(INDEX('المنتجات'!$B$5:$B$204,MATCH($F556,'المنتجات'!$A$5:$A$204,0))&amp;"",""))</f>
        <v/>
      </c>
      <c r="K556" s="18">
        <f>IF(AND(B556&amp;""="",F556&amp;""=""),"",IFERROR(INDEX('المنتجات'!$D$5:$D$204,MATCH($F556,'المنتجات'!$A$5:$A$204,0))*G556-H556,0))</f>
        <v/>
      </c>
      <c r="L556" s="18">
        <f>IF(AND(B556&amp;""="",F556&amp;""=""),"",IF(I556="تم التسليم",IFERROR(INDEX('المحافظات'!$B$5:$B$44,MATCH($E556,'المحافظات'!$A$5:$A$44,0)),0),0))</f>
        <v/>
      </c>
      <c r="M556" s="18">
        <f>IF(AND(B556&amp;""="",F556&amp;""=""),"",IFERROR(INDEX('المنتجات'!$C$5:$C$204,MATCH($F556,'المنتجات'!$A$5:$A$204,0))*G556,0))</f>
        <v/>
      </c>
      <c r="N556" s="18">
        <f>IF(AND(B556&amp;""="",F556&amp;""=""),"",IF(I556="تم التسليم",IFERROR(INDEX('المحافظات'!$C$5:$C$44,MATCH($E556,'المحافظات'!$A$5:$A$44,0)),0),IF(I556="مرتجع",IFERROR(INDEX('المحافظات'!$D$5:$D$44,MATCH($E556,'المحافظات'!$A$5:$A$44,0)),0),0)))</f>
        <v/>
      </c>
      <c r="O556" s="18">
        <f>IF(AND(B556&amp;""="",F556&amp;""=""),"",IF(I556="تم التسليم",K556+L556-M556-N556,IF(I556="مرتجع",-N556,IF(I556="ملغي",0,""))))</f>
        <v/>
      </c>
      <c r="P556" s="6">
        <f>IF(AND(B556&amp;""="",F556&amp;""=""),"",IF(NOT(ISNUMBER(MATCH(F556,'المنتجات'!$A$5:$A$204,0))),"كود المنتج غير معروف",IF(NOT(ISNUMBER(MATCH(E556,'المحافظات'!$A$5:$A$44,0))),"المنطقة غير معروفة",IF(K556&lt;0,"الخصم أكبر من قيمة الطلب",IF(I556&amp;""="","اكتب الحالة","")))))</f>
        <v/>
      </c>
    </row>
    <row r="557">
      <c r="A557" s="17" t="n"/>
      <c r="B557" s="5" t="n"/>
      <c r="C557" s="5" t="n"/>
      <c r="D557" s="13" t="n"/>
      <c r="E557" s="5" t="n"/>
      <c r="F557" s="5" t="n"/>
      <c r="G557" s="15" t="n"/>
      <c r="H557" s="14" t="n"/>
      <c r="I557" s="5" t="n"/>
      <c r="J557" s="6">
        <f>IF(AND(B557&amp;""="",F557&amp;""=""),"",IFERROR(INDEX('المنتجات'!$B$5:$B$204,MATCH($F557,'المنتجات'!$A$5:$A$204,0))&amp;"",""))</f>
        <v/>
      </c>
      <c r="K557" s="18">
        <f>IF(AND(B557&amp;""="",F557&amp;""=""),"",IFERROR(INDEX('المنتجات'!$D$5:$D$204,MATCH($F557,'المنتجات'!$A$5:$A$204,0))*G557-H557,0))</f>
        <v/>
      </c>
      <c r="L557" s="18">
        <f>IF(AND(B557&amp;""="",F557&amp;""=""),"",IF(I557="تم التسليم",IFERROR(INDEX('المحافظات'!$B$5:$B$44,MATCH($E557,'المحافظات'!$A$5:$A$44,0)),0),0))</f>
        <v/>
      </c>
      <c r="M557" s="18">
        <f>IF(AND(B557&amp;""="",F557&amp;""=""),"",IFERROR(INDEX('المنتجات'!$C$5:$C$204,MATCH($F557,'المنتجات'!$A$5:$A$204,0))*G557,0))</f>
        <v/>
      </c>
      <c r="N557" s="18">
        <f>IF(AND(B557&amp;""="",F557&amp;""=""),"",IF(I557="تم التسليم",IFERROR(INDEX('المحافظات'!$C$5:$C$44,MATCH($E557,'المحافظات'!$A$5:$A$44,0)),0),IF(I557="مرتجع",IFERROR(INDEX('المحافظات'!$D$5:$D$44,MATCH($E557,'المحافظات'!$A$5:$A$44,0)),0),0)))</f>
        <v/>
      </c>
      <c r="O557" s="18">
        <f>IF(AND(B557&amp;""="",F557&amp;""=""),"",IF(I557="تم التسليم",K557+L557-M557-N557,IF(I557="مرتجع",-N557,IF(I557="ملغي",0,""))))</f>
        <v/>
      </c>
      <c r="P557" s="6">
        <f>IF(AND(B557&amp;""="",F557&amp;""=""),"",IF(NOT(ISNUMBER(MATCH(F557,'المنتجات'!$A$5:$A$204,0))),"كود المنتج غير معروف",IF(NOT(ISNUMBER(MATCH(E557,'المحافظات'!$A$5:$A$44,0))),"المنطقة غير معروفة",IF(K557&lt;0,"الخصم أكبر من قيمة الطلب",IF(I557&amp;""="","اكتب الحالة","")))))</f>
        <v/>
      </c>
    </row>
    <row r="558">
      <c r="A558" s="17" t="n"/>
      <c r="B558" s="5" t="n"/>
      <c r="C558" s="5" t="n"/>
      <c r="D558" s="13" t="n"/>
      <c r="E558" s="5" t="n"/>
      <c r="F558" s="5" t="n"/>
      <c r="G558" s="15" t="n"/>
      <c r="H558" s="14" t="n"/>
      <c r="I558" s="5" t="n"/>
      <c r="J558" s="6">
        <f>IF(AND(B558&amp;""="",F558&amp;""=""),"",IFERROR(INDEX('المنتجات'!$B$5:$B$204,MATCH($F558,'المنتجات'!$A$5:$A$204,0))&amp;"",""))</f>
        <v/>
      </c>
      <c r="K558" s="18">
        <f>IF(AND(B558&amp;""="",F558&amp;""=""),"",IFERROR(INDEX('المنتجات'!$D$5:$D$204,MATCH($F558,'المنتجات'!$A$5:$A$204,0))*G558-H558,0))</f>
        <v/>
      </c>
      <c r="L558" s="18">
        <f>IF(AND(B558&amp;""="",F558&amp;""=""),"",IF(I558="تم التسليم",IFERROR(INDEX('المحافظات'!$B$5:$B$44,MATCH($E558,'المحافظات'!$A$5:$A$44,0)),0),0))</f>
        <v/>
      </c>
      <c r="M558" s="18">
        <f>IF(AND(B558&amp;""="",F558&amp;""=""),"",IFERROR(INDEX('المنتجات'!$C$5:$C$204,MATCH($F558,'المنتجات'!$A$5:$A$204,0))*G558,0))</f>
        <v/>
      </c>
      <c r="N558" s="18">
        <f>IF(AND(B558&amp;""="",F558&amp;""=""),"",IF(I558="تم التسليم",IFERROR(INDEX('المحافظات'!$C$5:$C$44,MATCH($E558,'المحافظات'!$A$5:$A$44,0)),0),IF(I558="مرتجع",IFERROR(INDEX('المحافظات'!$D$5:$D$44,MATCH($E558,'المحافظات'!$A$5:$A$44,0)),0),0)))</f>
        <v/>
      </c>
      <c r="O558" s="18">
        <f>IF(AND(B558&amp;""="",F558&amp;""=""),"",IF(I558="تم التسليم",K558+L558-M558-N558,IF(I558="مرتجع",-N558,IF(I558="ملغي",0,""))))</f>
        <v/>
      </c>
      <c r="P558" s="6">
        <f>IF(AND(B558&amp;""="",F558&amp;""=""),"",IF(NOT(ISNUMBER(MATCH(F558,'المنتجات'!$A$5:$A$204,0))),"كود المنتج غير معروف",IF(NOT(ISNUMBER(MATCH(E558,'المحافظات'!$A$5:$A$44,0))),"المنطقة غير معروفة",IF(K558&lt;0,"الخصم أكبر من قيمة الطلب",IF(I558&amp;""="","اكتب الحالة","")))))</f>
        <v/>
      </c>
    </row>
    <row r="559">
      <c r="A559" s="17" t="n"/>
      <c r="B559" s="5" t="n"/>
      <c r="C559" s="5" t="n"/>
      <c r="D559" s="13" t="n"/>
      <c r="E559" s="5" t="n"/>
      <c r="F559" s="5" t="n"/>
      <c r="G559" s="15" t="n"/>
      <c r="H559" s="14" t="n"/>
      <c r="I559" s="5" t="n"/>
      <c r="J559" s="6">
        <f>IF(AND(B559&amp;""="",F559&amp;""=""),"",IFERROR(INDEX('المنتجات'!$B$5:$B$204,MATCH($F559,'المنتجات'!$A$5:$A$204,0))&amp;"",""))</f>
        <v/>
      </c>
      <c r="K559" s="18">
        <f>IF(AND(B559&amp;""="",F559&amp;""=""),"",IFERROR(INDEX('المنتجات'!$D$5:$D$204,MATCH($F559,'المنتجات'!$A$5:$A$204,0))*G559-H559,0))</f>
        <v/>
      </c>
      <c r="L559" s="18">
        <f>IF(AND(B559&amp;""="",F559&amp;""=""),"",IF(I559="تم التسليم",IFERROR(INDEX('المحافظات'!$B$5:$B$44,MATCH($E559,'المحافظات'!$A$5:$A$44,0)),0),0))</f>
        <v/>
      </c>
      <c r="M559" s="18">
        <f>IF(AND(B559&amp;""="",F559&amp;""=""),"",IFERROR(INDEX('المنتجات'!$C$5:$C$204,MATCH($F559,'المنتجات'!$A$5:$A$204,0))*G559,0))</f>
        <v/>
      </c>
      <c r="N559" s="18">
        <f>IF(AND(B559&amp;""="",F559&amp;""=""),"",IF(I559="تم التسليم",IFERROR(INDEX('المحافظات'!$C$5:$C$44,MATCH($E559,'المحافظات'!$A$5:$A$44,0)),0),IF(I559="مرتجع",IFERROR(INDEX('المحافظات'!$D$5:$D$44,MATCH($E559,'المحافظات'!$A$5:$A$44,0)),0),0)))</f>
        <v/>
      </c>
      <c r="O559" s="18">
        <f>IF(AND(B559&amp;""="",F559&amp;""=""),"",IF(I559="تم التسليم",K559+L559-M559-N559,IF(I559="مرتجع",-N559,IF(I559="ملغي",0,""))))</f>
        <v/>
      </c>
      <c r="P559" s="6">
        <f>IF(AND(B559&amp;""="",F559&amp;""=""),"",IF(NOT(ISNUMBER(MATCH(F559,'المنتجات'!$A$5:$A$204,0))),"كود المنتج غير معروف",IF(NOT(ISNUMBER(MATCH(E559,'المحافظات'!$A$5:$A$44,0))),"المنطقة غير معروفة",IF(K559&lt;0,"الخصم أكبر من قيمة الطلب",IF(I559&amp;""="","اكتب الحالة","")))))</f>
        <v/>
      </c>
    </row>
    <row r="560">
      <c r="A560" s="17" t="n"/>
      <c r="B560" s="5" t="n"/>
      <c r="C560" s="5" t="n"/>
      <c r="D560" s="13" t="n"/>
      <c r="E560" s="5" t="n"/>
      <c r="F560" s="5" t="n"/>
      <c r="G560" s="15" t="n"/>
      <c r="H560" s="14" t="n"/>
      <c r="I560" s="5" t="n"/>
      <c r="J560" s="6">
        <f>IF(AND(B560&amp;""="",F560&amp;""=""),"",IFERROR(INDEX('المنتجات'!$B$5:$B$204,MATCH($F560,'المنتجات'!$A$5:$A$204,0))&amp;"",""))</f>
        <v/>
      </c>
      <c r="K560" s="18">
        <f>IF(AND(B560&amp;""="",F560&amp;""=""),"",IFERROR(INDEX('المنتجات'!$D$5:$D$204,MATCH($F560,'المنتجات'!$A$5:$A$204,0))*G560-H560,0))</f>
        <v/>
      </c>
      <c r="L560" s="18">
        <f>IF(AND(B560&amp;""="",F560&amp;""=""),"",IF(I560="تم التسليم",IFERROR(INDEX('المحافظات'!$B$5:$B$44,MATCH($E560,'المحافظات'!$A$5:$A$44,0)),0),0))</f>
        <v/>
      </c>
      <c r="M560" s="18">
        <f>IF(AND(B560&amp;""="",F560&amp;""=""),"",IFERROR(INDEX('المنتجات'!$C$5:$C$204,MATCH($F560,'المنتجات'!$A$5:$A$204,0))*G560,0))</f>
        <v/>
      </c>
      <c r="N560" s="18">
        <f>IF(AND(B560&amp;""="",F560&amp;""=""),"",IF(I560="تم التسليم",IFERROR(INDEX('المحافظات'!$C$5:$C$44,MATCH($E560,'المحافظات'!$A$5:$A$44,0)),0),IF(I560="مرتجع",IFERROR(INDEX('المحافظات'!$D$5:$D$44,MATCH($E560,'المحافظات'!$A$5:$A$44,0)),0),0)))</f>
        <v/>
      </c>
      <c r="O560" s="18">
        <f>IF(AND(B560&amp;""="",F560&amp;""=""),"",IF(I560="تم التسليم",K560+L560-M560-N560,IF(I560="مرتجع",-N560,IF(I560="ملغي",0,""))))</f>
        <v/>
      </c>
      <c r="P560" s="6">
        <f>IF(AND(B560&amp;""="",F560&amp;""=""),"",IF(NOT(ISNUMBER(MATCH(F560,'المنتجات'!$A$5:$A$204,0))),"كود المنتج غير معروف",IF(NOT(ISNUMBER(MATCH(E560,'المحافظات'!$A$5:$A$44,0))),"المنطقة غير معروفة",IF(K560&lt;0,"الخصم أكبر من قيمة الطلب",IF(I560&amp;""="","اكتب الحالة","")))))</f>
        <v/>
      </c>
    </row>
    <row r="561">
      <c r="A561" s="17" t="n"/>
      <c r="B561" s="5" t="n"/>
      <c r="C561" s="5" t="n"/>
      <c r="D561" s="13" t="n"/>
      <c r="E561" s="5" t="n"/>
      <c r="F561" s="5" t="n"/>
      <c r="G561" s="15" t="n"/>
      <c r="H561" s="14" t="n"/>
      <c r="I561" s="5" t="n"/>
      <c r="J561" s="6">
        <f>IF(AND(B561&amp;""="",F561&amp;""=""),"",IFERROR(INDEX('المنتجات'!$B$5:$B$204,MATCH($F561,'المنتجات'!$A$5:$A$204,0))&amp;"",""))</f>
        <v/>
      </c>
      <c r="K561" s="18">
        <f>IF(AND(B561&amp;""="",F561&amp;""=""),"",IFERROR(INDEX('المنتجات'!$D$5:$D$204,MATCH($F561,'المنتجات'!$A$5:$A$204,0))*G561-H561,0))</f>
        <v/>
      </c>
      <c r="L561" s="18">
        <f>IF(AND(B561&amp;""="",F561&amp;""=""),"",IF(I561="تم التسليم",IFERROR(INDEX('المحافظات'!$B$5:$B$44,MATCH($E561,'المحافظات'!$A$5:$A$44,0)),0),0))</f>
        <v/>
      </c>
      <c r="M561" s="18">
        <f>IF(AND(B561&amp;""="",F561&amp;""=""),"",IFERROR(INDEX('المنتجات'!$C$5:$C$204,MATCH($F561,'المنتجات'!$A$5:$A$204,0))*G561,0))</f>
        <v/>
      </c>
      <c r="N561" s="18">
        <f>IF(AND(B561&amp;""="",F561&amp;""=""),"",IF(I561="تم التسليم",IFERROR(INDEX('المحافظات'!$C$5:$C$44,MATCH($E561,'المحافظات'!$A$5:$A$44,0)),0),IF(I561="مرتجع",IFERROR(INDEX('المحافظات'!$D$5:$D$44,MATCH($E561,'المحافظات'!$A$5:$A$44,0)),0),0)))</f>
        <v/>
      </c>
      <c r="O561" s="18">
        <f>IF(AND(B561&amp;""="",F561&amp;""=""),"",IF(I561="تم التسليم",K561+L561-M561-N561,IF(I561="مرتجع",-N561,IF(I561="ملغي",0,""))))</f>
        <v/>
      </c>
      <c r="P561" s="6">
        <f>IF(AND(B561&amp;""="",F561&amp;""=""),"",IF(NOT(ISNUMBER(MATCH(F561,'المنتجات'!$A$5:$A$204,0))),"كود المنتج غير معروف",IF(NOT(ISNUMBER(MATCH(E561,'المحافظات'!$A$5:$A$44,0))),"المنطقة غير معروفة",IF(K561&lt;0,"الخصم أكبر من قيمة الطلب",IF(I561&amp;""="","اكتب الحالة","")))))</f>
        <v/>
      </c>
    </row>
    <row r="562">
      <c r="A562" s="17" t="n"/>
      <c r="B562" s="5" t="n"/>
      <c r="C562" s="5" t="n"/>
      <c r="D562" s="13" t="n"/>
      <c r="E562" s="5" t="n"/>
      <c r="F562" s="5" t="n"/>
      <c r="G562" s="15" t="n"/>
      <c r="H562" s="14" t="n"/>
      <c r="I562" s="5" t="n"/>
      <c r="J562" s="6">
        <f>IF(AND(B562&amp;""="",F562&amp;""=""),"",IFERROR(INDEX('المنتجات'!$B$5:$B$204,MATCH($F562,'المنتجات'!$A$5:$A$204,0))&amp;"",""))</f>
        <v/>
      </c>
      <c r="K562" s="18">
        <f>IF(AND(B562&amp;""="",F562&amp;""=""),"",IFERROR(INDEX('المنتجات'!$D$5:$D$204,MATCH($F562,'المنتجات'!$A$5:$A$204,0))*G562-H562,0))</f>
        <v/>
      </c>
      <c r="L562" s="18">
        <f>IF(AND(B562&amp;""="",F562&amp;""=""),"",IF(I562="تم التسليم",IFERROR(INDEX('المحافظات'!$B$5:$B$44,MATCH($E562,'المحافظات'!$A$5:$A$44,0)),0),0))</f>
        <v/>
      </c>
      <c r="M562" s="18">
        <f>IF(AND(B562&amp;""="",F562&amp;""=""),"",IFERROR(INDEX('المنتجات'!$C$5:$C$204,MATCH($F562,'المنتجات'!$A$5:$A$204,0))*G562,0))</f>
        <v/>
      </c>
      <c r="N562" s="18">
        <f>IF(AND(B562&amp;""="",F562&amp;""=""),"",IF(I562="تم التسليم",IFERROR(INDEX('المحافظات'!$C$5:$C$44,MATCH($E562,'المحافظات'!$A$5:$A$44,0)),0),IF(I562="مرتجع",IFERROR(INDEX('المحافظات'!$D$5:$D$44,MATCH($E562,'المحافظات'!$A$5:$A$44,0)),0),0)))</f>
        <v/>
      </c>
      <c r="O562" s="18">
        <f>IF(AND(B562&amp;""="",F562&amp;""=""),"",IF(I562="تم التسليم",K562+L562-M562-N562,IF(I562="مرتجع",-N562,IF(I562="ملغي",0,""))))</f>
        <v/>
      </c>
      <c r="P562" s="6">
        <f>IF(AND(B562&amp;""="",F562&amp;""=""),"",IF(NOT(ISNUMBER(MATCH(F562,'المنتجات'!$A$5:$A$204,0))),"كود المنتج غير معروف",IF(NOT(ISNUMBER(MATCH(E562,'المحافظات'!$A$5:$A$44,0))),"المنطقة غير معروفة",IF(K562&lt;0,"الخصم أكبر من قيمة الطلب",IF(I562&amp;""="","اكتب الحالة","")))))</f>
        <v/>
      </c>
    </row>
    <row r="563">
      <c r="A563" s="17" t="n"/>
      <c r="B563" s="5" t="n"/>
      <c r="C563" s="5" t="n"/>
      <c r="D563" s="13" t="n"/>
      <c r="E563" s="5" t="n"/>
      <c r="F563" s="5" t="n"/>
      <c r="G563" s="15" t="n"/>
      <c r="H563" s="14" t="n"/>
      <c r="I563" s="5" t="n"/>
      <c r="J563" s="6">
        <f>IF(AND(B563&amp;""="",F563&amp;""=""),"",IFERROR(INDEX('المنتجات'!$B$5:$B$204,MATCH($F563,'المنتجات'!$A$5:$A$204,0))&amp;"",""))</f>
        <v/>
      </c>
      <c r="K563" s="18">
        <f>IF(AND(B563&amp;""="",F563&amp;""=""),"",IFERROR(INDEX('المنتجات'!$D$5:$D$204,MATCH($F563,'المنتجات'!$A$5:$A$204,0))*G563-H563,0))</f>
        <v/>
      </c>
      <c r="L563" s="18">
        <f>IF(AND(B563&amp;""="",F563&amp;""=""),"",IF(I563="تم التسليم",IFERROR(INDEX('المحافظات'!$B$5:$B$44,MATCH($E563,'المحافظات'!$A$5:$A$44,0)),0),0))</f>
        <v/>
      </c>
      <c r="M563" s="18">
        <f>IF(AND(B563&amp;""="",F563&amp;""=""),"",IFERROR(INDEX('المنتجات'!$C$5:$C$204,MATCH($F563,'المنتجات'!$A$5:$A$204,0))*G563,0))</f>
        <v/>
      </c>
      <c r="N563" s="18">
        <f>IF(AND(B563&amp;""="",F563&amp;""=""),"",IF(I563="تم التسليم",IFERROR(INDEX('المحافظات'!$C$5:$C$44,MATCH($E563,'المحافظات'!$A$5:$A$44,0)),0),IF(I563="مرتجع",IFERROR(INDEX('المحافظات'!$D$5:$D$44,MATCH($E563,'المحافظات'!$A$5:$A$44,0)),0),0)))</f>
        <v/>
      </c>
      <c r="O563" s="18">
        <f>IF(AND(B563&amp;""="",F563&amp;""=""),"",IF(I563="تم التسليم",K563+L563-M563-N563,IF(I563="مرتجع",-N563,IF(I563="ملغي",0,""))))</f>
        <v/>
      </c>
      <c r="P563" s="6">
        <f>IF(AND(B563&amp;""="",F563&amp;""=""),"",IF(NOT(ISNUMBER(MATCH(F563,'المنتجات'!$A$5:$A$204,0))),"كود المنتج غير معروف",IF(NOT(ISNUMBER(MATCH(E563,'المحافظات'!$A$5:$A$44,0))),"المنطقة غير معروفة",IF(K563&lt;0,"الخصم أكبر من قيمة الطلب",IF(I563&amp;""="","اكتب الحالة","")))))</f>
        <v/>
      </c>
    </row>
    <row r="564">
      <c r="A564" s="17" t="n"/>
      <c r="B564" s="5" t="n"/>
      <c r="C564" s="5" t="n"/>
      <c r="D564" s="13" t="n"/>
      <c r="E564" s="5" t="n"/>
      <c r="F564" s="5" t="n"/>
      <c r="G564" s="15" t="n"/>
      <c r="H564" s="14" t="n"/>
      <c r="I564" s="5" t="n"/>
      <c r="J564" s="6">
        <f>IF(AND(B564&amp;""="",F564&amp;""=""),"",IFERROR(INDEX('المنتجات'!$B$5:$B$204,MATCH($F564,'المنتجات'!$A$5:$A$204,0))&amp;"",""))</f>
        <v/>
      </c>
      <c r="K564" s="18">
        <f>IF(AND(B564&amp;""="",F564&amp;""=""),"",IFERROR(INDEX('المنتجات'!$D$5:$D$204,MATCH($F564,'المنتجات'!$A$5:$A$204,0))*G564-H564,0))</f>
        <v/>
      </c>
      <c r="L564" s="18">
        <f>IF(AND(B564&amp;""="",F564&amp;""=""),"",IF(I564="تم التسليم",IFERROR(INDEX('المحافظات'!$B$5:$B$44,MATCH($E564,'المحافظات'!$A$5:$A$44,0)),0),0))</f>
        <v/>
      </c>
      <c r="M564" s="18">
        <f>IF(AND(B564&amp;""="",F564&amp;""=""),"",IFERROR(INDEX('المنتجات'!$C$5:$C$204,MATCH($F564,'المنتجات'!$A$5:$A$204,0))*G564,0))</f>
        <v/>
      </c>
      <c r="N564" s="18">
        <f>IF(AND(B564&amp;""="",F564&amp;""=""),"",IF(I564="تم التسليم",IFERROR(INDEX('المحافظات'!$C$5:$C$44,MATCH($E564,'المحافظات'!$A$5:$A$44,0)),0),IF(I564="مرتجع",IFERROR(INDEX('المحافظات'!$D$5:$D$44,MATCH($E564,'المحافظات'!$A$5:$A$44,0)),0),0)))</f>
        <v/>
      </c>
      <c r="O564" s="18">
        <f>IF(AND(B564&amp;""="",F564&amp;""=""),"",IF(I564="تم التسليم",K564+L564-M564-N564,IF(I564="مرتجع",-N564,IF(I564="ملغي",0,""))))</f>
        <v/>
      </c>
      <c r="P564" s="6">
        <f>IF(AND(B564&amp;""="",F564&amp;""=""),"",IF(NOT(ISNUMBER(MATCH(F564,'المنتجات'!$A$5:$A$204,0))),"كود المنتج غير معروف",IF(NOT(ISNUMBER(MATCH(E564,'المحافظات'!$A$5:$A$44,0))),"المنطقة غير معروفة",IF(K564&lt;0,"الخصم أكبر من قيمة الطلب",IF(I564&amp;""="","اكتب الحالة","")))))</f>
        <v/>
      </c>
    </row>
    <row r="565">
      <c r="A565" s="17" t="n"/>
      <c r="B565" s="5" t="n"/>
      <c r="C565" s="5" t="n"/>
      <c r="D565" s="13" t="n"/>
      <c r="E565" s="5" t="n"/>
      <c r="F565" s="5" t="n"/>
      <c r="G565" s="15" t="n"/>
      <c r="H565" s="14" t="n"/>
      <c r="I565" s="5" t="n"/>
      <c r="J565" s="6">
        <f>IF(AND(B565&amp;""="",F565&amp;""=""),"",IFERROR(INDEX('المنتجات'!$B$5:$B$204,MATCH($F565,'المنتجات'!$A$5:$A$204,0))&amp;"",""))</f>
        <v/>
      </c>
      <c r="K565" s="18">
        <f>IF(AND(B565&amp;""="",F565&amp;""=""),"",IFERROR(INDEX('المنتجات'!$D$5:$D$204,MATCH($F565,'المنتجات'!$A$5:$A$204,0))*G565-H565,0))</f>
        <v/>
      </c>
      <c r="L565" s="18">
        <f>IF(AND(B565&amp;""="",F565&amp;""=""),"",IF(I565="تم التسليم",IFERROR(INDEX('المحافظات'!$B$5:$B$44,MATCH($E565,'المحافظات'!$A$5:$A$44,0)),0),0))</f>
        <v/>
      </c>
      <c r="M565" s="18">
        <f>IF(AND(B565&amp;""="",F565&amp;""=""),"",IFERROR(INDEX('المنتجات'!$C$5:$C$204,MATCH($F565,'المنتجات'!$A$5:$A$204,0))*G565,0))</f>
        <v/>
      </c>
      <c r="N565" s="18">
        <f>IF(AND(B565&amp;""="",F565&amp;""=""),"",IF(I565="تم التسليم",IFERROR(INDEX('المحافظات'!$C$5:$C$44,MATCH($E565,'المحافظات'!$A$5:$A$44,0)),0),IF(I565="مرتجع",IFERROR(INDEX('المحافظات'!$D$5:$D$44,MATCH($E565,'المحافظات'!$A$5:$A$44,0)),0),0)))</f>
        <v/>
      </c>
      <c r="O565" s="18">
        <f>IF(AND(B565&amp;""="",F565&amp;""=""),"",IF(I565="تم التسليم",K565+L565-M565-N565,IF(I565="مرتجع",-N565,IF(I565="ملغي",0,""))))</f>
        <v/>
      </c>
      <c r="P565" s="6">
        <f>IF(AND(B565&amp;""="",F565&amp;""=""),"",IF(NOT(ISNUMBER(MATCH(F565,'المنتجات'!$A$5:$A$204,0))),"كود المنتج غير معروف",IF(NOT(ISNUMBER(MATCH(E565,'المحافظات'!$A$5:$A$44,0))),"المنطقة غير معروفة",IF(K565&lt;0,"الخصم أكبر من قيمة الطلب",IF(I565&amp;""="","اكتب الحالة","")))))</f>
        <v/>
      </c>
    </row>
    <row r="566">
      <c r="A566" s="17" t="n"/>
      <c r="B566" s="5" t="n"/>
      <c r="C566" s="5" t="n"/>
      <c r="D566" s="13" t="n"/>
      <c r="E566" s="5" t="n"/>
      <c r="F566" s="5" t="n"/>
      <c r="G566" s="15" t="n"/>
      <c r="H566" s="14" t="n"/>
      <c r="I566" s="5" t="n"/>
      <c r="J566" s="6">
        <f>IF(AND(B566&amp;""="",F566&amp;""=""),"",IFERROR(INDEX('المنتجات'!$B$5:$B$204,MATCH($F566,'المنتجات'!$A$5:$A$204,0))&amp;"",""))</f>
        <v/>
      </c>
      <c r="K566" s="18">
        <f>IF(AND(B566&amp;""="",F566&amp;""=""),"",IFERROR(INDEX('المنتجات'!$D$5:$D$204,MATCH($F566,'المنتجات'!$A$5:$A$204,0))*G566-H566,0))</f>
        <v/>
      </c>
      <c r="L566" s="18">
        <f>IF(AND(B566&amp;""="",F566&amp;""=""),"",IF(I566="تم التسليم",IFERROR(INDEX('المحافظات'!$B$5:$B$44,MATCH($E566,'المحافظات'!$A$5:$A$44,0)),0),0))</f>
        <v/>
      </c>
      <c r="M566" s="18">
        <f>IF(AND(B566&amp;""="",F566&amp;""=""),"",IFERROR(INDEX('المنتجات'!$C$5:$C$204,MATCH($F566,'المنتجات'!$A$5:$A$204,0))*G566,0))</f>
        <v/>
      </c>
      <c r="N566" s="18">
        <f>IF(AND(B566&amp;""="",F566&amp;""=""),"",IF(I566="تم التسليم",IFERROR(INDEX('المحافظات'!$C$5:$C$44,MATCH($E566,'المحافظات'!$A$5:$A$44,0)),0),IF(I566="مرتجع",IFERROR(INDEX('المحافظات'!$D$5:$D$44,MATCH($E566,'المحافظات'!$A$5:$A$44,0)),0),0)))</f>
        <v/>
      </c>
      <c r="O566" s="18">
        <f>IF(AND(B566&amp;""="",F566&amp;""=""),"",IF(I566="تم التسليم",K566+L566-M566-N566,IF(I566="مرتجع",-N566,IF(I566="ملغي",0,""))))</f>
        <v/>
      </c>
      <c r="P566" s="6">
        <f>IF(AND(B566&amp;""="",F566&amp;""=""),"",IF(NOT(ISNUMBER(MATCH(F566,'المنتجات'!$A$5:$A$204,0))),"كود المنتج غير معروف",IF(NOT(ISNUMBER(MATCH(E566,'المحافظات'!$A$5:$A$44,0))),"المنطقة غير معروفة",IF(K566&lt;0,"الخصم أكبر من قيمة الطلب",IF(I566&amp;""="","اكتب الحالة","")))))</f>
        <v/>
      </c>
    </row>
    <row r="567">
      <c r="A567" s="17" t="n"/>
      <c r="B567" s="5" t="n"/>
      <c r="C567" s="5" t="n"/>
      <c r="D567" s="13" t="n"/>
      <c r="E567" s="5" t="n"/>
      <c r="F567" s="5" t="n"/>
      <c r="G567" s="15" t="n"/>
      <c r="H567" s="14" t="n"/>
      <c r="I567" s="5" t="n"/>
      <c r="J567" s="6">
        <f>IF(AND(B567&amp;""="",F567&amp;""=""),"",IFERROR(INDEX('المنتجات'!$B$5:$B$204,MATCH($F567,'المنتجات'!$A$5:$A$204,0))&amp;"",""))</f>
        <v/>
      </c>
      <c r="K567" s="18">
        <f>IF(AND(B567&amp;""="",F567&amp;""=""),"",IFERROR(INDEX('المنتجات'!$D$5:$D$204,MATCH($F567,'المنتجات'!$A$5:$A$204,0))*G567-H567,0))</f>
        <v/>
      </c>
      <c r="L567" s="18">
        <f>IF(AND(B567&amp;""="",F567&amp;""=""),"",IF(I567="تم التسليم",IFERROR(INDEX('المحافظات'!$B$5:$B$44,MATCH($E567,'المحافظات'!$A$5:$A$44,0)),0),0))</f>
        <v/>
      </c>
      <c r="M567" s="18">
        <f>IF(AND(B567&amp;""="",F567&amp;""=""),"",IFERROR(INDEX('المنتجات'!$C$5:$C$204,MATCH($F567,'المنتجات'!$A$5:$A$204,0))*G567,0))</f>
        <v/>
      </c>
      <c r="N567" s="18">
        <f>IF(AND(B567&amp;""="",F567&amp;""=""),"",IF(I567="تم التسليم",IFERROR(INDEX('المحافظات'!$C$5:$C$44,MATCH($E567,'المحافظات'!$A$5:$A$44,0)),0),IF(I567="مرتجع",IFERROR(INDEX('المحافظات'!$D$5:$D$44,MATCH($E567,'المحافظات'!$A$5:$A$44,0)),0),0)))</f>
        <v/>
      </c>
      <c r="O567" s="18">
        <f>IF(AND(B567&amp;""="",F567&amp;""=""),"",IF(I567="تم التسليم",K567+L567-M567-N567,IF(I567="مرتجع",-N567,IF(I567="ملغي",0,""))))</f>
        <v/>
      </c>
      <c r="P567" s="6">
        <f>IF(AND(B567&amp;""="",F567&amp;""=""),"",IF(NOT(ISNUMBER(MATCH(F567,'المنتجات'!$A$5:$A$204,0))),"كود المنتج غير معروف",IF(NOT(ISNUMBER(MATCH(E567,'المحافظات'!$A$5:$A$44,0))),"المنطقة غير معروفة",IF(K567&lt;0,"الخصم أكبر من قيمة الطلب",IF(I567&amp;""="","اكتب الحالة","")))))</f>
        <v/>
      </c>
    </row>
    <row r="568">
      <c r="A568" s="17" t="n"/>
      <c r="B568" s="5" t="n"/>
      <c r="C568" s="5" t="n"/>
      <c r="D568" s="13" t="n"/>
      <c r="E568" s="5" t="n"/>
      <c r="F568" s="5" t="n"/>
      <c r="G568" s="15" t="n"/>
      <c r="H568" s="14" t="n"/>
      <c r="I568" s="5" t="n"/>
      <c r="J568" s="6">
        <f>IF(AND(B568&amp;""="",F568&amp;""=""),"",IFERROR(INDEX('المنتجات'!$B$5:$B$204,MATCH($F568,'المنتجات'!$A$5:$A$204,0))&amp;"",""))</f>
        <v/>
      </c>
      <c r="K568" s="18">
        <f>IF(AND(B568&amp;""="",F568&amp;""=""),"",IFERROR(INDEX('المنتجات'!$D$5:$D$204,MATCH($F568,'المنتجات'!$A$5:$A$204,0))*G568-H568,0))</f>
        <v/>
      </c>
      <c r="L568" s="18">
        <f>IF(AND(B568&amp;""="",F568&amp;""=""),"",IF(I568="تم التسليم",IFERROR(INDEX('المحافظات'!$B$5:$B$44,MATCH($E568,'المحافظات'!$A$5:$A$44,0)),0),0))</f>
        <v/>
      </c>
      <c r="M568" s="18">
        <f>IF(AND(B568&amp;""="",F568&amp;""=""),"",IFERROR(INDEX('المنتجات'!$C$5:$C$204,MATCH($F568,'المنتجات'!$A$5:$A$204,0))*G568,0))</f>
        <v/>
      </c>
      <c r="N568" s="18">
        <f>IF(AND(B568&amp;""="",F568&amp;""=""),"",IF(I568="تم التسليم",IFERROR(INDEX('المحافظات'!$C$5:$C$44,MATCH($E568,'المحافظات'!$A$5:$A$44,0)),0),IF(I568="مرتجع",IFERROR(INDEX('المحافظات'!$D$5:$D$44,MATCH($E568,'المحافظات'!$A$5:$A$44,0)),0),0)))</f>
        <v/>
      </c>
      <c r="O568" s="18">
        <f>IF(AND(B568&amp;""="",F568&amp;""=""),"",IF(I568="تم التسليم",K568+L568-M568-N568,IF(I568="مرتجع",-N568,IF(I568="ملغي",0,""))))</f>
        <v/>
      </c>
      <c r="P568" s="6">
        <f>IF(AND(B568&amp;""="",F568&amp;""=""),"",IF(NOT(ISNUMBER(MATCH(F568,'المنتجات'!$A$5:$A$204,0))),"كود المنتج غير معروف",IF(NOT(ISNUMBER(MATCH(E568,'المحافظات'!$A$5:$A$44,0))),"المنطقة غير معروفة",IF(K568&lt;0,"الخصم أكبر من قيمة الطلب",IF(I568&amp;""="","اكتب الحالة","")))))</f>
        <v/>
      </c>
    </row>
    <row r="569">
      <c r="A569" s="17" t="n"/>
      <c r="B569" s="5" t="n"/>
      <c r="C569" s="5" t="n"/>
      <c r="D569" s="13" t="n"/>
      <c r="E569" s="5" t="n"/>
      <c r="F569" s="5" t="n"/>
      <c r="G569" s="15" t="n"/>
      <c r="H569" s="14" t="n"/>
      <c r="I569" s="5" t="n"/>
      <c r="J569" s="6">
        <f>IF(AND(B569&amp;""="",F569&amp;""=""),"",IFERROR(INDEX('المنتجات'!$B$5:$B$204,MATCH($F569,'المنتجات'!$A$5:$A$204,0))&amp;"",""))</f>
        <v/>
      </c>
      <c r="K569" s="18">
        <f>IF(AND(B569&amp;""="",F569&amp;""=""),"",IFERROR(INDEX('المنتجات'!$D$5:$D$204,MATCH($F569,'المنتجات'!$A$5:$A$204,0))*G569-H569,0))</f>
        <v/>
      </c>
      <c r="L569" s="18">
        <f>IF(AND(B569&amp;""="",F569&amp;""=""),"",IF(I569="تم التسليم",IFERROR(INDEX('المحافظات'!$B$5:$B$44,MATCH($E569,'المحافظات'!$A$5:$A$44,0)),0),0))</f>
        <v/>
      </c>
      <c r="M569" s="18">
        <f>IF(AND(B569&amp;""="",F569&amp;""=""),"",IFERROR(INDEX('المنتجات'!$C$5:$C$204,MATCH($F569,'المنتجات'!$A$5:$A$204,0))*G569,0))</f>
        <v/>
      </c>
      <c r="N569" s="18">
        <f>IF(AND(B569&amp;""="",F569&amp;""=""),"",IF(I569="تم التسليم",IFERROR(INDEX('المحافظات'!$C$5:$C$44,MATCH($E569,'المحافظات'!$A$5:$A$44,0)),0),IF(I569="مرتجع",IFERROR(INDEX('المحافظات'!$D$5:$D$44,MATCH($E569,'المحافظات'!$A$5:$A$44,0)),0),0)))</f>
        <v/>
      </c>
      <c r="O569" s="18">
        <f>IF(AND(B569&amp;""="",F569&amp;""=""),"",IF(I569="تم التسليم",K569+L569-M569-N569,IF(I569="مرتجع",-N569,IF(I569="ملغي",0,""))))</f>
        <v/>
      </c>
      <c r="P569" s="6">
        <f>IF(AND(B569&amp;""="",F569&amp;""=""),"",IF(NOT(ISNUMBER(MATCH(F569,'المنتجات'!$A$5:$A$204,0))),"كود المنتج غير معروف",IF(NOT(ISNUMBER(MATCH(E569,'المحافظات'!$A$5:$A$44,0))),"المنطقة غير معروفة",IF(K569&lt;0,"الخصم أكبر من قيمة الطلب",IF(I569&amp;""="","اكتب الحالة","")))))</f>
        <v/>
      </c>
    </row>
    <row r="570">
      <c r="A570" s="17" t="n"/>
      <c r="B570" s="5" t="n"/>
      <c r="C570" s="5" t="n"/>
      <c r="D570" s="13" t="n"/>
      <c r="E570" s="5" t="n"/>
      <c r="F570" s="5" t="n"/>
      <c r="G570" s="15" t="n"/>
      <c r="H570" s="14" t="n"/>
      <c r="I570" s="5" t="n"/>
      <c r="J570" s="6">
        <f>IF(AND(B570&amp;""="",F570&amp;""=""),"",IFERROR(INDEX('المنتجات'!$B$5:$B$204,MATCH($F570,'المنتجات'!$A$5:$A$204,0))&amp;"",""))</f>
        <v/>
      </c>
      <c r="K570" s="18">
        <f>IF(AND(B570&amp;""="",F570&amp;""=""),"",IFERROR(INDEX('المنتجات'!$D$5:$D$204,MATCH($F570,'المنتجات'!$A$5:$A$204,0))*G570-H570,0))</f>
        <v/>
      </c>
      <c r="L570" s="18">
        <f>IF(AND(B570&amp;""="",F570&amp;""=""),"",IF(I570="تم التسليم",IFERROR(INDEX('المحافظات'!$B$5:$B$44,MATCH($E570,'المحافظات'!$A$5:$A$44,0)),0),0))</f>
        <v/>
      </c>
      <c r="M570" s="18">
        <f>IF(AND(B570&amp;""="",F570&amp;""=""),"",IFERROR(INDEX('المنتجات'!$C$5:$C$204,MATCH($F570,'المنتجات'!$A$5:$A$204,0))*G570,0))</f>
        <v/>
      </c>
      <c r="N570" s="18">
        <f>IF(AND(B570&amp;""="",F570&amp;""=""),"",IF(I570="تم التسليم",IFERROR(INDEX('المحافظات'!$C$5:$C$44,MATCH($E570,'المحافظات'!$A$5:$A$44,0)),0),IF(I570="مرتجع",IFERROR(INDEX('المحافظات'!$D$5:$D$44,MATCH($E570,'المحافظات'!$A$5:$A$44,0)),0),0)))</f>
        <v/>
      </c>
      <c r="O570" s="18">
        <f>IF(AND(B570&amp;""="",F570&amp;""=""),"",IF(I570="تم التسليم",K570+L570-M570-N570,IF(I570="مرتجع",-N570,IF(I570="ملغي",0,""))))</f>
        <v/>
      </c>
      <c r="P570" s="6">
        <f>IF(AND(B570&amp;""="",F570&amp;""=""),"",IF(NOT(ISNUMBER(MATCH(F570,'المنتجات'!$A$5:$A$204,0))),"كود المنتج غير معروف",IF(NOT(ISNUMBER(MATCH(E570,'المحافظات'!$A$5:$A$44,0))),"المنطقة غير معروفة",IF(K570&lt;0,"الخصم أكبر من قيمة الطلب",IF(I570&amp;""="","اكتب الحالة","")))))</f>
        <v/>
      </c>
    </row>
    <row r="571">
      <c r="A571" s="17" t="n"/>
      <c r="B571" s="5" t="n"/>
      <c r="C571" s="5" t="n"/>
      <c r="D571" s="13" t="n"/>
      <c r="E571" s="5" t="n"/>
      <c r="F571" s="5" t="n"/>
      <c r="G571" s="15" t="n"/>
      <c r="H571" s="14" t="n"/>
      <c r="I571" s="5" t="n"/>
      <c r="J571" s="6">
        <f>IF(AND(B571&amp;""="",F571&amp;""=""),"",IFERROR(INDEX('المنتجات'!$B$5:$B$204,MATCH($F571,'المنتجات'!$A$5:$A$204,0))&amp;"",""))</f>
        <v/>
      </c>
      <c r="K571" s="18">
        <f>IF(AND(B571&amp;""="",F571&amp;""=""),"",IFERROR(INDEX('المنتجات'!$D$5:$D$204,MATCH($F571,'المنتجات'!$A$5:$A$204,0))*G571-H571,0))</f>
        <v/>
      </c>
      <c r="L571" s="18">
        <f>IF(AND(B571&amp;""="",F571&amp;""=""),"",IF(I571="تم التسليم",IFERROR(INDEX('المحافظات'!$B$5:$B$44,MATCH($E571,'المحافظات'!$A$5:$A$44,0)),0),0))</f>
        <v/>
      </c>
      <c r="M571" s="18">
        <f>IF(AND(B571&amp;""="",F571&amp;""=""),"",IFERROR(INDEX('المنتجات'!$C$5:$C$204,MATCH($F571,'المنتجات'!$A$5:$A$204,0))*G571,0))</f>
        <v/>
      </c>
      <c r="N571" s="18">
        <f>IF(AND(B571&amp;""="",F571&amp;""=""),"",IF(I571="تم التسليم",IFERROR(INDEX('المحافظات'!$C$5:$C$44,MATCH($E571,'المحافظات'!$A$5:$A$44,0)),0),IF(I571="مرتجع",IFERROR(INDEX('المحافظات'!$D$5:$D$44,MATCH($E571,'المحافظات'!$A$5:$A$44,0)),0),0)))</f>
        <v/>
      </c>
      <c r="O571" s="18">
        <f>IF(AND(B571&amp;""="",F571&amp;""=""),"",IF(I571="تم التسليم",K571+L571-M571-N571,IF(I571="مرتجع",-N571,IF(I571="ملغي",0,""))))</f>
        <v/>
      </c>
      <c r="P571" s="6">
        <f>IF(AND(B571&amp;""="",F571&amp;""=""),"",IF(NOT(ISNUMBER(MATCH(F571,'المنتجات'!$A$5:$A$204,0))),"كود المنتج غير معروف",IF(NOT(ISNUMBER(MATCH(E571,'المحافظات'!$A$5:$A$44,0))),"المنطقة غير معروفة",IF(K571&lt;0,"الخصم أكبر من قيمة الطلب",IF(I571&amp;""="","اكتب الحالة","")))))</f>
        <v/>
      </c>
    </row>
    <row r="572">
      <c r="A572" s="17" t="n"/>
      <c r="B572" s="5" t="n"/>
      <c r="C572" s="5" t="n"/>
      <c r="D572" s="13" t="n"/>
      <c r="E572" s="5" t="n"/>
      <c r="F572" s="5" t="n"/>
      <c r="G572" s="15" t="n"/>
      <c r="H572" s="14" t="n"/>
      <c r="I572" s="5" t="n"/>
      <c r="J572" s="6">
        <f>IF(AND(B572&amp;""="",F572&amp;""=""),"",IFERROR(INDEX('المنتجات'!$B$5:$B$204,MATCH($F572,'المنتجات'!$A$5:$A$204,0))&amp;"",""))</f>
        <v/>
      </c>
      <c r="K572" s="18">
        <f>IF(AND(B572&amp;""="",F572&amp;""=""),"",IFERROR(INDEX('المنتجات'!$D$5:$D$204,MATCH($F572,'المنتجات'!$A$5:$A$204,0))*G572-H572,0))</f>
        <v/>
      </c>
      <c r="L572" s="18">
        <f>IF(AND(B572&amp;""="",F572&amp;""=""),"",IF(I572="تم التسليم",IFERROR(INDEX('المحافظات'!$B$5:$B$44,MATCH($E572,'المحافظات'!$A$5:$A$44,0)),0),0))</f>
        <v/>
      </c>
      <c r="M572" s="18">
        <f>IF(AND(B572&amp;""="",F572&amp;""=""),"",IFERROR(INDEX('المنتجات'!$C$5:$C$204,MATCH($F572,'المنتجات'!$A$5:$A$204,0))*G572,0))</f>
        <v/>
      </c>
      <c r="N572" s="18">
        <f>IF(AND(B572&amp;""="",F572&amp;""=""),"",IF(I572="تم التسليم",IFERROR(INDEX('المحافظات'!$C$5:$C$44,MATCH($E572,'المحافظات'!$A$5:$A$44,0)),0),IF(I572="مرتجع",IFERROR(INDEX('المحافظات'!$D$5:$D$44,MATCH($E572,'المحافظات'!$A$5:$A$44,0)),0),0)))</f>
        <v/>
      </c>
      <c r="O572" s="18">
        <f>IF(AND(B572&amp;""="",F572&amp;""=""),"",IF(I572="تم التسليم",K572+L572-M572-N572,IF(I572="مرتجع",-N572,IF(I572="ملغي",0,""))))</f>
        <v/>
      </c>
      <c r="P572" s="6">
        <f>IF(AND(B572&amp;""="",F572&amp;""=""),"",IF(NOT(ISNUMBER(MATCH(F572,'المنتجات'!$A$5:$A$204,0))),"كود المنتج غير معروف",IF(NOT(ISNUMBER(MATCH(E572,'المحافظات'!$A$5:$A$44,0))),"المنطقة غير معروفة",IF(K572&lt;0,"الخصم أكبر من قيمة الطلب",IF(I572&amp;""="","اكتب الحالة","")))))</f>
        <v/>
      </c>
    </row>
    <row r="573">
      <c r="A573" s="17" t="n"/>
      <c r="B573" s="5" t="n"/>
      <c r="C573" s="5" t="n"/>
      <c r="D573" s="13" t="n"/>
      <c r="E573" s="5" t="n"/>
      <c r="F573" s="5" t="n"/>
      <c r="G573" s="15" t="n"/>
      <c r="H573" s="14" t="n"/>
      <c r="I573" s="5" t="n"/>
      <c r="J573" s="6">
        <f>IF(AND(B573&amp;""="",F573&amp;""=""),"",IFERROR(INDEX('المنتجات'!$B$5:$B$204,MATCH($F573,'المنتجات'!$A$5:$A$204,0))&amp;"",""))</f>
        <v/>
      </c>
      <c r="K573" s="18">
        <f>IF(AND(B573&amp;""="",F573&amp;""=""),"",IFERROR(INDEX('المنتجات'!$D$5:$D$204,MATCH($F573,'المنتجات'!$A$5:$A$204,0))*G573-H573,0))</f>
        <v/>
      </c>
      <c r="L573" s="18">
        <f>IF(AND(B573&amp;""="",F573&amp;""=""),"",IF(I573="تم التسليم",IFERROR(INDEX('المحافظات'!$B$5:$B$44,MATCH($E573,'المحافظات'!$A$5:$A$44,0)),0),0))</f>
        <v/>
      </c>
      <c r="M573" s="18">
        <f>IF(AND(B573&amp;""="",F573&amp;""=""),"",IFERROR(INDEX('المنتجات'!$C$5:$C$204,MATCH($F573,'المنتجات'!$A$5:$A$204,0))*G573,0))</f>
        <v/>
      </c>
      <c r="N573" s="18">
        <f>IF(AND(B573&amp;""="",F573&amp;""=""),"",IF(I573="تم التسليم",IFERROR(INDEX('المحافظات'!$C$5:$C$44,MATCH($E573,'المحافظات'!$A$5:$A$44,0)),0),IF(I573="مرتجع",IFERROR(INDEX('المحافظات'!$D$5:$D$44,MATCH($E573,'المحافظات'!$A$5:$A$44,0)),0),0)))</f>
        <v/>
      </c>
      <c r="O573" s="18">
        <f>IF(AND(B573&amp;""="",F573&amp;""=""),"",IF(I573="تم التسليم",K573+L573-M573-N573,IF(I573="مرتجع",-N573,IF(I573="ملغي",0,""))))</f>
        <v/>
      </c>
      <c r="P573" s="6">
        <f>IF(AND(B573&amp;""="",F573&amp;""=""),"",IF(NOT(ISNUMBER(MATCH(F573,'المنتجات'!$A$5:$A$204,0))),"كود المنتج غير معروف",IF(NOT(ISNUMBER(MATCH(E573,'المحافظات'!$A$5:$A$44,0))),"المنطقة غير معروفة",IF(K573&lt;0,"الخصم أكبر من قيمة الطلب",IF(I573&amp;""="","اكتب الحالة","")))))</f>
        <v/>
      </c>
    </row>
    <row r="574">
      <c r="A574" s="17" t="n"/>
      <c r="B574" s="5" t="n"/>
      <c r="C574" s="5" t="n"/>
      <c r="D574" s="13" t="n"/>
      <c r="E574" s="5" t="n"/>
      <c r="F574" s="5" t="n"/>
      <c r="G574" s="15" t="n"/>
      <c r="H574" s="14" t="n"/>
      <c r="I574" s="5" t="n"/>
      <c r="J574" s="6">
        <f>IF(AND(B574&amp;""="",F574&amp;""=""),"",IFERROR(INDEX('المنتجات'!$B$5:$B$204,MATCH($F574,'المنتجات'!$A$5:$A$204,0))&amp;"",""))</f>
        <v/>
      </c>
      <c r="K574" s="18">
        <f>IF(AND(B574&amp;""="",F574&amp;""=""),"",IFERROR(INDEX('المنتجات'!$D$5:$D$204,MATCH($F574,'المنتجات'!$A$5:$A$204,0))*G574-H574,0))</f>
        <v/>
      </c>
      <c r="L574" s="18">
        <f>IF(AND(B574&amp;""="",F574&amp;""=""),"",IF(I574="تم التسليم",IFERROR(INDEX('المحافظات'!$B$5:$B$44,MATCH($E574,'المحافظات'!$A$5:$A$44,0)),0),0))</f>
        <v/>
      </c>
      <c r="M574" s="18">
        <f>IF(AND(B574&amp;""="",F574&amp;""=""),"",IFERROR(INDEX('المنتجات'!$C$5:$C$204,MATCH($F574,'المنتجات'!$A$5:$A$204,0))*G574,0))</f>
        <v/>
      </c>
      <c r="N574" s="18">
        <f>IF(AND(B574&amp;""="",F574&amp;""=""),"",IF(I574="تم التسليم",IFERROR(INDEX('المحافظات'!$C$5:$C$44,MATCH($E574,'المحافظات'!$A$5:$A$44,0)),0),IF(I574="مرتجع",IFERROR(INDEX('المحافظات'!$D$5:$D$44,MATCH($E574,'المحافظات'!$A$5:$A$44,0)),0),0)))</f>
        <v/>
      </c>
      <c r="O574" s="18">
        <f>IF(AND(B574&amp;""="",F574&amp;""=""),"",IF(I574="تم التسليم",K574+L574-M574-N574,IF(I574="مرتجع",-N574,IF(I574="ملغي",0,""))))</f>
        <v/>
      </c>
      <c r="P574" s="6">
        <f>IF(AND(B574&amp;""="",F574&amp;""=""),"",IF(NOT(ISNUMBER(MATCH(F574,'المنتجات'!$A$5:$A$204,0))),"كود المنتج غير معروف",IF(NOT(ISNUMBER(MATCH(E574,'المحافظات'!$A$5:$A$44,0))),"المنطقة غير معروفة",IF(K574&lt;0,"الخصم أكبر من قيمة الطلب",IF(I574&amp;""="","اكتب الحالة","")))))</f>
        <v/>
      </c>
    </row>
    <row r="575">
      <c r="A575" s="17" t="n"/>
      <c r="B575" s="5" t="n"/>
      <c r="C575" s="5" t="n"/>
      <c r="D575" s="13" t="n"/>
      <c r="E575" s="5" t="n"/>
      <c r="F575" s="5" t="n"/>
      <c r="G575" s="15" t="n"/>
      <c r="H575" s="14" t="n"/>
      <c r="I575" s="5" t="n"/>
      <c r="J575" s="6">
        <f>IF(AND(B575&amp;""="",F575&amp;""=""),"",IFERROR(INDEX('المنتجات'!$B$5:$B$204,MATCH($F575,'المنتجات'!$A$5:$A$204,0))&amp;"",""))</f>
        <v/>
      </c>
      <c r="K575" s="18">
        <f>IF(AND(B575&amp;""="",F575&amp;""=""),"",IFERROR(INDEX('المنتجات'!$D$5:$D$204,MATCH($F575,'المنتجات'!$A$5:$A$204,0))*G575-H575,0))</f>
        <v/>
      </c>
      <c r="L575" s="18">
        <f>IF(AND(B575&amp;""="",F575&amp;""=""),"",IF(I575="تم التسليم",IFERROR(INDEX('المحافظات'!$B$5:$B$44,MATCH($E575,'المحافظات'!$A$5:$A$44,0)),0),0))</f>
        <v/>
      </c>
      <c r="M575" s="18">
        <f>IF(AND(B575&amp;""="",F575&amp;""=""),"",IFERROR(INDEX('المنتجات'!$C$5:$C$204,MATCH($F575,'المنتجات'!$A$5:$A$204,0))*G575,0))</f>
        <v/>
      </c>
      <c r="N575" s="18">
        <f>IF(AND(B575&amp;""="",F575&amp;""=""),"",IF(I575="تم التسليم",IFERROR(INDEX('المحافظات'!$C$5:$C$44,MATCH($E575,'المحافظات'!$A$5:$A$44,0)),0),IF(I575="مرتجع",IFERROR(INDEX('المحافظات'!$D$5:$D$44,MATCH($E575,'المحافظات'!$A$5:$A$44,0)),0),0)))</f>
        <v/>
      </c>
      <c r="O575" s="18">
        <f>IF(AND(B575&amp;""="",F575&amp;""=""),"",IF(I575="تم التسليم",K575+L575-M575-N575,IF(I575="مرتجع",-N575,IF(I575="ملغي",0,""))))</f>
        <v/>
      </c>
      <c r="P575" s="6">
        <f>IF(AND(B575&amp;""="",F575&amp;""=""),"",IF(NOT(ISNUMBER(MATCH(F575,'المنتجات'!$A$5:$A$204,0))),"كود المنتج غير معروف",IF(NOT(ISNUMBER(MATCH(E575,'المحافظات'!$A$5:$A$44,0))),"المنطقة غير معروفة",IF(K575&lt;0,"الخصم أكبر من قيمة الطلب",IF(I575&amp;""="","اكتب الحالة","")))))</f>
        <v/>
      </c>
    </row>
    <row r="576">
      <c r="A576" s="17" t="n"/>
      <c r="B576" s="5" t="n"/>
      <c r="C576" s="5" t="n"/>
      <c r="D576" s="13" t="n"/>
      <c r="E576" s="5" t="n"/>
      <c r="F576" s="5" t="n"/>
      <c r="G576" s="15" t="n"/>
      <c r="H576" s="14" t="n"/>
      <c r="I576" s="5" t="n"/>
      <c r="J576" s="6">
        <f>IF(AND(B576&amp;""="",F576&amp;""=""),"",IFERROR(INDEX('المنتجات'!$B$5:$B$204,MATCH($F576,'المنتجات'!$A$5:$A$204,0))&amp;"",""))</f>
        <v/>
      </c>
      <c r="K576" s="18">
        <f>IF(AND(B576&amp;""="",F576&amp;""=""),"",IFERROR(INDEX('المنتجات'!$D$5:$D$204,MATCH($F576,'المنتجات'!$A$5:$A$204,0))*G576-H576,0))</f>
        <v/>
      </c>
      <c r="L576" s="18">
        <f>IF(AND(B576&amp;""="",F576&amp;""=""),"",IF(I576="تم التسليم",IFERROR(INDEX('المحافظات'!$B$5:$B$44,MATCH($E576,'المحافظات'!$A$5:$A$44,0)),0),0))</f>
        <v/>
      </c>
      <c r="M576" s="18">
        <f>IF(AND(B576&amp;""="",F576&amp;""=""),"",IFERROR(INDEX('المنتجات'!$C$5:$C$204,MATCH($F576,'المنتجات'!$A$5:$A$204,0))*G576,0))</f>
        <v/>
      </c>
      <c r="N576" s="18">
        <f>IF(AND(B576&amp;""="",F576&amp;""=""),"",IF(I576="تم التسليم",IFERROR(INDEX('المحافظات'!$C$5:$C$44,MATCH($E576,'المحافظات'!$A$5:$A$44,0)),0),IF(I576="مرتجع",IFERROR(INDEX('المحافظات'!$D$5:$D$44,MATCH($E576,'المحافظات'!$A$5:$A$44,0)),0),0)))</f>
        <v/>
      </c>
      <c r="O576" s="18">
        <f>IF(AND(B576&amp;""="",F576&amp;""=""),"",IF(I576="تم التسليم",K576+L576-M576-N576,IF(I576="مرتجع",-N576,IF(I576="ملغي",0,""))))</f>
        <v/>
      </c>
      <c r="P576" s="6">
        <f>IF(AND(B576&amp;""="",F576&amp;""=""),"",IF(NOT(ISNUMBER(MATCH(F576,'المنتجات'!$A$5:$A$204,0))),"كود المنتج غير معروف",IF(NOT(ISNUMBER(MATCH(E576,'المحافظات'!$A$5:$A$44,0))),"المنطقة غير معروفة",IF(K576&lt;0,"الخصم أكبر من قيمة الطلب",IF(I576&amp;""="","اكتب الحالة","")))))</f>
        <v/>
      </c>
    </row>
    <row r="577">
      <c r="A577" s="17" t="n"/>
      <c r="B577" s="5" t="n"/>
      <c r="C577" s="5" t="n"/>
      <c r="D577" s="13" t="n"/>
      <c r="E577" s="5" t="n"/>
      <c r="F577" s="5" t="n"/>
      <c r="G577" s="15" t="n"/>
      <c r="H577" s="14" t="n"/>
      <c r="I577" s="5" t="n"/>
      <c r="J577" s="6">
        <f>IF(AND(B577&amp;""="",F577&amp;""=""),"",IFERROR(INDEX('المنتجات'!$B$5:$B$204,MATCH($F577,'المنتجات'!$A$5:$A$204,0))&amp;"",""))</f>
        <v/>
      </c>
      <c r="K577" s="18">
        <f>IF(AND(B577&amp;""="",F577&amp;""=""),"",IFERROR(INDEX('المنتجات'!$D$5:$D$204,MATCH($F577,'المنتجات'!$A$5:$A$204,0))*G577-H577,0))</f>
        <v/>
      </c>
      <c r="L577" s="18">
        <f>IF(AND(B577&amp;""="",F577&amp;""=""),"",IF(I577="تم التسليم",IFERROR(INDEX('المحافظات'!$B$5:$B$44,MATCH($E577,'المحافظات'!$A$5:$A$44,0)),0),0))</f>
        <v/>
      </c>
      <c r="M577" s="18">
        <f>IF(AND(B577&amp;""="",F577&amp;""=""),"",IFERROR(INDEX('المنتجات'!$C$5:$C$204,MATCH($F577,'المنتجات'!$A$5:$A$204,0))*G577,0))</f>
        <v/>
      </c>
      <c r="N577" s="18">
        <f>IF(AND(B577&amp;""="",F577&amp;""=""),"",IF(I577="تم التسليم",IFERROR(INDEX('المحافظات'!$C$5:$C$44,MATCH($E577,'المحافظات'!$A$5:$A$44,0)),0),IF(I577="مرتجع",IFERROR(INDEX('المحافظات'!$D$5:$D$44,MATCH($E577,'المحافظات'!$A$5:$A$44,0)),0),0)))</f>
        <v/>
      </c>
      <c r="O577" s="18">
        <f>IF(AND(B577&amp;""="",F577&amp;""=""),"",IF(I577="تم التسليم",K577+L577-M577-N577,IF(I577="مرتجع",-N577,IF(I577="ملغي",0,""))))</f>
        <v/>
      </c>
      <c r="P577" s="6">
        <f>IF(AND(B577&amp;""="",F577&amp;""=""),"",IF(NOT(ISNUMBER(MATCH(F577,'المنتجات'!$A$5:$A$204,0))),"كود المنتج غير معروف",IF(NOT(ISNUMBER(MATCH(E577,'المحافظات'!$A$5:$A$44,0))),"المنطقة غير معروفة",IF(K577&lt;0,"الخصم أكبر من قيمة الطلب",IF(I577&amp;""="","اكتب الحالة","")))))</f>
        <v/>
      </c>
    </row>
    <row r="578">
      <c r="A578" s="17" t="n"/>
      <c r="B578" s="5" t="n"/>
      <c r="C578" s="5" t="n"/>
      <c r="D578" s="13" t="n"/>
      <c r="E578" s="5" t="n"/>
      <c r="F578" s="5" t="n"/>
      <c r="G578" s="15" t="n"/>
      <c r="H578" s="14" t="n"/>
      <c r="I578" s="5" t="n"/>
      <c r="J578" s="6">
        <f>IF(AND(B578&amp;""="",F578&amp;""=""),"",IFERROR(INDEX('المنتجات'!$B$5:$B$204,MATCH($F578,'المنتجات'!$A$5:$A$204,0))&amp;"",""))</f>
        <v/>
      </c>
      <c r="K578" s="18">
        <f>IF(AND(B578&amp;""="",F578&amp;""=""),"",IFERROR(INDEX('المنتجات'!$D$5:$D$204,MATCH($F578,'المنتجات'!$A$5:$A$204,0))*G578-H578,0))</f>
        <v/>
      </c>
      <c r="L578" s="18">
        <f>IF(AND(B578&amp;""="",F578&amp;""=""),"",IF(I578="تم التسليم",IFERROR(INDEX('المحافظات'!$B$5:$B$44,MATCH($E578,'المحافظات'!$A$5:$A$44,0)),0),0))</f>
        <v/>
      </c>
      <c r="M578" s="18">
        <f>IF(AND(B578&amp;""="",F578&amp;""=""),"",IFERROR(INDEX('المنتجات'!$C$5:$C$204,MATCH($F578,'المنتجات'!$A$5:$A$204,0))*G578,0))</f>
        <v/>
      </c>
      <c r="N578" s="18">
        <f>IF(AND(B578&amp;""="",F578&amp;""=""),"",IF(I578="تم التسليم",IFERROR(INDEX('المحافظات'!$C$5:$C$44,MATCH($E578,'المحافظات'!$A$5:$A$44,0)),0),IF(I578="مرتجع",IFERROR(INDEX('المحافظات'!$D$5:$D$44,MATCH($E578,'المحافظات'!$A$5:$A$44,0)),0),0)))</f>
        <v/>
      </c>
      <c r="O578" s="18">
        <f>IF(AND(B578&amp;""="",F578&amp;""=""),"",IF(I578="تم التسليم",K578+L578-M578-N578,IF(I578="مرتجع",-N578,IF(I578="ملغي",0,""))))</f>
        <v/>
      </c>
      <c r="P578" s="6">
        <f>IF(AND(B578&amp;""="",F578&amp;""=""),"",IF(NOT(ISNUMBER(MATCH(F578,'المنتجات'!$A$5:$A$204,0))),"كود المنتج غير معروف",IF(NOT(ISNUMBER(MATCH(E578,'المحافظات'!$A$5:$A$44,0))),"المنطقة غير معروفة",IF(K578&lt;0,"الخصم أكبر من قيمة الطلب",IF(I578&amp;""="","اكتب الحالة","")))))</f>
        <v/>
      </c>
    </row>
    <row r="579">
      <c r="A579" s="17" t="n"/>
      <c r="B579" s="5" t="n"/>
      <c r="C579" s="5" t="n"/>
      <c r="D579" s="13" t="n"/>
      <c r="E579" s="5" t="n"/>
      <c r="F579" s="5" t="n"/>
      <c r="G579" s="15" t="n"/>
      <c r="H579" s="14" t="n"/>
      <c r="I579" s="5" t="n"/>
      <c r="J579" s="6">
        <f>IF(AND(B579&amp;""="",F579&amp;""=""),"",IFERROR(INDEX('المنتجات'!$B$5:$B$204,MATCH($F579,'المنتجات'!$A$5:$A$204,0))&amp;"",""))</f>
        <v/>
      </c>
      <c r="K579" s="18">
        <f>IF(AND(B579&amp;""="",F579&amp;""=""),"",IFERROR(INDEX('المنتجات'!$D$5:$D$204,MATCH($F579,'المنتجات'!$A$5:$A$204,0))*G579-H579,0))</f>
        <v/>
      </c>
      <c r="L579" s="18">
        <f>IF(AND(B579&amp;""="",F579&amp;""=""),"",IF(I579="تم التسليم",IFERROR(INDEX('المحافظات'!$B$5:$B$44,MATCH($E579,'المحافظات'!$A$5:$A$44,0)),0),0))</f>
        <v/>
      </c>
      <c r="M579" s="18">
        <f>IF(AND(B579&amp;""="",F579&amp;""=""),"",IFERROR(INDEX('المنتجات'!$C$5:$C$204,MATCH($F579,'المنتجات'!$A$5:$A$204,0))*G579,0))</f>
        <v/>
      </c>
      <c r="N579" s="18">
        <f>IF(AND(B579&amp;""="",F579&amp;""=""),"",IF(I579="تم التسليم",IFERROR(INDEX('المحافظات'!$C$5:$C$44,MATCH($E579,'المحافظات'!$A$5:$A$44,0)),0),IF(I579="مرتجع",IFERROR(INDEX('المحافظات'!$D$5:$D$44,MATCH($E579,'المحافظات'!$A$5:$A$44,0)),0),0)))</f>
        <v/>
      </c>
      <c r="O579" s="18">
        <f>IF(AND(B579&amp;""="",F579&amp;""=""),"",IF(I579="تم التسليم",K579+L579-M579-N579,IF(I579="مرتجع",-N579,IF(I579="ملغي",0,""))))</f>
        <v/>
      </c>
      <c r="P579" s="6">
        <f>IF(AND(B579&amp;""="",F579&amp;""=""),"",IF(NOT(ISNUMBER(MATCH(F579,'المنتجات'!$A$5:$A$204,0))),"كود المنتج غير معروف",IF(NOT(ISNUMBER(MATCH(E579,'المحافظات'!$A$5:$A$44,0))),"المنطقة غير معروفة",IF(K579&lt;0,"الخصم أكبر من قيمة الطلب",IF(I579&amp;""="","اكتب الحالة","")))))</f>
        <v/>
      </c>
    </row>
    <row r="580">
      <c r="A580" s="17" t="n"/>
      <c r="B580" s="5" t="n"/>
      <c r="C580" s="5" t="n"/>
      <c r="D580" s="13" t="n"/>
      <c r="E580" s="5" t="n"/>
      <c r="F580" s="5" t="n"/>
      <c r="G580" s="15" t="n"/>
      <c r="H580" s="14" t="n"/>
      <c r="I580" s="5" t="n"/>
      <c r="J580" s="6">
        <f>IF(AND(B580&amp;""="",F580&amp;""=""),"",IFERROR(INDEX('المنتجات'!$B$5:$B$204,MATCH($F580,'المنتجات'!$A$5:$A$204,0))&amp;"",""))</f>
        <v/>
      </c>
      <c r="K580" s="18">
        <f>IF(AND(B580&amp;""="",F580&amp;""=""),"",IFERROR(INDEX('المنتجات'!$D$5:$D$204,MATCH($F580,'المنتجات'!$A$5:$A$204,0))*G580-H580,0))</f>
        <v/>
      </c>
      <c r="L580" s="18">
        <f>IF(AND(B580&amp;""="",F580&amp;""=""),"",IF(I580="تم التسليم",IFERROR(INDEX('المحافظات'!$B$5:$B$44,MATCH($E580,'المحافظات'!$A$5:$A$44,0)),0),0))</f>
        <v/>
      </c>
      <c r="M580" s="18">
        <f>IF(AND(B580&amp;""="",F580&amp;""=""),"",IFERROR(INDEX('المنتجات'!$C$5:$C$204,MATCH($F580,'المنتجات'!$A$5:$A$204,0))*G580,0))</f>
        <v/>
      </c>
      <c r="N580" s="18">
        <f>IF(AND(B580&amp;""="",F580&amp;""=""),"",IF(I580="تم التسليم",IFERROR(INDEX('المحافظات'!$C$5:$C$44,MATCH($E580,'المحافظات'!$A$5:$A$44,0)),0),IF(I580="مرتجع",IFERROR(INDEX('المحافظات'!$D$5:$D$44,MATCH($E580,'المحافظات'!$A$5:$A$44,0)),0),0)))</f>
        <v/>
      </c>
      <c r="O580" s="18">
        <f>IF(AND(B580&amp;""="",F580&amp;""=""),"",IF(I580="تم التسليم",K580+L580-M580-N580,IF(I580="مرتجع",-N580,IF(I580="ملغي",0,""))))</f>
        <v/>
      </c>
      <c r="P580" s="6">
        <f>IF(AND(B580&amp;""="",F580&amp;""=""),"",IF(NOT(ISNUMBER(MATCH(F580,'المنتجات'!$A$5:$A$204,0))),"كود المنتج غير معروف",IF(NOT(ISNUMBER(MATCH(E580,'المحافظات'!$A$5:$A$44,0))),"المنطقة غير معروفة",IF(K580&lt;0,"الخصم أكبر من قيمة الطلب",IF(I580&amp;""="","اكتب الحالة","")))))</f>
        <v/>
      </c>
    </row>
    <row r="581">
      <c r="A581" s="17" t="n"/>
      <c r="B581" s="5" t="n"/>
      <c r="C581" s="5" t="n"/>
      <c r="D581" s="13" t="n"/>
      <c r="E581" s="5" t="n"/>
      <c r="F581" s="5" t="n"/>
      <c r="G581" s="15" t="n"/>
      <c r="H581" s="14" t="n"/>
      <c r="I581" s="5" t="n"/>
      <c r="J581" s="6">
        <f>IF(AND(B581&amp;""="",F581&amp;""=""),"",IFERROR(INDEX('المنتجات'!$B$5:$B$204,MATCH($F581,'المنتجات'!$A$5:$A$204,0))&amp;"",""))</f>
        <v/>
      </c>
      <c r="K581" s="18">
        <f>IF(AND(B581&amp;""="",F581&amp;""=""),"",IFERROR(INDEX('المنتجات'!$D$5:$D$204,MATCH($F581,'المنتجات'!$A$5:$A$204,0))*G581-H581,0))</f>
        <v/>
      </c>
      <c r="L581" s="18">
        <f>IF(AND(B581&amp;""="",F581&amp;""=""),"",IF(I581="تم التسليم",IFERROR(INDEX('المحافظات'!$B$5:$B$44,MATCH($E581,'المحافظات'!$A$5:$A$44,0)),0),0))</f>
        <v/>
      </c>
      <c r="M581" s="18">
        <f>IF(AND(B581&amp;""="",F581&amp;""=""),"",IFERROR(INDEX('المنتجات'!$C$5:$C$204,MATCH($F581,'المنتجات'!$A$5:$A$204,0))*G581,0))</f>
        <v/>
      </c>
      <c r="N581" s="18">
        <f>IF(AND(B581&amp;""="",F581&amp;""=""),"",IF(I581="تم التسليم",IFERROR(INDEX('المحافظات'!$C$5:$C$44,MATCH($E581,'المحافظات'!$A$5:$A$44,0)),0),IF(I581="مرتجع",IFERROR(INDEX('المحافظات'!$D$5:$D$44,MATCH($E581,'المحافظات'!$A$5:$A$44,0)),0),0)))</f>
        <v/>
      </c>
      <c r="O581" s="18">
        <f>IF(AND(B581&amp;""="",F581&amp;""=""),"",IF(I581="تم التسليم",K581+L581-M581-N581,IF(I581="مرتجع",-N581,IF(I581="ملغي",0,""))))</f>
        <v/>
      </c>
      <c r="P581" s="6">
        <f>IF(AND(B581&amp;""="",F581&amp;""=""),"",IF(NOT(ISNUMBER(MATCH(F581,'المنتجات'!$A$5:$A$204,0))),"كود المنتج غير معروف",IF(NOT(ISNUMBER(MATCH(E581,'المحافظات'!$A$5:$A$44,0))),"المنطقة غير معروفة",IF(K581&lt;0,"الخصم أكبر من قيمة الطلب",IF(I581&amp;""="","اكتب الحالة","")))))</f>
        <v/>
      </c>
    </row>
    <row r="582">
      <c r="A582" s="17" t="n"/>
      <c r="B582" s="5" t="n"/>
      <c r="C582" s="5" t="n"/>
      <c r="D582" s="13" t="n"/>
      <c r="E582" s="5" t="n"/>
      <c r="F582" s="5" t="n"/>
      <c r="G582" s="15" t="n"/>
      <c r="H582" s="14" t="n"/>
      <c r="I582" s="5" t="n"/>
      <c r="J582" s="6">
        <f>IF(AND(B582&amp;""="",F582&amp;""=""),"",IFERROR(INDEX('المنتجات'!$B$5:$B$204,MATCH($F582,'المنتجات'!$A$5:$A$204,0))&amp;"",""))</f>
        <v/>
      </c>
      <c r="K582" s="18">
        <f>IF(AND(B582&amp;""="",F582&amp;""=""),"",IFERROR(INDEX('المنتجات'!$D$5:$D$204,MATCH($F582,'المنتجات'!$A$5:$A$204,0))*G582-H582,0))</f>
        <v/>
      </c>
      <c r="L582" s="18">
        <f>IF(AND(B582&amp;""="",F582&amp;""=""),"",IF(I582="تم التسليم",IFERROR(INDEX('المحافظات'!$B$5:$B$44,MATCH($E582,'المحافظات'!$A$5:$A$44,0)),0),0))</f>
        <v/>
      </c>
      <c r="M582" s="18">
        <f>IF(AND(B582&amp;""="",F582&amp;""=""),"",IFERROR(INDEX('المنتجات'!$C$5:$C$204,MATCH($F582,'المنتجات'!$A$5:$A$204,0))*G582,0))</f>
        <v/>
      </c>
      <c r="N582" s="18">
        <f>IF(AND(B582&amp;""="",F582&amp;""=""),"",IF(I582="تم التسليم",IFERROR(INDEX('المحافظات'!$C$5:$C$44,MATCH($E582,'المحافظات'!$A$5:$A$44,0)),0),IF(I582="مرتجع",IFERROR(INDEX('المحافظات'!$D$5:$D$44,MATCH($E582,'المحافظات'!$A$5:$A$44,0)),0),0)))</f>
        <v/>
      </c>
      <c r="O582" s="18">
        <f>IF(AND(B582&amp;""="",F582&amp;""=""),"",IF(I582="تم التسليم",K582+L582-M582-N582,IF(I582="مرتجع",-N582,IF(I582="ملغي",0,""))))</f>
        <v/>
      </c>
      <c r="P582" s="6">
        <f>IF(AND(B582&amp;""="",F582&amp;""=""),"",IF(NOT(ISNUMBER(MATCH(F582,'المنتجات'!$A$5:$A$204,0))),"كود المنتج غير معروف",IF(NOT(ISNUMBER(MATCH(E582,'المحافظات'!$A$5:$A$44,0))),"المنطقة غير معروفة",IF(K582&lt;0,"الخصم أكبر من قيمة الطلب",IF(I582&amp;""="","اكتب الحالة","")))))</f>
        <v/>
      </c>
    </row>
    <row r="583">
      <c r="A583" s="17" t="n"/>
      <c r="B583" s="5" t="n"/>
      <c r="C583" s="5" t="n"/>
      <c r="D583" s="13" t="n"/>
      <c r="E583" s="5" t="n"/>
      <c r="F583" s="5" t="n"/>
      <c r="G583" s="15" t="n"/>
      <c r="H583" s="14" t="n"/>
      <c r="I583" s="5" t="n"/>
      <c r="J583" s="6">
        <f>IF(AND(B583&amp;""="",F583&amp;""=""),"",IFERROR(INDEX('المنتجات'!$B$5:$B$204,MATCH($F583,'المنتجات'!$A$5:$A$204,0))&amp;"",""))</f>
        <v/>
      </c>
      <c r="K583" s="18">
        <f>IF(AND(B583&amp;""="",F583&amp;""=""),"",IFERROR(INDEX('المنتجات'!$D$5:$D$204,MATCH($F583,'المنتجات'!$A$5:$A$204,0))*G583-H583,0))</f>
        <v/>
      </c>
      <c r="L583" s="18">
        <f>IF(AND(B583&amp;""="",F583&amp;""=""),"",IF(I583="تم التسليم",IFERROR(INDEX('المحافظات'!$B$5:$B$44,MATCH($E583,'المحافظات'!$A$5:$A$44,0)),0),0))</f>
        <v/>
      </c>
      <c r="M583" s="18">
        <f>IF(AND(B583&amp;""="",F583&amp;""=""),"",IFERROR(INDEX('المنتجات'!$C$5:$C$204,MATCH($F583,'المنتجات'!$A$5:$A$204,0))*G583,0))</f>
        <v/>
      </c>
      <c r="N583" s="18">
        <f>IF(AND(B583&amp;""="",F583&amp;""=""),"",IF(I583="تم التسليم",IFERROR(INDEX('المحافظات'!$C$5:$C$44,MATCH($E583,'المحافظات'!$A$5:$A$44,0)),0),IF(I583="مرتجع",IFERROR(INDEX('المحافظات'!$D$5:$D$44,MATCH($E583,'المحافظات'!$A$5:$A$44,0)),0),0)))</f>
        <v/>
      </c>
      <c r="O583" s="18">
        <f>IF(AND(B583&amp;""="",F583&amp;""=""),"",IF(I583="تم التسليم",K583+L583-M583-N583,IF(I583="مرتجع",-N583,IF(I583="ملغي",0,""))))</f>
        <v/>
      </c>
      <c r="P583" s="6">
        <f>IF(AND(B583&amp;""="",F583&amp;""=""),"",IF(NOT(ISNUMBER(MATCH(F583,'المنتجات'!$A$5:$A$204,0))),"كود المنتج غير معروف",IF(NOT(ISNUMBER(MATCH(E583,'المحافظات'!$A$5:$A$44,0))),"المنطقة غير معروفة",IF(K583&lt;0,"الخصم أكبر من قيمة الطلب",IF(I583&amp;""="","اكتب الحالة","")))))</f>
        <v/>
      </c>
    </row>
    <row r="584">
      <c r="A584" s="17" t="n"/>
      <c r="B584" s="5" t="n"/>
      <c r="C584" s="5" t="n"/>
      <c r="D584" s="13" t="n"/>
      <c r="E584" s="5" t="n"/>
      <c r="F584" s="5" t="n"/>
      <c r="G584" s="15" t="n"/>
      <c r="H584" s="14" t="n"/>
      <c r="I584" s="5" t="n"/>
      <c r="J584" s="6">
        <f>IF(AND(B584&amp;""="",F584&amp;""=""),"",IFERROR(INDEX('المنتجات'!$B$5:$B$204,MATCH($F584,'المنتجات'!$A$5:$A$204,0))&amp;"",""))</f>
        <v/>
      </c>
      <c r="K584" s="18">
        <f>IF(AND(B584&amp;""="",F584&amp;""=""),"",IFERROR(INDEX('المنتجات'!$D$5:$D$204,MATCH($F584,'المنتجات'!$A$5:$A$204,0))*G584-H584,0))</f>
        <v/>
      </c>
      <c r="L584" s="18">
        <f>IF(AND(B584&amp;""="",F584&amp;""=""),"",IF(I584="تم التسليم",IFERROR(INDEX('المحافظات'!$B$5:$B$44,MATCH($E584,'المحافظات'!$A$5:$A$44,0)),0),0))</f>
        <v/>
      </c>
      <c r="M584" s="18">
        <f>IF(AND(B584&amp;""="",F584&amp;""=""),"",IFERROR(INDEX('المنتجات'!$C$5:$C$204,MATCH($F584,'المنتجات'!$A$5:$A$204,0))*G584,0))</f>
        <v/>
      </c>
      <c r="N584" s="18">
        <f>IF(AND(B584&amp;""="",F584&amp;""=""),"",IF(I584="تم التسليم",IFERROR(INDEX('المحافظات'!$C$5:$C$44,MATCH($E584,'المحافظات'!$A$5:$A$44,0)),0),IF(I584="مرتجع",IFERROR(INDEX('المحافظات'!$D$5:$D$44,MATCH($E584,'المحافظات'!$A$5:$A$44,0)),0),0)))</f>
        <v/>
      </c>
      <c r="O584" s="18">
        <f>IF(AND(B584&amp;""="",F584&amp;""=""),"",IF(I584="تم التسليم",K584+L584-M584-N584,IF(I584="مرتجع",-N584,IF(I584="ملغي",0,""))))</f>
        <v/>
      </c>
      <c r="P584" s="6">
        <f>IF(AND(B584&amp;""="",F584&amp;""=""),"",IF(NOT(ISNUMBER(MATCH(F584,'المنتجات'!$A$5:$A$204,0))),"كود المنتج غير معروف",IF(NOT(ISNUMBER(MATCH(E584,'المحافظات'!$A$5:$A$44,0))),"المنطقة غير معروفة",IF(K584&lt;0,"الخصم أكبر من قيمة الطلب",IF(I584&amp;""="","اكتب الحالة","")))))</f>
        <v/>
      </c>
    </row>
    <row r="585">
      <c r="A585" s="17" t="n"/>
      <c r="B585" s="5" t="n"/>
      <c r="C585" s="5" t="n"/>
      <c r="D585" s="13" t="n"/>
      <c r="E585" s="5" t="n"/>
      <c r="F585" s="5" t="n"/>
      <c r="G585" s="15" t="n"/>
      <c r="H585" s="14" t="n"/>
      <c r="I585" s="5" t="n"/>
      <c r="J585" s="6">
        <f>IF(AND(B585&amp;""="",F585&amp;""=""),"",IFERROR(INDEX('المنتجات'!$B$5:$B$204,MATCH($F585,'المنتجات'!$A$5:$A$204,0))&amp;"",""))</f>
        <v/>
      </c>
      <c r="K585" s="18">
        <f>IF(AND(B585&amp;""="",F585&amp;""=""),"",IFERROR(INDEX('المنتجات'!$D$5:$D$204,MATCH($F585,'المنتجات'!$A$5:$A$204,0))*G585-H585,0))</f>
        <v/>
      </c>
      <c r="L585" s="18">
        <f>IF(AND(B585&amp;""="",F585&amp;""=""),"",IF(I585="تم التسليم",IFERROR(INDEX('المحافظات'!$B$5:$B$44,MATCH($E585,'المحافظات'!$A$5:$A$44,0)),0),0))</f>
        <v/>
      </c>
      <c r="M585" s="18">
        <f>IF(AND(B585&amp;""="",F585&amp;""=""),"",IFERROR(INDEX('المنتجات'!$C$5:$C$204,MATCH($F585,'المنتجات'!$A$5:$A$204,0))*G585,0))</f>
        <v/>
      </c>
      <c r="N585" s="18">
        <f>IF(AND(B585&amp;""="",F585&amp;""=""),"",IF(I585="تم التسليم",IFERROR(INDEX('المحافظات'!$C$5:$C$44,MATCH($E585,'المحافظات'!$A$5:$A$44,0)),0),IF(I585="مرتجع",IFERROR(INDEX('المحافظات'!$D$5:$D$44,MATCH($E585,'المحافظات'!$A$5:$A$44,0)),0),0)))</f>
        <v/>
      </c>
      <c r="O585" s="18">
        <f>IF(AND(B585&amp;""="",F585&amp;""=""),"",IF(I585="تم التسليم",K585+L585-M585-N585,IF(I585="مرتجع",-N585,IF(I585="ملغي",0,""))))</f>
        <v/>
      </c>
      <c r="P585" s="6">
        <f>IF(AND(B585&amp;""="",F585&amp;""=""),"",IF(NOT(ISNUMBER(MATCH(F585,'المنتجات'!$A$5:$A$204,0))),"كود المنتج غير معروف",IF(NOT(ISNUMBER(MATCH(E585,'المحافظات'!$A$5:$A$44,0))),"المنطقة غير معروفة",IF(K585&lt;0,"الخصم أكبر من قيمة الطلب",IF(I585&amp;""="","اكتب الحالة","")))))</f>
        <v/>
      </c>
    </row>
    <row r="586">
      <c r="A586" s="17" t="n"/>
      <c r="B586" s="5" t="n"/>
      <c r="C586" s="5" t="n"/>
      <c r="D586" s="13" t="n"/>
      <c r="E586" s="5" t="n"/>
      <c r="F586" s="5" t="n"/>
      <c r="G586" s="15" t="n"/>
      <c r="H586" s="14" t="n"/>
      <c r="I586" s="5" t="n"/>
      <c r="J586" s="6">
        <f>IF(AND(B586&amp;""="",F586&amp;""=""),"",IFERROR(INDEX('المنتجات'!$B$5:$B$204,MATCH($F586,'المنتجات'!$A$5:$A$204,0))&amp;"",""))</f>
        <v/>
      </c>
      <c r="K586" s="18">
        <f>IF(AND(B586&amp;""="",F586&amp;""=""),"",IFERROR(INDEX('المنتجات'!$D$5:$D$204,MATCH($F586,'المنتجات'!$A$5:$A$204,0))*G586-H586,0))</f>
        <v/>
      </c>
      <c r="L586" s="18">
        <f>IF(AND(B586&amp;""="",F586&amp;""=""),"",IF(I586="تم التسليم",IFERROR(INDEX('المحافظات'!$B$5:$B$44,MATCH($E586,'المحافظات'!$A$5:$A$44,0)),0),0))</f>
        <v/>
      </c>
      <c r="M586" s="18">
        <f>IF(AND(B586&amp;""="",F586&amp;""=""),"",IFERROR(INDEX('المنتجات'!$C$5:$C$204,MATCH($F586,'المنتجات'!$A$5:$A$204,0))*G586,0))</f>
        <v/>
      </c>
      <c r="N586" s="18">
        <f>IF(AND(B586&amp;""="",F586&amp;""=""),"",IF(I586="تم التسليم",IFERROR(INDEX('المحافظات'!$C$5:$C$44,MATCH($E586,'المحافظات'!$A$5:$A$44,0)),0),IF(I586="مرتجع",IFERROR(INDEX('المحافظات'!$D$5:$D$44,MATCH($E586,'المحافظات'!$A$5:$A$44,0)),0),0)))</f>
        <v/>
      </c>
      <c r="O586" s="18">
        <f>IF(AND(B586&amp;""="",F586&amp;""=""),"",IF(I586="تم التسليم",K586+L586-M586-N586,IF(I586="مرتجع",-N586,IF(I586="ملغي",0,""))))</f>
        <v/>
      </c>
      <c r="P586" s="6">
        <f>IF(AND(B586&amp;""="",F586&amp;""=""),"",IF(NOT(ISNUMBER(MATCH(F586,'المنتجات'!$A$5:$A$204,0))),"كود المنتج غير معروف",IF(NOT(ISNUMBER(MATCH(E586,'المحافظات'!$A$5:$A$44,0))),"المنطقة غير معروفة",IF(K586&lt;0,"الخصم أكبر من قيمة الطلب",IF(I586&amp;""="","اكتب الحالة","")))))</f>
        <v/>
      </c>
    </row>
    <row r="587">
      <c r="A587" s="17" t="n"/>
      <c r="B587" s="5" t="n"/>
      <c r="C587" s="5" t="n"/>
      <c r="D587" s="13" t="n"/>
      <c r="E587" s="5" t="n"/>
      <c r="F587" s="5" t="n"/>
      <c r="G587" s="15" t="n"/>
      <c r="H587" s="14" t="n"/>
      <c r="I587" s="5" t="n"/>
      <c r="J587" s="6">
        <f>IF(AND(B587&amp;""="",F587&amp;""=""),"",IFERROR(INDEX('المنتجات'!$B$5:$B$204,MATCH($F587,'المنتجات'!$A$5:$A$204,0))&amp;"",""))</f>
        <v/>
      </c>
      <c r="K587" s="18">
        <f>IF(AND(B587&amp;""="",F587&amp;""=""),"",IFERROR(INDEX('المنتجات'!$D$5:$D$204,MATCH($F587,'المنتجات'!$A$5:$A$204,0))*G587-H587,0))</f>
        <v/>
      </c>
      <c r="L587" s="18">
        <f>IF(AND(B587&amp;""="",F587&amp;""=""),"",IF(I587="تم التسليم",IFERROR(INDEX('المحافظات'!$B$5:$B$44,MATCH($E587,'المحافظات'!$A$5:$A$44,0)),0),0))</f>
        <v/>
      </c>
      <c r="M587" s="18">
        <f>IF(AND(B587&amp;""="",F587&amp;""=""),"",IFERROR(INDEX('المنتجات'!$C$5:$C$204,MATCH($F587,'المنتجات'!$A$5:$A$204,0))*G587,0))</f>
        <v/>
      </c>
      <c r="N587" s="18">
        <f>IF(AND(B587&amp;""="",F587&amp;""=""),"",IF(I587="تم التسليم",IFERROR(INDEX('المحافظات'!$C$5:$C$44,MATCH($E587,'المحافظات'!$A$5:$A$44,0)),0),IF(I587="مرتجع",IFERROR(INDEX('المحافظات'!$D$5:$D$44,MATCH($E587,'المحافظات'!$A$5:$A$44,0)),0),0)))</f>
        <v/>
      </c>
      <c r="O587" s="18">
        <f>IF(AND(B587&amp;""="",F587&amp;""=""),"",IF(I587="تم التسليم",K587+L587-M587-N587,IF(I587="مرتجع",-N587,IF(I587="ملغي",0,""))))</f>
        <v/>
      </c>
      <c r="P587" s="6">
        <f>IF(AND(B587&amp;""="",F587&amp;""=""),"",IF(NOT(ISNUMBER(MATCH(F587,'المنتجات'!$A$5:$A$204,0))),"كود المنتج غير معروف",IF(NOT(ISNUMBER(MATCH(E587,'المحافظات'!$A$5:$A$44,0))),"المنطقة غير معروفة",IF(K587&lt;0,"الخصم أكبر من قيمة الطلب",IF(I587&amp;""="","اكتب الحالة","")))))</f>
        <v/>
      </c>
    </row>
    <row r="588">
      <c r="A588" s="17" t="n"/>
      <c r="B588" s="5" t="n"/>
      <c r="C588" s="5" t="n"/>
      <c r="D588" s="13" t="n"/>
      <c r="E588" s="5" t="n"/>
      <c r="F588" s="5" t="n"/>
      <c r="G588" s="15" t="n"/>
      <c r="H588" s="14" t="n"/>
      <c r="I588" s="5" t="n"/>
      <c r="J588" s="6">
        <f>IF(AND(B588&amp;""="",F588&amp;""=""),"",IFERROR(INDEX('المنتجات'!$B$5:$B$204,MATCH($F588,'المنتجات'!$A$5:$A$204,0))&amp;"",""))</f>
        <v/>
      </c>
      <c r="K588" s="18">
        <f>IF(AND(B588&amp;""="",F588&amp;""=""),"",IFERROR(INDEX('المنتجات'!$D$5:$D$204,MATCH($F588,'المنتجات'!$A$5:$A$204,0))*G588-H588,0))</f>
        <v/>
      </c>
      <c r="L588" s="18">
        <f>IF(AND(B588&amp;""="",F588&amp;""=""),"",IF(I588="تم التسليم",IFERROR(INDEX('المحافظات'!$B$5:$B$44,MATCH($E588,'المحافظات'!$A$5:$A$44,0)),0),0))</f>
        <v/>
      </c>
      <c r="M588" s="18">
        <f>IF(AND(B588&amp;""="",F588&amp;""=""),"",IFERROR(INDEX('المنتجات'!$C$5:$C$204,MATCH($F588,'المنتجات'!$A$5:$A$204,0))*G588,0))</f>
        <v/>
      </c>
      <c r="N588" s="18">
        <f>IF(AND(B588&amp;""="",F588&amp;""=""),"",IF(I588="تم التسليم",IFERROR(INDEX('المحافظات'!$C$5:$C$44,MATCH($E588,'المحافظات'!$A$5:$A$44,0)),0),IF(I588="مرتجع",IFERROR(INDEX('المحافظات'!$D$5:$D$44,MATCH($E588,'المحافظات'!$A$5:$A$44,0)),0),0)))</f>
        <v/>
      </c>
      <c r="O588" s="18">
        <f>IF(AND(B588&amp;""="",F588&amp;""=""),"",IF(I588="تم التسليم",K588+L588-M588-N588,IF(I588="مرتجع",-N588,IF(I588="ملغي",0,""))))</f>
        <v/>
      </c>
      <c r="P588" s="6">
        <f>IF(AND(B588&amp;""="",F588&amp;""=""),"",IF(NOT(ISNUMBER(MATCH(F588,'المنتجات'!$A$5:$A$204,0))),"كود المنتج غير معروف",IF(NOT(ISNUMBER(MATCH(E588,'المحافظات'!$A$5:$A$44,0))),"المنطقة غير معروفة",IF(K588&lt;0,"الخصم أكبر من قيمة الطلب",IF(I588&amp;""="","اكتب الحالة","")))))</f>
        <v/>
      </c>
    </row>
    <row r="589">
      <c r="A589" s="17" t="n"/>
      <c r="B589" s="5" t="n"/>
      <c r="C589" s="5" t="n"/>
      <c r="D589" s="13" t="n"/>
      <c r="E589" s="5" t="n"/>
      <c r="F589" s="5" t="n"/>
      <c r="G589" s="15" t="n"/>
      <c r="H589" s="14" t="n"/>
      <c r="I589" s="5" t="n"/>
      <c r="J589" s="6">
        <f>IF(AND(B589&amp;""="",F589&amp;""=""),"",IFERROR(INDEX('المنتجات'!$B$5:$B$204,MATCH($F589,'المنتجات'!$A$5:$A$204,0))&amp;"",""))</f>
        <v/>
      </c>
      <c r="K589" s="18">
        <f>IF(AND(B589&amp;""="",F589&amp;""=""),"",IFERROR(INDEX('المنتجات'!$D$5:$D$204,MATCH($F589,'المنتجات'!$A$5:$A$204,0))*G589-H589,0))</f>
        <v/>
      </c>
      <c r="L589" s="18">
        <f>IF(AND(B589&amp;""="",F589&amp;""=""),"",IF(I589="تم التسليم",IFERROR(INDEX('المحافظات'!$B$5:$B$44,MATCH($E589,'المحافظات'!$A$5:$A$44,0)),0),0))</f>
        <v/>
      </c>
      <c r="M589" s="18">
        <f>IF(AND(B589&amp;""="",F589&amp;""=""),"",IFERROR(INDEX('المنتجات'!$C$5:$C$204,MATCH($F589,'المنتجات'!$A$5:$A$204,0))*G589,0))</f>
        <v/>
      </c>
      <c r="N589" s="18">
        <f>IF(AND(B589&amp;""="",F589&amp;""=""),"",IF(I589="تم التسليم",IFERROR(INDEX('المحافظات'!$C$5:$C$44,MATCH($E589,'المحافظات'!$A$5:$A$44,0)),0),IF(I589="مرتجع",IFERROR(INDEX('المحافظات'!$D$5:$D$44,MATCH($E589,'المحافظات'!$A$5:$A$44,0)),0),0)))</f>
        <v/>
      </c>
      <c r="O589" s="18">
        <f>IF(AND(B589&amp;""="",F589&amp;""=""),"",IF(I589="تم التسليم",K589+L589-M589-N589,IF(I589="مرتجع",-N589,IF(I589="ملغي",0,""))))</f>
        <v/>
      </c>
      <c r="P589" s="6">
        <f>IF(AND(B589&amp;""="",F589&amp;""=""),"",IF(NOT(ISNUMBER(MATCH(F589,'المنتجات'!$A$5:$A$204,0))),"كود المنتج غير معروف",IF(NOT(ISNUMBER(MATCH(E589,'المحافظات'!$A$5:$A$44,0))),"المنطقة غير معروفة",IF(K589&lt;0,"الخصم أكبر من قيمة الطلب",IF(I589&amp;""="","اكتب الحالة","")))))</f>
        <v/>
      </c>
    </row>
    <row r="590">
      <c r="A590" s="17" t="n"/>
      <c r="B590" s="5" t="n"/>
      <c r="C590" s="5" t="n"/>
      <c r="D590" s="13" t="n"/>
      <c r="E590" s="5" t="n"/>
      <c r="F590" s="5" t="n"/>
      <c r="G590" s="15" t="n"/>
      <c r="H590" s="14" t="n"/>
      <c r="I590" s="5" t="n"/>
      <c r="J590" s="6">
        <f>IF(AND(B590&amp;""="",F590&amp;""=""),"",IFERROR(INDEX('المنتجات'!$B$5:$B$204,MATCH($F590,'المنتجات'!$A$5:$A$204,0))&amp;"",""))</f>
        <v/>
      </c>
      <c r="K590" s="18">
        <f>IF(AND(B590&amp;""="",F590&amp;""=""),"",IFERROR(INDEX('المنتجات'!$D$5:$D$204,MATCH($F590,'المنتجات'!$A$5:$A$204,0))*G590-H590,0))</f>
        <v/>
      </c>
      <c r="L590" s="18">
        <f>IF(AND(B590&amp;""="",F590&amp;""=""),"",IF(I590="تم التسليم",IFERROR(INDEX('المحافظات'!$B$5:$B$44,MATCH($E590,'المحافظات'!$A$5:$A$44,0)),0),0))</f>
        <v/>
      </c>
      <c r="M590" s="18">
        <f>IF(AND(B590&amp;""="",F590&amp;""=""),"",IFERROR(INDEX('المنتجات'!$C$5:$C$204,MATCH($F590,'المنتجات'!$A$5:$A$204,0))*G590,0))</f>
        <v/>
      </c>
      <c r="N590" s="18">
        <f>IF(AND(B590&amp;""="",F590&amp;""=""),"",IF(I590="تم التسليم",IFERROR(INDEX('المحافظات'!$C$5:$C$44,MATCH($E590,'المحافظات'!$A$5:$A$44,0)),0),IF(I590="مرتجع",IFERROR(INDEX('المحافظات'!$D$5:$D$44,MATCH($E590,'المحافظات'!$A$5:$A$44,0)),0),0)))</f>
        <v/>
      </c>
      <c r="O590" s="18">
        <f>IF(AND(B590&amp;""="",F590&amp;""=""),"",IF(I590="تم التسليم",K590+L590-M590-N590,IF(I590="مرتجع",-N590,IF(I590="ملغي",0,""))))</f>
        <v/>
      </c>
      <c r="P590" s="6">
        <f>IF(AND(B590&amp;""="",F590&amp;""=""),"",IF(NOT(ISNUMBER(MATCH(F590,'المنتجات'!$A$5:$A$204,0))),"كود المنتج غير معروف",IF(NOT(ISNUMBER(MATCH(E590,'المحافظات'!$A$5:$A$44,0))),"المنطقة غير معروفة",IF(K590&lt;0,"الخصم أكبر من قيمة الطلب",IF(I590&amp;""="","اكتب الحالة","")))))</f>
        <v/>
      </c>
    </row>
    <row r="591">
      <c r="A591" s="17" t="n"/>
      <c r="B591" s="5" t="n"/>
      <c r="C591" s="5" t="n"/>
      <c r="D591" s="13" t="n"/>
      <c r="E591" s="5" t="n"/>
      <c r="F591" s="5" t="n"/>
      <c r="G591" s="15" t="n"/>
      <c r="H591" s="14" t="n"/>
      <c r="I591" s="5" t="n"/>
      <c r="J591" s="6">
        <f>IF(AND(B591&amp;""="",F591&amp;""=""),"",IFERROR(INDEX('المنتجات'!$B$5:$B$204,MATCH($F591,'المنتجات'!$A$5:$A$204,0))&amp;"",""))</f>
        <v/>
      </c>
      <c r="K591" s="18">
        <f>IF(AND(B591&amp;""="",F591&amp;""=""),"",IFERROR(INDEX('المنتجات'!$D$5:$D$204,MATCH($F591,'المنتجات'!$A$5:$A$204,0))*G591-H591,0))</f>
        <v/>
      </c>
      <c r="L591" s="18">
        <f>IF(AND(B591&amp;""="",F591&amp;""=""),"",IF(I591="تم التسليم",IFERROR(INDEX('المحافظات'!$B$5:$B$44,MATCH($E591,'المحافظات'!$A$5:$A$44,0)),0),0))</f>
        <v/>
      </c>
      <c r="M591" s="18">
        <f>IF(AND(B591&amp;""="",F591&amp;""=""),"",IFERROR(INDEX('المنتجات'!$C$5:$C$204,MATCH($F591,'المنتجات'!$A$5:$A$204,0))*G591,0))</f>
        <v/>
      </c>
      <c r="N591" s="18">
        <f>IF(AND(B591&amp;""="",F591&amp;""=""),"",IF(I591="تم التسليم",IFERROR(INDEX('المحافظات'!$C$5:$C$44,MATCH($E591,'المحافظات'!$A$5:$A$44,0)),0),IF(I591="مرتجع",IFERROR(INDEX('المحافظات'!$D$5:$D$44,MATCH($E591,'المحافظات'!$A$5:$A$44,0)),0),0)))</f>
        <v/>
      </c>
      <c r="O591" s="18">
        <f>IF(AND(B591&amp;""="",F591&amp;""=""),"",IF(I591="تم التسليم",K591+L591-M591-N591,IF(I591="مرتجع",-N591,IF(I591="ملغي",0,""))))</f>
        <v/>
      </c>
      <c r="P591" s="6">
        <f>IF(AND(B591&amp;""="",F591&amp;""=""),"",IF(NOT(ISNUMBER(MATCH(F591,'المنتجات'!$A$5:$A$204,0))),"كود المنتج غير معروف",IF(NOT(ISNUMBER(MATCH(E591,'المحافظات'!$A$5:$A$44,0))),"المنطقة غير معروفة",IF(K591&lt;0,"الخصم أكبر من قيمة الطلب",IF(I591&amp;""="","اكتب الحالة","")))))</f>
        <v/>
      </c>
    </row>
    <row r="592">
      <c r="A592" s="17" t="n"/>
      <c r="B592" s="5" t="n"/>
      <c r="C592" s="5" t="n"/>
      <c r="D592" s="13" t="n"/>
      <c r="E592" s="5" t="n"/>
      <c r="F592" s="5" t="n"/>
      <c r="G592" s="15" t="n"/>
      <c r="H592" s="14" t="n"/>
      <c r="I592" s="5" t="n"/>
      <c r="J592" s="6">
        <f>IF(AND(B592&amp;""="",F592&amp;""=""),"",IFERROR(INDEX('المنتجات'!$B$5:$B$204,MATCH($F592,'المنتجات'!$A$5:$A$204,0))&amp;"",""))</f>
        <v/>
      </c>
      <c r="K592" s="18">
        <f>IF(AND(B592&amp;""="",F592&amp;""=""),"",IFERROR(INDEX('المنتجات'!$D$5:$D$204,MATCH($F592,'المنتجات'!$A$5:$A$204,0))*G592-H592,0))</f>
        <v/>
      </c>
      <c r="L592" s="18">
        <f>IF(AND(B592&amp;""="",F592&amp;""=""),"",IF(I592="تم التسليم",IFERROR(INDEX('المحافظات'!$B$5:$B$44,MATCH($E592,'المحافظات'!$A$5:$A$44,0)),0),0))</f>
        <v/>
      </c>
      <c r="M592" s="18">
        <f>IF(AND(B592&amp;""="",F592&amp;""=""),"",IFERROR(INDEX('المنتجات'!$C$5:$C$204,MATCH($F592,'المنتجات'!$A$5:$A$204,0))*G592,0))</f>
        <v/>
      </c>
      <c r="N592" s="18">
        <f>IF(AND(B592&amp;""="",F592&amp;""=""),"",IF(I592="تم التسليم",IFERROR(INDEX('المحافظات'!$C$5:$C$44,MATCH($E592,'المحافظات'!$A$5:$A$44,0)),0),IF(I592="مرتجع",IFERROR(INDEX('المحافظات'!$D$5:$D$44,MATCH($E592,'المحافظات'!$A$5:$A$44,0)),0),0)))</f>
        <v/>
      </c>
      <c r="O592" s="18">
        <f>IF(AND(B592&amp;""="",F592&amp;""=""),"",IF(I592="تم التسليم",K592+L592-M592-N592,IF(I592="مرتجع",-N592,IF(I592="ملغي",0,""))))</f>
        <v/>
      </c>
      <c r="P592" s="6">
        <f>IF(AND(B592&amp;""="",F592&amp;""=""),"",IF(NOT(ISNUMBER(MATCH(F592,'المنتجات'!$A$5:$A$204,0))),"كود المنتج غير معروف",IF(NOT(ISNUMBER(MATCH(E592,'المحافظات'!$A$5:$A$44,0))),"المنطقة غير معروفة",IF(K592&lt;0,"الخصم أكبر من قيمة الطلب",IF(I592&amp;""="","اكتب الحالة","")))))</f>
        <v/>
      </c>
    </row>
    <row r="593">
      <c r="A593" s="17" t="n"/>
      <c r="B593" s="5" t="n"/>
      <c r="C593" s="5" t="n"/>
      <c r="D593" s="13" t="n"/>
      <c r="E593" s="5" t="n"/>
      <c r="F593" s="5" t="n"/>
      <c r="G593" s="15" t="n"/>
      <c r="H593" s="14" t="n"/>
      <c r="I593" s="5" t="n"/>
      <c r="J593" s="6">
        <f>IF(AND(B593&amp;""="",F593&amp;""=""),"",IFERROR(INDEX('المنتجات'!$B$5:$B$204,MATCH($F593,'المنتجات'!$A$5:$A$204,0))&amp;"",""))</f>
        <v/>
      </c>
      <c r="K593" s="18">
        <f>IF(AND(B593&amp;""="",F593&amp;""=""),"",IFERROR(INDEX('المنتجات'!$D$5:$D$204,MATCH($F593,'المنتجات'!$A$5:$A$204,0))*G593-H593,0))</f>
        <v/>
      </c>
      <c r="L593" s="18">
        <f>IF(AND(B593&amp;""="",F593&amp;""=""),"",IF(I593="تم التسليم",IFERROR(INDEX('المحافظات'!$B$5:$B$44,MATCH($E593,'المحافظات'!$A$5:$A$44,0)),0),0))</f>
        <v/>
      </c>
      <c r="M593" s="18">
        <f>IF(AND(B593&amp;""="",F593&amp;""=""),"",IFERROR(INDEX('المنتجات'!$C$5:$C$204,MATCH($F593,'المنتجات'!$A$5:$A$204,0))*G593,0))</f>
        <v/>
      </c>
      <c r="N593" s="18">
        <f>IF(AND(B593&amp;""="",F593&amp;""=""),"",IF(I593="تم التسليم",IFERROR(INDEX('المحافظات'!$C$5:$C$44,MATCH($E593,'المحافظات'!$A$5:$A$44,0)),0),IF(I593="مرتجع",IFERROR(INDEX('المحافظات'!$D$5:$D$44,MATCH($E593,'المحافظات'!$A$5:$A$44,0)),0),0)))</f>
        <v/>
      </c>
      <c r="O593" s="18">
        <f>IF(AND(B593&amp;""="",F593&amp;""=""),"",IF(I593="تم التسليم",K593+L593-M593-N593,IF(I593="مرتجع",-N593,IF(I593="ملغي",0,""))))</f>
        <v/>
      </c>
      <c r="P593" s="6">
        <f>IF(AND(B593&amp;""="",F593&amp;""=""),"",IF(NOT(ISNUMBER(MATCH(F593,'المنتجات'!$A$5:$A$204,0))),"كود المنتج غير معروف",IF(NOT(ISNUMBER(MATCH(E593,'المحافظات'!$A$5:$A$44,0))),"المنطقة غير معروفة",IF(K593&lt;0,"الخصم أكبر من قيمة الطلب",IF(I593&amp;""="","اكتب الحالة","")))))</f>
        <v/>
      </c>
    </row>
    <row r="594">
      <c r="A594" s="17" t="n"/>
      <c r="B594" s="5" t="n"/>
      <c r="C594" s="5" t="n"/>
      <c r="D594" s="13" t="n"/>
      <c r="E594" s="5" t="n"/>
      <c r="F594" s="5" t="n"/>
      <c r="G594" s="15" t="n"/>
      <c r="H594" s="14" t="n"/>
      <c r="I594" s="5" t="n"/>
      <c r="J594" s="6">
        <f>IF(AND(B594&amp;""="",F594&amp;""=""),"",IFERROR(INDEX('المنتجات'!$B$5:$B$204,MATCH($F594,'المنتجات'!$A$5:$A$204,0))&amp;"",""))</f>
        <v/>
      </c>
      <c r="K594" s="18">
        <f>IF(AND(B594&amp;""="",F594&amp;""=""),"",IFERROR(INDEX('المنتجات'!$D$5:$D$204,MATCH($F594,'المنتجات'!$A$5:$A$204,0))*G594-H594,0))</f>
        <v/>
      </c>
      <c r="L594" s="18">
        <f>IF(AND(B594&amp;""="",F594&amp;""=""),"",IF(I594="تم التسليم",IFERROR(INDEX('المحافظات'!$B$5:$B$44,MATCH($E594,'المحافظات'!$A$5:$A$44,0)),0),0))</f>
        <v/>
      </c>
      <c r="M594" s="18">
        <f>IF(AND(B594&amp;""="",F594&amp;""=""),"",IFERROR(INDEX('المنتجات'!$C$5:$C$204,MATCH($F594,'المنتجات'!$A$5:$A$204,0))*G594,0))</f>
        <v/>
      </c>
      <c r="N594" s="18">
        <f>IF(AND(B594&amp;""="",F594&amp;""=""),"",IF(I594="تم التسليم",IFERROR(INDEX('المحافظات'!$C$5:$C$44,MATCH($E594,'المحافظات'!$A$5:$A$44,0)),0),IF(I594="مرتجع",IFERROR(INDEX('المحافظات'!$D$5:$D$44,MATCH($E594,'المحافظات'!$A$5:$A$44,0)),0),0)))</f>
        <v/>
      </c>
      <c r="O594" s="18">
        <f>IF(AND(B594&amp;""="",F594&amp;""=""),"",IF(I594="تم التسليم",K594+L594-M594-N594,IF(I594="مرتجع",-N594,IF(I594="ملغي",0,""))))</f>
        <v/>
      </c>
      <c r="P594" s="6">
        <f>IF(AND(B594&amp;""="",F594&amp;""=""),"",IF(NOT(ISNUMBER(MATCH(F594,'المنتجات'!$A$5:$A$204,0))),"كود المنتج غير معروف",IF(NOT(ISNUMBER(MATCH(E594,'المحافظات'!$A$5:$A$44,0))),"المنطقة غير معروفة",IF(K594&lt;0,"الخصم أكبر من قيمة الطلب",IF(I594&amp;""="","اكتب الحالة","")))))</f>
        <v/>
      </c>
    </row>
    <row r="595">
      <c r="A595" s="17" t="n"/>
      <c r="B595" s="5" t="n"/>
      <c r="C595" s="5" t="n"/>
      <c r="D595" s="13" t="n"/>
      <c r="E595" s="5" t="n"/>
      <c r="F595" s="5" t="n"/>
      <c r="G595" s="15" t="n"/>
      <c r="H595" s="14" t="n"/>
      <c r="I595" s="5" t="n"/>
      <c r="J595" s="6">
        <f>IF(AND(B595&amp;""="",F595&amp;""=""),"",IFERROR(INDEX('المنتجات'!$B$5:$B$204,MATCH($F595,'المنتجات'!$A$5:$A$204,0))&amp;"",""))</f>
        <v/>
      </c>
      <c r="K595" s="18">
        <f>IF(AND(B595&amp;""="",F595&amp;""=""),"",IFERROR(INDEX('المنتجات'!$D$5:$D$204,MATCH($F595,'المنتجات'!$A$5:$A$204,0))*G595-H595,0))</f>
        <v/>
      </c>
      <c r="L595" s="18">
        <f>IF(AND(B595&amp;""="",F595&amp;""=""),"",IF(I595="تم التسليم",IFERROR(INDEX('المحافظات'!$B$5:$B$44,MATCH($E595,'المحافظات'!$A$5:$A$44,0)),0),0))</f>
        <v/>
      </c>
      <c r="M595" s="18">
        <f>IF(AND(B595&amp;""="",F595&amp;""=""),"",IFERROR(INDEX('المنتجات'!$C$5:$C$204,MATCH($F595,'المنتجات'!$A$5:$A$204,0))*G595,0))</f>
        <v/>
      </c>
      <c r="N595" s="18">
        <f>IF(AND(B595&amp;""="",F595&amp;""=""),"",IF(I595="تم التسليم",IFERROR(INDEX('المحافظات'!$C$5:$C$44,MATCH($E595,'المحافظات'!$A$5:$A$44,0)),0),IF(I595="مرتجع",IFERROR(INDEX('المحافظات'!$D$5:$D$44,MATCH($E595,'المحافظات'!$A$5:$A$44,0)),0),0)))</f>
        <v/>
      </c>
      <c r="O595" s="18">
        <f>IF(AND(B595&amp;""="",F595&amp;""=""),"",IF(I595="تم التسليم",K595+L595-M595-N595,IF(I595="مرتجع",-N595,IF(I595="ملغي",0,""))))</f>
        <v/>
      </c>
      <c r="P595" s="6">
        <f>IF(AND(B595&amp;""="",F595&amp;""=""),"",IF(NOT(ISNUMBER(MATCH(F595,'المنتجات'!$A$5:$A$204,0))),"كود المنتج غير معروف",IF(NOT(ISNUMBER(MATCH(E595,'المحافظات'!$A$5:$A$44,0))),"المنطقة غير معروفة",IF(K595&lt;0,"الخصم أكبر من قيمة الطلب",IF(I595&amp;""="","اكتب الحالة","")))))</f>
        <v/>
      </c>
    </row>
    <row r="596">
      <c r="A596" s="17" t="n"/>
      <c r="B596" s="5" t="n"/>
      <c r="C596" s="5" t="n"/>
      <c r="D596" s="13" t="n"/>
      <c r="E596" s="5" t="n"/>
      <c r="F596" s="5" t="n"/>
      <c r="G596" s="15" t="n"/>
      <c r="H596" s="14" t="n"/>
      <c r="I596" s="5" t="n"/>
      <c r="J596" s="6">
        <f>IF(AND(B596&amp;""="",F596&amp;""=""),"",IFERROR(INDEX('المنتجات'!$B$5:$B$204,MATCH($F596,'المنتجات'!$A$5:$A$204,0))&amp;"",""))</f>
        <v/>
      </c>
      <c r="K596" s="18">
        <f>IF(AND(B596&amp;""="",F596&amp;""=""),"",IFERROR(INDEX('المنتجات'!$D$5:$D$204,MATCH($F596,'المنتجات'!$A$5:$A$204,0))*G596-H596,0))</f>
        <v/>
      </c>
      <c r="L596" s="18">
        <f>IF(AND(B596&amp;""="",F596&amp;""=""),"",IF(I596="تم التسليم",IFERROR(INDEX('المحافظات'!$B$5:$B$44,MATCH($E596,'المحافظات'!$A$5:$A$44,0)),0),0))</f>
        <v/>
      </c>
      <c r="M596" s="18">
        <f>IF(AND(B596&amp;""="",F596&amp;""=""),"",IFERROR(INDEX('المنتجات'!$C$5:$C$204,MATCH($F596,'المنتجات'!$A$5:$A$204,0))*G596,0))</f>
        <v/>
      </c>
      <c r="N596" s="18">
        <f>IF(AND(B596&amp;""="",F596&amp;""=""),"",IF(I596="تم التسليم",IFERROR(INDEX('المحافظات'!$C$5:$C$44,MATCH($E596,'المحافظات'!$A$5:$A$44,0)),0),IF(I596="مرتجع",IFERROR(INDEX('المحافظات'!$D$5:$D$44,MATCH($E596,'المحافظات'!$A$5:$A$44,0)),0),0)))</f>
        <v/>
      </c>
      <c r="O596" s="18">
        <f>IF(AND(B596&amp;""="",F596&amp;""=""),"",IF(I596="تم التسليم",K596+L596-M596-N596,IF(I596="مرتجع",-N596,IF(I596="ملغي",0,""))))</f>
        <v/>
      </c>
      <c r="P596" s="6">
        <f>IF(AND(B596&amp;""="",F596&amp;""=""),"",IF(NOT(ISNUMBER(MATCH(F596,'المنتجات'!$A$5:$A$204,0))),"كود المنتج غير معروف",IF(NOT(ISNUMBER(MATCH(E596,'المحافظات'!$A$5:$A$44,0))),"المنطقة غير معروفة",IF(K596&lt;0,"الخصم أكبر من قيمة الطلب",IF(I596&amp;""="","اكتب الحالة","")))))</f>
        <v/>
      </c>
    </row>
    <row r="597">
      <c r="A597" s="17" t="n"/>
      <c r="B597" s="5" t="n"/>
      <c r="C597" s="5" t="n"/>
      <c r="D597" s="13" t="n"/>
      <c r="E597" s="5" t="n"/>
      <c r="F597" s="5" t="n"/>
      <c r="G597" s="15" t="n"/>
      <c r="H597" s="14" t="n"/>
      <c r="I597" s="5" t="n"/>
      <c r="J597" s="6">
        <f>IF(AND(B597&amp;""="",F597&amp;""=""),"",IFERROR(INDEX('المنتجات'!$B$5:$B$204,MATCH($F597,'المنتجات'!$A$5:$A$204,0))&amp;"",""))</f>
        <v/>
      </c>
      <c r="K597" s="18">
        <f>IF(AND(B597&amp;""="",F597&amp;""=""),"",IFERROR(INDEX('المنتجات'!$D$5:$D$204,MATCH($F597,'المنتجات'!$A$5:$A$204,0))*G597-H597,0))</f>
        <v/>
      </c>
      <c r="L597" s="18">
        <f>IF(AND(B597&amp;""="",F597&amp;""=""),"",IF(I597="تم التسليم",IFERROR(INDEX('المحافظات'!$B$5:$B$44,MATCH($E597,'المحافظات'!$A$5:$A$44,0)),0),0))</f>
        <v/>
      </c>
      <c r="M597" s="18">
        <f>IF(AND(B597&amp;""="",F597&amp;""=""),"",IFERROR(INDEX('المنتجات'!$C$5:$C$204,MATCH($F597,'المنتجات'!$A$5:$A$204,0))*G597,0))</f>
        <v/>
      </c>
      <c r="N597" s="18">
        <f>IF(AND(B597&amp;""="",F597&amp;""=""),"",IF(I597="تم التسليم",IFERROR(INDEX('المحافظات'!$C$5:$C$44,MATCH($E597,'المحافظات'!$A$5:$A$44,0)),0),IF(I597="مرتجع",IFERROR(INDEX('المحافظات'!$D$5:$D$44,MATCH($E597,'المحافظات'!$A$5:$A$44,0)),0),0)))</f>
        <v/>
      </c>
      <c r="O597" s="18">
        <f>IF(AND(B597&amp;""="",F597&amp;""=""),"",IF(I597="تم التسليم",K597+L597-M597-N597,IF(I597="مرتجع",-N597,IF(I597="ملغي",0,""))))</f>
        <v/>
      </c>
      <c r="P597" s="6">
        <f>IF(AND(B597&amp;""="",F597&amp;""=""),"",IF(NOT(ISNUMBER(MATCH(F597,'المنتجات'!$A$5:$A$204,0))),"كود المنتج غير معروف",IF(NOT(ISNUMBER(MATCH(E597,'المحافظات'!$A$5:$A$44,0))),"المنطقة غير معروفة",IF(K597&lt;0,"الخصم أكبر من قيمة الطلب",IF(I597&amp;""="","اكتب الحالة","")))))</f>
        <v/>
      </c>
    </row>
    <row r="598">
      <c r="A598" s="17" t="n"/>
      <c r="B598" s="5" t="n"/>
      <c r="C598" s="5" t="n"/>
      <c r="D598" s="13" t="n"/>
      <c r="E598" s="5" t="n"/>
      <c r="F598" s="5" t="n"/>
      <c r="G598" s="15" t="n"/>
      <c r="H598" s="14" t="n"/>
      <c r="I598" s="5" t="n"/>
      <c r="J598" s="6">
        <f>IF(AND(B598&amp;""="",F598&amp;""=""),"",IFERROR(INDEX('المنتجات'!$B$5:$B$204,MATCH($F598,'المنتجات'!$A$5:$A$204,0))&amp;"",""))</f>
        <v/>
      </c>
      <c r="K598" s="18">
        <f>IF(AND(B598&amp;""="",F598&amp;""=""),"",IFERROR(INDEX('المنتجات'!$D$5:$D$204,MATCH($F598,'المنتجات'!$A$5:$A$204,0))*G598-H598,0))</f>
        <v/>
      </c>
      <c r="L598" s="18">
        <f>IF(AND(B598&amp;""="",F598&amp;""=""),"",IF(I598="تم التسليم",IFERROR(INDEX('المحافظات'!$B$5:$B$44,MATCH($E598,'المحافظات'!$A$5:$A$44,0)),0),0))</f>
        <v/>
      </c>
      <c r="M598" s="18">
        <f>IF(AND(B598&amp;""="",F598&amp;""=""),"",IFERROR(INDEX('المنتجات'!$C$5:$C$204,MATCH($F598,'المنتجات'!$A$5:$A$204,0))*G598,0))</f>
        <v/>
      </c>
      <c r="N598" s="18">
        <f>IF(AND(B598&amp;""="",F598&amp;""=""),"",IF(I598="تم التسليم",IFERROR(INDEX('المحافظات'!$C$5:$C$44,MATCH($E598,'المحافظات'!$A$5:$A$44,0)),0),IF(I598="مرتجع",IFERROR(INDEX('المحافظات'!$D$5:$D$44,MATCH($E598,'المحافظات'!$A$5:$A$44,0)),0),0)))</f>
        <v/>
      </c>
      <c r="O598" s="18">
        <f>IF(AND(B598&amp;""="",F598&amp;""=""),"",IF(I598="تم التسليم",K598+L598-M598-N598,IF(I598="مرتجع",-N598,IF(I598="ملغي",0,""))))</f>
        <v/>
      </c>
      <c r="P598" s="6">
        <f>IF(AND(B598&amp;""="",F598&amp;""=""),"",IF(NOT(ISNUMBER(MATCH(F598,'المنتجات'!$A$5:$A$204,0))),"كود المنتج غير معروف",IF(NOT(ISNUMBER(MATCH(E598,'المحافظات'!$A$5:$A$44,0))),"المنطقة غير معروفة",IF(K598&lt;0,"الخصم أكبر من قيمة الطلب",IF(I598&amp;""="","اكتب الحالة","")))))</f>
        <v/>
      </c>
    </row>
    <row r="599">
      <c r="A599" s="17" t="n"/>
      <c r="B599" s="5" t="n"/>
      <c r="C599" s="5" t="n"/>
      <c r="D599" s="13" t="n"/>
      <c r="E599" s="5" t="n"/>
      <c r="F599" s="5" t="n"/>
      <c r="G599" s="15" t="n"/>
      <c r="H599" s="14" t="n"/>
      <c r="I599" s="5" t="n"/>
      <c r="J599" s="6">
        <f>IF(AND(B599&amp;""="",F599&amp;""=""),"",IFERROR(INDEX('المنتجات'!$B$5:$B$204,MATCH($F599,'المنتجات'!$A$5:$A$204,0))&amp;"",""))</f>
        <v/>
      </c>
      <c r="K599" s="18">
        <f>IF(AND(B599&amp;""="",F599&amp;""=""),"",IFERROR(INDEX('المنتجات'!$D$5:$D$204,MATCH($F599,'المنتجات'!$A$5:$A$204,0))*G599-H599,0))</f>
        <v/>
      </c>
      <c r="L599" s="18">
        <f>IF(AND(B599&amp;""="",F599&amp;""=""),"",IF(I599="تم التسليم",IFERROR(INDEX('المحافظات'!$B$5:$B$44,MATCH($E599,'المحافظات'!$A$5:$A$44,0)),0),0))</f>
        <v/>
      </c>
      <c r="M599" s="18">
        <f>IF(AND(B599&amp;""="",F599&amp;""=""),"",IFERROR(INDEX('المنتجات'!$C$5:$C$204,MATCH($F599,'المنتجات'!$A$5:$A$204,0))*G599,0))</f>
        <v/>
      </c>
      <c r="N599" s="18">
        <f>IF(AND(B599&amp;""="",F599&amp;""=""),"",IF(I599="تم التسليم",IFERROR(INDEX('المحافظات'!$C$5:$C$44,MATCH($E599,'المحافظات'!$A$5:$A$44,0)),0),IF(I599="مرتجع",IFERROR(INDEX('المحافظات'!$D$5:$D$44,MATCH($E599,'المحافظات'!$A$5:$A$44,0)),0),0)))</f>
        <v/>
      </c>
      <c r="O599" s="18">
        <f>IF(AND(B599&amp;""="",F599&amp;""=""),"",IF(I599="تم التسليم",K599+L599-M599-N599,IF(I599="مرتجع",-N599,IF(I599="ملغي",0,""))))</f>
        <v/>
      </c>
      <c r="P599" s="6">
        <f>IF(AND(B599&amp;""="",F599&amp;""=""),"",IF(NOT(ISNUMBER(MATCH(F599,'المنتجات'!$A$5:$A$204,0))),"كود المنتج غير معروف",IF(NOT(ISNUMBER(MATCH(E599,'المحافظات'!$A$5:$A$44,0))),"المنطقة غير معروفة",IF(K599&lt;0,"الخصم أكبر من قيمة الطلب",IF(I599&amp;""="","اكتب الحالة","")))))</f>
        <v/>
      </c>
    </row>
    <row r="600">
      <c r="A600" s="17" t="n"/>
      <c r="B600" s="5" t="n"/>
      <c r="C600" s="5" t="n"/>
      <c r="D600" s="13" t="n"/>
      <c r="E600" s="5" t="n"/>
      <c r="F600" s="5" t="n"/>
      <c r="G600" s="15" t="n"/>
      <c r="H600" s="14" t="n"/>
      <c r="I600" s="5" t="n"/>
      <c r="J600" s="6">
        <f>IF(AND(B600&amp;""="",F600&amp;""=""),"",IFERROR(INDEX('المنتجات'!$B$5:$B$204,MATCH($F600,'المنتجات'!$A$5:$A$204,0))&amp;"",""))</f>
        <v/>
      </c>
      <c r="K600" s="18">
        <f>IF(AND(B600&amp;""="",F600&amp;""=""),"",IFERROR(INDEX('المنتجات'!$D$5:$D$204,MATCH($F600,'المنتجات'!$A$5:$A$204,0))*G600-H600,0))</f>
        <v/>
      </c>
      <c r="L600" s="18">
        <f>IF(AND(B600&amp;""="",F600&amp;""=""),"",IF(I600="تم التسليم",IFERROR(INDEX('المحافظات'!$B$5:$B$44,MATCH($E600,'المحافظات'!$A$5:$A$44,0)),0),0))</f>
        <v/>
      </c>
      <c r="M600" s="18">
        <f>IF(AND(B600&amp;""="",F600&amp;""=""),"",IFERROR(INDEX('المنتجات'!$C$5:$C$204,MATCH($F600,'المنتجات'!$A$5:$A$204,0))*G600,0))</f>
        <v/>
      </c>
      <c r="N600" s="18">
        <f>IF(AND(B600&amp;""="",F600&amp;""=""),"",IF(I600="تم التسليم",IFERROR(INDEX('المحافظات'!$C$5:$C$44,MATCH($E600,'المحافظات'!$A$5:$A$44,0)),0),IF(I600="مرتجع",IFERROR(INDEX('المحافظات'!$D$5:$D$44,MATCH($E600,'المحافظات'!$A$5:$A$44,0)),0),0)))</f>
        <v/>
      </c>
      <c r="O600" s="18">
        <f>IF(AND(B600&amp;""="",F600&amp;""=""),"",IF(I600="تم التسليم",K600+L600-M600-N600,IF(I600="مرتجع",-N600,IF(I600="ملغي",0,""))))</f>
        <v/>
      </c>
      <c r="P600" s="6">
        <f>IF(AND(B600&amp;""="",F600&amp;""=""),"",IF(NOT(ISNUMBER(MATCH(F600,'المنتجات'!$A$5:$A$204,0))),"كود المنتج غير معروف",IF(NOT(ISNUMBER(MATCH(E600,'المحافظات'!$A$5:$A$44,0))),"المنطقة غير معروفة",IF(K600&lt;0,"الخصم أكبر من قيمة الطلب",IF(I600&amp;""="","اكتب الحالة","")))))</f>
        <v/>
      </c>
    </row>
    <row r="601">
      <c r="A601" s="17" t="n"/>
      <c r="B601" s="5" t="n"/>
      <c r="C601" s="5" t="n"/>
      <c r="D601" s="13" t="n"/>
      <c r="E601" s="5" t="n"/>
      <c r="F601" s="5" t="n"/>
      <c r="G601" s="15" t="n"/>
      <c r="H601" s="14" t="n"/>
      <c r="I601" s="5" t="n"/>
      <c r="J601" s="6">
        <f>IF(AND(B601&amp;""="",F601&amp;""=""),"",IFERROR(INDEX('المنتجات'!$B$5:$B$204,MATCH($F601,'المنتجات'!$A$5:$A$204,0))&amp;"",""))</f>
        <v/>
      </c>
      <c r="K601" s="18">
        <f>IF(AND(B601&amp;""="",F601&amp;""=""),"",IFERROR(INDEX('المنتجات'!$D$5:$D$204,MATCH($F601,'المنتجات'!$A$5:$A$204,0))*G601-H601,0))</f>
        <v/>
      </c>
      <c r="L601" s="18">
        <f>IF(AND(B601&amp;""="",F601&amp;""=""),"",IF(I601="تم التسليم",IFERROR(INDEX('المحافظات'!$B$5:$B$44,MATCH($E601,'المحافظات'!$A$5:$A$44,0)),0),0))</f>
        <v/>
      </c>
      <c r="M601" s="18">
        <f>IF(AND(B601&amp;""="",F601&amp;""=""),"",IFERROR(INDEX('المنتجات'!$C$5:$C$204,MATCH($F601,'المنتجات'!$A$5:$A$204,0))*G601,0))</f>
        <v/>
      </c>
      <c r="N601" s="18">
        <f>IF(AND(B601&amp;""="",F601&amp;""=""),"",IF(I601="تم التسليم",IFERROR(INDEX('المحافظات'!$C$5:$C$44,MATCH($E601,'المحافظات'!$A$5:$A$44,0)),0),IF(I601="مرتجع",IFERROR(INDEX('المحافظات'!$D$5:$D$44,MATCH($E601,'المحافظات'!$A$5:$A$44,0)),0),0)))</f>
        <v/>
      </c>
      <c r="O601" s="18">
        <f>IF(AND(B601&amp;""="",F601&amp;""=""),"",IF(I601="تم التسليم",K601+L601-M601-N601,IF(I601="مرتجع",-N601,IF(I601="ملغي",0,""))))</f>
        <v/>
      </c>
      <c r="P601" s="6">
        <f>IF(AND(B601&amp;""="",F601&amp;""=""),"",IF(NOT(ISNUMBER(MATCH(F601,'المنتجات'!$A$5:$A$204,0))),"كود المنتج غير معروف",IF(NOT(ISNUMBER(MATCH(E601,'المحافظات'!$A$5:$A$44,0))),"المنطقة غير معروفة",IF(K601&lt;0,"الخصم أكبر من قيمة الطلب",IF(I601&amp;""="","اكتب الحالة","")))))</f>
        <v/>
      </c>
    </row>
    <row r="602">
      <c r="A602" s="17" t="n"/>
      <c r="B602" s="5" t="n"/>
      <c r="C602" s="5" t="n"/>
      <c r="D602" s="13" t="n"/>
      <c r="E602" s="5" t="n"/>
      <c r="F602" s="5" t="n"/>
      <c r="G602" s="15" t="n"/>
      <c r="H602" s="14" t="n"/>
      <c r="I602" s="5" t="n"/>
      <c r="J602" s="6">
        <f>IF(AND(B602&amp;""="",F602&amp;""=""),"",IFERROR(INDEX('المنتجات'!$B$5:$B$204,MATCH($F602,'المنتجات'!$A$5:$A$204,0))&amp;"",""))</f>
        <v/>
      </c>
      <c r="K602" s="18">
        <f>IF(AND(B602&amp;""="",F602&amp;""=""),"",IFERROR(INDEX('المنتجات'!$D$5:$D$204,MATCH($F602,'المنتجات'!$A$5:$A$204,0))*G602-H602,0))</f>
        <v/>
      </c>
      <c r="L602" s="18">
        <f>IF(AND(B602&amp;""="",F602&amp;""=""),"",IF(I602="تم التسليم",IFERROR(INDEX('المحافظات'!$B$5:$B$44,MATCH($E602,'المحافظات'!$A$5:$A$44,0)),0),0))</f>
        <v/>
      </c>
      <c r="M602" s="18">
        <f>IF(AND(B602&amp;""="",F602&amp;""=""),"",IFERROR(INDEX('المنتجات'!$C$5:$C$204,MATCH($F602,'المنتجات'!$A$5:$A$204,0))*G602,0))</f>
        <v/>
      </c>
      <c r="N602" s="18">
        <f>IF(AND(B602&amp;""="",F602&amp;""=""),"",IF(I602="تم التسليم",IFERROR(INDEX('المحافظات'!$C$5:$C$44,MATCH($E602,'المحافظات'!$A$5:$A$44,0)),0),IF(I602="مرتجع",IFERROR(INDEX('المحافظات'!$D$5:$D$44,MATCH($E602,'المحافظات'!$A$5:$A$44,0)),0),0)))</f>
        <v/>
      </c>
      <c r="O602" s="18">
        <f>IF(AND(B602&amp;""="",F602&amp;""=""),"",IF(I602="تم التسليم",K602+L602-M602-N602,IF(I602="مرتجع",-N602,IF(I602="ملغي",0,""))))</f>
        <v/>
      </c>
      <c r="P602" s="6">
        <f>IF(AND(B602&amp;""="",F602&amp;""=""),"",IF(NOT(ISNUMBER(MATCH(F602,'المنتجات'!$A$5:$A$204,0))),"كود المنتج غير معروف",IF(NOT(ISNUMBER(MATCH(E602,'المحافظات'!$A$5:$A$44,0))),"المنطقة غير معروفة",IF(K602&lt;0,"الخصم أكبر من قيمة الطلب",IF(I602&amp;""="","اكتب الحالة","")))))</f>
        <v/>
      </c>
    </row>
    <row r="603">
      <c r="A603" s="17" t="n"/>
      <c r="B603" s="5" t="n"/>
      <c r="C603" s="5" t="n"/>
      <c r="D603" s="13" t="n"/>
      <c r="E603" s="5" t="n"/>
      <c r="F603" s="5" t="n"/>
      <c r="G603" s="15" t="n"/>
      <c r="H603" s="14" t="n"/>
      <c r="I603" s="5" t="n"/>
      <c r="J603" s="6">
        <f>IF(AND(B603&amp;""="",F603&amp;""=""),"",IFERROR(INDEX('المنتجات'!$B$5:$B$204,MATCH($F603,'المنتجات'!$A$5:$A$204,0))&amp;"",""))</f>
        <v/>
      </c>
      <c r="K603" s="18">
        <f>IF(AND(B603&amp;""="",F603&amp;""=""),"",IFERROR(INDEX('المنتجات'!$D$5:$D$204,MATCH($F603,'المنتجات'!$A$5:$A$204,0))*G603-H603,0))</f>
        <v/>
      </c>
      <c r="L603" s="18">
        <f>IF(AND(B603&amp;""="",F603&amp;""=""),"",IF(I603="تم التسليم",IFERROR(INDEX('المحافظات'!$B$5:$B$44,MATCH($E603,'المحافظات'!$A$5:$A$44,0)),0),0))</f>
        <v/>
      </c>
      <c r="M603" s="18">
        <f>IF(AND(B603&amp;""="",F603&amp;""=""),"",IFERROR(INDEX('المنتجات'!$C$5:$C$204,MATCH($F603,'المنتجات'!$A$5:$A$204,0))*G603,0))</f>
        <v/>
      </c>
      <c r="N603" s="18">
        <f>IF(AND(B603&amp;""="",F603&amp;""=""),"",IF(I603="تم التسليم",IFERROR(INDEX('المحافظات'!$C$5:$C$44,MATCH($E603,'المحافظات'!$A$5:$A$44,0)),0),IF(I603="مرتجع",IFERROR(INDEX('المحافظات'!$D$5:$D$44,MATCH($E603,'المحافظات'!$A$5:$A$44,0)),0),0)))</f>
        <v/>
      </c>
      <c r="O603" s="18">
        <f>IF(AND(B603&amp;""="",F603&amp;""=""),"",IF(I603="تم التسليم",K603+L603-M603-N603,IF(I603="مرتجع",-N603,IF(I603="ملغي",0,""))))</f>
        <v/>
      </c>
      <c r="P603" s="6">
        <f>IF(AND(B603&amp;""="",F603&amp;""=""),"",IF(NOT(ISNUMBER(MATCH(F603,'المنتجات'!$A$5:$A$204,0))),"كود المنتج غير معروف",IF(NOT(ISNUMBER(MATCH(E603,'المحافظات'!$A$5:$A$44,0))),"المنطقة غير معروفة",IF(K603&lt;0,"الخصم أكبر من قيمة الطلب",IF(I603&amp;""="","اكتب الحالة","")))))</f>
        <v/>
      </c>
    </row>
    <row r="604">
      <c r="A604" s="17" t="n"/>
      <c r="B604" s="5" t="n"/>
      <c r="C604" s="5" t="n"/>
      <c r="D604" s="13" t="n"/>
      <c r="E604" s="5" t="n"/>
      <c r="F604" s="5" t="n"/>
      <c r="G604" s="15" t="n"/>
      <c r="H604" s="14" t="n"/>
      <c r="I604" s="5" t="n"/>
      <c r="J604" s="6">
        <f>IF(AND(B604&amp;""="",F604&amp;""=""),"",IFERROR(INDEX('المنتجات'!$B$5:$B$204,MATCH($F604,'المنتجات'!$A$5:$A$204,0))&amp;"",""))</f>
        <v/>
      </c>
      <c r="K604" s="18">
        <f>IF(AND(B604&amp;""="",F604&amp;""=""),"",IFERROR(INDEX('المنتجات'!$D$5:$D$204,MATCH($F604,'المنتجات'!$A$5:$A$204,0))*G604-H604,0))</f>
        <v/>
      </c>
      <c r="L604" s="18">
        <f>IF(AND(B604&amp;""="",F604&amp;""=""),"",IF(I604="تم التسليم",IFERROR(INDEX('المحافظات'!$B$5:$B$44,MATCH($E604,'المحافظات'!$A$5:$A$44,0)),0),0))</f>
        <v/>
      </c>
      <c r="M604" s="18">
        <f>IF(AND(B604&amp;""="",F604&amp;""=""),"",IFERROR(INDEX('المنتجات'!$C$5:$C$204,MATCH($F604,'المنتجات'!$A$5:$A$204,0))*G604,0))</f>
        <v/>
      </c>
      <c r="N604" s="18">
        <f>IF(AND(B604&amp;""="",F604&amp;""=""),"",IF(I604="تم التسليم",IFERROR(INDEX('المحافظات'!$C$5:$C$44,MATCH($E604,'المحافظات'!$A$5:$A$44,0)),0),IF(I604="مرتجع",IFERROR(INDEX('المحافظات'!$D$5:$D$44,MATCH($E604,'المحافظات'!$A$5:$A$44,0)),0),0)))</f>
        <v/>
      </c>
      <c r="O604" s="18">
        <f>IF(AND(B604&amp;""="",F604&amp;""=""),"",IF(I604="تم التسليم",K604+L604-M604-N604,IF(I604="مرتجع",-N604,IF(I604="ملغي",0,""))))</f>
        <v/>
      </c>
      <c r="P604" s="6">
        <f>IF(AND(B604&amp;""="",F604&amp;""=""),"",IF(NOT(ISNUMBER(MATCH(F604,'المنتجات'!$A$5:$A$204,0))),"كود المنتج غير معروف",IF(NOT(ISNUMBER(MATCH(E604,'المحافظات'!$A$5:$A$44,0))),"المنطقة غير معروفة",IF(K604&lt;0,"الخصم أكبر من قيمة الطلب",IF(I604&amp;""="","اكتب الحالة","")))))</f>
        <v/>
      </c>
    </row>
    <row r="605">
      <c r="A605" s="17" t="n"/>
      <c r="B605" s="5" t="n"/>
      <c r="C605" s="5" t="n"/>
      <c r="D605" s="13" t="n"/>
      <c r="E605" s="5" t="n"/>
      <c r="F605" s="5" t="n"/>
      <c r="G605" s="15" t="n"/>
      <c r="H605" s="14" t="n"/>
      <c r="I605" s="5" t="n"/>
      <c r="J605" s="6">
        <f>IF(AND(B605&amp;""="",F605&amp;""=""),"",IFERROR(INDEX('المنتجات'!$B$5:$B$204,MATCH($F605,'المنتجات'!$A$5:$A$204,0))&amp;"",""))</f>
        <v/>
      </c>
      <c r="K605" s="18">
        <f>IF(AND(B605&amp;""="",F605&amp;""=""),"",IFERROR(INDEX('المنتجات'!$D$5:$D$204,MATCH($F605,'المنتجات'!$A$5:$A$204,0))*G605-H605,0))</f>
        <v/>
      </c>
      <c r="L605" s="18">
        <f>IF(AND(B605&amp;""="",F605&amp;""=""),"",IF(I605="تم التسليم",IFERROR(INDEX('المحافظات'!$B$5:$B$44,MATCH($E605,'المحافظات'!$A$5:$A$44,0)),0),0))</f>
        <v/>
      </c>
      <c r="M605" s="18">
        <f>IF(AND(B605&amp;""="",F605&amp;""=""),"",IFERROR(INDEX('المنتجات'!$C$5:$C$204,MATCH($F605,'المنتجات'!$A$5:$A$204,0))*G605,0))</f>
        <v/>
      </c>
      <c r="N605" s="18">
        <f>IF(AND(B605&amp;""="",F605&amp;""=""),"",IF(I605="تم التسليم",IFERROR(INDEX('المحافظات'!$C$5:$C$44,MATCH($E605,'المحافظات'!$A$5:$A$44,0)),0),IF(I605="مرتجع",IFERROR(INDEX('المحافظات'!$D$5:$D$44,MATCH($E605,'المحافظات'!$A$5:$A$44,0)),0),0)))</f>
        <v/>
      </c>
      <c r="O605" s="18">
        <f>IF(AND(B605&amp;""="",F605&amp;""=""),"",IF(I605="تم التسليم",K605+L605-M605-N605,IF(I605="مرتجع",-N605,IF(I605="ملغي",0,""))))</f>
        <v/>
      </c>
      <c r="P605" s="6">
        <f>IF(AND(B605&amp;""="",F605&amp;""=""),"",IF(NOT(ISNUMBER(MATCH(F605,'المنتجات'!$A$5:$A$204,0))),"كود المنتج غير معروف",IF(NOT(ISNUMBER(MATCH(E605,'المحافظات'!$A$5:$A$44,0))),"المنطقة غير معروفة",IF(K605&lt;0,"الخصم أكبر من قيمة الطلب",IF(I605&amp;""="","اكتب الحالة","")))))</f>
        <v/>
      </c>
    </row>
    <row r="606">
      <c r="A606" s="17" t="n"/>
      <c r="B606" s="5" t="n"/>
      <c r="C606" s="5" t="n"/>
      <c r="D606" s="13" t="n"/>
      <c r="E606" s="5" t="n"/>
      <c r="F606" s="5" t="n"/>
      <c r="G606" s="15" t="n"/>
      <c r="H606" s="14" t="n"/>
      <c r="I606" s="5" t="n"/>
      <c r="J606" s="6">
        <f>IF(AND(B606&amp;""="",F606&amp;""=""),"",IFERROR(INDEX('المنتجات'!$B$5:$B$204,MATCH($F606,'المنتجات'!$A$5:$A$204,0))&amp;"",""))</f>
        <v/>
      </c>
      <c r="K606" s="18">
        <f>IF(AND(B606&amp;""="",F606&amp;""=""),"",IFERROR(INDEX('المنتجات'!$D$5:$D$204,MATCH($F606,'المنتجات'!$A$5:$A$204,0))*G606-H606,0))</f>
        <v/>
      </c>
      <c r="L606" s="18">
        <f>IF(AND(B606&amp;""="",F606&amp;""=""),"",IF(I606="تم التسليم",IFERROR(INDEX('المحافظات'!$B$5:$B$44,MATCH($E606,'المحافظات'!$A$5:$A$44,0)),0),0))</f>
        <v/>
      </c>
      <c r="M606" s="18">
        <f>IF(AND(B606&amp;""="",F606&amp;""=""),"",IFERROR(INDEX('المنتجات'!$C$5:$C$204,MATCH($F606,'المنتجات'!$A$5:$A$204,0))*G606,0))</f>
        <v/>
      </c>
      <c r="N606" s="18">
        <f>IF(AND(B606&amp;""="",F606&amp;""=""),"",IF(I606="تم التسليم",IFERROR(INDEX('المحافظات'!$C$5:$C$44,MATCH($E606,'المحافظات'!$A$5:$A$44,0)),0),IF(I606="مرتجع",IFERROR(INDEX('المحافظات'!$D$5:$D$44,MATCH($E606,'المحافظات'!$A$5:$A$44,0)),0),0)))</f>
        <v/>
      </c>
      <c r="O606" s="18">
        <f>IF(AND(B606&amp;""="",F606&amp;""=""),"",IF(I606="تم التسليم",K606+L606-M606-N606,IF(I606="مرتجع",-N606,IF(I606="ملغي",0,""))))</f>
        <v/>
      </c>
      <c r="P606" s="6">
        <f>IF(AND(B606&amp;""="",F606&amp;""=""),"",IF(NOT(ISNUMBER(MATCH(F606,'المنتجات'!$A$5:$A$204,0))),"كود المنتج غير معروف",IF(NOT(ISNUMBER(MATCH(E606,'المحافظات'!$A$5:$A$44,0))),"المنطقة غير معروفة",IF(K606&lt;0,"الخصم أكبر من قيمة الطلب",IF(I606&amp;""="","اكتب الحالة","")))))</f>
        <v/>
      </c>
    </row>
    <row r="607">
      <c r="A607" s="17" t="n"/>
      <c r="B607" s="5" t="n"/>
      <c r="C607" s="5" t="n"/>
      <c r="D607" s="13" t="n"/>
      <c r="E607" s="5" t="n"/>
      <c r="F607" s="5" t="n"/>
      <c r="G607" s="15" t="n"/>
      <c r="H607" s="14" t="n"/>
      <c r="I607" s="5" t="n"/>
      <c r="J607" s="6">
        <f>IF(AND(B607&amp;""="",F607&amp;""=""),"",IFERROR(INDEX('المنتجات'!$B$5:$B$204,MATCH($F607,'المنتجات'!$A$5:$A$204,0))&amp;"",""))</f>
        <v/>
      </c>
      <c r="K607" s="18">
        <f>IF(AND(B607&amp;""="",F607&amp;""=""),"",IFERROR(INDEX('المنتجات'!$D$5:$D$204,MATCH($F607,'المنتجات'!$A$5:$A$204,0))*G607-H607,0))</f>
        <v/>
      </c>
      <c r="L607" s="18">
        <f>IF(AND(B607&amp;""="",F607&amp;""=""),"",IF(I607="تم التسليم",IFERROR(INDEX('المحافظات'!$B$5:$B$44,MATCH($E607,'المحافظات'!$A$5:$A$44,0)),0),0))</f>
        <v/>
      </c>
      <c r="M607" s="18">
        <f>IF(AND(B607&amp;""="",F607&amp;""=""),"",IFERROR(INDEX('المنتجات'!$C$5:$C$204,MATCH($F607,'المنتجات'!$A$5:$A$204,0))*G607,0))</f>
        <v/>
      </c>
      <c r="N607" s="18">
        <f>IF(AND(B607&amp;""="",F607&amp;""=""),"",IF(I607="تم التسليم",IFERROR(INDEX('المحافظات'!$C$5:$C$44,MATCH($E607,'المحافظات'!$A$5:$A$44,0)),0),IF(I607="مرتجع",IFERROR(INDEX('المحافظات'!$D$5:$D$44,MATCH($E607,'المحافظات'!$A$5:$A$44,0)),0),0)))</f>
        <v/>
      </c>
      <c r="O607" s="18">
        <f>IF(AND(B607&amp;""="",F607&amp;""=""),"",IF(I607="تم التسليم",K607+L607-M607-N607,IF(I607="مرتجع",-N607,IF(I607="ملغي",0,""))))</f>
        <v/>
      </c>
      <c r="P607" s="6">
        <f>IF(AND(B607&amp;""="",F607&amp;""=""),"",IF(NOT(ISNUMBER(MATCH(F607,'المنتجات'!$A$5:$A$204,0))),"كود المنتج غير معروف",IF(NOT(ISNUMBER(MATCH(E607,'المحافظات'!$A$5:$A$44,0))),"المنطقة غير معروفة",IF(K607&lt;0,"الخصم أكبر من قيمة الطلب",IF(I607&amp;""="","اكتب الحالة","")))))</f>
        <v/>
      </c>
    </row>
    <row r="608">
      <c r="A608" s="17" t="n"/>
      <c r="B608" s="5" t="n"/>
      <c r="C608" s="5" t="n"/>
      <c r="D608" s="13" t="n"/>
      <c r="E608" s="5" t="n"/>
      <c r="F608" s="5" t="n"/>
      <c r="G608" s="15" t="n"/>
      <c r="H608" s="14" t="n"/>
      <c r="I608" s="5" t="n"/>
      <c r="J608" s="6">
        <f>IF(AND(B608&amp;""="",F608&amp;""=""),"",IFERROR(INDEX('المنتجات'!$B$5:$B$204,MATCH($F608,'المنتجات'!$A$5:$A$204,0))&amp;"",""))</f>
        <v/>
      </c>
      <c r="K608" s="18">
        <f>IF(AND(B608&amp;""="",F608&amp;""=""),"",IFERROR(INDEX('المنتجات'!$D$5:$D$204,MATCH($F608,'المنتجات'!$A$5:$A$204,0))*G608-H608,0))</f>
        <v/>
      </c>
      <c r="L608" s="18">
        <f>IF(AND(B608&amp;""="",F608&amp;""=""),"",IF(I608="تم التسليم",IFERROR(INDEX('المحافظات'!$B$5:$B$44,MATCH($E608,'المحافظات'!$A$5:$A$44,0)),0),0))</f>
        <v/>
      </c>
      <c r="M608" s="18">
        <f>IF(AND(B608&amp;""="",F608&amp;""=""),"",IFERROR(INDEX('المنتجات'!$C$5:$C$204,MATCH($F608,'المنتجات'!$A$5:$A$204,0))*G608,0))</f>
        <v/>
      </c>
      <c r="N608" s="18">
        <f>IF(AND(B608&amp;""="",F608&amp;""=""),"",IF(I608="تم التسليم",IFERROR(INDEX('المحافظات'!$C$5:$C$44,MATCH($E608,'المحافظات'!$A$5:$A$44,0)),0),IF(I608="مرتجع",IFERROR(INDEX('المحافظات'!$D$5:$D$44,MATCH($E608,'المحافظات'!$A$5:$A$44,0)),0),0)))</f>
        <v/>
      </c>
      <c r="O608" s="18">
        <f>IF(AND(B608&amp;""="",F608&amp;""=""),"",IF(I608="تم التسليم",K608+L608-M608-N608,IF(I608="مرتجع",-N608,IF(I608="ملغي",0,""))))</f>
        <v/>
      </c>
      <c r="P608" s="6">
        <f>IF(AND(B608&amp;""="",F608&amp;""=""),"",IF(NOT(ISNUMBER(MATCH(F608,'المنتجات'!$A$5:$A$204,0))),"كود المنتج غير معروف",IF(NOT(ISNUMBER(MATCH(E608,'المحافظات'!$A$5:$A$44,0))),"المنطقة غير معروفة",IF(K608&lt;0,"الخصم أكبر من قيمة الطلب",IF(I608&amp;""="","اكتب الحالة","")))))</f>
        <v/>
      </c>
    </row>
    <row r="609">
      <c r="A609" s="17" t="n"/>
      <c r="B609" s="5" t="n"/>
      <c r="C609" s="5" t="n"/>
      <c r="D609" s="13" t="n"/>
      <c r="E609" s="5" t="n"/>
      <c r="F609" s="5" t="n"/>
      <c r="G609" s="15" t="n"/>
      <c r="H609" s="14" t="n"/>
      <c r="I609" s="5" t="n"/>
      <c r="J609" s="6">
        <f>IF(AND(B609&amp;""="",F609&amp;""=""),"",IFERROR(INDEX('المنتجات'!$B$5:$B$204,MATCH($F609,'المنتجات'!$A$5:$A$204,0))&amp;"",""))</f>
        <v/>
      </c>
      <c r="K609" s="18">
        <f>IF(AND(B609&amp;""="",F609&amp;""=""),"",IFERROR(INDEX('المنتجات'!$D$5:$D$204,MATCH($F609,'المنتجات'!$A$5:$A$204,0))*G609-H609,0))</f>
        <v/>
      </c>
      <c r="L609" s="18">
        <f>IF(AND(B609&amp;""="",F609&amp;""=""),"",IF(I609="تم التسليم",IFERROR(INDEX('المحافظات'!$B$5:$B$44,MATCH($E609,'المحافظات'!$A$5:$A$44,0)),0),0))</f>
        <v/>
      </c>
      <c r="M609" s="18">
        <f>IF(AND(B609&amp;""="",F609&amp;""=""),"",IFERROR(INDEX('المنتجات'!$C$5:$C$204,MATCH($F609,'المنتجات'!$A$5:$A$204,0))*G609,0))</f>
        <v/>
      </c>
      <c r="N609" s="18">
        <f>IF(AND(B609&amp;""="",F609&amp;""=""),"",IF(I609="تم التسليم",IFERROR(INDEX('المحافظات'!$C$5:$C$44,MATCH($E609,'المحافظات'!$A$5:$A$44,0)),0),IF(I609="مرتجع",IFERROR(INDEX('المحافظات'!$D$5:$D$44,MATCH($E609,'المحافظات'!$A$5:$A$44,0)),0),0)))</f>
        <v/>
      </c>
      <c r="O609" s="18">
        <f>IF(AND(B609&amp;""="",F609&amp;""=""),"",IF(I609="تم التسليم",K609+L609-M609-N609,IF(I609="مرتجع",-N609,IF(I609="ملغي",0,""))))</f>
        <v/>
      </c>
      <c r="P609" s="6">
        <f>IF(AND(B609&amp;""="",F609&amp;""=""),"",IF(NOT(ISNUMBER(MATCH(F609,'المنتجات'!$A$5:$A$204,0))),"كود المنتج غير معروف",IF(NOT(ISNUMBER(MATCH(E609,'المحافظات'!$A$5:$A$44,0))),"المنطقة غير معروفة",IF(K609&lt;0,"الخصم أكبر من قيمة الطلب",IF(I609&amp;""="","اكتب الحالة","")))))</f>
        <v/>
      </c>
    </row>
    <row r="610">
      <c r="A610" s="17" t="n"/>
      <c r="B610" s="5" t="n"/>
      <c r="C610" s="5" t="n"/>
      <c r="D610" s="13" t="n"/>
      <c r="E610" s="5" t="n"/>
      <c r="F610" s="5" t="n"/>
      <c r="G610" s="15" t="n"/>
      <c r="H610" s="14" t="n"/>
      <c r="I610" s="5" t="n"/>
      <c r="J610" s="6">
        <f>IF(AND(B610&amp;""="",F610&amp;""=""),"",IFERROR(INDEX('المنتجات'!$B$5:$B$204,MATCH($F610,'المنتجات'!$A$5:$A$204,0))&amp;"",""))</f>
        <v/>
      </c>
      <c r="K610" s="18">
        <f>IF(AND(B610&amp;""="",F610&amp;""=""),"",IFERROR(INDEX('المنتجات'!$D$5:$D$204,MATCH($F610,'المنتجات'!$A$5:$A$204,0))*G610-H610,0))</f>
        <v/>
      </c>
      <c r="L610" s="18">
        <f>IF(AND(B610&amp;""="",F610&amp;""=""),"",IF(I610="تم التسليم",IFERROR(INDEX('المحافظات'!$B$5:$B$44,MATCH($E610,'المحافظات'!$A$5:$A$44,0)),0),0))</f>
        <v/>
      </c>
      <c r="M610" s="18">
        <f>IF(AND(B610&amp;""="",F610&amp;""=""),"",IFERROR(INDEX('المنتجات'!$C$5:$C$204,MATCH($F610,'المنتجات'!$A$5:$A$204,0))*G610,0))</f>
        <v/>
      </c>
      <c r="N610" s="18">
        <f>IF(AND(B610&amp;""="",F610&amp;""=""),"",IF(I610="تم التسليم",IFERROR(INDEX('المحافظات'!$C$5:$C$44,MATCH($E610,'المحافظات'!$A$5:$A$44,0)),0),IF(I610="مرتجع",IFERROR(INDEX('المحافظات'!$D$5:$D$44,MATCH($E610,'المحافظات'!$A$5:$A$44,0)),0),0)))</f>
        <v/>
      </c>
      <c r="O610" s="18">
        <f>IF(AND(B610&amp;""="",F610&amp;""=""),"",IF(I610="تم التسليم",K610+L610-M610-N610,IF(I610="مرتجع",-N610,IF(I610="ملغي",0,""))))</f>
        <v/>
      </c>
      <c r="P610" s="6">
        <f>IF(AND(B610&amp;""="",F610&amp;""=""),"",IF(NOT(ISNUMBER(MATCH(F610,'المنتجات'!$A$5:$A$204,0))),"كود المنتج غير معروف",IF(NOT(ISNUMBER(MATCH(E610,'المحافظات'!$A$5:$A$44,0))),"المنطقة غير معروفة",IF(K610&lt;0,"الخصم أكبر من قيمة الطلب",IF(I610&amp;""="","اكتب الحالة","")))))</f>
        <v/>
      </c>
    </row>
    <row r="611">
      <c r="A611" s="17" t="n"/>
      <c r="B611" s="5" t="n"/>
      <c r="C611" s="5" t="n"/>
      <c r="D611" s="13" t="n"/>
      <c r="E611" s="5" t="n"/>
      <c r="F611" s="5" t="n"/>
      <c r="G611" s="15" t="n"/>
      <c r="H611" s="14" t="n"/>
      <c r="I611" s="5" t="n"/>
      <c r="J611" s="6">
        <f>IF(AND(B611&amp;""="",F611&amp;""=""),"",IFERROR(INDEX('المنتجات'!$B$5:$B$204,MATCH($F611,'المنتجات'!$A$5:$A$204,0))&amp;"",""))</f>
        <v/>
      </c>
      <c r="K611" s="18">
        <f>IF(AND(B611&amp;""="",F611&amp;""=""),"",IFERROR(INDEX('المنتجات'!$D$5:$D$204,MATCH($F611,'المنتجات'!$A$5:$A$204,0))*G611-H611,0))</f>
        <v/>
      </c>
      <c r="L611" s="18">
        <f>IF(AND(B611&amp;""="",F611&amp;""=""),"",IF(I611="تم التسليم",IFERROR(INDEX('المحافظات'!$B$5:$B$44,MATCH($E611,'المحافظات'!$A$5:$A$44,0)),0),0))</f>
        <v/>
      </c>
      <c r="M611" s="18">
        <f>IF(AND(B611&amp;""="",F611&amp;""=""),"",IFERROR(INDEX('المنتجات'!$C$5:$C$204,MATCH($F611,'المنتجات'!$A$5:$A$204,0))*G611,0))</f>
        <v/>
      </c>
      <c r="N611" s="18">
        <f>IF(AND(B611&amp;""="",F611&amp;""=""),"",IF(I611="تم التسليم",IFERROR(INDEX('المحافظات'!$C$5:$C$44,MATCH($E611,'المحافظات'!$A$5:$A$44,0)),0),IF(I611="مرتجع",IFERROR(INDEX('المحافظات'!$D$5:$D$44,MATCH($E611,'المحافظات'!$A$5:$A$44,0)),0),0)))</f>
        <v/>
      </c>
      <c r="O611" s="18">
        <f>IF(AND(B611&amp;""="",F611&amp;""=""),"",IF(I611="تم التسليم",K611+L611-M611-N611,IF(I611="مرتجع",-N611,IF(I611="ملغي",0,""))))</f>
        <v/>
      </c>
      <c r="P611" s="6">
        <f>IF(AND(B611&amp;""="",F611&amp;""=""),"",IF(NOT(ISNUMBER(MATCH(F611,'المنتجات'!$A$5:$A$204,0))),"كود المنتج غير معروف",IF(NOT(ISNUMBER(MATCH(E611,'المحافظات'!$A$5:$A$44,0))),"المنطقة غير معروفة",IF(K611&lt;0,"الخصم أكبر من قيمة الطلب",IF(I611&amp;""="","اكتب الحالة","")))))</f>
        <v/>
      </c>
    </row>
    <row r="612">
      <c r="A612" s="17" t="n"/>
      <c r="B612" s="5" t="n"/>
      <c r="C612" s="5" t="n"/>
      <c r="D612" s="13" t="n"/>
      <c r="E612" s="5" t="n"/>
      <c r="F612" s="5" t="n"/>
      <c r="G612" s="15" t="n"/>
      <c r="H612" s="14" t="n"/>
      <c r="I612" s="5" t="n"/>
      <c r="J612" s="6">
        <f>IF(AND(B612&amp;""="",F612&amp;""=""),"",IFERROR(INDEX('المنتجات'!$B$5:$B$204,MATCH($F612,'المنتجات'!$A$5:$A$204,0))&amp;"",""))</f>
        <v/>
      </c>
      <c r="K612" s="18">
        <f>IF(AND(B612&amp;""="",F612&amp;""=""),"",IFERROR(INDEX('المنتجات'!$D$5:$D$204,MATCH($F612,'المنتجات'!$A$5:$A$204,0))*G612-H612,0))</f>
        <v/>
      </c>
      <c r="L612" s="18">
        <f>IF(AND(B612&amp;""="",F612&amp;""=""),"",IF(I612="تم التسليم",IFERROR(INDEX('المحافظات'!$B$5:$B$44,MATCH($E612,'المحافظات'!$A$5:$A$44,0)),0),0))</f>
        <v/>
      </c>
      <c r="M612" s="18">
        <f>IF(AND(B612&amp;""="",F612&amp;""=""),"",IFERROR(INDEX('المنتجات'!$C$5:$C$204,MATCH($F612,'المنتجات'!$A$5:$A$204,0))*G612,0))</f>
        <v/>
      </c>
      <c r="N612" s="18">
        <f>IF(AND(B612&amp;""="",F612&amp;""=""),"",IF(I612="تم التسليم",IFERROR(INDEX('المحافظات'!$C$5:$C$44,MATCH($E612,'المحافظات'!$A$5:$A$44,0)),0),IF(I612="مرتجع",IFERROR(INDEX('المحافظات'!$D$5:$D$44,MATCH($E612,'المحافظات'!$A$5:$A$44,0)),0),0)))</f>
        <v/>
      </c>
      <c r="O612" s="18">
        <f>IF(AND(B612&amp;""="",F612&amp;""=""),"",IF(I612="تم التسليم",K612+L612-M612-N612,IF(I612="مرتجع",-N612,IF(I612="ملغي",0,""))))</f>
        <v/>
      </c>
      <c r="P612" s="6">
        <f>IF(AND(B612&amp;""="",F612&amp;""=""),"",IF(NOT(ISNUMBER(MATCH(F612,'المنتجات'!$A$5:$A$204,0))),"كود المنتج غير معروف",IF(NOT(ISNUMBER(MATCH(E612,'المحافظات'!$A$5:$A$44,0))),"المنطقة غير معروفة",IF(K612&lt;0,"الخصم أكبر من قيمة الطلب",IF(I612&amp;""="","اكتب الحالة","")))))</f>
        <v/>
      </c>
    </row>
    <row r="613">
      <c r="A613" s="17" t="n"/>
      <c r="B613" s="5" t="n"/>
      <c r="C613" s="5" t="n"/>
      <c r="D613" s="13" t="n"/>
      <c r="E613" s="5" t="n"/>
      <c r="F613" s="5" t="n"/>
      <c r="G613" s="15" t="n"/>
      <c r="H613" s="14" t="n"/>
      <c r="I613" s="5" t="n"/>
      <c r="J613" s="6">
        <f>IF(AND(B613&amp;""="",F613&amp;""=""),"",IFERROR(INDEX('المنتجات'!$B$5:$B$204,MATCH($F613,'المنتجات'!$A$5:$A$204,0))&amp;"",""))</f>
        <v/>
      </c>
      <c r="K613" s="18">
        <f>IF(AND(B613&amp;""="",F613&amp;""=""),"",IFERROR(INDEX('المنتجات'!$D$5:$D$204,MATCH($F613,'المنتجات'!$A$5:$A$204,0))*G613-H613,0))</f>
        <v/>
      </c>
      <c r="L613" s="18">
        <f>IF(AND(B613&amp;""="",F613&amp;""=""),"",IF(I613="تم التسليم",IFERROR(INDEX('المحافظات'!$B$5:$B$44,MATCH($E613,'المحافظات'!$A$5:$A$44,0)),0),0))</f>
        <v/>
      </c>
      <c r="M613" s="18">
        <f>IF(AND(B613&amp;""="",F613&amp;""=""),"",IFERROR(INDEX('المنتجات'!$C$5:$C$204,MATCH($F613,'المنتجات'!$A$5:$A$204,0))*G613,0))</f>
        <v/>
      </c>
      <c r="N613" s="18">
        <f>IF(AND(B613&amp;""="",F613&amp;""=""),"",IF(I613="تم التسليم",IFERROR(INDEX('المحافظات'!$C$5:$C$44,MATCH($E613,'المحافظات'!$A$5:$A$44,0)),0),IF(I613="مرتجع",IFERROR(INDEX('المحافظات'!$D$5:$D$44,MATCH($E613,'المحافظات'!$A$5:$A$44,0)),0),0)))</f>
        <v/>
      </c>
      <c r="O613" s="18">
        <f>IF(AND(B613&amp;""="",F613&amp;""=""),"",IF(I613="تم التسليم",K613+L613-M613-N613,IF(I613="مرتجع",-N613,IF(I613="ملغي",0,""))))</f>
        <v/>
      </c>
      <c r="P613" s="6">
        <f>IF(AND(B613&amp;""="",F613&amp;""=""),"",IF(NOT(ISNUMBER(MATCH(F613,'المنتجات'!$A$5:$A$204,0))),"كود المنتج غير معروف",IF(NOT(ISNUMBER(MATCH(E613,'المحافظات'!$A$5:$A$44,0))),"المنطقة غير معروفة",IF(K613&lt;0,"الخصم أكبر من قيمة الطلب",IF(I613&amp;""="","اكتب الحالة","")))))</f>
        <v/>
      </c>
    </row>
    <row r="614">
      <c r="A614" s="17" t="n"/>
      <c r="B614" s="5" t="n"/>
      <c r="C614" s="5" t="n"/>
      <c r="D614" s="13" t="n"/>
      <c r="E614" s="5" t="n"/>
      <c r="F614" s="5" t="n"/>
      <c r="G614" s="15" t="n"/>
      <c r="H614" s="14" t="n"/>
      <c r="I614" s="5" t="n"/>
      <c r="J614" s="6">
        <f>IF(AND(B614&amp;""="",F614&amp;""=""),"",IFERROR(INDEX('المنتجات'!$B$5:$B$204,MATCH($F614,'المنتجات'!$A$5:$A$204,0))&amp;"",""))</f>
        <v/>
      </c>
      <c r="K614" s="18">
        <f>IF(AND(B614&amp;""="",F614&amp;""=""),"",IFERROR(INDEX('المنتجات'!$D$5:$D$204,MATCH($F614,'المنتجات'!$A$5:$A$204,0))*G614-H614,0))</f>
        <v/>
      </c>
      <c r="L614" s="18">
        <f>IF(AND(B614&amp;""="",F614&amp;""=""),"",IF(I614="تم التسليم",IFERROR(INDEX('المحافظات'!$B$5:$B$44,MATCH($E614,'المحافظات'!$A$5:$A$44,0)),0),0))</f>
        <v/>
      </c>
      <c r="M614" s="18">
        <f>IF(AND(B614&amp;""="",F614&amp;""=""),"",IFERROR(INDEX('المنتجات'!$C$5:$C$204,MATCH($F614,'المنتجات'!$A$5:$A$204,0))*G614,0))</f>
        <v/>
      </c>
      <c r="N614" s="18">
        <f>IF(AND(B614&amp;""="",F614&amp;""=""),"",IF(I614="تم التسليم",IFERROR(INDEX('المحافظات'!$C$5:$C$44,MATCH($E614,'المحافظات'!$A$5:$A$44,0)),0),IF(I614="مرتجع",IFERROR(INDEX('المحافظات'!$D$5:$D$44,MATCH($E614,'المحافظات'!$A$5:$A$44,0)),0),0)))</f>
        <v/>
      </c>
      <c r="O614" s="18">
        <f>IF(AND(B614&amp;""="",F614&amp;""=""),"",IF(I614="تم التسليم",K614+L614-M614-N614,IF(I614="مرتجع",-N614,IF(I614="ملغي",0,""))))</f>
        <v/>
      </c>
      <c r="P614" s="6">
        <f>IF(AND(B614&amp;""="",F614&amp;""=""),"",IF(NOT(ISNUMBER(MATCH(F614,'المنتجات'!$A$5:$A$204,0))),"كود المنتج غير معروف",IF(NOT(ISNUMBER(MATCH(E614,'المحافظات'!$A$5:$A$44,0))),"المنطقة غير معروفة",IF(K614&lt;0,"الخصم أكبر من قيمة الطلب",IF(I614&amp;""="","اكتب الحالة","")))))</f>
        <v/>
      </c>
    </row>
    <row r="615">
      <c r="A615" s="17" t="n"/>
      <c r="B615" s="5" t="n"/>
      <c r="C615" s="5" t="n"/>
      <c r="D615" s="13" t="n"/>
      <c r="E615" s="5" t="n"/>
      <c r="F615" s="5" t="n"/>
      <c r="G615" s="15" t="n"/>
      <c r="H615" s="14" t="n"/>
      <c r="I615" s="5" t="n"/>
      <c r="J615" s="6">
        <f>IF(AND(B615&amp;""="",F615&amp;""=""),"",IFERROR(INDEX('المنتجات'!$B$5:$B$204,MATCH($F615,'المنتجات'!$A$5:$A$204,0))&amp;"",""))</f>
        <v/>
      </c>
      <c r="K615" s="18">
        <f>IF(AND(B615&amp;""="",F615&amp;""=""),"",IFERROR(INDEX('المنتجات'!$D$5:$D$204,MATCH($F615,'المنتجات'!$A$5:$A$204,0))*G615-H615,0))</f>
        <v/>
      </c>
      <c r="L615" s="18">
        <f>IF(AND(B615&amp;""="",F615&amp;""=""),"",IF(I615="تم التسليم",IFERROR(INDEX('المحافظات'!$B$5:$B$44,MATCH($E615,'المحافظات'!$A$5:$A$44,0)),0),0))</f>
        <v/>
      </c>
      <c r="M615" s="18">
        <f>IF(AND(B615&amp;""="",F615&amp;""=""),"",IFERROR(INDEX('المنتجات'!$C$5:$C$204,MATCH($F615,'المنتجات'!$A$5:$A$204,0))*G615,0))</f>
        <v/>
      </c>
      <c r="N615" s="18">
        <f>IF(AND(B615&amp;""="",F615&amp;""=""),"",IF(I615="تم التسليم",IFERROR(INDEX('المحافظات'!$C$5:$C$44,MATCH($E615,'المحافظات'!$A$5:$A$44,0)),0),IF(I615="مرتجع",IFERROR(INDEX('المحافظات'!$D$5:$D$44,MATCH($E615,'المحافظات'!$A$5:$A$44,0)),0),0)))</f>
        <v/>
      </c>
      <c r="O615" s="18">
        <f>IF(AND(B615&amp;""="",F615&amp;""=""),"",IF(I615="تم التسليم",K615+L615-M615-N615,IF(I615="مرتجع",-N615,IF(I615="ملغي",0,""))))</f>
        <v/>
      </c>
      <c r="P615" s="6">
        <f>IF(AND(B615&amp;""="",F615&amp;""=""),"",IF(NOT(ISNUMBER(MATCH(F615,'المنتجات'!$A$5:$A$204,0))),"كود المنتج غير معروف",IF(NOT(ISNUMBER(MATCH(E615,'المحافظات'!$A$5:$A$44,0))),"المنطقة غير معروفة",IF(K615&lt;0,"الخصم أكبر من قيمة الطلب",IF(I615&amp;""="","اكتب الحالة","")))))</f>
        <v/>
      </c>
    </row>
    <row r="616">
      <c r="A616" s="17" t="n"/>
      <c r="B616" s="5" t="n"/>
      <c r="C616" s="5" t="n"/>
      <c r="D616" s="13" t="n"/>
      <c r="E616" s="5" t="n"/>
      <c r="F616" s="5" t="n"/>
      <c r="G616" s="15" t="n"/>
      <c r="H616" s="14" t="n"/>
      <c r="I616" s="5" t="n"/>
      <c r="J616" s="6">
        <f>IF(AND(B616&amp;""="",F616&amp;""=""),"",IFERROR(INDEX('المنتجات'!$B$5:$B$204,MATCH($F616,'المنتجات'!$A$5:$A$204,0))&amp;"",""))</f>
        <v/>
      </c>
      <c r="K616" s="18">
        <f>IF(AND(B616&amp;""="",F616&amp;""=""),"",IFERROR(INDEX('المنتجات'!$D$5:$D$204,MATCH($F616,'المنتجات'!$A$5:$A$204,0))*G616-H616,0))</f>
        <v/>
      </c>
      <c r="L616" s="18">
        <f>IF(AND(B616&amp;""="",F616&amp;""=""),"",IF(I616="تم التسليم",IFERROR(INDEX('المحافظات'!$B$5:$B$44,MATCH($E616,'المحافظات'!$A$5:$A$44,0)),0),0))</f>
        <v/>
      </c>
      <c r="M616" s="18">
        <f>IF(AND(B616&amp;""="",F616&amp;""=""),"",IFERROR(INDEX('المنتجات'!$C$5:$C$204,MATCH($F616,'المنتجات'!$A$5:$A$204,0))*G616,0))</f>
        <v/>
      </c>
      <c r="N616" s="18">
        <f>IF(AND(B616&amp;""="",F616&amp;""=""),"",IF(I616="تم التسليم",IFERROR(INDEX('المحافظات'!$C$5:$C$44,MATCH($E616,'المحافظات'!$A$5:$A$44,0)),0),IF(I616="مرتجع",IFERROR(INDEX('المحافظات'!$D$5:$D$44,MATCH($E616,'المحافظات'!$A$5:$A$44,0)),0),0)))</f>
        <v/>
      </c>
      <c r="O616" s="18">
        <f>IF(AND(B616&amp;""="",F616&amp;""=""),"",IF(I616="تم التسليم",K616+L616-M616-N616,IF(I616="مرتجع",-N616,IF(I616="ملغي",0,""))))</f>
        <v/>
      </c>
      <c r="P616" s="6">
        <f>IF(AND(B616&amp;""="",F616&amp;""=""),"",IF(NOT(ISNUMBER(MATCH(F616,'المنتجات'!$A$5:$A$204,0))),"كود المنتج غير معروف",IF(NOT(ISNUMBER(MATCH(E616,'المحافظات'!$A$5:$A$44,0))),"المنطقة غير معروفة",IF(K616&lt;0,"الخصم أكبر من قيمة الطلب",IF(I616&amp;""="","اكتب الحالة","")))))</f>
        <v/>
      </c>
    </row>
    <row r="617">
      <c r="A617" s="17" t="n"/>
      <c r="B617" s="5" t="n"/>
      <c r="C617" s="5" t="n"/>
      <c r="D617" s="13" t="n"/>
      <c r="E617" s="5" t="n"/>
      <c r="F617" s="5" t="n"/>
      <c r="G617" s="15" t="n"/>
      <c r="H617" s="14" t="n"/>
      <c r="I617" s="5" t="n"/>
      <c r="J617" s="6">
        <f>IF(AND(B617&amp;""="",F617&amp;""=""),"",IFERROR(INDEX('المنتجات'!$B$5:$B$204,MATCH($F617,'المنتجات'!$A$5:$A$204,0))&amp;"",""))</f>
        <v/>
      </c>
      <c r="K617" s="18">
        <f>IF(AND(B617&amp;""="",F617&amp;""=""),"",IFERROR(INDEX('المنتجات'!$D$5:$D$204,MATCH($F617,'المنتجات'!$A$5:$A$204,0))*G617-H617,0))</f>
        <v/>
      </c>
      <c r="L617" s="18">
        <f>IF(AND(B617&amp;""="",F617&amp;""=""),"",IF(I617="تم التسليم",IFERROR(INDEX('المحافظات'!$B$5:$B$44,MATCH($E617,'المحافظات'!$A$5:$A$44,0)),0),0))</f>
        <v/>
      </c>
      <c r="M617" s="18">
        <f>IF(AND(B617&amp;""="",F617&amp;""=""),"",IFERROR(INDEX('المنتجات'!$C$5:$C$204,MATCH($F617,'المنتجات'!$A$5:$A$204,0))*G617,0))</f>
        <v/>
      </c>
      <c r="N617" s="18">
        <f>IF(AND(B617&amp;""="",F617&amp;""=""),"",IF(I617="تم التسليم",IFERROR(INDEX('المحافظات'!$C$5:$C$44,MATCH($E617,'المحافظات'!$A$5:$A$44,0)),0),IF(I617="مرتجع",IFERROR(INDEX('المحافظات'!$D$5:$D$44,MATCH($E617,'المحافظات'!$A$5:$A$44,0)),0),0)))</f>
        <v/>
      </c>
      <c r="O617" s="18">
        <f>IF(AND(B617&amp;""="",F617&amp;""=""),"",IF(I617="تم التسليم",K617+L617-M617-N617,IF(I617="مرتجع",-N617,IF(I617="ملغي",0,""))))</f>
        <v/>
      </c>
      <c r="P617" s="6">
        <f>IF(AND(B617&amp;""="",F617&amp;""=""),"",IF(NOT(ISNUMBER(MATCH(F617,'المنتجات'!$A$5:$A$204,0))),"كود المنتج غير معروف",IF(NOT(ISNUMBER(MATCH(E617,'المحافظات'!$A$5:$A$44,0))),"المنطقة غير معروفة",IF(K617&lt;0,"الخصم أكبر من قيمة الطلب",IF(I617&amp;""="","اكتب الحالة","")))))</f>
        <v/>
      </c>
    </row>
    <row r="618">
      <c r="A618" s="17" t="n"/>
      <c r="B618" s="5" t="n"/>
      <c r="C618" s="5" t="n"/>
      <c r="D618" s="13" t="n"/>
      <c r="E618" s="5" t="n"/>
      <c r="F618" s="5" t="n"/>
      <c r="G618" s="15" t="n"/>
      <c r="H618" s="14" t="n"/>
      <c r="I618" s="5" t="n"/>
      <c r="J618" s="6">
        <f>IF(AND(B618&amp;""="",F618&amp;""=""),"",IFERROR(INDEX('المنتجات'!$B$5:$B$204,MATCH($F618,'المنتجات'!$A$5:$A$204,0))&amp;"",""))</f>
        <v/>
      </c>
      <c r="K618" s="18">
        <f>IF(AND(B618&amp;""="",F618&amp;""=""),"",IFERROR(INDEX('المنتجات'!$D$5:$D$204,MATCH($F618,'المنتجات'!$A$5:$A$204,0))*G618-H618,0))</f>
        <v/>
      </c>
      <c r="L618" s="18">
        <f>IF(AND(B618&amp;""="",F618&amp;""=""),"",IF(I618="تم التسليم",IFERROR(INDEX('المحافظات'!$B$5:$B$44,MATCH($E618,'المحافظات'!$A$5:$A$44,0)),0),0))</f>
        <v/>
      </c>
      <c r="M618" s="18">
        <f>IF(AND(B618&amp;""="",F618&amp;""=""),"",IFERROR(INDEX('المنتجات'!$C$5:$C$204,MATCH($F618,'المنتجات'!$A$5:$A$204,0))*G618,0))</f>
        <v/>
      </c>
      <c r="N618" s="18">
        <f>IF(AND(B618&amp;""="",F618&amp;""=""),"",IF(I618="تم التسليم",IFERROR(INDEX('المحافظات'!$C$5:$C$44,MATCH($E618,'المحافظات'!$A$5:$A$44,0)),0),IF(I618="مرتجع",IFERROR(INDEX('المحافظات'!$D$5:$D$44,MATCH($E618,'المحافظات'!$A$5:$A$44,0)),0),0)))</f>
        <v/>
      </c>
      <c r="O618" s="18">
        <f>IF(AND(B618&amp;""="",F618&amp;""=""),"",IF(I618="تم التسليم",K618+L618-M618-N618,IF(I618="مرتجع",-N618,IF(I618="ملغي",0,""))))</f>
        <v/>
      </c>
      <c r="P618" s="6">
        <f>IF(AND(B618&amp;""="",F618&amp;""=""),"",IF(NOT(ISNUMBER(MATCH(F618,'المنتجات'!$A$5:$A$204,0))),"كود المنتج غير معروف",IF(NOT(ISNUMBER(MATCH(E618,'المحافظات'!$A$5:$A$44,0))),"المنطقة غير معروفة",IF(K618&lt;0,"الخصم أكبر من قيمة الطلب",IF(I618&amp;""="","اكتب الحالة","")))))</f>
        <v/>
      </c>
    </row>
    <row r="619">
      <c r="A619" s="17" t="n"/>
      <c r="B619" s="5" t="n"/>
      <c r="C619" s="5" t="n"/>
      <c r="D619" s="13" t="n"/>
      <c r="E619" s="5" t="n"/>
      <c r="F619" s="5" t="n"/>
      <c r="G619" s="15" t="n"/>
      <c r="H619" s="14" t="n"/>
      <c r="I619" s="5" t="n"/>
      <c r="J619" s="6">
        <f>IF(AND(B619&amp;""="",F619&amp;""=""),"",IFERROR(INDEX('المنتجات'!$B$5:$B$204,MATCH($F619,'المنتجات'!$A$5:$A$204,0))&amp;"",""))</f>
        <v/>
      </c>
      <c r="K619" s="18">
        <f>IF(AND(B619&amp;""="",F619&amp;""=""),"",IFERROR(INDEX('المنتجات'!$D$5:$D$204,MATCH($F619,'المنتجات'!$A$5:$A$204,0))*G619-H619,0))</f>
        <v/>
      </c>
      <c r="L619" s="18">
        <f>IF(AND(B619&amp;""="",F619&amp;""=""),"",IF(I619="تم التسليم",IFERROR(INDEX('المحافظات'!$B$5:$B$44,MATCH($E619,'المحافظات'!$A$5:$A$44,0)),0),0))</f>
        <v/>
      </c>
      <c r="M619" s="18">
        <f>IF(AND(B619&amp;""="",F619&amp;""=""),"",IFERROR(INDEX('المنتجات'!$C$5:$C$204,MATCH($F619,'المنتجات'!$A$5:$A$204,0))*G619,0))</f>
        <v/>
      </c>
      <c r="N619" s="18">
        <f>IF(AND(B619&amp;""="",F619&amp;""=""),"",IF(I619="تم التسليم",IFERROR(INDEX('المحافظات'!$C$5:$C$44,MATCH($E619,'المحافظات'!$A$5:$A$44,0)),0),IF(I619="مرتجع",IFERROR(INDEX('المحافظات'!$D$5:$D$44,MATCH($E619,'المحافظات'!$A$5:$A$44,0)),0),0)))</f>
        <v/>
      </c>
      <c r="O619" s="18">
        <f>IF(AND(B619&amp;""="",F619&amp;""=""),"",IF(I619="تم التسليم",K619+L619-M619-N619,IF(I619="مرتجع",-N619,IF(I619="ملغي",0,""))))</f>
        <v/>
      </c>
      <c r="P619" s="6">
        <f>IF(AND(B619&amp;""="",F619&amp;""=""),"",IF(NOT(ISNUMBER(MATCH(F619,'المنتجات'!$A$5:$A$204,0))),"كود المنتج غير معروف",IF(NOT(ISNUMBER(MATCH(E619,'المحافظات'!$A$5:$A$44,0))),"المنطقة غير معروفة",IF(K619&lt;0,"الخصم أكبر من قيمة الطلب",IF(I619&amp;""="","اكتب الحالة","")))))</f>
        <v/>
      </c>
    </row>
    <row r="620">
      <c r="A620" s="17" t="n"/>
      <c r="B620" s="5" t="n"/>
      <c r="C620" s="5" t="n"/>
      <c r="D620" s="13" t="n"/>
      <c r="E620" s="5" t="n"/>
      <c r="F620" s="5" t="n"/>
      <c r="G620" s="15" t="n"/>
      <c r="H620" s="14" t="n"/>
      <c r="I620" s="5" t="n"/>
      <c r="J620" s="6">
        <f>IF(AND(B620&amp;""="",F620&amp;""=""),"",IFERROR(INDEX('المنتجات'!$B$5:$B$204,MATCH($F620,'المنتجات'!$A$5:$A$204,0))&amp;"",""))</f>
        <v/>
      </c>
      <c r="K620" s="18">
        <f>IF(AND(B620&amp;""="",F620&amp;""=""),"",IFERROR(INDEX('المنتجات'!$D$5:$D$204,MATCH($F620,'المنتجات'!$A$5:$A$204,0))*G620-H620,0))</f>
        <v/>
      </c>
      <c r="L620" s="18">
        <f>IF(AND(B620&amp;""="",F620&amp;""=""),"",IF(I620="تم التسليم",IFERROR(INDEX('المحافظات'!$B$5:$B$44,MATCH($E620,'المحافظات'!$A$5:$A$44,0)),0),0))</f>
        <v/>
      </c>
      <c r="M620" s="18">
        <f>IF(AND(B620&amp;""="",F620&amp;""=""),"",IFERROR(INDEX('المنتجات'!$C$5:$C$204,MATCH($F620,'المنتجات'!$A$5:$A$204,0))*G620,0))</f>
        <v/>
      </c>
      <c r="N620" s="18">
        <f>IF(AND(B620&amp;""="",F620&amp;""=""),"",IF(I620="تم التسليم",IFERROR(INDEX('المحافظات'!$C$5:$C$44,MATCH($E620,'المحافظات'!$A$5:$A$44,0)),0),IF(I620="مرتجع",IFERROR(INDEX('المحافظات'!$D$5:$D$44,MATCH($E620,'المحافظات'!$A$5:$A$44,0)),0),0)))</f>
        <v/>
      </c>
      <c r="O620" s="18">
        <f>IF(AND(B620&amp;""="",F620&amp;""=""),"",IF(I620="تم التسليم",K620+L620-M620-N620,IF(I620="مرتجع",-N620,IF(I620="ملغي",0,""))))</f>
        <v/>
      </c>
      <c r="P620" s="6">
        <f>IF(AND(B620&amp;""="",F620&amp;""=""),"",IF(NOT(ISNUMBER(MATCH(F620,'المنتجات'!$A$5:$A$204,0))),"كود المنتج غير معروف",IF(NOT(ISNUMBER(MATCH(E620,'المحافظات'!$A$5:$A$44,0))),"المنطقة غير معروفة",IF(K620&lt;0,"الخصم أكبر من قيمة الطلب",IF(I620&amp;""="","اكتب الحالة","")))))</f>
        <v/>
      </c>
    </row>
    <row r="621">
      <c r="A621" s="17" t="n"/>
      <c r="B621" s="5" t="n"/>
      <c r="C621" s="5" t="n"/>
      <c r="D621" s="13" t="n"/>
      <c r="E621" s="5" t="n"/>
      <c r="F621" s="5" t="n"/>
      <c r="G621" s="15" t="n"/>
      <c r="H621" s="14" t="n"/>
      <c r="I621" s="5" t="n"/>
      <c r="J621" s="6">
        <f>IF(AND(B621&amp;""="",F621&amp;""=""),"",IFERROR(INDEX('المنتجات'!$B$5:$B$204,MATCH($F621,'المنتجات'!$A$5:$A$204,0))&amp;"",""))</f>
        <v/>
      </c>
      <c r="K621" s="18">
        <f>IF(AND(B621&amp;""="",F621&amp;""=""),"",IFERROR(INDEX('المنتجات'!$D$5:$D$204,MATCH($F621,'المنتجات'!$A$5:$A$204,0))*G621-H621,0))</f>
        <v/>
      </c>
      <c r="L621" s="18">
        <f>IF(AND(B621&amp;""="",F621&amp;""=""),"",IF(I621="تم التسليم",IFERROR(INDEX('المحافظات'!$B$5:$B$44,MATCH($E621,'المحافظات'!$A$5:$A$44,0)),0),0))</f>
        <v/>
      </c>
      <c r="M621" s="18">
        <f>IF(AND(B621&amp;""="",F621&amp;""=""),"",IFERROR(INDEX('المنتجات'!$C$5:$C$204,MATCH($F621,'المنتجات'!$A$5:$A$204,0))*G621,0))</f>
        <v/>
      </c>
      <c r="N621" s="18">
        <f>IF(AND(B621&amp;""="",F621&amp;""=""),"",IF(I621="تم التسليم",IFERROR(INDEX('المحافظات'!$C$5:$C$44,MATCH($E621,'المحافظات'!$A$5:$A$44,0)),0),IF(I621="مرتجع",IFERROR(INDEX('المحافظات'!$D$5:$D$44,MATCH($E621,'المحافظات'!$A$5:$A$44,0)),0),0)))</f>
        <v/>
      </c>
      <c r="O621" s="18">
        <f>IF(AND(B621&amp;""="",F621&amp;""=""),"",IF(I621="تم التسليم",K621+L621-M621-N621,IF(I621="مرتجع",-N621,IF(I621="ملغي",0,""))))</f>
        <v/>
      </c>
      <c r="P621" s="6">
        <f>IF(AND(B621&amp;""="",F621&amp;""=""),"",IF(NOT(ISNUMBER(MATCH(F621,'المنتجات'!$A$5:$A$204,0))),"كود المنتج غير معروف",IF(NOT(ISNUMBER(MATCH(E621,'المحافظات'!$A$5:$A$44,0))),"المنطقة غير معروفة",IF(K621&lt;0,"الخصم أكبر من قيمة الطلب",IF(I621&amp;""="","اكتب الحالة","")))))</f>
        <v/>
      </c>
    </row>
    <row r="622">
      <c r="A622" s="17" t="n"/>
      <c r="B622" s="5" t="n"/>
      <c r="C622" s="5" t="n"/>
      <c r="D622" s="13" t="n"/>
      <c r="E622" s="5" t="n"/>
      <c r="F622" s="5" t="n"/>
      <c r="G622" s="15" t="n"/>
      <c r="H622" s="14" t="n"/>
      <c r="I622" s="5" t="n"/>
      <c r="J622" s="6">
        <f>IF(AND(B622&amp;""="",F622&amp;""=""),"",IFERROR(INDEX('المنتجات'!$B$5:$B$204,MATCH($F622,'المنتجات'!$A$5:$A$204,0))&amp;"",""))</f>
        <v/>
      </c>
      <c r="K622" s="18">
        <f>IF(AND(B622&amp;""="",F622&amp;""=""),"",IFERROR(INDEX('المنتجات'!$D$5:$D$204,MATCH($F622,'المنتجات'!$A$5:$A$204,0))*G622-H622,0))</f>
        <v/>
      </c>
      <c r="L622" s="18">
        <f>IF(AND(B622&amp;""="",F622&amp;""=""),"",IF(I622="تم التسليم",IFERROR(INDEX('المحافظات'!$B$5:$B$44,MATCH($E622,'المحافظات'!$A$5:$A$44,0)),0),0))</f>
        <v/>
      </c>
      <c r="M622" s="18">
        <f>IF(AND(B622&amp;""="",F622&amp;""=""),"",IFERROR(INDEX('المنتجات'!$C$5:$C$204,MATCH($F622,'المنتجات'!$A$5:$A$204,0))*G622,0))</f>
        <v/>
      </c>
      <c r="N622" s="18">
        <f>IF(AND(B622&amp;""="",F622&amp;""=""),"",IF(I622="تم التسليم",IFERROR(INDEX('المحافظات'!$C$5:$C$44,MATCH($E622,'المحافظات'!$A$5:$A$44,0)),0),IF(I622="مرتجع",IFERROR(INDEX('المحافظات'!$D$5:$D$44,MATCH($E622,'المحافظات'!$A$5:$A$44,0)),0),0)))</f>
        <v/>
      </c>
      <c r="O622" s="18">
        <f>IF(AND(B622&amp;""="",F622&amp;""=""),"",IF(I622="تم التسليم",K622+L622-M622-N622,IF(I622="مرتجع",-N622,IF(I622="ملغي",0,""))))</f>
        <v/>
      </c>
      <c r="P622" s="6">
        <f>IF(AND(B622&amp;""="",F622&amp;""=""),"",IF(NOT(ISNUMBER(MATCH(F622,'المنتجات'!$A$5:$A$204,0))),"كود المنتج غير معروف",IF(NOT(ISNUMBER(MATCH(E622,'المحافظات'!$A$5:$A$44,0))),"المنطقة غير معروفة",IF(K622&lt;0,"الخصم أكبر من قيمة الطلب",IF(I622&amp;""="","اكتب الحالة","")))))</f>
        <v/>
      </c>
    </row>
    <row r="623">
      <c r="A623" s="17" t="n"/>
      <c r="B623" s="5" t="n"/>
      <c r="C623" s="5" t="n"/>
      <c r="D623" s="13" t="n"/>
      <c r="E623" s="5" t="n"/>
      <c r="F623" s="5" t="n"/>
      <c r="G623" s="15" t="n"/>
      <c r="H623" s="14" t="n"/>
      <c r="I623" s="5" t="n"/>
      <c r="J623" s="6">
        <f>IF(AND(B623&amp;""="",F623&amp;""=""),"",IFERROR(INDEX('المنتجات'!$B$5:$B$204,MATCH($F623,'المنتجات'!$A$5:$A$204,0))&amp;"",""))</f>
        <v/>
      </c>
      <c r="K623" s="18">
        <f>IF(AND(B623&amp;""="",F623&amp;""=""),"",IFERROR(INDEX('المنتجات'!$D$5:$D$204,MATCH($F623,'المنتجات'!$A$5:$A$204,0))*G623-H623,0))</f>
        <v/>
      </c>
      <c r="L623" s="18">
        <f>IF(AND(B623&amp;""="",F623&amp;""=""),"",IF(I623="تم التسليم",IFERROR(INDEX('المحافظات'!$B$5:$B$44,MATCH($E623,'المحافظات'!$A$5:$A$44,0)),0),0))</f>
        <v/>
      </c>
      <c r="M623" s="18">
        <f>IF(AND(B623&amp;""="",F623&amp;""=""),"",IFERROR(INDEX('المنتجات'!$C$5:$C$204,MATCH($F623,'المنتجات'!$A$5:$A$204,0))*G623,0))</f>
        <v/>
      </c>
      <c r="N623" s="18">
        <f>IF(AND(B623&amp;""="",F623&amp;""=""),"",IF(I623="تم التسليم",IFERROR(INDEX('المحافظات'!$C$5:$C$44,MATCH($E623,'المحافظات'!$A$5:$A$44,0)),0),IF(I623="مرتجع",IFERROR(INDEX('المحافظات'!$D$5:$D$44,MATCH($E623,'المحافظات'!$A$5:$A$44,0)),0),0)))</f>
        <v/>
      </c>
      <c r="O623" s="18">
        <f>IF(AND(B623&amp;""="",F623&amp;""=""),"",IF(I623="تم التسليم",K623+L623-M623-N623,IF(I623="مرتجع",-N623,IF(I623="ملغي",0,""))))</f>
        <v/>
      </c>
      <c r="P623" s="6">
        <f>IF(AND(B623&amp;""="",F623&amp;""=""),"",IF(NOT(ISNUMBER(MATCH(F623,'المنتجات'!$A$5:$A$204,0))),"كود المنتج غير معروف",IF(NOT(ISNUMBER(MATCH(E623,'المحافظات'!$A$5:$A$44,0))),"المنطقة غير معروفة",IF(K623&lt;0,"الخصم أكبر من قيمة الطلب",IF(I623&amp;""="","اكتب الحالة","")))))</f>
        <v/>
      </c>
    </row>
    <row r="624">
      <c r="A624" s="17" t="n"/>
      <c r="B624" s="5" t="n"/>
      <c r="C624" s="5" t="n"/>
      <c r="D624" s="13" t="n"/>
      <c r="E624" s="5" t="n"/>
      <c r="F624" s="5" t="n"/>
      <c r="G624" s="15" t="n"/>
      <c r="H624" s="14" t="n"/>
      <c r="I624" s="5" t="n"/>
      <c r="J624" s="6">
        <f>IF(AND(B624&amp;""="",F624&amp;""=""),"",IFERROR(INDEX('المنتجات'!$B$5:$B$204,MATCH($F624,'المنتجات'!$A$5:$A$204,0))&amp;"",""))</f>
        <v/>
      </c>
      <c r="K624" s="18">
        <f>IF(AND(B624&amp;""="",F624&amp;""=""),"",IFERROR(INDEX('المنتجات'!$D$5:$D$204,MATCH($F624,'المنتجات'!$A$5:$A$204,0))*G624-H624,0))</f>
        <v/>
      </c>
      <c r="L624" s="18">
        <f>IF(AND(B624&amp;""="",F624&amp;""=""),"",IF(I624="تم التسليم",IFERROR(INDEX('المحافظات'!$B$5:$B$44,MATCH($E624,'المحافظات'!$A$5:$A$44,0)),0),0))</f>
        <v/>
      </c>
      <c r="M624" s="18">
        <f>IF(AND(B624&amp;""="",F624&amp;""=""),"",IFERROR(INDEX('المنتجات'!$C$5:$C$204,MATCH($F624,'المنتجات'!$A$5:$A$204,0))*G624,0))</f>
        <v/>
      </c>
      <c r="N624" s="18">
        <f>IF(AND(B624&amp;""="",F624&amp;""=""),"",IF(I624="تم التسليم",IFERROR(INDEX('المحافظات'!$C$5:$C$44,MATCH($E624,'المحافظات'!$A$5:$A$44,0)),0),IF(I624="مرتجع",IFERROR(INDEX('المحافظات'!$D$5:$D$44,MATCH($E624,'المحافظات'!$A$5:$A$44,0)),0),0)))</f>
        <v/>
      </c>
      <c r="O624" s="18">
        <f>IF(AND(B624&amp;""="",F624&amp;""=""),"",IF(I624="تم التسليم",K624+L624-M624-N624,IF(I624="مرتجع",-N624,IF(I624="ملغي",0,""))))</f>
        <v/>
      </c>
      <c r="P624" s="6">
        <f>IF(AND(B624&amp;""="",F624&amp;""=""),"",IF(NOT(ISNUMBER(MATCH(F624,'المنتجات'!$A$5:$A$204,0))),"كود المنتج غير معروف",IF(NOT(ISNUMBER(MATCH(E624,'المحافظات'!$A$5:$A$44,0))),"المنطقة غير معروفة",IF(K624&lt;0,"الخصم أكبر من قيمة الطلب",IF(I624&amp;""="","اكتب الحالة","")))))</f>
        <v/>
      </c>
    </row>
    <row r="625">
      <c r="A625" s="17" t="n"/>
      <c r="B625" s="5" t="n"/>
      <c r="C625" s="5" t="n"/>
      <c r="D625" s="13" t="n"/>
      <c r="E625" s="5" t="n"/>
      <c r="F625" s="5" t="n"/>
      <c r="G625" s="15" t="n"/>
      <c r="H625" s="14" t="n"/>
      <c r="I625" s="5" t="n"/>
      <c r="J625" s="6">
        <f>IF(AND(B625&amp;""="",F625&amp;""=""),"",IFERROR(INDEX('المنتجات'!$B$5:$B$204,MATCH($F625,'المنتجات'!$A$5:$A$204,0))&amp;"",""))</f>
        <v/>
      </c>
      <c r="K625" s="18">
        <f>IF(AND(B625&amp;""="",F625&amp;""=""),"",IFERROR(INDEX('المنتجات'!$D$5:$D$204,MATCH($F625,'المنتجات'!$A$5:$A$204,0))*G625-H625,0))</f>
        <v/>
      </c>
      <c r="L625" s="18">
        <f>IF(AND(B625&amp;""="",F625&amp;""=""),"",IF(I625="تم التسليم",IFERROR(INDEX('المحافظات'!$B$5:$B$44,MATCH($E625,'المحافظات'!$A$5:$A$44,0)),0),0))</f>
        <v/>
      </c>
      <c r="M625" s="18">
        <f>IF(AND(B625&amp;""="",F625&amp;""=""),"",IFERROR(INDEX('المنتجات'!$C$5:$C$204,MATCH($F625,'المنتجات'!$A$5:$A$204,0))*G625,0))</f>
        <v/>
      </c>
      <c r="N625" s="18">
        <f>IF(AND(B625&amp;""="",F625&amp;""=""),"",IF(I625="تم التسليم",IFERROR(INDEX('المحافظات'!$C$5:$C$44,MATCH($E625,'المحافظات'!$A$5:$A$44,0)),0),IF(I625="مرتجع",IFERROR(INDEX('المحافظات'!$D$5:$D$44,MATCH($E625,'المحافظات'!$A$5:$A$44,0)),0),0)))</f>
        <v/>
      </c>
      <c r="O625" s="18">
        <f>IF(AND(B625&amp;""="",F625&amp;""=""),"",IF(I625="تم التسليم",K625+L625-M625-N625,IF(I625="مرتجع",-N625,IF(I625="ملغي",0,""))))</f>
        <v/>
      </c>
      <c r="P625" s="6">
        <f>IF(AND(B625&amp;""="",F625&amp;""=""),"",IF(NOT(ISNUMBER(MATCH(F625,'المنتجات'!$A$5:$A$204,0))),"كود المنتج غير معروف",IF(NOT(ISNUMBER(MATCH(E625,'المحافظات'!$A$5:$A$44,0))),"المنطقة غير معروفة",IF(K625&lt;0,"الخصم أكبر من قيمة الطلب",IF(I625&amp;""="","اكتب الحالة","")))))</f>
        <v/>
      </c>
    </row>
    <row r="626">
      <c r="A626" s="17" t="n"/>
      <c r="B626" s="5" t="n"/>
      <c r="C626" s="5" t="n"/>
      <c r="D626" s="13" t="n"/>
      <c r="E626" s="5" t="n"/>
      <c r="F626" s="5" t="n"/>
      <c r="G626" s="15" t="n"/>
      <c r="H626" s="14" t="n"/>
      <c r="I626" s="5" t="n"/>
      <c r="J626" s="6">
        <f>IF(AND(B626&amp;""="",F626&amp;""=""),"",IFERROR(INDEX('المنتجات'!$B$5:$B$204,MATCH($F626,'المنتجات'!$A$5:$A$204,0))&amp;"",""))</f>
        <v/>
      </c>
      <c r="K626" s="18">
        <f>IF(AND(B626&amp;""="",F626&amp;""=""),"",IFERROR(INDEX('المنتجات'!$D$5:$D$204,MATCH($F626,'المنتجات'!$A$5:$A$204,0))*G626-H626,0))</f>
        <v/>
      </c>
      <c r="L626" s="18">
        <f>IF(AND(B626&amp;""="",F626&amp;""=""),"",IF(I626="تم التسليم",IFERROR(INDEX('المحافظات'!$B$5:$B$44,MATCH($E626,'المحافظات'!$A$5:$A$44,0)),0),0))</f>
        <v/>
      </c>
      <c r="M626" s="18">
        <f>IF(AND(B626&amp;""="",F626&amp;""=""),"",IFERROR(INDEX('المنتجات'!$C$5:$C$204,MATCH($F626,'المنتجات'!$A$5:$A$204,0))*G626,0))</f>
        <v/>
      </c>
      <c r="N626" s="18">
        <f>IF(AND(B626&amp;""="",F626&amp;""=""),"",IF(I626="تم التسليم",IFERROR(INDEX('المحافظات'!$C$5:$C$44,MATCH($E626,'المحافظات'!$A$5:$A$44,0)),0),IF(I626="مرتجع",IFERROR(INDEX('المحافظات'!$D$5:$D$44,MATCH($E626,'المحافظات'!$A$5:$A$44,0)),0),0)))</f>
        <v/>
      </c>
      <c r="O626" s="18">
        <f>IF(AND(B626&amp;""="",F626&amp;""=""),"",IF(I626="تم التسليم",K626+L626-M626-N626,IF(I626="مرتجع",-N626,IF(I626="ملغي",0,""))))</f>
        <v/>
      </c>
      <c r="P626" s="6">
        <f>IF(AND(B626&amp;""="",F626&amp;""=""),"",IF(NOT(ISNUMBER(MATCH(F626,'المنتجات'!$A$5:$A$204,0))),"كود المنتج غير معروف",IF(NOT(ISNUMBER(MATCH(E626,'المحافظات'!$A$5:$A$44,0))),"المنطقة غير معروفة",IF(K626&lt;0,"الخصم أكبر من قيمة الطلب",IF(I626&amp;""="","اكتب الحالة","")))))</f>
        <v/>
      </c>
    </row>
    <row r="627">
      <c r="A627" s="17" t="n"/>
      <c r="B627" s="5" t="n"/>
      <c r="C627" s="5" t="n"/>
      <c r="D627" s="13" t="n"/>
      <c r="E627" s="5" t="n"/>
      <c r="F627" s="5" t="n"/>
      <c r="G627" s="15" t="n"/>
      <c r="H627" s="14" t="n"/>
      <c r="I627" s="5" t="n"/>
      <c r="J627" s="6">
        <f>IF(AND(B627&amp;""="",F627&amp;""=""),"",IFERROR(INDEX('المنتجات'!$B$5:$B$204,MATCH($F627,'المنتجات'!$A$5:$A$204,0))&amp;"",""))</f>
        <v/>
      </c>
      <c r="K627" s="18">
        <f>IF(AND(B627&amp;""="",F627&amp;""=""),"",IFERROR(INDEX('المنتجات'!$D$5:$D$204,MATCH($F627,'المنتجات'!$A$5:$A$204,0))*G627-H627,0))</f>
        <v/>
      </c>
      <c r="L627" s="18">
        <f>IF(AND(B627&amp;""="",F627&amp;""=""),"",IF(I627="تم التسليم",IFERROR(INDEX('المحافظات'!$B$5:$B$44,MATCH($E627,'المحافظات'!$A$5:$A$44,0)),0),0))</f>
        <v/>
      </c>
      <c r="M627" s="18">
        <f>IF(AND(B627&amp;""="",F627&amp;""=""),"",IFERROR(INDEX('المنتجات'!$C$5:$C$204,MATCH($F627,'المنتجات'!$A$5:$A$204,0))*G627,0))</f>
        <v/>
      </c>
      <c r="N627" s="18">
        <f>IF(AND(B627&amp;""="",F627&amp;""=""),"",IF(I627="تم التسليم",IFERROR(INDEX('المحافظات'!$C$5:$C$44,MATCH($E627,'المحافظات'!$A$5:$A$44,0)),0),IF(I627="مرتجع",IFERROR(INDEX('المحافظات'!$D$5:$D$44,MATCH($E627,'المحافظات'!$A$5:$A$44,0)),0),0)))</f>
        <v/>
      </c>
      <c r="O627" s="18">
        <f>IF(AND(B627&amp;""="",F627&amp;""=""),"",IF(I627="تم التسليم",K627+L627-M627-N627,IF(I627="مرتجع",-N627,IF(I627="ملغي",0,""))))</f>
        <v/>
      </c>
      <c r="P627" s="6">
        <f>IF(AND(B627&amp;""="",F627&amp;""=""),"",IF(NOT(ISNUMBER(MATCH(F627,'المنتجات'!$A$5:$A$204,0))),"كود المنتج غير معروف",IF(NOT(ISNUMBER(MATCH(E627,'المحافظات'!$A$5:$A$44,0))),"المنطقة غير معروفة",IF(K627&lt;0,"الخصم أكبر من قيمة الطلب",IF(I627&amp;""="","اكتب الحالة","")))))</f>
        <v/>
      </c>
    </row>
    <row r="628">
      <c r="A628" s="17" t="n"/>
      <c r="B628" s="5" t="n"/>
      <c r="C628" s="5" t="n"/>
      <c r="D628" s="13" t="n"/>
      <c r="E628" s="5" t="n"/>
      <c r="F628" s="5" t="n"/>
      <c r="G628" s="15" t="n"/>
      <c r="H628" s="14" t="n"/>
      <c r="I628" s="5" t="n"/>
      <c r="J628" s="6">
        <f>IF(AND(B628&amp;""="",F628&amp;""=""),"",IFERROR(INDEX('المنتجات'!$B$5:$B$204,MATCH($F628,'المنتجات'!$A$5:$A$204,0))&amp;"",""))</f>
        <v/>
      </c>
      <c r="K628" s="18">
        <f>IF(AND(B628&amp;""="",F628&amp;""=""),"",IFERROR(INDEX('المنتجات'!$D$5:$D$204,MATCH($F628,'المنتجات'!$A$5:$A$204,0))*G628-H628,0))</f>
        <v/>
      </c>
      <c r="L628" s="18">
        <f>IF(AND(B628&amp;""="",F628&amp;""=""),"",IF(I628="تم التسليم",IFERROR(INDEX('المحافظات'!$B$5:$B$44,MATCH($E628,'المحافظات'!$A$5:$A$44,0)),0),0))</f>
        <v/>
      </c>
      <c r="M628" s="18">
        <f>IF(AND(B628&amp;""="",F628&amp;""=""),"",IFERROR(INDEX('المنتجات'!$C$5:$C$204,MATCH($F628,'المنتجات'!$A$5:$A$204,0))*G628,0))</f>
        <v/>
      </c>
      <c r="N628" s="18">
        <f>IF(AND(B628&amp;""="",F628&amp;""=""),"",IF(I628="تم التسليم",IFERROR(INDEX('المحافظات'!$C$5:$C$44,MATCH($E628,'المحافظات'!$A$5:$A$44,0)),0),IF(I628="مرتجع",IFERROR(INDEX('المحافظات'!$D$5:$D$44,MATCH($E628,'المحافظات'!$A$5:$A$44,0)),0),0)))</f>
        <v/>
      </c>
      <c r="O628" s="18">
        <f>IF(AND(B628&amp;""="",F628&amp;""=""),"",IF(I628="تم التسليم",K628+L628-M628-N628,IF(I628="مرتجع",-N628,IF(I628="ملغي",0,""))))</f>
        <v/>
      </c>
      <c r="P628" s="6">
        <f>IF(AND(B628&amp;""="",F628&amp;""=""),"",IF(NOT(ISNUMBER(MATCH(F628,'المنتجات'!$A$5:$A$204,0))),"كود المنتج غير معروف",IF(NOT(ISNUMBER(MATCH(E628,'المحافظات'!$A$5:$A$44,0))),"المنطقة غير معروفة",IF(K628&lt;0,"الخصم أكبر من قيمة الطلب",IF(I628&amp;""="","اكتب الحالة","")))))</f>
        <v/>
      </c>
    </row>
    <row r="629">
      <c r="A629" s="17" t="n"/>
      <c r="B629" s="5" t="n"/>
      <c r="C629" s="5" t="n"/>
      <c r="D629" s="13" t="n"/>
      <c r="E629" s="5" t="n"/>
      <c r="F629" s="5" t="n"/>
      <c r="G629" s="15" t="n"/>
      <c r="H629" s="14" t="n"/>
      <c r="I629" s="5" t="n"/>
      <c r="J629" s="6">
        <f>IF(AND(B629&amp;""="",F629&amp;""=""),"",IFERROR(INDEX('المنتجات'!$B$5:$B$204,MATCH($F629,'المنتجات'!$A$5:$A$204,0))&amp;"",""))</f>
        <v/>
      </c>
      <c r="K629" s="18">
        <f>IF(AND(B629&amp;""="",F629&amp;""=""),"",IFERROR(INDEX('المنتجات'!$D$5:$D$204,MATCH($F629,'المنتجات'!$A$5:$A$204,0))*G629-H629,0))</f>
        <v/>
      </c>
      <c r="L629" s="18">
        <f>IF(AND(B629&amp;""="",F629&amp;""=""),"",IF(I629="تم التسليم",IFERROR(INDEX('المحافظات'!$B$5:$B$44,MATCH($E629,'المحافظات'!$A$5:$A$44,0)),0),0))</f>
        <v/>
      </c>
      <c r="M629" s="18">
        <f>IF(AND(B629&amp;""="",F629&amp;""=""),"",IFERROR(INDEX('المنتجات'!$C$5:$C$204,MATCH($F629,'المنتجات'!$A$5:$A$204,0))*G629,0))</f>
        <v/>
      </c>
      <c r="N629" s="18">
        <f>IF(AND(B629&amp;""="",F629&amp;""=""),"",IF(I629="تم التسليم",IFERROR(INDEX('المحافظات'!$C$5:$C$44,MATCH($E629,'المحافظات'!$A$5:$A$44,0)),0),IF(I629="مرتجع",IFERROR(INDEX('المحافظات'!$D$5:$D$44,MATCH($E629,'المحافظات'!$A$5:$A$44,0)),0),0)))</f>
        <v/>
      </c>
      <c r="O629" s="18">
        <f>IF(AND(B629&amp;""="",F629&amp;""=""),"",IF(I629="تم التسليم",K629+L629-M629-N629,IF(I629="مرتجع",-N629,IF(I629="ملغي",0,""))))</f>
        <v/>
      </c>
      <c r="P629" s="6">
        <f>IF(AND(B629&amp;""="",F629&amp;""=""),"",IF(NOT(ISNUMBER(MATCH(F629,'المنتجات'!$A$5:$A$204,0))),"كود المنتج غير معروف",IF(NOT(ISNUMBER(MATCH(E629,'المحافظات'!$A$5:$A$44,0))),"المنطقة غير معروفة",IF(K629&lt;0,"الخصم أكبر من قيمة الطلب",IF(I629&amp;""="","اكتب الحالة","")))))</f>
        <v/>
      </c>
    </row>
    <row r="630">
      <c r="A630" s="17" t="n"/>
      <c r="B630" s="5" t="n"/>
      <c r="C630" s="5" t="n"/>
      <c r="D630" s="13" t="n"/>
      <c r="E630" s="5" t="n"/>
      <c r="F630" s="5" t="n"/>
      <c r="G630" s="15" t="n"/>
      <c r="H630" s="14" t="n"/>
      <c r="I630" s="5" t="n"/>
      <c r="J630" s="6">
        <f>IF(AND(B630&amp;""="",F630&amp;""=""),"",IFERROR(INDEX('المنتجات'!$B$5:$B$204,MATCH($F630,'المنتجات'!$A$5:$A$204,0))&amp;"",""))</f>
        <v/>
      </c>
      <c r="K630" s="18">
        <f>IF(AND(B630&amp;""="",F630&amp;""=""),"",IFERROR(INDEX('المنتجات'!$D$5:$D$204,MATCH($F630,'المنتجات'!$A$5:$A$204,0))*G630-H630,0))</f>
        <v/>
      </c>
      <c r="L630" s="18">
        <f>IF(AND(B630&amp;""="",F630&amp;""=""),"",IF(I630="تم التسليم",IFERROR(INDEX('المحافظات'!$B$5:$B$44,MATCH($E630,'المحافظات'!$A$5:$A$44,0)),0),0))</f>
        <v/>
      </c>
      <c r="M630" s="18">
        <f>IF(AND(B630&amp;""="",F630&amp;""=""),"",IFERROR(INDEX('المنتجات'!$C$5:$C$204,MATCH($F630,'المنتجات'!$A$5:$A$204,0))*G630,0))</f>
        <v/>
      </c>
      <c r="N630" s="18">
        <f>IF(AND(B630&amp;""="",F630&amp;""=""),"",IF(I630="تم التسليم",IFERROR(INDEX('المحافظات'!$C$5:$C$44,MATCH($E630,'المحافظات'!$A$5:$A$44,0)),0),IF(I630="مرتجع",IFERROR(INDEX('المحافظات'!$D$5:$D$44,MATCH($E630,'المحافظات'!$A$5:$A$44,0)),0),0)))</f>
        <v/>
      </c>
      <c r="O630" s="18">
        <f>IF(AND(B630&amp;""="",F630&amp;""=""),"",IF(I630="تم التسليم",K630+L630-M630-N630,IF(I630="مرتجع",-N630,IF(I630="ملغي",0,""))))</f>
        <v/>
      </c>
      <c r="P630" s="6">
        <f>IF(AND(B630&amp;""="",F630&amp;""=""),"",IF(NOT(ISNUMBER(MATCH(F630,'المنتجات'!$A$5:$A$204,0))),"كود المنتج غير معروف",IF(NOT(ISNUMBER(MATCH(E630,'المحافظات'!$A$5:$A$44,0))),"المنطقة غير معروفة",IF(K630&lt;0,"الخصم أكبر من قيمة الطلب",IF(I630&amp;""="","اكتب الحالة","")))))</f>
        <v/>
      </c>
    </row>
    <row r="631">
      <c r="A631" s="17" t="n"/>
      <c r="B631" s="5" t="n"/>
      <c r="C631" s="5" t="n"/>
      <c r="D631" s="13" t="n"/>
      <c r="E631" s="5" t="n"/>
      <c r="F631" s="5" t="n"/>
      <c r="G631" s="15" t="n"/>
      <c r="H631" s="14" t="n"/>
      <c r="I631" s="5" t="n"/>
      <c r="J631" s="6">
        <f>IF(AND(B631&amp;""="",F631&amp;""=""),"",IFERROR(INDEX('المنتجات'!$B$5:$B$204,MATCH($F631,'المنتجات'!$A$5:$A$204,0))&amp;"",""))</f>
        <v/>
      </c>
      <c r="K631" s="18">
        <f>IF(AND(B631&amp;""="",F631&amp;""=""),"",IFERROR(INDEX('المنتجات'!$D$5:$D$204,MATCH($F631,'المنتجات'!$A$5:$A$204,0))*G631-H631,0))</f>
        <v/>
      </c>
      <c r="L631" s="18">
        <f>IF(AND(B631&amp;""="",F631&amp;""=""),"",IF(I631="تم التسليم",IFERROR(INDEX('المحافظات'!$B$5:$B$44,MATCH($E631,'المحافظات'!$A$5:$A$44,0)),0),0))</f>
        <v/>
      </c>
      <c r="M631" s="18">
        <f>IF(AND(B631&amp;""="",F631&amp;""=""),"",IFERROR(INDEX('المنتجات'!$C$5:$C$204,MATCH($F631,'المنتجات'!$A$5:$A$204,0))*G631,0))</f>
        <v/>
      </c>
      <c r="N631" s="18">
        <f>IF(AND(B631&amp;""="",F631&amp;""=""),"",IF(I631="تم التسليم",IFERROR(INDEX('المحافظات'!$C$5:$C$44,MATCH($E631,'المحافظات'!$A$5:$A$44,0)),0),IF(I631="مرتجع",IFERROR(INDEX('المحافظات'!$D$5:$D$44,MATCH($E631,'المحافظات'!$A$5:$A$44,0)),0),0)))</f>
        <v/>
      </c>
      <c r="O631" s="18">
        <f>IF(AND(B631&amp;""="",F631&amp;""=""),"",IF(I631="تم التسليم",K631+L631-M631-N631,IF(I631="مرتجع",-N631,IF(I631="ملغي",0,""))))</f>
        <v/>
      </c>
      <c r="P631" s="6">
        <f>IF(AND(B631&amp;""="",F631&amp;""=""),"",IF(NOT(ISNUMBER(MATCH(F631,'المنتجات'!$A$5:$A$204,0))),"كود المنتج غير معروف",IF(NOT(ISNUMBER(MATCH(E631,'المحافظات'!$A$5:$A$44,0))),"المنطقة غير معروفة",IF(K631&lt;0,"الخصم أكبر من قيمة الطلب",IF(I631&amp;""="","اكتب الحالة","")))))</f>
        <v/>
      </c>
    </row>
    <row r="632">
      <c r="A632" s="17" t="n"/>
      <c r="B632" s="5" t="n"/>
      <c r="C632" s="5" t="n"/>
      <c r="D632" s="13" t="n"/>
      <c r="E632" s="5" t="n"/>
      <c r="F632" s="5" t="n"/>
      <c r="G632" s="15" t="n"/>
      <c r="H632" s="14" t="n"/>
      <c r="I632" s="5" t="n"/>
      <c r="J632" s="6">
        <f>IF(AND(B632&amp;""="",F632&amp;""=""),"",IFERROR(INDEX('المنتجات'!$B$5:$B$204,MATCH($F632,'المنتجات'!$A$5:$A$204,0))&amp;"",""))</f>
        <v/>
      </c>
      <c r="K632" s="18">
        <f>IF(AND(B632&amp;""="",F632&amp;""=""),"",IFERROR(INDEX('المنتجات'!$D$5:$D$204,MATCH($F632,'المنتجات'!$A$5:$A$204,0))*G632-H632,0))</f>
        <v/>
      </c>
      <c r="L632" s="18">
        <f>IF(AND(B632&amp;""="",F632&amp;""=""),"",IF(I632="تم التسليم",IFERROR(INDEX('المحافظات'!$B$5:$B$44,MATCH($E632,'المحافظات'!$A$5:$A$44,0)),0),0))</f>
        <v/>
      </c>
      <c r="M632" s="18">
        <f>IF(AND(B632&amp;""="",F632&amp;""=""),"",IFERROR(INDEX('المنتجات'!$C$5:$C$204,MATCH($F632,'المنتجات'!$A$5:$A$204,0))*G632,0))</f>
        <v/>
      </c>
      <c r="N632" s="18">
        <f>IF(AND(B632&amp;""="",F632&amp;""=""),"",IF(I632="تم التسليم",IFERROR(INDEX('المحافظات'!$C$5:$C$44,MATCH($E632,'المحافظات'!$A$5:$A$44,0)),0),IF(I632="مرتجع",IFERROR(INDEX('المحافظات'!$D$5:$D$44,MATCH($E632,'المحافظات'!$A$5:$A$44,0)),0),0)))</f>
        <v/>
      </c>
      <c r="O632" s="18">
        <f>IF(AND(B632&amp;""="",F632&amp;""=""),"",IF(I632="تم التسليم",K632+L632-M632-N632,IF(I632="مرتجع",-N632,IF(I632="ملغي",0,""))))</f>
        <v/>
      </c>
      <c r="P632" s="6">
        <f>IF(AND(B632&amp;""="",F632&amp;""=""),"",IF(NOT(ISNUMBER(MATCH(F632,'المنتجات'!$A$5:$A$204,0))),"كود المنتج غير معروف",IF(NOT(ISNUMBER(MATCH(E632,'المحافظات'!$A$5:$A$44,0))),"المنطقة غير معروفة",IF(K632&lt;0,"الخصم أكبر من قيمة الطلب",IF(I632&amp;""="","اكتب الحالة","")))))</f>
        <v/>
      </c>
    </row>
    <row r="633">
      <c r="A633" s="17" t="n"/>
      <c r="B633" s="5" t="n"/>
      <c r="C633" s="5" t="n"/>
      <c r="D633" s="13" t="n"/>
      <c r="E633" s="5" t="n"/>
      <c r="F633" s="5" t="n"/>
      <c r="G633" s="15" t="n"/>
      <c r="H633" s="14" t="n"/>
      <c r="I633" s="5" t="n"/>
      <c r="J633" s="6">
        <f>IF(AND(B633&amp;""="",F633&amp;""=""),"",IFERROR(INDEX('المنتجات'!$B$5:$B$204,MATCH($F633,'المنتجات'!$A$5:$A$204,0))&amp;"",""))</f>
        <v/>
      </c>
      <c r="K633" s="18">
        <f>IF(AND(B633&amp;""="",F633&amp;""=""),"",IFERROR(INDEX('المنتجات'!$D$5:$D$204,MATCH($F633,'المنتجات'!$A$5:$A$204,0))*G633-H633,0))</f>
        <v/>
      </c>
      <c r="L633" s="18">
        <f>IF(AND(B633&amp;""="",F633&amp;""=""),"",IF(I633="تم التسليم",IFERROR(INDEX('المحافظات'!$B$5:$B$44,MATCH($E633,'المحافظات'!$A$5:$A$44,0)),0),0))</f>
        <v/>
      </c>
      <c r="M633" s="18">
        <f>IF(AND(B633&amp;""="",F633&amp;""=""),"",IFERROR(INDEX('المنتجات'!$C$5:$C$204,MATCH($F633,'المنتجات'!$A$5:$A$204,0))*G633,0))</f>
        <v/>
      </c>
      <c r="N633" s="18">
        <f>IF(AND(B633&amp;""="",F633&amp;""=""),"",IF(I633="تم التسليم",IFERROR(INDEX('المحافظات'!$C$5:$C$44,MATCH($E633,'المحافظات'!$A$5:$A$44,0)),0),IF(I633="مرتجع",IFERROR(INDEX('المحافظات'!$D$5:$D$44,MATCH($E633,'المحافظات'!$A$5:$A$44,0)),0),0)))</f>
        <v/>
      </c>
      <c r="O633" s="18">
        <f>IF(AND(B633&amp;""="",F633&amp;""=""),"",IF(I633="تم التسليم",K633+L633-M633-N633,IF(I633="مرتجع",-N633,IF(I633="ملغي",0,""))))</f>
        <v/>
      </c>
      <c r="P633" s="6">
        <f>IF(AND(B633&amp;""="",F633&amp;""=""),"",IF(NOT(ISNUMBER(MATCH(F633,'المنتجات'!$A$5:$A$204,0))),"كود المنتج غير معروف",IF(NOT(ISNUMBER(MATCH(E633,'المحافظات'!$A$5:$A$44,0))),"المنطقة غير معروفة",IF(K633&lt;0,"الخصم أكبر من قيمة الطلب",IF(I633&amp;""="","اكتب الحالة","")))))</f>
        <v/>
      </c>
    </row>
    <row r="634">
      <c r="A634" s="17" t="n"/>
      <c r="B634" s="5" t="n"/>
      <c r="C634" s="5" t="n"/>
      <c r="D634" s="13" t="n"/>
      <c r="E634" s="5" t="n"/>
      <c r="F634" s="5" t="n"/>
      <c r="G634" s="15" t="n"/>
      <c r="H634" s="14" t="n"/>
      <c r="I634" s="5" t="n"/>
      <c r="J634" s="6">
        <f>IF(AND(B634&amp;""="",F634&amp;""=""),"",IFERROR(INDEX('المنتجات'!$B$5:$B$204,MATCH($F634,'المنتجات'!$A$5:$A$204,0))&amp;"",""))</f>
        <v/>
      </c>
      <c r="K634" s="18">
        <f>IF(AND(B634&amp;""="",F634&amp;""=""),"",IFERROR(INDEX('المنتجات'!$D$5:$D$204,MATCH($F634,'المنتجات'!$A$5:$A$204,0))*G634-H634,0))</f>
        <v/>
      </c>
      <c r="L634" s="18">
        <f>IF(AND(B634&amp;""="",F634&amp;""=""),"",IF(I634="تم التسليم",IFERROR(INDEX('المحافظات'!$B$5:$B$44,MATCH($E634,'المحافظات'!$A$5:$A$44,0)),0),0))</f>
        <v/>
      </c>
      <c r="M634" s="18">
        <f>IF(AND(B634&amp;""="",F634&amp;""=""),"",IFERROR(INDEX('المنتجات'!$C$5:$C$204,MATCH($F634,'المنتجات'!$A$5:$A$204,0))*G634,0))</f>
        <v/>
      </c>
      <c r="N634" s="18">
        <f>IF(AND(B634&amp;""="",F634&amp;""=""),"",IF(I634="تم التسليم",IFERROR(INDEX('المحافظات'!$C$5:$C$44,MATCH($E634,'المحافظات'!$A$5:$A$44,0)),0),IF(I634="مرتجع",IFERROR(INDEX('المحافظات'!$D$5:$D$44,MATCH($E634,'المحافظات'!$A$5:$A$44,0)),0),0)))</f>
        <v/>
      </c>
      <c r="O634" s="18">
        <f>IF(AND(B634&amp;""="",F634&amp;""=""),"",IF(I634="تم التسليم",K634+L634-M634-N634,IF(I634="مرتجع",-N634,IF(I634="ملغي",0,""))))</f>
        <v/>
      </c>
      <c r="P634" s="6">
        <f>IF(AND(B634&amp;""="",F634&amp;""=""),"",IF(NOT(ISNUMBER(MATCH(F634,'المنتجات'!$A$5:$A$204,0))),"كود المنتج غير معروف",IF(NOT(ISNUMBER(MATCH(E634,'المحافظات'!$A$5:$A$44,0))),"المنطقة غير معروفة",IF(K634&lt;0,"الخصم أكبر من قيمة الطلب",IF(I634&amp;""="","اكتب الحالة","")))))</f>
        <v/>
      </c>
    </row>
    <row r="635">
      <c r="A635" s="17" t="n"/>
      <c r="B635" s="5" t="n"/>
      <c r="C635" s="5" t="n"/>
      <c r="D635" s="13" t="n"/>
      <c r="E635" s="5" t="n"/>
      <c r="F635" s="5" t="n"/>
      <c r="G635" s="15" t="n"/>
      <c r="H635" s="14" t="n"/>
      <c r="I635" s="5" t="n"/>
      <c r="J635" s="6">
        <f>IF(AND(B635&amp;""="",F635&amp;""=""),"",IFERROR(INDEX('المنتجات'!$B$5:$B$204,MATCH($F635,'المنتجات'!$A$5:$A$204,0))&amp;"",""))</f>
        <v/>
      </c>
      <c r="K635" s="18">
        <f>IF(AND(B635&amp;""="",F635&amp;""=""),"",IFERROR(INDEX('المنتجات'!$D$5:$D$204,MATCH($F635,'المنتجات'!$A$5:$A$204,0))*G635-H635,0))</f>
        <v/>
      </c>
      <c r="L635" s="18">
        <f>IF(AND(B635&amp;""="",F635&amp;""=""),"",IF(I635="تم التسليم",IFERROR(INDEX('المحافظات'!$B$5:$B$44,MATCH($E635,'المحافظات'!$A$5:$A$44,0)),0),0))</f>
        <v/>
      </c>
      <c r="M635" s="18">
        <f>IF(AND(B635&amp;""="",F635&amp;""=""),"",IFERROR(INDEX('المنتجات'!$C$5:$C$204,MATCH($F635,'المنتجات'!$A$5:$A$204,0))*G635,0))</f>
        <v/>
      </c>
      <c r="N635" s="18">
        <f>IF(AND(B635&amp;""="",F635&amp;""=""),"",IF(I635="تم التسليم",IFERROR(INDEX('المحافظات'!$C$5:$C$44,MATCH($E635,'المحافظات'!$A$5:$A$44,0)),0),IF(I635="مرتجع",IFERROR(INDEX('المحافظات'!$D$5:$D$44,MATCH($E635,'المحافظات'!$A$5:$A$44,0)),0),0)))</f>
        <v/>
      </c>
      <c r="O635" s="18">
        <f>IF(AND(B635&amp;""="",F635&amp;""=""),"",IF(I635="تم التسليم",K635+L635-M635-N635,IF(I635="مرتجع",-N635,IF(I635="ملغي",0,""))))</f>
        <v/>
      </c>
      <c r="P635" s="6">
        <f>IF(AND(B635&amp;""="",F635&amp;""=""),"",IF(NOT(ISNUMBER(MATCH(F635,'المنتجات'!$A$5:$A$204,0))),"كود المنتج غير معروف",IF(NOT(ISNUMBER(MATCH(E635,'المحافظات'!$A$5:$A$44,0))),"المنطقة غير معروفة",IF(K635&lt;0,"الخصم أكبر من قيمة الطلب",IF(I635&amp;""="","اكتب الحالة","")))))</f>
        <v/>
      </c>
    </row>
    <row r="636">
      <c r="A636" s="17" t="n"/>
      <c r="B636" s="5" t="n"/>
      <c r="C636" s="5" t="n"/>
      <c r="D636" s="13" t="n"/>
      <c r="E636" s="5" t="n"/>
      <c r="F636" s="5" t="n"/>
      <c r="G636" s="15" t="n"/>
      <c r="H636" s="14" t="n"/>
      <c r="I636" s="5" t="n"/>
      <c r="J636" s="6">
        <f>IF(AND(B636&amp;""="",F636&amp;""=""),"",IFERROR(INDEX('المنتجات'!$B$5:$B$204,MATCH($F636,'المنتجات'!$A$5:$A$204,0))&amp;"",""))</f>
        <v/>
      </c>
      <c r="K636" s="18">
        <f>IF(AND(B636&amp;""="",F636&amp;""=""),"",IFERROR(INDEX('المنتجات'!$D$5:$D$204,MATCH($F636,'المنتجات'!$A$5:$A$204,0))*G636-H636,0))</f>
        <v/>
      </c>
      <c r="L636" s="18">
        <f>IF(AND(B636&amp;""="",F636&amp;""=""),"",IF(I636="تم التسليم",IFERROR(INDEX('المحافظات'!$B$5:$B$44,MATCH($E636,'المحافظات'!$A$5:$A$44,0)),0),0))</f>
        <v/>
      </c>
      <c r="M636" s="18">
        <f>IF(AND(B636&amp;""="",F636&amp;""=""),"",IFERROR(INDEX('المنتجات'!$C$5:$C$204,MATCH($F636,'المنتجات'!$A$5:$A$204,0))*G636,0))</f>
        <v/>
      </c>
      <c r="N636" s="18">
        <f>IF(AND(B636&amp;""="",F636&amp;""=""),"",IF(I636="تم التسليم",IFERROR(INDEX('المحافظات'!$C$5:$C$44,MATCH($E636,'المحافظات'!$A$5:$A$44,0)),0),IF(I636="مرتجع",IFERROR(INDEX('المحافظات'!$D$5:$D$44,MATCH($E636,'المحافظات'!$A$5:$A$44,0)),0),0)))</f>
        <v/>
      </c>
      <c r="O636" s="18">
        <f>IF(AND(B636&amp;""="",F636&amp;""=""),"",IF(I636="تم التسليم",K636+L636-M636-N636,IF(I636="مرتجع",-N636,IF(I636="ملغي",0,""))))</f>
        <v/>
      </c>
      <c r="P636" s="6">
        <f>IF(AND(B636&amp;""="",F636&amp;""=""),"",IF(NOT(ISNUMBER(MATCH(F636,'المنتجات'!$A$5:$A$204,0))),"كود المنتج غير معروف",IF(NOT(ISNUMBER(MATCH(E636,'المحافظات'!$A$5:$A$44,0))),"المنطقة غير معروفة",IF(K636&lt;0,"الخصم أكبر من قيمة الطلب",IF(I636&amp;""="","اكتب الحالة","")))))</f>
        <v/>
      </c>
    </row>
    <row r="637">
      <c r="A637" s="17" t="n"/>
      <c r="B637" s="5" t="n"/>
      <c r="C637" s="5" t="n"/>
      <c r="D637" s="13" t="n"/>
      <c r="E637" s="5" t="n"/>
      <c r="F637" s="5" t="n"/>
      <c r="G637" s="15" t="n"/>
      <c r="H637" s="14" t="n"/>
      <c r="I637" s="5" t="n"/>
      <c r="J637" s="6">
        <f>IF(AND(B637&amp;""="",F637&amp;""=""),"",IFERROR(INDEX('المنتجات'!$B$5:$B$204,MATCH($F637,'المنتجات'!$A$5:$A$204,0))&amp;"",""))</f>
        <v/>
      </c>
      <c r="K637" s="18">
        <f>IF(AND(B637&amp;""="",F637&amp;""=""),"",IFERROR(INDEX('المنتجات'!$D$5:$D$204,MATCH($F637,'المنتجات'!$A$5:$A$204,0))*G637-H637,0))</f>
        <v/>
      </c>
      <c r="L637" s="18">
        <f>IF(AND(B637&amp;""="",F637&amp;""=""),"",IF(I637="تم التسليم",IFERROR(INDEX('المحافظات'!$B$5:$B$44,MATCH($E637,'المحافظات'!$A$5:$A$44,0)),0),0))</f>
        <v/>
      </c>
      <c r="M637" s="18">
        <f>IF(AND(B637&amp;""="",F637&amp;""=""),"",IFERROR(INDEX('المنتجات'!$C$5:$C$204,MATCH($F637,'المنتجات'!$A$5:$A$204,0))*G637,0))</f>
        <v/>
      </c>
      <c r="N637" s="18">
        <f>IF(AND(B637&amp;""="",F637&amp;""=""),"",IF(I637="تم التسليم",IFERROR(INDEX('المحافظات'!$C$5:$C$44,MATCH($E637,'المحافظات'!$A$5:$A$44,0)),0),IF(I637="مرتجع",IFERROR(INDEX('المحافظات'!$D$5:$D$44,MATCH($E637,'المحافظات'!$A$5:$A$44,0)),0),0)))</f>
        <v/>
      </c>
      <c r="O637" s="18">
        <f>IF(AND(B637&amp;""="",F637&amp;""=""),"",IF(I637="تم التسليم",K637+L637-M637-N637,IF(I637="مرتجع",-N637,IF(I637="ملغي",0,""))))</f>
        <v/>
      </c>
      <c r="P637" s="6">
        <f>IF(AND(B637&amp;""="",F637&amp;""=""),"",IF(NOT(ISNUMBER(MATCH(F637,'المنتجات'!$A$5:$A$204,0))),"كود المنتج غير معروف",IF(NOT(ISNUMBER(MATCH(E637,'المحافظات'!$A$5:$A$44,0))),"المنطقة غير معروفة",IF(K637&lt;0,"الخصم أكبر من قيمة الطلب",IF(I637&amp;""="","اكتب الحالة","")))))</f>
        <v/>
      </c>
    </row>
    <row r="638">
      <c r="A638" s="17" t="n"/>
      <c r="B638" s="5" t="n"/>
      <c r="C638" s="5" t="n"/>
      <c r="D638" s="13" t="n"/>
      <c r="E638" s="5" t="n"/>
      <c r="F638" s="5" t="n"/>
      <c r="G638" s="15" t="n"/>
      <c r="H638" s="14" t="n"/>
      <c r="I638" s="5" t="n"/>
      <c r="J638" s="6">
        <f>IF(AND(B638&amp;""="",F638&amp;""=""),"",IFERROR(INDEX('المنتجات'!$B$5:$B$204,MATCH($F638,'المنتجات'!$A$5:$A$204,0))&amp;"",""))</f>
        <v/>
      </c>
      <c r="K638" s="18">
        <f>IF(AND(B638&amp;""="",F638&amp;""=""),"",IFERROR(INDEX('المنتجات'!$D$5:$D$204,MATCH($F638,'المنتجات'!$A$5:$A$204,0))*G638-H638,0))</f>
        <v/>
      </c>
      <c r="L638" s="18">
        <f>IF(AND(B638&amp;""="",F638&amp;""=""),"",IF(I638="تم التسليم",IFERROR(INDEX('المحافظات'!$B$5:$B$44,MATCH($E638,'المحافظات'!$A$5:$A$44,0)),0),0))</f>
        <v/>
      </c>
      <c r="M638" s="18">
        <f>IF(AND(B638&amp;""="",F638&amp;""=""),"",IFERROR(INDEX('المنتجات'!$C$5:$C$204,MATCH($F638,'المنتجات'!$A$5:$A$204,0))*G638,0))</f>
        <v/>
      </c>
      <c r="N638" s="18">
        <f>IF(AND(B638&amp;""="",F638&amp;""=""),"",IF(I638="تم التسليم",IFERROR(INDEX('المحافظات'!$C$5:$C$44,MATCH($E638,'المحافظات'!$A$5:$A$44,0)),0),IF(I638="مرتجع",IFERROR(INDEX('المحافظات'!$D$5:$D$44,MATCH($E638,'المحافظات'!$A$5:$A$44,0)),0),0)))</f>
        <v/>
      </c>
      <c r="O638" s="18">
        <f>IF(AND(B638&amp;""="",F638&amp;""=""),"",IF(I638="تم التسليم",K638+L638-M638-N638,IF(I638="مرتجع",-N638,IF(I638="ملغي",0,""))))</f>
        <v/>
      </c>
      <c r="P638" s="6">
        <f>IF(AND(B638&amp;""="",F638&amp;""=""),"",IF(NOT(ISNUMBER(MATCH(F638,'المنتجات'!$A$5:$A$204,0))),"كود المنتج غير معروف",IF(NOT(ISNUMBER(MATCH(E638,'المحافظات'!$A$5:$A$44,0))),"المنطقة غير معروفة",IF(K638&lt;0,"الخصم أكبر من قيمة الطلب",IF(I638&amp;""="","اكتب الحالة","")))))</f>
        <v/>
      </c>
    </row>
    <row r="639">
      <c r="A639" s="17" t="n"/>
      <c r="B639" s="5" t="n"/>
      <c r="C639" s="5" t="n"/>
      <c r="D639" s="13" t="n"/>
      <c r="E639" s="5" t="n"/>
      <c r="F639" s="5" t="n"/>
      <c r="G639" s="15" t="n"/>
      <c r="H639" s="14" t="n"/>
      <c r="I639" s="5" t="n"/>
      <c r="J639" s="6">
        <f>IF(AND(B639&amp;""="",F639&amp;""=""),"",IFERROR(INDEX('المنتجات'!$B$5:$B$204,MATCH($F639,'المنتجات'!$A$5:$A$204,0))&amp;"",""))</f>
        <v/>
      </c>
      <c r="K639" s="18">
        <f>IF(AND(B639&amp;""="",F639&amp;""=""),"",IFERROR(INDEX('المنتجات'!$D$5:$D$204,MATCH($F639,'المنتجات'!$A$5:$A$204,0))*G639-H639,0))</f>
        <v/>
      </c>
      <c r="L639" s="18">
        <f>IF(AND(B639&amp;""="",F639&amp;""=""),"",IF(I639="تم التسليم",IFERROR(INDEX('المحافظات'!$B$5:$B$44,MATCH($E639,'المحافظات'!$A$5:$A$44,0)),0),0))</f>
        <v/>
      </c>
      <c r="M639" s="18">
        <f>IF(AND(B639&amp;""="",F639&amp;""=""),"",IFERROR(INDEX('المنتجات'!$C$5:$C$204,MATCH($F639,'المنتجات'!$A$5:$A$204,0))*G639,0))</f>
        <v/>
      </c>
      <c r="N639" s="18">
        <f>IF(AND(B639&amp;""="",F639&amp;""=""),"",IF(I639="تم التسليم",IFERROR(INDEX('المحافظات'!$C$5:$C$44,MATCH($E639,'المحافظات'!$A$5:$A$44,0)),0),IF(I639="مرتجع",IFERROR(INDEX('المحافظات'!$D$5:$D$44,MATCH($E639,'المحافظات'!$A$5:$A$44,0)),0),0)))</f>
        <v/>
      </c>
      <c r="O639" s="18">
        <f>IF(AND(B639&amp;""="",F639&amp;""=""),"",IF(I639="تم التسليم",K639+L639-M639-N639,IF(I639="مرتجع",-N639,IF(I639="ملغي",0,""))))</f>
        <v/>
      </c>
      <c r="P639" s="6">
        <f>IF(AND(B639&amp;""="",F639&amp;""=""),"",IF(NOT(ISNUMBER(MATCH(F639,'المنتجات'!$A$5:$A$204,0))),"كود المنتج غير معروف",IF(NOT(ISNUMBER(MATCH(E639,'المحافظات'!$A$5:$A$44,0))),"المنطقة غير معروفة",IF(K639&lt;0,"الخصم أكبر من قيمة الطلب",IF(I639&amp;""="","اكتب الحالة","")))))</f>
        <v/>
      </c>
    </row>
    <row r="640">
      <c r="A640" s="17" t="n"/>
      <c r="B640" s="5" t="n"/>
      <c r="C640" s="5" t="n"/>
      <c r="D640" s="13" t="n"/>
      <c r="E640" s="5" t="n"/>
      <c r="F640" s="5" t="n"/>
      <c r="G640" s="15" t="n"/>
      <c r="H640" s="14" t="n"/>
      <c r="I640" s="5" t="n"/>
      <c r="J640" s="6">
        <f>IF(AND(B640&amp;""="",F640&amp;""=""),"",IFERROR(INDEX('المنتجات'!$B$5:$B$204,MATCH($F640,'المنتجات'!$A$5:$A$204,0))&amp;"",""))</f>
        <v/>
      </c>
      <c r="K640" s="18">
        <f>IF(AND(B640&amp;""="",F640&amp;""=""),"",IFERROR(INDEX('المنتجات'!$D$5:$D$204,MATCH($F640,'المنتجات'!$A$5:$A$204,0))*G640-H640,0))</f>
        <v/>
      </c>
      <c r="L640" s="18">
        <f>IF(AND(B640&amp;""="",F640&amp;""=""),"",IF(I640="تم التسليم",IFERROR(INDEX('المحافظات'!$B$5:$B$44,MATCH($E640,'المحافظات'!$A$5:$A$44,0)),0),0))</f>
        <v/>
      </c>
      <c r="M640" s="18">
        <f>IF(AND(B640&amp;""="",F640&amp;""=""),"",IFERROR(INDEX('المنتجات'!$C$5:$C$204,MATCH($F640,'المنتجات'!$A$5:$A$204,0))*G640,0))</f>
        <v/>
      </c>
      <c r="N640" s="18">
        <f>IF(AND(B640&amp;""="",F640&amp;""=""),"",IF(I640="تم التسليم",IFERROR(INDEX('المحافظات'!$C$5:$C$44,MATCH($E640,'المحافظات'!$A$5:$A$44,0)),0),IF(I640="مرتجع",IFERROR(INDEX('المحافظات'!$D$5:$D$44,MATCH($E640,'المحافظات'!$A$5:$A$44,0)),0),0)))</f>
        <v/>
      </c>
      <c r="O640" s="18">
        <f>IF(AND(B640&amp;""="",F640&amp;""=""),"",IF(I640="تم التسليم",K640+L640-M640-N640,IF(I640="مرتجع",-N640,IF(I640="ملغي",0,""))))</f>
        <v/>
      </c>
      <c r="P640" s="6">
        <f>IF(AND(B640&amp;""="",F640&amp;""=""),"",IF(NOT(ISNUMBER(MATCH(F640,'المنتجات'!$A$5:$A$204,0))),"كود المنتج غير معروف",IF(NOT(ISNUMBER(MATCH(E640,'المحافظات'!$A$5:$A$44,0))),"المنطقة غير معروفة",IF(K640&lt;0,"الخصم أكبر من قيمة الطلب",IF(I640&amp;""="","اكتب الحالة","")))))</f>
        <v/>
      </c>
    </row>
    <row r="641">
      <c r="A641" s="17" t="n"/>
      <c r="B641" s="5" t="n"/>
      <c r="C641" s="5" t="n"/>
      <c r="D641" s="13" t="n"/>
      <c r="E641" s="5" t="n"/>
      <c r="F641" s="5" t="n"/>
      <c r="G641" s="15" t="n"/>
      <c r="H641" s="14" t="n"/>
      <c r="I641" s="5" t="n"/>
      <c r="J641" s="6">
        <f>IF(AND(B641&amp;""="",F641&amp;""=""),"",IFERROR(INDEX('المنتجات'!$B$5:$B$204,MATCH($F641,'المنتجات'!$A$5:$A$204,0))&amp;"",""))</f>
        <v/>
      </c>
      <c r="K641" s="18">
        <f>IF(AND(B641&amp;""="",F641&amp;""=""),"",IFERROR(INDEX('المنتجات'!$D$5:$D$204,MATCH($F641,'المنتجات'!$A$5:$A$204,0))*G641-H641,0))</f>
        <v/>
      </c>
      <c r="L641" s="18">
        <f>IF(AND(B641&amp;""="",F641&amp;""=""),"",IF(I641="تم التسليم",IFERROR(INDEX('المحافظات'!$B$5:$B$44,MATCH($E641,'المحافظات'!$A$5:$A$44,0)),0),0))</f>
        <v/>
      </c>
      <c r="M641" s="18">
        <f>IF(AND(B641&amp;""="",F641&amp;""=""),"",IFERROR(INDEX('المنتجات'!$C$5:$C$204,MATCH($F641,'المنتجات'!$A$5:$A$204,0))*G641,0))</f>
        <v/>
      </c>
      <c r="N641" s="18">
        <f>IF(AND(B641&amp;""="",F641&amp;""=""),"",IF(I641="تم التسليم",IFERROR(INDEX('المحافظات'!$C$5:$C$44,MATCH($E641,'المحافظات'!$A$5:$A$44,0)),0),IF(I641="مرتجع",IFERROR(INDEX('المحافظات'!$D$5:$D$44,MATCH($E641,'المحافظات'!$A$5:$A$44,0)),0),0)))</f>
        <v/>
      </c>
      <c r="O641" s="18">
        <f>IF(AND(B641&amp;""="",F641&amp;""=""),"",IF(I641="تم التسليم",K641+L641-M641-N641,IF(I641="مرتجع",-N641,IF(I641="ملغي",0,""))))</f>
        <v/>
      </c>
      <c r="P641" s="6">
        <f>IF(AND(B641&amp;""="",F641&amp;""=""),"",IF(NOT(ISNUMBER(MATCH(F641,'المنتجات'!$A$5:$A$204,0))),"كود المنتج غير معروف",IF(NOT(ISNUMBER(MATCH(E641,'المحافظات'!$A$5:$A$44,0))),"المنطقة غير معروفة",IF(K641&lt;0,"الخصم أكبر من قيمة الطلب",IF(I641&amp;""="","اكتب الحالة","")))))</f>
        <v/>
      </c>
    </row>
    <row r="642">
      <c r="A642" s="17" t="n"/>
      <c r="B642" s="5" t="n"/>
      <c r="C642" s="5" t="n"/>
      <c r="D642" s="13" t="n"/>
      <c r="E642" s="5" t="n"/>
      <c r="F642" s="5" t="n"/>
      <c r="G642" s="15" t="n"/>
      <c r="H642" s="14" t="n"/>
      <c r="I642" s="5" t="n"/>
      <c r="J642" s="6">
        <f>IF(AND(B642&amp;""="",F642&amp;""=""),"",IFERROR(INDEX('المنتجات'!$B$5:$B$204,MATCH($F642,'المنتجات'!$A$5:$A$204,0))&amp;"",""))</f>
        <v/>
      </c>
      <c r="K642" s="18">
        <f>IF(AND(B642&amp;""="",F642&amp;""=""),"",IFERROR(INDEX('المنتجات'!$D$5:$D$204,MATCH($F642,'المنتجات'!$A$5:$A$204,0))*G642-H642,0))</f>
        <v/>
      </c>
      <c r="L642" s="18">
        <f>IF(AND(B642&amp;""="",F642&amp;""=""),"",IF(I642="تم التسليم",IFERROR(INDEX('المحافظات'!$B$5:$B$44,MATCH($E642,'المحافظات'!$A$5:$A$44,0)),0),0))</f>
        <v/>
      </c>
      <c r="M642" s="18">
        <f>IF(AND(B642&amp;""="",F642&amp;""=""),"",IFERROR(INDEX('المنتجات'!$C$5:$C$204,MATCH($F642,'المنتجات'!$A$5:$A$204,0))*G642,0))</f>
        <v/>
      </c>
      <c r="N642" s="18">
        <f>IF(AND(B642&amp;""="",F642&amp;""=""),"",IF(I642="تم التسليم",IFERROR(INDEX('المحافظات'!$C$5:$C$44,MATCH($E642,'المحافظات'!$A$5:$A$44,0)),0),IF(I642="مرتجع",IFERROR(INDEX('المحافظات'!$D$5:$D$44,MATCH($E642,'المحافظات'!$A$5:$A$44,0)),0),0)))</f>
        <v/>
      </c>
      <c r="O642" s="18">
        <f>IF(AND(B642&amp;""="",F642&amp;""=""),"",IF(I642="تم التسليم",K642+L642-M642-N642,IF(I642="مرتجع",-N642,IF(I642="ملغي",0,""))))</f>
        <v/>
      </c>
      <c r="P642" s="6">
        <f>IF(AND(B642&amp;""="",F642&amp;""=""),"",IF(NOT(ISNUMBER(MATCH(F642,'المنتجات'!$A$5:$A$204,0))),"كود المنتج غير معروف",IF(NOT(ISNUMBER(MATCH(E642,'المحافظات'!$A$5:$A$44,0))),"المنطقة غير معروفة",IF(K642&lt;0,"الخصم أكبر من قيمة الطلب",IF(I642&amp;""="","اكتب الحالة","")))))</f>
        <v/>
      </c>
    </row>
    <row r="643">
      <c r="A643" s="17" t="n"/>
      <c r="B643" s="5" t="n"/>
      <c r="C643" s="5" t="n"/>
      <c r="D643" s="13" t="n"/>
      <c r="E643" s="5" t="n"/>
      <c r="F643" s="5" t="n"/>
      <c r="G643" s="15" t="n"/>
      <c r="H643" s="14" t="n"/>
      <c r="I643" s="5" t="n"/>
      <c r="J643" s="6">
        <f>IF(AND(B643&amp;""="",F643&amp;""=""),"",IFERROR(INDEX('المنتجات'!$B$5:$B$204,MATCH($F643,'المنتجات'!$A$5:$A$204,0))&amp;"",""))</f>
        <v/>
      </c>
      <c r="K643" s="18">
        <f>IF(AND(B643&amp;""="",F643&amp;""=""),"",IFERROR(INDEX('المنتجات'!$D$5:$D$204,MATCH($F643,'المنتجات'!$A$5:$A$204,0))*G643-H643,0))</f>
        <v/>
      </c>
      <c r="L643" s="18">
        <f>IF(AND(B643&amp;""="",F643&amp;""=""),"",IF(I643="تم التسليم",IFERROR(INDEX('المحافظات'!$B$5:$B$44,MATCH($E643,'المحافظات'!$A$5:$A$44,0)),0),0))</f>
        <v/>
      </c>
      <c r="M643" s="18">
        <f>IF(AND(B643&amp;""="",F643&amp;""=""),"",IFERROR(INDEX('المنتجات'!$C$5:$C$204,MATCH($F643,'المنتجات'!$A$5:$A$204,0))*G643,0))</f>
        <v/>
      </c>
      <c r="N643" s="18">
        <f>IF(AND(B643&amp;""="",F643&amp;""=""),"",IF(I643="تم التسليم",IFERROR(INDEX('المحافظات'!$C$5:$C$44,MATCH($E643,'المحافظات'!$A$5:$A$44,0)),0),IF(I643="مرتجع",IFERROR(INDEX('المحافظات'!$D$5:$D$44,MATCH($E643,'المحافظات'!$A$5:$A$44,0)),0),0)))</f>
        <v/>
      </c>
      <c r="O643" s="18">
        <f>IF(AND(B643&amp;""="",F643&amp;""=""),"",IF(I643="تم التسليم",K643+L643-M643-N643,IF(I643="مرتجع",-N643,IF(I643="ملغي",0,""))))</f>
        <v/>
      </c>
      <c r="P643" s="6">
        <f>IF(AND(B643&amp;""="",F643&amp;""=""),"",IF(NOT(ISNUMBER(MATCH(F643,'المنتجات'!$A$5:$A$204,0))),"كود المنتج غير معروف",IF(NOT(ISNUMBER(MATCH(E643,'المحافظات'!$A$5:$A$44,0))),"المنطقة غير معروفة",IF(K643&lt;0,"الخصم أكبر من قيمة الطلب",IF(I643&amp;""="","اكتب الحالة","")))))</f>
        <v/>
      </c>
    </row>
    <row r="644">
      <c r="A644" s="17" t="n"/>
      <c r="B644" s="5" t="n"/>
      <c r="C644" s="5" t="n"/>
      <c r="D644" s="13" t="n"/>
      <c r="E644" s="5" t="n"/>
      <c r="F644" s="5" t="n"/>
      <c r="G644" s="15" t="n"/>
      <c r="H644" s="14" t="n"/>
      <c r="I644" s="5" t="n"/>
      <c r="J644" s="6">
        <f>IF(AND(B644&amp;""="",F644&amp;""=""),"",IFERROR(INDEX('المنتجات'!$B$5:$B$204,MATCH($F644,'المنتجات'!$A$5:$A$204,0))&amp;"",""))</f>
        <v/>
      </c>
      <c r="K644" s="18">
        <f>IF(AND(B644&amp;""="",F644&amp;""=""),"",IFERROR(INDEX('المنتجات'!$D$5:$D$204,MATCH($F644,'المنتجات'!$A$5:$A$204,0))*G644-H644,0))</f>
        <v/>
      </c>
      <c r="L644" s="18">
        <f>IF(AND(B644&amp;""="",F644&amp;""=""),"",IF(I644="تم التسليم",IFERROR(INDEX('المحافظات'!$B$5:$B$44,MATCH($E644,'المحافظات'!$A$5:$A$44,0)),0),0))</f>
        <v/>
      </c>
      <c r="M644" s="18">
        <f>IF(AND(B644&amp;""="",F644&amp;""=""),"",IFERROR(INDEX('المنتجات'!$C$5:$C$204,MATCH($F644,'المنتجات'!$A$5:$A$204,0))*G644,0))</f>
        <v/>
      </c>
      <c r="N644" s="18">
        <f>IF(AND(B644&amp;""="",F644&amp;""=""),"",IF(I644="تم التسليم",IFERROR(INDEX('المحافظات'!$C$5:$C$44,MATCH($E644,'المحافظات'!$A$5:$A$44,0)),0),IF(I644="مرتجع",IFERROR(INDEX('المحافظات'!$D$5:$D$44,MATCH($E644,'المحافظات'!$A$5:$A$44,0)),0),0)))</f>
        <v/>
      </c>
      <c r="O644" s="18">
        <f>IF(AND(B644&amp;""="",F644&amp;""=""),"",IF(I644="تم التسليم",K644+L644-M644-N644,IF(I644="مرتجع",-N644,IF(I644="ملغي",0,""))))</f>
        <v/>
      </c>
      <c r="P644" s="6">
        <f>IF(AND(B644&amp;""="",F644&amp;""=""),"",IF(NOT(ISNUMBER(MATCH(F644,'المنتجات'!$A$5:$A$204,0))),"كود المنتج غير معروف",IF(NOT(ISNUMBER(MATCH(E644,'المحافظات'!$A$5:$A$44,0))),"المنطقة غير معروفة",IF(K644&lt;0,"الخصم أكبر من قيمة الطلب",IF(I644&amp;""="","اكتب الحالة","")))))</f>
        <v/>
      </c>
    </row>
    <row r="645">
      <c r="A645" s="17" t="n"/>
      <c r="B645" s="5" t="n"/>
      <c r="C645" s="5" t="n"/>
      <c r="D645" s="13" t="n"/>
      <c r="E645" s="5" t="n"/>
      <c r="F645" s="5" t="n"/>
      <c r="G645" s="15" t="n"/>
      <c r="H645" s="14" t="n"/>
      <c r="I645" s="5" t="n"/>
      <c r="J645" s="6">
        <f>IF(AND(B645&amp;""="",F645&amp;""=""),"",IFERROR(INDEX('المنتجات'!$B$5:$B$204,MATCH($F645,'المنتجات'!$A$5:$A$204,0))&amp;"",""))</f>
        <v/>
      </c>
      <c r="K645" s="18">
        <f>IF(AND(B645&amp;""="",F645&amp;""=""),"",IFERROR(INDEX('المنتجات'!$D$5:$D$204,MATCH($F645,'المنتجات'!$A$5:$A$204,0))*G645-H645,0))</f>
        <v/>
      </c>
      <c r="L645" s="18">
        <f>IF(AND(B645&amp;""="",F645&amp;""=""),"",IF(I645="تم التسليم",IFERROR(INDEX('المحافظات'!$B$5:$B$44,MATCH($E645,'المحافظات'!$A$5:$A$44,0)),0),0))</f>
        <v/>
      </c>
      <c r="M645" s="18">
        <f>IF(AND(B645&amp;""="",F645&amp;""=""),"",IFERROR(INDEX('المنتجات'!$C$5:$C$204,MATCH($F645,'المنتجات'!$A$5:$A$204,0))*G645,0))</f>
        <v/>
      </c>
      <c r="N645" s="18">
        <f>IF(AND(B645&amp;""="",F645&amp;""=""),"",IF(I645="تم التسليم",IFERROR(INDEX('المحافظات'!$C$5:$C$44,MATCH($E645,'المحافظات'!$A$5:$A$44,0)),0),IF(I645="مرتجع",IFERROR(INDEX('المحافظات'!$D$5:$D$44,MATCH($E645,'المحافظات'!$A$5:$A$44,0)),0),0)))</f>
        <v/>
      </c>
      <c r="O645" s="18">
        <f>IF(AND(B645&amp;""="",F645&amp;""=""),"",IF(I645="تم التسليم",K645+L645-M645-N645,IF(I645="مرتجع",-N645,IF(I645="ملغي",0,""))))</f>
        <v/>
      </c>
      <c r="P645" s="6">
        <f>IF(AND(B645&amp;""="",F645&amp;""=""),"",IF(NOT(ISNUMBER(MATCH(F645,'المنتجات'!$A$5:$A$204,0))),"كود المنتج غير معروف",IF(NOT(ISNUMBER(MATCH(E645,'المحافظات'!$A$5:$A$44,0))),"المنطقة غير معروفة",IF(K645&lt;0,"الخصم أكبر من قيمة الطلب",IF(I645&amp;""="","اكتب الحالة","")))))</f>
        <v/>
      </c>
    </row>
    <row r="646">
      <c r="A646" s="17" t="n"/>
      <c r="B646" s="5" t="n"/>
      <c r="C646" s="5" t="n"/>
      <c r="D646" s="13" t="n"/>
      <c r="E646" s="5" t="n"/>
      <c r="F646" s="5" t="n"/>
      <c r="G646" s="15" t="n"/>
      <c r="H646" s="14" t="n"/>
      <c r="I646" s="5" t="n"/>
      <c r="J646" s="6">
        <f>IF(AND(B646&amp;""="",F646&amp;""=""),"",IFERROR(INDEX('المنتجات'!$B$5:$B$204,MATCH($F646,'المنتجات'!$A$5:$A$204,0))&amp;"",""))</f>
        <v/>
      </c>
      <c r="K646" s="18">
        <f>IF(AND(B646&amp;""="",F646&amp;""=""),"",IFERROR(INDEX('المنتجات'!$D$5:$D$204,MATCH($F646,'المنتجات'!$A$5:$A$204,0))*G646-H646,0))</f>
        <v/>
      </c>
      <c r="L646" s="18">
        <f>IF(AND(B646&amp;""="",F646&amp;""=""),"",IF(I646="تم التسليم",IFERROR(INDEX('المحافظات'!$B$5:$B$44,MATCH($E646,'المحافظات'!$A$5:$A$44,0)),0),0))</f>
        <v/>
      </c>
      <c r="M646" s="18">
        <f>IF(AND(B646&amp;""="",F646&amp;""=""),"",IFERROR(INDEX('المنتجات'!$C$5:$C$204,MATCH($F646,'المنتجات'!$A$5:$A$204,0))*G646,0))</f>
        <v/>
      </c>
      <c r="N646" s="18">
        <f>IF(AND(B646&amp;""="",F646&amp;""=""),"",IF(I646="تم التسليم",IFERROR(INDEX('المحافظات'!$C$5:$C$44,MATCH($E646,'المحافظات'!$A$5:$A$44,0)),0),IF(I646="مرتجع",IFERROR(INDEX('المحافظات'!$D$5:$D$44,MATCH($E646,'المحافظات'!$A$5:$A$44,0)),0),0)))</f>
        <v/>
      </c>
      <c r="O646" s="18">
        <f>IF(AND(B646&amp;""="",F646&amp;""=""),"",IF(I646="تم التسليم",K646+L646-M646-N646,IF(I646="مرتجع",-N646,IF(I646="ملغي",0,""))))</f>
        <v/>
      </c>
      <c r="P646" s="6">
        <f>IF(AND(B646&amp;""="",F646&amp;""=""),"",IF(NOT(ISNUMBER(MATCH(F646,'المنتجات'!$A$5:$A$204,0))),"كود المنتج غير معروف",IF(NOT(ISNUMBER(MATCH(E646,'المحافظات'!$A$5:$A$44,0))),"المنطقة غير معروفة",IF(K646&lt;0,"الخصم أكبر من قيمة الطلب",IF(I646&amp;""="","اكتب الحالة","")))))</f>
        <v/>
      </c>
    </row>
    <row r="647">
      <c r="A647" s="17" t="n"/>
      <c r="B647" s="5" t="n"/>
      <c r="C647" s="5" t="n"/>
      <c r="D647" s="13" t="n"/>
      <c r="E647" s="5" t="n"/>
      <c r="F647" s="5" t="n"/>
      <c r="G647" s="15" t="n"/>
      <c r="H647" s="14" t="n"/>
      <c r="I647" s="5" t="n"/>
      <c r="J647" s="6">
        <f>IF(AND(B647&amp;""="",F647&amp;""=""),"",IFERROR(INDEX('المنتجات'!$B$5:$B$204,MATCH($F647,'المنتجات'!$A$5:$A$204,0))&amp;"",""))</f>
        <v/>
      </c>
      <c r="K647" s="18">
        <f>IF(AND(B647&amp;""="",F647&amp;""=""),"",IFERROR(INDEX('المنتجات'!$D$5:$D$204,MATCH($F647,'المنتجات'!$A$5:$A$204,0))*G647-H647,0))</f>
        <v/>
      </c>
      <c r="L647" s="18">
        <f>IF(AND(B647&amp;""="",F647&amp;""=""),"",IF(I647="تم التسليم",IFERROR(INDEX('المحافظات'!$B$5:$B$44,MATCH($E647,'المحافظات'!$A$5:$A$44,0)),0),0))</f>
        <v/>
      </c>
      <c r="M647" s="18">
        <f>IF(AND(B647&amp;""="",F647&amp;""=""),"",IFERROR(INDEX('المنتجات'!$C$5:$C$204,MATCH($F647,'المنتجات'!$A$5:$A$204,0))*G647,0))</f>
        <v/>
      </c>
      <c r="N647" s="18">
        <f>IF(AND(B647&amp;""="",F647&amp;""=""),"",IF(I647="تم التسليم",IFERROR(INDEX('المحافظات'!$C$5:$C$44,MATCH($E647,'المحافظات'!$A$5:$A$44,0)),0),IF(I647="مرتجع",IFERROR(INDEX('المحافظات'!$D$5:$D$44,MATCH($E647,'المحافظات'!$A$5:$A$44,0)),0),0)))</f>
        <v/>
      </c>
      <c r="O647" s="18">
        <f>IF(AND(B647&amp;""="",F647&amp;""=""),"",IF(I647="تم التسليم",K647+L647-M647-N647,IF(I647="مرتجع",-N647,IF(I647="ملغي",0,""))))</f>
        <v/>
      </c>
      <c r="P647" s="6">
        <f>IF(AND(B647&amp;""="",F647&amp;""=""),"",IF(NOT(ISNUMBER(MATCH(F647,'المنتجات'!$A$5:$A$204,0))),"كود المنتج غير معروف",IF(NOT(ISNUMBER(MATCH(E647,'المحافظات'!$A$5:$A$44,0))),"المنطقة غير معروفة",IF(K647&lt;0,"الخصم أكبر من قيمة الطلب",IF(I647&amp;""="","اكتب الحالة","")))))</f>
        <v/>
      </c>
    </row>
    <row r="648">
      <c r="A648" s="17" t="n"/>
      <c r="B648" s="5" t="n"/>
      <c r="C648" s="5" t="n"/>
      <c r="D648" s="13" t="n"/>
      <c r="E648" s="5" t="n"/>
      <c r="F648" s="5" t="n"/>
      <c r="G648" s="15" t="n"/>
      <c r="H648" s="14" t="n"/>
      <c r="I648" s="5" t="n"/>
      <c r="J648" s="6">
        <f>IF(AND(B648&amp;""="",F648&amp;""=""),"",IFERROR(INDEX('المنتجات'!$B$5:$B$204,MATCH($F648,'المنتجات'!$A$5:$A$204,0))&amp;"",""))</f>
        <v/>
      </c>
      <c r="K648" s="18">
        <f>IF(AND(B648&amp;""="",F648&amp;""=""),"",IFERROR(INDEX('المنتجات'!$D$5:$D$204,MATCH($F648,'المنتجات'!$A$5:$A$204,0))*G648-H648,0))</f>
        <v/>
      </c>
      <c r="L648" s="18">
        <f>IF(AND(B648&amp;""="",F648&amp;""=""),"",IF(I648="تم التسليم",IFERROR(INDEX('المحافظات'!$B$5:$B$44,MATCH($E648,'المحافظات'!$A$5:$A$44,0)),0),0))</f>
        <v/>
      </c>
      <c r="M648" s="18">
        <f>IF(AND(B648&amp;""="",F648&amp;""=""),"",IFERROR(INDEX('المنتجات'!$C$5:$C$204,MATCH($F648,'المنتجات'!$A$5:$A$204,0))*G648,0))</f>
        <v/>
      </c>
      <c r="N648" s="18">
        <f>IF(AND(B648&amp;""="",F648&amp;""=""),"",IF(I648="تم التسليم",IFERROR(INDEX('المحافظات'!$C$5:$C$44,MATCH($E648,'المحافظات'!$A$5:$A$44,0)),0),IF(I648="مرتجع",IFERROR(INDEX('المحافظات'!$D$5:$D$44,MATCH($E648,'المحافظات'!$A$5:$A$44,0)),0),0)))</f>
        <v/>
      </c>
      <c r="O648" s="18">
        <f>IF(AND(B648&amp;""="",F648&amp;""=""),"",IF(I648="تم التسليم",K648+L648-M648-N648,IF(I648="مرتجع",-N648,IF(I648="ملغي",0,""))))</f>
        <v/>
      </c>
      <c r="P648" s="6">
        <f>IF(AND(B648&amp;""="",F648&amp;""=""),"",IF(NOT(ISNUMBER(MATCH(F648,'المنتجات'!$A$5:$A$204,0))),"كود المنتج غير معروف",IF(NOT(ISNUMBER(MATCH(E648,'المحافظات'!$A$5:$A$44,0))),"المنطقة غير معروفة",IF(K648&lt;0,"الخصم أكبر من قيمة الطلب",IF(I648&amp;""="","اكتب الحالة","")))))</f>
        <v/>
      </c>
    </row>
    <row r="649">
      <c r="A649" s="17" t="n"/>
      <c r="B649" s="5" t="n"/>
      <c r="C649" s="5" t="n"/>
      <c r="D649" s="13" t="n"/>
      <c r="E649" s="5" t="n"/>
      <c r="F649" s="5" t="n"/>
      <c r="G649" s="15" t="n"/>
      <c r="H649" s="14" t="n"/>
      <c r="I649" s="5" t="n"/>
      <c r="J649" s="6">
        <f>IF(AND(B649&amp;""="",F649&amp;""=""),"",IFERROR(INDEX('المنتجات'!$B$5:$B$204,MATCH($F649,'المنتجات'!$A$5:$A$204,0))&amp;"",""))</f>
        <v/>
      </c>
      <c r="K649" s="18">
        <f>IF(AND(B649&amp;""="",F649&amp;""=""),"",IFERROR(INDEX('المنتجات'!$D$5:$D$204,MATCH($F649,'المنتجات'!$A$5:$A$204,0))*G649-H649,0))</f>
        <v/>
      </c>
      <c r="L649" s="18">
        <f>IF(AND(B649&amp;""="",F649&amp;""=""),"",IF(I649="تم التسليم",IFERROR(INDEX('المحافظات'!$B$5:$B$44,MATCH($E649,'المحافظات'!$A$5:$A$44,0)),0),0))</f>
        <v/>
      </c>
      <c r="M649" s="18">
        <f>IF(AND(B649&amp;""="",F649&amp;""=""),"",IFERROR(INDEX('المنتجات'!$C$5:$C$204,MATCH($F649,'المنتجات'!$A$5:$A$204,0))*G649,0))</f>
        <v/>
      </c>
      <c r="N649" s="18">
        <f>IF(AND(B649&amp;""="",F649&amp;""=""),"",IF(I649="تم التسليم",IFERROR(INDEX('المحافظات'!$C$5:$C$44,MATCH($E649,'المحافظات'!$A$5:$A$44,0)),0),IF(I649="مرتجع",IFERROR(INDEX('المحافظات'!$D$5:$D$44,MATCH($E649,'المحافظات'!$A$5:$A$44,0)),0),0)))</f>
        <v/>
      </c>
      <c r="O649" s="18">
        <f>IF(AND(B649&amp;""="",F649&amp;""=""),"",IF(I649="تم التسليم",K649+L649-M649-N649,IF(I649="مرتجع",-N649,IF(I649="ملغي",0,""))))</f>
        <v/>
      </c>
      <c r="P649" s="6">
        <f>IF(AND(B649&amp;""="",F649&amp;""=""),"",IF(NOT(ISNUMBER(MATCH(F649,'المنتجات'!$A$5:$A$204,0))),"كود المنتج غير معروف",IF(NOT(ISNUMBER(MATCH(E649,'المحافظات'!$A$5:$A$44,0))),"المنطقة غير معروفة",IF(K649&lt;0,"الخصم أكبر من قيمة الطلب",IF(I649&amp;""="","اكتب الحالة","")))))</f>
        <v/>
      </c>
    </row>
    <row r="650">
      <c r="A650" s="17" t="n"/>
      <c r="B650" s="5" t="n"/>
      <c r="C650" s="5" t="n"/>
      <c r="D650" s="13" t="n"/>
      <c r="E650" s="5" t="n"/>
      <c r="F650" s="5" t="n"/>
      <c r="G650" s="15" t="n"/>
      <c r="H650" s="14" t="n"/>
      <c r="I650" s="5" t="n"/>
      <c r="J650" s="6">
        <f>IF(AND(B650&amp;""="",F650&amp;""=""),"",IFERROR(INDEX('المنتجات'!$B$5:$B$204,MATCH($F650,'المنتجات'!$A$5:$A$204,0))&amp;"",""))</f>
        <v/>
      </c>
      <c r="K650" s="18">
        <f>IF(AND(B650&amp;""="",F650&amp;""=""),"",IFERROR(INDEX('المنتجات'!$D$5:$D$204,MATCH($F650,'المنتجات'!$A$5:$A$204,0))*G650-H650,0))</f>
        <v/>
      </c>
      <c r="L650" s="18">
        <f>IF(AND(B650&amp;""="",F650&amp;""=""),"",IF(I650="تم التسليم",IFERROR(INDEX('المحافظات'!$B$5:$B$44,MATCH($E650,'المحافظات'!$A$5:$A$44,0)),0),0))</f>
        <v/>
      </c>
      <c r="M650" s="18">
        <f>IF(AND(B650&amp;""="",F650&amp;""=""),"",IFERROR(INDEX('المنتجات'!$C$5:$C$204,MATCH($F650,'المنتجات'!$A$5:$A$204,0))*G650,0))</f>
        <v/>
      </c>
      <c r="N650" s="18">
        <f>IF(AND(B650&amp;""="",F650&amp;""=""),"",IF(I650="تم التسليم",IFERROR(INDEX('المحافظات'!$C$5:$C$44,MATCH($E650,'المحافظات'!$A$5:$A$44,0)),0),IF(I650="مرتجع",IFERROR(INDEX('المحافظات'!$D$5:$D$44,MATCH($E650,'المحافظات'!$A$5:$A$44,0)),0),0)))</f>
        <v/>
      </c>
      <c r="O650" s="18">
        <f>IF(AND(B650&amp;""="",F650&amp;""=""),"",IF(I650="تم التسليم",K650+L650-M650-N650,IF(I650="مرتجع",-N650,IF(I650="ملغي",0,""))))</f>
        <v/>
      </c>
      <c r="P650" s="6">
        <f>IF(AND(B650&amp;""="",F650&amp;""=""),"",IF(NOT(ISNUMBER(MATCH(F650,'المنتجات'!$A$5:$A$204,0))),"كود المنتج غير معروف",IF(NOT(ISNUMBER(MATCH(E650,'المحافظات'!$A$5:$A$44,0))),"المنطقة غير معروفة",IF(K650&lt;0,"الخصم أكبر من قيمة الطلب",IF(I650&amp;""="","اكتب الحالة","")))))</f>
        <v/>
      </c>
    </row>
    <row r="651">
      <c r="A651" s="17" t="n"/>
      <c r="B651" s="5" t="n"/>
      <c r="C651" s="5" t="n"/>
      <c r="D651" s="13" t="n"/>
      <c r="E651" s="5" t="n"/>
      <c r="F651" s="5" t="n"/>
      <c r="G651" s="15" t="n"/>
      <c r="H651" s="14" t="n"/>
      <c r="I651" s="5" t="n"/>
      <c r="J651" s="6">
        <f>IF(AND(B651&amp;""="",F651&amp;""=""),"",IFERROR(INDEX('المنتجات'!$B$5:$B$204,MATCH($F651,'المنتجات'!$A$5:$A$204,0))&amp;"",""))</f>
        <v/>
      </c>
      <c r="K651" s="18">
        <f>IF(AND(B651&amp;""="",F651&amp;""=""),"",IFERROR(INDEX('المنتجات'!$D$5:$D$204,MATCH($F651,'المنتجات'!$A$5:$A$204,0))*G651-H651,0))</f>
        <v/>
      </c>
      <c r="L651" s="18">
        <f>IF(AND(B651&amp;""="",F651&amp;""=""),"",IF(I651="تم التسليم",IFERROR(INDEX('المحافظات'!$B$5:$B$44,MATCH($E651,'المحافظات'!$A$5:$A$44,0)),0),0))</f>
        <v/>
      </c>
      <c r="M651" s="18">
        <f>IF(AND(B651&amp;""="",F651&amp;""=""),"",IFERROR(INDEX('المنتجات'!$C$5:$C$204,MATCH($F651,'المنتجات'!$A$5:$A$204,0))*G651,0))</f>
        <v/>
      </c>
      <c r="N651" s="18">
        <f>IF(AND(B651&amp;""="",F651&amp;""=""),"",IF(I651="تم التسليم",IFERROR(INDEX('المحافظات'!$C$5:$C$44,MATCH($E651,'المحافظات'!$A$5:$A$44,0)),0),IF(I651="مرتجع",IFERROR(INDEX('المحافظات'!$D$5:$D$44,MATCH($E651,'المحافظات'!$A$5:$A$44,0)),0),0)))</f>
        <v/>
      </c>
      <c r="O651" s="18">
        <f>IF(AND(B651&amp;""="",F651&amp;""=""),"",IF(I651="تم التسليم",K651+L651-M651-N651,IF(I651="مرتجع",-N651,IF(I651="ملغي",0,""))))</f>
        <v/>
      </c>
      <c r="P651" s="6">
        <f>IF(AND(B651&amp;""="",F651&amp;""=""),"",IF(NOT(ISNUMBER(MATCH(F651,'المنتجات'!$A$5:$A$204,0))),"كود المنتج غير معروف",IF(NOT(ISNUMBER(MATCH(E651,'المحافظات'!$A$5:$A$44,0))),"المنطقة غير معروفة",IF(K651&lt;0,"الخصم أكبر من قيمة الطلب",IF(I651&amp;""="","اكتب الحالة","")))))</f>
        <v/>
      </c>
    </row>
    <row r="652">
      <c r="A652" s="17" t="n"/>
      <c r="B652" s="5" t="n"/>
      <c r="C652" s="5" t="n"/>
      <c r="D652" s="13" t="n"/>
      <c r="E652" s="5" t="n"/>
      <c r="F652" s="5" t="n"/>
      <c r="G652" s="15" t="n"/>
      <c r="H652" s="14" t="n"/>
      <c r="I652" s="5" t="n"/>
      <c r="J652" s="6">
        <f>IF(AND(B652&amp;""="",F652&amp;""=""),"",IFERROR(INDEX('المنتجات'!$B$5:$B$204,MATCH($F652,'المنتجات'!$A$5:$A$204,0))&amp;"",""))</f>
        <v/>
      </c>
      <c r="K652" s="18">
        <f>IF(AND(B652&amp;""="",F652&amp;""=""),"",IFERROR(INDEX('المنتجات'!$D$5:$D$204,MATCH($F652,'المنتجات'!$A$5:$A$204,0))*G652-H652,0))</f>
        <v/>
      </c>
      <c r="L652" s="18">
        <f>IF(AND(B652&amp;""="",F652&amp;""=""),"",IF(I652="تم التسليم",IFERROR(INDEX('المحافظات'!$B$5:$B$44,MATCH($E652,'المحافظات'!$A$5:$A$44,0)),0),0))</f>
        <v/>
      </c>
      <c r="M652" s="18">
        <f>IF(AND(B652&amp;""="",F652&amp;""=""),"",IFERROR(INDEX('المنتجات'!$C$5:$C$204,MATCH($F652,'المنتجات'!$A$5:$A$204,0))*G652,0))</f>
        <v/>
      </c>
      <c r="N652" s="18">
        <f>IF(AND(B652&amp;""="",F652&amp;""=""),"",IF(I652="تم التسليم",IFERROR(INDEX('المحافظات'!$C$5:$C$44,MATCH($E652,'المحافظات'!$A$5:$A$44,0)),0),IF(I652="مرتجع",IFERROR(INDEX('المحافظات'!$D$5:$D$44,MATCH($E652,'المحافظات'!$A$5:$A$44,0)),0),0)))</f>
        <v/>
      </c>
      <c r="O652" s="18">
        <f>IF(AND(B652&amp;""="",F652&amp;""=""),"",IF(I652="تم التسليم",K652+L652-M652-N652,IF(I652="مرتجع",-N652,IF(I652="ملغي",0,""))))</f>
        <v/>
      </c>
      <c r="P652" s="6">
        <f>IF(AND(B652&amp;""="",F652&amp;""=""),"",IF(NOT(ISNUMBER(MATCH(F652,'المنتجات'!$A$5:$A$204,0))),"كود المنتج غير معروف",IF(NOT(ISNUMBER(MATCH(E652,'المحافظات'!$A$5:$A$44,0))),"المنطقة غير معروفة",IF(K652&lt;0,"الخصم أكبر من قيمة الطلب",IF(I652&amp;""="","اكتب الحالة","")))))</f>
        <v/>
      </c>
    </row>
    <row r="653">
      <c r="A653" s="17" t="n"/>
      <c r="B653" s="5" t="n"/>
      <c r="C653" s="5" t="n"/>
      <c r="D653" s="13" t="n"/>
      <c r="E653" s="5" t="n"/>
      <c r="F653" s="5" t="n"/>
      <c r="G653" s="15" t="n"/>
      <c r="H653" s="14" t="n"/>
      <c r="I653" s="5" t="n"/>
      <c r="J653" s="6">
        <f>IF(AND(B653&amp;""="",F653&amp;""=""),"",IFERROR(INDEX('المنتجات'!$B$5:$B$204,MATCH($F653,'المنتجات'!$A$5:$A$204,0))&amp;"",""))</f>
        <v/>
      </c>
      <c r="K653" s="18">
        <f>IF(AND(B653&amp;""="",F653&amp;""=""),"",IFERROR(INDEX('المنتجات'!$D$5:$D$204,MATCH($F653,'المنتجات'!$A$5:$A$204,0))*G653-H653,0))</f>
        <v/>
      </c>
      <c r="L653" s="18">
        <f>IF(AND(B653&amp;""="",F653&amp;""=""),"",IF(I653="تم التسليم",IFERROR(INDEX('المحافظات'!$B$5:$B$44,MATCH($E653,'المحافظات'!$A$5:$A$44,0)),0),0))</f>
        <v/>
      </c>
      <c r="M653" s="18">
        <f>IF(AND(B653&amp;""="",F653&amp;""=""),"",IFERROR(INDEX('المنتجات'!$C$5:$C$204,MATCH($F653,'المنتجات'!$A$5:$A$204,0))*G653,0))</f>
        <v/>
      </c>
      <c r="N653" s="18">
        <f>IF(AND(B653&amp;""="",F653&amp;""=""),"",IF(I653="تم التسليم",IFERROR(INDEX('المحافظات'!$C$5:$C$44,MATCH($E653,'المحافظات'!$A$5:$A$44,0)),0),IF(I653="مرتجع",IFERROR(INDEX('المحافظات'!$D$5:$D$44,MATCH($E653,'المحافظات'!$A$5:$A$44,0)),0),0)))</f>
        <v/>
      </c>
      <c r="O653" s="18">
        <f>IF(AND(B653&amp;""="",F653&amp;""=""),"",IF(I653="تم التسليم",K653+L653-M653-N653,IF(I653="مرتجع",-N653,IF(I653="ملغي",0,""))))</f>
        <v/>
      </c>
      <c r="P653" s="6">
        <f>IF(AND(B653&amp;""="",F653&amp;""=""),"",IF(NOT(ISNUMBER(MATCH(F653,'المنتجات'!$A$5:$A$204,0))),"كود المنتج غير معروف",IF(NOT(ISNUMBER(MATCH(E653,'المحافظات'!$A$5:$A$44,0))),"المنطقة غير معروفة",IF(K653&lt;0,"الخصم أكبر من قيمة الطلب",IF(I653&amp;""="","اكتب الحالة","")))))</f>
        <v/>
      </c>
    </row>
    <row r="654">
      <c r="A654" s="17" t="n"/>
      <c r="B654" s="5" t="n"/>
      <c r="C654" s="5" t="n"/>
      <c r="D654" s="13" t="n"/>
      <c r="E654" s="5" t="n"/>
      <c r="F654" s="5" t="n"/>
      <c r="G654" s="15" t="n"/>
      <c r="H654" s="14" t="n"/>
      <c r="I654" s="5" t="n"/>
      <c r="J654" s="6">
        <f>IF(AND(B654&amp;""="",F654&amp;""=""),"",IFERROR(INDEX('المنتجات'!$B$5:$B$204,MATCH($F654,'المنتجات'!$A$5:$A$204,0))&amp;"",""))</f>
        <v/>
      </c>
      <c r="K654" s="18">
        <f>IF(AND(B654&amp;""="",F654&amp;""=""),"",IFERROR(INDEX('المنتجات'!$D$5:$D$204,MATCH($F654,'المنتجات'!$A$5:$A$204,0))*G654-H654,0))</f>
        <v/>
      </c>
      <c r="L654" s="18">
        <f>IF(AND(B654&amp;""="",F654&amp;""=""),"",IF(I654="تم التسليم",IFERROR(INDEX('المحافظات'!$B$5:$B$44,MATCH($E654,'المحافظات'!$A$5:$A$44,0)),0),0))</f>
        <v/>
      </c>
      <c r="M654" s="18">
        <f>IF(AND(B654&amp;""="",F654&amp;""=""),"",IFERROR(INDEX('المنتجات'!$C$5:$C$204,MATCH($F654,'المنتجات'!$A$5:$A$204,0))*G654,0))</f>
        <v/>
      </c>
      <c r="N654" s="18">
        <f>IF(AND(B654&amp;""="",F654&amp;""=""),"",IF(I654="تم التسليم",IFERROR(INDEX('المحافظات'!$C$5:$C$44,MATCH($E654,'المحافظات'!$A$5:$A$44,0)),0),IF(I654="مرتجع",IFERROR(INDEX('المحافظات'!$D$5:$D$44,MATCH($E654,'المحافظات'!$A$5:$A$44,0)),0),0)))</f>
        <v/>
      </c>
      <c r="O654" s="18">
        <f>IF(AND(B654&amp;""="",F654&amp;""=""),"",IF(I654="تم التسليم",K654+L654-M654-N654,IF(I654="مرتجع",-N654,IF(I654="ملغي",0,""))))</f>
        <v/>
      </c>
      <c r="P654" s="6">
        <f>IF(AND(B654&amp;""="",F654&amp;""=""),"",IF(NOT(ISNUMBER(MATCH(F654,'المنتجات'!$A$5:$A$204,0))),"كود المنتج غير معروف",IF(NOT(ISNUMBER(MATCH(E654,'المحافظات'!$A$5:$A$44,0))),"المنطقة غير معروفة",IF(K654&lt;0,"الخصم أكبر من قيمة الطلب",IF(I654&amp;""="","اكتب الحالة","")))))</f>
        <v/>
      </c>
    </row>
    <row r="655">
      <c r="A655" s="17" t="n"/>
      <c r="B655" s="5" t="n"/>
      <c r="C655" s="5" t="n"/>
      <c r="D655" s="13" t="n"/>
      <c r="E655" s="5" t="n"/>
      <c r="F655" s="5" t="n"/>
      <c r="G655" s="15" t="n"/>
      <c r="H655" s="14" t="n"/>
      <c r="I655" s="5" t="n"/>
      <c r="J655" s="6">
        <f>IF(AND(B655&amp;""="",F655&amp;""=""),"",IFERROR(INDEX('المنتجات'!$B$5:$B$204,MATCH($F655,'المنتجات'!$A$5:$A$204,0))&amp;"",""))</f>
        <v/>
      </c>
      <c r="K655" s="18">
        <f>IF(AND(B655&amp;""="",F655&amp;""=""),"",IFERROR(INDEX('المنتجات'!$D$5:$D$204,MATCH($F655,'المنتجات'!$A$5:$A$204,0))*G655-H655,0))</f>
        <v/>
      </c>
      <c r="L655" s="18">
        <f>IF(AND(B655&amp;""="",F655&amp;""=""),"",IF(I655="تم التسليم",IFERROR(INDEX('المحافظات'!$B$5:$B$44,MATCH($E655,'المحافظات'!$A$5:$A$44,0)),0),0))</f>
        <v/>
      </c>
      <c r="M655" s="18">
        <f>IF(AND(B655&amp;""="",F655&amp;""=""),"",IFERROR(INDEX('المنتجات'!$C$5:$C$204,MATCH($F655,'المنتجات'!$A$5:$A$204,0))*G655,0))</f>
        <v/>
      </c>
      <c r="N655" s="18">
        <f>IF(AND(B655&amp;""="",F655&amp;""=""),"",IF(I655="تم التسليم",IFERROR(INDEX('المحافظات'!$C$5:$C$44,MATCH($E655,'المحافظات'!$A$5:$A$44,0)),0),IF(I655="مرتجع",IFERROR(INDEX('المحافظات'!$D$5:$D$44,MATCH($E655,'المحافظات'!$A$5:$A$44,0)),0),0)))</f>
        <v/>
      </c>
      <c r="O655" s="18">
        <f>IF(AND(B655&amp;""="",F655&amp;""=""),"",IF(I655="تم التسليم",K655+L655-M655-N655,IF(I655="مرتجع",-N655,IF(I655="ملغي",0,""))))</f>
        <v/>
      </c>
      <c r="P655" s="6">
        <f>IF(AND(B655&amp;""="",F655&amp;""=""),"",IF(NOT(ISNUMBER(MATCH(F655,'المنتجات'!$A$5:$A$204,0))),"كود المنتج غير معروف",IF(NOT(ISNUMBER(MATCH(E655,'المحافظات'!$A$5:$A$44,0))),"المنطقة غير معروفة",IF(K655&lt;0,"الخصم أكبر من قيمة الطلب",IF(I655&amp;""="","اكتب الحالة","")))))</f>
        <v/>
      </c>
    </row>
    <row r="656">
      <c r="A656" s="17" t="n"/>
      <c r="B656" s="5" t="n"/>
      <c r="C656" s="5" t="n"/>
      <c r="D656" s="13" t="n"/>
      <c r="E656" s="5" t="n"/>
      <c r="F656" s="5" t="n"/>
      <c r="G656" s="15" t="n"/>
      <c r="H656" s="14" t="n"/>
      <c r="I656" s="5" t="n"/>
      <c r="J656" s="6">
        <f>IF(AND(B656&amp;""="",F656&amp;""=""),"",IFERROR(INDEX('المنتجات'!$B$5:$B$204,MATCH($F656,'المنتجات'!$A$5:$A$204,0))&amp;"",""))</f>
        <v/>
      </c>
      <c r="K656" s="18">
        <f>IF(AND(B656&amp;""="",F656&amp;""=""),"",IFERROR(INDEX('المنتجات'!$D$5:$D$204,MATCH($F656,'المنتجات'!$A$5:$A$204,0))*G656-H656,0))</f>
        <v/>
      </c>
      <c r="L656" s="18">
        <f>IF(AND(B656&amp;""="",F656&amp;""=""),"",IF(I656="تم التسليم",IFERROR(INDEX('المحافظات'!$B$5:$B$44,MATCH($E656,'المحافظات'!$A$5:$A$44,0)),0),0))</f>
        <v/>
      </c>
      <c r="M656" s="18">
        <f>IF(AND(B656&amp;""="",F656&amp;""=""),"",IFERROR(INDEX('المنتجات'!$C$5:$C$204,MATCH($F656,'المنتجات'!$A$5:$A$204,0))*G656,0))</f>
        <v/>
      </c>
      <c r="N656" s="18">
        <f>IF(AND(B656&amp;""="",F656&amp;""=""),"",IF(I656="تم التسليم",IFERROR(INDEX('المحافظات'!$C$5:$C$44,MATCH($E656,'المحافظات'!$A$5:$A$44,0)),0),IF(I656="مرتجع",IFERROR(INDEX('المحافظات'!$D$5:$D$44,MATCH($E656,'المحافظات'!$A$5:$A$44,0)),0),0)))</f>
        <v/>
      </c>
      <c r="O656" s="18">
        <f>IF(AND(B656&amp;""="",F656&amp;""=""),"",IF(I656="تم التسليم",K656+L656-M656-N656,IF(I656="مرتجع",-N656,IF(I656="ملغي",0,""))))</f>
        <v/>
      </c>
      <c r="P656" s="6">
        <f>IF(AND(B656&amp;""="",F656&amp;""=""),"",IF(NOT(ISNUMBER(MATCH(F656,'المنتجات'!$A$5:$A$204,0))),"كود المنتج غير معروف",IF(NOT(ISNUMBER(MATCH(E656,'المحافظات'!$A$5:$A$44,0))),"المنطقة غير معروفة",IF(K656&lt;0,"الخصم أكبر من قيمة الطلب",IF(I656&amp;""="","اكتب الحالة","")))))</f>
        <v/>
      </c>
    </row>
    <row r="657">
      <c r="A657" s="17" t="n"/>
      <c r="B657" s="5" t="n"/>
      <c r="C657" s="5" t="n"/>
      <c r="D657" s="13" t="n"/>
      <c r="E657" s="5" t="n"/>
      <c r="F657" s="5" t="n"/>
      <c r="G657" s="15" t="n"/>
      <c r="H657" s="14" t="n"/>
      <c r="I657" s="5" t="n"/>
      <c r="J657" s="6">
        <f>IF(AND(B657&amp;""="",F657&amp;""=""),"",IFERROR(INDEX('المنتجات'!$B$5:$B$204,MATCH($F657,'المنتجات'!$A$5:$A$204,0))&amp;"",""))</f>
        <v/>
      </c>
      <c r="K657" s="18">
        <f>IF(AND(B657&amp;""="",F657&amp;""=""),"",IFERROR(INDEX('المنتجات'!$D$5:$D$204,MATCH($F657,'المنتجات'!$A$5:$A$204,0))*G657-H657,0))</f>
        <v/>
      </c>
      <c r="L657" s="18">
        <f>IF(AND(B657&amp;""="",F657&amp;""=""),"",IF(I657="تم التسليم",IFERROR(INDEX('المحافظات'!$B$5:$B$44,MATCH($E657,'المحافظات'!$A$5:$A$44,0)),0),0))</f>
        <v/>
      </c>
      <c r="M657" s="18">
        <f>IF(AND(B657&amp;""="",F657&amp;""=""),"",IFERROR(INDEX('المنتجات'!$C$5:$C$204,MATCH($F657,'المنتجات'!$A$5:$A$204,0))*G657,0))</f>
        <v/>
      </c>
      <c r="N657" s="18">
        <f>IF(AND(B657&amp;""="",F657&amp;""=""),"",IF(I657="تم التسليم",IFERROR(INDEX('المحافظات'!$C$5:$C$44,MATCH($E657,'المحافظات'!$A$5:$A$44,0)),0),IF(I657="مرتجع",IFERROR(INDEX('المحافظات'!$D$5:$D$44,MATCH($E657,'المحافظات'!$A$5:$A$44,0)),0),0)))</f>
        <v/>
      </c>
      <c r="O657" s="18">
        <f>IF(AND(B657&amp;""="",F657&amp;""=""),"",IF(I657="تم التسليم",K657+L657-M657-N657,IF(I657="مرتجع",-N657,IF(I657="ملغي",0,""))))</f>
        <v/>
      </c>
      <c r="P657" s="6">
        <f>IF(AND(B657&amp;""="",F657&amp;""=""),"",IF(NOT(ISNUMBER(MATCH(F657,'المنتجات'!$A$5:$A$204,0))),"كود المنتج غير معروف",IF(NOT(ISNUMBER(MATCH(E657,'المحافظات'!$A$5:$A$44,0))),"المنطقة غير معروفة",IF(K657&lt;0,"الخصم أكبر من قيمة الطلب",IF(I657&amp;""="","اكتب الحالة","")))))</f>
        <v/>
      </c>
    </row>
    <row r="658">
      <c r="A658" s="17" t="n"/>
      <c r="B658" s="5" t="n"/>
      <c r="C658" s="5" t="n"/>
      <c r="D658" s="13" t="n"/>
      <c r="E658" s="5" t="n"/>
      <c r="F658" s="5" t="n"/>
      <c r="G658" s="15" t="n"/>
      <c r="H658" s="14" t="n"/>
      <c r="I658" s="5" t="n"/>
      <c r="J658" s="6">
        <f>IF(AND(B658&amp;""="",F658&amp;""=""),"",IFERROR(INDEX('المنتجات'!$B$5:$B$204,MATCH($F658,'المنتجات'!$A$5:$A$204,0))&amp;"",""))</f>
        <v/>
      </c>
      <c r="K658" s="18">
        <f>IF(AND(B658&amp;""="",F658&amp;""=""),"",IFERROR(INDEX('المنتجات'!$D$5:$D$204,MATCH($F658,'المنتجات'!$A$5:$A$204,0))*G658-H658,0))</f>
        <v/>
      </c>
      <c r="L658" s="18">
        <f>IF(AND(B658&amp;""="",F658&amp;""=""),"",IF(I658="تم التسليم",IFERROR(INDEX('المحافظات'!$B$5:$B$44,MATCH($E658,'المحافظات'!$A$5:$A$44,0)),0),0))</f>
        <v/>
      </c>
      <c r="M658" s="18">
        <f>IF(AND(B658&amp;""="",F658&amp;""=""),"",IFERROR(INDEX('المنتجات'!$C$5:$C$204,MATCH($F658,'المنتجات'!$A$5:$A$204,0))*G658,0))</f>
        <v/>
      </c>
      <c r="N658" s="18">
        <f>IF(AND(B658&amp;""="",F658&amp;""=""),"",IF(I658="تم التسليم",IFERROR(INDEX('المحافظات'!$C$5:$C$44,MATCH($E658,'المحافظات'!$A$5:$A$44,0)),0),IF(I658="مرتجع",IFERROR(INDEX('المحافظات'!$D$5:$D$44,MATCH($E658,'المحافظات'!$A$5:$A$44,0)),0),0)))</f>
        <v/>
      </c>
      <c r="O658" s="18">
        <f>IF(AND(B658&amp;""="",F658&amp;""=""),"",IF(I658="تم التسليم",K658+L658-M658-N658,IF(I658="مرتجع",-N658,IF(I658="ملغي",0,""))))</f>
        <v/>
      </c>
      <c r="P658" s="6">
        <f>IF(AND(B658&amp;""="",F658&amp;""=""),"",IF(NOT(ISNUMBER(MATCH(F658,'المنتجات'!$A$5:$A$204,0))),"كود المنتج غير معروف",IF(NOT(ISNUMBER(MATCH(E658,'المحافظات'!$A$5:$A$44,0))),"المنطقة غير معروفة",IF(K658&lt;0,"الخصم أكبر من قيمة الطلب",IF(I658&amp;""="","اكتب الحالة","")))))</f>
        <v/>
      </c>
    </row>
    <row r="659">
      <c r="A659" s="17" t="n"/>
      <c r="B659" s="5" t="n"/>
      <c r="C659" s="5" t="n"/>
      <c r="D659" s="13" t="n"/>
      <c r="E659" s="5" t="n"/>
      <c r="F659" s="5" t="n"/>
      <c r="G659" s="15" t="n"/>
      <c r="H659" s="14" t="n"/>
      <c r="I659" s="5" t="n"/>
      <c r="J659" s="6">
        <f>IF(AND(B659&amp;""="",F659&amp;""=""),"",IFERROR(INDEX('المنتجات'!$B$5:$B$204,MATCH($F659,'المنتجات'!$A$5:$A$204,0))&amp;"",""))</f>
        <v/>
      </c>
      <c r="K659" s="18">
        <f>IF(AND(B659&amp;""="",F659&amp;""=""),"",IFERROR(INDEX('المنتجات'!$D$5:$D$204,MATCH($F659,'المنتجات'!$A$5:$A$204,0))*G659-H659,0))</f>
        <v/>
      </c>
      <c r="L659" s="18">
        <f>IF(AND(B659&amp;""="",F659&amp;""=""),"",IF(I659="تم التسليم",IFERROR(INDEX('المحافظات'!$B$5:$B$44,MATCH($E659,'المحافظات'!$A$5:$A$44,0)),0),0))</f>
        <v/>
      </c>
      <c r="M659" s="18">
        <f>IF(AND(B659&amp;""="",F659&amp;""=""),"",IFERROR(INDEX('المنتجات'!$C$5:$C$204,MATCH($F659,'المنتجات'!$A$5:$A$204,0))*G659,0))</f>
        <v/>
      </c>
      <c r="N659" s="18">
        <f>IF(AND(B659&amp;""="",F659&amp;""=""),"",IF(I659="تم التسليم",IFERROR(INDEX('المحافظات'!$C$5:$C$44,MATCH($E659,'المحافظات'!$A$5:$A$44,0)),0),IF(I659="مرتجع",IFERROR(INDEX('المحافظات'!$D$5:$D$44,MATCH($E659,'المحافظات'!$A$5:$A$44,0)),0),0)))</f>
        <v/>
      </c>
      <c r="O659" s="18">
        <f>IF(AND(B659&amp;""="",F659&amp;""=""),"",IF(I659="تم التسليم",K659+L659-M659-N659,IF(I659="مرتجع",-N659,IF(I659="ملغي",0,""))))</f>
        <v/>
      </c>
      <c r="P659" s="6">
        <f>IF(AND(B659&amp;""="",F659&amp;""=""),"",IF(NOT(ISNUMBER(MATCH(F659,'المنتجات'!$A$5:$A$204,0))),"كود المنتج غير معروف",IF(NOT(ISNUMBER(MATCH(E659,'المحافظات'!$A$5:$A$44,0))),"المنطقة غير معروفة",IF(K659&lt;0,"الخصم أكبر من قيمة الطلب",IF(I659&amp;""="","اكتب الحالة","")))))</f>
        <v/>
      </c>
    </row>
    <row r="660">
      <c r="A660" s="17" t="n"/>
      <c r="B660" s="5" t="n"/>
      <c r="C660" s="5" t="n"/>
      <c r="D660" s="13" t="n"/>
      <c r="E660" s="5" t="n"/>
      <c r="F660" s="5" t="n"/>
      <c r="G660" s="15" t="n"/>
      <c r="H660" s="14" t="n"/>
      <c r="I660" s="5" t="n"/>
      <c r="J660" s="6">
        <f>IF(AND(B660&amp;""="",F660&amp;""=""),"",IFERROR(INDEX('المنتجات'!$B$5:$B$204,MATCH($F660,'المنتجات'!$A$5:$A$204,0))&amp;"",""))</f>
        <v/>
      </c>
      <c r="K660" s="18">
        <f>IF(AND(B660&amp;""="",F660&amp;""=""),"",IFERROR(INDEX('المنتجات'!$D$5:$D$204,MATCH($F660,'المنتجات'!$A$5:$A$204,0))*G660-H660,0))</f>
        <v/>
      </c>
      <c r="L660" s="18">
        <f>IF(AND(B660&amp;""="",F660&amp;""=""),"",IF(I660="تم التسليم",IFERROR(INDEX('المحافظات'!$B$5:$B$44,MATCH($E660,'المحافظات'!$A$5:$A$44,0)),0),0))</f>
        <v/>
      </c>
      <c r="M660" s="18">
        <f>IF(AND(B660&amp;""="",F660&amp;""=""),"",IFERROR(INDEX('المنتجات'!$C$5:$C$204,MATCH($F660,'المنتجات'!$A$5:$A$204,0))*G660,0))</f>
        <v/>
      </c>
      <c r="N660" s="18">
        <f>IF(AND(B660&amp;""="",F660&amp;""=""),"",IF(I660="تم التسليم",IFERROR(INDEX('المحافظات'!$C$5:$C$44,MATCH($E660,'المحافظات'!$A$5:$A$44,0)),0),IF(I660="مرتجع",IFERROR(INDEX('المحافظات'!$D$5:$D$44,MATCH($E660,'المحافظات'!$A$5:$A$44,0)),0),0)))</f>
        <v/>
      </c>
      <c r="O660" s="18">
        <f>IF(AND(B660&amp;""="",F660&amp;""=""),"",IF(I660="تم التسليم",K660+L660-M660-N660,IF(I660="مرتجع",-N660,IF(I660="ملغي",0,""))))</f>
        <v/>
      </c>
      <c r="P660" s="6">
        <f>IF(AND(B660&amp;""="",F660&amp;""=""),"",IF(NOT(ISNUMBER(MATCH(F660,'المنتجات'!$A$5:$A$204,0))),"كود المنتج غير معروف",IF(NOT(ISNUMBER(MATCH(E660,'المحافظات'!$A$5:$A$44,0))),"المنطقة غير معروفة",IF(K660&lt;0,"الخصم أكبر من قيمة الطلب",IF(I660&amp;""="","اكتب الحالة","")))))</f>
        <v/>
      </c>
    </row>
    <row r="661">
      <c r="A661" s="17" t="n"/>
      <c r="B661" s="5" t="n"/>
      <c r="C661" s="5" t="n"/>
      <c r="D661" s="13" t="n"/>
      <c r="E661" s="5" t="n"/>
      <c r="F661" s="5" t="n"/>
      <c r="G661" s="15" t="n"/>
      <c r="H661" s="14" t="n"/>
      <c r="I661" s="5" t="n"/>
      <c r="J661" s="6">
        <f>IF(AND(B661&amp;""="",F661&amp;""=""),"",IFERROR(INDEX('المنتجات'!$B$5:$B$204,MATCH($F661,'المنتجات'!$A$5:$A$204,0))&amp;"",""))</f>
        <v/>
      </c>
      <c r="K661" s="18">
        <f>IF(AND(B661&amp;""="",F661&amp;""=""),"",IFERROR(INDEX('المنتجات'!$D$5:$D$204,MATCH($F661,'المنتجات'!$A$5:$A$204,0))*G661-H661,0))</f>
        <v/>
      </c>
      <c r="L661" s="18">
        <f>IF(AND(B661&amp;""="",F661&amp;""=""),"",IF(I661="تم التسليم",IFERROR(INDEX('المحافظات'!$B$5:$B$44,MATCH($E661,'المحافظات'!$A$5:$A$44,0)),0),0))</f>
        <v/>
      </c>
      <c r="M661" s="18">
        <f>IF(AND(B661&amp;""="",F661&amp;""=""),"",IFERROR(INDEX('المنتجات'!$C$5:$C$204,MATCH($F661,'المنتجات'!$A$5:$A$204,0))*G661,0))</f>
        <v/>
      </c>
      <c r="N661" s="18">
        <f>IF(AND(B661&amp;""="",F661&amp;""=""),"",IF(I661="تم التسليم",IFERROR(INDEX('المحافظات'!$C$5:$C$44,MATCH($E661,'المحافظات'!$A$5:$A$44,0)),0),IF(I661="مرتجع",IFERROR(INDEX('المحافظات'!$D$5:$D$44,MATCH($E661,'المحافظات'!$A$5:$A$44,0)),0),0)))</f>
        <v/>
      </c>
      <c r="O661" s="18">
        <f>IF(AND(B661&amp;""="",F661&amp;""=""),"",IF(I661="تم التسليم",K661+L661-M661-N661,IF(I661="مرتجع",-N661,IF(I661="ملغي",0,""))))</f>
        <v/>
      </c>
      <c r="P661" s="6">
        <f>IF(AND(B661&amp;""="",F661&amp;""=""),"",IF(NOT(ISNUMBER(MATCH(F661,'المنتجات'!$A$5:$A$204,0))),"كود المنتج غير معروف",IF(NOT(ISNUMBER(MATCH(E661,'المحافظات'!$A$5:$A$44,0))),"المنطقة غير معروفة",IF(K661&lt;0,"الخصم أكبر من قيمة الطلب",IF(I661&amp;""="","اكتب الحالة","")))))</f>
        <v/>
      </c>
    </row>
    <row r="662">
      <c r="A662" s="17" t="n"/>
      <c r="B662" s="5" t="n"/>
      <c r="C662" s="5" t="n"/>
      <c r="D662" s="13" t="n"/>
      <c r="E662" s="5" t="n"/>
      <c r="F662" s="5" t="n"/>
      <c r="G662" s="15" t="n"/>
      <c r="H662" s="14" t="n"/>
      <c r="I662" s="5" t="n"/>
      <c r="J662" s="6">
        <f>IF(AND(B662&amp;""="",F662&amp;""=""),"",IFERROR(INDEX('المنتجات'!$B$5:$B$204,MATCH($F662,'المنتجات'!$A$5:$A$204,0))&amp;"",""))</f>
        <v/>
      </c>
      <c r="K662" s="18">
        <f>IF(AND(B662&amp;""="",F662&amp;""=""),"",IFERROR(INDEX('المنتجات'!$D$5:$D$204,MATCH($F662,'المنتجات'!$A$5:$A$204,0))*G662-H662,0))</f>
        <v/>
      </c>
      <c r="L662" s="18">
        <f>IF(AND(B662&amp;""="",F662&amp;""=""),"",IF(I662="تم التسليم",IFERROR(INDEX('المحافظات'!$B$5:$B$44,MATCH($E662,'المحافظات'!$A$5:$A$44,0)),0),0))</f>
        <v/>
      </c>
      <c r="M662" s="18">
        <f>IF(AND(B662&amp;""="",F662&amp;""=""),"",IFERROR(INDEX('المنتجات'!$C$5:$C$204,MATCH($F662,'المنتجات'!$A$5:$A$204,0))*G662,0))</f>
        <v/>
      </c>
      <c r="N662" s="18">
        <f>IF(AND(B662&amp;""="",F662&amp;""=""),"",IF(I662="تم التسليم",IFERROR(INDEX('المحافظات'!$C$5:$C$44,MATCH($E662,'المحافظات'!$A$5:$A$44,0)),0),IF(I662="مرتجع",IFERROR(INDEX('المحافظات'!$D$5:$D$44,MATCH($E662,'المحافظات'!$A$5:$A$44,0)),0),0)))</f>
        <v/>
      </c>
      <c r="O662" s="18">
        <f>IF(AND(B662&amp;""="",F662&amp;""=""),"",IF(I662="تم التسليم",K662+L662-M662-N662,IF(I662="مرتجع",-N662,IF(I662="ملغي",0,""))))</f>
        <v/>
      </c>
      <c r="P662" s="6">
        <f>IF(AND(B662&amp;""="",F662&amp;""=""),"",IF(NOT(ISNUMBER(MATCH(F662,'المنتجات'!$A$5:$A$204,0))),"كود المنتج غير معروف",IF(NOT(ISNUMBER(MATCH(E662,'المحافظات'!$A$5:$A$44,0))),"المنطقة غير معروفة",IF(K662&lt;0,"الخصم أكبر من قيمة الطلب",IF(I662&amp;""="","اكتب الحالة","")))))</f>
        <v/>
      </c>
    </row>
    <row r="663">
      <c r="A663" s="17" t="n"/>
      <c r="B663" s="5" t="n"/>
      <c r="C663" s="5" t="n"/>
      <c r="D663" s="13" t="n"/>
      <c r="E663" s="5" t="n"/>
      <c r="F663" s="5" t="n"/>
      <c r="G663" s="15" t="n"/>
      <c r="H663" s="14" t="n"/>
      <c r="I663" s="5" t="n"/>
      <c r="J663" s="6">
        <f>IF(AND(B663&amp;""="",F663&amp;""=""),"",IFERROR(INDEX('المنتجات'!$B$5:$B$204,MATCH($F663,'المنتجات'!$A$5:$A$204,0))&amp;"",""))</f>
        <v/>
      </c>
      <c r="K663" s="18">
        <f>IF(AND(B663&amp;""="",F663&amp;""=""),"",IFERROR(INDEX('المنتجات'!$D$5:$D$204,MATCH($F663,'المنتجات'!$A$5:$A$204,0))*G663-H663,0))</f>
        <v/>
      </c>
      <c r="L663" s="18">
        <f>IF(AND(B663&amp;""="",F663&amp;""=""),"",IF(I663="تم التسليم",IFERROR(INDEX('المحافظات'!$B$5:$B$44,MATCH($E663,'المحافظات'!$A$5:$A$44,0)),0),0))</f>
        <v/>
      </c>
      <c r="M663" s="18">
        <f>IF(AND(B663&amp;""="",F663&amp;""=""),"",IFERROR(INDEX('المنتجات'!$C$5:$C$204,MATCH($F663,'المنتجات'!$A$5:$A$204,0))*G663,0))</f>
        <v/>
      </c>
      <c r="N663" s="18">
        <f>IF(AND(B663&amp;""="",F663&amp;""=""),"",IF(I663="تم التسليم",IFERROR(INDEX('المحافظات'!$C$5:$C$44,MATCH($E663,'المحافظات'!$A$5:$A$44,0)),0),IF(I663="مرتجع",IFERROR(INDEX('المحافظات'!$D$5:$D$44,MATCH($E663,'المحافظات'!$A$5:$A$44,0)),0),0)))</f>
        <v/>
      </c>
      <c r="O663" s="18">
        <f>IF(AND(B663&amp;""="",F663&amp;""=""),"",IF(I663="تم التسليم",K663+L663-M663-N663,IF(I663="مرتجع",-N663,IF(I663="ملغي",0,""))))</f>
        <v/>
      </c>
      <c r="P663" s="6">
        <f>IF(AND(B663&amp;""="",F663&amp;""=""),"",IF(NOT(ISNUMBER(MATCH(F663,'المنتجات'!$A$5:$A$204,0))),"كود المنتج غير معروف",IF(NOT(ISNUMBER(MATCH(E663,'المحافظات'!$A$5:$A$44,0))),"المنطقة غير معروفة",IF(K663&lt;0,"الخصم أكبر من قيمة الطلب",IF(I663&amp;""="","اكتب الحالة","")))))</f>
        <v/>
      </c>
    </row>
    <row r="664">
      <c r="A664" s="17" t="n"/>
      <c r="B664" s="5" t="n"/>
      <c r="C664" s="5" t="n"/>
      <c r="D664" s="13" t="n"/>
      <c r="E664" s="5" t="n"/>
      <c r="F664" s="5" t="n"/>
      <c r="G664" s="15" t="n"/>
      <c r="H664" s="14" t="n"/>
      <c r="I664" s="5" t="n"/>
      <c r="J664" s="6">
        <f>IF(AND(B664&amp;""="",F664&amp;""=""),"",IFERROR(INDEX('المنتجات'!$B$5:$B$204,MATCH($F664,'المنتجات'!$A$5:$A$204,0))&amp;"",""))</f>
        <v/>
      </c>
      <c r="K664" s="18">
        <f>IF(AND(B664&amp;""="",F664&amp;""=""),"",IFERROR(INDEX('المنتجات'!$D$5:$D$204,MATCH($F664,'المنتجات'!$A$5:$A$204,0))*G664-H664,0))</f>
        <v/>
      </c>
      <c r="L664" s="18">
        <f>IF(AND(B664&amp;""="",F664&amp;""=""),"",IF(I664="تم التسليم",IFERROR(INDEX('المحافظات'!$B$5:$B$44,MATCH($E664,'المحافظات'!$A$5:$A$44,0)),0),0))</f>
        <v/>
      </c>
      <c r="M664" s="18">
        <f>IF(AND(B664&amp;""="",F664&amp;""=""),"",IFERROR(INDEX('المنتجات'!$C$5:$C$204,MATCH($F664,'المنتجات'!$A$5:$A$204,0))*G664,0))</f>
        <v/>
      </c>
      <c r="N664" s="18">
        <f>IF(AND(B664&amp;""="",F664&amp;""=""),"",IF(I664="تم التسليم",IFERROR(INDEX('المحافظات'!$C$5:$C$44,MATCH($E664,'المحافظات'!$A$5:$A$44,0)),0),IF(I664="مرتجع",IFERROR(INDEX('المحافظات'!$D$5:$D$44,MATCH($E664,'المحافظات'!$A$5:$A$44,0)),0),0)))</f>
        <v/>
      </c>
      <c r="O664" s="18">
        <f>IF(AND(B664&amp;""="",F664&amp;""=""),"",IF(I664="تم التسليم",K664+L664-M664-N664,IF(I664="مرتجع",-N664,IF(I664="ملغي",0,""))))</f>
        <v/>
      </c>
      <c r="P664" s="6">
        <f>IF(AND(B664&amp;""="",F664&amp;""=""),"",IF(NOT(ISNUMBER(MATCH(F664,'المنتجات'!$A$5:$A$204,0))),"كود المنتج غير معروف",IF(NOT(ISNUMBER(MATCH(E664,'المحافظات'!$A$5:$A$44,0))),"المنطقة غير معروفة",IF(K664&lt;0,"الخصم أكبر من قيمة الطلب",IF(I664&amp;""="","اكتب الحالة","")))))</f>
        <v/>
      </c>
    </row>
    <row r="665">
      <c r="A665" s="17" t="n"/>
      <c r="B665" s="5" t="n"/>
      <c r="C665" s="5" t="n"/>
      <c r="D665" s="13" t="n"/>
      <c r="E665" s="5" t="n"/>
      <c r="F665" s="5" t="n"/>
      <c r="G665" s="15" t="n"/>
      <c r="H665" s="14" t="n"/>
      <c r="I665" s="5" t="n"/>
      <c r="J665" s="6">
        <f>IF(AND(B665&amp;""="",F665&amp;""=""),"",IFERROR(INDEX('المنتجات'!$B$5:$B$204,MATCH($F665,'المنتجات'!$A$5:$A$204,0))&amp;"",""))</f>
        <v/>
      </c>
      <c r="K665" s="18">
        <f>IF(AND(B665&amp;""="",F665&amp;""=""),"",IFERROR(INDEX('المنتجات'!$D$5:$D$204,MATCH($F665,'المنتجات'!$A$5:$A$204,0))*G665-H665,0))</f>
        <v/>
      </c>
      <c r="L665" s="18">
        <f>IF(AND(B665&amp;""="",F665&amp;""=""),"",IF(I665="تم التسليم",IFERROR(INDEX('المحافظات'!$B$5:$B$44,MATCH($E665,'المحافظات'!$A$5:$A$44,0)),0),0))</f>
        <v/>
      </c>
      <c r="M665" s="18">
        <f>IF(AND(B665&amp;""="",F665&amp;""=""),"",IFERROR(INDEX('المنتجات'!$C$5:$C$204,MATCH($F665,'المنتجات'!$A$5:$A$204,0))*G665,0))</f>
        <v/>
      </c>
      <c r="N665" s="18">
        <f>IF(AND(B665&amp;""="",F665&amp;""=""),"",IF(I665="تم التسليم",IFERROR(INDEX('المحافظات'!$C$5:$C$44,MATCH($E665,'المحافظات'!$A$5:$A$44,0)),0),IF(I665="مرتجع",IFERROR(INDEX('المحافظات'!$D$5:$D$44,MATCH($E665,'المحافظات'!$A$5:$A$44,0)),0),0)))</f>
        <v/>
      </c>
      <c r="O665" s="18">
        <f>IF(AND(B665&amp;""="",F665&amp;""=""),"",IF(I665="تم التسليم",K665+L665-M665-N665,IF(I665="مرتجع",-N665,IF(I665="ملغي",0,""))))</f>
        <v/>
      </c>
      <c r="P665" s="6">
        <f>IF(AND(B665&amp;""="",F665&amp;""=""),"",IF(NOT(ISNUMBER(MATCH(F665,'المنتجات'!$A$5:$A$204,0))),"كود المنتج غير معروف",IF(NOT(ISNUMBER(MATCH(E665,'المحافظات'!$A$5:$A$44,0))),"المنطقة غير معروفة",IF(K665&lt;0,"الخصم أكبر من قيمة الطلب",IF(I665&amp;""="","اكتب الحالة","")))))</f>
        <v/>
      </c>
    </row>
    <row r="666">
      <c r="A666" s="17" t="n"/>
      <c r="B666" s="5" t="n"/>
      <c r="C666" s="5" t="n"/>
      <c r="D666" s="13" t="n"/>
      <c r="E666" s="5" t="n"/>
      <c r="F666" s="5" t="n"/>
      <c r="G666" s="15" t="n"/>
      <c r="H666" s="14" t="n"/>
      <c r="I666" s="5" t="n"/>
      <c r="J666" s="6">
        <f>IF(AND(B666&amp;""="",F666&amp;""=""),"",IFERROR(INDEX('المنتجات'!$B$5:$B$204,MATCH($F666,'المنتجات'!$A$5:$A$204,0))&amp;"",""))</f>
        <v/>
      </c>
      <c r="K666" s="18">
        <f>IF(AND(B666&amp;""="",F666&amp;""=""),"",IFERROR(INDEX('المنتجات'!$D$5:$D$204,MATCH($F666,'المنتجات'!$A$5:$A$204,0))*G666-H666,0))</f>
        <v/>
      </c>
      <c r="L666" s="18">
        <f>IF(AND(B666&amp;""="",F666&amp;""=""),"",IF(I666="تم التسليم",IFERROR(INDEX('المحافظات'!$B$5:$B$44,MATCH($E666,'المحافظات'!$A$5:$A$44,0)),0),0))</f>
        <v/>
      </c>
      <c r="M666" s="18">
        <f>IF(AND(B666&amp;""="",F666&amp;""=""),"",IFERROR(INDEX('المنتجات'!$C$5:$C$204,MATCH($F666,'المنتجات'!$A$5:$A$204,0))*G666,0))</f>
        <v/>
      </c>
      <c r="N666" s="18">
        <f>IF(AND(B666&amp;""="",F666&amp;""=""),"",IF(I666="تم التسليم",IFERROR(INDEX('المحافظات'!$C$5:$C$44,MATCH($E666,'المحافظات'!$A$5:$A$44,0)),0),IF(I666="مرتجع",IFERROR(INDEX('المحافظات'!$D$5:$D$44,MATCH($E666,'المحافظات'!$A$5:$A$44,0)),0),0)))</f>
        <v/>
      </c>
      <c r="O666" s="18">
        <f>IF(AND(B666&amp;""="",F666&amp;""=""),"",IF(I666="تم التسليم",K666+L666-M666-N666,IF(I666="مرتجع",-N666,IF(I666="ملغي",0,""))))</f>
        <v/>
      </c>
      <c r="P666" s="6">
        <f>IF(AND(B666&amp;""="",F666&amp;""=""),"",IF(NOT(ISNUMBER(MATCH(F666,'المنتجات'!$A$5:$A$204,0))),"كود المنتج غير معروف",IF(NOT(ISNUMBER(MATCH(E666,'المحافظات'!$A$5:$A$44,0))),"المنطقة غير معروفة",IF(K666&lt;0,"الخصم أكبر من قيمة الطلب",IF(I666&amp;""="","اكتب الحالة","")))))</f>
        <v/>
      </c>
    </row>
    <row r="667">
      <c r="A667" s="17" t="n"/>
      <c r="B667" s="5" t="n"/>
      <c r="C667" s="5" t="n"/>
      <c r="D667" s="13" t="n"/>
      <c r="E667" s="5" t="n"/>
      <c r="F667" s="5" t="n"/>
      <c r="G667" s="15" t="n"/>
      <c r="H667" s="14" t="n"/>
      <c r="I667" s="5" t="n"/>
      <c r="J667" s="6">
        <f>IF(AND(B667&amp;""="",F667&amp;""=""),"",IFERROR(INDEX('المنتجات'!$B$5:$B$204,MATCH($F667,'المنتجات'!$A$5:$A$204,0))&amp;"",""))</f>
        <v/>
      </c>
      <c r="K667" s="18">
        <f>IF(AND(B667&amp;""="",F667&amp;""=""),"",IFERROR(INDEX('المنتجات'!$D$5:$D$204,MATCH($F667,'المنتجات'!$A$5:$A$204,0))*G667-H667,0))</f>
        <v/>
      </c>
      <c r="L667" s="18">
        <f>IF(AND(B667&amp;""="",F667&amp;""=""),"",IF(I667="تم التسليم",IFERROR(INDEX('المحافظات'!$B$5:$B$44,MATCH($E667,'المحافظات'!$A$5:$A$44,0)),0),0))</f>
        <v/>
      </c>
      <c r="M667" s="18">
        <f>IF(AND(B667&amp;""="",F667&amp;""=""),"",IFERROR(INDEX('المنتجات'!$C$5:$C$204,MATCH($F667,'المنتجات'!$A$5:$A$204,0))*G667,0))</f>
        <v/>
      </c>
      <c r="N667" s="18">
        <f>IF(AND(B667&amp;""="",F667&amp;""=""),"",IF(I667="تم التسليم",IFERROR(INDEX('المحافظات'!$C$5:$C$44,MATCH($E667,'المحافظات'!$A$5:$A$44,0)),0),IF(I667="مرتجع",IFERROR(INDEX('المحافظات'!$D$5:$D$44,MATCH($E667,'المحافظات'!$A$5:$A$44,0)),0),0)))</f>
        <v/>
      </c>
      <c r="O667" s="18">
        <f>IF(AND(B667&amp;""="",F667&amp;""=""),"",IF(I667="تم التسليم",K667+L667-M667-N667,IF(I667="مرتجع",-N667,IF(I667="ملغي",0,""))))</f>
        <v/>
      </c>
      <c r="P667" s="6">
        <f>IF(AND(B667&amp;""="",F667&amp;""=""),"",IF(NOT(ISNUMBER(MATCH(F667,'المنتجات'!$A$5:$A$204,0))),"كود المنتج غير معروف",IF(NOT(ISNUMBER(MATCH(E667,'المحافظات'!$A$5:$A$44,0))),"المنطقة غير معروفة",IF(K667&lt;0,"الخصم أكبر من قيمة الطلب",IF(I667&amp;""="","اكتب الحالة","")))))</f>
        <v/>
      </c>
    </row>
    <row r="668">
      <c r="A668" s="17" t="n"/>
      <c r="B668" s="5" t="n"/>
      <c r="C668" s="5" t="n"/>
      <c r="D668" s="13" t="n"/>
      <c r="E668" s="5" t="n"/>
      <c r="F668" s="5" t="n"/>
      <c r="G668" s="15" t="n"/>
      <c r="H668" s="14" t="n"/>
      <c r="I668" s="5" t="n"/>
      <c r="J668" s="6">
        <f>IF(AND(B668&amp;""="",F668&amp;""=""),"",IFERROR(INDEX('المنتجات'!$B$5:$B$204,MATCH($F668,'المنتجات'!$A$5:$A$204,0))&amp;"",""))</f>
        <v/>
      </c>
      <c r="K668" s="18">
        <f>IF(AND(B668&amp;""="",F668&amp;""=""),"",IFERROR(INDEX('المنتجات'!$D$5:$D$204,MATCH($F668,'المنتجات'!$A$5:$A$204,0))*G668-H668,0))</f>
        <v/>
      </c>
      <c r="L668" s="18">
        <f>IF(AND(B668&amp;""="",F668&amp;""=""),"",IF(I668="تم التسليم",IFERROR(INDEX('المحافظات'!$B$5:$B$44,MATCH($E668,'المحافظات'!$A$5:$A$44,0)),0),0))</f>
        <v/>
      </c>
      <c r="M668" s="18">
        <f>IF(AND(B668&amp;""="",F668&amp;""=""),"",IFERROR(INDEX('المنتجات'!$C$5:$C$204,MATCH($F668,'المنتجات'!$A$5:$A$204,0))*G668,0))</f>
        <v/>
      </c>
      <c r="N668" s="18">
        <f>IF(AND(B668&amp;""="",F668&amp;""=""),"",IF(I668="تم التسليم",IFERROR(INDEX('المحافظات'!$C$5:$C$44,MATCH($E668,'المحافظات'!$A$5:$A$44,0)),0),IF(I668="مرتجع",IFERROR(INDEX('المحافظات'!$D$5:$D$44,MATCH($E668,'المحافظات'!$A$5:$A$44,0)),0),0)))</f>
        <v/>
      </c>
      <c r="O668" s="18">
        <f>IF(AND(B668&amp;""="",F668&amp;""=""),"",IF(I668="تم التسليم",K668+L668-M668-N668,IF(I668="مرتجع",-N668,IF(I668="ملغي",0,""))))</f>
        <v/>
      </c>
      <c r="P668" s="6">
        <f>IF(AND(B668&amp;""="",F668&amp;""=""),"",IF(NOT(ISNUMBER(MATCH(F668,'المنتجات'!$A$5:$A$204,0))),"كود المنتج غير معروف",IF(NOT(ISNUMBER(MATCH(E668,'المحافظات'!$A$5:$A$44,0))),"المنطقة غير معروفة",IF(K668&lt;0,"الخصم أكبر من قيمة الطلب",IF(I668&amp;""="","اكتب الحالة","")))))</f>
        <v/>
      </c>
    </row>
    <row r="669">
      <c r="A669" s="17" t="n"/>
      <c r="B669" s="5" t="n"/>
      <c r="C669" s="5" t="n"/>
      <c r="D669" s="13" t="n"/>
      <c r="E669" s="5" t="n"/>
      <c r="F669" s="5" t="n"/>
      <c r="G669" s="15" t="n"/>
      <c r="H669" s="14" t="n"/>
      <c r="I669" s="5" t="n"/>
      <c r="J669" s="6">
        <f>IF(AND(B669&amp;""="",F669&amp;""=""),"",IFERROR(INDEX('المنتجات'!$B$5:$B$204,MATCH($F669,'المنتجات'!$A$5:$A$204,0))&amp;"",""))</f>
        <v/>
      </c>
      <c r="K669" s="18">
        <f>IF(AND(B669&amp;""="",F669&amp;""=""),"",IFERROR(INDEX('المنتجات'!$D$5:$D$204,MATCH($F669,'المنتجات'!$A$5:$A$204,0))*G669-H669,0))</f>
        <v/>
      </c>
      <c r="L669" s="18">
        <f>IF(AND(B669&amp;""="",F669&amp;""=""),"",IF(I669="تم التسليم",IFERROR(INDEX('المحافظات'!$B$5:$B$44,MATCH($E669,'المحافظات'!$A$5:$A$44,0)),0),0))</f>
        <v/>
      </c>
      <c r="M669" s="18">
        <f>IF(AND(B669&amp;""="",F669&amp;""=""),"",IFERROR(INDEX('المنتجات'!$C$5:$C$204,MATCH($F669,'المنتجات'!$A$5:$A$204,0))*G669,0))</f>
        <v/>
      </c>
      <c r="N669" s="18">
        <f>IF(AND(B669&amp;""="",F669&amp;""=""),"",IF(I669="تم التسليم",IFERROR(INDEX('المحافظات'!$C$5:$C$44,MATCH($E669,'المحافظات'!$A$5:$A$44,0)),0),IF(I669="مرتجع",IFERROR(INDEX('المحافظات'!$D$5:$D$44,MATCH($E669,'المحافظات'!$A$5:$A$44,0)),0),0)))</f>
        <v/>
      </c>
      <c r="O669" s="18">
        <f>IF(AND(B669&amp;""="",F669&amp;""=""),"",IF(I669="تم التسليم",K669+L669-M669-N669,IF(I669="مرتجع",-N669,IF(I669="ملغي",0,""))))</f>
        <v/>
      </c>
      <c r="P669" s="6">
        <f>IF(AND(B669&amp;""="",F669&amp;""=""),"",IF(NOT(ISNUMBER(MATCH(F669,'المنتجات'!$A$5:$A$204,0))),"كود المنتج غير معروف",IF(NOT(ISNUMBER(MATCH(E669,'المحافظات'!$A$5:$A$44,0))),"المنطقة غير معروفة",IF(K669&lt;0,"الخصم أكبر من قيمة الطلب",IF(I669&amp;""="","اكتب الحالة","")))))</f>
        <v/>
      </c>
    </row>
    <row r="670">
      <c r="A670" s="17" t="n"/>
      <c r="B670" s="5" t="n"/>
      <c r="C670" s="5" t="n"/>
      <c r="D670" s="13" t="n"/>
      <c r="E670" s="5" t="n"/>
      <c r="F670" s="5" t="n"/>
      <c r="G670" s="15" t="n"/>
      <c r="H670" s="14" t="n"/>
      <c r="I670" s="5" t="n"/>
      <c r="J670" s="6">
        <f>IF(AND(B670&amp;""="",F670&amp;""=""),"",IFERROR(INDEX('المنتجات'!$B$5:$B$204,MATCH($F670,'المنتجات'!$A$5:$A$204,0))&amp;"",""))</f>
        <v/>
      </c>
      <c r="K670" s="18">
        <f>IF(AND(B670&amp;""="",F670&amp;""=""),"",IFERROR(INDEX('المنتجات'!$D$5:$D$204,MATCH($F670,'المنتجات'!$A$5:$A$204,0))*G670-H670,0))</f>
        <v/>
      </c>
      <c r="L670" s="18">
        <f>IF(AND(B670&amp;""="",F670&amp;""=""),"",IF(I670="تم التسليم",IFERROR(INDEX('المحافظات'!$B$5:$B$44,MATCH($E670,'المحافظات'!$A$5:$A$44,0)),0),0))</f>
        <v/>
      </c>
      <c r="M670" s="18">
        <f>IF(AND(B670&amp;""="",F670&amp;""=""),"",IFERROR(INDEX('المنتجات'!$C$5:$C$204,MATCH($F670,'المنتجات'!$A$5:$A$204,0))*G670,0))</f>
        <v/>
      </c>
      <c r="N670" s="18">
        <f>IF(AND(B670&amp;""="",F670&amp;""=""),"",IF(I670="تم التسليم",IFERROR(INDEX('المحافظات'!$C$5:$C$44,MATCH($E670,'المحافظات'!$A$5:$A$44,0)),0),IF(I670="مرتجع",IFERROR(INDEX('المحافظات'!$D$5:$D$44,MATCH($E670,'المحافظات'!$A$5:$A$44,0)),0),0)))</f>
        <v/>
      </c>
      <c r="O670" s="18">
        <f>IF(AND(B670&amp;""="",F670&amp;""=""),"",IF(I670="تم التسليم",K670+L670-M670-N670,IF(I670="مرتجع",-N670,IF(I670="ملغي",0,""))))</f>
        <v/>
      </c>
      <c r="P670" s="6">
        <f>IF(AND(B670&amp;""="",F670&amp;""=""),"",IF(NOT(ISNUMBER(MATCH(F670,'المنتجات'!$A$5:$A$204,0))),"كود المنتج غير معروف",IF(NOT(ISNUMBER(MATCH(E670,'المحافظات'!$A$5:$A$44,0))),"المنطقة غير معروفة",IF(K670&lt;0,"الخصم أكبر من قيمة الطلب",IF(I670&amp;""="","اكتب الحالة","")))))</f>
        <v/>
      </c>
    </row>
    <row r="671">
      <c r="A671" s="17" t="n"/>
      <c r="B671" s="5" t="n"/>
      <c r="C671" s="5" t="n"/>
      <c r="D671" s="13" t="n"/>
      <c r="E671" s="5" t="n"/>
      <c r="F671" s="5" t="n"/>
      <c r="G671" s="15" t="n"/>
      <c r="H671" s="14" t="n"/>
      <c r="I671" s="5" t="n"/>
      <c r="J671" s="6">
        <f>IF(AND(B671&amp;""="",F671&amp;""=""),"",IFERROR(INDEX('المنتجات'!$B$5:$B$204,MATCH($F671,'المنتجات'!$A$5:$A$204,0))&amp;"",""))</f>
        <v/>
      </c>
      <c r="K671" s="18">
        <f>IF(AND(B671&amp;""="",F671&amp;""=""),"",IFERROR(INDEX('المنتجات'!$D$5:$D$204,MATCH($F671,'المنتجات'!$A$5:$A$204,0))*G671-H671,0))</f>
        <v/>
      </c>
      <c r="L671" s="18">
        <f>IF(AND(B671&amp;""="",F671&amp;""=""),"",IF(I671="تم التسليم",IFERROR(INDEX('المحافظات'!$B$5:$B$44,MATCH($E671,'المحافظات'!$A$5:$A$44,0)),0),0))</f>
        <v/>
      </c>
      <c r="M671" s="18">
        <f>IF(AND(B671&amp;""="",F671&amp;""=""),"",IFERROR(INDEX('المنتجات'!$C$5:$C$204,MATCH($F671,'المنتجات'!$A$5:$A$204,0))*G671,0))</f>
        <v/>
      </c>
      <c r="N671" s="18">
        <f>IF(AND(B671&amp;""="",F671&amp;""=""),"",IF(I671="تم التسليم",IFERROR(INDEX('المحافظات'!$C$5:$C$44,MATCH($E671,'المحافظات'!$A$5:$A$44,0)),0),IF(I671="مرتجع",IFERROR(INDEX('المحافظات'!$D$5:$D$44,MATCH($E671,'المحافظات'!$A$5:$A$44,0)),0),0)))</f>
        <v/>
      </c>
      <c r="O671" s="18">
        <f>IF(AND(B671&amp;""="",F671&amp;""=""),"",IF(I671="تم التسليم",K671+L671-M671-N671,IF(I671="مرتجع",-N671,IF(I671="ملغي",0,""))))</f>
        <v/>
      </c>
      <c r="P671" s="6">
        <f>IF(AND(B671&amp;""="",F671&amp;""=""),"",IF(NOT(ISNUMBER(MATCH(F671,'المنتجات'!$A$5:$A$204,0))),"كود المنتج غير معروف",IF(NOT(ISNUMBER(MATCH(E671,'المحافظات'!$A$5:$A$44,0))),"المنطقة غير معروفة",IF(K671&lt;0,"الخصم أكبر من قيمة الطلب",IF(I671&amp;""="","اكتب الحالة","")))))</f>
        <v/>
      </c>
    </row>
    <row r="672">
      <c r="A672" s="17" t="n"/>
      <c r="B672" s="5" t="n"/>
      <c r="C672" s="5" t="n"/>
      <c r="D672" s="13" t="n"/>
      <c r="E672" s="5" t="n"/>
      <c r="F672" s="5" t="n"/>
      <c r="G672" s="15" t="n"/>
      <c r="H672" s="14" t="n"/>
      <c r="I672" s="5" t="n"/>
      <c r="J672" s="6">
        <f>IF(AND(B672&amp;""="",F672&amp;""=""),"",IFERROR(INDEX('المنتجات'!$B$5:$B$204,MATCH($F672,'المنتجات'!$A$5:$A$204,0))&amp;"",""))</f>
        <v/>
      </c>
      <c r="K672" s="18">
        <f>IF(AND(B672&amp;""="",F672&amp;""=""),"",IFERROR(INDEX('المنتجات'!$D$5:$D$204,MATCH($F672,'المنتجات'!$A$5:$A$204,0))*G672-H672,0))</f>
        <v/>
      </c>
      <c r="L672" s="18">
        <f>IF(AND(B672&amp;""="",F672&amp;""=""),"",IF(I672="تم التسليم",IFERROR(INDEX('المحافظات'!$B$5:$B$44,MATCH($E672,'المحافظات'!$A$5:$A$44,0)),0),0))</f>
        <v/>
      </c>
      <c r="M672" s="18">
        <f>IF(AND(B672&amp;""="",F672&amp;""=""),"",IFERROR(INDEX('المنتجات'!$C$5:$C$204,MATCH($F672,'المنتجات'!$A$5:$A$204,0))*G672,0))</f>
        <v/>
      </c>
      <c r="N672" s="18">
        <f>IF(AND(B672&amp;""="",F672&amp;""=""),"",IF(I672="تم التسليم",IFERROR(INDEX('المحافظات'!$C$5:$C$44,MATCH($E672,'المحافظات'!$A$5:$A$44,0)),0),IF(I672="مرتجع",IFERROR(INDEX('المحافظات'!$D$5:$D$44,MATCH($E672,'المحافظات'!$A$5:$A$44,0)),0),0)))</f>
        <v/>
      </c>
      <c r="O672" s="18">
        <f>IF(AND(B672&amp;""="",F672&amp;""=""),"",IF(I672="تم التسليم",K672+L672-M672-N672,IF(I672="مرتجع",-N672,IF(I672="ملغي",0,""))))</f>
        <v/>
      </c>
      <c r="P672" s="6">
        <f>IF(AND(B672&amp;""="",F672&amp;""=""),"",IF(NOT(ISNUMBER(MATCH(F672,'المنتجات'!$A$5:$A$204,0))),"كود المنتج غير معروف",IF(NOT(ISNUMBER(MATCH(E672,'المحافظات'!$A$5:$A$44,0))),"المنطقة غير معروفة",IF(K672&lt;0,"الخصم أكبر من قيمة الطلب",IF(I672&amp;""="","اكتب الحالة","")))))</f>
        <v/>
      </c>
    </row>
    <row r="673">
      <c r="A673" s="17" t="n"/>
      <c r="B673" s="5" t="n"/>
      <c r="C673" s="5" t="n"/>
      <c r="D673" s="13" t="n"/>
      <c r="E673" s="5" t="n"/>
      <c r="F673" s="5" t="n"/>
      <c r="G673" s="15" t="n"/>
      <c r="H673" s="14" t="n"/>
      <c r="I673" s="5" t="n"/>
      <c r="J673" s="6">
        <f>IF(AND(B673&amp;""="",F673&amp;""=""),"",IFERROR(INDEX('المنتجات'!$B$5:$B$204,MATCH($F673,'المنتجات'!$A$5:$A$204,0))&amp;"",""))</f>
        <v/>
      </c>
      <c r="K673" s="18">
        <f>IF(AND(B673&amp;""="",F673&amp;""=""),"",IFERROR(INDEX('المنتجات'!$D$5:$D$204,MATCH($F673,'المنتجات'!$A$5:$A$204,0))*G673-H673,0))</f>
        <v/>
      </c>
      <c r="L673" s="18">
        <f>IF(AND(B673&amp;""="",F673&amp;""=""),"",IF(I673="تم التسليم",IFERROR(INDEX('المحافظات'!$B$5:$B$44,MATCH($E673,'المحافظات'!$A$5:$A$44,0)),0),0))</f>
        <v/>
      </c>
      <c r="M673" s="18">
        <f>IF(AND(B673&amp;""="",F673&amp;""=""),"",IFERROR(INDEX('المنتجات'!$C$5:$C$204,MATCH($F673,'المنتجات'!$A$5:$A$204,0))*G673,0))</f>
        <v/>
      </c>
      <c r="N673" s="18">
        <f>IF(AND(B673&amp;""="",F673&amp;""=""),"",IF(I673="تم التسليم",IFERROR(INDEX('المحافظات'!$C$5:$C$44,MATCH($E673,'المحافظات'!$A$5:$A$44,0)),0),IF(I673="مرتجع",IFERROR(INDEX('المحافظات'!$D$5:$D$44,MATCH($E673,'المحافظات'!$A$5:$A$44,0)),0),0)))</f>
        <v/>
      </c>
      <c r="O673" s="18">
        <f>IF(AND(B673&amp;""="",F673&amp;""=""),"",IF(I673="تم التسليم",K673+L673-M673-N673,IF(I673="مرتجع",-N673,IF(I673="ملغي",0,""))))</f>
        <v/>
      </c>
      <c r="P673" s="6">
        <f>IF(AND(B673&amp;""="",F673&amp;""=""),"",IF(NOT(ISNUMBER(MATCH(F673,'المنتجات'!$A$5:$A$204,0))),"كود المنتج غير معروف",IF(NOT(ISNUMBER(MATCH(E673,'المحافظات'!$A$5:$A$44,0))),"المنطقة غير معروفة",IF(K673&lt;0,"الخصم أكبر من قيمة الطلب",IF(I673&amp;""="","اكتب الحالة","")))))</f>
        <v/>
      </c>
    </row>
    <row r="674">
      <c r="A674" s="17" t="n"/>
      <c r="B674" s="5" t="n"/>
      <c r="C674" s="5" t="n"/>
      <c r="D674" s="13" t="n"/>
      <c r="E674" s="5" t="n"/>
      <c r="F674" s="5" t="n"/>
      <c r="G674" s="15" t="n"/>
      <c r="H674" s="14" t="n"/>
      <c r="I674" s="5" t="n"/>
      <c r="J674" s="6">
        <f>IF(AND(B674&amp;""="",F674&amp;""=""),"",IFERROR(INDEX('المنتجات'!$B$5:$B$204,MATCH($F674,'المنتجات'!$A$5:$A$204,0))&amp;"",""))</f>
        <v/>
      </c>
      <c r="K674" s="18">
        <f>IF(AND(B674&amp;""="",F674&amp;""=""),"",IFERROR(INDEX('المنتجات'!$D$5:$D$204,MATCH($F674,'المنتجات'!$A$5:$A$204,0))*G674-H674,0))</f>
        <v/>
      </c>
      <c r="L674" s="18">
        <f>IF(AND(B674&amp;""="",F674&amp;""=""),"",IF(I674="تم التسليم",IFERROR(INDEX('المحافظات'!$B$5:$B$44,MATCH($E674,'المحافظات'!$A$5:$A$44,0)),0),0))</f>
        <v/>
      </c>
      <c r="M674" s="18">
        <f>IF(AND(B674&amp;""="",F674&amp;""=""),"",IFERROR(INDEX('المنتجات'!$C$5:$C$204,MATCH($F674,'المنتجات'!$A$5:$A$204,0))*G674,0))</f>
        <v/>
      </c>
      <c r="N674" s="18">
        <f>IF(AND(B674&amp;""="",F674&amp;""=""),"",IF(I674="تم التسليم",IFERROR(INDEX('المحافظات'!$C$5:$C$44,MATCH($E674,'المحافظات'!$A$5:$A$44,0)),0),IF(I674="مرتجع",IFERROR(INDEX('المحافظات'!$D$5:$D$44,MATCH($E674,'المحافظات'!$A$5:$A$44,0)),0),0)))</f>
        <v/>
      </c>
      <c r="O674" s="18">
        <f>IF(AND(B674&amp;""="",F674&amp;""=""),"",IF(I674="تم التسليم",K674+L674-M674-N674,IF(I674="مرتجع",-N674,IF(I674="ملغي",0,""))))</f>
        <v/>
      </c>
      <c r="P674" s="6">
        <f>IF(AND(B674&amp;""="",F674&amp;""=""),"",IF(NOT(ISNUMBER(MATCH(F674,'المنتجات'!$A$5:$A$204,0))),"كود المنتج غير معروف",IF(NOT(ISNUMBER(MATCH(E674,'المحافظات'!$A$5:$A$44,0))),"المنطقة غير معروفة",IF(K674&lt;0,"الخصم أكبر من قيمة الطلب",IF(I674&amp;""="","اكتب الحالة","")))))</f>
        <v/>
      </c>
    </row>
    <row r="675">
      <c r="A675" s="17" t="n"/>
      <c r="B675" s="5" t="n"/>
      <c r="C675" s="5" t="n"/>
      <c r="D675" s="13" t="n"/>
      <c r="E675" s="5" t="n"/>
      <c r="F675" s="5" t="n"/>
      <c r="G675" s="15" t="n"/>
      <c r="H675" s="14" t="n"/>
      <c r="I675" s="5" t="n"/>
      <c r="J675" s="6">
        <f>IF(AND(B675&amp;""="",F675&amp;""=""),"",IFERROR(INDEX('المنتجات'!$B$5:$B$204,MATCH($F675,'المنتجات'!$A$5:$A$204,0))&amp;"",""))</f>
        <v/>
      </c>
      <c r="K675" s="18">
        <f>IF(AND(B675&amp;""="",F675&amp;""=""),"",IFERROR(INDEX('المنتجات'!$D$5:$D$204,MATCH($F675,'المنتجات'!$A$5:$A$204,0))*G675-H675,0))</f>
        <v/>
      </c>
      <c r="L675" s="18">
        <f>IF(AND(B675&amp;""="",F675&amp;""=""),"",IF(I675="تم التسليم",IFERROR(INDEX('المحافظات'!$B$5:$B$44,MATCH($E675,'المحافظات'!$A$5:$A$44,0)),0),0))</f>
        <v/>
      </c>
      <c r="M675" s="18">
        <f>IF(AND(B675&amp;""="",F675&amp;""=""),"",IFERROR(INDEX('المنتجات'!$C$5:$C$204,MATCH($F675,'المنتجات'!$A$5:$A$204,0))*G675,0))</f>
        <v/>
      </c>
      <c r="N675" s="18">
        <f>IF(AND(B675&amp;""="",F675&amp;""=""),"",IF(I675="تم التسليم",IFERROR(INDEX('المحافظات'!$C$5:$C$44,MATCH($E675,'المحافظات'!$A$5:$A$44,0)),0),IF(I675="مرتجع",IFERROR(INDEX('المحافظات'!$D$5:$D$44,MATCH($E675,'المحافظات'!$A$5:$A$44,0)),0),0)))</f>
        <v/>
      </c>
      <c r="O675" s="18">
        <f>IF(AND(B675&amp;""="",F675&amp;""=""),"",IF(I675="تم التسليم",K675+L675-M675-N675,IF(I675="مرتجع",-N675,IF(I675="ملغي",0,""))))</f>
        <v/>
      </c>
      <c r="P675" s="6">
        <f>IF(AND(B675&amp;""="",F675&amp;""=""),"",IF(NOT(ISNUMBER(MATCH(F675,'المنتجات'!$A$5:$A$204,0))),"كود المنتج غير معروف",IF(NOT(ISNUMBER(MATCH(E675,'المحافظات'!$A$5:$A$44,0))),"المنطقة غير معروفة",IF(K675&lt;0,"الخصم أكبر من قيمة الطلب",IF(I675&amp;""="","اكتب الحالة","")))))</f>
        <v/>
      </c>
    </row>
    <row r="676">
      <c r="A676" s="17" t="n"/>
      <c r="B676" s="5" t="n"/>
      <c r="C676" s="5" t="n"/>
      <c r="D676" s="13" t="n"/>
      <c r="E676" s="5" t="n"/>
      <c r="F676" s="5" t="n"/>
      <c r="G676" s="15" t="n"/>
      <c r="H676" s="14" t="n"/>
      <c r="I676" s="5" t="n"/>
      <c r="J676" s="6">
        <f>IF(AND(B676&amp;""="",F676&amp;""=""),"",IFERROR(INDEX('المنتجات'!$B$5:$B$204,MATCH($F676,'المنتجات'!$A$5:$A$204,0))&amp;"",""))</f>
        <v/>
      </c>
      <c r="K676" s="18">
        <f>IF(AND(B676&amp;""="",F676&amp;""=""),"",IFERROR(INDEX('المنتجات'!$D$5:$D$204,MATCH($F676,'المنتجات'!$A$5:$A$204,0))*G676-H676,0))</f>
        <v/>
      </c>
      <c r="L676" s="18">
        <f>IF(AND(B676&amp;""="",F676&amp;""=""),"",IF(I676="تم التسليم",IFERROR(INDEX('المحافظات'!$B$5:$B$44,MATCH($E676,'المحافظات'!$A$5:$A$44,0)),0),0))</f>
        <v/>
      </c>
      <c r="M676" s="18">
        <f>IF(AND(B676&amp;""="",F676&amp;""=""),"",IFERROR(INDEX('المنتجات'!$C$5:$C$204,MATCH($F676,'المنتجات'!$A$5:$A$204,0))*G676,0))</f>
        <v/>
      </c>
      <c r="N676" s="18">
        <f>IF(AND(B676&amp;""="",F676&amp;""=""),"",IF(I676="تم التسليم",IFERROR(INDEX('المحافظات'!$C$5:$C$44,MATCH($E676,'المحافظات'!$A$5:$A$44,0)),0),IF(I676="مرتجع",IFERROR(INDEX('المحافظات'!$D$5:$D$44,MATCH($E676,'المحافظات'!$A$5:$A$44,0)),0),0)))</f>
        <v/>
      </c>
      <c r="O676" s="18">
        <f>IF(AND(B676&amp;""="",F676&amp;""=""),"",IF(I676="تم التسليم",K676+L676-M676-N676,IF(I676="مرتجع",-N676,IF(I676="ملغي",0,""))))</f>
        <v/>
      </c>
      <c r="P676" s="6">
        <f>IF(AND(B676&amp;""="",F676&amp;""=""),"",IF(NOT(ISNUMBER(MATCH(F676,'المنتجات'!$A$5:$A$204,0))),"كود المنتج غير معروف",IF(NOT(ISNUMBER(MATCH(E676,'المحافظات'!$A$5:$A$44,0))),"المنطقة غير معروفة",IF(K676&lt;0,"الخصم أكبر من قيمة الطلب",IF(I676&amp;""="","اكتب الحالة","")))))</f>
        <v/>
      </c>
    </row>
    <row r="677">
      <c r="A677" s="17" t="n"/>
      <c r="B677" s="5" t="n"/>
      <c r="C677" s="5" t="n"/>
      <c r="D677" s="13" t="n"/>
      <c r="E677" s="5" t="n"/>
      <c r="F677" s="5" t="n"/>
      <c r="G677" s="15" t="n"/>
      <c r="H677" s="14" t="n"/>
      <c r="I677" s="5" t="n"/>
      <c r="J677" s="6">
        <f>IF(AND(B677&amp;""="",F677&amp;""=""),"",IFERROR(INDEX('المنتجات'!$B$5:$B$204,MATCH($F677,'المنتجات'!$A$5:$A$204,0))&amp;"",""))</f>
        <v/>
      </c>
      <c r="K677" s="18">
        <f>IF(AND(B677&amp;""="",F677&amp;""=""),"",IFERROR(INDEX('المنتجات'!$D$5:$D$204,MATCH($F677,'المنتجات'!$A$5:$A$204,0))*G677-H677,0))</f>
        <v/>
      </c>
      <c r="L677" s="18">
        <f>IF(AND(B677&amp;""="",F677&amp;""=""),"",IF(I677="تم التسليم",IFERROR(INDEX('المحافظات'!$B$5:$B$44,MATCH($E677,'المحافظات'!$A$5:$A$44,0)),0),0))</f>
        <v/>
      </c>
      <c r="M677" s="18">
        <f>IF(AND(B677&amp;""="",F677&amp;""=""),"",IFERROR(INDEX('المنتجات'!$C$5:$C$204,MATCH($F677,'المنتجات'!$A$5:$A$204,0))*G677,0))</f>
        <v/>
      </c>
      <c r="N677" s="18">
        <f>IF(AND(B677&amp;""="",F677&amp;""=""),"",IF(I677="تم التسليم",IFERROR(INDEX('المحافظات'!$C$5:$C$44,MATCH($E677,'المحافظات'!$A$5:$A$44,0)),0),IF(I677="مرتجع",IFERROR(INDEX('المحافظات'!$D$5:$D$44,MATCH($E677,'المحافظات'!$A$5:$A$44,0)),0),0)))</f>
        <v/>
      </c>
      <c r="O677" s="18">
        <f>IF(AND(B677&amp;""="",F677&amp;""=""),"",IF(I677="تم التسليم",K677+L677-M677-N677,IF(I677="مرتجع",-N677,IF(I677="ملغي",0,""))))</f>
        <v/>
      </c>
      <c r="P677" s="6">
        <f>IF(AND(B677&amp;""="",F677&amp;""=""),"",IF(NOT(ISNUMBER(MATCH(F677,'المنتجات'!$A$5:$A$204,0))),"كود المنتج غير معروف",IF(NOT(ISNUMBER(MATCH(E677,'المحافظات'!$A$5:$A$44,0))),"المنطقة غير معروفة",IF(K677&lt;0,"الخصم أكبر من قيمة الطلب",IF(I677&amp;""="","اكتب الحالة","")))))</f>
        <v/>
      </c>
    </row>
    <row r="678">
      <c r="A678" s="17" t="n"/>
      <c r="B678" s="5" t="n"/>
      <c r="C678" s="5" t="n"/>
      <c r="D678" s="13" t="n"/>
      <c r="E678" s="5" t="n"/>
      <c r="F678" s="5" t="n"/>
      <c r="G678" s="15" t="n"/>
      <c r="H678" s="14" t="n"/>
      <c r="I678" s="5" t="n"/>
      <c r="J678" s="6">
        <f>IF(AND(B678&amp;""="",F678&amp;""=""),"",IFERROR(INDEX('المنتجات'!$B$5:$B$204,MATCH($F678,'المنتجات'!$A$5:$A$204,0))&amp;"",""))</f>
        <v/>
      </c>
      <c r="K678" s="18">
        <f>IF(AND(B678&amp;""="",F678&amp;""=""),"",IFERROR(INDEX('المنتجات'!$D$5:$D$204,MATCH($F678,'المنتجات'!$A$5:$A$204,0))*G678-H678,0))</f>
        <v/>
      </c>
      <c r="L678" s="18">
        <f>IF(AND(B678&amp;""="",F678&amp;""=""),"",IF(I678="تم التسليم",IFERROR(INDEX('المحافظات'!$B$5:$B$44,MATCH($E678,'المحافظات'!$A$5:$A$44,0)),0),0))</f>
        <v/>
      </c>
      <c r="M678" s="18">
        <f>IF(AND(B678&amp;""="",F678&amp;""=""),"",IFERROR(INDEX('المنتجات'!$C$5:$C$204,MATCH($F678,'المنتجات'!$A$5:$A$204,0))*G678,0))</f>
        <v/>
      </c>
      <c r="N678" s="18">
        <f>IF(AND(B678&amp;""="",F678&amp;""=""),"",IF(I678="تم التسليم",IFERROR(INDEX('المحافظات'!$C$5:$C$44,MATCH($E678,'المحافظات'!$A$5:$A$44,0)),0),IF(I678="مرتجع",IFERROR(INDEX('المحافظات'!$D$5:$D$44,MATCH($E678,'المحافظات'!$A$5:$A$44,0)),0),0)))</f>
        <v/>
      </c>
      <c r="O678" s="18">
        <f>IF(AND(B678&amp;""="",F678&amp;""=""),"",IF(I678="تم التسليم",K678+L678-M678-N678,IF(I678="مرتجع",-N678,IF(I678="ملغي",0,""))))</f>
        <v/>
      </c>
      <c r="P678" s="6">
        <f>IF(AND(B678&amp;""="",F678&amp;""=""),"",IF(NOT(ISNUMBER(MATCH(F678,'المنتجات'!$A$5:$A$204,0))),"كود المنتج غير معروف",IF(NOT(ISNUMBER(MATCH(E678,'المحافظات'!$A$5:$A$44,0))),"المنطقة غير معروفة",IF(K678&lt;0,"الخصم أكبر من قيمة الطلب",IF(I678&amp;""="","اكتب الحالة","")))))</f>
        <v/>
      </c>
    </row>
    <row r="679">
      <c r="A679" s="17" t="n"/>
      <c r="B679" s="5" t="n"/>
      <c r="C679" s="5" t="n"/>
      <c r="D679" s="13" t="n"/>
      <c r="E679" s="5" t="n"/>
      <c r="F679" s="5" t="n"/>
      <c r="G679" s="15" t="n"/>
      <c r="H679" s="14" t="n"/>
      <c r="I679" s="5" t="n"/>
      <c r="J679" s="6">
        <f>IF(AND(B679&amp;""="",F679&amp;""=""),"",IFERROR(INDEX('المنتجات'!$B$5:$B$204,MATCH($F679,'المنتجات'!$A$5:$A$204,0))&amp;"",""))</f>
        <v/>
      </c>
      <c r="K679" s="18">
        <f>IF(AND(B679&amp;""="",F679&amp;""=""),"",IFERROR(INDEX('المنتجات'!$D$5:$D$204,MATCH($F679,'المنتجات'!$A$5:$A$204,0))*G679-H679,0))</f>
        <v/>
      </c>
      <c r="L679" s="18">
        <f>IF(AND(B679&amp;""="",F679&amp;""=""),"",IF(I679="تم التسليم",IFERROR(INDEX('المحافظات'!$B$5:$B$44,MATCH($E679,'المحافظات'!$A$5:$A$44,0)),0),0))</f>
        <v/>
      </c>
      <c r="M679" s="18">
        <f>IF(AND(B679&amp;""="",F679&amp;""=""),"",IFERROR(INDEX('المنتجات'!$C$5:$C$204,MATCH($F679,'المنتجات'!$A$5:$A$204,0))*G679,0))</f>
        <v/>
      </c>
      <c r="N679" s="18">
        <f>IF(AND(B679&amp;""="",F679&amp;""=""),"",IF(I679="تم التسليم",IFERROR(INDEX('المحافظات'!$C$5:$C$44,MATCH($E679,'المحافظات'!$A$5:$A$44,0)),0),IF(I679="مرتجع",IFERROR(INDEX('المحافظات'!$D$5:$D$44,MATCH($E679,'المحافظات'!$A$5:$A$44,0)),0),0)))</f>
        <v/>
      </c>
      <c r="O679" s="18">
        <f>IF(AND(B679&amp;""="",F679&amp;""=""),"",IF(I679="تم التسليم",K679+L679-M679-N679,IF(I679="مرتجع",-N679,IF(I679="ملغي",0,""))))</f>
        <v/>
      </c>
      <c r="P679" s="6">
        <f>IF(AND(B679&amp;""="",F679&amp;""=""),"",IF(NOT(ISNUMBER(MATCH(F679,'المنتجات'!$A$5:$A$204,0))),"كود المنتج غير معروف",IF(NOT(ISNUMBER(MATCH(E679,'المحافظات'!$A$5:$A$44,0))),"المنطقة غير معروفة",IF(K679&lt;0,"الخصم أكبر من قيمة الطلب",IF(I679&amp;""="","اكتب الحالة","")))))</f>
        <v/>
      </c>
    </row>
    <row r="680">
      <c r="A680" s="17" t="n"/>
      <c r="B680" s="5" t="n"/>
      <c r="C680" s="5" t="n"/>
      <c r="D680" s="13" t="n"/>
      <c r="E680" s="5" t="n"/>
      <c r="F680" s="5" t="n"/>
      <c r="G680" s="15" t="n"/>
      <c r="H680" s="14" t="n"/>
      <c r="I680" s="5" t="n"/>
      <c r="J680" s="6">
        <f>IF(AND(B680&amp;""="",F680&amp;""=""),"",IFERROR(INDEX('المنتجات'!$B$5:$B$204,MATCH($F680,'المنتجات'!$A$5:$A$204,0))&amp;"",""))</f>
        <v/>
      </c>
      <c r="K680" s="18">
        <f>IF(AND(B680&amp;""="",F680&amp;""=""),"",IFERROR(INDEX('المنتجات'!$D$5:$D$204,MATCH($F680,'المنتجات'!$A$5:$A$204,0))*G680-H680,0))</f>
        <v/>
      </c>
      <c r="L680" s="18">
        <f>IF(AND(B680&amp;""="",F680&amp;""=""),"",IF(I680="تم التسليم",IFERROR(INDEX('المحافظات'!$B$5:$B$44,MATCH($E680,'المحافظات'!$A$5:$A$44,0)),0),0))</f>
        <v/>
      </c>
      <c r="M680" s="18">
        <f>IF(AND(B680&amp;""="",F680&amp;""=""),"",IFERROR(INDEX('المنتجات'!$C$5:$C$204,MATCH($F680,'المنتجات'!$A$5:$A$204,0))*G680,0))</f>
        <v/>
      </c>
      <c r="N680" s="18">
        <f>IF(AND(B680&amp;""="",F680&amp;""=""),"",IF(I680="تم التسليم",IFERROR(INDEX('المحافظات'!$C$5:$C$44,MATCH($E680,'المحافظات'!$A$5:$A$44,0)),0),IF(I680="مرتجع",IFERROR(INDEX('المحافظات'!$D$5:$D$44,MATCH($E680,'المحافظات'!$A$5:$A$44,0)),0),0)))</f>
        <v/>
      </c>
      <c r="O680" s="18">
        <f>IF(AND(B680&amp;""="",F680&amp;""=""),"",IF(I680="تم التسليم",K680+L680-M680-N680,IF(I680="مرتجع",-N680,IF(I680="ملغي",0,""))))</f>
        <v/>
      </c>
      <c r="P680" s="6">
        <f>IF(AND(B680&amp;""="",F680&amp;""=""),"",IF(NOT(ISNUMBER(MATCH(F680,'المنتجات'!$A$5:$A$204,0))),"كود المنتج غير معروف",IF(NOT(ISNUMBER(MATCH(E680,'المحافظات'!$A$5:$A$44,0))),"المنطقة غير معروفة",IF(K680&lt;0,"الخصم أكبر من قيمة الطلب",IF(I680&amp;""="","اكتب الحالة","")))))</f>
        <v/>
      </c>
    </row>
    <row r="681">
      <c r="A681" s="17" t="n"/>
      <c r="B681" s="5" t="n"/>
      <c r="C681" s="5" t="n"/>
      <c r="D681" s="13" t="n"/>
      <c r="E681" s="5" t="n"/>
      <c r="F681" s="5" t="n"/>
      <c r="G681" s="15" t="n"/>
      <c r="H681" s="14" t="n"/>
      <c r="I681" s="5" t="n"/>
      <c r="J681" s="6">
        <f>IF(AND(B681&amp;""="",F681&amp;""=""),"",IFERROR(INDEX('المنتجات'!$B$5:$B$204,MATCH($F681,'المنتجات'!$A$5:$A$204,0))&amp;"",""))</f>
        <v/>
      </c>
      <c r="K681" s="18">
        <f>IF(AND(B681&amp;""="",F681&amp;""=""),"",IFERROR(INDEX('المنتجات'!$D$5:$D$204,MATCH($F681,'المنتجات'!$A$5:$A$204,0))*G681-H681,0))</f>
        <v/>
      </c>
      <c r="L681" s="18">
        <f>IF(AND(B681&amp;""="",F681&amp;""=""),"",IF(I681="تم التسليم",IFERROR(INDEX('المحافظات'!$B$5:$B$44,MATCH($E681,'المحافظات'!$A$5:$A$44,0)),0),0))</f>
        <v/>
      </c>
      <c r="M681" s="18">
        <f>IF(AND(B681&amp;""="",F681&amp;""=""),"",IFERROR(INDEX('المنتجات'!$C$5:$C$204,MATCH($F681,'المنتجات'!$A$5:$A$204,0))*G681,0))</f>
        <v/>
      </c>
      <c r="N681" s="18">
        <f>IF(AND(B681&amp;""="",F681&amp;""=""),"",IF(I681="تم التسليم",IFERROR(INDEX('المحافظات'!$C$5:$C$44,MATCH($E681,'المحافظات'!$A$5:$A$44,0)),0),IF(I681="مرتجع",IFERROR(INDEX('المحافظات'!$D$5:$D$44,MATCH($E681,'المحافظات'!$A$5:$A$44,0)),0),0)))</f>
        <v/>
      </c>
      <c r="O681" s="18">
        <f>IF(AND(B681&amp;""="",F681&amp;""=""),"",IF(I681="تم التسليم",K681+L681-M681-N681,IF(I681="مرتجع",-N681,IF(I681="ملغي",0,""))))</f>
        <v/>
      </c>
      <c r="P681" s="6">
        <f>IF(AND(B681&amp;""="",F681&amp;""=""),"",IF(NOT(ISNUMBER(MATCH(F681,'المنتجات'!$A$5:$A$204,0))),"كود المنتج غير معروف",IF(NOT(ISNUMBER(MATCH(E681,'المحافظات'!$A$5:$A$44,0))),"المنطقة غير معروفة",IF(K681&lt;0,"الخصم أكبر من قيمة الطلب",IF(I681&amp;""="","اكتب الحالة","")))))</f>
        <v/>
      </c>
    </row>
    <row r="682">
      <c r="A682" s="17" t="n"/>
      <c r="B682" s="5" t="n"/>
      <c r="C682" s="5" t="n"/>
      <c r="D682" s="13" t="n"/>
      <c r="E682" s="5" t="n"/>
      <c r="F682" s="5" t="n"/>
      <c r="G682" s="15" t="n"/>
      <c r="H682" s="14" t="n"/>
      <c r="I682" s="5" t="n"/>
      <c r="J682" s="6">
        <f>IF(AND(B682&amp;""="",F682&amp;""=""),"",IFERROR(INDEX('المنتجات'!$B$5:$B$204,MATCH($F682,'المنتجات'!$A$5:$A$204,0))&amp;"",""))</f>
        <v/>
      </c>
      <c r="K682" s="18">
        <f>IF(AND(B682&amp;""="",F682&amp;""=""),"",IFERROR(INDEX('المنتجات'!$D$5:$D$204,MATCH($F682,'المنتجات'!$A$5:$A$204,0))*G682-H682,0))</f>
        <v/>
      </c>
      <c r="L682" s="18">
        <f>IF(AND(B682&amp;""="",F682&amp;""=""),"",IF(I682="تم التسليم",IFERROR(INDEX('المحافظات'!$B$5:$B$44,MATCH($E682,'المحافظات'!$A$5:$A$44,0)),0),0))</f>
        <v/>
      </c>
      <c r="M682" s="18">
        <f>IF(AND(B682&amp;""="",F682&amp;""=""),"",IFERROR(INDEX('المنتجات'!$C$5:$C$204,MATCH($F682,'المنتجات'!$A$5:$A$204,0))*G682,0))</f>
        <v/>
      </c>
      <c r="N682" s="18">
        <f>IF(AND(B682&amp;""="",F682&amp;""=""),"",IF(I682="تم التسليم",IFERROR(INDEX('المحافظات'!$C$5:$C$44,MATCH($E682,'المحافظات'!$A$5:$A$44,0)),0),IF(I682="مرتجع",IFERROR(INDEX('المحافظات'!$D$5:$D$44,MATCH($E682,'المحافظات'!$A$5:$A$44,0)),0),0)))</f>
        <v/>
      </c>
      <c r="O682" s="18">
        <f>IF(AND(B682&amp;""="",F682&amp;""=""),"",IF(I682="تم التسليم",K682+L682-M682-N682,IF(I682="مرتجع",-N682,IF(I682="ملغي",0,""))))</f>
        <v/>
      </c>
      <c r="P682" s="6">
        <f>IF(AND(B682&amp;""="",F682&amp;""=""),"",IF(NOT(ISNUMBER(MATCH(F682,'المنتجات'!$A$5:$A$204,0))),"كود المنتج غير معروف",IF(NOT(ISNUMBER(MATCH(E682,'المحافظات'!$A$5:$A$44,0))),"المنطقة غير معروفة",IF(K682&lt;0,"الخصم أكبر من قيمة الطلب",IF(I682&amp;""="","اكتب الحالة","")))))</f>
        <v/>
      </c>
    </row>
    <row r="683">
      <c r="A683" s="17" t="n"/>
      <c r="B683" s="5" t="n"/>
      <c r="C683" s="5" t="n"/>
      <c r="D683" s="13" t="n"/>
      <c r="E683" s="5" t="n"/>
      <c r="F683" s="5" t="n"/>
      <c r="G683" s="15" t="n"/>
      <c r="H683" s="14" t="n"/>
      <c r="I683" s="5" t="n"/>
      <c r="J683" s="6">
        <f>IF(AND(B683&amp;""="",F683&amp;""=""),"",IFERROR(INDEX('المنتجات'!$B$5:$B$204,MATCH($F683,'المنتجات'!$A$5:$A$204,0))&amp;"",""))</f>
        <v/>
      </c>
      <c r="K683" s="18">
        <f>IF(AND(B683&amp;""="",F683&amp;""=""),"",IFERROR(INDEX('المنتجات'!$D$5:$D$204,MATCH($F683,'المنتجات'!$A$5:$A$204,0))*G683-H683,0))</f>
        <v/>
      </c>
      <c r="L683" s="18">
        <f>IF(AND(B683&amp;""="",F683&amp;""=""),"",IF(I683="تم التسليم",IFERROR(INDEX('المحافظات'!$B$5:$B$44,MATCH($E683,'المحافظات'!$A$5:$A$44,0)),0),0))</f>
        <v/>
      </c>
      <c r="M683" s="18">
        <f>IF(AND(B683&amp;""="",F683&amp;""=""),"",IFERROR(INDEX('المنتجات'!$C$5:$C$204,MATCH($F683,'المنتجات'!$A$5:$A$204,0))*G683,0))</f>
        <v/>
      </c>
      <c r="N683" s="18">
        <f>IF(AND(B683&amp;""="",F683&amp;""=""),"",IF(I683="تم التسليم",IFERROR(INDEX('المحافظات'!$C$5:$C$44,MATCH($E683,'المحافظات'!$A$5:$A$44,0)),0),IF(I683="مرتجع",IFERROR(INDEX('المحافظات'!$D$5:$D$44,MATCH($E683,'المحافظات'!$A$5:$A$44,0)),0),0)))</f>
        <v/>
      </c>
      <c r="O683" s="18">
        <f>IF(AND(B683&amp;""="",F683&amp;""=""),"",IF(I683="تم التسليم",K683+L683-M683-N683,IF(I683="مرتجع",-N683,IF(I683="ملغي",0,""))))</f>
        <v/>
      </c>
      <c r="P683" s="6">
        <f>IF(AND(B683&amp;""="",F683&amp;""=""),"",IF(NOT(ISNUMBER(MATCH(F683,'المنتجات'!$A$5:$A$204,0))),"كود المنتج غير معروف",IF(NOT(ISNUMBER(MATCH(E683,'المحافظات'!$A$5:$A$44,0))),"المنطقة غير معروفة",IF(K683&lt;0,"الخصم أكبر من قيمة الطلب",IF(I683&amp;""="","اكتب الحالة","")))))</f>
        <v/>
      </c>
    </row>
    <row r="684">
      <c r="A684" s="17" t="n"/>
      <c r="B684" s="5" t="n"/>
      <c r="C684" s="5" t="n"/>
      <c r="D684" s="13" t="n"/>
      <c r="E684" s="5" t="n"/>
      <c r="F684" s="5" t="n"/>
      <c r="G684" s="15" t="n"/>
      <c r="H684" s="14" t="n"/>
      <c r="I684" s="5" t="n"/>
      <c r="J684" s="6">
        <f>IF(AND(B684&amp;""="",F684&amp;""=""),"",IFERROR(INDEX('المنتجات'!$B$5:$B$204,MATCH($F684,'المنتجات'!$A$5:$A$204,0))&amp;"",""))</f>
        <v/>
      </c>
      <c r="K684" s="18">
        <f>IF(AND(B684&amp;""="",F684&amp;""=""),"",IFERROR(INDEX('المنتجات'!$D$5:$D$204,MATCH($F684,'المنتجات'!$A$5:$A$204,0))*G684-H684,0))</f>
        <v/>
      </c>
      <c r="L684" s="18">
        <f>IF(AND(B684&amp;""="",F684&amp;""=""),"",IF(I684="تم التسليم",IFERROR(INDEX('المحافظات'!$B$5:$B$44,MATCH($E684,'المحافظات'!$A$5:$A$44,0)),0),0))</f>
        <v/>
      </c>
      <c r="M684" s="18">
        <f>IF(AND(B684&amp;""="",F684&amp;""=""),"",IFERROR(INDEX('المنتجات'!$C$5:$C$204,MATCH($F684,'المنتجات'!$A$5:$A$204,0))*G684,0))</f>
        <v/>
      </c>
      <c r="N684" s="18">
        <f>IF(AND(B684&amp;""="",F684&amp;""=""),"",IF(I684="تم التسليم",IFERROR(INDEX('المحافظات'!$C$5:$C$44,MATCH($E684,'المحافظات'!$A$5:$A$44,0)),0),IF(I684="مرتجع",IFERROR(INDEX('المحافظات'!$D$5:$D$44,MATCH($E684,'المحافظات'!$A$5:$A$44,0)),0),0)))</f>
        <v/>
      </c>
      <c r="O684" s="18">
        <f>IF(AND(B684&amp;""="",F684&amp;""=""),"",IF(I684="تم التسليم",K684+L684-M684-N684,IF(I684="مرتجع",-N684,IF(I684="ملغي",0,""))))</f>
        <v/>
      </c>
      <c r="P684" s="6">
        <f>IF(AND(B684&amp;""="",F684&amp;""=""),"",IF(NOT(ISNUMBER(MATCH(F684,'المنتجات'!$A$5:$A$204,0))),"كود المنتج غير معروف",IF(NOT(ISNUMBER(MATCH(E684,'المحافظات'!$A$5:$A$44,0))),"المنطقة غير معروفة",IF(K684&lt;0,"الخصم أكبر من قيمة الطلب",IF(I684&amp;""="","اكتب الحالة","")))))</f>
        <v/>
      </c>
    </row>
    <row r="685">
      <c r="A685" s="17" t="n"/>
      <c r="B685" s="5" t="n"/>
      <c r="C685" s="5" t="n"/>
      <c r="D685" s="13" t="n"/>
      <c r="E685" s="5" t="n"/>
      <c r="F685" s="5" t="n"/>
      <c r="G685" s="15" t="n"/>
      <c r="H685" s="14" t="n"/>
      <c r="I685" s="5" t="n"/>
      <c r="J685" s="6">
        <f>IF(AND(B685&amp;""="",F685&amp;""=""),"",IFERROR(INDEX('المنتجات'!$B$5:$B$204,MATCH($F685,'المنتجات'!$A$5:$A$204,0))&amp;"",""))</f>
        <v/>
      </c>
      <c r="K685" s="18">
        <f>IF(AND(B685&amp;""="",F685&amp;""=""),"",IFERROR(INDEX('المنتجات'!$D$5:$D$204,MATCH($F685,'المنتجات'!$A$5:$A$204,0))*G685-H685,0))</f>
        <v/>
      </c>
      <c r="L685" s="18">
        <f>IF(AND(B685&amp;""="",F685&amp;""=""),"",IF(I685="تم التسليم",IFERROR(INDEX('المحافظات'!$B$5:$B$44,MATCH($E685,'المحافظات'!$A$5:$A$44,0)),0),0))</f>
        <v/>
      </c>
      <c r="M685" s="18">
        <f>IF(AND(B685&amp;""="",F685&amp;""=""),"",IFERROR(INDEX('المنتجات'!$C$5:$C$204,MATCH($F685,'المنتجات'!$A$5:$A$204,0))*G685,0))</f>
        <v/>
      </c>
      <c r="N685" s="18">
        <f>IF(AND(B685&amp;""="",F685&amp;""=""),"",IF(I685="تم التسليم",IFERROR(INDEX('المحافظات'!$C$5:$C$44,MATCH($E685,'المحافظات'!$A$5:$A$44,0)),0),IF(I685="مرتجع",IFERROR(INDEX('المحافظات'!$D$5:$D$44,MATCH($E685,'المحافظات'!$A$5:$A$44,0)),0),0)))</f>
        <v/>
      </c>
      <c r="O685" s="18">
        <f>IF(AND(B685&amp;""="",F685&amp;""=""),"",IF(I685="تم التسليم",K685+L685-M685-N685,IF(I685="مرتجع",-N685,IF(I685="ملغي",0,""))))</f>
        <v/>
      </c>
      <c r="P685" s="6">
        <f>IF(AND(B685&amp;""="",F685&amp;""=""),"",IF(NOT(ISNUMBER(MATCH(F685,'المنتجات'!$A$5:$A$204,0))),"كود المنتج غير معروف",IF(NOT(ISNUMBER(MATCH(E685,'المحافظات'!$A$5:$A$44,0))),"المنطقة غير معروفة",IF(K685&lt;0,"الخصم أكبر من قيمة الطلب",IF(I685&amp;""="","اكتب الحالة","")))))</f>
        <v/>
      </c>
    </row>
    <row r="686">
      <c r="A686" s="17" t="n"/>
      <c r="B686" s="5" t="n"/>
      <c r="C686" s="5" t="n"/>
      <c r="D686" s="13" t="n"/>
      <c r="E686" s="5" t="n"/>
      <c r="F686" s="5" t="n"/>
      <c r="G686" s="15" t="n"/>
      <c r="H686" s="14" t="n"/>
      <c r="I686" s="5" t="n"/>
      <c r="J686" s="6">
        <f>IF(AND(B686&amp;""="",F686&amp;""=""),"",IFERROR(INDEX('المنتجات'!$B$5:$B$204,MATCH($F686,'المنتجات'!$A$5:$A$204,0))&amp;"",""))</f>
        <v/>
      </c>
      <c r="K686" s="18">
        <f>IF(AND(B686&amp;""="",F686&amp;""=""),"",IFERROR(INDEX('المنتجات'!$D$5:$D$204,MATCH($F686,'المنتجات'!$A$5:$A$204,0))*G686-H686,0))</f>
        <v/>
      </c>
      <c r="L686" s="18">
        <f>IF(AND(B686&amp;""="",F686&amp;""=""),"",IF(I686="تم التسليم",IFERROR(INDEX('المحافظات'!$B$5:$B$44,MATCH($E686,'المحافظات'!$A$5:$A$44,0)),0),0))</f>
        <v/>
      </c>
      <c r="M686" s="18">
        <f>IF(AND(B686&amp;""="",F686&amp;""=""),"",IFERROR(INDEX('المنتجات'!$C$5:$C$204,MATCH($F686,'المنتجات'!$A$5:$A$204,0))*G686,0))</f>
        <v/>
      </c>
      <c r="N686" s="18">
        <f>IF(AND(B686&amp;""="",F686&amp;""=""),"",IF(I686="تم التسليم",IFERROR(INDEX('المحافظات'!$C$5:$C$44,MATCH($E686,'المحافظات'!$A$5:$A$44,0)),0),IF(I686="مرتجع",IFERROR(INDEX('المحافظات'!$D$5:$D$44,MATCH($E686,'المحافظات'!$A$5:$A$44,0)),0),0)))</f>
        <v/>
      </c>
      <c r="O686" s="18">
        <f>IF(AND(B686&amp;""="",F686&amp;""=""),"",IF(I686="تم التسليم",K686+L686-M686-N686,IF(I686="مرتجع",-N686,IF(I686="ملغي",0,""))))</f>
        <v/>
      </c>
      <c r="P686" s="6">
        <f>IF(AND(B686&amp;""="",F686&amp;""=""),"",IF(NOT(ISNUMBER(MATCH(F686,'المنتجات'!$A$5:$A$204,0))),"كود المنتج غير معروف",IF(NOT(ISNUMBER(MATCH(E686,'المحافظات'!$A$5:$A$44,0))),"المنطقة غير معروفة",IF(K686&lt;0,"الخصم أكبر من قيمة الطلب",IF(I686&amp;""="","اكتب الحالة","")))))</f>
        <v/>
      </c>
    </row>
    <row r="687">
      <c r="A687" s="17" t="n"/>
      <c r="B687" s="5" t="n"/>
      <c r="C687" s="5" t="n"/>
      <c r="D687" s="13" t="n"/>
      <c r="E687" s="5" t="n"/>
      <c r="F687" s="5" t="n"/>
      <c r="G687" s="15" t="n"/>
      <c r="H687" s="14" t="n"/>
      <c r="I687" s="5" t="n"/>
      <c r="J687" s="6">
        <f>IF(AND(B687&amp;""="",F687&amp;""=""),"",IFERROR(INDEX('المنتجات'!$B$5:$B$204,MATCH($F687,'المنتجات'!$A$5:$A$204,0))&amp;"",""))</f>
        <v/>
      </c>
      <c r="K687" s="18">
        <f>IF(AND(B687&amp;""="",F687&amp;""=""),"",IFERROR(INDEX('المنتجات'!$D$5:$D$204,MATCH($F687,'المنتجات'!$A$5:$A$204,0))*G687-H687,0))</f>
        <v/>
      </c>
      <c r="L687" s="18">
        <f>IF(AND(B687&amp;""="",F687&amp;""=""),"",IF(I687="تم التسليم",IFERROR(INDEX('المحافظات'!$B$5:$B$44,MATCH($E687,'المحافظات'!$A$5:$A$44,0)),0),0))</f>
        <v/>
      </c>
      <c r="M687" s="18">
        <f>IF(AND(B687&amp;""="",F687&amp;""=""),"",IFERROR(INDEX('المنتجات'!$C$5:$C$204,MATCH($F687,'المنتجات'!$A$5:$A$204,0))*G687,0))</f>
        <v/>
      </c>
      <c r="N687" s="18">
        <f>IF(AND(B687&amp;""="",F687&amp;""=""),"",IF(I687="تم التسليم",IFERROR(INDEX('المحافظات'!$C$5:$C$44,MATCH($E687,'المحافظات'!$A$5:$A$44,0)),0),IF(I687="مرتجع",IFERROR(INDEX('المحافظات'!$D$5:$D$44,MATCH($E687,'المحافظات'!$A$5:$A$44,0)),0),0)))</f>
        <v/>
      </c>
      <c r="O687" s="18">
        <f>IF(AND(B687&amp;""="",F687&amp;""=""),"",IF(I687="تم التسليم",K687+L687-M687-N687,IF(I687="مرتجع",-N687,IF(I687="ملغي",0,""))))</f>
        <v/>
      </c>
      <c r="P687" s="6">
        <f>IF(AND(B687&amp;""="",F687&amp;""=""),"",IF(NOT(ISNUMBER(MATCH(F687,'المنتجات'!$A$5:$A$204,0))),"كود المنتج غير معروف",IF(NOT(ISNUMBER(MATCH(E687,'المحافظات'!$A$5:$A$44,0))),"المنطقة غير معروفة",IF(K687&lt;0,"الخصم أكبر من قيمة الطلب",IF(I687&amp;""="","اكتب الحالة","")))))</f>
        <v/>
      </c>
    </row>
    <row r="688">
      <c r="A688" s="17" t="n"/>
      <c r="B688" s="5" t="n"/>
      <c r="C688" s="5" t="n"/>
      <c r="D688" s="13" t="n"/>
      <c r="E688" s="5" t="n"/>
      <c r="F688" s="5" t="n"/>
      <c r="G688" s="15" t="n"/>
      <c r="H688" s="14" t="n"/>
      <c r="I688" s="5" t="n"/>
      <c r="J688" s="6">
        <f>IF(AND(B688&amp;""="",F688&amp;""=""),"",IFERROR(INDEX('المنتجات'!$B$5:$B$204,MATCH($F688,'المنتجات'!$A$5:$A$204,0))&amp;"",""))</f>
        <v/>
      </c>
      <c r="K688" s="18">
        <f>IF(AND(B688&amp;""="",F688&amp;""=""),"",IFERROR(INDEX('المنتجات'!$D$5:$D$204,MATCH($F688,'المنتجات'!$A$5:$A$204,0))*G688-H688,0))</f>
        <v/>
      </c>
      <c r="L688" s="18">
        <f>IF(AND(B688&amp;""="",F688&amp;""=""),"",IF(I688="تم التسليم",IFERROR(INDEX('المحافظات'!$B$5:$B$44,MATCH($E688,'المحافظات'!$A$5:$A$44,0)),0),0))</f>
        <v/>
      </c>
      <c r="M688" s="18">
        <f>IF(AND(B688&amp;""="",F688&amp;""=""),"",IFERROR(INDEX('المنتجات'!$C$5:$C$204,MATCH($F688,'المنتجات'!$A$5:$A$204,0))*G688,0))</f>
        <v/>
      </c>
      <c r="N688" s="18">
        <f>IF(AND(B688&amp;""="",F688&amp;""=""),"",IF(I688="تم التسليم",IFERROR(INDEX('المحافظات'!$C$5:$C$44,MATCH($E688,'المحافظات'!$A$5:$A$44,0)),0),IF(I688="مرتجع",IFERROR(INDEX('المحافظات'!$D$5:$D$44,MATCH($E688,'المحافظات'!$A$5:$A$44,0)),0),0)))</f>
        <v/>
      </c>
      <c r="O688" s="18">
        <f>IF(AND(B688&amp;""="",F688&amp;""=""),"",IF(I688="تم التسليم",K688+L688-M688-N688,IF(I688="مرتجع",-N688,IF(I688="ملغي",0,""))))</f>
        <v/>
      </c>
      <c r="P688" s="6">
        <f>IF(AND(B688&amp;""="",F688&amp;""=""),"",IF(NOT(ISNUMBER(MATCH(F688,'المنتجات'!$A$5:$A$204,0))),"كود المنتج غير معروف",IF(NOT(ISNUMBER(MATCH(E688,'المحافظات'!$A$5:$A$44,0))),"المنطقة غير معروفة",IF(K688&lt;0,"الخصم أكبر من قيمة الطلب",IF(I688&amp;""="","اكتب الحالة","")))))</f>
        <v/>
      </c>
    </row>
    <row r="689">
      <c r="A689" s="17" t="n"/>
      <c r="B689" s="5" t="n"/>
      <c r="C689" s="5" t="n"/>
      <c r="D689" s="13" t="n"/>
      <c r="E689" s="5" t="n"/>
      <c r="F689" s="5" t="n"/>
      <c r="G689" s="15" t="n"/>
      <c r="H689" s="14" t="n"/>
      <c r="I689" s="5" t="n"/>
      <c r="J689" s="6">
        <f>IF(AND(B689&amp;""="",F689&amp;""=""),"",IFERROR(INDEX('المنتجات'!$B$5:$B$204,MATCH($F689,'المنتجات'!$A$5:$A$204,0))&amp;"",""))</f>
        <v/>
      </c>
      <c r="K689" s="18">
        <f>IF(AND(B689&amp;""="",F689&amp;""=""),"",IFERROR(INDEX('المنتجات'!$D$5:$D$204,MATCH($F689,'المنتجات'!$A$5:$A$204,0))*G689-H689,0))</f>
        <v/>
      </c>
      <c r="L689" s="18">
        <f>IF(AND(B689&amp;""="",F689&amp;""=""),"",IF(I689="تم التسليم",IFERROR(INDEX('المحافظات'!$B$5:$B$44,MATCH($E689,'المحافظات'!$A$5:$A$44,0)),0),0))</f>
        <v/>
      </c>
      <c r="M689" s="18">
        <f>IF(AND(B689&amp;""="",F689&amp;""=""),"",IFERROR(INDEX('المنتجات'!$C$5:$C$204,MATCH($F689,'المنتجات'!$A$5:$A$204,0))*G689,0))</f>
        <v/>
      </c>
      <c r="N689" s="18">
        <f>IF(AND(B689&amp;""="",F689&amp;""=""),"",IF(I689="تم التسليم",IFERROR(INDEX('المحافظات'!$C$5:$C$44,MATCH($E689,'المحافظات'!$A$5:$A$44,0)),0),IF(I689="مرتجع",IFERROR(INDEX('المحافظات'!$D$5:$D$44,MATCH($E689,'المحافظات'!$A$5:$A$44,0)),0),0)))</f>
        <v/>
      </c>
      <c r="O689" s="18">
        <f>IF(AND(B689&amp;""="",F689&amp;""=""),"",IF(I689="تم التسليم",K689+L689-M689-N689,IF(I689="مرتجع",-N689,IF(I689="ملغي",0,""))))</f>
        <v/>
      </c>
      <c r="P689" s="6">
        <f>IF(AND(B689&amp;""="",F689&amp;""=""),"",IF(NOT(ISNUMBER(MATCH(F689,'المنتجات'!$A$5:$A$204,0))),"كود المنتج غير معروف",IF(NOT(ISNUMBER(MATCH(E689,'المحافظات'!$A$5:$A$44,0))),"المنطقة غير معروفة",IF(K689&lt;0,"الخصم أكبر من قيمة الطلب",IF(I689&amp;""="","اكتب الحالة","")))))</f>
        <v/>
      </c>
    </row>
    <row r="690">
      <c r="A690" s="17" t="n"/>
      <c r="B690" s="5" t="n"/>
      <c r="C690" s="5" t="n"/>
      <c r="D690" s="13" t="n"/>
      <c r="E690" s="5" t="n"/>
      <c r="F690" s="5" t="n"/>
      <c r="G690" s="15" t="n"/>
      <c r="H690" s="14" t="n"/>
      <c r="I690" s="5" t="n"/>
      <c r="J690" s="6">
        <f>IF(AND(B690&amp;""="",F690&amp;""=""),"",IFERROR(INDEX('المنتجات'!$B$5:$B$204,MATCH($F690,'المنتجات'!$A$5:$A$204,0))&amp;"",""))</f>
        <v/>
      </c>
      <c r="K690" s="18">
        <f>IF(AND(B690&amp;""="",F690&amp;""=""),"",IFERROR(INDEX('المنتجات'!$D$5:$D$204,MATCH($F690,'المنتجات'!$A$5:$A$204,0))*G690-H690,0))</f>
        <v/>
      </c>
      <c r="L690" s="18">
        <f>IF(AND(B690&amp;""="",F690&amp;""=""),"",IF(I690="تم التسليم",IFERROR(INDEX('المحافظات'!$B$5:$B$44,MATCH($E690,'المحافظات'!$A$5:$A$44,0)),0),0))</f>
        <v/>
      </c>
      <c r="M690" s="18">
        <f>IF(AND(B690&amp;""="",F690&amp;""=""),"",IFERROR(INDEX('المنتجات'!$C$5:$C$204,MATCH($F690,'المنتجات'!$A$5:$A$204,0))*G690,0))</f>
        <v/>
      </c>
      <c r="N690" s="18">
        <f>IF(AND(B690&amp;""="",F690&amp;""=""),"",IF(I690="تم التسليم",IFERROR(INDEX('المحافظات'!$C$5:$C$44,MATCH($E690,'المحافظات'!$A$5:$A$44,0)),0),IF(I690="مرتجع",IFERROR(INDEX('المحافظات'!$D$5:$D$44,MATCH($E690,'المحافظات'!$A$5:$A$44,0)),0),0)))</f>
        <v/>
      </c>
      <c r="O690" s="18">
        <f>IF(AND(B690&amp;""="",F690&amp;""=""),"",IF(I690="تم التسليم",K690+L690-M690-N690,IF(I690="مرتجع",-N690,IF(I690="ملغي",0,""))))</f>
        <v/>
      </c>
      <c r="P690" s="6">
        <f>IF(AND(B690&amp;""="",F690&amp;""=""),"",IF(NOT(ISNUMBER(MATCH(F690,'المنتجات'!$A$5:$A$204,0))),"كود المنتج غير معروف",IF(NOT(ISNUMBER(MATCH(E690,'المحافظات'!$A$5:$A$44,0))),"المنطقة غير معروفة",IF(K690&lt;0,"الخصم أكبر من قيمة الطلب",IF(I690&amp;""="","اكتب الحالة","")))))</f>
        <v/>
      </c>
    </row>
    <row r="691">
      <c r="A691" s="17" t="n"/>
      <c r="B691" s="5" t="n"/>
      <c r="C691" s="5" t="n"/>
      <c r="D691" s="13" t="n"/>
      <c r="E691" s="5" t="n"/>
      <c r="F691" s="5" t="n"/>
      <c r="G691" s="15" t="n"/>
      <c r="H691" s="14" t="n"/>
      <c r="I691" s="5" t="n"/>
      <c r="J691" s="6">
        <f>IF(AND(B691&amp;""="",F691&amp;""=""),"",IFERROR(INDEX('المنتجات'!$B$5:$B$204,MATCH($F691,'المنتجات'!$A$5:$A$204,0))&amp;"",""))</f>
        <v/>
      </c>
      <c r="K691" s="18">
        <f>IF(AND(B691&amp;""="",F691&amp;""=""),"",IFERROR(INDEX('المنتجات'!$D$5:$D$204,MATCH($F691,'المنتجات'!$A$5:$A$204,0))*G691-H691,0))</f>
        <v/>
      </c>
      <c r="L691" s="18">
        <f>IF(AND(B691&amp;""="",F691&amp;""=""),"",IF(I691="تم التسليم",IFERROR(INDEX('المحافظات'!$B$5:$B$44,MATCH($E691,'المحافظات'!$A$5:$A$44,0)),0),0))</f>
        <v/>
      </c>
      <c r="M691" s="18">
        <f>IF(AND(B691&amp;""="",F691&amp;""=""),"",IFERROR(INDEX('المنتجات'!$C$5:$C$204,MATCH($F691,'المنتجات'!$A$5:$A$204,0))*G691,0))</f>
        <v/>
      </c>
      <c r="N691" s="18">
        <f>IF(AND(B691&amp;""="",F691&amp;""=""),"",IF(I691="تم التسليم",IFERROR(INDEX('المحافظات'!$C$5:$C$44,MATCH($E691,'المحافظات'!$A$5:$A$44,0)),0),IF(I691="مرتجع",IFERROR(INDEX('المحافظات'!$D$5:$D$44,MATCH($E691,'المحافظات'!$A$5:$A$44,0)),0),0)))</f>
        <v/>
      </c>
      <c r="O691" s="18">
        <f>IF(AND(B691&amp;""="",F691&amp;""=""),"",IF(I691="تم التسليم",K691+L691-M691-N691,IF(I691="مرتجع",-N691,IF(I691="ملغي",0,""))))</f>
        <v/>
      </c>
      <c r="P691" s="6">
        <f>IF(AND(B691&amp;""="",F691&amp;""=""),"",IF(NOT(ISNUMBER(MATCH(F691,'المنتجات'!$A$5:$A$204,0))),"كود المنتج غير معروف",IF(NOT(ISNUMBER(MATCH(E691,'المحافظات'!$A$5:$A$44,0))),"المنطقة غير معروفة",IF(K691&lt;0,"الخصم أكبر من قيمة الطلب",IF(I691&amp;""="","اكتب الحالة","")))))</f>
        <v/>
      </c>
    </row>
    <row r="692">
      <c r="A692" s="17" t="n"/>
      <c r="B692" s="5" t="n"/>
      <c r="C692" s="5" t="n"/>
      <c r="D692" s="13" t="n"/>
      <c r="E692" s="5" t="n"/>
      <c r="F692" s="5" t="n"/>
      <c r="G692" s="15" t="n"/>
      <c r="H692" s="14" t="n"/>
      <c r="I692" s="5" t="n"/>
      <c r="J692" s="6">
        <f>IF(AND(B692&amp;""="",F692&amp;""=""),"",IFERROR(INDEX('المنتجات'!$B$5:$B$204,MATCH($F692,'المنتجات'!$A$5:$A$204,0))&amp;"",""))</f>
        <v/>
      </c>
      <c r="K692" s="18">
        <f>IF(AND(B692&amp;""="",F692&amp;""=""),"",IFERROR(INDEX('المنتجات'!$D$5:$D$204,MATCH($F692,'المنتجات'!$A$5:$A$204,0))*G692-H692,0))</f>
        <v/>
      </c>
      <c r="L692" s="18">
        <f>IF(AND(B692&amp;""="",F692&amp;""=""),"",IF(I692="تم التسليم",IFERROR(INDEX('المحافظات'!$B$5:$B$44,MATCH($E692,'المحافظات'!$A$5:$A$44,0)),0),0))</f>
        <v/>
      </c>
      <c r="M692" s="18">
        <f>IF(AND(B692&amp;""="",F692&amp;""=""),"",IFERROR(INDEX('المنتجات'!$C$5:$C$204,MATCH($F692,'المنتجات'!$A$5:$A$204,0))*G692,0))</f>
        <v/>
      </c>
      <c r="N692" s="18">
        <f>IF(AND(B692&amp;""="",F692&amp;""=""),"",IF(I692="تم التسليم",IFERROR(INDEX('المحافظات'!$C$5:$C$44,MATCH($E692,'المحافظات'!$A$5:$A$44,0)),0),IF(I692="مرتجع",IFERROR(INDEX('المحافظات'!$D$5:$D$44,MATCH($E692,'المحافظات'!$A$5:$A$44,0)),0),0)))</f>
        <v/>
      </c>
      <c r="O692" s="18">
        <f>IF(AND(B692&amp;""="",F692&amp;""=""),"",IF(I692="تم التسليم",K692+L692-M692-N692,IF(I692="مرتجع",-N692,IF(I692="ملغي",0,""))))</f>
        <v/>
      </c>
      <c r="P692" s="6">
        <f>IF(AND(B692&amp;""="",F692&amp;""=""),"",IF(NOT(ISNUMBER(MATCH(F692,'المنتجات'!$A$5:$A$204,0))),"كود المنتج غير معروف",IF(NOT(ISNUMBER(MATCH(E692,'المحافظات'!$A$5:$A$44,0))),"المنطقة غير معروفة",IF(K692&lt;0,"الخصم أكبر من قيمة الطلب",IF(I692&amp;""="","اكتب الحالة","")))))</f>
        <v/>
      </c>
    </row>
    <row r="693">
      <c r="A693" s="17" t="n"/>
      <c r="B693" s="5" t="n"/>
      <c r="C693" s="5" t="n"/>
      <c r="D693" s="13" t="n"/>
      <c r="E693" s="5" t="n"/>
      <c r="F693" s="5" t="n"/>
      <c r="G693" s="15" t="n"/>
      <c r="H693" s="14" t="n"/>
      <c r="I693" s="5" t="n"/>
      <c r="J693" s="6">
        <f>IF(AND(B693&amp;""="",F693&amp;""=""),"",IFERROR(INDEX('المنتجات'!$B$5:$B$204,MATCH($F693,'المنتجات'!$A$5:$A$204,0))&amp;"",""))</f>
        <v/>
      </c>
      <c r="K693" s="18">
        <f>IF(AND(B693&amp;""="",F693&amp;""=""),"",IFERROR(INDEX('المنتجات'!$D$5:$D$204,MATCH($F693,'المنتجات'!$A$5:$A$204,0))*G693-H693,0))</f>
        <v/>
      </c>
      <c r="L693" s="18">
        <f>IF(AND(B693&amp;""="",F693&amp;""=""),"",IF(I693="تم التسليم",IFERROR(INDEX('المحافظات'!$B$5:$B$44,MATCH($E693,'المحافظات'!$A$5:$A$44,0)),0),0))</f>
        <v/>
      </c>
      <c r="M693" s="18">
        <f>IF(AND(B693&amp;""="",F693&amp;""=""),"",IFERROR(INDEX('المنتجات'!$C$5:$C$204,MATCH($F693,'المنتجات'!$A$5:$A$204,0))*G693,0))</f>
        <v/>
      </c>
      <c r="N693" s="18">
        <f>IF(AND(B693&amp;""="",F693&amp;""=""),"",IF(I693="تم التسليم",IFERROR(INDEX('المحافظات'!$C$5:$C$44,MATCH($E693,'المحافظات'!$A$5:$A$44,0)),0),IF(I693="مرتجع",IFERROR(INDEX('المحافظات'!$D$5:$D$44,MATCH($E693,'المحافظات'!$A$5:$A$44,0)),0),0)))</f>
        <v/>
      </c>
      <c r="O693" s="18">
        <f>IF(AND(B693&amp;""="",F693&amp;""=""),"",IF(I693="تم التسليم",K693+L693-M693-N693,IF(I693="مرتجع",-N693,IF(I693="ملغي",0,""))))</f>
        <v/>
      </c>
      <c r="P693" s="6">
        <f>IF(AND(B693&amp;""="",F693&amp;""=""),"",IF(NOT(ISNUMBER(MATCH(F693,'المنتجات'!$A$5:$A$204,0))),"كود المنتج غير معروف",IF(NOT(ISNUMBER(MATCH(E693,'المحافظات'!$A$5:$A$44,0))),"المنطقة غير معروفة",IF(K693&lt;0,"الخصم أكبر من قيمة الطلب",IF(I693&amp;""="","اكتب الحالة","")))))</f>
        <v/>
      </c>
    </row>
    <row r="694">
      <c r="A694" s="17" t="n"/>
      <c r="B694" s="5" t="n"/>
      <c r="C694" s="5" t="n"/>
      <c r="D694" s="13" t="n"/>
      <c r="E694" s="5" t="n"/>
      <c r="F694" s="5" t="n"/>
      <c r="G694" s="15" t="n"/>
      <c r="H694" s="14" t="n"/>
      <c r="I694" s="5" t="n"/>
      <c r="J694" s="6">
        <f>IF(AND(B694&amp;""="",F694&amp;""=""),"",IFERROR(INDEX('المنتجات'!$B$5:$B$204,MATCH($F694,'المنتجات'!$A$5:$A$204,0))&amp;"",""))</f>
        <v/>
      </c>
      <c r="K694" s="18">
        <f>IF(AND(B694&amp;""="",F694&amp;""=""),"",IFERROR(INDEX('المنتجات'!$D$5:$D$204,MATCH($F694,'المنتجات'!$A$5:$A$204,0))*G694-H694,0))</f>
        <v/>
      </c>
      <c r="L694" s="18">
        <f>IF(AND(B694&amp;""="",F694&amp;""=""),"",IF(I694="تم التسليم",IFERROR(INDEX('المحافظات'!$B$5:$B$44,MATCH($E694,'المحافظات'!$A$5:$A$44,0)),0),0))</f>
        <v/>
      </c>
      <c r="M694" s="18">
        <f>IF(AND(B694&amp;""="",F694&amp;""=""),"",IFERROR(INDEX('المنتجات'!$C$5:$C$204,MATCH($F694,'المنتجات'!$A$5:$A$204,0))*G694,0))</f>
        <v/>
      </c>
      <c r="N694" s="18">
        <f>IF(AND(B694&amp;""="",F694&amp;""=""),"",IF(I694="تم التسليم",IFERROR(INDEX('المحافظات'!$C$5:$C$44,MATCH($E694,'المحافظات'!$A$5:$A$44,0)),0),IF(I694="مرتجع",IFERROR(INDEX('المحافظات'!$D$5:$D$44,MATCH($E694,'المحافظات'!$A$5:$A$44,0)),0),0)))</f>
        <v/>
      </c>
      <c r="O694" s="18">
        <f>IF(AND(B694&amp;""="",F694&amp;""=""),"",IF(I694="تم التسليم",K694+L694-M694-N694,IF(I694="مرتجع",-N694,IF(I694="ملغي",0,""))))</f>
        <v/>
      </c>
      <c r="P694" s="6">
        <f>IF(AND(B694&amp;""="",F694&amp;""=""),"",IF(NOT(ISNUMBER(MATCH(F694,'المنتجات'!$A$5:$A$204,0))),"كود المنتج غير معروف",IF(NOT(ISNUMBER(MATCH(E694,'المحافظات'!$A$5:$A$44,0))),"المنطقة غير معروفة",IF(K694&lt;0,"الخصم أكبر من قيمة الطلب",IF(I694&amp;""="","اكتب الحالة","")))))</f>
        <v/>
      </c>
    </row>
    <row r="695">
      <c r="A695" s="17" t="n"/>
      <c r="B695" s="5" t="n"/>
      <c r="C695" s="5" t="n"/>
      <c r="D695" s="13" t="n"/>
      <c r="E695" s="5" t="n"/>
      <c r="F695" s="5" t="n"/>
      <c r="G695" s="15" t="n"/>
      <c r="H695" s="14" t="n"/>
      <c r="I695" s="5" t="n"/>
      <c r="J695" s="6">
        <f>IF(AND(B695&amp;""="",F695&amp;""=""),"",IFERROR(INDEX('المنتجات'!$B$5:$B$204,MATCH($F695,'المنتجات'!$A$5:$A$204,0))&amp;"",""))</f>
        <v/>
      </c>
      <c r="K695" s="18">
        <f>IF(AND(B695&amp;""="",F695&amp;""=""),"",IFERROR(INDEX('المنتجات'!$D$5:$D$204,MATCH($F695,'المنتجات'!$A$5:$A$204,0))*G695-H695,0))</f>
        <v/>
      </c>
      <c r="L695" s="18">
        <f>IF(AND(B695&amp;""="",F695&amp;""=""),"",IF(I695="تم التسليم",IFERROR(INDEX('المحافظات'!$B$5:$B$44,MATCH($E695,'المحافظات'!$A$5:$A$44,0)),0),0))</f>
        <v/>
      </c>
      <c r="M695" s="18">
        <f>IF(AND(B695&amp;""="",F695&amp;""=""),"",IFERROR(INDEX('المنتجات'!$C$5:$C$204,MATCH($F695,'المنتجات'!$A$5:$A$204,0))*G695,0))</f>
        <v/>
      </c>
      <c r="N695" s="18">
        <f>IF(AND(B695&amp;""="",F695&amp;""=""),"",IF(I695="تم التسليم",IFERROR(INDEX('المحافظات'!$C$5:$C$44,MATCH($E695,'المحافظات'!$A$5:$A$44,0)),0),IF(I695="مرتجع",IFERROR(INDEX('المحافظات'!$D$5:$D$44,MATCH($E695,'المحافظات'!$A$5:$A$44,0)),0),0)))</f>
        <v/>
      </c>
      <c r="O695" s="18">
        <f>IF(AND(B695&amp;""="",F695&amp;""=""),"",IF(I695="تم التسليم",K695+L695-M695-N695,IF(I695="مرتجع",-N695,IF(I695="ملغي",0,""))))</f>
        <v/>
      </c>
      <c r="P695" s="6">
        <f>IF(AND(B695&amp;""="",F695&amp;""=""),"",IF(NOT(ISNUMBER(MATCH(F695,'المنتجات'!$A$5:$A$204,0))),"كود المنتج غير معروف",IF(NOT(ISNUMBER(MATCH(E695,'المحافظات'!$A$5:$A$44,0))),"المنطقة غير معروفة",IF(K695&lt;0,"الخصم أكبر من قيمة الطلب",IF(I695&amp;""="","اكتب الحالة","")))))</f>
        <v/>
      </c>
    </row>
    <row r="696">
      <c r="A696" s="17" t="n"/>
      <c r="B696" s="5" t="n"/>
      <c r="C696" s="5" t="n"/>
      <c r="D696" s="13" t="n"/>
      <c r="E696" s="5" t="n"/>
      <c r="F696" s="5" t="n"/>
      <c r="G696" s="15" t="n"/>
      <c r="H696" s="14" t="n"/>
      <c r="I696" s="5" t="n"/>
      <c r="J696" s="6">
        <f>IF(AND(B696&amp;""="",F696&amp;""=""),"",IFERROR(INDEX('المنتجات'!$B$5:$B$204,MATCH($F696,'المنتجات'!$A$5:$A$204,0))&amp;"",""))</f>
        <v/>
      </c>
      <c r="K696" s="18">
        <f>IF(AND(B696&amp;""="",F696&amp;""=""),"",IFERROR(INDEX('المنتجات'!$D$5:$D$204,MATCH($F696,'المنتجات'!$A$5:$A$204,0))*G696-H696,0))</f>
        <v/>
      </c>
      <c r="L696" s="18">
        <f>IF(AND(B696&amp;""="",F696&amp;""=""),"",IF(I696="تم التسليم",IFERROR(INDEX('المحافظات'!$B$5:$B$44,MATCH($E696,'المحافظات'!$A$5:$A$44,0)),0),0))</f>
        <v/>
      </c>
      <c r="M696" s="18">
        <f>IF(AND(B696&amp;""="",F696&amp;""=""),"",IFERROR(INDEX('المنتجات'!$C$5:$C$204,MATCH($F696,'المنتجات'!$A$5:$A$204,0))*G696,0))</f>
        <v/>
      </c>
      <c r="N696" s="18">
        <f>IF(AND(B696&amp;""="",F696&amp;""=""),"",IF(I696="تم التسليم",IFERROR(INDEX('المحافظات'!$C$5:$C$44,MATCH($E696,'المحافظات'!$A$5:$A$44,0)),0),IF(I696="مرتجع",IFERROR(INDEX('المحافظات'!$D$5:$D$44,MATCH($E696,'المحافظات'!$A$5:$A$44,0)),0),0)))</f>
        <v/>
      </c>
      <c r="O696" s="18">
        <f>IF(AND(B696&amp;""="",F696&amp;""=""),"",IF(I696="تم التسليم",K696+L696-M696-N696,IF(I696="مرتجع",-N696,IF(I696="ملغي",0,""))))</f>
        <v/>
      </c>
      <c r="P696" s="6">
        <f>IF(AND(B696&amp;""="",F696&amp;""=""),"",IF(NOT(ISNUMBER(MATCH(F696,'المنتجات'!$A$5:$A$204,0))),"كود المنتج غير معروف",IF(NOT(ISNUMBER(MATCH(E696,'المحافظات'!$A$5:$A$44,0))),"المنطقة غير معروفة",IF(K696&lt;0,"الخصم أكبر من قيمة الطلب",IF(I696&amp;""="","اكتب الحالة","")))))</f>
        <v/>
      </c>
    </row>
    <row r="697">
      <c r="A697" s="17" t="n"/>
      <c r="B697" s="5" t="n"/>
      <c r="C697" s="5" t="n"/>
      <c r="D697" s="13" t="n"/>
      <c r="E697" s="5" t="n"/>
      <c r="F697" s="5" t="n"/>
      <c r="G697" s="15" t="n"/>
      <c r="H697" s="14" t="n"/>
      <c r="I697" s="5" t="n"/>
      <c r="J697" s="6">
        <f>IF(AND(B697&amp;""="",F697&amp;""=""),"",IFERROR(INDEX('المنتجات'!$B$5:$B$204,MATCH($F697,'المنتجات'!$A$5:$A$204,0))&amp;"",""))</f>
        <v/>
      </c>
      <c r="K697" s="18">
        <f>IF(AND(B697&amp;""="",F697&amp;""=""),"",IFERROR(INDEX('المنتجات'!$D$5:$D$204,MATCH($F697,'المنتجات'!$A$5:$A$204,0))*G697-H697,0))</f>
        <v/>
      </c>
      <c r="L697" s="18">
        <f>IF(AND(B697&amp;""="",F697&amp;""=""),"",IF(I697="تم التسليم",IFERROR(INDEX('المحافظات'!$B$5:$B$44,MATCH($E697,'المحافظات'!$A$5:$A$44,0)),0),0))</f>
        <v/>
      </c>
      <c r="M697" s="18">
        <f>IF(AND(B697&amp;""="",F697&amp;""=""),"",IFERROR(INDEX('المنتجات'!$C$5:$C$204,MATCH($F697,'المنتجات'!$A$5:$A$204,0))*G697,0))</f>
        <v/>
      </c>
      <c r="N697" s="18">
        <f>IF(AND(B697&amp;""="",F697&amp;""=""),"",IF(I697="تم التسليم",IFERROR(INDEX('المحافظات'!$C$5:$C$44,MATCH($E697,'المحافظات'!$A$5:$A$44,0)),0),IF(I697="مرتجع",IFERROR(INDEX('المحافظات'!$D$5:$D$44,MATCH($E697,'المحافظات'!$A$5:$A$44,0)),0),0)))</f>
        <v/>
      </c>
      <c r="O697" s="18">
        <f>IF(AND(B697&amp;""="",F697&amp;""=""),"",IF(I697="تم التسليم",K697+L697-M697-N697,IF(I697="مرتجع",-N697,IF(I697="ملغي",0,""))))</f>
        <v/>
      </c>
      <c r="P697" s="6">
        <f>IF(AND(B697&amp;""="",F697&amp;""=""),"",IF(NOT(ISNUMBER(MATCH(F697,'المنتجات'!$A$5:$A$204,0))),"كود المنتج غير معروف",IF(NOT(ISNUMBER(MATCH(E697,'المحافظات'!$A$5:$A$44,0))),"المنطقة غير معروفة",IF(K697&lt;0,"الخصم أكبر من قيمة الطلب",IF(I697&amp;""="","اكتب الحالة","")))))</f>
        <v/>
      </c>
    </row>
    <row r="698">
      <c r="A698" s="17" t="n"/>
      <c r="B698" s="5" t="n"/>
      <c r="C698" s="5" t="n"/>
      <c r="D698" s="13" t="n"/>
      <c r="E698" s="5" t="n"/>
      <c r="F698" s="5" t="n"/>
      <c r="G698" s="15" t="n"/>
      <c r="H698" s="14" t="n"/>
      <c r="I698" s="5" t="n"/>
      <c r="J698" s="6">
        <f>IF(AND(B698&amp;""="",F698&amp;""=""),"",IFERROR(INDEX('المنتجات'!$B$5:$B$204,MATCH($F698,'المنتجات'!$A$5:$A$204,0))&amp;"",""))</f>
        <v/>
      </c>
      <c r="K698" s="18">
        <f>IF(AND(B698&amp;""="",F698&amp;""=""),"",IFERROR(INDEX('المنتجات'!$D$5:$D$204,MATCH($F698,'المنتجات'!$A$5:$A$204,0))*G698-H698,0))</f>
        <v/>
      </c>
      <c r="L698" s="18">
        <f>IF(AND(B698&amp;""="",F698&amp;""=""),"",IF(I698="تم التسليم",IFERROR(INDEX('المحافظات'!$B$5:$B$44,MATCH($E698,'المحافظات'!$A$5:$A$44,0)),0),0))</f>
        <v/>
      </c>
      <c r="M698" s="18">
        <f>IF(AND(B698&amp;""="",F698&amp;""=""),"",IFERROR(INDEX('المنتجات'!$C$5:$C$204,MATCH($F698,'المنتجات'!$A$5:$A$204,0))*G698,0))</f>
        <v/>
      </c>
      <c r="N698" s="18">
        <f>IF(AND(B698&amp;""="",F698&amp;""=""),"",IF(I698="تم التسليم",IFERROR(INDEX('المحافظات'!$C$5:$C$44,MATCH($E698,'المحافظات'!$A$5:$A$44,0)),0),IF(I698="مرتجع",IFERROR(INDEX('المحافظات'!$D$5:$D$44,MATCH($E698,'المحافظات'!$A$5:$A$44,0)),0),0)))</f>
        <v/>
      </c>
      <c r="O698" s="18">
        <f>IF(AND(B698&amp;""="",F698&amp;""=""),"",IF(I698="تم التسليم",K698+L698-M698-N698,IF(I698="مرتجع",-N698,IF(I698="ملغي",0,""))))</f>
        <v/>
      </c>
      <c r="P698" s="6">
        <f>IF(AND(B698&amp;""="",F698&amp;""=""),"",IF(NOT(ISNUMBER(MATCH(F698,'المنتجات'!$A$5:$A$204,0))),"كود المنتج غير معروف",IF(NOT(ISNUMBER(MATCH(E698,'المحافظات'!$A$5:$A$44,0))),"المنطقة غير معروفة",IF(K698&lt;0,"الخصم أكبر من قيمة الطلب",IF(I698&amp;""="","اكتب الحالة","")))))</f>
        <v/>
      </c>
    </row>
    <row r="699">
      <c r="A699" s="17" t="n"/>
      <c r="B699" s="5" t="n"/>
      <c r="C699" s="5" t="n"/>
      <c r="D699" s="13" t="n"/>
      <c r="E699" s="5" t="n"/>
      <c r="F699" s="5" t="n"/>
      <c r="G699" s="15" t="n"/>
      <c r="H699" s="14" t="n"/>
      <c r="I699" s="5" t="n"/>
      <c r="J699" s="6">
        <f>IF(AND(B699&amp;""="",F699&amp;""=""),"",IFERROR(INDEX('المنتجات'!$B$5:$B$204,MATCH($F699,'المنتجات'!$A$5:$A$204,0))&amp;"",""))</f>
        <v/>
      </c>
      <c r="K699" s="18">
        <f>IF(AND(B699&amp;""="",F699&amp;""=""),"",IFERROR(INDEX('المنتجات'!$D$5:$D$204,MATCH($F699,'المنتجات'!$A$5:$A$204,0))*G699-H699,0))</f>
        <v/>
      </c>
      <c r="L699" s="18">
        <f>IF(AND(B699&amp;""="",F699&amp;""=""),"",IF(I699="تم التسليم",IFERROR(INDEX('المحافظات'!$B$5:$B$44,MATCH($E699,'المحافظات'!$A$5:$A$44,0)),0),0))</f>
        <v/>
      </c>
      <c r="M699" s="18">
        <f>IF(AND(B699&amp;""="",F699&amp;""=""),"",IFERROR(INDEX('المنتجات'!$C$5:$C$204,MATCH($F699,'المنتجات'!$A$5:$A$204,0))*G699,0))</f>
        <v/>
      </c>
      <c r="N699" s="18">
        <f>IF(AND(B699&amp;""="",F699&amp;""=""),"",IF(I699="تم التسليم",IFERROR(INDEX('المحافظات'!$C$5:$C$44,MATCH($E699,'المحافظات'!$A$5:$A$44,0)),0),IF(I699="مرتجع",IFERROR(INDEX('المحافظات'!$D$5:$D$44,MATCH($E699,'المحافظات'!$A$5:$A$44,0)),0),0)))</f>
        <v/>
      </c>
      <c r="O699" s="18">
        <f>IF(AND(B699&amp;""="",F699&amp;""=""),"",IF(I699="تم التسليم",K699+L699-M699-N699,IF(I699="مرتجع",-N699,IF(I699="ملغي",0,""))))</f>
        <v/>
      </c>
      <c r="P699" s="6">
        <f>IF(AND(B699&amp;""="",F699&amp;""=""),"",IF(NOT(ISNUMBER(MATCH(F699,'المنتجات'!$A$5:$A$204,0))),"كود المنتج غير معروف",IF(NOT(ISNUMBER(MATCH(E699,'المحافظات'!$A$5:$A$44,0))),"المنطقة غير معروفة",IF(K699&lt;0,"الخصم أكبر من قيمة الطلب",IF(I699&amp;""="","اكتب الحالة","")))))</f>
        <v/>
      </c>
    </row>
    <row r="700">
      <c r="A700" s="17" t="n"/>
      <c r="B700" s="5" t="n"/>
      <c r="C700" s="5" t="n"/>
      <c r="D700" s="13" t="n"/>
      <c r="E700" s="5" t="n"/>
      <c r="F700" s="5" t="n"/>
      <c r="G700" s="15" t="n"/>
      <c r="H700" s="14" t="n"/>
      <c r="I700" s="5" t="n"/>
      <c r="J700" s="6">
        <f>IF(AND(B700&amp;""="",F700&amp;""=""),"",IFERROR(INDEX('المنتجات'!$B$5:$B$204,MATCH($F700,'المنتجات'!$A$5:$A$204,0))&amp;"",""))</f>
        <v/>
      </c>
      <c r="K700" s="18">
        <f>IF(AND(B700&amp;""="",F700&amp;""=""),"",IFERROR(INDEX('المنتجات'!$D$5:$D$204,MATCH($F700,'المنتجات'!$A$5:$A$204,0))*G700-H700,0))</f>
        <v/>
      </c>
      <c r="L700" s="18">
        <f>IF(AND(B700&amp;""="",F700&amp;""=""),"",IF(I700="تم التسليم",IFERROR(INDEX('المحافظات'!$B$5:$B$44,MATCH($E700,'المحافظات'!$A$5:$A$44,0)),0),0))</f>
        <v/>
      </c>
      <c r="M700" s="18">
        <f>IF(AND(B700&amp;""="",F700&amp;""=""),"",IFERROR(INDEX('المنتجات'!$C$5:$C$204,MATCH($F700,'المنتجات'!$A$5:$A$204,0))*G700,0))</f>
        <v/>
      </c>
      <c r="N700" s="18">
        <f>IF(AND(B700&amp;""="",F700&amp;""=""),"",IF(I700="تم التسليم",IFERROR(INDEX('المحافظات'!$C$5:$C$44,MATCH($E700,'المحافظات'!$A$5:$A$44,0)),0),IF(I700="مرتجع",IFERROR(INDEX('المحافظات'!$D$5:$D$44,MATCH($E700,'المحافظات'!$A$5:$A$44,0)),0),0)))</f>
        <v/>
      </c>
      <c r="O700" s="18">
        <f>IF(AND(B700&amp;""="",F700&amp;""=""),"",IF(I700="تم التسليم",K700+L700-M700-N700,IF(I700="مرتجع",-N700,IF(I700="ملغي",0,""))))</f>
        <v/>
      </c>
      <c r="P700" s="6">
        <f>IF(AND(B700&amp;""="",F700&amp;""=""),"",IF(NOT(ISNUMBER(MATCH(F700,'المنتجات'!$A$5:$A$204,0))),"كود المنتج غير معروف",IF(NOT(ISNUMBER(MATCH(E700,'المحافظات'!$A$5:$A$44,0))),"المنطقة غير معروفة",IF(K700&lt;0,"الخصم أكبر من قيمة الطلب",IF(I700&amp;""="","اكتب الحالة","")))))</f>
        <v/>
      </c>
    </row>
    <row r="701">
      <c r="A701" s="17" t="n"/>
      <c r="B701" s="5" t="n"/>
      <c r="C701" s="5" t="n"/>
      <c r="D701" s="13" t="n"/>
      <c r="E701" s="5" t="n"/>
      <c r="F701" s="5" t="n"/>
      <c r="G701" s="15" t="n"/>
      <c r="H701" s="14" t="n"/>
      <c r="I701" s="5" t="n"/>
      <c r="J701" s="6">
        <f>IF(AND(B701&amp;""="",F701&amp;""=""),"",IFERROR(INDEX('المنتجات'!$B$5:$B$204,MATCH($F701,'المنتجات'!$A$5:$A$204,0))&amp;"",""))</f>
        <v/>
      </c>
      <c r="K701" s="18">
        <f>IF(AND(B701&amp;""="",F701&amp;""=""),"",IFERROR(INDEX('المنتجات'!$D$5:$D$204,MATCH($F701,'المنتجات'!$A$5:$A$204,0))*G701-H701,0))</f>
        <v/>
      </c>
      <c r="L701" s="18">
        <f>IF(AND(B701&amp;""="",F701&amp;""=""),"",IF(I701="تم التسليم",IFERROR(INDEX('المحافظات'!$B$5:$B$44,MATCH($E701,'المحافظات'!$A$5:$A$44,0)),0),0))</f>
        <v/>
      </c>
      <c r="M701" s="18">
        <f>IF(AND(B701&amp;""="",F701&amp;""=""),"",IFERROR(INDEX('المنتجات'!$C$5:$C$204,MATCH($F701,'المنتجات'!$A$5:$A$204,0))*G701,0))</f>
        <v/>
      </c>
      <c r="N701" s="18">
        <f>IF(AND(B701&amp;""="",F701&amp;""=""),"",IF(I701="تم التسليم",IFERROR(INDEX('المحافظات'!$C$5:$C$44,MATCH($E701,'المحافظات'!$A$5:$A$44,0)),0),IF(I701="مرتجع",IFERROR(INDEX('المحافظات'!$D$5:$D$44,MATCH($E701,'المحافظات'!$A$5:$A$44,0)),0),0)))</f>
        <v/>
      </c>
      <c r="O701" s="18">
        <f>IF(AND(B701&amp;""="",F701&amp;""=""),"",IF(I701="تم التسليم",K701+L701-M701-N701,IF(I701="مرتجع",-N701,IF(I701="ملغي",0,""))))</f>
        <v/>
      </c>
      <c r="P701" s="6">
        <f>IF(AND(B701&amp;""="",F701&amp;""=""),"",IF(NOT(ISNUMBER(MATCH(F701,'المنتجات'!$A$5:$A$204,0))),"كود المنتج غير معروف",IF(NOT(ISNUMBER(MATCH(E701,'المحافظات'!$A$5:$A$44,0))),"المنطقة غير معروفة",IF(K701&lt;0,"الخصم أكبر من قيمة الطلب",IF(I701&amp;""="","اكتب الحالة","")))))</f>
        <v/>
      </c>
    </row>
    <row r="702">
      <c r="A702" s="17" t="n"/>
      <c r="B702" s="5" t="n"/>
      <c r="C702" s="5" t="n"/>
      <c r="D702" s="13" t="n"/>
      <c r="E702" s="5" t="n"/>
      <c r="F702" s="5" t="n"/>
      <c r="G702" s="15" t="n"/>
      <c r="H702" s="14" t="n"/>
      <c r="I702" s="5" t="n"/>
      <c r="J702" s="6">
        <f>IF(AND(B702&amp;""="",F702&amp;""=""),"",IFERROR(INDEX('المنتجات'!$B$5:$B$204,MATCH($F702,'المنتجات'!$A$5:$A$204,0))&amp;"",""))</f>
        <v/>
      </c>
      <c r="K702" s="18">
        <f>IF(AND(B702&amp;""="",F702&amp;""=""),"",IFERROR(INDEX('المنتجات'!$D$5:$D$204,MATCH($F702,'المنتجات'!$A$5:$A$204,0))*G702-H702,0))</f>
        <v/>
      </c>
      <c r="L702" s="18">
        <f>IF(AND(B702&amp;""="",F702&amp;""=""),"",IF(I702="تم التسليم",IFERROR(INDEX('المحافظات'!$B$5:$B$44,MATCH($E702,'المحافظات'!$A$5:$A$44,0)),0),0))</f>
        <v/>
      </c>
      <c r="M702" s="18">
        <f>IF(AND(B702&amp;""="",F702&amp;""=""),"",IFERROR(INDEX('المنتجات'!$C$5:$C$204,MATCH($F702,'المنتجات'!$A$5:$A$204,0))*G702,0))</f>
        <v/>
      </c>
      <c r="N702" s="18">
        <f>IF(AND(B702&amp;""="",F702&amp;""=""),"",IF(I702="تم التسليم",IFERROR(INDEX('المحافظات'!$C$5:$C$44,MATCH($E702,'المحافظات'!$A$5:$A$44,0)),0),IF(I702="مرتجع",IFERROR(INDEX('المحافظات'!$D$5:$D$44,MATCH($E702,'المحافظات'!$A$5:$A$44,0)),0),0)))</f>
        <v/>
      </c>
      <c r="O702" s="18">
        <f>IF(AND(B702&amp;""="",F702&amp;""=""),"",IF(I702="تم التسليم",K702+L702-M702-N702,IF(I702="مرتجع",-N702,IF(I702="ملغي",0,""))))</f>
        <v/>
      </c>
      <c r="P702" s="6">
        <f>IF(AND(B702&amp;""="",F702&amp;""=""),"",IF(NOT(ISNUMBER(MATCH(F702,'المنتجات'!$A$5:$A$204,0))),"كود المنتج غير معروف",IF(NOT(ISNUMBER(MATCH(E702,'المحافظات'!$A$5:$A$44,0))),"المنطقة غير معروفة",IF(K702&lt;0,"الخصم أكبر من قيمة الطلب",IF(I702&amp;""="","اكتب الحالة","")))))</f>
        <v/>
      </c>
    </row>
    <row r="703">
      <c r="A703" s="17" t="n"/>
      <c r="B703" s="5" t="n"/>
      <c r="C703" s="5" t="n"/>
      <c r="D703" s="13" t="n"/>
      <c r="E703" s="5" t="n"/>
      <c r="F703" s="5" t="n"/>
      <c r="G703" s="15" t="n"/>
      <c r="H703" s="14" t="n"/>
      <c r="I703" s="5" t="n"/>
      <c r="J703" s="6">
        <f>IF(AND(B703&amp;""="",F703&amp;""=""),"",IFERROR(INDEX('المنتجات'!$B$5:$B$204,MATCH($F703,'المنتجات'!$A$5:$A$204,0))&amp;"",""))</f>
        <v/>
      </c>
      <c r="K703" s="18">
        <f>IF(AND(B703&amp;""="",F703&amp;""=""),"",IFERROR(INDEX('المنتجات'!$D$5:$D$204,MATCH($F703,'المنتجات'!$A$5:$A$204,0))*G703-H703,0))</f>
        <v/>
      </c>
      <c r="L703" s="18">
        <f>IF(AND(B703&amp;""="",F703&amp;""=""),"",IF(I703="تم التسليم",IFERROR(INDEX('المحافظات'!$B$5:$B$44,MATCH($E703,'المحافظات'!$A$5:$A$44,0)),0),0))</f>
        <v/>
      </c>
      <c r="M703" s="18">
        <f>IF(AND(B703&amp;""="",F703&amp;""=""),"",IFERROR(INDEX('المنتجات'!$C$5:$C$204,MATCH($F703,'المنتجات'!$A$5:$A$204,0))*G703,0))</f>
        <v/>
      </c>
      <c r="N703" s="18">
        <f>IF(AND(B703&amp;""="",F703&amp;""=""),"",IF(I703="تم التسليم",IFERROR(INDEX('المحافظات'!$C$5:$C$44,MATCH($E703,'المحافظات'!$A$5:$A$44,0)),0),IF(I703="مرتجع",IFERROR(INDEX('المحافظات'!$D$5:$D$44,MATCH($E703,'المحافظات'!$A$5:$A$44,0)),0),0)))</f>
        <v/>
      </c>
      <c r="O703" s="18">
        <f>IF(AND(B703&amp;""="",F703&amp;""=""),"",IF(I703="تم التسليم",K703+L703-M703-N703,IF(I703="مرتجع",-N703,IF(I703="ملغي",0,""))))</f>
        <v/>
      </c>
      <c r="P703" s="6">
        <f>IF(AND(B703&amp;""="",F703&amp;""=""),"",IF(NOT(ISNUMBER(MATCH(F703,'المنتجات'!$A$5:$A$204,0))),"كود المنتج غير معروف",IF(NOT(ISNUMBER(MATCH(E703,'المحافظات'!$A$5:$A$44,0))),"المنطقة غير معروفة",IF(K703&lt;0,"الخصم أكبر من قيمة الطلب",IF(I703&amp;""="","اكتب الحالة","")))))</f>
        <v/>
      </c>
    </row>
    <row r="704">
      <c r="A704" s="17" t="n"/>
      <c r="B704" s="5" t="n"/>
      <c r="C704" s="5" t="n"/>
      <c r="D704" s="13" t="n"/>
      <c r="E704" s="5" t="n"/>
      <c r="F704" s="5" t="n"/>
      <c r="G704" s="15" t="n"/>
      <c r="H704" s="14" t="n"/>
      <c r="I704" s="5" t="n"/>
      <c r="J704" s="6">
        <f>IF(AND(B704&amp;""="",F704&amp;""=""),"",IFERROR(INDEX('المنتجات'!$B$5:$B$204,MATCH($F704,'المنتجات'!$A$5:$A$204,0))&amp;"",""))</f>
        <v/>
      </c>
      <c r="K704" s="18">
        <f>IF(AND(B704&amp;""="",F704&amp;""=""),"",IFERROR(INDEX('المنتجات'!$D$5:$D$204,MATCH($F704,'المنتجات'!$A$5:$A$204,0))*G704-H704,0))</f>
        <v/>
      </c>
      <c r="L704" s="18">
        <f>IF(AND(B704&amp;""="",F704&amp;""=""),"",IF(I704="تم التسليم",IFERROR(INDEX('المحافظات'!$B$5:$B$44,MATCH($E704,'المحافظات'!$A$5:$A$44,0)),0),0))</f>
        <v/>
      </c>
      <c r="M704" s="18">
        <f>IF(AND(B704&amp;""="",F704&amp;""=""),"",IFERROR(INDEX('المنتجات'!$C$5:$C$204,MATCH($F704,'المنتجات'!$A$5:$A$204,0))*G704,0))</f>
        <v/>
      </c>
      <c r="N704" s="18">
        <f>IF(AND(B704&amp;""="",F704&amp;""=""),"",IF(I704="تم التسليم",IFERROR(INDEX('المحافظات'!$C$5:$C$44,MATCH($E704,'المحافظات'!$A$5:$A$44,0)),0),IF(I704="مرتجع",IFERROR(INDEX('المحافظات'!$D$5:$D$44,MATCH($E704,'المحافظات'!$A$5:$A$44,0)),0),0)))</f>
        <v/>
      </c>
      <c r="O704" s="18">
        <f>IF(AND(B704&amp;""="",F704&amp;""=""),"",IF(I704="تم التسليم",K704+L704-M704-N704,IF(I704="مرتجع",-N704,IF(I704="ملغي",0,""))))</f>
        <v/>
      </c>
      <c r="P704" s="6">
        <f>IF(AND(B704&amp;""="",F704&amp;""=""),"",IF(NOT(ISNUMBER(MATCH(F704,'المنتجات'!$A$5:$A$204,0))),"كود المنتج غير معروف",IF(NOT(ISNUMBER(MATCH(E704,'المحافظات'!$A$5:$A$44,0))),"المنطقة غير معروفة",IF(K704&lt;0,"الخصم أكبر من قيمة الطلب",IF(I704&amp;""="","اكتب الحالة","")))))</f>
        <v/>
      </c>
    </row>
    <row r="705">
      <c r="A705" s="17" t="n"/>
      <c r="B705" s="5" t="n"/>
      <c r="C705" s="5" t="n"/>
      <c r="D705" s="13" t="n"/>
      <c r="E705" s="5" t="n"/>
      <c r="F705" s="5" t="n"/>
      <c r="G705" s="15" t="n"/>
      <c r="H705" s="14" t="n"/>
      <c r="I705" s="5" t="n"/>
      <c r="J705" s="6">
        <f>IF(AND(B705&amp;""="",F705&amp;""=""),"",IFERROR(INDEX('المنتجات'!$B$5:$B$204,MATCH($F705,'المنتجات'!$A$5:$A$204,0))&amp;"",""))</f>
        <v/>
      </c>
      <c r="K705" s="18">
        <f>IF(AND(B705&amp;""="",F705&amp;""=""),"",IFERROR(INDEX('المنتجات'!$D$5:$D$204,MATCH($F705,'المنتجات'!$A$5:$A$204,0))*G705-H705,0))</f>
        <v/>
      </c>
      <c r="L705" s="18">
        <f>IF(AND(B705&amp;""="",F705&amp;""=""),"",IF(I705="تم التسليم",IFERROR(INDEX('المحافظات'!$B$5:$B$44,MATCH($E705,'المحافظات'!$A$5:$A$44,0)),0),0))</f>
        <v/>
      </c>
      <c r="M705" s="18">
        <f>IF(AND(B705&amp;""="",F705&amp;""=""),"",IFERROR(INDEX('المنتجات'!$C$5:$C$204,MATCH($F705,'المنتجات'!$A$5:$A$204,0))*G705,0))</f>
        <v/>
      </c>
      <c r="N705" s="18">
        <f>IF(AND(B705&amp;""="",F705&amp;""=""),"",IF(I705="تم التسليم",IFERROR(INDEX('المحافظات'!$C$5:$C$44,MATCH($E705,'المحافظات'!$A$5:$A$44,0)),0),IF(I705="مرتجع",IFERROR(INDEX('المحافظات'!$D$5:$D$44,MATCH($E705,'المحافظات'!$A$5:$A$44,0)),0),0)))</f>
        <v/>
      </c>
      <c r="O705" s="18">
        <f>IF(AND(B705&amp;""="",F705&amp;""=""),"",IF(I705="تم التسليم",K705+L705-M705-N705,IF(I705="مرتجع",-N705,IF(I705="ملغي",0,""))))</f>
        <v/>
      </c>
      <c r="P705" s="6">
        <f>IF(AND(B705&amp;""="",F705&amp;""=""),"",IF(NOT(ISNUMBER(MATCH(F705,'المنتجات'!$A$5:$A$204,0))),"كود المنتج غير معروف",IF(NOT(ISNUMBER(MATCH(E705,'المحافظات'!$A$5:$A$44,0))),"المنطقة غير معروفة",IF(K705&lt;0,"الخصم أكبر من قيمة الطلب",IF(I705&amp;""="","اكتب الحالة","")))))</f>
        <v/>
      </c>
    </row>
    <row r="706">
      <c r="A706" s="17" t="n"/>
      <c r="B706" s="5" t="n"/>
      <c r="C706" s="5" t="n"/>
      <c r="D706" s="13" t="n"/>
      <c r="E706" s="5" t="n"/>
      <c r="F706" s="5" t="n"/>
      <c r="G706" s="15" t="n"/>
      <c r="H706" s="14" t="n"/>
      <c r="I706" s="5" t="n"/>
      <c r="J706" s="6">
        <f>IF(AND(B706&amp;""="",F706&amp;""=""),"",IFERROR(INDEX('المنتجات'!$B$5:$B$204,MATCH($F706,'المنتجات'!$A$5:$A$204,0))&amp;"",""))</f>
        <v/>
      </c>
      <c r="K706" s="18">
        <f>IF(AND(B706&amp;""="",F706&amp;""=""),"",IFERROR(INDEX('المنتجات'!$D$5:$D$204,MATCH($F706,'المنتجات'!$A$5:$A$204,0))*G706-H706,0))</f>
        <v/>
      </c>
      <c r="L706" s="18">
        <f>IF(AND(B706&amp;""="",F706&amp;""=""),"",IF(I706="تم التسليم",IFERROR(INDEX('المحافظات'!$B$5:$B$44,MATCH($E706,'المحافظات'!$A$5:$A$44,0)),0),0))</f>
        <v/>
      </c>
      <c r="M706" s="18">
        <f>IF(AND(B706&amp;""="",F706&amp;""=""),"",IFERROR(INDEX('المنتجات'!$C$5:$C$204,MATCH($F706,'المنتجات'!$A$5:$A$204,0))*G706,0))</f>
        <v/>
      </c>
      <c r="N706" s="18">
        <f>IF(AND(B706&amp;""="",F706&amp;""=""),"",IF(I706="تم التسليم",IFERROR(INDEX('المحافظات'!$C$5:$C$44,MATCH($E706,'المحافظات'!$A$5:$A$44,0)),0),IF(I706="مرتجع",IFERROR(INDEX('المحافظات'!$D$5:$D$44,MATCH($E706,'المحافظات'!$A$5:$A$44,0)),0),0)))</f>
        <v/>
      </c>
      <c r="O706" s="18">
        <f>IF(AND(B706&amp;""="",F706&amp;""=""),"",IF(I706="تم التسليم",K706+L706-M706-N706,IF(I706="مرتجع",-N706,IF(I706="ملغي",0,""))))</f>
        <v/>
      </c>
      <c r="P706" s="6">
        <f>IF(AND(B706&amp;""="",F706&amp;""=""),"",IF(NOT(ISNUMBER(MATCH(F706,'المنتجات'!$A$5:$A$204,0))),"كود المنتج غير معروف",IF(NOT(ISNUMBER(MATCH(E706,'المحافظات'!$A$5:$A$44,0))),"المنطقة غير معروفة",IF(K706&lt;0,"الخصم أكبر من قيمة الطلب",IF(I706&amp;""="","اكتب الحالة","")))))</f>
        <v/>
      </c>
    </row>
    <row r="707">
      <c r="A707" s="17" t="n"/>
      <c r="B707" s="5" t="n"/>
      <c r="C707" s="5" t="n"/>
      <c r="D707" s="13" t="n"/>
      <c r="E707" s="5" t="n"/>
      <c r="F707" s="5" t="n"/>
      <c r="G707" s="15" t="n"/>
      <c r="H707" s="14" t="n"/>
      <c r="I707" s="5" t="n"/>
      <c r="J707" s="6">
        <f>IF(AND(B707&amp;""="",F707&amp;""=""),"",IFERROR(INDEX('المنتجات'!$B$5:$B$204,MATCH($F707,'المنتجات'!$A$5:$A$204,0))&amp;"",""))</f>
        <v/>
      </c>
      <c r="K707" s="18">
        <f>IF(AND(B707&amp;""="",F707&amp;""=""),"",IFERROR(INDEX('المنتجات'!$D$5:$D$204,MATCH($F707,'المنتجات'!$A$5:$A$204,0))*G707-H707,0))</f>
        <v/>
      </c>
      <c r="L707" s="18">
        <f>IF(AND(B707&amp;""="",F707&amp;""=""),"",IF(I707="تم التسليم",IFERROR(INDEX('المحافظات'!$B$5:$B$44,MATCH($E707,'المحافظات'!$A$5:$A$44,0)),0),0))</f>
        <v/>
      </c>
      <c r="M707" s="18">
        <f>IF(AND(B707&amp;""="",F707&amp;""=""),"",IFERROR(INDEX('المنتجات'!$C$5:$C$204,MATCH($F707,'المنتجات'!$A$5:$A$204,0))*G707,0))</f>
        <v/>
      </c>
      <c r="N707" s="18">
        <f>IF(AND(B707&amp;""="",F707&amp;""=""),"",IF(I707="تم التسليم",IFERROR(INDEX('المحافظات'!$C$5:$C$44,MATCH($E707,'المحافظات'!$A$5:$A$44,0)),0),IF(I707="مرتجع",IFERROR(INDEX('المحافظات'!$D$5:$D$44,MATCH($E707,'المحافظات'!$A$5:$A$44,0)),0),0)))</f>
        <v/>
      </c>
      <c r="O707" s="18">
        <f>IF(AND(B707&amp;""="",F707&amp;""=""),"",IF(I707="تم التسليم",K707+L707-M707-N707,IF(I707="مرتجع",-N707,IF(I707="ملغي",0,""))))</f>
        <v/>
      </c>
      <c r="P707" s="6">
        <f>IF(AND(B707&amp;""="",F707&amp;""=""),"",IF(NOT(ISNUMBER(MATCH(F707,'المنتجات'!$A$5:$A$204,0))),"كود المنتج غير معروف",IF(NOT(ISNUMBER(MATCH(E707,'المحافظات'!$A$5:$A$44,0))),"المنطقة غير معروفة",IF(K707&lt;0,"الخصم أكبر من قيمة الطلب",IF(I707&amp;""="","اكتب الحالة","")))))</f>
        <v/>
      </c>
    </row>
    <row r="708">
      <c r="A708" s="17" t="n"/>
      <c r="B708" s="5" t="n"/>
      <c r="C708" s="5" t="n"/>
      <c r="D708" s="13" t="n"/>
      <c r="E708" s="5" t="n"/>
      <c r="F708" s="5" t="n"/>
      <c r="G708" s="15" t="n"/>
      <c r="H708" s="14" t="n"/>
      <c r="I708" s="5" t="n"/>
      <c r="J708" s="6">
        <f>IF(AND(B708&amp;""="",F708&amp;""=""),"",IFERROR(INDEX('المنتجات'!$B$5:$B$204,MATCH($F708,'المنتجات'!$A$5:$A$204,0))&amp;"",""))</f>
        <v/>
      </c>
      <c r="K708" s="18">
        <f>IF(AND(B708&amp;""="",F708&amp;""=""),"",IFERROR(INDEX('المنتجات'!$D$5:$D$204,MATCH($F708,'المنتجات'!$A$5:$A$204,0))*G708-H708,0))</f>
        <v/>
      </c>
      <c r="L708" s="18">
        <f>IF(AND(B708&amp;""="",F708&amp;""=""),"",IF(I708="تم التسليم",IFERROR(INDEX('المحافظات'!$B$5:$B$44,MATCH($E708,'المحافظات'!$A$5:$A$44,0)),0),0))</f>
        <v/>
      </c>
      <c r="M708" s="18">
        <f>IF(AND(B708&amp;""="",F708&amp;""=""),"",IFERROR(INDEX('المنتجات'!$C$5:$C$204,MATCH($F708,'المنتجات'!$A$5:$A$204,0))*G708,0))</f>
        <v/>
      </c>
      <c r="N708" s="18">
        <f>IF(AND(B708&amp;""="",F708&amp;""=""),"",IF(I708="تم التسليم",IFERROR(INDEX('المحافظات'!$C$5:$C$44,MATCH($E708,'المحافظات'!$A$5:$A$44,0)),0),IF(I708="مرتجع",IFERROR(INDEX('المحافظات'!$D$5:$D$44,MATCH($E708,'المحافظات'!$A$5:$A$44,0)),0),0)))</f>
        <v/>
      </c>
      <c r="O708" s="18">
        <f>IF(AND(B708&amp;""="",F708&amp;""=""),"",IF(I708="تم التسليم",K708+L708-M708-N708,IF(I708="مرتجع",-N708,IF(I708="ملغي",0,""))))</f>
        <v/>
      </c>
      <c r="P708" s="6">
        <f>IF(AND(B708&amp;""="",F708&amp;""=""),"",IF(NOT(ISNUMBER(MATCH(F708,'المنتجات'!$A$5:$A$204,0))),"كود المنتج غير معروف",IF(NOT(ISNUMBER(MATCH(E708,'المحافظات'!$A$5:$A$44,0))),"المنطقة غير معروفة",IF(K708&lt;0,"الخصم أكبر من قيمة الطلب",IF(I708&amp;""="","اكتب الحالة","")))))</f>
        <v/>
      </c>
    </row>
    <row r="709">
      <c r="A709" s="17" t="n"/>
      <c r="B709" s="5" t="n"/>
      <c r="C709" s="5" t="n"/>
      <c r="D709" s="13" t="n"/>
      <c r="E709" s="5" t="n"/>
      <c r="F709" s="5" t="n"/>
      <c r="G709" s="15" t="n"/>
      <c r="H709" s="14" t="n"/>
      <c r="I709" s="5" t="n"/>
      <c r="J709" s="6">
        <f>IF(AND(B709&amp;""="",F709&amp;""=""),"",IFERROR(INDEX('المنتجات'!$B$5:$B$204,MATCH($F709,'المنتجات'!$A$5:$A$204,0))&amp;"",""))</f>
        <v/>
      </c>
      <c r="K709" s="18">
        <f>IF(AND(B709&amp;""="",F709&amp;""=""),"",IFERROR(INDEX('المنتجات'!$D$5:$D$204,MATCH($F709,'المنتجات'!$A$5:$A$204,0))*G709-H709,0))</f>
        <v/>
      </c>
      <c r="L709" s="18">
        <f>IF(AND(B709&amp;""="",F709&amp;""=""),"",IF(I709="تم التسليم",IFERROR(INDEX('المحافظات'!$B$5:$B$44,MATCH($E709,'المحافظات'!$A$5:$A$44,0)),0),0))</f>
        <v/>
      </c>
      <c r="M709" s="18">
        <f>IF(AND(B709&amp;""="",F709&amp;""=""),"",IFERROR(INDEX('المنتجات'!$C$5:$C$204,MATCH($F709,'المنتجات'!$A$5:$A$204,0))*G709,0))</f>
        <v/>
      </c>
      <c r="N709" s="18">
        <f>IF(AND(B709&amp;""="",F709&amp;""=""),"",IF(I709="تم التسليم",IFERROR(INDEX('المحافظات'!$C$5:$C$44,MATCH($E709,'المحافظات'!$A$5:$A$44,0)),0),IF(I709="مرتجع",IFERROR(INDEX('المحافظات'!$D$5:$D$44,MATCH($E709,'المحافظات'!$A$5:$A$44,0)),0),0)))</f>
        <v/>
      </c>
      <c r="O709" s="18">
        <f>IF(AND(B709&amp;""="",F709&amp;""=""),"",IF(I709="تم التسليم",K709+L709-M709-N709,IF(I709="مرتجع",-N709,IF(I709="ملغي",0,""))))</f>
        <v/>
      </c>
      <c r="P709" s="6">
        <f>IF(AND(B709&amp;""="",F709&amp;""=""),"",IF(NOT(ISNUMBER(MATCH(F709,'المنتجات'!$A$5:$A$204,0))),"كود المنتج غير معروف",IF(NOT(ISNUMBER(MATCH(E709,'المحافظات'!$A$5:$A$44,0))),"المنطقة غير معروفة",IF(K709&lt;0,"الخصم أكبر من قيمة الطلب",IF(I709&amp;""="","اكتب الحالة","")))))</f>
        <v/>
      </c>
    </row>
    <row r="710">
      <c r="A710" s="17" t="n"/>
      <c r="B710" s="5" t="n"/>
      <c r="C710" s="5" t="n"/>
      <c r="D710" s="13" t="n"/>
      <c r="E710" s="5" t="n"/>
      <c r="F710" s="5" t="n"/>
      <c r="G710" s="15" t="n"/>
      <c r="H710" s="14" t="n"/>
      <c r="I710" s="5" t="n"/>
      <c r="J710" s="6">
        <f>IF(AND(B710&amp;""="",F710&amp;""=""),"",IFERROR(INDEX('المنتجات'!$B$5:$B$204,MATCH($F710,'المنتجات'!$A$5:$A$204,0))&amp;"",""))</f>
        <v/>
      </c>
      <c r="K710" s="18">
        <f>IF(AND(B710&amp;""="",F710&amp;""=""),"",IFERROR(INDEX('المنتجات'!$D$5:$D$204,MATCH($F710,'المنتجات'!$A$5:$A$204,0))*G710-H710,0))</f>
        <v/>
      </c>
      <c r="L710" s="18">
        <f>IF(AND(B710&amp;""="",F710&amp;""=""),"",IF(I710="تم التسليم",IFERROR(INDEX('المحافظات'!$B$5:$B$44,MATCH($E710,'المحافظات'!$A$5:$A$44,0)),0),0))</f>
        <v/>
      </c>
      <c r="M710" s="18">
        <f>IF(AND(B710&amp;""="",F710&amp;""=""),"",IFERROR(INDEX('المنتجات'!$C$5:$C$204,MATCH($F710,'المنتجات'!$A$5:$A$204,0))*G710,0))</f>
        <v/>
      </c>
      <c r="N710" s="18">
        <f>IF(AND(B710&amp;""="",F710&amp;""=""),"",IF(I710="تم التسليم",IFERROR(INDEX('المحافظات'!$C$5:$C$44,MATCH($E710,'المحافظات'!$A$5:$A$44,0)),0),IF(I710="مرتجع",IFERROR(INDEX('المحافظات'!$D$5:$D$44,MATCH($E710,'المحافظات'!$A$5:$A$44,0)),0),0)))</f>
        <v/>
      </c>
      <c r="O710" s="18">
        <f>IF(AND(B710&amp;""="",F710&amp;""=""),"",IF(I710="تم التسليم",K710+L710-M710-N710,IF(I710="مرتجع",-N710,IF(I710="ملغي",0,""))))</f>
        <v/>
      </c>
      <c r="P710" s="6">
        <f>IF(AND(B710&amp;""="",F710&amp;""=""),"",IF(NOT(ISNUMBER(MATCH(F710,'المنتجات'!$A$5:$A$204,0))),"كود المنتج غير معروف",IF(NOT(ISNUMBER(MATCH(E710,'المحافظات'!$A$5:$A$44,0))),"المنطقة غير معروفة",IF(K710&lt;0,"الخصم أكبر من قيمة الطلب",IF(I710&amp;""="","اكتب الحالة","")))))</f>
        <v/>
      </c>
    </row>
    <row r="711">
      <c r="A711" s="17" t="n"/>
      <c r="B711" s="5" t="n"/>
      <c r="C711" s="5" t="n"/>
      <c r="D711" s="13" t="n"/>
      <c r="E711" s="5" t="n"/>
      <c r="F711" s="5" t="n"/>
      <c r="G711" s="15" t="n"/>
      <c r="H711" s="14" t="n"/>
      <c r="I711" s="5" t="n"/>
      <c r="J711" s="6">
        <f>IF(AND(B711&amp;""="",F711&amp;""=""),"",IFERROR(INDEX('المنتجات'!$B$5:$B$204,MATCH($F711,'المنتجات'!$A$5:$A$204,0))&amp;"",""))</f>
        <v/>
      </c>
      <c r="K711" s="18">
        <f>IF(AND(B711&amp;""="",F711&amp;""=""),"",IFERROR(INDEX('المنتجات'!$D$5:$D$204,MATCH($F711,'المنتجات'!$A$5:$A$204,0))*G711-H711,0))</f>
        <v/>
      </c>
      <c r="L711" s="18">
        <f>IF(AND(B711&amp;""="",F711&amp;""=""),"",IF(I711="تم التسليم",IFERROR(INDEX('المحافظات'!$B$5:$B$44,MATCH($E711,'المحافظات'!$A$5:$A$44,0)),0),0))</f>
        <v/>
      </c>
      <c r="M711" s="18">
        <f>IF(AND(B711&amp;""="",F711&amp;""=""),"",IFERROR(INDEX('المنتجات'!$C$5:$C$204,MATCH($F711,'المنتجات'!$A$5:$A$204,0))*G711,0))</f>
        <v/>
      </c>
      <c r="N711" s="18">
        <f>IF(AND(B711&amp;""="",F711&amp;""=""),"",IF(I711="تم التسليم",IFERROR(INDEX('المحافظات'!$C$5:$C$44,MATCH($E711,'المحافظات'!$A$5:$A$44,0)),0),IF(I711="مرتجع",IFERROR(INDEX('المحافظات'!$D$5:$D$44,MATCH($E711,'المحافظات'!$A$5:$A$44,0)),0),0)))</f>
        <v/>
      </c>
      <c r="O711" s="18">
        <f>IF(AND(B711&amp;""="",F711&amp;""=""),"",IF(I711="تم التسليم",K711+L711-M711-N711,IF(I711="مرتجع",-N711,IF(I711="ملغي",0,""))))</f>
        <v/>
      </c>
      <c r="P711" s="6">
        <f>IF(AND(B711&amp;""="",F711&amp;""=""),"",IF(NOT(ISNUMBER(MATCH(F711,'المنتجات'!$A$5:$A$204,0))),"كود المنتج غير معروف",IF(NOT(ISNUMBER(MATCH(E711,'المحافظات'!$A$5:$A$44,0))),"المنطقة غير معروفة",IF(K711&lt;0,"الخصم أكبر من قيمة الطلب",IF(I711&amp;""="","اكتب الحالة","")))))</f>
        <v/>
      </c>
    </row>
    <row r="712">
      <c r="A712" s="17" t="n"/>
      <c r="B712" s="5" t="n"/>
      <c r="C712" s="5" t="n"/>
      <c r="D712" s="13" t="n"/>
      <c r="E712" s="5" t="n"/>
      <c r="F712" s="5" t="n"/>
      <c r="G712" s="15" t="n"/>
      <c r="H712" s="14" t="n"/>
      <c r="I712" s="5" t="n"/>
      <c r="J712" s="6">
        <f>IF(AND(B712&amp;""="",F712&amp;""=""),"",IFERROR(INDEX('المنتجات'!$B$5:$B$204,MATCH($F712,'المنتجات'!$A$5:$A$204,0))&amp;"",""))</f>
        <v/>
      </c>
      <c r="K712" s="18">
        <f>IF(AND(B712&amp;""="",F712&amp;""=""),"",IFERROR(INDEX('المنتجات'!$D$5:$D$204,MATCH($F712,'المنتجات'!$A$5:$A$204,0))*G712-H712,0))</f>
        <v/>
      </c>
      <c r="L712" s="18">
        <f>IF(AND(B712&amp;""="",F712&amp;""=""),"",IF(I712="تم التسليم",IFERROR(INDEX('المحافظات'!$B$5:$B$44,MATCH($E712,'المحافظات'!$A$5:$A$44,0)),0),0))</f>
        <v/>
      </c>
      <c r="M712" s="18">
        <f>IF(AND(B712&amp;""="",F712&amp;""=""),"",IFERROR(INDEX('المنتجات'!$C$5:$C$204,MATCH($F712,'المنتجات'!$A$5:$A$204,0))*G712,0))</f>
        <v/>
      </c>
      <c r="N712" s="18">
        <f>IF(AND(B712&amp;""="",F712&amp;""=""),"",IF(I712="تم التسليم",IFERROR(INDEX('المحافظات'!$C$5:$C$44,MATCH($E712,'المحافظات'!$A$5:$A$44,0)),0),IF(I712="مرتجع",IFERROR(INDEX('المحافظات'!$D$5:$D$44,MATCH($E712,'المحافظات'!$A$5:$A$44,0)),0),0)))</f>
        <v/>
      </c>
      <c r="O712" s="18">
        <f>IF(AND(B712&amp;""="",F712&amp;""=""),"",IF(I712="تم التسليم",K712+L712-M712-N712,IF(I712="مرتجع",-N712,IF(I712="ملغي",0,""))))</f>
        <v/>
      </c>
      <c r="P712" s="6">
        <f>IF(AND(B712&amp;""="",F712&amp;""=""),"",IF(NOT(ISNUMBER(MATCH(F712,'المنتجات'!$A$5:$A$204,0))),"كود المنتج غير معروف",IF(NOT(ISNUMBER(MATCH(E712,'المحافظات'!$A$5:$A$44,0))),"المنطقة غير معروفة",IF(K712&lt;0,"الخصم أكبر من قيمة الطلب",IF(I712&amp;""="","اكتب الحالة","")))))</f>
        <v/>
      </c>
    </row>
    <row r="713">
      <c r="A713" s="17" t="n"/>
      <c r="B713" s="5" t="n"/>
      <c r="C713" s="5" t="n"/>
      <c r="D713" s="13" t="n"/>
      <c r="E713" s="5" t="n"/>
      <c r="F713" s="5" t="n"/>
      <c r="G713" s="15" t="n"/>
      <c r="H713" s="14" t="n"/>
      <c r="I713" s="5" t="n"/>
      <c r="J713" s="6">
        <f>IF(AND(B713&amp;""="",F713&amp;""=""),"",IFERROR(INDEX('المنتجات'!$B$5:$B$204,MATCH($F713,'المنتجات'!$A$5:$A$204,0))&amp;"",""))</f>
        <v/>
      </c>
      <c r="K713" s="18">
        <f>IF(AND(B713&amp;""="",F713&amp;""=""),"",IFERROR(INDEX('المنتجات'!$D$5:$D$204,MATCH($F713,'المنتجات'!$A$5:$A$204,0))*G713-H713,0))</f>
        <v/>
      </c>
      <c r="L713" s="18">
        <f>IF(AND(B713&amp;""="",F713&amp;""=""),"",IF(I713="تم التسليم",IFERROR(INDEX('المحافظات'!$B$5:$B$44,MATCH($E713,'المحافظات'!$A$5:$A$44,0)),0),0))</f>
        <v/>
      </c>
      <c r="M713" s="18">
        <f>IF(AND(B713&amp;""="",F713&amp;""=""),"",IFERROR(INDEX('المنتجات'!$C$5:$C$204,MATCH($F713,'المنتجات'!$A$5:$A$204,0))*G713,0))</f>
        <v/>
      </c>
      <c r="N713" s="18">
        <f>IF(AND(B713&amp;""="",F713&amp;""=""),"",IF(I713="تم التسليم",IFERROR(INDEX('المحافظات'!$C$5:$C$44,MATCH($E713,'المحافظات'!$A$5:$A$44,0)),0),IF(I713="مرتجع",IFERROR(INDEX('المحافظات'!$D$5:$D$44,MATCH($E713,'المحافظات'!$A$5:$A$44,0)),0),0)))</f>
        <v/>
      </c>
      <c r="O713" s="18">
        <f>IF(AND(B713&amp;""="",F713&amp;""=""),"",IF(I713="تم التسليم",K713+L713-M713-N713,IF(I713="مرتجع",-N713,IF(I713="ملغي",0,""))))</f>
        <v/>
      </c>
      <c r="P713" s="6">
        <f>IF(AND(B713&amp;""="",F713&amp;""=""),"",IF(NOT(ISNUMBER(MATCH(F713,'المنتجات'!$A$5:$A$204,0))),"كود المنتج غير معروف",IF(NOT(ISNUMBER(MATCH(E713,'المحافظات'!$A$5:$A$44,0))),"المنطقة غير معروفة",IF(K713&lt;0,"الخصم أكبر من قيمة الطلب",IF(I713&amp;""="","اكتب الحالة","")))))</f>
        <v/>
      </c>
    </row>
    <row r="714">
      <c r="A714" s="17" t="n"/>
      <c r="B714" s="5" t="n"/>
      <c r="C714" s="5" t="n"/>
      <c r="D714" s="13" t="n"/>
      <c r="E714" s="5" t="n"/>
      <c r="F714" s="5" t="n"/>
      <c r="G714" s="15" t="n"/>
      <c r="H714" s="14" t="n"/>
      <c r="I714" s="5" t="n"/>
      <c r="J714" s="6">
        <f>IF(AND(B714&amp;""="",F714&amp;""=""),"",IFERROR(INDEX('المنتجات'!$B$5:$B$204,MATCH($F714,'المنتجات'!$A$5:$A$204,0))&amp;"",""))</f>
        <v/>
      </c>
      <c r="K714" s="18">
        <f>IF(AND(B714&amp;""="",F714&amp;""=""),"",IFERROR(INDEX('المنتجات'!$D$5:$D$204,MATCH($F714,'المنتجات'!$A$5:$A$204,0))*G714-H714,0))</f>
        <v/>
      </c>
      <c r="L714" s="18">
        <f>IF(AND(B714&amp;""="",F714&amp;""=""),"",IF(I714="تم التسليم",IFERROR(INDEX('المحافظات'!$B$5:$B$44,MATCH($E714,'المحافظات'!$A$5:$A$44,0)),0),0))</f>
        <v/>
      </c>
      <c r="M714" s="18">
        <f>IF(AND(B714&amp;""="",F714&amp;""=""),"",IFERROR(INDEX('المنتجات'!$C$5:$C$204,MATCH($F714,'المنتجات'!$A$5:$A$204,0))*G714,0))</f>
        <v/>
      </c>
      <c r="N714" s="18">
        <f>IF(AND(B714&amp;""="",F714&amp;""=""),"",IF(I714="تم التسليم",IFERROR(INDEX('المحافظات'!$C$5:$C$44,MATCH($E714,'المحافظات'!$A$5:$A$44,0)),0),IF(I714="مرتجع",IFERROR(INDEX('المحافظات'!$D$5:$D$44,MATCH($E714,'المحافظات'!$A$5:$A$44,0)),0),0)))</f>
        <v/>
      </c>
      <c r="O714" s="18">
        <f>IF(AND(B714&amp;""="",F714&amp;""=""),"",IF(I714="تم التسليم",K714+L714-M714-N714,IF(I714="مرتجع",-N714,IF(I714="ملغي",0,""))))</f>
        <v/>
      </c>
      <c r="P714" s="6">
        <f>IF(AND(B714&amp;""="",F714&amp;""=""),"",IF(NOT(ISNUMBER(MATCH(F714,'المنتجات'!$A$5:$A$204,0))),"كود المنتج غير معروف",IF(NOT(ISNUMBER(MATCH(E714,'المحافظات'!$A$5:$A$44,0))),"المنطقة غير معروفة",IF(K714&lt;0,"الخصم أكبر من قيمة الطلب",IF(I714&amp;""="","اكتب الحالة","")))))</f>
        <v/>
      </c>
    </row>
    <row r="715">
      <c r="A715" s="17" t="n"/>
      <c r="B715" s="5" t="n"/>
      <c r="C715" s="5" t="n"/>
      <c r="D715" s="13" t="n"/>
      <c r="E715" s="5" t="n"/>
      <c r="F715" s="5" t="n"/>
      <c r="G715" s="15" t="n"/>
      <c r="H715" s="14" t="n"/>
      <c r="I715" s="5" t="n"/>
      <c r="J715" s="6">
        <f>IF(AND(B715&amp;""="",F715&amp;""=""),"",IFERROR(INDEX('المنتجات'!$B$5:$B$204,MATCH($F715,'المنتجات'!$A$5:$A$204,0))&amp;"",""))</f>
        <v/>
      </c>
      <c r="K715" s="18">
        <f>IF(AND(B715&amp;""="",F715&amp;""=""),"",IFERROR(INDEX('المنتجات'!$D$5:$D$204,MATCH($F715,'المنتجات'!$A$5:$A$204,0))*G715-H715,0))</f>
        <v/>
      </c>
      <c r="L715" s="18">
        <f>IF(AND(B715&amp;""="",F715&amp;""=""),"",IF(I715="تم التسليم",IFERROR(INDEX('المحافظات'!$B$5:$B$44,MATCH($E715,'المحافظات'!$A$5:$A$44,0)),0),0))</f>
        <v/>
      </c>
      <c r="M715" s="18">
        <f>IF(AND(B715&amp;""="",F715&amp;""=""),"",IFERROR(INDEX('المنتجات'!$C$5:$C$204,MATCH($F715,'المنتجات'!$A$5:$A$204,0))*G715,0))</f>
        <v/>
      </c>
      <c r="N715" s="18">
        <f>IF(AND(B715&amp;""="",F715&amp;""=""),"",IF(I715="تم التسليم",IFERROR(INDEX('المحافظات'!$C$5:$C$44,MATCH($E715,'المحافظات'!$A$5:$A$44,0)),0),IF(I715="مرتجع",IFERROR(INDEX('المحافظات'!$D$5:$D$44,MATCH($E715,'المحافظات'!$A$5:$A$44,0)),0),0)))</f>
        <v/>
      </c>
      <c r="O715" s="18">
        <f>IF(AND(B715&amp;""="",F715&amp;""=""),"",IF(I715="تم التسليم",K715+L715-M715-N715,IF(I715="مرتجع",-N715,IF(I715="ملغي",0,""))))</f>
        <v/>
      </c>
      <c r="P715" s="6">
        <f>IF(AND(B715&amp;""="",F715&amp;""=""),"",IF(NOT(ISNUMBER(MATCH(F715,'المنتجات'!$A$5:$A$204,0))),"كود المنتج غير معروف",IF(NOT(ISNUMBER(MATCH(E715,'المحافظات'!$A$5:$A$44,0))),"المنطقة غير معروفة",IF(K715&lt;0,"الخصم أكبر من قيمة الطلب",IF(I715&amp;""="","اكتب الحالة","")))))</f>
        <v/>
      </c>
    </row>
    <row r="716">
      <c r="A716" s="17" t="n"/>
      <c r="B716" s="5" t="n"/>
      <c r="C716" s="5" t="n"/>
      <c r="D716" s="13" t="n"/>
      <c r="E716" s="5" t="n"/>
      <c r="F716" s="5" t="n"/>
      <c r="G716" s="15" t="n"/>
      <c r="H716" s="14" t="n"/>
      <c r="I716" s="5" t="n"/>
      <c r="J716" s="6">
        <f>IF(AND(B716&amp;""="",F716&amp;""=""),"",IFERROR(INDEX('المنتجات'!$B$5:$B$204,MATCH($F716,'المنتجات'!$A$5:$A$204,0))&amp;"",""))</f>
        <v/>
      </c>
      <c r="K716" s="18">
        <f>IF(AND(B716&amp;""="",F716&amp;""=""),"",IFERROR(INDEX('المنتجات'!$D$5:$D$204,MATCH($F716,'المنتجات'!$A$5:$A$204,0))*G716-H716,0))</f>
        <v/>
      </c>
      <c r="L716" s="18">
        <f>IF(AND(B716&amp;""="",F716&amp;""=""),"",IF(I716="تم التسليم",IFERROR(INDEX('المحافظات'!$B$5:$B$44,MATCH($E716,'المحافظات'!$A$5:$A$44,0)),0),0))</f>
        <v/>
      </c>
      <c r="M716" s="18">
        <f>IF(AND(B716&amp;""="",F716&amp;""=""),"",IFERROR(INDEX('المنتجات'!$C$5:$C$204,MATCH($F716,'المنتجات'!$A$5:$A$204,0))*G716,0))</f>
        <v/>
      </c>
      <c r="N716" s="18">
        <f>IF(AND(B716&amp;""="",F716&amp;""=""),"",IF(I716="تم التسليم",IFERROR(INDEX('المحافظات'!$C$5:$C$44,MATCH($E716,'المحافظات'!$A$5:$A$44,0)),0),IF(I716="مرتجع",IFERROR(INDEX('المحافظات'!$D$5:$D$44,MATCH($E716,'المحافظات'!$A$5:$A$44,0)),0),0)))</f>
        <v/>
      </c>
      <c r="O716" s="18">
        <f>IF(AND(B716&amp;""="",F716&amp;""=""),"",IF(I716="تم التسليم",K716+L716-M716-N716,IF(I716="مرتجع",-N716,IF(I716="ملغي",0,""))))</f>
        <v/>
      </c>
      <c r="P716" s="6">
        <f>IF(AND(B716&amp;""="",F716&amp;""=""),"",IF(NOT(ISNUMBER(MATCH(F716,'المنتجات'!$A$5:$A$204,0))),"كود المنتج غير معروف",IF(NOT(ISNUMBER(MATCH(E716,'المحافظات'!$A$5:$A$44,0))),"المنطقة غير معروفة",IF(K716&lt;0,"الخصم أكبر من قيمة الطلب",IF(I716&amp;""="","اكتب الحالة","")))))</f>
        <v/>
      </c>
    </row>
    <row r="717">
      <c r="A717" s="17" t="n"/>
      <c r="B717" s="5" t="n"/>
      <c r="C717" s="5" t="n"/>
      <c r="D717" s="13" t="n"/>
      <c r="E717" s="5" t="n"/>
      <c r="F717" s="5" t="n"/>
      <c r="G717" s="15" t="n"/>
      <c r="H717" s="14" t="n"/>
      <c r="I717" s="5" t="n"/>
      <c r="J717" s="6">
        <f>IF(AND(B717&amp;""="",F717&amp;""=""),"",IFERROR(INDEX('المنتجات'!$B$5:$B$204,MATCH($F717,'المنتجات'!$A$5:$A$204,0))&amp;"",""))</f>
        <v/>
      </c>
      <c r="K717" s="18">
        <f>IF(AND(B717&amp;""="",F717&amp;""=""),"",IFERROR(INDEX('المنتجات'!$D$5:$D$204,MATCH($F717,'المنتجات'!$A$5:$A$204,0))*G717-H717,0))</f>
        <v/>
      </c>
      <c r="L717" s="18">
        <f>IF(AND(B717&amp;""="",F717&amp;""=""),"",IF(I717="تم التسليم",IFERROR(INDEX('المحافظات'!$B$5:$B$44,MATCH($E717,'المحافظات'!$A$5:$A$44,0)),0),0))</f>
        <v/>
      </c>
      <c r="M717" s="18">
        <f>IF(AND(B717&amp;""="",F717&amp;""=""),"",IFERROR(INDEX('المنتجات'!$C$5:$C$204,MATCH($F717,'المنتجات'!$A$5:$A$204,0))*G717,0))</f>
        <v/>
      </c>
      <c r="N717" s="18">
        <f>IF(AND(B717&amp;""="",F717&amp;""=""),"",IF(I717="تم التسليم",IFERROR(INDEX('المحافظات'!$C$5:$C$44,MATCH($E717,'المحافظات'!$A$5:$A$44,0)),0),IF(I717="مرتجع",IFERROR(INDEX('المحافظات'!$D$5:$D$44,MATCH($E717,'المحافظات'!$A$5:$A$44,0)),0),0)))</f>
        <v/>
      </c>
      <c r="O717" s="18">
        <f>IF(AND(B717&amp;""="",F717&amp;""=""),"",IF(I717="تم التسليم",K717+L717-M717-N717,IF(I717="مرتجع",-N717,IF(I717="ملغي",0,""))))</f>
        <v/>
      </c>
      <c r="P717" s="6">
        <f>IF(AND(B717&amp;""="",F717&amp;""=""),"",IF(NOT(ISNUMBER(MATCH(F717,'المنتجات'!$A$5:$A$204,0))),"كود المنتج غير معروف",IF(NOT(ISNUMBER(MATCH(E717,'المحافظات'!$A$5:$A$44,0))),"المنطقة غير معروفة",IF(K717&lt;0,"الخصم أكبر من قيمة الطلب",IF(I717&amp;""="","اكتب الحالة","")))))</f>
        <v/>
      </c>
    </row>
    <row r="718">
      <c r="A718" s="17" t="n"/>
      <c r="B718" s="5" t="n"/>
      <c r="C718" s="5" t="n"/>
      <c r="D718" s="13" t="n"/>
      <c r="E718" s="5" t="n"/>
      <c r="F718" s="5" t="n"/>
      <c r="G718" s="15" t="n"/>
      <c r="H718" s="14" t="n"/>
      <c r="I718" s="5" t="n"/>
      <c r="J718" s="6">
        <f>IF(AND(B718&amp;""="",F718&amp;""=""),"",IFERROR(INDEX('المنتجات'!$B$5:$B$204,MATCH($F718,'المنتجات'!$A$5:$A$204,0))&amp;"",""))</f>
        <v/>
      </c>
      <c r="K718" s="18">
        <f>IF(AND(B718&amp;""="",F718&amp;""=""),"",IFERROR(INDEX('المنتجات'!$D$5:$D$204,MATCH($F718,'المنتجات'!$A$5:$A$204,0))*G718-H718,0))</f>
        <v/>
      </c>
      <c r="L718" s="18">
        <f>IF(AND(B718&amp;""="",F718&amp;""=""),"",IF(I718="تم التسليم",IFERROR(INDEX('المحافظات'!$B$5:$B$44,MATCH($E718,'المحافظات'!$A$5:$A$44,0)),0),0))</f>
        <v/>
      </c>
      <c r="M718" s="18">
        <f>IF(AND(B718&amp;""="",F718&amp;""=""),"",IFERROR(INDEX('المنتجات'!$C$5:$C$204,MATCH($F718,'المنتجات'!$A$5:$A$204,0))*G718,0))</f>
        <v/>
      </c>
      <c r="N718" s="18">
        <f>IF(AND(B718&amp;""="",F718&amp;""=""),"",IF(I718="تم التسليم",IFERROR(INDEX('المحافظات'!$C$5:$C$44,MATCH($E718,'المحافظات'!$A$5:$A$44,0)),0),IF(I718="مرتجع",IFERROR(INDEX('المحافظات'!$D$5:$D$44,MATCH($E718,'المحافظات'!$A$5:$A$44,0)),0),0)))</f>
        <v/>
      </c>
      <c r="O718" s="18">
        <f>IF(AND(B718&amp;""="",F718&amp;""=""),"",IF(I718="تم التسليم",K718+L718-M718-N718,IF(I718="مرتجع",-N718,IF(I718="ملغي",0,""))))</f>
        <v/>
      </c>
      <c r="P718" s="6">
        <f>IF(AND(B718&amp;""="",F718&amp;""=""),"",IF(NOT(ISNUMBER(MATCH(F718,'المنتجات'!$A$5:$A$204,0))),"كود المنتج غير معروف",IF(NOT(ISNUMBER(MATCH(E718,'المحافظات'!$A$5:$A$44,0))),"المنطقة غير معروفة",IF(K718&lt;0,"الخصم أكبر من قيمة الطلب",IF(I718&amp;""="","اكتب الحالة","")))))</f>
        <v/>
      </c>
    </row>
    <row r="719">
      <c r="A719" s="17" t="n"/>
      <c r="B719" s="5" t="n"/>
      <c r="C719" s="5" t="n"/>
      <c r="D719" s="13" t="n"/>
      <c r="E719" s="5" t="n"/>
      <c r="F719" s="5" t="n"/>
      <c r="G719" s="15" t="n"/>
      <c r="H719" s="14" t="n"/>
      <c r="I719" s="5" t="n"/>
      <c r="J719" s="6">
        <f>IF(AND(B719&amp;""="",F719&amp;""=""),"",IFERROR(INDEX('المنتجات'!$B$5:$B$204,MATCH($F719,'المنتجات'!$A$5:$A$204,0))&amp;"",""))</f>
        <v/>
      </c>
      <c r="K719" s="18">
        <f>IF(AND(B719&amp;""="",F719&amp;""=""),"",IFERROR(INDEX('المنتجات'!$D$5:$D$204,MATCH($F719,'المنتجات'!$A$5:$A$204,0))*G719-H719,0))</f>
        <v/>
      </c>
      <c r="L719" s="18">
        <f>IF(AND(B719&amp;""="",F719&amp;""=""),"",IF(I719="تم التسليم",IFERROR(INDEX('المحافظات'!$B$5:$B$44,MATCH($E719,'المحافظات'!$A$5:$A$44,0)),0),0))</f>
        <v/>
      </c>
      <c r="M719" s="18">
        <f>IF(AND(B719&amp;""="",F719&amp;""=""),"",IFERROR(INDEX('المنتجات'!$C$5:$C$204,MATCH($F719,'المنتجات'!$A$5:$A$204,0))*G719,0))</f>
        <v/>
      </c>
      <c r="N719" s="18">
        <f>IF(AND(B719&amp;""="",F719&amp;""=""),"",IF(I719="تم التسليم",IFERROR(INDEX('المحافظات'!$C$5:$C$44,MATCH($E719,'المحافظات'!$A$5:$A$44,0)),0),IF(I719="مرتجع",IFERROR(INDEX('المحافظات'!$D$5:$D$44,MATCH($E719,'المحافظات'!$A$5:$A$44,0)),0),0)))</f>
        <v/>
      </c>
      <c r="O719" s="18">
        <f>IF(AND(B719&amp;""="",F719&amp;""=""),"",IF(I719="تم التسليم",K719+L719-M719-N719,IF(I719="مرتجع",-N719,IF(I719="ملغي",0,""))))</f>
        <v/>
      </c>
      <c r="P719" s="6">
        <f>IF(AND(B719&amp;""="",F719&amp;""=""),"",IF(NOT(ISNUMBER(MATCH(F719,'المنتجات'!$A$5:$A$204,0))),"كود المنتج غير معروف",IF(NOT(ISNUMBER(MATCH(E719,'المحافظات'!$A$5:$A$44,0))),"المنطقة غير معروفة",IF(K719&lt;0,"الخصم أكبر من قيمة الطلب",IF(I719&amp;""="","اكتب الحالة","")))))</f>
        <v/>
      </c>
    </row>
    <row r="720">
      <c r="A720" s="17" t="n"/>
      <c r="B720" s="5" t="n"/>
      <c r="C720" s="5" t="n"/>
      <c r="D720" s="13" t="n"/>
      <c r="E720" s="5" t="n"/>
      <c r="F720" s="5" t="n"/>
      <c r="G720" s="15" t="n"/>
      <c r="H720" s="14" t="n"/>
      <c r="I720" s="5" t="n"/>
      <c r="J720" s="6">
        <f>IF(AND(B720&amp;""="",F720&amp;""=""),"",IFERROR(INDEX('المنتجات'!$B$5:$B$204,MATCH($F720,'المنتجات'!$A$5:$A$204,0))&amp;"",""))</f>
        <v/>
      </c>
      <c r="K720" s="18">
        <f>IF(AND(B720&amp;""="",F720&amp;""=""),"",IFERROR(INDEX('المنتجات'!$D$5:$D$204,MATCH($F720,'المنتجات'!$A$5:$A$204,0))*G720-H720,0))</f>
        <v/>
      </c>
      <c r="L720" s="18">
        <f>IF(AND(B720&amp;""="",F720&amp;""=""),"",IF(I720="تم التسليم",IFERROR(INDEX('المحافظات'!$B$5:$B$44,MATCH($E720,'المحافظات'!$A$5:$A$44,0)),0),0))</f>
        <v/>
      </c>
      <c r="M720" s="18">
        <f>IF(AND(B720&amp;""="",F720&amp;""=""),"",IFERROR(INDEX('المنتجات'!$C$5:$C$204,MATCH($F720,'المنتجات'!$A$5:$A$204,0))*G720,0))</f>
        <v/>
      </c>
      <c r="N720" s="18">
        <f>IF(AND(B720&amp;""="",F720&amp;""=""),"",IF(I720="تم التسليم",IFERROR(INDEX('المحافظات'!$C$5:$C$44,MATCH($E720,'المحافظات'!$A$5:$A$44,0)),0),IF(I720="مرتجع",IFERROR(INDEX('المحافظات'!$D$5:$D$44,MATCH($E720,'المحافظات'!$A$5:$A$44,0)),0),0)))</f>
        <v/>
      </c>
      <c r="O720" s="18">
        <f>IF(AND(B720&amp;""="",F720&amp;""=""),"",IF(I720="تم التسليم",K720+L720-M720-N720,IF(I720="مرتجع",-N720,IF(I720="ملغي",0,""))))</f>
        <v/>
      </c>
      <c r="P720" s="6">
        <f>IF(AND(B720&amp;""="",F720&amp;""=""),"",IF(NOT(ISNUMBER(MATCH(F720,'المنتجات'!$A$5:$A$204,0))),"كود المنتج غير معروف",IF(NOT(ISNUMBER(MATCH(E720,'المحافظات'!$A$5:$A$44,0))),"المنطقة غير معروفة",IF(K720&lt;0,"الخصم أكبر من قيمة الطلب",IF(I720&amp;""="","اكتب الحالة","")))))</f>
        <v/>
      </c>
    </row>
    <row r="721">
      <c r="A721" s="17" t="n"/>
      <c r="B721" s="5" t="n"/>
      <c r="C721" s="5" t="n"/>
      <c r="D721" s="13" t="n"/>
      <c r="E721" s="5" t="n"/>
      <c r="F721" s="5" t="n"/>
      <c r="G721" s="15" t="n"/>
      <c r="H721" s="14" t="n"/>
      <c r="I721" s="5" t="n"/>
      <c r="J721" s="6">
        <f>IF(AND(B721&amp;""="",F721&amp;""=""),"",IFERROR(INDEX('المنتجات'!$B$5:$B$204,MATCH($F721,'المنتجات'!$A$5:$A$204,0))&amp;"",""))</f>
        <v/>
      </c>
      <c r="K721" s="18">
        <f>IF(AND(B721&amp;""="",F721&amp;""=""),"",IFERROR(INDEX('المنتجات'!$D$5:$D$204,MATCH($F721,'المنتجات'!$A$5:$A$204,0))*G721-H721,0))</f>
        <v/>
      </c>
      <c r="L721" s="18">
        <f>IF(AND(B721&amp;""="",F721&amp;""=""),"",IF(I721="تم التسليم",IFERROR(INDEX('المحافظات'!$B$5:$B$44,MATCH($E721,'المحافظات'!$A$5:$A$44,0)),0),0))</f>
        <v/>
      </c>
      <c r="M721" s="18">
        <f>IF(AND(B721&amp;""="",F721&amp;""=""),"",IFERROR(INDEX('المنتجات'!$C$5:$C$204,MATCH($F721,'المنتجات'!$A$5:$A$204,0))*G721,0))</f>
        <v/>
      </c>
      <c r="N721" s="18">
        <f>IF(AND(B721&amp;""="",F721&amp;""=""),"",IF(I721="تم التسليم",IFERROR(INDEX('المحافظات'!$C$5:$C$44,MATCH($E721,'المحافظات'!$A$5:$A$44,0)),0),IF(I721="مرتجع",IFERROR(INDEX('المحافظات'!$D$5:$D$44,MATCH($E721,'المحافظات'!$A$5:$A$44,0)),0),0)))</f>
        <v/>
      </c>
      <c r="O721" s="18">
        <f>IF(AND(B721&amp;""="",F721&amp;""=""),"",IF(I721="تم التسليم",K721+L721-M721-N721,IF(I721="مرتجع",-N721,IF(I721="ملغي",0,""))))</f>
        <v/>
      </c>
      <c r="P721" s="6">
        <f>IF(AND(B721&amp;""="",F721&amp;""=""),"",IF(NOT(ISNUMBER(MATCH(F721,'المنتجات'!$A$5:$A$204,0))),"كود المنتج غير معروف",IF(NOT(ISNUMBER(MATCH(E721,'المحافظات'!$A$5:$A$44,0))),"المنطقة غير معروفة",IF(K721&lt;0,"الخصم أكبر من قيمة الطلب",IF(I721&amp;""="","اكتب الحالة","")))))</f>
        <v/>
      </c>
    </row>
    <row r="722">
      <c r="A722" s="17" t="n"/>
      <c r="B722" s="5" t="n"/>
      <c r="C722" s="5" t="n"/>
      <c r="D722" s="13" t="n"/>
      <c r="E722" s="5" t="n"/>
      <c r="F722" s="5" t="n"/>
      <c r="G722" s="15" t="n"/>
      <c r="H722" s="14" t="n"/>
      <c r="I722" s="5" t="n"/>
      <c r="J722" s="6">
        <f>IF(AND(B722&amp;""="",F722&amp;""=""),"",IFERROR(INDEX('المنتجات'!$B$5:$B$204,MATCH($F722,'المنتجات'!$A$5:$A$204,0))&amp;"",""))</f>
        <v/>
      </c>
      <c r="K722" s="18">
        <f>IF(AND(B722&amp;""="",F722&amp;""=""),"",IFERROR(INDEX('المنتجات'!$D$5:$D$204,MATCH($F722,'المنتجات'!$A$5:$A$204,0))*G722-H722,0))</f>
        <v/>
      </c>
      <c r="L722" s="18">
        <f>IF(AND(B722&amp;""="",F722&amp;""=""),"",IF(I722="تم التسليم",IFERROR(INDEX('المحافظات'!$B$5:$B$44,MATCH($E722,'المحافظات'!$A$5:$A$44,0)),0),0))</f>
        <v/>
      </c>
      <c r="M722" s="18">
        <f>IF(AND(B722&amp;""="",F722&amp;""=""),"",IFERROR(INDEX('المنتجات'!$C$5:$C$204,MATCH($F722,'المنتجات'!$A$5:$A$204,0))*G722,0))</f>
        <v/>
      </c>
      <c r="N722" s="18">
        <f>IF(AND(B722&amp;""="",F722&amp;""=""),"",IF(I722="تم التسليم",IFERROR(INDEX('المحافظات'!$C$5:$C$44,MATCH($E722,'المحافظات'!$A$5:$A$44,0)),0),IF(I722="مرتجع",IFERROR(INDEX('المحافظات'!$D$5:$D$44,MATCH($E722,'المحافظات'!$A$5:$A$44,0)),0),0)))</f>
        <v/>
      </c>
      <c r="O722" s="18">
        <f>IF(AND(B722&amp;""="",F722&amp;""=""),"",IF(I722="تم التسليم",K722+L722-M722-N722,IF(I722="مرتجع",-N722,IF(I722="ملغي",0,""))))</f>
        <v/>
      </c>
      <c r="P722" s="6">
        <f>IF(AND(B722&amp;""="",F722&amp;""=""),"",IF(NOT(ISNUMBER(MATCH(F722,'المنتجات'!$A$5:$A$204,0))),"كود المنتج غير معروف",IF(NOT(ISNUMBER(MATCH(E722,'المحافظات'!$A$5:$A$44,0))),"المنطقة غير معروفة",IF(K722&lt;0,"الخصم أكبر من قيمة الطلب",IF(I722&amp;""="","اكتب الحالة","")))))</f>
        <v/>
      </c>
    </row>
    <row r="723">
      <c r="A723" s="17" t="n"/>
      <c r="B723" s="5" t="n"/>
      <c r="C723" s="5" t="n"/>
      <c r="D723" s="13" t="n"/>
      <c r="E723" s="5" t="n"/>
      <c r="F723" s="5" t="n"/>
      <c r="G723" s="15" t="n"/>
      <c r="H723" s="14" t="n"/>
      <c r="I723" s="5" t="n"/>
      <c r="J723" s="6">
        <f>IF(AND(B723&amp;""="",F723&amp;""=""),"",IFERROR(INDEX('المنتجات'!$B$5:$B$204,MATCH($F723,'المنتجات'!$A$5:$A$204,0))&amp;"",""))</f>
        <v/>
      </c>
      <c r="K723" s="18">
        <f>IF(AND(B723&amp;""="",F723&amp;""=""),"",IFERROR(INDEX('المنتجات'!$D$5:$D$204,MATCH($F723,'المنتجات'!$A$5:$A$204,0))*G723-H723,0))</f>
        <v/>
      </c>
      <c r="L723" s="18">
        <f>IF(AND(B723&amp;""="",F723&amp;""=""),"",IF(I723="تم التسليم",IFERROR(INDEX('المحافظات'!$B$5:$B$44,MATCH($E723,'المحافظات'!$A$5:$A$44,0)),0),0))</f>
        <v/>
      </c>
      <c r="M723" s="18">
        <f>IF(AND(B723&amp;""="",F723&amp;""=""),"",IFERROR(INDEX('المنتجات'!$C$5:$C$204,MATCH($F723,'المنتجات'!$A$5:$A$204,0))*G723,0))</f>
        <v/>
      </c>
      <c r="N723" s="18">
        <f>IF(AND(B723&amp;""="",F723&amp;""=""),"",IF(I723="تم التسليم",IFERROR(INDEX('المحافظات'!$C$5:$C$44,MATCH($E723,'المحافظات'!$A$5:$A$44,0)),0),IF(I723="مرتجع",IFERROR(INDEX('المحافظات'!$D$5:$D$44,MATCH($E723,'المحافظات'!$A$5:$A$44,0)),0),0)))</f>
        <v/>
      </c>
      <c r="O723" s="18">
        <f>IF(AND(B723&amp;""="",F723&amp;""=""),"",IF(I723="تم التسليم",K723+L723-M723-N723,IF(I723="مرتجع",-N723,IF(I723="ملغي",0,""))))</f>
        <v/>
      </c>
      <c r="P723" s="6">
        <f>IF(AND(B723&amp;""="",F723&amp;""=""),"",IF(NOT(ISNUMBER(MATCH(F723,'المنتجات'!$A$5:$A$204,0))),"كود المنتج غير معروف",IF(NOT(ISNUMBER(MATCH(E723,'المحافظات'!$A$5:$A$44,0))),"المنطقة غير معروفة",IF(K723&lt;0,"الخصم أكبر من قيمة الطلب",IF(I723&amp;""="","اكتب الحالة","")))))</f>
        <v/>
      </c>
    </row>
    <row r="724">
      <c r="A724" s="17" t="n"/>
      <c r="B724" s="5" t="n"/>
      <c r="C724" s="5" t="n"/>
      <c r="D724" s="13" t="n"/>
      <c r="E724" s="5" t="n"/>
      <c r="F724" s="5" t="n"/>
      <c r="G724" s="15" t="n"/>
      <c r="H724" s="14" t="n"/>
      <c r="I724" s="5" t="n"/>
      <c r="J724" s="6">
        <f>IF(AND(B724&amp;""="",F724&amp;""=""),"",IFERROR(INDEX('المنتجات'!$B$5:$B$204,MATCH($F724,'المنتجات'!$A$5:$A$204,0))&amp;"",""))</f>
        <v/>
      </c>
      <c r="K724" s="18">
        <f>IF(AND(B724&amp;""="",F724&amp;""=""),"",IFERROR(INDEX('المنتجات'!$D$5:$D$204,MATCH($F724,'المنتجات'!$A$5:$A$204,0))*G724-H724,0))</f>
        <v/>
      </c>
      <c r="L724" s="18">
        <f>IF(AND(B724&amp;""="",F724&amp;""=""),"",IF(I724="تم التسليم",IFERROR(INDEX('المحافظات'!$B$5:$B$44,MATCH($E724,'المحافظات'!$A$5:$A$44,0)),0),0))</f>
        <v/>
      </c>
      <c r="M724" s="18">
        <f>IF(AND(B724&amp;""="",F724&amp;""=""),"",IFERROR(INDEX('المنتجات'!$C$5:$C$204,MATCH($F724,'المنتجات'!$A$5:$A$204,0))*G724,0))</f>
        <v/>
      </c>
      <c r="N724" s="18">
        <f>IF(AND(B724&amp;""="",F724&amp;""=""),"",IF(I724="تم التسليم",IFERROR(INDEX('المحافظات'!$C$5:$C$44,MATCH($E724,'المحافظات'!$A$5:$A$44,0)),0),IF(I724="مرتجع",IFERROR(INDEX('المحافظات'!$D$5:$D$44,MATCH($E724,'المحافظات'!$A$5:$A$44,0)),0),0)))</f>
        <v/>
      </c>
      <c r="O724" s="18">
        <f>IF(AND(B724&amp;""="",F724&amp;""=""),"",IF(I724="تم التسليم",K724+L724-M724-N724,IF(I724="مرتجع",-N724,IF(I724="ملغي",0,""))))</f>
        <v/>
      </c>
      <c r="P724" s="6">
        <f>IF(AND(B724&amp;""="",F724&amp;""=""),"",IF(NOT(ISNUMBER(MATCH(F724,'المنتجات'!$A$5:$A$204,0))),"كود المنتج غير معروف",IF(NOT(ISNUMBER(MATCH(E724,'المحافظات'!$A$5:$A$44,0))),"المنطقة غير معروفة",IF(K724&lt;0,"الخصم أكبر من قيمة الطلب",IF(I724&amp;""="","اكتب الحالة","")))))</f>
        <v/>
      </c>
    </row>
    <row r="725">
      <c r="A725" s="17" t="n"/>
      <c r="B725" s="5" t="n"/>
      <c r="C725" s="5" t="n"/>
      <c r="D725" s="13" t="n"/>
      <c r="E725" s="5" t="n"/>
      <c r="F725" s="5" t="n"/>
      <c r="G725" s="15" t="n"/>
      <c r="H725" s="14" t="n"/>
      <c r="I725" s="5" t="n"/>
      <c r="J725" s="6">
        <f>IF(AND(B725&amp;""="",F725&amp;""=""),"",IFERROR(INDEX('المنتجات'!$B$5:$B$204,MATCH($F725,'المنتجات'!$A$5:$A$204,0))&amp;"",""))</f>
        <v/>
      </c>
      <c r="K725" s="18">
        <f>IF(AND(B725&amp;""="",F725&amp;""=""),"",IFERROR(INDEX('المنتجات'!$D$5:$D$204,MATCH($F725,'المنتجات'!$A$5:$A$204,0))*G725-H725,0))</f>
        <v/>
      </c>
      <c r="L725" s="18">
        <f>IF(AND(B725&amp;""="",F725&amp;""=""),"",IF(I725="تم التسليم",IFERROR(INDEX('المحافظات'!$B$5:$B$44,MATCH($E725,'المحافظات'!$A$5:$A$44,0)),0),0))</f>
        <v/>
      </c>
      <c r="M725" s="18">
        <f>IF(AND(B725&amp;""="",F725&amp;""=""),"",IFERROR(INDEX('المنتجات'!$C$5:$C$204,MATCH($F725,'المنتجات'!$A$5:$A$204,0))*G725,0))</f>
        <v/>
      </c>
      <c r="N725" s="18">
        <f>IF(AND(B725&amp;""="",F725&amp;""=""),"",IF(I725="تم التسليم",IFERROR(INDEX('المحافظات'!$C$5:$C$44,MATCH($E725,'المحافظات'!$A$5:$A$44,0)),0),IF(I725="مرتجع",IFERROR(INDEX('المحافظات'!$D$5:$D$44,MATCH($E725,'المحافظات'!$A$5:$A$44,0)),0),0)))</f>
        <v/>
      </c>
      <c r="O725" s="18">
        <f>IF(AND(B725&amp;""="",F725&amp;""=""),"",IF(I725="تم التسليم",K725+L725-M725-N725,IF(I725="مرتجع",-N725,IF(I725="ملغي",0,""))))</f>
        <v/>
      </c>
      <c r="P725" s="6">
        <f>IF(AND(B725&amp;""="",F725&amp;""=""),"",IF(NOT(ISNUMBER(MATCH(F725,'المنتجات'!$A$5:$A$204,0))),"كود المنتج غير معروف",IF(NOT(ISNUMBER(MATCH(E725,'المحافظات'!$A$5:$A$44,0))),"المنطقة غير معروفة",IF(K725&lt;0,"الخصم أكبر من قيمة الطلب",IF(I725&amp;""="","اكتب الحالة","")))))</f>
        <v/>
      </c>
    </row>
    <row r="726">
      <c r="A726" s="17" t="n"/>
      <c r="B726" s="5" t="n"/>
      <c r="C726" s="5" t="n"/>
      <c r="D726" s="13" t="n"/>
      <c r="E726" s="5" t="n"/>
      <c r="F726" s="5" t="n"/>
      <c r="G726" s="15" t="n"/>
      <c r="H726" s="14" t="n"/>
      <c r="I726" s="5" t="n"/>
      <c r="J726" s="6">
        <f>IF(AND(B726&amp;""="",F726&amp;""=""),"",IFERROR(INDEX('المنتجات'!$B$5:$B$204,MATCH($F726,'المنتجات'!$A$5:$A$204,0))&amp;"",""))</f>
        <v/>
      </c>
      <c r="K726" s="18">
        <f>IF(AND(B726&amp;""="",F726&amp;""=""),"",IFERROR(INDEX('المنتجات'!$D$5:$D$204,MATCH($F726,'المنتجات'!$A$5:$A$204,0))*G726-H726,0))</f>
        <v/>
      </c>
      <c r="L726" s="18">
        <f>IF(AND(B726&amp;""="",F726&amp;""=""),"",IF(I726="تم التسليم",IFERROR(INDEX('المحافظات'!$B$5:$B$44,MATCH($E726,'المحافظات'!$A$5:$A$44,0)),0),0))</f>
        <v/>
      </c>
      <c r="M726" s="18">
        <f>IF(AND(B726&amp;""="",F726&amp;""=""),"",IFERROR(INDEX('المنتجات'!$C$5:$C$204,MATCH($F726,'المنتجات'!$A$5:$A$204,0))*G726,0))</f>
        <v/>
      </c>
      <c r="N726" s="18">
        <f>IF(AND(B726&amp;""="",F726&amp;""=""),"",IF(I726="تم التسليم",IFERROR(INDEX('المحافظات'!$C$5:$C$44,MATCH($E726,'المحافظات'!$A$5:$A$44,0)),0),IF(I726="مرتجع",IFERROR(INDEX('المحافظات'!$D$5:$D$44,MATCH($E726,'المحافظات'!$A$5:$A$44,0)),0),0)))</f>
        <v/>
      </c>
      <c r="O726" s="18">
        <f>IF(AND(B726&amp;""="",F726&amp;""=""),"",IF(I726="تم التسليم",K726+L726-M726-N726,IF(I726="مرتجع",-N726,IF(I726="ملغي",0,""))))</f>
        <v/>
      </c>
      <c r="P726" s="6">
        <f>IF(AND(B726&amp;""="",F726&amp;""=""),"",IF(NOT(ISNUMBER(MATCH(F726,'المنتجات'!$A$5:$A$204,0))),"كود المنتج غير معروف",IF(NOT(ISNUMBER(MATCH(E726,'المحافظات'!$A$5:$A$44,0))),"المنطقة غير معروفة",IF(K726&lt;0,"الخصم أكبر من قيمة الطلب",IF(I726&amp;""="","اكتب الحالة","")))))</f>
        <v/>
      </c>
    </row>
    <row r="727">
      <c r="A727" s="17" t="n"/>
      <c r="B727" s="5" t="n"/>
      <c r="C727" s="5" t="n"/>
      <c r="D727" s="13" t="n"/>
      <c r="E727" s="5" t="n"/>
      <c r="F727" s="5" t="n"/>
      <c r="G727" s="15" t="n"/>
      <c r="H727" s="14" t="n"/>
      <c r="I727" s="5" t="n"/>
      <c r="J727" s="6">
        <f>IF(AND(B727&amp;""="",F727&amp;""=""),"",IFERROR(INDEX('المنتجات'!$B$5:$B$204,MATCH($F727,'المنتجات'!$A$5:$A$204,0))&amp;"",""))</f>
        <v/>
      </c>
      <c r="K727" s="18">
        <f>IF(AND(B727&amp;""="",F727&amp;""=""),"",IFERROR(INDEX('المنتجات'!$D$5:$D$204,MATCH($F727,'المنتجات'!$A$5:$A$204,0))*G727-H727,0))</f>
        <v/>
      </c>
      <c r="L727" s="18">
        <f>IF(AND(B727&amp;""="",F727&amp;""=""),"",IF(I727="تم التسليم",IFERROR(INDEX('المحافظات'!$B$5:$B$44,MATCH($E727,'المحافظات'!$A$5:$A$44,0)),0),0))</f>
        <v/>
      </c>
      <c r="M727" s="18">
        <f>IF(AND(B727&amp;""="",F727&amp;""=""),"",IFERROR(INDEX('المنتجات'!$C$5:$C$204,MATCH($F727,'المنتجات'!$A$5:$A$204,0))*G727,0))</f>
        <v/>
      </c>
      <c r="N727" s="18">
        <f>IF(AND(B727&amp;""="",F727&amp;""=""),"",IF(I727="تم التسليم",IFERROR(INDEX('المحافظات'!$C$5:$C$44,MATCH($E727,'المحافظات'!$A$5:$A$44,0)),0),IF(I727="مرتجع",IFERROR(INDEX('المحافظات'!$D$5:$D$44,MATCH($E727,'المحافظات'!$A$5:$A$44,0)),0),0)))</f>
        <v/>
      </c>
      <c r="O727" s="18">
        <f>IF(AND(B727&amp;""="",F727&amp;""=""),"",IF(I727="تم التسليم",K727+L727-M727-N727,IF(I727="مرتجع",-N727,IF(I727="ملغي",0,""))))</f>
        <v/>
      </c>
      <c r="P727" s="6">
        <f>IF(AND(B727&amp;""="",F727&amp;""=""),"",IF(NOT(ISNUMBER(MATCH(F727,'المنتجات'!$A$5:$A$204,0))),"كود المنتج غير معروف",IF(NOT(ISNUMBER(MATCH(E727,'المحافظات'!$A$5:$A$44,0))),"المنطقة غير معروفة",IF(K727&lt;0,"الخصم أكبر من قيمة الطلب",IF(I727&amp;""="","اكتب الحالة","")))))</f>
        <v/>
      </c>
    </row>
    <row r="728">
      <c r="A728" s="17" t="n"/>
      <c r="B728" s="5" t="n"/>
      <c r="C728" s="5" t="n"/>
      <c r="D728" s="13" t="n"/>
      <c r="E728" s="5" t="n"/>
      <c r="F728" s="5" t="n"/>
      <c r="G728" s="15" t="n"/>
      <c r="H728" s="14" t="n"/>
      <c r="I728" s="5" t="n"/>
      <c r="J728" s="6">
        <f>IF(AND(B728&amp;""="",F728&amp;""=""),"",IFERROR(INDEX('المنتجات'!$B$5:$B$204,MATCH($F728,'المنتجات'!$A$5:$A$204,0))&amp;"",""))</f>
        <v/>
      </c>
      <c r="K728" s="18">
        <f>IF(AND(B728&amp;""="",F728&amp;""=""),"",IFERROR(INDEX('المنتجات'!$D$5:$D$204,MATCH($F728,'المنتجات'!$A$5:$A$204,0))*G728-H728,0))</f>
        <v/>
      </c>
      <c r="L728" s="18">
        <f>IF(AND(B728&amp;""="",F728&amp;""=""),"",IF(I728="تم التسليم",IFERROR(INDEX('المحافظات'!$B$5:$B$44,MATCH($E728,'المحافظات'!$A$5:$A$44,0)),0),0))</f>
        <v/>
      </c>
      <c r="M728" s="18">
        <f>IF(AND(B728&amp;""="",F728&amp;""=""),"",IFERROR(INDEX('المنتجات'!$C$5:$C$204,MATCH($F728,'المنتجات'!$A$5:$A$204,0))*G728,0))</f>
        <v/>
      </c>
      <c r="N728" s="18">
        <f>IF(AND(B728&amp;""="",F728&amp;""=""),"",IF(I728="تم التسليم",IFERROR(INDEX('المحافظات'!$C$5:$C$44,MATCH($E728,'المحافظات'!$A$5:$A$44,0)),0),IF(I728="مرتجع",IFERROR(INDEX('المحافظات'!$D$5:$D$44,MATCH($E728,'المحافظات'!$A$5:$A$44,0)),0),0)))</f>
        <v/>
      </c>
      <c r="O728" s="18">
        <f>IF(AND(B728&amp;""="",F728&amp;""=""),"",IF(I728="تم التسليم",K728+L728-M728-N728,IF(I728="مرتجع",-N728,IF(I728="ملغي",0,""))))</f>
        <v/>
      </c>
      <c r="P728" s="6">
        <f>IF(AND(B728&amp;""="",F728&amp;""=""),"",IF(NOT(ISNUMBER(MATCH(F728,'المنتجات'!$A$5:$A$204,0))),"كود المنتج غير معروف",IF(NOT(ISNUMBER(MATCH(E728,'المحافظات'!$A$5:$A$44,0))),"المنطقة غير معروفة",IF(K728&lt;0,"الخصم أكبر من قيمة الطلب",IF(I728&amp;""="","اكتب الحالة","")))))</f>
        <v/>
      </c>
    </row>
    <row r="729">
      <c r="A729" s="17" t="n"/>
      <c r="B729" s="5" t="n"/>
      <c r="C729" s="5" t="n"/>
      <c r="D729" s="13" t="n"/>
      <c r="E729" s="5" t="n"/>
      <c r="F729" s="5" t="n"/>
      <c r="G729" s="15" t="n"/>
      <c r="H729" s="14" t="n"/>
      <c r="I729" s="5" t="n"/>
      <c r="J729" s="6">
        <f>IF(AND(B729&amp;""="",F729&amp;""=""),"",IFERROR(INDEX('المنتجات'!$B$5:$B$204,MATCH($F729,'المنتجات'!$A$5:$A$204,0))&amp;"",""))</f>
        <v/>
      </c>
      <c r="K729" s="18">
        <f>IF(AND(B729&amp;""="",F729&amp;""=""),"",IFERROR(INDEX('المنتجات'!$D$5:$D$204,MATCH($F729,'المنتجات'!$A$5:$A$204,0))*G729-H729,0))</f>
        <v/>
      </c>
      <c r="L729" s="18">
        <f>IF(AND(B729&amp;""="",F729&amp;""=""),"",IF(I729="تم التسليم",IFERROR(INDEX('المحافظات'!$B$5:$B$44,MATCH($E729,'المحافظات'!$A$5:$A$44,0)),0),0))</f>
        <v/>
      </c>
      <c r="M729" s="18">
        <f>IF(AND(B729&amp;""="",F729&amp;""=""),"",IFERROR(INDEX('المنتجات'!$C$5:$C$204,MATCH($F729,'المنتجات'!$A$5:$A$204,0))*G729,0))</f>
        <v/>
      </c>
      <c r="N729" s="18">
        <f>IF(AND(B729&amp;""="",F729&amp;""=""),"",IF(I729="تم التسليم",IFERROR(INDEX('المحافظات'!$C$5:$C$44,MATCH($E729,'المحافظات'!$A$5:$A$44,0)),0),IF(I729="مرتجع",IFERROR(INDEX('المحافظات'!$D$5:$D$44,MATCH($E729,'المحافظات'!$A$5:$A$44,0)),0),0)))</f>
        <v/>
      </c>
      <c r="O729" s="18">
        <f>IF(AND(B729&amp;""="",F729&amp;""=""),"",IF(I729="تم التسليم",K729+L729-M729-N729,IF(I729="مرتجع",-N729,IF(I729="ملغي",0,""))))</f>
        <v/>
      </c>
      <c r="P729" s="6">
        <f>IF(AND(B729&amp;""="",F729&amp;""=""),"",IF(NOT(ISNUMBER(MATCH(F729,'المنتجات'!$A$5:$A$204,0))),"كود المنتج غير معروف",IF(NOT(ISNUMBER(MATCH(E729,'المحافظات'!$A$5:$A$44,0))),"المنطقة غير معروفة",IF(K729&lt;0,"الخصم أكبر من قيمة الطلب",IF(I729&amp;""="","اكتب الحالة","")))))</f>
        <v/>
      </c>
    </row>
    <row r="730">
      <c r="A730" s="17" t="n"/>
      <c r="B730" s="5" t="n"/>
      <c r="C730" s="5" t="n"/>
      <c r="D730" s="13" t="n"/>
      <c r="E730" s="5" t="n"/>
      <c r="F730" s="5" t="n"/>
      <c r="G730" s="15" t="n"/>
      <c r="H730" s="14" t="n"/>
      <c r="I730" s="5" t="n"/>
      <c r="J730" s="6">
        <f>IF(AND(B730&amp;""="",F730&amp;""=""),"",IFERROR(INDEX('المنتجات'!$B$5:$B$204,MATCH($F730,'المنتجات'!$A$5:$A$204,0))&amp;"",""))</f>
        <v/>
      </c>
      <c r="K730" s="18">
        <f>IF(AND(B730&amp;""="",F730&amp;""=""),"",IFERROR(INDEX('المنتجات'!$D$5:$D$204,MATCH($F730,'المنتجات'!$A$5:$A$204,0))*G730-H730,0))</f>
        <v/>
      </c>
      <c r="L730" s="18">
        <f>IF(AND(B730&amp;""="",F730&amp;""=""),"",IF(I730="تم التسليم",IFERROR(INDEX('المحافظات'!$B$5:$B$44,MATCH($E730,'المحافظات'!$A$5:$A$44,0)),0),0))</f>
        <v/>
      </c>
      <c r="M730" s="18">
        <f>IF(AND(B730&amp;""="",F730&amp;""=""),"",IFERROR(INDEX('المنتجات'!$C$5:$C$204,MATCH($F730,'المنتجات'!$A$5:$A$204,0))*G730,0))</f>
        <v/>
      </c>
      <c r="N730" s="18">
        <f>IF(AND(B730&amp;""="",F730&amp;""=""),"",IF(I730="تم التسليم",IFERROR(INDEX('المحافظات'!$C$5:$C$44,MATCH($E730,'المحافظات'!$A$5:$A$44,0)),0),IF(I730="مرتجع",IFERROR(INDEX('المحافظات'!$D$5:$D$44,MATCH($E730,'المحافظات'!$A$5:$A$44,0)),0),0)))</f>
        <v/>
      </c>
      <c r="O730" s="18">
        <f>IF(AND(B730&amp;""="",F730&amp;""=""),"",IF(I730="تم التسليم",K730+L730-M730-N730,IF(I730="مرتجع",-N730,IF(I730="ملغي",0,""))))</f>
        <v/>
      </c>
      <c r="P730" s="6">
        <f>IF(AND(B730&amp;""="",F730&amp;""=""),"",IF(NOT(ISNUMBER(MATCH(F730,'المنتجات'!$A$5:$A$204,0))),"كود المنتج غير معروف",IF(NOT(ISNUMBER(MATCH(E730,'المحافظات'!$A$5:$A$44,0))),"المنطقة غير معروفة",IF(K730&lt;0,"الخصم أكبر من قيمة الطلب",IF(I730&amp;""="","اكتب الحالة","")))))</f>
        <v/>
      </c>
    </row>
    <row r="731">
      <c r="A731" s="17" t="n"/>
      <c r="B731" s="5" t="n"/>
      <c r="C731" s="5" t="n"/>
      <c r="D731" s="13" t="n"/>
      <c r="E731" s="5" t="n"/>
      <c r="F731" s="5" t="n"/>
      <c r="G731" s="15" t="n"/>
      <c r="H731" s="14" t="n"/>
      <c r="I731" s="5" t="n"/>
      <c r="J731" s="6">
        <f>IF(AND(B731&amp;""="",F731&amp;""=""),"",IFERROR(INDEX('المنتجات'!$B$5:$B$204,MATCH($F731,'المنتجات'!$A$5:$A$204,0))&amp;"",""))</f>
        <v/>
      </c>
      <c r="K731" s="18">
        <f>IF(AND(B731&amp;""="",F731&amp;""=""),"",IFERROR(INDEX('المنتجات'!$D$5:$D$204,MATCH($F731,'المنتجات'!$A$5:$A$204,0))*G731-H731,0))</f>
        <v/>
      </c>
      <c r="L731" s="18">
        <f>IF(AND(B731&amp;""="",F731&amp;""=""),"",IF(I731="تم التسليم",IFERROR(INDEX('المحافظات'!$B$5:$B$44,MATCH($E731,'المحافظات'!$A$5:$A$44,0)),0),0))</f>
        <v/>
      </c>
      <c r="M731" s="18">
        <f>IF(AND(B731&amp;""="",F731&amp;""=""),"",IFERROR(INDEX('المنتجات'!$C$5:$C$204,MATCH($F731,'المنتجات'!$A$5:$A$204,0))*G731,0))</f>
        <v/>
      </c>
      <c r="N731" s="18">
        <f>IF(AND(B731&amp;""="",F731&amp;""=""),"",IF(I731="تم التسليم",IFERROR(INDEX('المحافظات'!$C$5:$C$44,MATCH($E731,'المحافظات'!$A$5:$A$44,0)),0),IF(I731="مرتجع",IFERROR(INDEX('المحافظات'!$D$5:$D$44,MATCH($E731,'المحافظات'!$A$5:$A$44,0)),0),0)))</f>
        <v/>
      </c>
      <c r="O731" s="18">
        <f>IF(AND(B731&amp;""="",F731&amp;""=""),"",IF(I731="تم التسليم",K731+L731-M731-N731,IF(I731="مرتجع",-N731,IF(I731="ملغي",0,""))))</f>
        <v/>
      </c>
      <c r="P731" s="6">
        <f>IF(AND(B731&amp;""="",F731&amp;""=""),"",IF(NOT(ISNUMBER(MATCH(F731,'المنتجات'!$A$5:$A$204,0))),"كود المنتج غير معروف",IF(NOT(ISNUMBER(MATCH(E731,'المحافظات'!$A$5:$A$44,0))),"المنطقة غير معروفة",IF(K731&lt;0,"الخصم أكبر من قيمة الطلب",IF(I731&amp;""="","اكتب الحالة","")))))</f>
        <v/>
      </c>
    </row>
    <row r="732">
      <c r="A732" s="17" t="n"/>
      <c r="B732" s="5" t="n"/>
      <c r="C732" s="5" t="n"/>
      <c r="D732" s="13" t="n"/>
      <c r="E732" s="5" t="n"/>
      <c r="F732" s="5" t="n"/>
      <c r="G732" s="15" t="n"/>
      <c r="H732" s="14" t="n"/>
      <c r="I732" s="5" t="n"/>
      <c r="J732" s="6">
        <f>IF(AND(B732&amp;""="",F732&amp;""=""),"",IFERROR(INDEX('المنتجات'!$B$5:$B$204,MATCH($F732,'المنتجات'!$A$5:$A$204,0))&amp;"",""))</f>
        <v/>
      </c>
      <c r="K732" s="18">
        <f>IF(AND(B732&amp;""="",F732&amp;""=""),"",IFERROR(INDEX('المنتجات'!$D$5:$D$204,MATCH($F732,'المنتجات'!$A$5:$A$204,0))*G732-H732,0))</f>
        <v/>
      </c>
      <c r="L732" s="18">
        <f>IF(AND(B732&amp;""="",F732&amp;""=""),"",IF(I732="تم التسليم",IFERROR(INDEX('المحافظات'!$B$5:$B$44,MATCH($E732,'المحافظات'!$A$5:$A$44,0)),0),0))</f>
        <v/>
      </c>
      <c r="M732" s="18">
        <f>IF(AND(B732&amp;""="",F732&amp;""=""),"",IFERROR(INDEX('المنتجات'!$C$5:$C$204,MATCH($F732,'المنتجات'!$A$5:$A$204,0))*G732,0))</f>
        <v/>
      </c>
      <c r="N732" s="18">
        <f>IF(AND(B732&amp;""="",F732&amp;""=""),"",IF(I732="تم التسليم",IFERROR(INDEX('المحافظات'!$C$5:$C$44,MATCH($E732,'المحافظات'!$A$5:$A$44,0)),0),IF(I732="مرتجع",IFERROR(INDEX('المحافظات'!$D$5:$D$44,MATCH($E732,'المحافظات'!$A$5:$A$44,0)),0),0)))</f>
        <v/>
      </c>
      <c r="O732" s="18">
        <f>IF(AND(B732&amp;""="",F732&amp;""=""),"",IF(I732="تم التسليم",K732+L732-M732-N732,IF(I732="مرتجع",-N732,IF(I732="ملغي",0,""))))</f>
        <v/>
      </c>
      <c r="P732" s="6">
        <f>IF(AND(B732&amp;""="",F732&amp;""=""),"",IF(NOT(ISNUMBER(MATCH(F732,'المنتجات'!$A$5:$A$204,0))),"كود المنتج غير معروف",IF(NOT(ISNUMBER(MATCH(E732,'المحافظات'!$A$5:$A$44,0))),"المنطقة غير معروفة",IF(K732&lt;0,"الخصم أكبر من قيمة الطلب",IF(I732&amp;""="","اكتب الحالة","")))))</f>
        <v/>
      </c>
    </row>
    <row r="733">
      <c r="A733" s="17" t="n"/>
      <c r="B733" s="5" t="n"/>
      <c r="C733" s="5" t="n"/>
      <c r="D733" s="13" t="n"/>
      <c r="E733" s="5" t="n"/>
      <c r="F733" s="5" t="n"/>
      <c r="G733" s="15" t="n"/>
      <c r="H733" s="14" t="n"/>
      <c r="I733" s="5" t="n"/>
      <c r="J733" s="6">
        <f>IF(AND(B733&amp;""="",F733&amp;""=""),"",IFERROR(INDEX('المنتجات'!$B$5:$B$204,MATCH($F733,'المنتجات'!$A$5:$A$204,0))&amp;"",""))</f>
        <v/>
      </c>
      <c r="K733" s="18">
        <f>IF(AND(B733&amp;""="",F733&amp;""=""),"",IFERROR(INDEX('المنتجات'!$D$5:$D$204,MATCH($F733,'المنتجات'!$A$5:$A$204,0))*G733-H733,0))</f>
        <v/>
      </c>
      <c r="L733" s="18">
        <f>IF(AND(B733&amp;""="",F733&amp;""=""),"",IF(I733="تم التسليم",IFERROR(INDEX('المحافظات'!$B$5:$B$44,MATCH($E733,'المحافظات'!$A$5:$A$44,0)),0),0))</f>
        <v/>
      </c>
      <c r="M733" s="18">
        <f>IF(AND(B733&amp;""="",F733&amp;""=""),"",IFERROR(INDEX('المنتجات'!$C$5:$C$204,MATCH($F733,'المنتجات'!$A$5:$A$204,0))*G733,0))</f>
        <v/>
      </c>
      <c r="N733" s="18">
        <f>IF(AND(B733&amp;""="",F733&amp;""=""),"",IF(I733="تم التسليم",IFERROR(INDEX('المحافظات'!$C$5:$C$44,MATCH($E733,'المحافظات'!$A$5:$A$44,0)),0),IF(I733="مرتجع",IFERROR(INDEX('المحافظات'!$D$5:$D$44,MATCH($E733,'المحافظات'!$A$5:$A$44,0)),0),0)))</f>
        <v/>
      </c>
      <c r="O733" s="18">
        <f>IF(AND(B733&amp;""="",F733&amp;""=""),"",IF(I733="تم التسليم",K733+L733-M733-N733,IF(I733="مرتجع",-N733,IF(I733="ملغي",0,""))))</f>
        <v/>
      </c>
      <c r="P733" s="6">
        <f>IF(AND(B733&amp;""="",F733&amp;""=""),"",IF(NOT(ISNUMBER(MATCH(F733,'المنتجات'!$A$5:$A$204,0))),"كود المنتج غير معروف",IF(NOT(ISNUMBER(MATCH(E733,'المحافظات'!$A$5:$A$44,0))),"المنطقة غير معروفة",IF(K733&lt;0,"الخصم أكبر من قيمة الطلب",IF(I733&amp;""="","اكتب الحالة","")))))</f>
        <v/>
      </c>
    </row>
    <row r="734">
      <c r="A734" s="17" t="n"/>
      <c r="B734" s="5" t="n"/>
      <c r="C734" s="5" t="n"/>
      <c r="D734" s="13" t="n"/>
      <c r="E734" s="5" t="n"/>
      <c r="F734" s="5" t="n"/>
      <c r="G734" s="15" t="n"/>
      <c r="H734" s="14" t="n"/>
      <c r="I734" s="5" t="n"/>
      <c r="J734" s="6">
        <f>IF(AND(B734&amp;""="",F734&amp;""=""),"",IFERROR(INDEX('المنتجات'!$B$5:$B$204,MATCH($F734,'المنتجات'!$A$5:$A$204,0))&amp;"",""))</f>
        <v/>
      </c>
      <c r="K734" s="18">
        <f>IF(AND(B734&amp;""="",F734&amp;""=""),"",IFERROR(INDEX('المنتجات'!$D$5:$D$204,MATCH($F734,'المنتجات'!$A$5:$A$204,0))*G734-H734,0))</f>
        <v/>
      </c>
      <c r="L734" s="18">
        <f>IF(AND(B734&amp;""="",F734&amp;""=""),"",IF(I734="تم التسليم",IFERROR(INDEX('المحافظات'!$B$5:$B$44,MATCH($E734,'المحافظات'!$A$5:$A$44,0)),0),0))</f>
        <v/>
      </c>
      <c r="M734" s="18">
        <f>IF(AND(B734&amp;""="",F734&amp;""=""),"",IFERROR(INDEX('المنتجات'!$C$5:$C$204,MATCH($F734,'المنتجات'!$A$5:$A$204,0))*G734,0))</f>
        <v/>
      </c>
      <c r="N734" s="18">
        <f>IF(AND(B734&amp;""="",F734&amp;""=""),"",IF(I734="تم التسليم",IFERROR(INDEX('المحافظات'!$C$5:$C$44,MATCH($E734,'المحافظات'!$A$5:$A$44,0)),0),IF(I734="مرتجع",IFERROR(INDEX('المحافظات'!$D$5:$D$44,MATCH($E734,'المحافظات'!$A$5:$A$44,0)),0),0)))</f>
        <v/>
      </c>
      <c r="O734" s="18">
        <f>IF(AND(B734&amp;""="",F734&amp;""=""),"",IF(I734="تم التسليم",K734+L734-M734-N734,IF(I734="مرتجع",-N734,IF(I734="ملغي",0,""))))</f>
        <v/>
      </c>
      <c r="P734" s="6">
        <f>IF(AND(B734&amp;""="",F734&amp;""=""),"",IF(NOT(ISNUMBER(MATCH(F734,'المنتجات'!$A$5:$A$204,0))),"كود المنتج غير معروف",IF(NOT(ISNUMBER(MATCH(E734,'المحافظات'!$A$5:$A$44,0))),"المنطقة غير معروفة",IF(K734&lt;0,"الخصم أكبر من قيمة الطلب",IF(I734&amp;""="","اكتب الحالة","")))))</f>
        <v/>
      </c>
    </row>
    <row r="735">
      <c r="A735" s="17" t="n"/>
      <c r="B735" s="5" t="n"/>
      <c r="C735" s="5" t="n"/>
      <c r="D735" s="13" t="n"/>
      <c r="E735" s="5" t="n"/>
      <c r="F735" s="5" t="n"/>
      <c r="G735" s="15" t="n"/>
      <c r="H735" s="14" t="n"/>
      <c r="I735" s="5" t="n"/>
      <c r="J735" s="6">
        <f>IF(AND(B735&amp;""="",F735&amp;""=""),"",IFERROR(INDEX('المنتجات'!$B$5:$B$204,MATCH($F735,'المنتجات'!$A$5:$A$204,0))&amp;"",""))</f>
        <v/>
      </c>
      <c r="K735" s="18">
        <f>IF(AND(B735&amp;""="",F735&amp;""=""),"",IFERROR(INDEX('المنتجات'!$D$5:$D$204,MATCH($F735,'المنتجات'!$A$5:$A$204,0))*G735-H735,0))</f>
        <v/>
      </c>
      <c r="L735" s="18">
        <f>IF(AND(B735&amp;""="",F735&amp;""=""),"",IF(I735="تم التسليم",IFERROR(INDEX('المحافظات'!$B$5:$B$44,MATCH($E735,'المحافظات'!$A$5:$A$44,0)),0),0))</f>
        <v/>
      </c>
      <c r="M735" s="18">
        <f>IF(AND(B735&amp;""="",F735&amp;""=""),"",IFERROR(INDEX('المنتجات'!$C$5:$C$204,MATCH($F735,'المنتجات'!$A$5:$A$204,0))*G735,0))</f>
        <v/>
      </c>
      <c r="N735" s="18">
        <f>IF(AND(B735&amp;""="",F735&amp;""=""),"",IF(I735="تم التسليم",IFERROR(INDEX('المحافظات'!$C$5:$C$44,MATCH($E735,'المحافظات'!$A$5:$A$44,0)),0),IF(I735="مرتجع",IFERROR(INDEX('المحافظات'!$D$5:$D$44,MATCH($E735,'المحافظات'!$A$5:$A$44,0)),0),0)))</f>
        <v/>
      </c>
      <c r="O735" s="18">
        <f>IF(AND(B735&amp;""="",F735&amp;""=""),"",IF(I735="تم التسليم",K735+L735-M735-N735,IF(I735="مرتجع",-N735,IF(I735="ملغي",0,""))))</f>
        <v/>
      </c>
      <c r="P735" s="6">
        <f>IF(AND(B735&amp;""="",F735&amp;""=""),"",IF(NOT(ISNUMBER(MATCH(F735,'المنتجات'!$A$5:$A$204,0))),"كود المنتج غير معروف",IF(NOT(ISNUMBER(MATCH(E735,'المحافظات'!$A$5:$A$44,0))),"المنطقة غير معروفة",IF(K735&lt;0,"الخصم أكبر من قيمة الطلب",IF(I735&amp;""="","اكتب الحالة","")))))</f>
        <v/>
      </c>
    </row>
    <row r="736">
      <c r="A736" s="17" t="n"/>
      <c r="B736" s="5" t="n"/>
      <c r="C736" s="5" t="n"/>
      <c r="D736" s="13" t="n"/>
      <c r="E736" s="5" t="n"/>
      <c r="F736" s="5" t="n"/>
      <c r="G736" s="15" t="n"/>
      <c r="H736" s="14" t="n"/>
      <c r="I736" s="5" t="n"/>
      <c r="J736" s="6">
        <f>IF(AND(B736&amp;""="",F736&amp;""=""),"",IFERROR(INDEX('المنتجات'!$B$5:$B$204,MATCH($F736,'المنتجات'!$A$5:$A$204,0))&amp;"",""))</f>
        <v/>
      </c>
      <c r="K736" s="18">
        <f>IF(AND(B736&amp;""="",F736&amp;""=""),"",IFERROR(INDEX('المنتجات'!$D$5:$D$204,MATCH($F736,'المنتجات'!$A$5:$A$204,0))*G736-H736,0))</f>
        <v/>
      </c>
      <c r="L736" s="18">
        <f>IF(AND(B736&amp;""="",F736&amp;""=""),"",IF(I736="تم التسليم",IFERROR(INDEX('المحافظات'!$B$5:$B$44,MATCH($E736,'المحافظات'!$A$5:$A$44,0)),0),0))</f>
        <v/>
      </c>
      <c r="M736" s="18">
        <f>IF(AND(B736&amp;""="",F736&amp;""=""),"",IFERROR(INDEX('المنتجات'!$C$5:$C$204,MATCH($F736,'المنتجات'!$A$5:$A$204,0))*G736,0))</f>
        <v/>
      </c>
      <c r="N736" s="18">
        <f>IF(AND(B736&amp;""="",F736&amp;""=""),"",IF(I736="تم التسليم",IFERROR(INDEX('المحافظات'!$C$5:$C$44,MATCH($E736,'المحافظات'!$A$5:$A$44,0)),0),IF(I736="مرتجع",IFERROR(INDEX('المحافظات'!$D$5:$D$44,MATCH($E736,'المحافظات'!$A$5:$A$44,0)),0),0)))</f>
        <v/>
      </c>
      <c r="O736" s="18">
        <f>IF(AND(B736&amp;""="",F736&amp;""=""),"",IF(I736="تم التسليم",K736+L736-M736-N736,IF(I736="مرتجع",-N736,IF(I736="ملغي",0,""))))</f>
        <v/>
      </c>
      <c r="P736" s="6">
        <f>IF(AND(B736&amp;""="",F736&amp;""=""),"",IF(NOT(ISNUMBER(MATCH(F736,'المنتجات'!$A$5:$A$204,0))),"كود المنتج غير معروف",IF(NOT(ISNUMBER(MATCH(E736,'المحافظات'!$A$5:$A$44,0))),"المنطقة غير معروفة",IF(K736&lt;0,"الخصم أكبر من قيمة الطلب",IF(I736&amp;""="","اكتب الحالة","")))))</f>
        <v/>
      </c>
    </row>
    <row r="737">
      <c r="A737" s="17" t="n"/>
      <c r="B737" s="5" t="n"/>
      <c r="C737" s="5" t="n"/>
      <c r="D737" s="13" t="n"/>
      <c r="E737" s="5" t="n"/>
      <c r="F737" s="5" t="n"/>
      <c r="G737" s="15" t="n"/>
      <c r="H737" s="14" t="n"/>
      <c r="I737" s="5" t="n"/>
      <c r="J737" s="6">
        <f>IF(AND(B737&amp;""="",F737&amp;""=""),"",IFERROR(INDEX('المنتجات'!$B$5:$B$204,MATCH($F737,'المنتجات'!$A$5:$A$204,0))&amp;"",""))</f>
        <v/>
      </c>
      <c r="K737" s="18">
        <f>IF(AND(B737&amp;""="",F737&amp;""=""),"",IFERROR(INDEX('المنتجات'!$D$5:$D$204,MATCH($F737,'المنتجات'!$A$5:$A$204,0))*G737-H737,0))</f>
        <v/>
      </c>
      <c r="L737" s="18">
        <f>IF(AND(B737&amp;""="",F737&amp;""=""),"",IF(I737="تم التسليم",IFERROR(INDEX('المحافظات'!$B$5:$B$44,MATCH($E737,'المحافظات'!$A$5:$A$44,0)),0),0))</f>
        <v/>
      </c>
      <c r="M737" s="18">
        <f>IF(AND(B737&amp;""="",F737&amp;""=""),"",IFERROR(INDEX('المنتجات'!$C$5:$C$204,MATCH($F737,'المنتجات'!$A$5:$A$204,0))*G737,0))</f>
        <v/>
      </c>
      <c r="N737" s="18">
        <f>IF(AND(B737&amp;""="",F737&amp;""=""),"",IF(I737="تم التسليم",IFERROR(INDEX('المحافظات'!$C$5:$C$44,MATCH($E737,'المحافظات'!$A$5:$A$44,0)),0),IF(I737="مرتجع",IFERROR(INDEX('المحافظات'!$D$5:$D$44,MATCH($E737,'المحافظات'!$A$5:$A$44,0)),0),0)))</f>
        <v/>
      </c>
      <c r="O737" s="18">
        <f>IF(AND(B737&amp;""="",F737&amp;""=""),"",IF(I737="تم التسليم",K737+L737-M737-N737,IF(I737="مرتجع",-N737,IF(I737="ملغي",0,""))))</f>
        <v/>
      </c>
      <c r="P737" s="6">
        <f>IF(AND(B737&amp;""="",F737&amp;""=""),"",IF(NOT(ISNUMBER(MATCH(F737,'المنتجات'!$A$5:$A$204,0))),"كود المنتج غير معروف",IF(NOT(ISNUMBER(MATCH(E737,'المحافظات'!$A$5:$A$44,0))),"المنطقة غير معروفة",IF(K737&lt;0,"الخصم أكبر من قيمة الطلب",IF(I737&amp;""="","اكتب الحالة","")))))</f>
        <v/>
      </c>
    </row>
    <row r="738">
      <c r="A738" s="17" t="n"/>
      <c r="B738" s="5" t="n"/>
      <c r="C738" s="5" t="n"/>
      <c r="D738" s="13" t="n"/>
      <c r="E738" s="5" t="n"/>
      <c r="F738" s="5" t="n"/>
      <c r="G738" s="15" t="n"/>
      <c r="H738" s="14" t="n"/>
      <c r="I738" s="5" t="n"/>
      <c r="J738" s="6">
        <f>IF(AND(B738&amp;""="",F738&amp;""=""),"",IFERROR(INDEX('المنتجات'!$B$5:$B$204,MATCH($F738,'المنتجات'!$A$5:$A$204,0))&amp;"",""))</f>
        <v/>
      </c>
      <c r="K738" s="18">
        <f>IF(AND(B738&amp;""="",F738&amp;""=""),"",IFERROR(INDEX('المنتجات'!$D$5:$D$204,MATCH($F738,'المنتجات'!$A$5:$A$204,0))*G738-H738,0))</f>
        <v/>
      </c>
      <c r="L738" s="18">
        <f>IF(AND(B738&amp;""="",F738&amp;""=""),"",IF(I738="تم التسليم",IFERROR(INDEX('المحافظات'!$B$5:$B$44,MATCH($E738,'المحافظات'!$A$5:$A$44,0)),0),0))</f>
        <v/>
      </c>
      <c r="M738" s="18">
        <f>IF(AND(B738&amp;""="",F738&amp;""=""),"",IFERROR(INDEX('المنتجات'!$C$5:$C$204,MATCH($F738,'المنتجات'!$A$5:$A$204,0))*G738,0))</f>
        <v/>
      </c>
      <c r="N738" s="18">
        <f>IF(AND(B738&amp;""="",F738&amp;""=""),"",IF(I738="تم التسليم",IFERROR(INDEX('المحافظات'!$C$5:$C$44,MATCH($E738,'المحافظات'!$A$5:$A$44,0)),0),IF(I738="مرتجع",IFERROR(INDEX('المحافظات'!$D$5:$D$44,MATCH($E738,'المحافظات'!$A$5:$A$44,0)),0),0)))</f>
        <v/>
      </c>
      <c r="O738" s="18">
        <f>IF(AND(B738&amp;""="",F738&amp;""=""),"",IF(I738="تم التسليم",K738+L738-M738-N738,IF(I738="مرتجع",-N738,IF(I738="ملغي",0,""))))</f>
        <v/>
      </c>
      <c r="P738" s="6">
        <f>IF(AND(B738&amp;""="",F738&amp;""=""),"",IF(NOT(ISNUMBER(MATCH(F738,'المنتجات'!$A$5:$A$204,0))),"كود المنتج غير معروف",IF(NOT(ISNUMBER(MATCH(E738,'المحافظات'!$A$5:$A$44,0))),"المنطقة غير معروفة",IF(K738&lt;0,"الخصم أكبر من قيمة الطلب",IF(I738&amp;""="","اكتب الحالة","")))))</f>
        <v/>
      </c>
    </row>
    <row r="739">
      <c r="A739" s="17" t="n"/>
      <c r="B739" s="5" t="n"/>
      <c r="C739" s="5" t="n"/>
      <c r="D739" s="13" t="n"/>
      <c r="E739" s="5" t="n"/>
      <c r="F739" s="5" t="n"/>
      <c r="G739" s="15" t="n"/>
      <c r="H739" s="14" t="n"/>
      <c r="I739" s="5" t="n"/>
      <c r="J739" s="6">
        <f>IF(AND(B739&amp;""="",F739&amp;""=""),"",IFERROR(INDEX('المنتجات'!$B$5:$B$204,MATCH($F739,'المنتجات'!$A$5:$A$204,0))&amp;"",""))</f>
        <v/>
      </c>
      <c r="K739" s="18">
        <f>IF(AND(B739&amp;""="",F739&amp;""=""),"",IFERROR(INDEX('المنتجات'!$D$5:$D$204,MATCH($F739,'المنتجات'!$A$5:$A$204,0))*G739-H739,0))</f>
        <v/>
      </c>
      <c r="L739" s="18">
        <f>IF(AND(B739&amp;""="",F739&amp;""=""),"",IF(I739="تم التسليم",IFERROR(INDEX('المحافظات'!$B$5:$B$44,MATCH($E739,'المحافظات'!$A$5:$A$44,0)),0),0))</f>
        <v/>
      </c>
      <c r="M739" s="18">
        <f>IF(AND(B739&amp;""="",F739&amp;""=""),"",IFERROR(INDEX('المنتجات'!$C$5:$C$204,MATCH($F739,'المنتجات'!$A$5:$A$204,0))*G739,0))</f>
        <v/>
      </c>
      <c r="N739" s="18">
        <f>IF(AND(B739&amp;""="",F739&amp;""=""),"",IF(I739="تم التسليم",IFERROR(INDEX('المحافظات'!$C$5:$C$44,MATCH($E739,'المحافظات'!$A$5:$A$44,0)),0),IF(I739="مرتجع",IFERROR(INDEX('المحافظات'!$D$5:$D$44,MATCH($E739,'المحافظات'!$A$5:$A$44,0)),0),0)))</f>
        <v/>
      </c>
      <c r="O739" s="18">
        <f>IF(AND(B739&amp;""="",F739&amp;""=""),"",IF(I739="تم التسليم",K739+L739-M739-N739,IF(I739="مرتجع",-N739,IF(I739="ملغي",0,""))))</f>
        <v/>
      </c>
      <c r="P739" s="6">
        <f>IF(AND(B739&amp;""="",F739&amp;""=""),"",IF(NOT(ISNUMBER(MATCH(F739,'المنتجات'!$A$5:$A$204,0))),"كود المنتج غير معروف",IF(NOT(ISNUMBER(MATCH(E739,'المحافظات'!$A$5:$A$44,0))),"المنطقة غير معروفة",IF(K739&lt;0,"الخصم أكبر من قيمة الطلب",IF(I739&amp;""="","اكتب الحالة","")))))</f>
        <v/>
      </c>
    </row>
    <row r="740">
      <c r="A740" s="17" t="n"/>
      <c r="B740" s="5" t="n"/>
      <c r="C740" s="5" t="n"/>
      <c r="D740" s="13" t="n"/>
      <c r="E740" s="5" t="n"/>
      <c r="F740" s="5" t="n"/>
      <c r="G740" s="15" t="n"/>
      <c r="H740" s="14" t="n"/>
      <c r="I740" s="5" t="n"/>
      <c r="J740" s="6">
        <f>IF(AND(B740&amp;""="",F740&amp;""=""),"",IFERROR(INDEX('المنتجات'!$B$5:$B$204,MATCH($F740,'المنتجات'!$A$5:$A$204,0))&amp;"",""))</f>
        <v/>
      </c>
      <c r="K740" s="18">
        <f>IF(AND(B740&amp;""="",F740&amp;""=""),"",IFERROR(INDEX('المنتجات'!$D$5:$D$204,MATCH($F740,'المنتجات'!$A$5:$A$204,0))*G740-H740,0))</f>
        <v/>
      </c>
      <c r="L740" s="18">
        <f>IF(AND(B740&amp;""="",F740&amp;""=""),"",IF(I740="تم التسليم",IFERROR(INDEX('المحافظات'!$B$5:$B$44,MATCH($E740,'المحافظات'!$A$5:$A$44,0)),0),0))</f>
        <v/>
      </c>
      <c r="M740" s="18">
        <f>IF(AND(B740&amp;""="",F740&amp;""=""),"",IFERROR(INDEX('المنتجات'!$C$5:$C$204,MATCH($F740,'المنتجات'!$A$5:$A$204,0))*G740,0))</f>
        <v/>
      </c>
      <c r="N740" s="18">
        <f>IF(AND(B740&amp;""="",F740&amp;""=""),"",IF(I740="تم التسليم",IFERROR(INDEX('المحافظات'!$C$5:$C$44,MATCH($E740,'المحافظات'!$A$5:$A$44,0)),0),IF(I740="مرتجع",IFERROR(INDEX('المحافظات'!$D$5:$D$44,MATCH($E740,'المحافظات'!$A$5:$A$44,0)),0),0)))</f>
        <v/>
      </c>
      <c r="O740" s="18">
        <f>IF(AND(B740&amp;""="",F740&amp;""=""),"",IF(I740="تم التسليم",K740+L740-M740-N740,IF(I740="مرتجع",-N740,IF(I740="ملغي",0,""))))</f>
        <v/>
      </c>
      <c r="P740" s="6">
        <f>IF(AND(B740&amp;""="",F740&amp;""=""),"",IF(NOT(ISNUMBER(MATCH(F740,'المنتجات'!$A$5:$A$204,0))),"كود المنتج غير معروف",IF(NOT(ISNUMBER(MATCH(E740,'المحافظات'!$A$5:$A$44,0))),"المنطقة غير معروفة",IF(K740&lt;0,"الخصم أكبر من قيمة الطلب",IF(I740&amp;""="","اكتب الحالة","")))))</f>
        <v/>
      </c>
    </row>
    <row r="741">
      <c r="A741" s="17" t="n"/>
      <c r="B741" s="5" t="n"/>
      <c r="C741" s="5" t="n"/>
      <c r="D741" s="13" t="n"/>
      <c r="E741" s="5" t="n"/>
      <c r="F741" s="5" t="n"/>
      <c r="G741" s="15" t="n"/>
      <c r="H741" s="14" t="n"/>
      <c r="I741" s="5" t="n"/>
      <c r="J741" s="6">
        <f>IF(AND(B741&amp;""="",F741&amp;""=""),"",IFERROR(INDEX('المنتجات'!$B$5:$B$204,MATCH($F741,'المنتجات'!$A$5:$A$204,0))&amp;"",""))</f>
        <v/>
      </c>
      <c r="K741" s="18">
        <f>IF(AND(B741&amp;""="",F741&amp;""=""),"",IFERROR(INDEX('المنتجات'!$D$5:$D$204,MATCH($F741,'المنتجات'!$A$5:$A$204,0))*G741-H741,0))</f>
        <v/>
      </c>
      <c r="L741" s="18">
        <f>IF(AND(B741&amp;""="",F741&amp;""=""),"",IF(I741="تم التسليم",IFERROR(INDEX('المحافظات'!$B$5:$B$44,MATCH($E741,'المحافظات'!$A$5:$A$44,0)),0),0))</f>
        <v/>
      </c>
      <c r="M741" s="18">
        <f>IF(AND(B741&amp;""="",F741&amp;""=""),"",IFERROR(INDEX('المنتجات'!$C$5:$C$204,MATCH($F741,'المنتجات'!$A$5:$A$204,0))*G741,0))</f>
        <v/>
      </c>
      <c r="N741" s="18">
        <f>IF(AND(B741&amp;""="",F741&amp;""=""),"",IF(I741="تم التسليم",IFERROR(INDEX('المحافظات'!$C$5:$C$44,MATCH($E741,'المحافظات'!$A$5:$A$44,0)),0),IF(I741="مرتجع",IFERROR(INDEX('المحافظات'!$D$5:$D$44,MATCH($E741,'المحافظات'!$A$5:$A$44,0)),0),0)))</f>
        <v/>
      </c>
      <c r="O741" s="18">
        <f>IF(AND(B741&amp;""="",F741&amp;""=""),"",IF(I741="تم التسليم",K741+L741-M741-N741,IF(I741="مرتجع",-N741,IF(I741="ملغي",0,""))))</f>
        <v/>
      </c>
      <c r="P741" s="6">
        <f>IF(AND(B741&amp;""="",F741&amp;""=""),"",IF(NOT(ISNUMBER(MATCH(F741,'المنتجات'!$A$5:$A$204,0))),"كود المنتج غير معروف",IF(NOT(ISNUMBER(MATCH(E741,'المحافظات'!$A$5:$A$44,0))),"المنطقة غير معروفة",IF(K741&lt;0,"الخصم أكبر من قيمة الطلب",IF(I741&amp;""="","اكتب الحالة","")))))</f>
        <v/>
      </c>
    </row>
    <row r="742">
      <c r="A742" s="17" t="n"/>
      <c r="B742" s="5" t="n"/>
      <c r="C742" s="5" t="n"/>
      <c r="D742" s="13" t="n"/>
      <c r="E742" s="5" t="n"/>
      <c r="F742" s="5" t="n"/>
      <c r="G742" s="15" t="n"/>
      <c r="H742" s="14" t="n"/>
      <c r="I742" s="5" t="n"/>
      <c r="J742" s="6">
        <f>IF(AND(B742&amp;""="",F742&amp;""=""),"",IFERROR(INDEX('المنتجات'!$B$5:$B$204,MATCH($F742,'المنتجات'!$A$5:$A$204,0))&amp;"",""))</f>
        <v/>
      </c>
      <c r="K742" s="18">
        <f>IF(AND(B742&amp;""="",F742&amp;""=""),"",IFERROR(INDEX('المنتجات'!$D$5:$D$204,MATCH($F742,'المنتجات'!$A$5:$A$204,0))*G742-H742,0))</f>
        <v/>
      </c>
      <c r="L742" s="18">
        <f>IF(AND(B742&amp;""="",F742&amp;""=""),"",IF(I742="تم التسليم",IFERROR(INDEX('المحافظات'!$B$5:$B$44,MATCH($E742,'المحافظات'!$A$5:$A$44,0)),0),0))</f>
        <v/>
      </c>
      <c r="M742" s="18">
        <f>IF(AND(B742&amp;""="",F742&amp;""=""),"",IFERROR(INDEX('المنتجات'!$C$5:$C$204,MATCH($F742,'المنتجات'!$A$5:$A$204,0))*G742,0))</f>
        <v/>
      </c>
      <c r="N742" s="18">
        <f>IF(AND(B742&amp;""="",F742&amp;""=""),"",IF(I742="تم التسليم",IFERROR(INDEX('المحافظات'!$C$5:$C$44,MATCH($E742,'المحافظات'!$A$5:$A$44,0)),0),IF(I742="مرتجع",IFERROR(INDEX('المحافظات'!$D$5:$D$44,MATCH($E742,'المحافظات'!$A$5:$A$44,0)),0),0)))</f>
        <v/>
      </c>
      <c r="O742" s="18">
        <f>IF(AND(B742&amp;""="",F742&amp;""=""),"",IF(I742="تم التسليم",K742+L742-M742-N742,IF(I742="مرتجع",-N742,IF(I742="ملغي",0,""))))</f>
        <v/>
      </c>
      <c r="P742" s="6">
        <f>IF(AND(B742&amp;""="",F742&amp;""=""),"",IF(NOT(ISNUMBER(MATCH(F742,'المنتجات'!$A$5:$A$204,0))),"كود المنتج غير معروف",IF(NOT(ISNUMBER(MATCH(E742,'المحافظات'!$A$5:$A$44,0))),"المنطقة غير معروفة",IF(K742&lt;0,"الخصم أكبر من قيمة الطلب",IF(I742&amp;""="","اكتب الحالة","")))))</f>
        <v/>
      </c>
    </row>
    <row r="743">
      <c r="A743" s="17" t="n"/>
      <c r="B743" s="5" t="n"/>
      <c r="C743" s="5" t="n"/>
      <c r="D743" s="13" t="n"/>
      <c r="E743" s="5" t="n"/>
      <c r="F743" s="5" t="n"/>
      <c r="G743" s="15" t="n"/>
      <c r="H743" s="14" t="n"/>
      <c r="I743" s="5" t="n"/>
      <c r="J743" s="6">
        <f>IF(AND(B743&amp;""="",F743&amp;""=""),"",IFERROR(INDEX('المنتجات'!$B$5:$B$204,MATCH($F743,'المنتجات'!$A$5:$A$204,0))&amp;"",""))</f>
        <v/>
      </c>
      <c r="K743" s="18">
        <f>IF(AND(B743&amp;""="",F743&amp;""=""),"",IFERROR(INDEX('المنتجات'!$D$5:$D$204,MATCH($F743,'المنتجات'!$A$5:$A$204,0))*G743-H743,0))</f>
        <v/>
      </c>
      <c r="L743" s="18">
        <f>IF(AND(B743&amp;""="",F743&amp;""=""),"",IF(I743="تم التسليم",IFERROR(INDEX('المحافظات'!$B$5:$B$44,MATCH($E743,'المحافظات'!$A$5:$A$44,0)),0),0))</f>
        <v/>
      </c>
      <c r="M743" s="18">
        <f>IF(AND(B743&amp;""="",F743&amp;""=""),"",IFERROR(INDEX('المنتجات'!$C$5:$C$204,MATCH($F743,'المنتجات'!$A$5:$A$204,0))*G743,0))</f>
        <v/>
      </c>
      <c r="N743" s="18">
        <f>IF(AND(B743&amp;""="",F743&amp;""=""),"",IF(I743="تم التسليم",IFERROR(INDEX('المحافظات'!$C$5:$C$44,MATCH($E743,'المحافظات'!$A$5:$A$44,0)),0),IF(I743="مرتجع",IFERROR(INDEX('المحافظات'!$D$5:$D$44,MATCH($E743,'المحافظات'!$A$5:$A$44,0)),0),0)))</f>
        <v/>
      </c>
      <c r="O743" s="18">
        <f>IF(AND(B743&amp;""="",F743&amp;""=""),"",IF(I743="تم التسليم",K743+L743-M743-N743,IF(I743="مرتجع",-N743,IF(I743="ملغي",0,""))))</f>
        <v/>
      </c>
      <c r="P743" s="6">
        <f>IF(AND(B743&amp;""="",F743&amp;""=""),"",IF(NOT(ISNUMBER(MATCH(F743,'المنتجات'!$A$5:$A$204,0))),"كود المنتج غير معروف",IF(NOT(ISNUMBER(MATCH(E743,'المحافظات'!$A$5:$A$44,0))),"المنطقة غير معروفة",IF(K743&lt;0,"الخصم أكبر من قيمة الطلب",IF(I743&amp;""="","اكتب الحالة","")))))</f>
        <v/>
      </c>
    </row>
    <row r="744">
      <c r="A744" s="17" t="n"/>
      <c r="B744" s="5" t="n"/>
      <c r="C744" s="5" t="n"/>
      <c r="D744" s="13" t="n"/>
      <c r="E744" s="5" t="n"/>
      <c r="F744" s="5" t="n"/>
      <c r="G744" s="15" t="n"/>
      <c r="H744" s="14" t="n"/>
      <c r="I744" s="5" t="n"/>
      <c r="J744" s="6">
        <f>IF(AND(B744&amp;""="",F744&amp;""=""),"",IFERROR(INDEX('المنتجات'!$B$5:$B$204,MATCH($F744,'المنتجات'!$A$5:$A$204,0))&amp;"",""))</f>
        <v/>
      </c>
      <c r="K744" s="18">
        <f>IF(AND(B744&amp;""="",F744&amp;""=""),"",IFERROR(INDEX('المنتجات'!$D$5:$D$204,MATCH($F744,'المنتجات'!$A$5:$A$204,0))*G744-H744,0))</f>
        <v/>
      </c>
      <c r="L744" s="18">
        <f>IF(AND(B744&amp;""="",F744&amp;""=""),"",IF(I744="تم التسليم",IFERROR(INDEX('المحافظات'!$B$5:$B$44,MATCH($E744,'المحافظات'!$A$5:$A$44,0)),0),0))</f>
        <v/>
      </c>
      <c r="M744" s="18">
        <f>IF(AND(B744&amp;""="",F744&amp;""=""),"",IFERROR(INDEX('المنتجات'!$C$5:$C$204,MATCH($F744,'المنتجات'!$A$5:$A$204,0))*G744,0))</f>
        <v/>
      </c>
      <c r="N744" s="18">
        <f>IF(AND(B744&amp;""="",F744&amp;""=""),"",IF(I744="تم التسليم",IFERROR(INDEX('المحافظات'!$C$5:$C$44,MATCH($E744,'المحافظات'!$A$5:$A$44,0)),0),IF(I744="مرتجع",IFERROR(INDEX('المحافظات'!$D$5:$D$44,MATCH($E744,'المحافظات'!$A$5:$A$44,0)),0),0)))</f>
        <v/>
      </c>
      <c r="O744" s="18">
        <f>IF(AND(B744&amp;""="",F744&amp;""=""),"",IF(I744="تم التسليم",K744+L744-M744-N744,IF(I744="مرتجع",-N744,IF(I744="ملغي",0,""))))</f>
        <v/>
      </c>
      <c r="P744" s="6">
        <f>IF(AND(B744&amp;""="",F744&amp;""=""),"",IF(NOT(ISNUMBER(MATCH(F744,'المنتجات'!$A$5:$A$204,0))),"كود المنتج غير معروف",IF(NOT(ISNUMBER(MATCH(E744,'المحافظات'!$A$5:$A$44,0))),"المنطقة غير معروفة",IF(K744&lt;0,"الخصم أكبر من قيمة الطلب",IF(I744&amp;""="","اكتب الحالة","")))))</f>
        <v/>
      </c>
    </row>
    <row r="745">
      <c r="A745" s="17" t="n"/>
      <c r="B745" s="5" t="n"/>
      <c r="C745" s="5" t="n"/>
      <c r="D745" s="13" t="n"/>
      <c r="E745" s="5" t="n"/>
      <c r="F745" s="5" t="n"/>
      <c r="G745" s="15" t="n"/>
      <c r="H745" s="14" t="n"/>
      <c r="I745" s="5" t="n"/>
      <c r="J745" s="6">
        <f>IF(AND(B745&amp;""="",F745&amp;""=""),"",IFERROR(INDEX('المنتجات'!$B$5:$B$204,MATCH($F745,'المنتجات'!$A$5:$A$204,0))&amp;"",""))</f>
        <v/>
      </c>
      <c r="K745" s="18">
        <f>IF(AND(B745&amp;""="",F745&amp;""=""),"",IFERROR(INDEX('المنتجات'!$D$5:$D$204,MATCH($F745,'المنتجات'!$A$5:$A$204,0))*G745-H745,0))</f>
        <v/>
      </c>
      <c r="L745" s="18">
        <f>IF(AND(B745&amp;""="",F745&amp;""=""),"",IF(I745="تم التسليم",IFERROR(INDEX('المحافظات'!$B$5:$B$44,MATCH($E745,'المحافظات'!$A$5:$A$44,0)),0),0))</f>
        <v/>
      </c>
      <c r="M745" s="18">
        <f>IF(AND(B745&amp;""="",F745&amp;""=""),"",IFERROR(INDEX('المنتجات'!$C$5:$C$204,MATCH($F745,'المنتجات'!$A$5:$A$204,0))*G745,0))</f>
        <v/>
      </c>
      <c r="N745" s="18">
        <f>IF(AND(B745&amp;""="",F745&amp;""=""),"",IF(I745="تم التسليم",IFERROR(INDEX('المحافظات'!$C$5:$C$44,MATCH($E745,'المحافظات'!$A$5:$A$44,0)),0),IF(I745="مرتجع",IFERROR(INDEX('المحافظات'!$D$5:$D$44,MATCH($E745,'المحافظات'!$A$5:$A$44,0)),0),0)))</f>
        <v/>
      </c>
      <c r="O745" s="18">
        <f>IF(AND(B745&amp;""="",F745&amp;""=""),"",IF(I745="تم التسليم",K745+L745-M745-N745,IF(I745="مرتجع",-N745,IF(I745="ملغي",0,""))))</f>
        <v/>
      </c>
      <c r="P745" s="6">
        <f>IF(AND(B745&amp;""="",F745&amp;""=""),"",IF(NOT(ISNUMBER(MATCH(F745,'المنتجات'!$A$5:$A$204,0))),"كود المنتج غير معروف",IF(NOT(ISNUMBER(MATCH(E745,'المحافظات'!$A$5:$A$44,0))),"المنطقة غير معروفة",IF(K745&lt;0,"الخصم أكبر من قيمة الطلب",IF(I745&amp;""="","اكتب الحالة","")))))</f>
        <v/>
      </c>
    </row>
    <row r="746">
      <c r="A746" s="17" t="n"/>
      <c r="B746" s="5" t="n"/>
      <c r="C746" s="5" t="n"/>
      <c r="D746" s="13" t="n"/>
      <c r="E746" s="5" t="n"/>
      <c r="F746" s="5" t="n"/>
      <c r="G746" s="15" t="n"/>
      <c r="H746" s="14" t="n"/>
      <c r="I746" s="5" t="n"/>
      <c r="J746" s="6">
        <f>IF(AND(B746&amp;""="",F746&amp;""=""),"",IFERROR(INDEX('المنتجات'!$B$5:$B$204,MATCH($F746,'المنتجات'!$A$5:$A$204,0))&amp;"",""))</f>
        <v/>
      </c>
      <c r="K746" s="18">
        <f>IF(AND(B746&amp;""="",F746&amp;""=""),"",IFERROR(INDEX('المنتجات'!$D$5:$D$204,MATCH($F746,'المنتجات'!$A$5:$A$204,0))*G746-H746,0))</f>
        <v/>
      </c>
      <c r="L746" s="18">
        <f>IF(AND(B746&amp;""="",F746&amp;""=""),"",IF(I746="تم التسليم",IFERROR(INDEX('المحافظات'!$B$5:$B$44,MATCH($E746,'المحافظات'!$A$5:$A$44,0)),0),0))</f>
        <v/>
      </c>
      <c r="M746" s="18">
        <f>IF(AND(B746&amp;""="",F746&amp;""=""),"",IFERROR(INDEX('المنتجات'!$C$5:$C$204,MATCH($F746,'المنتجات'!$A$5:$A$204,0))*G746,0))</f>
        <v/>
      </c>
      <c r="N746" s="18">
        <f>IF(AND(B746&amp;""="",F746&amp;""=""),"",IF(I746="تم التسليم",IFERROR(INDEX('المحافظات'!$C$5:$C$44,MATCH($E746,'المحافظات'!$A$5:$A$44,0)),0),IF(I746="مرتجع",IFERROR(INDEX('المحافظات'!$D$5:$D$44,MATCH($E746,'المحافظات'!$A$5:$A$44,0)),0),0)))</f>
        <v/>
      </c>
      <c r="O746" s="18">
        <f>IF(AND(B746&amp;""="",F746&amp;""=""),"",IF(I746="تم التسليم",K746+L746-M746-N746,IF(I746="مرتجع",-N746,IF(I746="ملغي",0,""))))</f>
        <v/>
      </c>
      <c r="P746" s="6">
        <f>IF(AND(B746&amp;""="",F746&amp;""=""),"",IF(NOT(ISNUMBER(MATCH(F746,'المنتجات'!$A$5:$A$204,0))),"كود المنتج غير معروف",IF(NOT(ISNUMBER(MATCH(E746,'المحافظات'!$A$5:$A$44,0))),"المنطقة غير معروفة",IF(K746&lt;0,"الخصم أكبر من قيمة الطلب",IF(I746&amp;""="","اكتب الحالة","")))))</f>
        <v/>
      </c>
    </row>
    <row r="747">
      <c r="A747" s="17" t="n"/>
      <c r="B747" s="5" t="n"/>
      <c r="C747" s="5" t="n"/>
      <c r="D747" s="13" t="n"/>
      <c r="E747" s="5" t="n"/>
      <c r="F747" s="5" t="n"/>
      <c r="G747" s="15" t="n"/>
      <c r="H747" s="14" t="n"/>
      <c r="I747" s="5" t="n"/>
      <c r="J747" s="6">
        <f>IF(AND(B747&amp;""="",F747&amp;""=""),"",IFERROR(INDEX('المنتجات'!$B$5:$B$204,MATCH($F747,'المنتجات'!$A$5:$A$204,0))&amp;"",""))</f>
        <v/>
      </c>
      <c r="K747" s="18">
        <f>IF(AND(B747&amp;""="",F747&amp;""=""),"",IFERROR(INDEX('المنتجات'!$D$5:$D$204,MATCH($F747,'المنتجات'!$A$5:$A$204,0))*G747-H747,0))</f>
        <v/>
      </c>
      <c r="L747" s="18">
        <f>IF(AND(B747&amp;""="",F747&amp;""=""),"",IF(I747="تم التسليم",IFERROR(INDEX('المحافظات'!$B$5:$B$44,MATCH($E747,'المحافظات'!$A$5:$A$44,0)),0),0))</f>
        <v/>
      </c>
      <c r="M747" s="18">
        <f>IF(AND(B747&amp;""="",F747&amp;""=""),"",IFERROR(INDEX('المنتجات'!$C$5:$C$204,MATCH($F747,'المنتجات'!$A$5:$A$204,0))*G747,0))</f>
        <v/>
      </c>
      <c r="N747" s="18">
        <f>IF(AND(B747&amp;""="",F747&amp;""=""),"",IF(I747="تم التسليم",IFERROR(INDEX('المحافظات'!$C$5:$C$44,MATCH($E747,'المحافظات'!$A$5:$A$44,0)),0),IF(I747="مرتجع",IFERROR(INDEX('المحافظات'!$D$5:$D$44,MATCH($E747,'المحافظات'!$A$5:$A$44,0)),0),0)))</f>
        <v/>
      </c>
      <c r="O747" s="18">
        <f>IF(AND(B747&amp;""="",F747&amp;""=""),"",IF(I747="تم التسليم",K747+L747-M747-N747,IF(I747="مرتجع",-N747,IF(I747="ملغي",0,""))))</f>
        <v/>
      </c>
      <c r="P747" s="6">
        <f>IF(AND(B747&amp;""="",F747&amp;""=""),"",IF(NOT(ISNUMBER(MATCH(F747,'المنتجات'!$A$5:$A$204,0))),"كود المنتج غير معروف",IF(NOT(ISNUMBER(MATCH(E747,'المحافظات'!$A$5:$A$44,0))),"المنطقة غير معروفة",IF(K747&lt;0,"الخصم أكبر من قيمة الطلب",IF(I747&amp;""="","اكتب الحالة","")))))</f>
        <v/>
      </c>
    </row>
    <row r="748">
      <c r="A748" s="17" t="n"/>
      <c r="B748" s="5" t="n"/>
      <c r="C748" s="5" t="n"/>
      <c r="D748" s="13" t="n"/>
      <c r="E748" s="5" t="n"/>
      <c r="F748" s="5" t="n"/>
      <c r="G748" s="15" t="n"/>
      <c r="H748" s="14" t="n"/>
      <c r="I748" s="5" t="n"/>
      <c r="J748" s="6">
        <f>IF(AND(B748&amp;""="",F748&amp;""=""),"",IFERROR(INDEX('المنتجات'!$B$5:$B$204,MATCH($F748,'المنتجات'!$A$5:$A$204,0))&amp;"",""))</f>
        <v/>
      </c>
      <c r="K748" s="18">
        <f>IF(AND(B748&amp;""="",F748&amp;""=""),"",IFERROR(INDEX('المنتجات'!$D$5:$D$204,MATCH($F748,'المنتجات'!$A$5:$A$204,0))*G748-H748,0))</f>
        <v/>
      </c>
      <c r="L748" s="18">
        <f>IF(AND(B748&amp;""="",F748&amp;""=""),"",IF(I748="تم التسليم",IFERROR(INDEX('المحافظات'!$B$5:$B$44,MATCH($E748,'المحافظات'!$A$5:$A$44,0)),0),0))</f>
        <v/>
      </c>
      <c r="M748" s="18">
        <f>IF(AND(B748&amp;""="",F748&amp;""=""),"",IFERROR(INDEX('المنتجات'!$C$5:$C$204,MATCH($F748,'المنتجات'!$A$5:$A$204,0))*G748,0))</f>
        <v/>
      </c>
      <c r="N748" s="18">
        <f>IF(AND(B748&amp;""="",F748&amp;""=""),"",IF(I748="تم التسليم",IFERROR(INDEX('المحافظات'!$C$5:$C$44,MATCH($E748,'المحافظات'!$A$5:$A$44,0)),0),IF(I748="مرتجع",IFERROR(INDEX('المحافظات'!$D$5:$D$44,MATCH($E748,'المحافظات'!$A$5:$A$44,0)),0),0)))</f>
        <v/>
      </c>
      <c r="O748" s="18">
        <f>IF(AND(B748&amp;""="",F748&amp;""=""),"",IF(I748="تم التسليم",K748+L748-M748-N748,IF(I748="مرتجع",-N748,IF(I748="ملغي",0,""))))</f>
        <v/>
      </c>
      <c r="P748" s="6">
        <f>IF(AND(B748&amp;""="",F748&amp;""=""),"",IF(NOT(ISNUMBER(MATCH(F748,'المنتجات'!$A$5:$A$204,0))),"كود المنتج غير معروف",IF(NOT(ISNUMBER(MATCH(E748,'المحافظات'!$A$5:$A$44,0))),"المنطقة غير معروفة",IF(K748&lt;0,"الخصم أكبر من قيمة الطلب",IF(I748&amp;""="","اكتب الحالة","")))))</f>
        <v/>
      </c>
    </row>
    <row r="749">
      <c r="A749" s="17" t="n"/>
      <c r="B749" s="5" t="n"/>
      <c r="C749" s="5" t="n"/>
      <c r="D749" s="13" t="n"/>
      <c r="E749" s="5" t="n"/>
      <c r="F749" s="5" t="n"/>
      <c r="G749" s="15" t="n"/>
      <c r="H749" s="14" t="n"/>
      <c r="I749" s="5" t="n"/>
      <c r="J749" s="6">
        <f>IF(AND(B749&amp;""="",F749&amp;""=""),"",IFERROR(INDEX('المنتجات'!$B$5:$B$204,MATCH($F749,'المنتجات'!$A$5:$A$204,0))&amp;"",""))</f>
        <v/>
      </c>
      <c r="K749" s="18">
        <f>IF(AND(B749&amp;""="",F749&amp;""=""),"",IFERROR(INDEX('المنتجات'!$D$5:$D$204,MATCH($F749,'المنتجات'!$A$5:$A$204,0))*G749-H749,0))</f>
        <v/>
      </c>
      <c r="L749" s="18">
        <f>IF(AND(B749&amp;""="",F749&amp;""=""),"",IF(I749="تم التسليم",IFERROR(INDEX('المحافظات'!$B$5:$B$44,MATCH($E749,'المحافظات'!$A$5:$A$44,0)),0),0))</f>
        <v/>
      </c>
      <c r="M749" s="18">
        <f>IF(AND(B749&amp;""="",F749&amp;""=""),"",IFERROR(INDEX('المنتجات'!$C$5:$C$204,MATCH($F749,'المنتجات'!$A$5:$A$204,0))*G749,0))</f>
        <v/>
      </c>
      <c r="N749" s="18">
        <f>IF(AND(B749&amp;""="",F749&amp;""=""),"",IF(I749="تم التسليم",IFERROR(INDEX('المحافظات'!$C$5:$C$44,MATCH($E749,'المحافظات'!$A$5:$A$44,0)),0),IF(I749="مرتجع",IFERROR(INDEX('المحافظات'!$D$5:$D$44,MATCH($E749,'المحافظات'!$A$5:$A$44,0)),0),0)))</f>
        <v/>
      </c>
      <c r="O749" s="18">
        <f>IF(AND(B749&amp;""="",F749&amp;""=""),"",IF(I749="تم التسليم",K749+L749-M749-N749,IF(I749="مرتجع",-N749,IF(I749="ملغي",0,""))))</f>
        <v/>
      </c>
      <c r="P749" s="6">
        <f>IF(AND(B749&amp;""="",F749&amp;""=""),"",IF(NOT(ISNUMBER(MATCH(F749,'المنتجات'!$A$5:$A$204,0))),"كود المنتج غير معروف",IF(NOT(ISNUMBER(MATCH(E749,'المحافظات'!$A$5:$A$44,0))),"المنطقة غير معروفة",IF(K749&lt;0,"الخصم أكبر من قيمة الطلب",IF(I749&amp;""="","اكتب الحالة","")))))</f>
        <v/>
      </c>
    </row>
    <row r="750">
      <c r="A750" s="17" t="n"/>
      <c r="B750" s="5" t="n"/>
      <c r="C750" s="5" t="n"/>
      <c r="D750" s="13" t="n"/>
      <c r="E750" s="5" t="n"/>
      <c r="F750" s="5" t="n"/>
      <c r="G750" s="15" t="n"/>
      <c r="H750" s="14" t="n"/>
      <c r="I750" s="5" t="n"/>
      <c r="J750" s="6">
        <f>IF(AND(B750&amp;""="",F750&amp;""=""),"",IFERROR(INDEX('المنتجات'!$B$5:$B$204,MATCH($F750,'المنتجات'!$A$5:$A$204,0))&amp;"",""))</f>
        <v/>
      </c>
      <c r="K750" s="18">
        <f>IF(AND(B750&amp;""="",F750&amp;""=""),"",IFERROR(INDEX('المنتجات'!$D$5:$D$204,MATCH($F750,'المنتجات'!$A$5:$A$204,0))*G750-H750,0))</f>
        <v/>
      </c>
      <c r="L750" s="18">
        <f>IF(AND(B750&amp;""="",F750&amp;""=""),"",IF(I750="تم التسليم",IFERROR(INDEX('المحافظات'!$B$5:$B$44,MATCH($E750,'المحافظات'!$A$5:$A$44,0)),0),0))</f>
        <v/>
      </c>
      <c r="M750" s="18">
        <f>IF(AND(B750&amp;""="",F750&amp;""=""),"",IFERROR(INDEX('المنتجات'!$C$5:$C$204,MATCH($F750,'المنتجات'!$A$5:$A$204,0))*G750,0))</f>
        <v/>
      </c>
      <c r="N750" s="18">
        <f>IF(AND(B750&amp;""="",F750&amp;""=""),"",IF(I750="تم التسليم",IFERROR(INDEX('المحافظات'!$C$5:$C$44,MATCH($E750,'المحافظات'!$A$5:$A$44,0)),0),IF(I750="مرتجع",IFERROR(INDEX('المحافظات'!$D$5:$D$44,MATCH($E750,'المحافظات'!$A$5:$A$44,0)),0),0)))</f>
        <v/>
      </c>
      <c r="O750" s="18">
        <f>IF(AND(B750&amp;""="",F750&amp;""=""),"",IF(I750="تم التسليم",K750+L750-M750-N750,IF(I750="مرتجع",-N750,IF(I750="ملغي",0,""))))</f>
        <v/>
      </c>
      <c r="P750" s="6">
        <f>IF(AND(B750&amp;""="",F750&amp;""=""),"",IF(NOT(ISNUMBER(MATCH(F750,'المنتجات'!$A$5:$A$204,0))),"كود المنتج غير معروف",IF(NOT(ISNUMBER(MATCH(E750,'المحافظات'!$A$5:$A$44,0))),"المنطقة غير معروفة",IF(K750&lt;0,"الخصم أكبر من قيمة الطلب",IF(I750&amp;""="","اكتب الحالة","")))))</f>
        <v/>
      </c>
    </row>
    <row r="751">
      <c r="A751" s="17" t="n"/>
      <c r="B751" s="5" t="n"/>
      <c r="C751" s="5" t="n"/>
      <c r="D751" s="13" t="n"/>
      <c r="E751" s="5" t="n"/>
      <c r="F751" s="5" t="n"/>
      <c r="G751" s="15" t="n"/>
      <c r="H751" s="14" t="n"/>
      <c r="I751" s="5" t="n"/>
      <c r="J751" s="6">
        <f>IF(AND(B751&amp;""="",F751&amp;""=""),"",IFERROR(INDEX('المنتجات'!$B$5:$B$204,MATCH($F751,'المنتجات'!$A$5:$A$204,0))&amp;"",""))</f>
        <v/>
      </c>
      <c r="K751" s="18">
        <f>IF(AND(B751&amp;""="",F751&amp;""=""),"",IFERROR(INDEX('المنتجات'!$D$5:$D$204,MATCH($F751,'المنتجات'!$A$5:$A$204,0))*G751-H751,0))</f>
        <v/>
      </c>
      <c r="L751" s="18">
        <f>IF(AND(B751&amp;""="",F751&amp;""=""),"",IF(I751="تم التسليم",IFERROR(INDEX('المحافظات'!$B$5:$B$44,MATCH($E751,'المحافظات'!$A$5:$A$44,0)),0),0))</f>
        <v/>
      </c>
      <c r="M751" s="18">
        <f>IF(AND(B751&amp;""="",F751&amp;""=""),"",IFERROR(INDEX('المنتجات'!$C$5:$C$204,MATCH($F751,'المنتجات'!$A$5:$A$204,0))*G751,0))</f>
        <v/>
      </c>
      <c r="N751" s="18">
        <f>IF(AND(B751&amp;""="",F751&amp;""=""),"",IF(I751="تم التسليم",IFERROR(INDEX('المحافظات'!$C$5:$C$44,MATCH($E751,'المحافظات'!$A$5:$A$44,0)),0),IF(I751="مرتجع",IFERROR(INDEX('المحافظات'!$D$5:$D$44,MATCH($E751,'المحافظات'!$A$5:$A$44,0)),0),0)))</f>
        <v/>
      </c>
      <c r="O751" s="18">
        <f>IF(AND(B751&amp;""="",F751&amp;""=""),"",IF(I751="تم التسليم",K751+L751-M751-N751,IF(I751="مرتجع",-N751,IF(I751="ملغي",0,""))))</f>
        <v/>
      </c>
      <c r="P751" s="6">
        <f>IF(AND(B751&amp;""="",F751&amp;""=""),"",IF(NOT(ISNUMBER(MATCH(F751,'المنتجات'!$A$5:$A$204,0))),"كود المنتج غير معروف",IF(NOT(ISNUMBER(MATCH(E751,'المحافظات'!$A$5:$A$44,0))),"المنطقة غير معروفة",IF(K751&lt;0,"الخصم أكبر من قيمة الطلب",IF(I751&amp;""="","اكتب الحالة","")))))</f>
        <v/>
      </c>
    </row>
    <row r="752">
      <c r="A752" s="17" t="n"/>
      <c r="B752" s="5" t="n"/>
      <c r="C752" s="5" t="n"/>
      <c r="D752" s="13" t="n"/>
      <c r="E752" s="5" t="n"/>
      <c r="F752" s="5" t="n"/>
      <c r="G752" s="15" t="n"/>
      <c r="H752" s="14" t="n"/>
      <c r="I752" s="5" t="n"/>
      <c r="J752" s="6">
        <f>IF(AND(B752&amp;""="",F752&amp;""=""),"",IFERROR(INDEX('المنتجات'!$B$5:$B$204,MATCH($F752,'المنتجات'!$A$5:$A$204,0))&amp;"",""))</f>
        <v/>
      </c>
      <c r="K752" s="18">
        <f>IF(AND(B752&amp;""="",F752&amp;""=""),"",IFERROR(INDEX('المنتجات'!$D$5:$D$204,MATCH($F752,'المنتجات'!$A$5:$A$204,0))*G752-H752,0))</f>
        <v/>
      </c>
      <c r="L752" s="18">
        <f>IF(AND(B752&amp;""="",F752&amp;""=""),"",IF(I752="تم التسليم",IFERROR(INDEX('المحافظات'!$B$5:$B$44,MATCH($E752,'المحافظات'!$A$5:$A$44,0)),0),0))</f>
        <v/>
      </c>
      <c r="M752" s="18">
        <f>IF(AND(B752&amp;""="",F752&amp;""=""),"",IFERROR(INDEX('المنتجات'!$C$5:$C$204,MATCH($F752,'المنتجات'!$A$5:$A$204,0))*G752,0))</f>
        <v/>
      </c>
      <c r="N752" s="18">
        <f>IF(AND(B752&amp;""="",F752&amp;""=""),"",IF(I752="تم التسليم",IFERROR(INDEX('المحافظات'!$C$5:$C$44,MATCH($E752,'المحافظات'!$A$5:$A$44,0)),0),IF(I752="مرتجع",IFERROR(INDEX('المحافظات'!$D$5:$D$44,MATCH($E752,'المحافظات'!$A$5:$A$44,0)),0),0)))</f>
        <v/>
      </c>
      <c r="O752" s="18">
        <f>IF(AND(B752&amp;""="",F752&amp;""=""),"",IF(I752="تم التسليم",K752+L752-M752-N752,IF(I752="مرتجع",-N752,IF(I752="ملغي",0,""))))</f>
        <v/>
      </c>
      <c r="P752" s="6">
        <f>IF(AND(B752&amp;""="",F752&amp;""=""),"",IF(NOT(ISNUMBER(MATCH(F752,'المنتجات'!$A$5:$A$204,0))),"كود المنتج غير معروف",IF(NOT(ISNUMBER(MATCH(E752,'المحافظات'!$A$5:$A$44,0))),"المنطقة غير معروفة",IF(K752&lt;0,"الخصم أكبر من قيمة الطلب",IF(I752&amp;""="","اكتب الحالة","")))))</f>
        <v/>
      </c>
    </row>
    <row r="753">
      <c r="A753" s="17" t="n"/>
      <c r="B753" s="5" t="n"/>
      <c r="C753" s="5" t="n"/>
      <c r="D753" s="13" t="n"/>
      <c r="E753" s="5" t="n"/>
      <c r="F753" s="5" t="n"/>
      <c r="G753" s="15" t="n"/>
      <c r="H753" s="14" t="n"/>
      <c r="I753" s="5" t="n"/>
      <c r="J753" s="6">
        <f>IF(AND(B753&amp;""="",F753&amp;""=""),"",IFERROR(INDEX('المنتجات'!$B$5:$B$204,MATCH($F753,'المنتجات'!$A$5:$A$204,0))&amp;"",""))</f>
        <v/>
      </c>
      <c r="K753" s="18">
        <f>IF(AND(B753&amp;""="",F753&amp;""=""),"",IFERROR(INDEX('المنتجات'!$D$5:$D$204,MATCH($F753,'المنتجات'!$A$5:$A$204,0))*G753-H753,0))</f>
        <v/>
      </c>
      <c r="L753" s="18">
        <f>IF(AND(B753&amp;""="",F753&amp;""=""),"",IF(I753="تم التسليم",IFERROR(INDEX('المحافظات'!$B$5:$B$44,MATCH($E753,'المحافظات'!$A$5:$A$44,0)),0),0))</f>
        <v/>
      </c>
      <c r="M753" s="18">
        <f>IF(AND(B753&amp;""="",F753&amp;""=""),"",IFERROR(INDEX('المنتجات'!$C$5:$C$204,MATCH($F753,'المنتجات'!$A$5:$A$204,0))*G753,0))</f>
        <v/>
      </c>
      <c r="N753" s="18">
        <f>IF(AND(B753&amp;""="",F753&amp;""=""),"",IF(I753="تم التسليم",IFERROR(INDEX('المحافظات'!$C$5:$C$44,MATCH($E753,'المحافظات'!$A$5:$A$44,0)),0),IF(I753="مرتجع",IFERROR(INDEX('المحافظات'!$D$5:$D$44,MATCH($E753,'المحافظات'!$A$5:$A$44,0)),0),0)))</f>
        <v/>
      </c>
      <c r="O753" s="18">
        <f>IF(AND(B753&amp;""="",F753&amp;""=""),"",IF(I753="تم التسليم",K753+L753-M753-N753,IF(I753="مرتجع",-N753,IF(I753="ملغي",0,""))))</f>
        <v/>
      </c>
      <c r="P753" s="6">
        <f>IF(AND(B753&amp;""="",F753&amp;""=""),"",IF(NOT(ISNUMBER(MATCH(F753,'المنتجات'!$A$5:$A$204,0))),"كود المنتج غير معروف",IF(NOT(ISNUMBER(MATCH(E753,'المحافظات'!$A$5:$A$44,0))),"المنطقة غير معروفة",IF(K753&lt;0,"الخصم أكبر من قيمة الطلب",IF(I753&amp;""="","اكتب الحالة","")))))</f>
        <v/>
      </c>
    </row>
    <row r="754">
      <c r="A754" s="17" t="n"/>
      <c r="B754" s="5" t="n"/>
      <c r="C754" s="5" t="n"/>
      <c r="D754" s="13" t="n"/>
      <c r="E754" s="5" t="n"/>
      <c r="F754" s="5" t="n"/>
      <c r="G754" s="15" t="n"/>
      <c r="H754" s="14" t="n"/>
      <c r="I754" s="5" t="n"/>
      <c r="J754" s="6">
        <f>IF(AND(B754&amp;""="",F754&amp;""=""),"",IFERROR(INDEX('المنتجات'!$B$5:$B$204,MATCH($F754,'المنتجات'!$A$5:$A$204,0))&amp;"",""))</f>
        <v/>
      </c>
      <c r="K754" s="18">
        <f>IF(AND(B754&amp;""="",F754&amp;""=""),"",IFERROR(INDEX('المنتجات'!$D$5:$D$204,MATCH($F754,'المنتجات'!$A$5:$A$204,0))*G754-H754,0))</f>
        <v/>
      </c>
      <c r="L754" s="18">
        <f>IF(AND(B754&amp;""="",F754&amp;""=""),"",IF(I754="تم التسليم",IFERROR(INDEX('المحافظات'!$B$5:$B$44,MATCH($E754,'المحافظات'!$A$5:$A$44,0)),0),0))</f>
        <v/>
      </c>
      <c r="M754" s="18">
        <f>IF(AND(B754&amp;""="",F754&amp;""=""),"",IFERROR(INDEX('المنتجات'!$C$5:$C$204,MATCH($F754,'المنتجات'!$A$5:$A$204,0))*G754,0))</f>
        <v/>
      </c>
      <c r="N754" s="18">
        <f>IF(AND(B754&amp;""="",F754&amp;""=""),"",IF(I754="تم التسليم",IFERROR(INDEX('المحافظات'!$C$5:$C$44,MATCH($E754,'المحافظات'!$A$5:$A$44,0)),0),IF(I754="مرتجع",IFERROR(INDEX('المحافظات'!$D$5:$D$44,MATCH($E754,'المحافظات'!$A$5:$A$44,0)),0),0)))</f>
        <v/>
      </c>
      <c r="O754" s="18">
        <f>IF(AND(B754&amp;""="",F754&amp;""=""),"",IF(I754="تم التسليم",K754+L754-M754-N754,IF(I754="مرتجع",-N754,IF(I754="ملغي",0,""))))</f>
        <v/>
      </c>
      <c r="P754" s="6">
        <f>IF(AND(B754&amp;""="",F754&amp;""=""),"",IF(NOT(ISNUMBER(MATCH(F754,'المنتجات'!$A$5:$A$204,0))),"كود المنتج غير معروف",IF(NOT(ISNUMBER(MATCH(E754,'المحافظات'!$A$5:$A$44,0))),"المنطقة غير معروفة",IF(K754&lt;0,"الخصم أكبر من قيمة الطلب",IF(I754&amp;""="","اكتب الحالة","")))))</f>
        <v/>
      </c>
    </row>
    <row r="755">
      <c r="A755" s="17" t="n"/>
      <c r="B755" s="5" t="n"/>
      <c r="C755" s="5" t="n"/>
      <c r="D755" s="13" t="n"/>
      <c r="E755" s="5" t="n"/>
      <c r="F755" s="5" t="n"/>
      <c r="G755" s="15" t="n"/>
      <c r="H755" s="14" t="n"/>
      <c r="I755" s="5" t="n"/>
      <c r="J755" s="6">
        <f>IF(AND(B755&amp;""="",F755&amp;""=""),"",IFERROR(INDEX('المنتجات'!$B$5:$B$204,MATCH($F755,'المنتجات'!$A$5:$A$204,0))&amp;"",""))</f>
        <v/>
      </c>
      <c r="K755" s="18">
        <f>IF(AND(B755&amp;""="",F755&amp;""=""),"",IFERROR(INDEX('المنتجات'!$D$5:$D$204,MATCH($F755,'المنتجات'!$A$5:$A$204,0))*G755-H755,0))</f>
        <v/>
      </c>
      <c r="L755" s="18">
        <f>IF(AND(B755&amp;""="",F755&amp;""=""),"",IF(I755="تم التسليم",IFERROR(INDEX('المحافظات'!$B$5:$B$44,MATCH($E755,'المحافظات'!$A$5:$A$44,0)),0),0))</f>
        <v/>
      </c>
      <c r="M755" s="18">
        <f>IF(AND(B755&amp;""="",F755&amp;""=""),"",IFERROR(INDEX('المنتجات'!$C$5:$C$204,MATCH($F755,'المنتجات'!$A$5:$A$204,0))*G755,0))</f>
        <v/>
      </c>
      <c r="N755" s="18">
        <f>IF(AND(B755&amp;""="",F755&amp;""=""),"",IF(I755="تم التسليم",IFERROR(INDEX('المحافظات'!$C$5:$C$44,MATCH($E755,'المحافظات'!$A$5:$A$44,0)),0),IF(I755="مرتجع",IFERROR(INDEX('المحافظات'!$D$5:$D$44,MATCH($E755,'المحافظات'!$A$5:$A$44,0)),0),0)))</f>
        <v/>
      </c>
      <c r="O755" s="18">
        <f>IF(AND(B755&amp;""="",F755&amp;""=""),"",IF(I755="تم التسليم",K755+L755-M755-N755,IF(I755="مرتجع",-N755,IF(I755="ملغي",0,""))))</f>
        <v/>
      </c>
      <c r="P755" s="6">
        <f>IF(AND(B755&amp;""="",F755&amp;""=""),"",IF(NOT(ISNUMBER(MATCH(F755,'المنتجات'!$A$5:$A$204,0))),"كود المنتج غير معروف",IF(NOT(ISNUMBER(MATCH(E755,'المحافظات'!$A$5:$A$44,0))),"المنطقة غير معروفة",IF(K755&lt;0,"الخصم أكبر من قيمة الطلب",IF(I755&amp;""="","اكتب الحالة","")))))</f>
        <v/>
      </c>
    </row>
    <row r="756">
      <c r="A756" s="17" t="n"/>
      <c r="B756" s="5" t="n"/>
      <c r="C756" s="5" t="n"/>
      <c r="D756" s="13" t="n"/>
      <c r="E756" s="5" t="n"/>
      <c r="F756" s="5" t="n"/>
      <c r="G756" s="15" t="n"/>
      <c r="H756" s="14" t="n"/>
      <c r="I756" s="5" t="n"/>
      <c r="J756" s="6">
        <f>IF(AND(B756&amp;""="",F756&amp;""=""),"",IFERROR(INDEX('المنتجات'!$B$5:$B$204,MATCH($F756,'المنتجات'!$A$5:$A$204,0))&amp;"",""))</f>
        <v/>
      </c>
      <c r="K756" s="18">
        <f>IF(AND(B756&amp;""="",F756&amp;""=""),"",IFERROR(INDEX('المنتجات'!$D$5:$D$204,MATCH($F756,'المنتجات'!$A$5:$A$204,0))*G756-H756,0))</f>
        <v/>
      </c>
      <c r="L756" s="18">
        <f>IF(AND(B756&amp;""="",F756&amp;""=""),"",IF(I756="تم التسليم",IFERROR(INDEX('المحافظات'!$B$5:$B$44,MATCH($E756,'المحافظات'!$A$5:$A$44,0)),0),0))</f>
        <v/>
      </c>
      <c r="M756" s="18">
        <f>IF(AND(B756&amp;""="",F756&amp;""=""),"",IFERROR(INDEX('المنتجات'!$C$5:$C$204,MATCH($F756,'المنتجات'!$A$5:$A$204,0))*G756,0))</f>
        <v/>
      </c>
      <c r="N756" s="18">
        <f>IF(AND(B756&amp;""="",F756&amp;""=""),"",IF(I756="تم التسليم",IFERROR(INDEX('المحافظات'!$C$5:$C$44,MATCH($E756,'المحافظات'!$A$5:$A$44,0)),0),IF(I756="مرتجع",IFERROR(INDEX('المحافظات'!$D$5:$D$44,MATCH($E756,'المحافظات'!$A$5:$A$44,0)),0),0)))</f>
        <v/>
      </c>
      <c r="O756" s="18">
        <f>IF(AND(B756&amp;""="",F756&amp;""=""),"",IF(I756="تم التسليم",K756+L756-M756-N756,IF(I756="مرتجع",-N756,IF(I756="ملغي",0,""))))</f>
        <v/>
      </c>
      <c r="P756" s="6">
        <f>IF(AND(B756&amp;""="",F756&amp;""=""),"",IF(NOT(ISNUMBER(MATCH(F756,'المنتجات'!$A$5:$A$204,0))),"كود المنتج غير معروف",IF(NOT(ISNUMBER(MATCH(E756,'المحافظات'!$A$5:$A$44,0))),"المنطقة غير معروفة",IF(K756&lt;0,"الخصم أكبر من قيمة الطلب",IF(I756&amp;""="","اكتب الحالة","")))))</f>
        <v/>
      </c>
    </row>
    <row r="757">
      <c r="A757" s="17" t="n"/>
      <c r="B757" s="5" t="n"/>
      <c r="C757" s="5" t="n"/>
      <c r="D757" s="13" t="n"/>
      <c r="E757" s="5" t="n"/>
      <c r="F757" s="5" t="n"/>
      <c r="G757" s="15" t="n"/>
      <c r="H757" s="14" t="n"/>
      <c r="I757" s="5" t="n"/>
      <c r="J757" s="6">
        <f>IF(AND(B757&amp;""="",F757&amp;""=""),"",IFERROR(INDEX('المنتجات'!$B$5:$B$204,MATCH($F757,'المنتجات'!$A$5:$A$204,0))&amp;"",""))</f>
        <v/>
      </c>
      <c r="K757" s="18">
        <f>IF(AND(B757&amp;""="",F757&amp;""=""),"",IFERROR(INDEX('المنتجات'!$D$5:$D$204,MATCH($F757,'المنتجات'!$A$5:$A$204,0))*G757-H757,0))</f>
        <v/>
      </c>
      <c r="L757" s="18">
        <f>IF(AND(B757&amp;""="",F757&amp;""=""),"",IF(I757="تم التسليم",IFERROR(INDEX('المحافظات'!$B$5:$B$44,MATCH($E757,'المحافظات'!$A$5:$A$44,0)),0),0))</f>
        <v/>
      </c>
      <c r="M757" s="18">
        <f>IF(AND(B757&amp;""="",F757&amp;""=""),"",IFERROR(INDEX('المنتجات'!$C$5:$C$204,MATCH($F757,'المنتجات'!$A$5:$A$204,0))*G757,0))</f>
        <v/>
      </c>
      <c r="N757" s="18">
        <f>IF(AND(B757&amp;""="",F757&amp;""=""),"",IF(I757="تم التسليم",IFERROR(INDEX('المحافظات'!$C$5:$C$44,MATCH($E757,'المحافظات'!$A$5:$A$44,0)),0),IF(I757="مرتجع",IFERROR(INDEX('المحافظات'!$D$5:$D$44,MATCH($E757,'المحافظات'!$A$5:$A$44,0)),0),0)))</f>
        <v/>
      </c>
      <c r="O757" s="18">
        <f>IF(AND(B757&amp;""="",F757&amp;""=""),"",IF(I757="تم التسليم",K757+L757-M757-N757,IF(I757="مرتجع",-N757,IF(I757="ملغي",0,""))))</f>
        <v/>
      </c>
      <c r="P757" s="6">
        <f>IF(AND(B757&amp;""="",F757&amp;""=""),"",IF(NOT(ISNUMBER(MATCH(F757,'المنتجات'!$A$5:$A$204,0))),"كود المنتج غير معروف",IF(NOT(ISNUMBER(MATCH(E757,'المحافظات'!$A$5:$A$44,0))),"المنطقة غير معروفة",IF(K757&lt;0,"الخصم أكبر من قيمة الطلب",IF(I757&amp;""="","اكتب الحالة","")))))</f>
        <v/>
      </c>
    </row>
    <row r="758">
      <c r="A758" s="17" t="n"/>
      <c r="B758" s="5" t="n"/>
      <c r="C758" s="5" t="n"/>
      <c r="D758" s="13" t="n"/>
      <c r="E758" s="5" t="n"/>
      <c r="F758" s="5" t="n"/>
      <c r="G758" s="15" t="n"/>
      <c r="H758" s="14" t="n"/>
      <c r="I758" s="5" t="n"/>
      <c r="J758" s="6">
        <f>IF(AND(B758&amp;""="",F758&amp;""=""),"",IFERROR(INDEX('المنتجات'!$B$5:$B$204,MATCH($F758,'المنتجات'!$A$5:$A$204,0))&amp;"",""))</f>
        <v/>
      </c>
      <c r="K758" s="18">
        <f>IF(AND(B758&amp;""="",F758&amp;""=""),"",IFERROR(INDEX('المنتجات'!$D$5:$D$204,MATCH($F758,'المنتجات'!$A$5:$A$204,0))*G758-H758,0))</f>
        <v/>
      </c>
      <c r="L758" s="18">
        <f>IF(AND(B758&amp;""="",F758&amp;""=""),"",IF(I758="تم التسليم",IFERROR(INDEX('المحافظات'!$B$5:$B$44,MATCH($E758,'المحافظات'!$A$5:$A$44,0)),0),0))</f>
        <v/>
      </c>
      <c r="M758" s="18">
        <f>IF(AND(B758&amp;""="",F758&amp;""=""),"",IFERROR(INDEX('المنتجات'!$C$5:$C$204,MATCH($F758,'المنتجات'!$A$5:$A$204,0))*G758,0))</f>
        <v/>
      </c>
      <c r="N758" s="18">
        <f>IF(AND(B758&amp;""="",F758&amp;""=""),"",IF(I758="تم التسليم",IFERROR(INDEX('المحافظات'!$C$5:$C$44,MATCH($E758,'المحافظات'!$A$5:$A$44,0)),0),IF(I758="مرتجع",IFERROR(INDEX('المحافظات'!$D$5:$D$44,MATCH($E758,'المحافظات'!$A$5:$A$44,0)),0),0)))</f>
        <v/>
      </c>
      <c r="O758" s="18">
        <f>IF(AND(B758&amp;""="",F758&amp;""=""),"",IF(I758="تم التسليم",K758+L758-M758-N758,IF(I758="مرتجع",-N758,IF(I758="ملغي",0,""))))</f>
        <v/>
      </c>
      <c r="P758" s="6">
        <f>IF(AND(B758&amp;""="",F758&amp;""=""),"",IF(NOT(ISNUMBER(MATCH(F758,'المنتجات'!$A$5:$A$204,0))),"كود المنتج غير معروف",IF(NOT(ISNUMBER(MATCH(E758,'المحافظات'!$A$5:$A$44,0))),"المنطقة غير معروفة",IF(K758&lt;0,"الخصم أكبر من قيمة الطلب",IF(I758&amp;""="","اكتب الحالة","")))))</f>
        <v/>
      </c>
    </row>
    <row r="759">
      <c r="A759" s="17" t="n"/>
      <c r="B759" s="5" t="n"/>
      <c r="C759" s="5" t="n"/>
      <c r="D759" s="13" t="n"/>
      <c r="E759" s="5" t="n"/>
      <c r="F759" s="5" t="n"/>
      <c r="G759" s="15" t="n"/>
      <c r="H759" s="14" t="n"/>
      <c r="I759" s="5" t="n"/>
      <c r="J759" s="6">
        <f>IF(AND(B759&amp;""="",F759&amp;""=""),"",IFERROR(INDEX('المنتجات'!$B$5:$B$204,MATCH($F759,'المنتجات'!$A$5:$A$204,0))&amp;"",""))</f>
        <v/>
      </c>
      <c r="K759" s="18">
        <f>IF(AND(B759&amp;""="",F759&amp;""=""),"",IFERROR(INDEX('المنتجات'!$D$5:$D$204,MATCH($F759,'المنتجات'!$A$5:$A$204,0))*G759-H759,0))</f>
        <v/>
      </c>
      <c r="L759" s="18">
        <f>IF(AND(B759&amp;""="",F759&amp;""=""),"",IF(I759="تم التسليم",IFERROR(INDEX('المحافظات'!$B$5:$B$44,MATCH($E759,'المحافظات'!$A$5:$A$44,0)),0),0))</f>
        <v/>
      </c>
      <c r="M759" s="18">
        <f>IF(AND(B759&amp;""="",F759&amp;""=""),"",IFERROR(INDEX('المنتجات'!$C$5:$C$204,MATCH($F759,'المنتجات'!$A$5:$A$204,0))*G759,0))</f>
        <v/>
      </c>
      <c r="N759" s="18">
        <f>IF(AND(B759&amp;""="",F759&amp;""=""),"",IF(I759="تم التسليم",IFERROR(INDEX('المحافظات'!$C$5:$C$44,MATCH($E759,'المحافظات'!$A$5:$A$44,0)),0),IF(I759="مرتجع",IFERROR(INDEX('المحافظات'!$D$5:$D$44,MATCH($E759,'المحافظات'!$A$5:$A$44,0)),0),0)))</f>
        <v/>
      </c>
      <c r="O759" s="18">
        <f>IF(AND(B759&amp;""="",F759&amp;""=""),"",IF(I759="تم التسليم",K759+L759-M759-N759,IF(I759="مرتجع",-N759,IF(I759="ملغي",0,""))))</f>
        <v/>
      </c>
      <c r="P759" s="6">
        <f>IF(AND(B759&amp;""="",F759&amp;""=""),"",IF(NOT(ISNUMBER(MATCH(F759,'المنتجات'!$A$5:$A$204,0))),"كود المنتج غير معروف",IF(NOT(ISNUMBER(MATCH(E759,'المحافظات'!$A$5:$A$44,0))),"المنطقة غير معروفة",IF(K759&lt;0,"الخصم أكبر من قيمة الطلب",IF(I759&amp;""="","اكتب الحالة","")))))</f>
        <v/>
      </c>
    </row>
    <row r="760">
      <c r="A760" s="17" t="n"/>
      <c r="B760" s="5" t="n"/>
      <c r="C760" s="5" t="n"/>
      <c r="D760" s="13" t="n"/>
      <c r="E760" s="5" t="n"/>
      <c r="F760" s="5" t="n"/>
      <c r="G760" s="15" t="n"/>
      <c r="H760" s="14" t="n"/>
      <c r="I760" s="5" t="n"/>
      <c r="J760" s="6">
        <f>IF(AND(B760&amp;""="",F760&amp;""=""),"",IFERROR(INDEX('المنتجات'!$B$5:$B$204,MATCH($F760,'المنتجات'!$A$5:$A$204,0))&amp;"",""))</f>
        <v/>
      </c>
      <c r="K760" s="18">
        <f>IF(AND(B760&amp;""="",F760&amp;""=""),"",IFERROR(INDEX('المنتجات'!$D$5:$D$204,MATCH($F760,'المنتجات'!$A$5:$A$204,0))*G760-H760,0))</f>
        <v/>
      </c>
      <c r="L760" s="18">
        <f>IF(AND(B760&amp;""="",F760&amp;""=""),"",IF(I760="تم التسليم",IFERROR(INDEX('المحافظات'!$B$5:$B$44,MATCH($E760,'المحافظات'!$A$5:$A$44,0)),0),0))</f>
        <v/>
      </c>
      <c r="M760" s="18">
        <f>IF(AND(B760&amp;""="",F760&amp;""=""),"",IFERROR(INDEX('المنتجات'!$C$5:$C$204,MATCH($F760,'المنتجات'!$A$5:$A$204,0))*G760,0))</f>
        <v/>
      </c>
      <c r="N760" s="18">
        <f>IF(AND(B760&amp;""="",F760&amp;""=""),"",IF(I760="تم التسليم",IFERROR(INDEX('المحافظات'!$C$5:$C$44,MATCH($E760,'المحافظات'!$A$5:$A$44,0)),0),IF(I760="مرتجع",IFERROR(INDEX('المحافظات'!$D$5:$D$44,MATCH($E760,'المحافظات'!$A$5:$A$44,0)),0),0)))</f>
        <v/>
      </c>
      <c r="O760" s="18">
        <f>IF(AND(B760&amp;""="",F760&amp;""=""),"",IF(I760="تم التسليم",K760+L760-M760-N760,IF(I760="مرتجع",-N760,IF(I760="ملغي",0,""))))</f>
        <v/>
      </c>
      <c r="P760" s="6">
        <f>IF(AND(B760&amp;""="",F760&amp;""=""),"",IF(NOT(ISNUMBER(MATCH(F760,'المنتجات'!$A$5:$A$204,0))),"كود المنتج غير معروف",IF(NOT(ISNUMBER(MATCH(E760,'المحافظات'!$A$5:$A$44,0))),"المنطقة غير معروفة",IF(K760&lt;0,"الخصم أكبر من قيمة الطلب",IF(I760&amp;""="","اكتب الحالة","")))))</f>
        <v/>
      </c>
    </row>
    <row r="761">
      <c r="A761" s="17" t="n"/>
      <c r="B761" s="5" t="n"/>
      <c r="C761" s="5" t="n"/>
      <c r="D761" s="13" t="n"/>
      <c r="E761" s="5" t="n"/>
      <c r="F761" s="5" t="n"/>
      <c r="G761" s="15" t="n"/>
      <c r="H761" s="14" t="n"/>
      <c r="I761" s="5" t="n"/>
      <c r="J761" s="6">
        <f>IF(AND(B761&amp;""="",F761&amp;""=""),"",IFERROR(INDEX('المنتجات'!$B$5:$B$204,MATCH($F761,'المنتجات'!$A$5:$A$204,0))&amp;"",""))</f>
        <v/>
      </c>
      <c r="K761" s="18">
        <f>IF(AND(B761&amp;""="",F761&amp;""=""),"",IFERROR(INDEX('المنتجات'!$D$5:$D$204,MATCH($F761,'المنتجات'!$A$5:$A$204,0))*G761-H761,0))</f>
        <v/>
      </c>
      <c r="L761" s="18">
        <f>IF(AND(B761&amp;""="",F761&amp;""=""),"",IF(I761="تم التسليم",IFERROR(INDEX('المحافظات'!$B$5:$B$44,MATCH($E761,'المحافظات'!$A$5:$A$44,0)),0),0))</f>
        <v/>
      </c>
      <c r="M761" s="18">
        <f>IF(AND(B761&amp;""="",F761&amp;""=""),"",IFERROR(INDEX('المنتجات'!$C$5:$C$204,MATCH($F761,'المنتجات'!$A$5:$A$204,0))*G761,0))</f>
        <v/>
      </c>
      <c r="N761" s="18">
        <f>IF(AND(B761&amp;""="",F761&amp;""=""),"",IF(I761="تم التسليم",IFERROR(INDEX('المحافظات'!$C$5:$C$44,MATCH($E761,'المحافظات'!$A$5:$A$44,0)),0),IF(I761="مرتجع",IFERROR(INDEX('المحافظات'!$D$5:$D$44,MATCH($E761,'المحافظات'!$A$5:$A$44,0)),0),0)))</f>
        <v/>
      </c>
      <c r="O761" s="18">
        <f>IF(AND(B761&amp;""="",F761&amp;""=""),"",IF(I761="تم التسليم",K761+L761-M761-N761,IF(I761="مرتجع",-N761,IF(I761="ملغي",0,""))))</f>
        <v/>
      </c>
      <c r="P761" s="6">
        <f>IF(AND(B761&amp;""="",F761&amp;""=""),"",IF(NOT(ISNUMBER(MATCH(F761,'المنتجات'!$A$5:$A$204,0))),"كود المنتج غير معروف",IF(NOT(ISNUMBER(MATCH(E761,'المحافظات'!$A$5:$A$44,0))),"المنطقة غير معروفة",IF(K761&lt;0,"الخصم أكبر من قيمة الطلب",IF(I761&amp;""="","اكتب الحالة","")))))</f>
        <v/>
      </c>
    </row>
    <row r="762">
      <c r="A762" s="17" t="n"/>
      <c r="B762" s="5" t="n"/>
      <c r="C762" s="5" t="n"/>
      <c r="D762" s="13" t="n"/>
      <c r="E762" s="5" t="n"/>
      <c r="F762" s="5" t="n"/>
      <c r="G762" s="15" t="n"/>
      <c r="H762" s="14" t="n"/>
      <c r="I762" s="5" t="n"/>
      <c r="J762" s="6">
        <f>IF(AND(B762&amp;""="",F762&amp;""=""),"",IFERROR(INDEX('المنتجات'!$B$5:$B$204,MATCH($F762,'المنتجات'!$A$5:$A$204,0))&amp;"",""))</f>
        <v/>
      </c>
      <c r="K762" s="18">
        <f>IF(AND(B762&amp;""="",F762&amp;""=""),"",IFERROR(INDEX('المنتجات'!$D$5:$D$204,MATCH($F762,'المنتجات'!$A$5:$A$204,0))*G762-H762,0))</f>
        <v/>
      </c>
      <c r="L762" s="18">
        <f>IF(AND(B762&amp;""="",F762&amp;""=""),"",IF(I762="تم التسليم",IFERROR(INDEX('المحافظات'!$B$5:$B$44,MATCH($E762,'المحافظات'!$A$5:$A$44,0)),0),0))</f>
        <v/>
      </c>
      <c r="M762" s="18">
        <f>IF(AND(B762&amp;""="",F762&amp;""=""),"",IFERROR(INDEX('المنتجات'!$C$5:$C$204,MATCH($F762,'المنتجات'!$A$5:$A$204,0))*G762,0))</f>
        <v/>
      </c>
      <c r="N762" s="18">
        <f>IF(AND(B762&amp;""="",F762&amp;""=""),"",IF(I762="تم التسليم",IFERROR(INDEX('المحافظات'!$C$5:$C$44,MATCH($E762,'المحافظات'!$A$5:$A$44,0)),0),IF(I762="مرتجع",IFERROR(INDEX('المحافظات'!$D$5:$D$44,MATCH($E762,'المحافظات'!$A$5:$A$44,0)),0),0)))</f>
        <v/>
      </c>
      <c r="O762" s="18">
        <f>IF(AND(B762&amp;""="",F762&amp;""=""),"",IF(I762="تم التسليم",K762+L762-M762-N762,IF(I762="مرتجع",-N762,IF(I762="ملغي",0,""))))</f>
        <v/>
      </c>
      <c r="P762" s="6">
        <f>IF(AND(B762&amp;""="",F762&amp;""=""),"",IF(NOT(ISNUMBER(MATCH(F762,'المنتجات'!$A$5:$A$204,0))),"كود المنتج غير معروف",IF(NOT(ISNUMBER(MATCH(E762,'المحافظات'!$A$5:$A$44,0))),"المنطقة غير معروفة",IF(K762&lt;0,"الخصم أكبر من قيمة الطلب",IF(I762&amp;""="","اكتب الحالة","")))))</f>
        <v/>
      </c>
    </row>
    <row r="763">
      <c r="A763" s="17" t="n"/>
      <c r="B763" s="5" t="n"/>
      <c r="C763" s="5" t="n"/>
      <c r="D763" s="13" t="n"/>
      <c r="E763" s="5" t="n"/>
      <c r="F763" s="5" t="n"/>
      <c r="G763" s="15" t="n"/>
      <c r="H763" s="14" t="n"/>
      <c r="I763" s="5" t="n"/>
      <c r="J763" s="6">
        <f>IF(AND(B763&amp;""="",F763&amp;""=""),"",IFERROR(INDEX('المنتجات'!$B$5:$B$204,MATCH($F763,'المنتجات'!$A$5:$A$204,0))&amp;"",""))</f>
        <v/>
      </c>
      <c r="K763" s="18">
        <f>IF(AND(B763&amp;""="",F763&amp;""=""),"",IFERROR(INDEX('المنتجات'!$D$5:$D$204,MATCH($F763,'المنتجات'!$A$5:$A$204,0))*G763-H763,0))</f>
        <v/>
      </c>
      <c r="L763" s="18">
        <f>IF(AND(B763&amp;""="",F763&amp;""=""),"",IF(I763="تم التسليم",IFERROR(INDEX('المحافظات'!$B$5:$B$44,MATCH($E763,'المحافظات'!$A$5:$A$44,0)),0),0))</f>
        <v/>
      </c>
      <c r="M763" s="18">
        <f>IF(AND(B763&amp;""="",F763&amp;""=""),"",IFERROR(INDEX('المنتجات'!$C$5:$C$204,MATCH($F763,'المنتجات'!$A$5:$A$204,0))*G763,0))</f>
        <v/>
      </c>
      <c r="N763" s="18">
        <f>IF(AND(B763&amp;""="",F763&amp;""=""),"",IF(I763="تم التسليم",IFERROR(INDEX('المحافظات'!$C$5:$C$44,MATCH($E763,'المحافظات'!$A$5:$A$44,0)),0),IF(I763="مرتجع",IFERROR(INDEX('المحافظات'!$D$5:$D$44,MATCH($E763,'المحافظات'!$A$5:$A$44,0)),0),0)))</f>
        <v/>
      </c>
      <c r="O763" s="18">
        <f>IF(AND(B763&amp;""="",F763&amp;""=""),"",IF(I763="تم التسليم",K763+L763-M763-N763,IF(I763="مرتجع",-N763,IF(I763="ملغي",0,""))))</f>
        <v/>
      </c>
      <c r="P763" s="6">
        <f>IF(AND(B763&amp;""="",F763&amp;""=""),"",IF(NOT(ISNUMBER(MATCH(F763,'المنتجات'!$A$5:$A$204,0))),"كود المنتج غير معروف",IF(NOT(ISNUMBER(MATCH(E763,'المحافظات'!$A$5:$A$44,0))),"المنطقة غير معروفة",IF(K763&lt;0,"الخصم أكبر من قيمة الطلب",IF(I763&amp;""="","اكتب الحالة","")))))</f>
        <v/>
      </c>
    </row>
    <row r="764">
      <c r="A764" s="17" t="n"/>
      <c r="B764" s="5" t="n"/>
      <c r="C764" s="5" t="n"/>
      <c r="D764" s="13" t="n"/>
      <c r="E764" s="5" t="n"/>
      <c r="F764" s="5" t="n"/>
      <c r="G764" s="15" t="n"/>
      <c r="H764" s="14" t="n"/>
      <c r="I764" s="5" t="n"/>
      <c r="J764" s="6">
        <f>IF(AND(B764&amp;""="",F764&amp;""=""),"",IFERROR(INDEX('المنتجات'!$B$5:$B$204,MATCH($F764,'المنتجات'!$A$5:$A$204,0))&amp;"",""))</f>
        <v/>
      </c>
      <c r="K764" s="18">
        <f>IF(AND(B764&amp;""="",F764&amp;""=""),"",IFERROR(INDEX('المنتجات'!$D$5:$D$204,MATCH($F764,'المنتجات'!$A$5:$A$204,0))*G764-H764,0))</f>
        <v/>
      </c>
      <c r="L764" s="18">
        <f>IF(AND(B764&amp;""="",F764&amp;""=""),"",IF(I764="تم التسليم",IFERROR(INDEX('المحافظات'!$B$5:$B$44,MATCH($E764,'المحافظات'!$A$5:$A$44,0)),0),0))</f>
        <v/>
      </c>
      <c r="M764" s="18">
        <f>IF(AND(B764&amp;""="",F764&amp;""=""),"",IFERROR(INDEX('المنتجات'!$C$5:$C$204,MATCH($F764,'المنتجات'!$A$5:$A$204,0))*G764,0))</f>
        <v/>
      </c>
      <c r="N764" s="18">
        <f>IF(AND(B764&amp;""="",F764&amp;""=""),"",IF(I764="تم التسليم",IFERROR(INDEX('المحافظات'!$C$5:$C$44,MATCH($E764,'المحافظات'!$A$5:$A$44,0)),0),IF(I764="مرتجع",IFERROR(INDEX('المحافظات'!$D$5:$D$44,MATCH($E764,'المحافظات'!$A$5:$A$44,0)),0),0)))</f>
        <v/>
      </c>
      <c r="O764" s="18">
        <f>IF(AND(B764&amp;""="",F764&amp;""=""),"",IF(I764="تم التسليم",K764+L764-M764-N764,IF(I764="مرتجع",-N764,IF(I764="ملغي",0,""))))</f>
        <v/>
      </c>
      <c r="P764" s="6">
        <f>IF(AND(B764&amp;""="",F764&amp;""=""),"",IF(NOT(ISNUMBER(MATCH(F764,'المنتجات'!$A$5:$A$204,0))),"كود المنتج غير معروف",IF(NOT(ISNUMBER(MATCH(E764,'المحافظات'!$A$5:$A$44,0))),"المنطقة غير معروفة",IF(K764&lt;0,"الخصم أكبر من قيمة الطلب",IF(I764&amp;""="","اكتب الحالة","")))))</f>
        <v/>
      </c>
    </row>
    <row r="765">
      <c r="A765" s="17" t="n"/>
      <c r="B765" s="5" t="n"/>
      <c r="C765" s="5" t="n"/>
      <c r="D765" s="13" t="n"/>
      <c r="E765" s="5" t="n"/>
      <c r="F765" s="5" t="n"/>
      <c r="G765" s="15" t="n"/>
      <c r="H765" s="14" t="n"/>
      <c r="I765" s="5" t="n"/>
      <c r="J765" s="6">
        <f>IF(AND(B765&amp;""="",F765&amp;""=""),"",IFERROR(INDEX('المنتجات'!$B$5:$B$204,MATCH($F765,'المنتجات'!$A$5:$A$204,0))&amp;"",""))</f>
        <v/>
      </c>
      <c r="K765" s="18">
        <f>IF(AND(B765&amp;""="",F765&amp;""=""),"",IFERROR(INDEX('المنتجات'!$D$5:$D$204,MATCH($F765,'المنتجات'!$A$5:$A$204,0))*G765-H765,0))</f>
        <v/>
      </c>
      <c r="L765" s="18">
        <f>IF(AND(B765&amp;""="",F765&amp;""=""),"",IF(I765="تم التسليم",IFERROR(INDEX('المحافظات'!$B$5:$B$44,MATCH($E765,'المحافظات'!$A$5:$A$44,0)),0),0))</f>
        <v/>
      </c>
      <c r="M765" s="18">
        <f>IF(AND(B765&amp;""="",F765&amp;""=""),"",IFERROR(INDEX('المنتجات'!$C$5:$C$204,MATCH($F765,'المنتجات'!$A$5:$A$204,0))*G765,0))</f>
        <v/>
      </c>
      <c r="N765" s="18">
        <f>IF(AND(B765&amp;""="",F765&amp;""=""),"",IF(I765="تم التسليم",IFERROR(INDEX('المحافظات'!$C$5:$C$44,MATCH($E765,'المحافظات'!$A$5:$A$44,0)),0),IF(I765="مرتجع",IFERROR(INDEX('المحافظات'!$D$5:$D$44,MATCH($E765,'المحافظات'!$A$5:$A$44,0)),0),0)))</f>
        <v/>
      </c>
      <c r="O765" s="18">
        <f>IF(AND(B765&amp;""="",F765&amp;""=""),"",IF(I765="تم التسليم",K765+L765-M765-N765,IF(I765="مرتجع",-N765,IF(I765="ملغي",0,""))))</f>
        <v/>
      </c>
      <c r="P765" s="6">
        <f>IF(AND(B765&amp;""="",F765&amp;""=""),"",IF(NOT(ISNUMBER(MATCH(F765,'المنتجات'!$A$5:$A$204,0))),"كود المنتج غير معروف",IF(NOT(ISNUMBER(MATCH(E765,'المحافظات'!$A$5:$A$44,0))),"المنطقة غير معروفة",IF(K765&lt;0,"الخصم أكبر من قيمة الطلب",IF(I765&amp;""="","اكتب الحالة","")))))</f>
        <v/>
      </c>
    </row>
    <row r="766">
      <c r="A766" s="17" t="n"/>
      <c r="B766" s="5" t="n"/>
      <c r="C766" s="5" t="n"/>
      <c r="D766" s="13" t="n"/>
      <c r="E766" s="5" t="n"/>
      <c r="F766" s="5" t="n"/>
      <c r="G766" s="15" t="n"/>
      <c r="H766" s="14" t="n"/>
      <c r="I766" s="5" t="n"/>
      <c r="J766" s="6">
        <f>IF(AND(B766&amp;""="",F766&amp;""=""),"",IFERROR(INDEX('المنتجات'!$B$5:$B$204,MATCH($F766,'المنتجات'!$A$5:$A$204,0))&amp;"",""))</f>
        <v/>
      </c>
      <c r="K766" s="18">
        <f>IF(AND(B766&amp;""="",F766&amp;""=""),"",IFERROR(INDEX('المنتجات'!$D$5:$D$204,MATCH($F766,'المنتجات'!$A$5:$A$204,0))*G766-H766,0))</f>
        <v/>
      </c>
      <c r="L766" s="18">
        <f>IF(AND(B766&amp;""="",F766&amp;""=""),"",IF(I766="تم التسليم",IFERROR(INDEX('المحافظات'!$B$5:$B$44,MATCH($E766,'المحافظات'!$A$5:$A$44,0)),0),0))</f>
        <v/>
      </c>
      <c r="M766" s="18">
        <f>IF(AND(B766&amp;""="",F766&amp;""=""),"",IFERROR(INDEX('المنتجات'!$C$5:$C$204,MATCH($F766,'المنتجات'!$A$5:$A$204,0))*G766,0))</f>
        <v/>
      </c>
      <c r="N766" s="18">
        <f>IF(AND(B766&amp;""="",F766&amp;""=""),"",IF(I766="تم التسليم",IFERROR(INDEX('المحافظات'!$C$5:$C$44,MATCH($E766,'المحافظات'!$A$5:$A$44,0)),0),IF(I766="مرتجع",IFERROR(INDEX('المحافظات'!$D$5:$D$44,MATCH($E766,'المحافظات'!$A$5:$A$44,0)),0),0)))</f>
        <v/>
      </c>
      <c r="O766" s="18">
        <f>IF(AND(B766&amp;""="",F766&amp;""=""),"",IF(I766="تم التسليم",K766+L766-M766-N766,IF(I766="مرتجع",-N766,IF(I766="ملغي",0,""))))</f>
        <v/>
      </c>
      <c r="P766" s="6">
        <f>IF(AND(B766&amp;""="",F766&amp;""=""),"",IF(NOT(ISNUMBER(MATCH(F766,'المنتجات'!$A$5:$A$204,0))),"كود المنتج غير معروف",IF(NOT(ISNUMBER(MATCH(E766,'المحافظات'!$A$5:$A$44,0))),"المنطقة غير معروفة",IF(K766&lt;0,"الخصم أكبر من قيمة الطلب",IF(I766&amp;""="","اكتب الحالة","")))))</f>
        <v/>
      </c>
    </row>
    <row r="767">
      <c r="A767" s="17" t="n"/>
      <c r="B767" s="5" t="n"/>
      <c r="C767" s="5" t="n"/>
      <c r="D767" s="13" t="n"/>
      <c r="E767" s="5" t="n"/>
      <c r="F767" s="5" t="n"/>
      <c r="G767" s="15" t="n"/>
      <c r="H767" s="14" t="n"/>
      <c r="I767" s="5" t="n"/>
      <c r="J767" s="6">
        <f>IF(AND(B767&amp;""="",F767&amp;""=""),"",IFERROR(INDEX('المنتجات'!$B$5:$B$204,MATCH($F767,'المنتجات'!$A$5:$A$204,0))&amp;"",""))</f>
        <v/>
      </c>
      <c r="K767" s="18">
        <f>IF(AND(B767&amp;""="",F767&amp;""=""),"",IFERROR(INDEX('المنتجات'!$D$5:$D$204,MATCH($F767,'المنتجات'!$A$5:$A$204,0))*G767-H767,0))</f>
        <v/>
      </c>
      <c r="L767" s="18">
        <f>IF(AND(B767&amp;""="",F767&amp;""=""),"",IF(I767="تم التسليم",IFERROR(INDEX('المحافظات'!$B$5:$B$44,MATCH($E767,'المحافظات'!$A$5:$A$44,0)),0),0))</f>
        <v/>
      </c>
      <c r="M767" s="18">
        <f>IF(AND(B767&amp;""="",F767&amp;""=""),"",IFERROR(INDEX('المنتجات'!$C$5:$C$204,MATCH($F767,'المنتجات'!$A$5:$A$204,0))*G767,0))</f>
        <v/>
      </c>
      <c r="N767" s="18">
        <f>IF(AND(B767&amp;""="",F767&amp;""=""),"",IF(I767="تم التسليم",IFERROR(INDEX('المحافظات'!$C$5:$C$44,MATCH($E767,'المحافظات'!$A$5:$A$44,0)),0),IF(I767="مرتجع",IFERROR(INDEX('المحافظات'!$D$5:$D$44,MATCH($E767,'المحافظات'!$A$5:$A$44,0)),0),0)))</f>
        <v/>
      </c>
      <c r="O767" s="18">
        <f>IF(AND(B767&amp;""="",F767&amp;""=""),"",IF(I767="تم التسليم",K767+L767-M767-N767,IF(I767="مرتجع",-N767,IF(I767="ملغي",0,""))))</f>
        <v/>
      </c>
      <c r="P767" s="6">
        <f>IF(AND(B767&amp;""="",F767&amp;""=""),"",IF(NOT(ISNUMBER(MATCH(F767,'المنتجات'!$A$5:$A$204,0))),"كود المنتج غير معروف",IF(NOT(ISNUMBER(MATCH(E767,'المحافظات'!$A$5:$A$44,0))),"المنطقة غير معروفة",IF(K767&lt;0,"الخصم أكبر من قيمة الطلب",IF(I767&amp;""="","اكتب الحالة","")))))</f>
        <v/>
      </c>
    </row>
    <row r="768">
      <c r="A768" s="17" t="n"/>
      <c r="B768" s="5" t="n"/>
      <c r="C768" s="5" t="n"/>
      <c r="D768" s="13" t="n"/>
      <c r="E768" s="5" t="n"/>
      <c r="F768" s="5" t="n"/>
      <c r="G768" s="15" t="n"/>
      <c r="H768" s="14" t="n"/>
      <c r="I768" s="5" t="n"/>
      <c r="J768" s="6">
        <f>IF(AND(B768&amp;""="",F768&amp;""=""),"",IFERROR(INDEX('المنتجات'!$B$5:$B$204,MATCH($F768,'المنتجات'!$A$5:$A$204,0))&amp;"",""))</f>
        <v/>
      </c>
      <c r="K768" s="18">
        <f>IF(AND(B768&amp;""="",F768&amp;""=""),"",IFERROR(INDEX('المنتجات'!$D$5:$D$204,MATCH($F768,'المنتجات'!$A$5:$A$204,0))*G768-H768,0))</f>
        <v/>
      </c>
      <c r="L768" s="18">
        <f>IF(AND(B768&amp;""="",F768&amp;""=""),"",IF(I768="تم التسليم",IFERROR(INDEX('المحافظات'!$B$5:$B$44,MATCH($E768,'المحافظات'!$A$5:$A$44,0)),0),0))</f>
        <v/>
      </c>
      <c r="M768" s="18">
        <f>IF(AND(B768&amp;""="",F768&amp;""=""),"",IFERROR(INDEX('المنتجات'!$C$5:$C$204,MATCH($F768,'المنتجات'!$A$5:$A$204,0))*G768,0))</f>
        <v/>
      </c>
      <c r="N768" s="18">
        <f>IF(AND(B768&amp;""="",F768&amp;""=""),"",IF(I768="تم التسليم",IFERROR(INDEX('المحافظات'!$C$5:$C$44,MATCH($E768,'المحافظات'!$A$5:$A$44,0)),0),IF(I768="مرتجع",IFERROR(INDEX('المحافظات'!$D$5:$D$44,MATCH($E768,'المحافظات'!$A$5:$A$44,0)),0),0)))</f>
        <v/>
      </c>
      <c r="O768" s="18">
        <f>IF(AND(B768&amp;""="",F768&amp;""=""),"",IF(I768="تم التسليم",K768+L768-M768-N768,IF(I768="مرتجع",-N768,IF(I768="ملغي",0,""))))</f>
        <v/>
      </c>
      <c r="P768" s="6">
        <f>IF(AND(B768&amp;""="",F768&amp;""=""),"",IF(NOT(ISNUMBER(MATCH(F768,'المنتجات'!$A$5:$A$204,0))),"كود المنتج غير معروف",IF(NOT(ISNUMBER(MATCH(E768,'المحافظات'!$A$5:$A$44,0))),"المنطقة غير معروفة",IF(K768&lt;0,"الخصم أكبر من قيمة الطلب",IF(I768&amp;""="","اكتب الحالة","")))))</f>
        <v/>
      </c>
    </row>
    <row r="769">
      <c r="A769" s="17" t="n"/>
      <c r="B769" s="5" t="n"/>
      <c r="C769" s="5" t="n"/>
      <c r="D769" s="13" t="n"/>
      <c r="E769" s="5" t="n"/>
      <c r="F769" s="5" t="n"/>
      <c r="G769" s="15" t="n"/>
      <c r="H769" s="14" t="n"/>
      <c r="I769" s="5" t="n"/>
      <c r="J769" s="6">
        <f>IF(AND(B769&amp;""="",F769&amp;""=""),"",IFERROR(INDEX('المنتجات'!$B$5:$B$204,MATCH($F769,'المنتجات'!$A$5:$A$204,0))&amp;"",""))</f>
        <v/>
      </c>
      <c r="K769" s="18">
        <f>IF(AND(B769&amp;""="",F769&amp;""=""),"",IFERROR(INDEX('المنتجات'!$D$5:$D$204,MATCH($F769,'المنتجات'!$A$5:$A$204,0))*G769-H769,0))</f>
        <v/>
      </c>
      <c r="L769" s="18">
        <f>IF(AND(B769&amp;""="",F769&amp;""=""),"",IF(I769="تم التسليم",IFERROR(INDEX('المحافظات'!$B$5:$B$44,MATCH($E769,'المحافظات'!$A$5:$A$44,0)),0),0))</f>
        <v/>
      </c>
      <c r="M769" s="18">
        <f>IF(AND(B769&amp;""="",F769&amp;""=""),"",IFERROR(INDEX('المنتجات'!$C$5:$C$204,MATCH($F769,'المنتجات'!$A$5:$A$204,0))*G769,0))</f>
        <v/>
      </c>
      <c r="N769" s="18">
        <f>IF(AND(B769&amp;""="",F769&amp;""=""),"",IF(I769="تم التسليم",IFERROR(INDEX('المحافظات'!$C$5:$C$44,MATCH($E769,'المحافظات'!$A$5:$A$44,0)),0),IF(I769="مرتجع",IFERROR(INDEX('المحافظات'!$D$5:$D$44,MATCH($E769,'المحافظات'!$A$5:$A$44,0)),0),0)))</f>
        <v/>
      </c>
      <c r="O769" s="18">
        <f>IF(AND(B769&amp;""="",F769&amp;""=""),"",IF(I769="تم التسليم",K769+L769-M769-N769,IF(I769="مرتجع",-N769,IF(I769="ملغي",0,""))))</f>
        <v/>
      </c>
      <c r="P769" s="6">
        <f>IF(AND(B769&amp;""="",F769&amp;""=""),"",IF(NOT(ISNUMBER(MATCH(F769,'المنتجات'!$A$5:$A$204,0))),"كود المنتج غير معروف",IF(NOT(ISNUMBER(MATCH(E769,'المحافظات'!$A$5:$A$44,0))),"المنطقة غير معروفة",IF(K769&lt;0,"الخصم أكبر من قيمة الطلب",IF(I769&amp;""="","اكتب الحالة","")))))</f>
        <v/>
      </c>
    </row>
    <row r="770">
      <c r="A770" s="17" t="n"/>
      <c r="B770" s="5" t="n"/>
      <c r="C770" s="5" t="n"/>
      <c r="D770" s="13" t="n"/>
      <c r="E770" s="5" t="n"/>
      <c r="F770" s="5" t="n"/>
      <c r="G770" s="15" t="n"/>
      <c r="H770" s="14" t="n"/>
      <c r="I770" s="5" t="n"/>
      <c r="J770" s="6">
        <f>IF(AND(B770&amp;""="",F770&amp;""=""),"",IFERROR(INDEX('المنتجات'!$B$5:$B$204,MATCH($F770,'المنتجات'!$A$5:$A$204,0))&amp;"",""))</f>
        <v/>
      </c>
      <c r="K770" s="18">
        <f>IF(AND(B770&amp;""="",F770&amp;""=""),"",IFERROR(INDEX('المنتجات'!$D$5:$D$204,MATCH($F770,'المنتجات'!$A$5:$A$204,0))*G770-H770,0))</f>
        <v/>
      </c>
      <c r="L770" s="18">
        <f>IF(AND(B770&amp;""="",F770&amp;""=""),"",IF(I770="تم التسليم",IFERROR(INDEX('المحافظات'!$B$5:$B$44,MATCH($E770,'المحافظات'!$A$5:$A$44,0)),0),0))</f>
        <v/>
      </c>
      <c r="M770" s="18">
        <f>IF(AND(B770&amp;""="",F770&amp;""=""),"",IFERROR(INDEX('المنتجات'!$C$5:$C$204,MATCH($F770,'المنتجات'!$A$5:$A$204,0))*G770,0))</f>
        <v/>
      </c>
      <c r="N770" s="18">
        <f>IF(AND(B770&amp;""="",F770&amp;""=""),"",IF(I770="تم التسليم",IFERROR(INDEX('المحافظات'!$C$5:$C$44,MATCH($E770,'المحافظات'!$A$5:$A$44,0)),0),IF(I770="مرتجع",IFERROR(INDEX('المحافظات'!$D$5:$D$44,MATCH($E770,'المحافظات'!$A$5:$A$44,0)),0),0)))</f>
        <v/>
      </c>
      <c r="O770" s="18">
        <f>IF(AND(B770&amp;""="",F770&amp;""=""),"",IF(I770="تم التسليم",K770+L770-M770-N770,IF(I770="مرتجع",-N770,IF(I770="ملغي",0,""))))</f>
        <v/>
      </c>
      <c r="P770" s="6">
        <f>IF(AND(B770&amp;""="",F770&amp;""=""),"",IF(NOT(ISNUMBER(MATCH(F770,'المنتجات'!$A$5:$A$204,0))),"كود المنتج غير معروف",IF(NOT(ISNUMBER(MATCH(E770,'المحافظات'!$A$5:$A$44,0))),"المنطقة غير معروفة",IF(K770&lt;0,"الخصم أكبر من قيمة الطلب",IF(I770&amp;""="","اكتب الحالة","")))))</f>
        <v/>
      </c>
    </row>
    <row r="771">
      <c r="A771" s="17" t="n"/>
      <c r="B771" s="5" t="n"/>
      <c r="C771" s="5" t="n"/>
      <c r="D771" s="13" t="n"/>
      <c r="E771" s="5" t="n"/>
      <c r="F771" s="5" t="n"/>
      <c r="G771" s="15" t="n"/>
      <c r="H771" s="14" t="n"/>
      <c r="I771" s="5" t="n"/>
      <c r="J771" s="6">
        <f>IF(AND(B771&amp;""="",F771&amp;""=""),"",IFERROR(INDEX('المنتجات'!$B$5:$B$204,MATCH($F771,'المنتجات'!$A$5:$A$204,0))&amp;"",""))</f>
        <v/>
      </c>
      <c r="K771" s="18">
        <f>IF(AND(B771&amp;""="",F771&amp;""=""),"",IFERROR(INDEX('المنتجات'!$D$5:$D$204,MATCH($F771,'المنتجات'!$A$5:$A$204,0))*G771-H771,0))</f>
        <v/>
      </c>
      <c r="L771" s="18">
        <f>IF(AND(B771&amp;""="",F771&amp;""=""),"",IF(I771="تم التسليم",IFERROR(INDEX('المحافظات'!$B$5:$B$44,MATCH($E771,'المحافظات'!$A$5:$A$44,0)),0),0))</f>
        <v/>
      </c>
      <c r="M771" s="18">
        <f>IF(AND(B771&amp;""="",F771&amp;""=""),"",IFERROR(INDEX('المنتجات'!$C$5:$C$204,MATCH($F771,'المنتجات'!$A$5:$A$204,0))*G771,0))</f>
        <v/>
      </c>
      <c r="N771" s="18">
        <f>IF(AND(B771&amp;""="",F771&amp;""=""),"",IF(I771="تم التسليم",IFERROR(INDEX('المحافظات'!$C$5:$C$44,MATCH($E771,'المحافظات'!$A$5:$A$44,0)),0),IF(I771="مرتجع",IFERROR(INDEX('المحافظات'!$D$5:$D$44,MATCH($E771,'المحافظات'!$A$5:$A$44,0)),0),0)))</f>
        <v/>
      </c>
      <c r="O771" s="18">
        <f>IF(AND(B771&amp;""="",F771&amp;""=""),"",IF(I771="تم التسليم",K771+L771-M771-N771,IF(I771="مرتجع",-N771,IF(I771="ملغي",0,""))))</f>
        <v/>
      </c>
      <c r="P771" s="6">
        <f>IF(AND(B771&amp;""="",F771&amp;""=""),"",IF(NOT(ISNUMBER(MATCH(F771,'المنتجات'!$A$5:$A$204,0))),"كود المنتج غير معروف",IF(NOT(ISNUMBER(MATCH(E771,'المحافظات'!$A$5:$A$44,0))),"المنطقة غير معروفة",IF(K771&lt;0,"الخصم أكبر من قيمة الطلب",IF(I771&amp;""="","اكتب الحالة","")))))</f>
        <v/>
      </c>
    </row>
    <row r="772">
      <c r="A772" s="17" t="n"/>
      <c r="B772" s="5" t="n"/>
      <c r="C772" s="5" t="n"/>
      <c r="D772" s="13" t="n"/>
      <c r="E772" s="5" t="n"/>
      <c r="F772" s="5" t="n"/>
      <c r="G772" s="15" t="n"/>
      <c r="H772" s="14" t="n"/>
      <c r="I772" s="5" t="n"/>
      <c r="J772" s="6">
        <f>IF(AND(B772&amp;""="",F772&amp;""=""),"",IFERROR(INDEX('المنتجات'!$B$5:$B$204,MATCH($F772,'المنتجات'!$A$5:$A$204,0))&amp;"",""))</f>
        <v/>
      </c>
      <c r="K772" s="18">
        <f>IF(AND(B772&amp;""="",F772&amp;""=""),"",IFERROR(INDEX('المنتجات'!$D$5:$D$204,MATCH($F772,'المنتجات'!$A$5:$A$204,0))*G772-H772,0))</f>
        <v/>
      </c>
      <c r="L772" s="18">
        <f>IF(AND(B772&amp;""="",F772&amp;""=""),"",IF(I772="تم التسليم",IFERROR(INDEX('المحافظات'!$B$5:$B$44,MATCH($E772,'المحافظات'!$A$5:$A$44,0)),0),0))</f>
        <v/>
      </c>
      <c r="M772" s="18">
        <f>IF(AND(B772&amp;""="",F772&amp;""=""),"",IFERROR(INDEX('المنتجات'!$C$5:$C$204,MATCH($F772,'المنتجات'!$A$5:$A$204,0))*G772,0))</f>
        <v/>
      </c>
      <c r="N772" s="18">
        <f>IF(AND(B772&amp;""="",F772&amp;""=""),"",IF(I772="تم التسليم",IFERROR(INDEX('المحافظات'!$C$5:$C$44,MATCH($E772,'المحافظات'!$A$5:$A$44,0)),0),IF(I772="مرتجع",IFERROR(INDEX('المحافظات'!$D$5:$D$44,MATCH($E772,'المحافظات'!$A$5:$A$44,0)),0),0)))</f>
        <v/>
      </c>
      <c r="O772" s="18">
        <f>IF(AND(B772&amp;""="",F772&amp;""=""),"",IF(I772="تم التسليم",K772+L772-M772-N772,IF(I772="مرتجع",-N772,IF(I772="ملغي",0,""))))</f>
        <v/>
      </c>
      <c r="P772" s="6">
        <f>IF(AND(B772&amp;""="",F772&amp;""=""),"",IF(NOT(ISNUMBER(MATCH(F772,'المنتجات'!$A$5:$A$204,0))),"كود المنتج غير معروف",IF(NOT(ISNUMBER(MATCH(E772,'المحافظات'!$A$5:$A$44,0))),"المنطقة غير معروفة",IF(K772&lt;0,"الخصم أكبر من قيمة الطلب",IF(I772&amp;""="","اكتب الحالة","")))))</f>
        <v/>
      </c>
    </row>
    <row r="773">
      <c r="A773" s="17" t="n"/>
      <c r="B773" s="5" t="n"/>
      <c r="C773" s="5" t="n"/>
      <c r="D773" s="13" t="n"/>
      <c r="E773" s="5" t="n"/>
      <c r="F773" s="5" t="n"/>
      <c r="G773" s="15" t="n"/>
      <c r="H773" s="14" t="n"/>
      <c r="I773" s="5" t="n"/>
      <c r="J773" s="6">
        <f>IF(AND(B773&amp;""="",F773&amp;""=""),"",IFERROR(INDEX('المنتجات'!$B$5:$B$204,MATCH($F773,'المنتجات'!$A$5:$A$204,0))&amp;"",""))</f>
        <v/>
      </c>
      <c r="K773" s="18">
        <f>IF(AND(B773&amp;""="",F773&amp;""=""),"",IFERROR(INDEX('المنتجات'!$D$5:$D$204,MATCH($F773,'المنتجات'!$A$5:$A$204,0))*G773-H773,0))</f>
        <v/>
      </c>
      <c r="L773" s="18">
        <f>IF(AND(B773&amp;""="",F773&amp;""=""),"",IF(I773="تم التسليم",IFERROR(INDEX('المحافظات'!$B$5:$B$44,MATCH($E773,'المحافظات'!$A$5:$A$44,0)),0),0))</f>
        <v/>
      </c>
      <c r="M773" s="18">
        <f>IF(AND(B773&amp;""="",F773&amp;""=""),"",IFERROR(INDEX('المنتجات'!$C$5:$C$204,MATCH($F773,'المنتجات'!$A$5:$A$204,0))*G773,0))</f>
        <v/>
      </c>
      <c r="N773" s="18">
        <f>IF(AND(B773&amp;""="",F773&amp;""=""),"",IF(I773="تم التسليم",IFERROR(INDEX('المحافظات'!$C$5:$C$44,MATCH($E773,'المحافظات'!$A$5:$A$44,0)),0),IF(I773="مرتجع",IFERROR(INDEX('المحافظات'!$D$5:$D$44,MATCH($E773,'المحافظات'!$A$5:$A$44,0)),0),0)))</f>
        <v/>
      </c>
      <c r="O773" s="18">
        <f>IF(AND(B773&amp;""="",F773&amp;""=""),"",IF(I773="تم التسليم",K773+L773-M773-N773,IF(I773="مرتجع",-N773,IF(I773="ملغي",0,""))))</f>
        <v/>
      </c>
      <c r="P773" s="6">
        <f>IF(AND(B773&amp;""="",F773&amp;""=""),"",IF(NOT(ISNUMBER(MATCH(F773,'المنتجات'!$A$5:$A$204,0))),"كود المنتج غير معروف",IF(NOT(ISNUMBER(MATCH(E773,'المحافظات'!$A$5:$A$44,0))),"المنطقة غير معروفة",IF(K773&lt;0,"الخصم أكبر من قيمة الطلب",IF(I773&amp;""="","اكتب الحالة","")))))</f>
        <v/>
      </c>
    </row>
    <row r="774">
      <c r="A774" s="17" t="n"/>
      <c r="B774" s="5" t="n"/>
      <c r="C774" s="5" t="n"/>
      <c r="D774" s="13" t="n"/>
      <c r="E774" s="5" t="n"/>
      <c r="F774" s="5" t="n"/>
      <c r="G774" s="15" t="n"/>
      <c r="H774" s="14" t="n"/>
      <c r="I774" s="5" t="n"/>
      <c r="J774" s="6">
        <f>IF(AND(B774&amp;""="",F774&amp;""=""),"",IFERROR(INDEX('المنتجات'!$B$5:$B$204,MATCH($F774,'المنتجات'!$A$5:$A$204,0))&amp;"",""))</f>
        <v/>
      </c>
      <c r="K774" s="18">
        <f>IF(AND(B774&amp;""="",F774&amp;""=""),"",IFERROR(INDEX('المنتجات'!$D$5:$D$204,MATCH($F774,'المنتجات'!$A$5:$A$204,0))*G774-H774,0))</f>
        <v/>
      </c>
      <c r="L774" s="18">
        <f>IF(AND(B774&amp;""="",F774&amp;""=""),"",IF(I774="تم التسليم",IFERROR(INDEX('المحافظات'!$B$5:$B$44,MATCH($E774,'المحافظات'!$A$5:$A$44,0)),0),0))</f>
        <v/>
      </c>
      <c r="M774" s="18">
        <f>IF(AND(B774&amp;""="",F774&amp;""=""),"",IFERROR(INDEX('المنتجات'!$C$5:$C$204,MATCH($F774,'المنتجات'!$A$5:$A$204,0))*G774,0))</f>
        <v/>
      </c>
      <c r="N774" s="18">
        <f>IF(AND(B774&amp;""="",F774&amp;""=""),"",IF(I774="تم التسليم",IFERROR(INDEX('المحافظات'!$C$5:$C$44,MATCH($E774,'المحافظات'!$A$5:$A$44,0)),0),IF(I774="مرتجع",IFERROR(INDEX('المحافظات'!$D$5:$D$44,MATCH($E774,'المحافظات'!$A$5:$A$44,0)),0),0)))</f>
        <v/>
      </c>
      <c r="O774" s="18">
        <f>IF(AND(B774&amp;""="",F774&amp;""=""),"",IF(I774="تم التسليم",K774+L774-M774-N774,IF(I774="مرتجع",-N774,IF(I774="ملغي",0,""))))</f>
        <v/>
      </c>
      <c r="P774" s="6">
        <f>IF(AND(B774&amp;""="",F774&amp;""=""),"",IF(NOT(ISNUMBER(MATCH(F774,'المنتجات'!$A$5:$A$204,0))),"كود المنتج غير معروف",IF(NOT(ISNUMBER(MATCH(E774,'المحافظات'!$A$5:$A$44,0))),"المنطقة غير معروفة",IF(K774&lt;0,"الخصم أكبر من قيمة الطلب",IF(I774&amp;""="","اكتب الحالة","")))))</f>
        <v/>
      </c>
    </row>
    <row r="775">
      <c r="A775" s="17" t="n"/>
      <c r="B775" s="5" t="n"/>
      <c r="C775" s="5" t="n"/>
      <c r="D775" s="13" t="n"/>
      <c r="E775" s="5" t="n"/>
      <c r="F775" s="5" t="n"/>
      <c r="G775" s="15" t="n"/>
      <c r="H775" s="14" t="n"/>
      <c r="I775" s="5" t="n"/>
      <c r="J775" s="6">
        <f>IF(AND(B775&amp;""="",F775&amp;""=""),"",IFERROR(INDEX('المنتجات'!$B$5:$B$204,MATCH($F775,'المنتجات'!$A$5:$A$204,0))&amp;"",""))</f>
        <v/>
      </c>
      <c r="K775" s="18">
        <f>IF(AND(B775&amp;""="",F775&amp;""=""),"",IFERROR(INDEX('المنتجات'!$D$5:$D$204,MATCH($F775,'المنتجات'!$A$5:$A$204,0))*G775-H775,0))</f>
        <v/>
      </c>
      <c r="L775" s="18">
        <f>IF(AND(B775&amp;""="",F775&amp;""=""),"",IF(I775="تم التسليم",IFERROR(INDEX('المحافظات'!$B$5:$B$44,MATCH($E775,'المحافظات'!$A$5:$A$44,0)),0),0))</f>
        <v/>
      </c>
      <c r="M775" s="18">
        <f>IF(AND(B775&amp;""="",F775&amp;""=""),"",IFERROR(INDEX('المنتجات'!$C$5:$C$204,MATCH($F775,'المنتجات'!$A$5:$A$204,0))*G775,0))</f>
        <v/>
      </c>
      <c r="N775" s="18">
        <f>IF(AND(B775&amp;""="",F775&amp;""=""),"",IF(I775="تم التسليم",IFERROR(INDEX('المحافظات'!$C$5:$C$44,MATCH($E775,'المحافظات'!$A$5:$A$44,0)),0),IF(I775="مرتجع",IFERROR(INDEX('المحافظات'!$D$5:$D$44,MATCH($E775,'المحافظات'!$A$5:$A$44,0)),0),0)))</f>
        <v/>
      </c>
      <c r="O775" s="18">
        <f>IF(AND(B775&amp;""="",F775&amp;""=""),"",IF(I775="تم التسليم",K775+L775-M775-N775,IF(I775="مرتجع",-N775,IF(I775="ملغي",0,""))))</f>
        <v/>
      </c>
      <c r="P775" s="6">
        <f>IF(AND(B775&amp;""="",F775&amp;""=""),"",IF(NOT(ISNUMBER(MATCH(F775,'المنتجات'!$A$5:$A$204,0))),"كود المنتج غير معروف",IF(NOT(ISNUMBER(MATCH(E775,'المحافظات'!$A$5:$A$44,0))),"المنطقة غير معروفة",IF(K775&lt;0,"الخصم أكبر من قيمة الطلب",IF(I775&amp;""="","اكتب الحالة","")))))</f>
        <v/>
      </c>
    </row>
    <row r="776">
      <c r="A776" s="17" t="n"/>
      <c r="B776" s="5" t="n"/>
      <c r="C776" s="5" t="n"/>
      <c r="D776" s="13" t="n"/>
      <c r="E776" s="5" t="n"/>
      <c r="F776" s="5" t="n"/>
      <c r="G776" s="15" t="n"/>
      <c r="H776" s="14" t="n"/>
      <c r="I776" s="5" t="n"/>
      <c r="J776" s="6">
        <f>IF(AND(B776&amp;""="",F776&amp;""=""),"",IFERROR(INDEX('المنتجات'!$B$5:$B$204,MATCH($F776,'المنتجات'!$A$5:$A$204,0))&amp;"",""))</f>
        <v/>
      </c>
      <c r="K776" s="18">
        <f>IF(AND(B776&amp;""="",F776&amp;""=""),"",IFERROR(INDEX('المنتجات'!$D$5:$D$204,MATCH($F776,'المنتجات'!$A$5:$A$204,0))*G776-H776,0))</f>
        <v/>
      </c>
      <c r="L776" s="18">
        <f>IF(AND(B776&amp;""="",F776&amp;""=""),"",IF(I776="تم التسليم",IFERROR(INDEX('المحافظات'!$B$5:$B$44,MATCH($E776,'المحافظات'!$A$5:$A$44,0)),0),0))</f>
        <v/>
      </c>
      <c r="M776" s="18">
        <f>IF(AND(B776&amp;""="",F776&amp;""=""),"",IFERROR(INDEX('المنتجات'!$C$5:$C$204,MATCH($F776,'المنتجات'!$A$5:$A$204,0))*G776,0))</f>
        <v/>
      </c>
      <c r="N776" s="18">
        <f>IF(AND(B776&amp;""="",F776&amp;""=""),"",IF(I776="تم التسليم",IFERROR(INDEX('المحافظات'!$C$5:$C$44,MATCH($E776,'المحافظات'!$A$5:$A$44,0)),0),IF(I776="مرتجع",IFERROR(INDEX('المحافظات'!$D$5:$D$44,MATCH($E776,'المحافظات'!$A$5:$A$44,0)),0),0)))</f>
        <v/>
      </c>
      <c r="O776" s="18">
        <f>IF(AND(B776&amp;""="",F776&amp;""=""),"",IF(I776="تم التسليم",K776+L776-M776-N776,IF(I776="مرتجع",-N776,IF(I776="ملغي",0,""))))</f>
        <v/>
      </c>
      <c r="P776" s="6">
        <f>IF(AND(B776&amp;""="",F776&amp;""=""),"",IF(NOT(ISNUMBER(MATCH(F776,'المنتجات'!$A$5:$A$204,0))),"كود المنتج غير معروف",IF(NOT(ISNUMBER(MATCH(E776,'المحافظات'!$A$5:$A$44,0))),"المنطقة غير معروفة",IF(K776&lt;0,"الخصم أكبر من قيمة الطلب",IF(I776&amp;""="","اكتب الحالة","")))))</f>
        <v/>
      </c>
    </row>
    <row r="777">
      <c r="A777" s="17" t="n"/>
      <c r="B777" s="5" t="n"/>
      <c r="C777" s="5" t="n"/>
      <c r="D777" s="13" t="n"/>
      <c r="E777" s="5" t="n"/>
      <c r="F777" s="5" t="n"/>
      <c r="G777" s="15" t="n"/>
      <c r="H777" s="14" t="n"/>
      <c r="I777" s="5" t="n"/>
      <c r="J777" s="6">
        <f>IF(AND(B777&amp;""="",F777&amp;""=""),"",IFERROR(INDEX('المنتجات'!$B$5:$B$204,MATCH($F777,'المنتجات'!$A$5:$A$204,0))&amp;"",""))</f>
        <v/>
      </c>
      <c r="K777" s="18">
        <f>IF(AND(B777&amp;""="",F777&amp;""=""),"",IFERROR(INDEX('المنتجات'!$D$5:$D$204,MATCH($F777,'المنتجات'!$A$5:$A$204,0))*G777-H777,0))</f>
        <v/>
      </c>
      <c r="L777" s="18">
        <f>IF(AND(B777&amp;""="",F777&amp;""=""),"",IF(I777="تم التسليم",IFERROR(INDEX('المحافظات'!$B$5:$B$44,MATCH($E777,'المحافظات'!$A$5:$A$44,0)),0),0))</f>
        <v/>
      </c>
      <c r="M777" s="18">
        <f>IF(AND(B777&amp;""="",F777&amp;""=""),"",IFERROR(INDEX('المنتجات'!$C$5:$C$204,MATCH($F777,'المنتجات'!$A$5:$A$204,0))*G777,0))</f>
        <v/>
      </c>
      <c r="N777" s="18">
        <f>IF(AND(B777&amp;""="",F777&amp;""=""),"",IF(I777="تم التسليم",IFERROR(INDEX('المحافظات'!$C$5:$C$44,MATCH($E777,'المحافظات'!$A$5:$A$44,0)),0),IF(I777="مرتجع",IFERROR(INDEX('المحافظات'!$D$5:$D$44,MATCH($E777,'المحافظات'!$A$5:$A$44,0)),0),0)))</f>
        <v/>
      </c>
      <c r="O777" s="18">
        <f>IF(AND(B777&amp;""="",F777&amp;""=""),"",IF(I777="تم التسليم",K777+L777-M777-N777,IF(I777="مرتجع",-N777,IF(I777="ملغي",0,""))))</f>
        <v/>
      </c>
      <c r="P777" s="6">
        <f>IF(AND(B777&amp;""="",F777&amp;""=""),"",IF(NOT(ISNUMBER(MATCH(F777,'المنتجات'!$A$5:$A$204,0))),"كود المنتج غير معروف",IF(NOT(ISNUMBER(MATCH(E777,'المحافظات'!$A$5:$A$44,0))),"المنطقة غير معروفة",IF(K777&lt;0,"الخصم أكبر من قيمة الطلب",IF(I777&amp;""="","اكتب الحالة","")))))</f>
        <v/>
      </c>
    </row>
    <row r="778">
      <c r="A778" s="17" t="n"/>
      <c r="B778" s="5" t="n"/>
      <c r="C778" s="5" t="n"/>
      <c r="D778" s="13" t="n"/>
      <c r="E778" s="5" t="n"/>
      <c r="F778" s="5" t="n"/>
      <c r="G778" s="15" t="n"/>
      <c r="H778" s="14" t="n"/>
      <c r="I778" s="5" t="n"/>
      <c r="J778" s="6">
        <f>IF(AND(B778&amp;""="",F778&amp;""=""),"",IFERROR(INDEX('المنتجات'!$B$5:$B$204,MATCH($F778,'المنتجات'!$A$5:$A$204,0))&amp;"",""))</f>
        <v/>
      </c>
      <c r="K778" s="18">
        <f>IF(AND(B778&amp;""="",F778&amp;""=""),"",IFERROR(INDEX('المنتجات'!$D$5:$D$204,MATCH($F778,'المنتجات'!$A$5:$A$204,0))*G778-H778,0))</f>
        <v/>
      </c>
      <c r="L778" s="18">
        <f>IF(AND(B778&amp;""="",F778&amp;""=""),"",IF(I778="تم التسليم",IFERROR(INDEX('المحافظات'!$B$5:$B$44,MATCH($E778,'المحافظات'!$A$5:$A$44,0)),0),0))</f>
        <v/>
      </c>
      <c r="M778" s="18">
        <f>IF(AND(B778&amp;""="",F778&amp;""=""),"",IFERROR(INDEX('المنتجات'!$C$5:$C$204,MATCH($F778,'المنتجات'!$A$5:$A$204,0))*G778,0))</f>
        <v/>
      </c>
      <c r="N778" s="18">
        <f>IF(AND(B778&amp;""="",F778&amp;""=""),"",IF(I778="تم التسليم",IFERROR(INDEX('المحافظات'!$C$5:$C$44,MATCH($E778,'المحافظات'!$A$5:$A$44,0)),0),IF(I778="مرتجع",IFERROR(INDEX('المحافظات'!$D$5:$D$44,MATCH($E778,'المحافظات'!$A$5:$A$44,0)),0),0)))</f>
        <v/>
      </c>
      <c r="O778" s="18">
        <f>IF(AND(B778&amp;""="",F778&amp;""=""),"",IF(I778="تم التسليم",K778+L778-M778-N778,IF(I778="مرتجع",-N778,IF(I778="ملغي",0,""))))</f>
        <v/>
      </c>
      <c r="P778" s="6">
        <f>IF(AND(B778&amp;""="",F778&amp;""=""),"",IF(NOT(ISNUMBER(MATCH(F778,'المنتجات'!$A$5:$A$204,0))),"كود المنتج غير معروف",IF(NOT(ISNUMBER(MATCH(E778,'المحافظات'!$A$5:$A$44,0))),"المنطقة غير معروفة",IF(K778&lt;0,"الخصم أكبر من قيمة الطلب",IF(I778&amp;""="","اكتب الحالة","")))))</f>
        <v/>
      </c>
    </row>
    <row r="779">
      <c r="A779" s="17" t="n"/>
      <c r="B779" s="5" t="n"/>
      <c r="C779" s="5" t="n"/>
      <c r="D779" s="13" t="n"/>
      <c r="E779" s="5" t="n"/>
      <c r="F779" s="5" t="n"/>
      <c r="G779" s="15" t="n"/>
      <c r="H779" s="14" t="n"/>
      <c r="I779" s="5" t="n"/>
      <c r="J779" s="6">
        <f>IF(AND(B779&amp;""="",F779&amp;""=""),"",IFERROR(INDEX('المنتجات'!$B$5:$B$204,MATCH($F779,'المنتجات'!$A$5:$A$204,0))&amp;"",""))</f>
        <v/>
      </c>
      <c r="K779" s="18">
        <f>IF(AND(B779&amp;""="",F779&amp;""=""),"",IFERROR(INDEX('المنتجات'!$D$5:$D$204,MATCH($F779,'المنتجات'!$A$5:$A$204,0))*G779-H779,0))</f>
        <v/>
      </c>
      <c r="L779" s="18">
        <f>IF(AND(B779&amp;""="",F779&amp;""=""),"",IF(I779="تم التسليم",IFERROR(INDEX('المحافظات'!$B$5:$B$44,MATCH($E779,'المحافظات'!$A$5:$A$44,0)),0),0))</f>
        <v/>
      </c>
      <c r="M779" s="18">
        <f>IF(AND(B779&amp;""="",F779&amp;""=""),"",IFERROR(INDEX('المنتجات'!$C$5:$C$204,MATCH($F779,'المنتجات'!$A$5:$A$204,0))*G779,0))</f>
        <v/>
      </c>
      <c r="N779" s="18">
        <f>IF(AND(B779&amp;""="",F779&amp;""=""),"",IF(I779="تم التسليم",IFERROR(INDEX('المحافظات'!$C$5:$C$44,MATCH($E779,'المحافظات'!$A$5:$A$44,0)),0),IF(I779="مرتجع",IFERROR(INDEX('المحافظات'!$D$5:$D$44,MATCH($E779,'المحافظات'!$A$5:$A$44,0)),0),0)))</f>
        <v/>
      </c>
      <c r="O779" s="18">
        <f>IF(AND(B779&amp;""="",F779&amp;""=""),"",IF(I779="تم التسليم",K779+L779-M779-N779,IF(I779="مرتجع",-N779,IF(I779="ملغي",0,""))))</f>
        <v/>
      </c>
      <c r="P779" s="6">
        <f>IF(AND(B779&amp;""="",F779&amp;""=""),"",IF(NOT(ISNUMBER(MATCH(F779,'المنتجات'!$A$5:$A$204,0))),"كود المنتج غير معروف",IF(NOT(ISNUMBER(MATCH(E779,'المحافظات'!$A$5:$A$44,0))),"المنطقة غير معروفة",IF(K779&lt;0,"الخصم أكبر من قيمة الطلب",IF(I779&amp;""="","اكتب الحالة","")))))</f>
        <v/>
      </c>
    </row>
    <row r="780">
      <c r="A780" s="17" t="n"/>
      <c r="B780" s="5" t="n"/>
      <c r="C780" s="5" t="n"/>
      <c r="D780" s="13" t="n"/>
      <c r="E780" s="5" t="n"/>
      <c r="F780" s="5" t="n"/>
      <c r="G780" s="15" t="n"/>
      <c r="H780" s="14" t="n"/>
      <c r="I780" s="5" t="n"/>
      <c r="J780" s="6">
        <f>IF(AND(B780&amp;""="",F780&amp;""=""),"",IFERROR(INDEX('المنتجات'!$B$5:$B$204,MATCH($F780,'المنتجات'!$A$5:$A$204,0))&amp;"",""))</f>
        <v/>
      </c>
      <c r="K780" s="18">
        <f>IF(AND(B780&amp;""="",F780&amp;""=""),"",IFERROR(INDEX('المنتجات'!$D$5:$D$204,MATCH($F780,'المنتجات'!$A$5:$A$204,0))*G780-H780,0))</f>
        <v/>
      </c>
      <c r="L780" s="18">
        <f>IF(AND(B780&amp;""="",F780&amp;""=""),"",IF(I780="تم التسليم",IFERROR(INDEX('المحافظات'!$B$5:$B$44,MATCH($E780,'المحافظات'!$A$5:$A$44,0)),0),0))</f>
        <v/>
      </c>
      <c r="M780" s="18">
        <f>IF(AND(B780&amp;""="",F780&amp;""=""),"",IFERROR(INDEX('المنتجات'!$C$5:$C$204,MATCH($F780,'المنتجات'!$A$5:$A$204,0))*G780,0))</f>
        <v/>
      </c>
      <c r="N780" s="18">
        <f>IF(AND(B780&amp;""="",F780&amp;""=""),"",IF(I780="تم التسليم",IFERROR(INDEX('المحافظات'!$C$5:$C$44,MATCH($E780,'المحافظات'!$A$5:$A$44,0)),0),IF(I780="مرتجع",IFERROR(INDEX('المحافظات'!$D$5:$D$44,MATCH($E780,'المحافظات'!$A$5:$A$44,0)),0),0)))</f>
        <v/>
      </c>
      <c r="O780" s="18">
        <f>IF(AND(B780&amp;""="",F780&amp;""=""),"",IF(I780="تم التسليم",K780+L780-M780-N780,IF(I780="مرتجع",-N780,IF(I780="ملغي",0,""))))</f>
        <v/>
      </c>
      <c r="P780" s="6">
        <f>IF(AND(B780&amp;""="",F780&amp;""=""),"",IF(NOT(ISNUMBER(MATCH(F780,'المنتجات'!$A$5:$A$204,0))),"كود المنتج غير معروف",IF(NOT(ISNUMBER(MATCH(E780,'المحافظات'!$A$5:$A$44,0))),"المنطقة غير معروفة",IF(K780&lt;0,"الخصم أكبر من قيمة الطلب",IF(I780&amp;""="","اكتب الحالة","")))))</f>
        <v/>
      </c>
    </row>
    <row r="781">
      <c r="A781" s="17" t="n"/>
      <c r="B781" s="5" t="n"/>
      <c r="C781" s="5" t="n"/>
      <c r="D781" s="13" t="n"/>
      <c r="E781" s="5" t="n"/>
      <c r="F781" s="5" t="n"/>
      <c r="G781" s="15" t="n"/>
      <c r="H781" s="14" t="n"/>
      <c r="I781" s="5" t="n"/>
      <c r="J781" s="6">
        <f>IF(AND(B781&amp;""="",F781&amp;""=""),"",IFERROR(INDEX('المنتجات'!$B$5:$B$204,MATCH($F781,'المنتجات'!$A$5:$A$204,0))&amp;"",""))</f>
        <v/>
      </c>
      <c r="K781" s="18">
        <f>IF(AND(B781&amp;""="",F781&amp;""=""),"",IFERROR(INDEX('المنتجات'!$D$5:$D$204,MATCH($F781,'المنتجات'!$A$5:$A$204,0))*G781-H781,0))</f>
        <v/>
      </c>
      <c r="L781" s="18">
        <f>IF(AND(B781&amp;""="",F781&amp;""=""),"",IF(I781="تم التسليم",IFERROR(INDEX('المحافظات'!$B$5:$B$44,MATCH($E781,'المحافظات'!$A$5:$A$44,0)),0),0))</f>
        <v/>
      </c>
      <c r="M781" s="18">
        <f>IF(AND(B781&amp;""="",F781&amp;""=""),"",IFERROR(INDEX('المنتجات'!$C$5:$C$204,MATCH($F781,'المنتجات'!$A$5:$A$204,0))*G781,0))</f>
        <v/>
      </c>
      <c r="N781" s="18">
        <f>IF(AND(B781&amp;""="",F781&amp;""=""),"",IF(I781="تم التسليم",IFERROR(INDEX('المحافظات'!$C$5:$C$44,MATCH($E781,'المحافظات'!$A$5:$A$44,0)),0),IF(I781="مرتجع",IFERROR(INDEX('المحافظات'!$D$5:$D$44,MATCH($E781,'المحافظات'!$A$5:$A$44,0)),0),0)))</f>
        <v/>
      </c>
      <c r="O781" s="18">
        <f>IF(AND(B781&amp;""="",F781&amp;""=""),"",IF(I781="تم التسليم",K781+L781-M781-N781,IF(I781="مرتجع",-N781,IF(I781="ملغي",0,""))))</f>
        <v/>
      </c>
      <c r="P781" s="6">
        <f>IF(AND(B781&amp;""="",F781&amp;""=""),"",IF(NOT(ISNUMBER(MATCH(F781,'المنتجات'!$A$5:$A$204,0))),"كود المنتج غير معروف",IF(NOT(ISNUMBER(MATCH(E781,'المحافظات'!$A$5:$A$44,0))),"المنطقة غير معروفة",IF(K781&lt;0,"الخصم أكبر من قيمة الطلب",IF(I781&amp;""="","اكتب الحالة","")))))</f>
        <v/>
      </c>
    </row>
    <row r="782">
      <c r="A782" s="17" t="n"/>
      <c r="B782" s="5" t="n"/>
      <c r="C782" s="5" t="n"/>
      <c r="D782" s="13" t="n"/>
      <c r="E782" s="5" t="n"/>
      <c r="F782" s="5" t="n"/>
      <c r="G782" s="15" t="n"/>
      <c r="H782" s="14" t="n"/>
      <c r="I782" s="5" t="n"/>
      <c r="J782" s="6">
        <f>IF(AND(B782&amp;""="",F782&amp;""=""),"",IFERROR(INDEX('المنتجات'!$B$5:$B$204,MATCH($F782,'المنتجات'!$A$5:$A$204,0))&amp;"",""))</f>
        <v/>
      </c>
      <c r="K782" s="18">
        <f>IF(AND(B782&amp;""="",F782&amp;""=""),"",IFERROR(INDEX('المنتجات'!$D$5:$D$204,MATCH($F782,'المنتجات'!$A$5:$A$204,0))*G782-H782,0))</f>
        <v/>
      </c>
      <c r="L782" s="18">
        <f>IF(AND(B782&amp;""="",F782&amp;""=""),"",IF(I782="تم التسليم",IFERROR(INDEX('المحافظات'!$B$5:$B$44,MATCH($E782,'المحافظات'!$A$5:$A$44,0)),0),0))</f>
        <v/>
      </c>
      <c r="M782" s="18">
        <f>IF(AND(B782&amp;""="",F782&amp;""=""),"",IFERROR(INDEX('المنتجات'!$C$5:$C$204,MATCH($F782,'المنتجات'!$A$5:$A$204,0))*G782,0))</f>
        <v/>
      </c>
      <c r="N782" s="18">
        <f>IF(AND(B782&amp;""="",F782&amp;""=""),"",IF(I782="تم التسليم",IFERROR(INDEX('المحافظات'!$C$5:$C$44,MATCH($E782,'المحافظات'!$A$5:$A$44,0)),0),IF(I782="مرتجع",IFERROR(INDEX('المحافظات'!$D$5:$D$44,MATCH($E782,'المحافظات'!$A$5:$A$44,0)),0),0)))</f>
        <v/>
      </c>
      <c r="O782" s="18">
        <f>IF(AND(B782&amp;""="",F782&amp;""=""),"",IF(I782="تم التسليم",K782+L782-M782-N782,IF(I782="مرتجع",-N782,IF(I782="ملغي",0,""))))</f>
        <v/>
      </c>
      <c r="P782" s="6">
        <f>IF(AND(B782&amp;""="",F782&amp;""=""),"",IF(NOT(ISNUMBER(MATCH(F782,'المنتجات'!$A$5:$A$204,0))),"كود المنتج غير معروف",IF(NOT(ISNUMBER(MATCH(E782,'المحافظات'!$A$5:$A$44,0))),"المنطقة غير معروفة",IF(K782&lt;0,"الخصم أكبر من قيمة الطلب",IF(I782&amp;""="","اكتب الحالة","")))))</f>
        <v/>
      </c>
    </row>
    <row r="783">
      <c r="A783" s="17" t="n"/>
      <c r="B783" s="5" t="n"/>
      <c r="C783" s="5" t="n"/>
      <c r="D783" s="13" t="n"/>
      <c r="E783" s="5" t="n"/>
      <c r="F783" s="5" t="n"/>
      <c r="G783" s="15" t="n"/>
      <c r="H783" s="14" t="n"/>
      <c r="I783" s="5" t="n"/>
      <c r="J783" s="6">
        <f>IF(AND(B783&amp;""="",F783&amp;""=""),"",IFERROR(INDEX('المنتجات'!$B$5:$B$204,MATCH($F783,'المنتجات'!$A$5:$A$204,0))&amp;"",""))</f>
        <v/>
      </c>
      <c r="K783" s="18">
        <f>IF(AND(B783&amp;""="",F783&amp;""=""),"",IFERROR(INDEX('المنتجات'!$D$5:$D$204,MATCH($F783,'المنتجات'!$A$5:$A$204,0))*G783-H783,0))</f>
        <v/>
      </c>
      <c r="L783" s="18">
        <f>IF(AND(B783&amp;""="",F783&amp;""=""),"",IF(I783="تم التسليم",IFERROR(INDEX('المحافظات'!$B$5:$B$44,MATCH($E783,'المحافظات'!$A$5:$A$44,0)),0),0))</f>
        <v/>
      </c>
      <c r="M783" s="18">
        <f>IF(AND(B783&amp;""="",F783&amp;""=""),"",IFERROR(INDEX('المنتجات'!$C$5:$C$204,MATCH($F783,'المنتجات'!$A$5:$A$204,0))*G783,0))</f>
        <v/>
      </c>
      <c r="N783" s="18">
        <f>IF(AND(B783&amp;""="",F783&amp;""=""),"",IF(I783="تم التسليم",IFERROR(INDEX('المحافظات'!$C$5:$C$44,MATCH($E783,'المحافظات'!$A$5:$A$44,0)),0),IF(I783="مرتجع",IFERROR(INDEX('المحافظات'!$D$5:$D$44,MATCH($E783,'المحافظات'!$A$5:$A$44,0)),0),0)))</f>
        <v/>
      </c>
      <c r="O783" s="18">
        <f>IF(AND(B783&amp;""="",F783&amp;""=""),"",IF(I783="تم التسليم",K783+L783-M783-N783,IF(I783="مرتجع",-N783,IF(I783="ملغي",0,""))))</f>
        <v/>
      </c>
      <c r="P783" s="6">
        <f>IF(AND(B783&amp;""="",F783&amp;""=""),"",IF(NOT(ISNUMBER(MATCH(F783,'المنتجات'!$A$5:$A$204,0))),"كود المنتج غير معروف",IF(NOT(ISNUMBER(MATCH(E783,'المحافظات'!$A$5:$A$44,0))),"المنطقة غير معروفة",IF(K783&lt;0,"الخصم أكبر من قيمة الطلب",IF(I783&amp;""="","اكتب الحالة","")))))</f>
        <v/>
      </c>
    </row>
    <row r="784">
      <c r="A784" s="17" t="n"/>
      <c r="B784" s="5" t="n"/>
      <c r="C784" s="5" t="n"/>
      <c r="D784" s="13" t="n"/>
      <c r="E784" s="5" t="n"/>
      <c r="F784" s="5" t="n"/>
      <c r="G784" s="15" t="n"/>
      <c r="H784" s="14" t="n"/>
      <c r="I784" s="5" t="n"/>
      <c r="J784" s="6">
        <f>IF(AND(B784&amp;""="",F784&amp;""=""),"",IFERROR(INDEX('المنتجات'!$B$5:$B$204,MATCH($F784,'المنتجات'!$A$5:$A$204,0))&amp;"",""))</f>
        <v/>
      </c>
      <c r="K784" s="18">
        <f>IF(AND(B784&amp;""="",F784&amp;""=""),"",IFERROR(INDEX('المنتجات'!$D$5:$D$204,MATCH($F784,'المنتجات'!$A$5:$A$204,0))*G784-H784,0))</f>
        <v/>
      </c>
      <c r="L784" s="18">
        <f>IF(AND(B784&amp;""="",F784&amp;""=""),"",IF(I784="تم التسليم",IFERROR(INDEX('المحافظات'!$B$5:$B$44,MATCH($E784,'المحافظات'!$A$5:$A$44,0)),0),0))</f>
        <v/>
      </c>
      <c r="M784" s="18">
        <f>IF(AND(B784&amp;""="",F784&amp;""=""),"",IFERROR(INDEX('المنتجات'!$C$5:$C$204,MATCH($F784,'المنتجات'!$A$5:$A$204,0))*G784,0))</f>
        <v/>
      </c>
      <c r="N784" s="18">
        <f>IF(AND(B784&amp;""="",F784&amp;""=""),"",IF(I784="تم التسليم",IFERROR(INDEX('المحافظات'!$C$5:$C$44,MATCH($E784,'المحافظات'!$A$5:$A$44,0)),0),IF(I784="مرتجع",IFERROR(INDEX('المحافظات'!$D$5:$D$44,MATCH($E784,'المحافظات'!$A$5:$A$44,0)),0),0)))</f>
        <v/>
      </c>
      <c r="O784" s="18">
        <f>IF(AND(B784&amp;""="",F784&amp;""=""),"",IF(I784="تم التسليم",K784+L784-M784-N784,IF(I784="مرتجع",-N784,IF(I784="ملغي",0,""))))</f>
        <v/>
      </c>
      <c r="P784" s="6">
        <f>IF(AND(B784&amp;""="",F784&amp;""=""),"",IF(NOT(ISNUMBER(MATCH(F784,'المنتجات'!$A$5:$A$204,0))),"كود المنتج غير معروف",IF(NOT(ISNUMBER(MATCH(E784,'المحافظات'!$A$5:$A$44,0))),"المنطقة غير معروفة",IF(K784&lt;0,"الخصم أكبر من قيمة الطلب",IF(I784&amp;""="","اكتب الحالة","")))))</f>
        <v/>
      </c>
    </row>
    <row r="785">
      <c r="A785" s="17" t="n"/>
      <c r="B785" s="5" t="n"/>
      <c r="C785" s="5" t="n"/>
      <c r="D785" s="13" t="n"/>
      <c r="E785" s="5" t="n"/>
      <c r="F785" s="5" t="n"/>
      <c r="G785" s="15" t="n"/>
      <c r="H785" s="14" t="n"/>
      <c r="I785" s="5" t="n"/>
      <c r="J785" s="6">
        <f>IF(AND(B785&amp;""="",F785&amp;""=""),"",IFERROR(INDEX('المنتجات'!$B$5:$B$204,MATCH($F785,'المنتجات'!$A$5:$A$204,0))&amp;"",""))</f>
        <v/>
      </c>
      <c r="K785" s="18">
        <f>IF(AND(B785&amp;""="",F785&amp;""=""),"",IFERROR(INDEX('المنتجات'!$D$5:$D$204,MATCH($F785,'المنتجات'!$A$5:$A$204,0))*G785-H785,0))</f>
        <v/>
      </c>
      <c r="L785" s="18">
        <f>IF(AND(B785&amp;""="",F785&amp;""=""),"",IF(I785="تم التسليم",IFERROR(INDEX('المحافظات'!$B$5:$B$44,MATCH($E785,'المحافظات'!$A$5:$A$44,0)),0),0))</f>
        <v/>
      </c>
      <c r="M785" s="18">
        <f>IF(AND(B785&amp;""="",F785&amp;""=""),"",IFERROR(INDEX('المنتجات'!$C$5:$C$204,MATCH($F785,'المنتجات'!$A$5:$A$204,0))*G785,0))</f>
        <v/>
      </c>
      <c r="N785" s="18">
        <f>IF(AND(B785&amp;""="",F785&amp;""=""),"",IF(I785="تم التسليم",IFERROR(INDEX('المحافظات'!$C$5:$C$44,MATCH($E785,'المحافظات'!$A$5:$A$44,0)),0),IF(I785="مرتجع",IFERROR(INDEX('المحافظات'!$D$5:$D$44,MATCH($E785,'المحافظات'!$A$5:$A$44,0)),0),0)))</f>
        <v/>
      </c>
      <c r="O785" s="18">
        <f>IF(AND(B785&amp;""="",F785&amp;""=""),"",IF(I785="تم التسليم",K785+L785-M785-N785,IF(I785="مرتجع",-N785,IF(I785="ملغي",0,""))))</f>
        <v/>
      </c>
      <c r="P785" s="6">
        <f>IF(AND(B785&amp;""="",F785&amp;""=""),"",IF(NOT(ISNUMBER(MATCH(F785,'المنتجات'!$A$5:$A$204,0))),"كود المنتج غير معروف",IF(NOT(ISNUMBER(MATCH(E785,'المحافظات'!$A$5:$A$44,0))),"المنطقة غير معروفة",IF(K785&lt;0,"الخصم أكبر من قيمة الطلب",IF(I785&amp;""="","اكتب الحالة","")))))</f>
        <v/>
      </c>
    </row>
    <row r="786">
      <c r="A786" s="17" t="n"/>
      <c r="B786" s="5" t="n"/>
      <c r="C786" s="5" t="n"/>
      <c r="D786" s="13" t="n"/>
      <c r="E786" s="5" t="n"/>
      <c r="F786" s="5" t="n"/>
      <c r="G786" s="15" t="n"/>
      <c r="H786" s="14" t="n"/>
      <c r="I786" s="5" t="n"/>
      <c r="J786" s="6">
        <f>IF(AND(B786&amp;""="",F786&amp;""=""),"",IFERROR(INDEX('المنتجات'!$B$5:$B$204,MATCH($F786,'المنتجات'!$A$5:$A$204,0))&amp;"",""))</f>
        <v/>
      </c>
      <c r="K786" s="18">
        <f>IF(AND(B786&amp;""="",F786&amp;""=""),"",IFERROR(INDEX('المنتجات'!$D$5:$D$204,MATCH($F786,'المنتجات'!$A$5:$A$204,0))*G786-H786,0))</f>
        <v/>
      </c>
      <c r="L786" s="18">
        <f>IF(AND(B786&amp;""="",F786&amp;""=""),"",IF(I786="تم التسليم",IFERROR(INDEX('المحافظات'!$B$5:$B$44,MATCH($E786,'المحافظات'!$A$5:$A$44,0)),0),0))</f>
        <v/>
      </c>
      <c r="M786" s="18">
        <f>IF(AND(B786&amp;""="",F786&amp;""=""),"",IFERROR(INDEX('المنتجات'!$C$5:$C$204,MATCH($F786,'المنتجات'!$A$5:$A$204,0))*G786,0))</f>
        <v/>
      </c>
      <c r="N786" s="18">
        <f>IF(AND(B786&amp;""="",F786&amp;""=""),"",IF(I786="تم التسليم",IFERROR(INDEX('المحافظات'!$C$5:$C$44,MATCH($E786,'المحافظات'!$A$5:$A$44,0)),0),IF(I786="مرتجع",IFERROR(INDEX('المحافظات'!$D$5:$D$44,MATCH($E786,'المحافظات'!$A$5:$A$44,0)),0),0)))</f>
        <v/>
      </c>
      <c r="O786" s="18">
        <f>IF(AND(B786&amp;""="",F786&amp;""=""),"",IF(I786="تم التسليم",K786+L786-M786-N786,IF(I786="مرتجع",-N786,IF(I786="ملغي",0,""))))</f>
        <v/>
      </c>
      <c r="P786" s="6">
        <f>IF(AND(B786&amp;""="",F786&amp;""=""),"",IF(NOT(ISNUMBER(MATCH(F786,'المنتجات'!$A$5:$A$204,0))),"كود المنتج غير معروف",IF(NOT(ISNUMBER(MATCH(E786,'المحافظات'!$A$5:$A$44,0))),"المنطقة غير معروفة",IF(K786&lt;0,"الخصم أكبر من قيمة الطلب",IF(I786&amp;""="","اكتب الحالة","")))))</f>
        <v/>
      </c>
    </row>
    <row r="787">
      <c r="A787" s="17" t="n"/>
      <c r="B787" s="5" t="n"/>
      <c r="C787" s="5" t="n"/>
      <c r="D787" s="13" t="n"/>
      <c r="E787" s="5" t="n"/>
      <c r="F787" s="5" t="n"/>
      <c r="G787" s="15" t="n"/>
      <c r="H787" s="14" t="n"/>
      <c r="I787" s="5" t="n"/>
      <c r="J787" s="6">
        <f>IF(AND(B787&amp;""="",F787&amp;""=""),"",IFERROR(INDEX('المنتجات'!$B$5:$B$204,MATCH($F787,'المنتجات'!$A$5:$A$204,0))&amp;"",""))</f>
        <v/>
      </c>
      <c r="K787" s="18">
        <f>IF(AND(B787&amp;""="",F787&amp;""=""),"",IFERROR(INDEX('المنتجات'!$D$5:$D$204,MATCH($F787,'المنتجات'!$A$5:$A$204,0))*G787-H787,0))</f>
        <v/>
      </c>
      <c r="L787" s="18">
        <f>IF(AND(B787&amp;""="",F787&amp;""=""),"",IF(I787="تم التسليم",IFERROR(INDEX('المحافظات'!$B$5:$B$44,MATCH($E787,'المحافظات'!$A$5:$A$44,0)),0),0))</f>
        <v/>
      </c>
      <c r="M787" s="18">
        <f>IF(AND(B787&amp;""="",F787&amp;""=""),"",IFERROR(INDEX('المنتجات'!$C$5:$C$204,MATCH($F787,'المنتجات'!$A$5:$A$204,0))*G787,0))</f>
        <v/>
      </c>
      <c r="N787" s="18">
        <f>IF(AND(B787&amp;""="",F787&amp;""=""),"",IF(I787="تم التسليم",IFERROR(INDEX('المحافظات'!$C$5:$C$44,MATCH($E787,'المحافظات'!$A$5:$A$44,0)),0),IF(I787="مرتجع",IFERROR(INDEX('المحافظات'!$D$5:$D$44,MATCH($E787,'المحافظات'!$A$5:$A$44,0)),0),0)))</f>
        <v/>
      </c>
      <c r="O787" s="18">
        <f>IF(AND(B787&amp;""="",F787&amp;""=""),"",IF(I787="تم التسليم",K787+L787-M787-N787,IF(I787="مرتجع",-N787,IF(I787="ملغي",0,""))))</f>
        <v/>
      </c>
      <c r="P787" s="6">
        <f>IF(AND(B787&amp;""="",F787&amp;""=""),"",IF(NOT(ISNUMBER(MATCH(F787,'المنتجات'!$A$5:$A$204,0))),"كود المنتج غير معروف",IF(NOT(ISNUMBER(MATCH(E787,'المحافظات'!$A$5:$A$44,0))),"المنطقة غير معروفة",IF(K787&lt;0,"الخصم أكبر من قيمة الطلب",IF(I787&amp;""="","اكتب الحالة","")))))</f>
        <v/>
      </c>
    </row>
    <row r="788">
      <c r="A788" s="17" t="n"/>
      <c r="B788" s="5" t="n"/>
      <c r="C788" s="5" t="n"/>
      <c r="D788" s="13" t="n"/>
      <c r="E788" s="5" t="n"/>
      <c r="F788" s="5" t="n"/>
      <c r="G788" s="15" t="n"/>
      <c r="H788" s="14" t="n"/>
      <c r="I788" s="5" t="n"/>
      <c r="J788" s="6">
        <f>IF(AND(B788&amp;""="",F788&amp;""=""),"",IFERROR(INDEX('المنتجات'!$B$5:$B$204,MATCH($F788,'المنتجات'!$A$5:$A$204,0))&amp;"",""))</f>
        <v/>
      </c>
      <c r="K788" s="18">
        <f>IF(AND(B788&amp;""="",F788&amp;""=""),"",IFERROR(INDEX('المنتجات'!$D$5:$D$204,MATCH($F788,'المنتجات'!$A$5:$A$204,0))*G788-H788,0))</f>
        <v/>
      </c>
      <c r="L788" s="18">
        <f>IF(AND(B788&amp;""="",F788&amp;""=""),"",IF(I788="تم التسليم",IFERROR(INDEX('المحافظات'!$B$5:$B$44,MATCH($E788,'المحافظات'!$A$5:$A$44,0)),0),0))</f>
        <v/>
      </c>
      <c r="M788" s="18">
        <f>IF(AND(B788&amp;""="",F788&amp;""=""),"",IFERROR(INDEX('المنتجات'!$C$5:$C$204,MATCH($F788,'المنتجات'!$A$5:$A$204,0))*G788,0))</f>
        <v/>
      </c>
      <c r="N788" s="18">
        <f>IF(AND(B788&amp;""="",F788&amp;""=""),"",IF(I788="تم التسليم",IFERROR(INDEX('المحافظات'!$C$5:$C$44,MATCH($E788,'المحافظات'!$A$5:$A$44,0)),0),IF(I788="مرتجع",IFERROR(INDEX('المحافظات'!$D$5:$D$44,MATCH($E788,'المحافظات'!$A$5:$A$44,0)),0),0)))</f>
        <v/>
      </c>
      <c r="O788" s="18">
        <f>IF(AND(B788&amp;""="",F788&amp;""=""),"",IF(I788="تم التسليم",K788+L788-M788-N788,IF(I788="مرتجع",-N788,IF(I788="ملغي",0,""))))</f>
        <v/>
      </c>
      <c r="P788" s="6">
        <f>IF(AND(B788&amp;""="",F788&amp;""=""),"",IF(NOT(ISNUMBER(MATCH(F788,'المنتجات'!$A$5:$A$204,0))),"كود المنتج غير معروف",IF(NOT(ISNUMBER(MATCH(E788,'المحافظات'!$A$5:$A$44,0))),"المنطقة غير معروفة",IF(K788&lt;0,"الخصم أكبر من قيمة الطلب",IF(I788&amp;""="","اكتب الحالة","")))))</f>
        <v/>
      </c>
    </row>
    <row r="789">
      <c r="A789" s="17" t="n"/>
      <c r="B789" s="5" t="n"/>
      <c r="C789" s="5" t="n"/>
      <c r="D789" s="13" t="n"/>
      <c r="E789" s="5" t="n"/>
      <c r="F789" s="5" t="n"/>
      <c r="G789" s="15" t="n"/>
      <c r="H789" s="14" t="n"/>
      <c r="I789" s="5" t="n"/>
      <c r="J789" s="6">
        <f>IF(AND(B789&amp;""="",F789&amp;""=""),"",IFERROR(INDEX('المنتجات'!$B$5:$B$204,MATCH($F789,'المنتجات'!$A$5:$A$204,0))&amp;"",""))</f>
        <v/>
      </c>
      <c r="K789" s="18">
        <f>IF(AND(B789&amp;""="",F789&amp;""=""),"",IFERROR(INDEX('المنتجات'!$D$5:$D$204,MATCH($F789,'المنتجات'!$A$5:$A$204,0))*G789-H789,0))</f>
        <v/>
      </c>
      <c r="L789" s="18">
        <f>IF(AND(B789&amp;""="",F789&amp;""=""),"",IF(I789="تم التسليم",IFERROR(INDEX('المحافظات'!$B$5:$B$44,MATCH($E789,'المحافظات'!$A$5:$A$44,0)),0),0))</f>
        <v/>
      </c>
      <c r="M789" s="18">
        <f>IF(AND(B789&amp;""="",F789&amp;""=""),"",IFERROR(INDEX('المنتجات'!$C$5:$C$204,MATCH($F789,'المنتجات'!$A$5:$A$204,0))*G789,0))</f>
        <v/>
      </c>
      <c r="N789" s="18">
        <f>IF(AND(B789&amp;""="",F789&amp;""=""),"",IF(I789="تم التسليم",IFERROR(INDEX('المحافظات'!$C$5:$C$44,MATCH($E789,'المحافظات'!$A$5:$A$44,0)),0),IF(I789="مرتجع",IFERROR(INDEX('المحافظات'!$D$5:$D$44,MATCH($E789,'المحافظات'!$A$5:$A$44,0)),0),0)))</f>
        <v/>
      </c>
      <c r="O789" s="18">
        <f>IF(AND(B789&amp;""="",F789&amp;""=""),"",IF(I789="تم التسليم",K789+L789-M789-N789,IF(I789="مرتجع",-N789,IF(I789="ملغي",0,""))))</f>
        <v/>
      </c>
      <c r="P789" s="6">
        <f>IF(AND(B789&amp;""="",F789&amp;""=""),"",IF(NOT(ISNUMBER(MATCH(F789,'المنتجات'!$A$5:$A$204,0))),"كود المنتج غير معروف",IF(NOT(ISNUMBER(MATCH(E789,'المحافظات'!$A$5:$A$44,0))),"المنطقة غير معروفة",IF(K789&lt;0,"الخصم أكبر من قيمة الطلب",IF(I789&amp;""="","اكتب الحالة","")))))</f>
        <v/>
      </c>
    </row>
    <row r="790">
      <c r="A790" s="17" t="n"/>
      <c r="B790" s="5" t="n"/>
      <c r="C790" s="5" t="n"/>
      <c r="D790" s="13" t="n"/>
      <c r="E790" s="5" t="n"/>
      <c r="F790" s="5" t="n"/>
      <c r="G790" s="15" t="n"/>
      <c r="H790" s="14" t="n"/>
      <c r="I790" s="5" t="n"/>
      <c r="J790" s="6">
        <f>IF(AND(B790&amp;""="",F790&amp;""=""),"",IFERROR(INDEX('المنتجات'!$B$5:$B$204,MATCH($F790,'المنتجات'!$A$5:$A$204,0))&amp;"",""))</f>
        <v/>
      </c>
      <c r="K790" s="18">
        <f>IF(AND(B790&amp;""="",F790&amp;""=""),"",IFERROR(INDEX('المنتجات'!$D$5:$D$204,MATCH($F790,'المنتجات'!$A$5:$A$204,0))*G790-H790,0))</f>
        <v/>
      </c>
      <c r="L790" s="18">
        <f>IF(AND(B790&amp;""="",F790&amp;""=""),"",IF(I790="تم التسليم",IFERROR(INDEX('المحافظات'!$B$5:$B$44,MATCH($E790,'المحافظات'!$A$5:$A$44,0)),0),0))</f>
        <v/>
      </c>
      <c r="M790" s="18">
        <f>IF(AND(B790&amp;""="",F790&amp;""=""),"",IFERROR(INDEX('المنتجات'!$C$5:$C$204,MATCH($F790,'المنتجات'!$A$5:$A$204,0))*G790,0))</f>
        <v/>
      </c>
      <c r="N790" s="18">
        <f>IF(AND(B790&amp;""="",F790&amp;""=""),"",IF(I790="تم التسليم",IFERROR(INDEX('المحافظات'!$C$5:$C$44,MATCH($E790,'المحافظات'!$A$5:$A$44,0)),0),IF(I790="مرتجع",IFERROR(INDEX('المحافظات'!$D$5:$D$44,MATCH($E790,'المحافظات'!$A$5:$A$44,0)),0),0)))</f>
        <v/>
      </c>
      <c r="O790" s="18">
        <f>IF(AND(B790&amp;""="",F790&amp;""=""),"",IF(I790="تم التسليم",K790+L790-M790-N790,IF(I790="مرتجع",-N790,IF(I790="ملغي",0,""))))</f>
        <v/>
      </c>
      <c r="P790" s="6">
        <f>IF(AND(B790&amp;""="",F790&amp;""=""),"",IF(NOT(ISNUMBER(MATCH(F790,'المنتجات'!$A$5:$A$204,0))),"كود المنتج غير معروف",IF(NOT(ISNUMBER(MATCH(E790,'المحافظات'!$A$5:$A$44,0))),"المنطقة غير معروفة",IF(K790&lt;0,"الخصم أكبر من قيمة الطلب",IF(I790&amp;""="","اكتب الحالة","")))))</f>
        <v/>
      </c>
    </row>
    <row r="791">
      <c r="A791" s="17" t="n"/>
      <c r="B791" s="5" t="n"/>
      <c r="C791" s="5" t="n"/>
      <c r="D791" s="13" t="n"/>
      <c r="E791" s="5" t="n"/>
      <c r="F791" s="5" t="n"/>
      <c r="G791" s="15" t="n"/>
      <c r="H791" s="14" t="n"/>
      <c r="I791" s="5" t="n"/>
      <c r="J791" s="6">
        <f>IF(AND(B791&amp;""="",F791&amp;""=""),"",IFERROR(INDEX('المنتجات'!$B$5:$B$204,MATCH($F791,'المنتجات'!$A$5:$A$204,0))&amp;"",""))</f>
        <v/>
      </c>
      <c r="K791" s="18">
        <f>IF(AND(B791&amp;""="",F791&amp;""=""),"",IFERROR(INDEX('المنتجات'!$D$5:$D$204,MATCH($F791,'المنتجات'!$A$5:$A$204,0))*G791-H791,0))</f>
        <v/>
      </c>
      <c r="L791" s="18">
        <f>IF(AND(B791&amp;""="",F791&amp;""=""),"",IF(I791="تم التسليم",IFERROR(INDEX('المحافظات'!$B$5:$B$44,MATCH($E791,'المحافظات'!$A$5:$A$44,0)),0),0))</f>
        <v/>
      </c>
      <c r="M791" s="18">
        <f>IF(AND(B791&amp;""="",F791&amp;""=""),"",IFERROR(INDEX('المنتجات'!$C$5:$C$204,MATCH($F791,'المنتجات'!$A$5:$A$204,0))*G791,0))</f>
        <v/>
      </c>
      <c r="N791" s="18">
        <f>IF(AND(B791&amp;""="",F791&amp;""=""),"",IF(I791="تم التسليم",IFERROR(INDEX('المحافظات'!$C$5:$C$44,MATCH($E791,'المحافظات'!$A$5:$A$44,0)),0),IF(I791="مرتجع",IFERROR(INDEX('المحافظات'!$D$5:$D$44,MATCH($E791,'المحافظات'!$A$5:$A$44,0)),0),0)))</f>
        <v/>
      </c>
      <c r="O791" s="18">
        <f>IF(AND(B791&amp;""="",F791&amp;""=""),"",IF(I791="تم التسليم",K791+L791-M791-N791,IF(I791="مرتجع",-N791,IF(I791="ملغي",0,""))))</f>
        <v/>
      </c>
      <c r="P791" s="6">
        <f>IF(AND(B791&amp;""="",F791&amp;""=""),"",IF(NOT(ISNUMBER(MATCH(F791,'المنتجات'!$A$5:$A$204,0))),"كود المنتج غير معروف",IF(NOT(ISNUMBER(MATCH(E791,'المحافظات'!$A$5:$A$44,0))),"المنطقة غير معروفة",IF(K791&lt;0,"الخصم أكبر من قيمة الطلب",IF(I791&amp;""="","اكتب الحالة","")))))</f>
        <v/>
      </c>
    </row>
    <row r="792">
      <c r="A792" s="17" t="n"/>
      <c r="B792" s="5" t="n"/>
      <c r="C792" s="5" t="n"/>
      <c r="D792" s="13" t="n"/>
      <c r="E792" s="5" t="n"/>
      <c r="F792" s="5" t="n"/>
      <c r="G792" s="15" t="n"/>
      <c r="H792" s="14" t="n"/>
      <c r="I792" s="5" t="n"/>
      <c r="J792" s="6">
        <f>IF(AND(B792&amp;""="",F792&amp;""=""),"",IFERROR(INDEX('المنتجات'!$B$5:$B$204,MATCH($F792,'المنتجات'!$A$5:$A$204,0))&amp;"",""))</f>
        <v/>
      </c>
      <c r="K792" s="18">
        <f>IF(AND(B792&amp;""="",F792&amp;""=""),"",IFERROR(INDEX('المنتجات'!$D$5:$D$204,MATCH($F792,'المنتجات'!$A$5:$A$204,0))*G792-H792,0))</f>
        <v/>
      </c>
      <c r="L792" s="18">
        <f>IF(AND(B792&amp;""="",F792&amp;""=""),"",IF(I792="تم التسليم",IFERROR(INDEX('المحافظات'!$B$5:$B$44,MATCH($E792,'المحافظات'!$A$5:$A$44,0)),0),0))</f>
        <v/>
      </c>
      <c r="M792" s="18">
        <f>IF(AND(B792&amp;""="",F792&amp;""=""),"",IFERROR(INDEX('المنتجات'!$C$5:$C$204,MATCH($F792,'المنتجات'!$A$5:$A$204,0))*G792,0))</f>
        <v/>
      </c>
      <c r="N792" s="18">
        <f>IF(AND(B792&amp;""="",F792&amp;""=""),"",IF(I792="تم التسليم",IFERROR(INDEX('المحافظات'!$C$5:$C$44,MATCH($E792,'المحافظات'!$A$5:$A$44,0)),0),IF(I792="مرتجع",IFERROR(INDEX('المحافظات'!$D$5:$D$44,MATCH($E792,'المحافظات'!$A$5:$A$44,0)),0),0)))</f>
        <v/>
      </c>
      <c r="O792" s="18">
        <f>IF(AND(B792&amp;""="",F792&amp;""=""),"",IF(I792="تم التسليم",K792+L792-M792-N792,IF(I792="مرتجع",-N792,IF(I792="ملغي",0,""))))</f>
        <v/>
      </c>
      <c r="P792" s="6">
        <f>IF(AND(B792&amp;""="",F792&amp;""=""),"",IF(NOT(ISNUMBER(MATCH(F792,'المنتجات'!$A$5:$A$204,0))),"كود المنتج غير معروف",IF(NOT(ISNUMBER(MATCH(E792,'المحافظات'!$A$5:$A$44,0))),"المنطقة غير معروفة",IF(K792&lt;0,"الخصم أكبر من قيمة الطلب",IF(I792&amp;""="","اكتب الحالة","")))))</f>
        <v/>
      </c>
    </row>
    <row r="793">
      <c r="A793" s="17" t="n"/>
      <c r="B793" s="5" t="n"/>
      <c r="C793" s="5" t="n"/>
      <c r="D793" s="13" t="n"/>
      <c r="E793" s="5" t="n"/>
      <c r="F793" s="5" t="n"/>
      <c r="G793" s="15" t="n"/>
      <c r="H793" s="14" t="n"/>
      <c r="I793" s="5" t="n"/>
      <c r="J793" s="6">
        <f>IF(AND(B793&amp;""="",F793&amp;""=""),"",IFERROR(INDEX('المنتجات'!$B$5:$B$204,MATCH($F793,'المنتجات'!$A$5:$A$204,0))&amp;"",""))</f>
        <v/>
      </c>
      <c r="K793" s="18">
        <f>IF(AND(B793&amp;""="",F793&amp;""=""),"",IFERROR(INDEX('المنتجات'!$D$5:$D$204,MATCH($F793,'المنتجات'!$A$5:$A$204,0))*G793-H793,0))</f>
        <v/>
      </c>
      <c r="L793" s="18">
        <f>IF(AND(B793&amp;""="",F793&amp;""=""),"",IF(I793="تم التسليم",IFERROR(INDEX('المحافظات'!$B$5:$B$44,MATCH($E793,'المحافظات'!$A$5:$A$44,0)),0),0))</f>
        <v/>
      </c>
      <c r="M793" s="18">
        <f>IF(AND(B793&amp;""="",F793&amp;""=""),"",IFERROR(INDEX('المنتجات'!$C$5:$C$204,MATCH($F793,'المنتجات'!$A$5:$A$204,0))*G793,0))</f>
        <v/>
      </c>
      <c r="N793" s="18">
        <f>IF(AND(B793&amp;""="",F793&amp;""=""),"",IF(I793="تم التسليم",IFERROR(INDEX('المحافظات'!$C$5:$C$44,MATCH($E793,'المحافظات'!$A$5:$A$44,0)),0),IF(I793="مرتجع",IFERROR(INDEX('المحافظات'!$D$5:$D$44,MATCH($E793,'المحافظات'!$A$5:$A$44,0)),0),0)))</f>
        <v/>
      </c>
      <c r="O793" s="18">
        <f>IF(AND(B793&amp;""="",F793&amp;""=""),"",IF(I793="تم التسليم",K793+L793-M793-N793,IF(I793="مرتجع",-N793,IF(I793="ملغي",0,""))))</f>
        <v/>
      </c>
      <c r="P793" s="6">
        <f>IF(AND(B793&amp;""="",F793&amp;""=""),"",IF(NOT(ISNUMBER(MATCH(F793,'المنتجات'!$A$5:$A$204,0))),"كود المنتج غير معروف",IF(NOT(ISNUMBER(MATCH(E793,'المحافظات'!$A$5:$A$44,0))),"المنطقة غير معروفة",IF(K793&lt;0,"الخصم أكبر من قيمة الطلب",IF(I793&amp;""="","اكتب الحالة","")))))</f>
        <v/>
      </c>
    </row>
    <row r="794">
      <c r="A794" s="17" t="n"/>
      <c r="B794" s="5" t="n"/>
      <c r="C794" s="5" t="n"/>
      <c r="D794" s="13" t="n"/>
      <c r="E794" s="5" t="n"/>
      <c r="F794" s="5" t="n"/>
      <c r="G794" s="15" t="n"/>
      <c r="H794" s="14" t="n"/>
      <c r="I794" s="5" t="n"/>
      <c r="J794" s="6">
        <f>IF(AND(B794&amp;""="",F794&amp;""=""),"",IFERROR(INDEX('المنتجات'!$B$5:$B$204,MATCH($F794,'المنتجات'!$A$5:$A$204,0))&amp;"",""))</f>
        <v/>
      </c>
      <c r="K794" s="18">
        <f>IF(AND(B794&amp;""="",F794&amp;""=""),"",IFERROR(INDEX('المنتجات'!$D$5:$D$204,MATCH($F794,'المنتجات'!$A$5:$A$204,0))*G794-H794,0))</f>
        <v/>
      </c>
      <c r="L794" s="18">
        <f>IF(AND(B794&amp;""="",F794&amp;""=""),"",IF(I794="تم التسليم",IFERROR(INDEX('المحافظات'!$B$5:$B$44,MATCH($E794,'المحافظات'!$A$5:$A$44,0)),0),0))</f>
        <v/>
      </c>
      <c r="M794" s="18">
        <f>IF(AND(B794&amp;""="",F794&amp;""=""),"",IFERROR(INDEX('المنتجات'!$C$5:$C$204,MATCH($F794,'المنتجات'!$A$5:$A$204,0))*G794,0))</f>
        <v/>
      </c>
      <c r="N794" s="18">
        <f>IF(AND(B794&amp;""="",F794&amp;""=""),"",IF(I794="تم التسليم",IFERROR(INDEX('المحافظات'!$C$5:$C$44,MATCH($E794,'المحافظات'!$A$5:$A$44,0)),0),IF(I794="مرتجع",IFERROR(INDEX('المحافظات'!$D$5:$D$44,MATCH($E794,'المحافظات'!$A$5:$A$44,0)),0),0)))</f>
        <v/>
      </c>
      <c r="O794" s="18">
        <f>IF(AND(B794&amp;""="",F794&amp;""=""),"",IF(I794="تم التسليم",K794+L794-M794-N794,IF(I794="مرتجع",-N794,IF(I794="ملغي",0,""))))</f>
        <v/>
      </c>
      <c r="P794" s="6">
        <f>IF(AND(B794&amp;""="",F794&amp;""=""),"",IF(NOT(ISNUMBER(MATCH(F794,'المنتجات'!$A$5:$A$204,0))),"كود المنتج غير معروف",IF(NOT(ISNUMBER(MATCH(E794,'المحافظات'!$A$5:$A$44,0))),"المنطقة غير معروفة",IF(K794&lt;0,"الخصم أكبر من قيمة الطلب",IF(I794&amp;""="","اكتب الحالة","")))))</f>
        <v/>
      </c>
    </row>
    <row r="795">
      <c r="A795" s="17" t="n"/>
      <c r="B795" s="5" t="n"/>
      <c r="C795" s="5" t="n"/>
      <c r="D795" s="13" t="n"/>
      <c r="E795" s="5" t="n"/>
      <c r="F795" s="5" t="n"/>
      <c r="G795" s="15" t="n"/>
      <c r="H795" s="14" t="n"/>
      <c r="I795" s="5" t="n"/>
      <c r="J795" s="6">
        <f>IF(AND(B795&amp;""="",F795&amp;""=""),"",IFERROR(INDEX('المنتجات'!$B$5:$B$204,MATCH($F795,'المنتجات'!$A$5:$A$204,0))&amp;"",""))</f>
        <v/>
      </c>
      <c r="K795" s="18">
        <f>IF(AND(B795&amp;""="",F795&amp;""=""),"",IFERROR(INDEX('المنتجات'!$D$5:$D$204,MATCH($F795,'المنتجات'!$A$5:$A$204,0))*G795-H795,0))</f>
        <v/>
      </c>
      <c r="L795" s="18">
        <f>IF(AND(B795&amp;""="",F795&amp;""=""),"",IF(I795="تم التسليم",IFERROR(INDEX('المحافظات'!$B$5:$B$44,MATCH($E795,'المحافظات'!$A$5:$A$44,0)),0),0))</f>
        <v/>
      </c>
      <c r="M795" s="18">
        <f>IF(AND(B795&amp;""="",F795&amp;""=""),"",IFERROR(INDEX('المنتجات'!$C$5:$C$204,MATCH($F795,'المنتجات'!$A$5:$A$204,0))*G795,0))</f>
        <v/>
      </c>
      <c r="N795" s="18">
        <f>IF(AND(B795&amp;""="",F795&amp;""=""),"",IF(I795="تم التسليم",IFERROR(INDEX('المحافظات'!$C$5:$C$44,MATCH($E795,'المحافظات'!$A$5:$A$44,0)),0),IF(I795="مرتجع",IFERROR(INDEX('المحافظات'!$D$5:$D$44,MATCH($E795,'المحافظات'!$A$5:$A$44,0)),0),0)))</f>
        <v/>
      </c>
      <c r="O795" s="18">
        <f>IF(AND(B795&amp;""="",F795&amp;""=""),"",IF(I795="تم التسليم",K795+L795-M795-N795,IF(I795="مرتجع",-N795,IF(I795="ملغي",0,""))))</f>
        <v/>
      </c>
      <c r="P795" s="6">
        <f>IF(AND(B795&amp;""="",F795&amp;""=""),"",IF(NOT(ISNUMBER(MATCH(F795,'المنتجات'!$A$5:$A$204,0))),"كود المنتج غير معروف",IF(NOT(ISNUMBER(MATCH(E795,'المحافظات'!$A$5:$A$44,0))),"المنطقة غير معروفة",IF(K795&lt;0,"الخصم أكبر من قيمة الطلب",IF(I795&amp;""="","اكتب الحالة","")))))</f>
        <v/>
      </c>
    </row>
    <row r="796">
      <c r="A796" s="17" t="n"/>
      <c r="B796" s="5" t="n"/>
      <c r="C796" s="5" t="n"/>
      <c r="D796" s="13" t="n"/>
      <c r="E796" s="5" t="n"/>
      <c r="F796" s="5" t="n"/>
      <c r="G796" s="15" t="n"/>
      <c r="H796" s="14" t="n"/>
      <c r="I796" s="5" t="n"/>
      <c r="J796" s="6">
        <f>IF(AND(B796&amp;""="",F796&amp;""=""),"",IFERROR(INDEX('المنتجات'!$B$5:$B$204,MATCH($F796,'المنتجات'!$A$5:$A$204,0))&amp;"",""))</f>
        <v/>
      </c>
      <c r="K796" s="18">
        <f>IF(AND(B796&amp;""="",F796&amp;""=""),"",IFERROR(INDEX('المنتجات'!$D$5:$D$204,MATCH($F796,'المنتجات'!$A$5:$A$204,0))*G796-H796,0))</f>
        <v/>
      </c>
      <c r="L796" s="18">
        <f>IF(AND(B796&amp;""="",F796&amp;""=""),"",IF(I796="تم التسليم",IFERROR(INDEX('المحافظات'!$B$5:$B$44,MATCH($E796,'المحافظات'!$A$5:$A$44,0)),0),0))</f>
        <v/>
      </c>
      <c r="M796" s="18">
        <f>IF(AND(B796&amp;""="",F796&amp;""=""),"",IFERROR(INDEX('المنتجات'!$C$5:$C$204,MATCH($F796,'المنتجات'!$A$5:$A$204,0))*G796,0))</f>
        <v/>
      </c>
      <c r="N796" s="18">
        <f>IF(AND(B796&amp;""="",F796&amp;""=""),"",IF(I796="تم التسليم",IFERROR(INDEX('المحافظات'!$C$5:$C$44,MATCH($E796,'المحافظات'!$A$5:$A$44,0)),0),IF(I796="مرتجع",IFERROR(INDEX('المحافظات'!$D$5:$D$44,MATCH($E796,'المحافظات'!$A$5:$A$44,0)),0),0)))</f>
        <v/>
      </c>
      <c r="O796" s="18">
        <f>IF(AND(B796&amp;""="",F796&amp;""=""),"",IF(I796="تم التسليم",K796+L796-M796-N796,IF(I796="مرتجع",-N796,IF(I796="ملغي",0,""))))</f>
        <v/>
      </c>
      <c r="P796" s="6">
        <f>IF(AND(B796&amp;""="",F796&amp;""=""),"",IF(NOT(ISNUMBER(MATCH(F796,'المنتجات'!$A$5:$A$204,0))),"كود المنتج غير معروف",IF(NOT(ISNUMBER(MATCH(E796,'المحافظات'!$A$5:$A$44,0))),"المنطقة غير معروفة",IF(K796&lt;0,"الخصم أكبر من قيمة الطلب",IF(I796&amp;""="","اكتب الحالة","")))))</f>
        <v/>
      </c>
    </row>
    <row r="797">
      <c r="A797" s="17" t="n"/>
      <c r="B797" s="5" t="n"/>
      <c r="C797" s="5" t="n"/>
      <c r="D797" s="13" t="n"/>
      <c r="E797" s="5" t="n"/>
      <c r="F797" s="5" t="n"/>
      <c r="G797" s="15" t="n"/>
      <c r="H797" s="14" t="n"/>
      <c r="I797" s="5" t="n"/>
      <c r="J797" s="6">
        <f>IF(AND(B797&amp;""="",F797&amp;""=""),"",IFERROR(INDEX('المنتجات'!$B$5:$B$204,MATCH($F797,'المنتجات'!$A$5:$A$204,0))&amp;"",""))</f>
        <v/>
      </c>
      <c r="K797" s="18">
        <f>IF(AND(B797&amp;""="",F797&amp;""=""),"",IFERROR(INDEX('المنتجات'!$D$5:$D$204,MATCH($F797,'المنتجات'!$A$5:$A$204,0))*G797-H797,0))</f>
        <v/>
      </c>
      <c r="L797" s="18">
        <f>IF(AND(B797&amp;""="",F797&amp;""=""),"",IF(I797="تم التسليم",IFERROR(INDEX('المحافظات'!$B$5:$B$44,MATCH($E797,'المحافظات'!$A$5:$A$44,0)),0),0))</f>
        <v/>
      </c>
      <c r="M797" s="18">
        <f>IF(AND(B797&amp;""="",F797&amp;""=""),"",IFERROR(INDEX('المنتجات'!$C$5:$C$204,MATCH($F797,'المنتجات'!$A$5:$A$204,0))*G797,0))</f>
        <v/>
      </c>
      <c r="N797" s="18">
        <f>IF(AND(B797&amp;""="",F797&amp;""=""),"",IF(I797="تم التسليم",IFERROR(INDEX('المحافظات'!$C$5:$C$44,MATCH($E797,'المحافظات'!$A$5:$A$44,0)),0),IF(I797="مرتجع",IFERROR(INDEX('المحافظات'!$D$5:$D$44,MATCH($E797,'المحافظات'!$A$5:$A$44,0)),0),0)))</f>
        <v/>
      </c>
      <c r="O797" s="18">
        <f>IF(AND(B797&amp;""="",F797&amp;""=""),"",IF(I797="تم التسليم",K797+L797-M797-N797,IF(I797="مرتجع",-N797,IF(I797="ملغي",0,""))))</f>
        <v/>
      </c>
      <c r="P797" s="6">
        <f>IF(AND(B797&amp;""="",F797&amp;""=""),"",IF(NOT(ISNUMBER(MATCH(F797,'المنتجات'!$A$5:$A$204,0))),"كود المنتج غير معروف",IF(NOT(ISNUMBER(MATCH(E797,'المحافظات'!$A$5:$A$44,0))),"المنطقة غير معروفة",IF(K797&lt;0,"الخصم أكبر من قيمة الطلب",IF(I797&amp;""="","اكتب الحالة","")))))</f>
        <v/>
      </c>
    </row>
    <row r="798">
      <c r="A798" s="17" t="n"/>
      <c r="B798" s="5" t="n"/>
      <c r="C798" s="5" t="n"/>
      <c r="D798" s="13" t="n"/>
      <c r="E798" s="5" t="n"/>
      <c r="F798" s="5" t="n"/>
      <c r="G798" s="15" t="n"/>
      <c r="H798" s="14" t="n"/>
      <c r="I798" s="5" t="n"/>
      <c r="J798" s="6">
        <f>IF(AND(B798&amp;""="",F798&amp;""=""),"",IFERROR(INDEX('المنتجات'!$B$5:$B$204,MATCH($F798,'المنتجات'!$A$5:$A$204,0))&amp;"",""))</f>
        <v/>
      </c>
      <c r="K798" s="18">
        <f>IF(AND(B798&amp;""="",F798&amp;""=""),"",IFERROR(INDEX('المنتجات'!$D$5:$D$204,MATCH($F798,'المنتجات'!$A$5:$A$204,0))*G798-H798,0))</f>
        <v/>
      </c>
      <c r="L798" s="18">
        <f>IF(AND(B798&amp;""="",F798&amp;""=""),"",IF(I798="تم التسليم",IFERROR(INDEX('المحافظات'!$B$5:$B$44,MATCH($E798,'المحافظات'!$A$5:$A$44,0)),0),0))</f>
        <v/>
      </c>
      <c r="M798" s="18">
        <f>IF(AND(B798&amp;""="",F798&amp;""=""),"",IFERROR(INDEX('المنتجات'!$C$5:$C$204,MATCH($F798,'المنتجات'!$A$5:$A$204,0))*G798,0))</f>
        <v/>
      </c>
      <c r="N798" s="18">
        <f>IF(AND(B798&amp;""="",F798&amp;""=""),"",IF(I798="تم التسليم",IFERROR(INDEX('المحافظات'!$C$5:$C$44,MATCH($E798,'المحافظات'!$A$5:$A$44,0)),0),IF(I798="مرتجع",IFERROR(INDEX('المحافظات'!$D$5:$D$44,MATCH($E798,'المحافظات'!$A$5:$A$44,0)),0),0)))</f>
        <v/>
      </c>
      <c r="O798" s="18">
        <f>IF(AND(B798&amp;""="",F798&amp;""=""),"",IF(I798="تم التسليم",K798+L798-M798-N798,IF(I798="مرتجع",-N798,IF(I798="ملغي",0,""))))</f>
        <v/>
      </c>
      <c r="P798" s="6">
        <f>IF(AND(B798&amp;""="",F798&amp;""=""),"",IF(NOT(ISNUMBER(MATCH(F798,'المنتجات'!$A$5:$A$204,0))),"كود المنتج غير معروف",IF(NOT(ISNUMBER(MATCH(E798,'المحافظات'!$A$5:$A$44,0))),"المنطقة غير معروفة",IF(K798&lt;0,"الخصم أكبر من قيمة الطلب",IF(I798&amp;""="","اكتب الحالة","")))))</f>
        <v/>
      </c>
    </row>
    <row r="799">
      <c r="A799" s="17" t="n"/>
      <c r="B799" s="5" t="n"/>
      <c r="C799" s="5" t="n"/>
      <c r="D799" s="13" t="n"/>
      <c r="E799" s="5" t="n"/>
      <c r="F799" s="5" t="n"/>
      <c r="G799" s="15" t="n"/>
      <c r="H799" s="14" t="n"/>
      <c r="I799" s="5" t="n"/>
      <c r="J799" s="6">
        <f>IF(AND(B799&amp;""="",F799&amp;""=""),"",IFERROR(INDEX('المنتجات'!$B$5:$B$204,MATCH($F799,'المنتجات'!$A$5:$A$204,0))&amp;"",""))</f>
        <v/>
      </c>
      <c r="K799" s="18">
        <f>IF(AND(B799&amp;""="",F799&amp;""=""),"",IFERROR(INDEX('المنتجات'!$D$5:$D$204,MATCH($F799,'المنتجات'!$A$5:$A$204,0))*G799-H799,0))</f>
        <v/>
      </c>
      <c r="L799" s="18">
        <f>IF(AND(B799&amp;""="",F799&amp;""=""),"",IF(I799="تم التسليم",IFERROR(INDEX('المحافظات'!$B$5:$B$44,MATCH($E799,'المحافظات'!$A$5:$A$44,0)),0),0))</f>
        <v/>
      </c>
      <c r="M799" s="18">
        <f>IF(AND(B799&amp;""="",F799&amp;""=""),"",IFERROR(INDEX('المنتجات'!$C$5:$C$204,MATCH($F799,'المنتجات'!$A$5:$A$204,0))*G799,0))</f>
        <v/>
      </c>
      <c r="N799" s="18">
        <f>IF(AND(B799&amp;""="",F799&amp;""=""),"",IF(I799="تم التسليم",IFERROR(INDEX('المحافظات'!$C$5:$C$44,MATCH($E799,'المحافظات'!$A$5:$A$44,0)),0),IF(I799="مرتجع",IFERROR(INDEX('المحافظات'!$D$5:$D$44,MATCH($E799,'المحافظات'!$A$5:$A$44,0)),0),0)))</f>
        <v/>
      </c>
      <c r="O799" s="18">
        <f>IF(AND(B799&amp;""="",F799&amp;""=""),"",IF(I799="تم التسليم",K799+L799-M799-N799,IF(I799="مرتجع",-N799,IF(I799="ملغي",0,""))))</f>
        <v/>
      </c>
      <c r="P799" s="6">
        <f>IF(AND(B799&amp;""="",F799&amp;""=""),"",IF(NOT(ISNUMBER(MATCH(F799,'المنتجات'!$A$5:$A$204,0))),"كود المنتج غير معروف",IF(NOT(ISNUMBER(MATCH(E799,'المحافظات'!$A$5:$A$44,0))),"المنطقة غير معروفة",IF(K799&lt;0,"الخصم أكبر من قيمة الطلب",IF(I799&amp;""="","اكتب الحالة","")))))</f>
        <v/>
      </c>
    </row>
    <row r="800">
      <c r="A800" s="17" t="n"/>
      <c r="B800" s="5" t="n"/>
      <c r="C800" s="5" t="n"/>
      <c r="D800" s="13" t="n"/>
      <c r="E800" s="5" t="n"/>
      <c r="F800" s="5" t="n"/>
      <c r="G800" s="15" t="n"/>
      <c r="H800" s="14" t="n"/>
      <c r="I800" s="5" t="n"/>
      <c r="J800" s="6">
        <f>IF(AND(B800&amp;""="",F800&amp;""=""),"",IFERROR(INDEX('المنتجات'!$B$5:$B$204,MATCH($F800,'المنتجات'!$A$5:$A$204,0))&amp;"",""))</f>
        <v/>
      </c>
      <c r="K800" s="18">
        <f>IF(AND(B800&amp;""="",F800&amp;""=""),"",IFERROR(INDEX('المنتجات'!$D$5:$D$204,MATCH($F800,'المنتجات'!$A$5:$A$204,0))*G800-H800,0))</f>
        <v/>
      </c>
      <c r="L800" s="18">
        <f>IF(AND(B800&amp;""="",F800&amp;""=""),"",IF(I800="تم التسليم",IFERROR(INDEX('المحافظات'!$B$5:$B$44,MATCH($E800,'المحافظات'!$A$5:$A$44,0)),0),0))</f>
        <v/>
      </c>
      <c r="M800" s="18">
        <f>IF(AND(B800&amp;""="",F800&amp;""=""),"",IFERROR(INDEX('المنتجات'!$C$5:$C$204,MATCH($F800,'المنتجات'!$A$5:$A$204,0))*G800,0))</f>
        <v/>
      </c>
      <c r="N800" s="18">
        <f>IF(AND(B800&amp;""="",F800&amp;""=""),"",IF(I800="تم التسليم",IFERROR(INDEX('المحافظات'!$C$5:$C$44,MATCH($E800,'المحافظات'!$A$5:$A$44,0)),0),IF(I800="مرتجع",IFERROR(INDEX('المحافظات'!$D$5:$D$44,MATCH($E800,'المحافظات'!$A$5:$A$44,0)),0),0)))</f>
        <v/>
      </c>
      <c r="O800" s="18">
        <f>IF(AND(B800&amp;""="",F800&amp;""=""),"",IF(I800="تم التسليم",K800+L800-M800-N800,IF(I800="مرتجع",-N800,IF(I800="ملغي",0,""))))</f>
        <v/>
      </c>
      <c r="P800" s="6">
        <f>IF(AND(B800&amp;""="",F800&amp;""=""),"",IF(NOT(ISNUMBER(MATCH(F800,'المنتجات'!$A$5:$A$204,0))),"كود المنتج غير معروف",IF(NOT(ISNUMBER(MATCH(E800,'المحافظات'!$A$5:$A$44,0))),"المنطقة غير معروفة",IF(K800&lt;0,"الخصم أكبر من قيمة الطلب",IF(I800&amp;""="","اكتب الحالة","")))))</f>
        <v/>
      </c>
    </row>
    <row r="801">
      <c r="A801" s="17" t="n"/>
      <c r="B801" s="5" t="n"/>
      <c r="C801" s="5" t="n"/>
      <c r="D801" s="13" t="n"/>
      <c r="E801" s="5" t="n"/>
      <c r="F801" s="5" t="n"/>
      <c r="G801" s="15" t="n"/>
      <c r="H801" s="14" t="n"/>
      <c r="I801" s="5" t="n"/>
      <c r="J801" s="6">
        <f>IF(AND(B801&amp;""="",F801&amp;""=""),"",IFERROR(INDEX('المنتجات'!$B$5:$B$204,MATCH($F801,'المنتجات'!$A$5:$A$204,0))&amp;"",""))</f>
        <v/>
      </c>
      <c r="K801" s="18">
        <f>IF(AND(B801&amp;""="",F801&amp;""=""),"",IFERROR(INDEX('المنتجات'!$D$5:$D$204,MATCH($F801,'المنتجات'!$A$5:$A$204,0))*G801-H801,0))</f>
        <v/>
      </c>
      <c r="L801" s="18">
        <f>IF(AND(B801&amp;""="",F801&amp;""=""),"",IF(I801="تم التسليم",IFERROR(INDEX('المحافظات'!$B$5:$B$44,MATCH($E801,'المحافظات'!$A$5:$A$44,0)),0),0))</f>
        <v/>
      </c>
      <c r="M801" s="18">
        <f>IF(AND(B801&amp;""="",F801&amp;""=""),"",IFERROR(INDEX('المنتجات'!$C$5:$C$204,MATCH($F801,'المنتجات'!$A$5:$A$204,0))*G801,0))</f>
        <v/>
      </c>
      <c r="N801" s="18">
        <f>IF(AND(B801&amp;""="",F801&amp;""=""),"",IF(I801="تم التسليم",IFERROR(INDEX('المحافظات'!$C$5:$C$44,MATCH($E801,'المحافظات'!$A$5:$A$44,0)),0),IF(I801="مرتجع",IFERROR(INDEX('المحافظات'!$D$5:$D$44,MATCH($E801,'المحافظات'!$A$5:$A$44,0)),0),0)))</f>
        <v/>
      </c>
      <c r="O801" s="18">
        <f>IF(AND(B801&amp;""="",F801&amp;""=""),"",IF(I801="تم التسليم",K801+L801-M801-N801,IF(I801="مرتجع",-N801,IF(I801="ملغي",0,""))))</f>
        <v/>
      </c>
      <c r="P801" s="6">
        <f>IF(AND(B801&amp;""="",F801&amp;""=""),"",IF(NOT(ISNUMBER(MATCH(F801,'المنتجات'!$A$5:$A$204,0))),"كود المنتج غير معروف",IF(NOT(ISNUMBER(MATCH(E801,'المحافظات'!$A$5:$A$44,0))),"المنطقة غير معروفة",IF(K801&lt;0,"الخصم أكبر من قيمة الطلب",IF(I801&amp;""="","اكتب الحالة","")))))</f>
        <v/>
      </c>
    </row>
    <row r="802">
      <c r="A802" s="17" t="n"/>
      <c r="B802" s="5" t="n"/>
      <c r="C802" s="5" t="n"/>
      <c r="D802" s="13" t="n"/>
      <c r="E802" s="5" t="n"/>
      <c r="F802" s="5" t="n"/>
      <c r="G802" s="15" t="n"/>
      <c r="H802" s="14" t="n"/>
      <c r="I802" s="5" t="n"/>
      <c r="J802" s="6">
        <f>IF(AND(B802&amp;""="",F802&amp;""=""),"",IFERROR(INDEX('المنتجات'!$B$5:$B$204,MATCH($F802,'المنتجات'!$A$5:$A$204,0))&amp;"",""))</f>
        <v/>
      </c>
      <c r="K802" s="18">
        <f>IF(AND(B802&amp;""="",F802&amp;""=""),"",IFERROR(INDEX('المنتجات'!$D$5:$D$204,MATCH($F802,'المنتجات'!$A$5:$A$204,0))*G802-H802,0))</f>
        <v/>
      </c>
      <c r="L802" s="18">
        <f>IF(AND(B802&amp;""="",F802&amp;""=""),"",IF(I802="تم التسليم",IFERROR(INDEX('المحافظات'!$B$5:$B$44,MATCH($E802,'المحافظات'!$A$5:$A$44,0)),0),0))</f>
        <v/>
      </c>
      <c r="M802" s="18">
        <f>IF(AND(B802&amp;""="",F802&amp;""=""),"",IFERROR(INDEX('المنتجات'!$C$5:$C$204,MATCH($F802,'المنتجات'!$A$5:$A$204,0))*G802,0))</f>
        <v/>
      </c>
      <c r="N802" s="18">
        <f>IF(AND(B802&amp;""="",F802&amp;""=""),"",IF(I802="تم التسليم",IFERROR(INDEX('المحافظات'!$C$5:$C$44,MATCH($E802,'المحافظات'!$A$5:$A$44,0)),0),IF(I802="مرتجع",IFERROR(INDEX('المحافظات'!$D$5:$D$44,MATCH($E802,'المحافظات'!$A$5:$A$44,0)),0),0)))</f>
        <v/>
      </c>
      <c r="O802" s="18">
        <f>IF(AND(B802&amp;""="",F802&amp;""=""),"",IF(I802="تم التسليم",K802+L802-M802-N802,IF(I802="مرتجع",-N802,IF(I802="ملغي",0,""))))</f>
        <v/>
      </c>
      <c r="P802" s="6">
        <f>IF(AND(B802&amp;""="",F802&amp;""=""),"",IF(NOT(ISNUMBER(MATCH(F802,'المنتجات'!$A$5:$A$204,0))),"كود المنتج غير معروف",IF(NOT(ISNUMBER(MATCH(E802,'المحافظات'!$A$5:$A$44,0))),"المنطقة غير معروفة",IF(K802&lt;0,"الخصم أكبر من قيمة الطلب",IF(I802&amp;""="","اكتب الحالة","")))))</f>
        <v/>
      </c>
    </row>
    <row r="803">
      <c r="A803" s="17" t="n"/>
      <c r="B803" s="5" t="n"/>
      <c r="C803" s="5" t="n"/>
      <c r="D803" s="13" t="n"/>
      <c r="E803" s="5" t="n"/>
      <c r="F803" s="5" t="n"/>
      <c r="G803" s="15" t="n"/>
      <c r="H803" s="14" t="n"/>
      <c r="I803" s="5" t="n"/>
      <c r="J803" s="6">
        <f>IF(AND(B803&amp;""="",F803&amp;""=""),"",IFERROR(INDEX('المنتجات'!$B$5:$B$204,MATCH($F803,'المنتجات'!$A$5:$A$204,0))&amp;"",""))</f>
        <v/>
      </c>
      <c r="K803" s="18">
        <f>IF(AND(B803&amp;""="",F803&amp;""=""),"",IFERROR(INDEX('المنتجات'!$D$5:$D$204,MATCH($F803,'المنتجات'!$A$5:$A$204,0))*G803-H803,0))</f>
        <v/>
      </c>
      <c r="L803" s="18">
        <f>IF(AND(B803&amp;""="",F803&amp;""=""),"",IF(I803="تم التسليم",IFERROR(INDEX('المحافظات'!$B$5:$B$44,MATCH($E803,'المحافظات'!$A$5:$A$44,0)),0),0))</f>
        <v/>
      </c>
      <c r="M803" s="18">
        <f>IF(AND(B803&amp;""="",F803&amp;""=""),"",IFERROR(INDEX('المنتجات'!$C$5:$C$204,MATCH($F803,'المنتجات'!$A$5:$A$204,0))*G803,0))</f>
        <v/>
      </c>
      <c r="N803" s="18">
        <f>IF(AND(B803&amp;""="",F803&amp;""=""),"",IF(I803="تم التسليم",IFERROR(INDEX('المحافظات'!$C$5:$C$44,MATCH($E803,'المحافظات'!$A$5:$A$44,0)),0),IF(I803="مرتجع",IFERROR(INDEX('المحافظات'!$D$5:$D$44,MATCH($E803,'المحافظات'!$A$5:$A$44,0)),0),0)))</f>
        <v/>
      </c>
      <c r="O803" s="18">
        <f>IF(AND(B803&amp;""="",F803&amp;""=""),"",IF(I803="تم التسليم",K803+L803-M803-N803,IF(I803="مرتجع",-N803,IF(I803="ملغي",0,""))))</f>
        <v/>
      </c>
      <c r="P803" s="6">
        <f>IF(AND(B803&amp;""="",F803&amp;""=""),"",IF(NOT(ISNUMBER(MATCH(F803,'المنتجات'!$A$5:$A$204,0))),"كود المنتج غير معروف",IF(NOT(ISNUMBER(MATCH(E803,'المحافظات'!$A$5:$A$44,0))),"المنطقة غير معروفة",IF(K803&lt;0,"الخصم أكبر من قيمة الطلب",IF(I803&amp;""="","اكتب الحالة","")))))</f>
        <v/>
      </c>
    </row>
    <row r="804">
      <c r="A804" s="17" t="n"/>
      <c r="B804" s="5" t="n"/>
      <c r="C804" s="5" t="n"/>
      <c r="D804" s="13" t="n"/>
      <c r="E804" s="5" t="n"/>
      <c r="F804" s="5" t="n"/>
      <c r="G804" s="15" t="n"/>
      <c r="H804" s="14" t="n"/>
      <c r="I804" s="5" t="n"/>
      <c r="J804" s="6">
        <f>IF(AND(B804&amp;""="",F804&amp;""=""),"",IFERROR(INDEX('المنتجات'!$B$5:$B$204,MATCH($F804,'المنتجات'!$A$5:$A$204,0))&amp;"",""))</f>
        <v/>
      </c>
      <c r="K804" s="18">
        <f>IF(AND(B804&amp;""="",F804&amp;""=""),"",IFERROR(INDEX('المنتجات'!$D$5:$D$204,MATCH($F804,'المنتجات'!$A$5:$A$204,0))*G804-H804,0))</f>
        <v/>
      </c>
      <c r="L804" s="18">
        <f>IF(AND(B804&amp;""="",F804&amp;""=""),"",IF(I804="تم التسليم",IFERROR(INDEX('المحافظات'!$B$5:$B$44,MATCH($E804,'المحافظات'!$A$5:$A$44,0)),0),0))</f>
        <v/>
      </c>
      <c r="M804" s="18">
        <f>IF(AND(B804&amp;""="",F804&amp;""=""),"",IFERROR(INDEX('المنتجات'!$C$5:$C$204,MATCH($F804,'المنتجات'!$A$5:$A$204,0))*G804,0))</f>
        <v/>
      </c>
      <c r="N804" s="18">
        <f>IF(AND(B804&amp;""="",F804&amp;""=""),"",IF(I804="تم التسليم",IFERROR(INDEX('المحافظات'!$C$5:$C$44,MATCH($E804,'المحافظات'!$A$5:$A$44,0)),0),IF(I804="مرتجع",IFERROR(INDEX('المحافظات'!$D$5:$D$44,MATCH($E804,'المحافظات'!$A$5:$A$44,0)),0),0)))</f>
        <v/>
      </c>
      <c r="O804" s="18">
        <f>IF(AND(B804&amp;""="",F804&amp;""=""),"",IF(I804="تم التسليم",K804+L804-M804-N804,IF(I804="مرتجع",-N804,IF(I804="ملغي",0,""))))</f>
        <v/>
      </c>
      <c r="P804" s="6">
        <f>IF(AND(B804&amp;""="",F804&amp;""=""),"",IF(NOT(ISNUMBER(MATCH(F804,'المنتجات'!$A$5:$A$204,0))),"كود المنتج غير معروف",IF(NOT(ISNUMBER(MATCH(E804,'المحافظات'!$A$5:$A$44,0))),"المنطقة غير معروفة",IF(K804&lt;0,"الخصم أكبر من قيمة الطلب",IF(I804&amp;""="","اكتب الحالة","")))))</f>
        <v/>
      </c>
    </row>
    <row r="805">
      <c r="A805" s="17" t="n"/>
      <c r="B805" s="5" t="n"/>
      <c r="C805" s="5" t="n"/>
      <c r="D805" s="13" t="n"/>
      <c r="E805" s="5" t="n"/>
      <c r="F805" s="5" t="n"/>
      <c r="G805" s="15" t="n"/>
      <c r="H805" s="14" t="n"/>
      <c r="I805" s="5" t="n"/>
      <c r="J805" s="6">
        <f>IF(AND(B805&amp;""="",F805&amp;""=""),"",IFERROR(INDEX('المنتجات'!$B$5:$B$204,MATCH($F805,'المنتجات'!$A$5:$A$204,0))&amp;"",""))</f>
        <v/>
      </c>
      <c r="K805" s="18">
        <f>IF(AND(B805&amp;""="",F805&amp;""=""),"",IFERROR(INDEX('المنتجات'!$D$5:$D$204,MATCH($F805,'المنتجات'!$A$5:$A$204,0))*G805-H805,0))</f>
        <v/>
      </c>
      <c r="L805" s="18">
        <f>IF(AND(B805&amp;""="",F805&amp;""=""),"",IF(I805="تم التسليم",IFERROR(INDEX('المحافظات'!$B$5:$B$44,MATCH($E805,'المحافظات'!$A$5:$A$44,0)),0),0))</f>
        <v/>
      </c>
      <c r="M805" s="18">
        <f>IF(AND(B805&amp;""="",F805&amp;""=""),"",IFERROR(INDEX('المنتجات'!$C$5:$C$204,MATCH($F805,'المنتجات'!$A$5:$A$204,0))*G805,0))</f>
        <v/>
      </c>
      <c r="N805" s="18">
        <f>IF(AND(B805&amp;""="",F805&amp;""=""),"",IF(I805="تم التسليم",IFERROR(INDEX('المحافظات'!$C$5:$C$44,MATCH($E805,'المحافظات'!$A$5:$A$44,0)),0),IF(I805="مرتجع",IFERROR(INDEX('المحافظات'!$D$5:$D$44,MATCH($E805,'المحافظات'!$A$5:$A$44,0)),0),0)))</f>
        <v/>
      </c>
      <c r="O805" s="18">
        <f>IF(AND(B805&amp;""="",F805&amp;""=""),"",IF(I805="تم التسليم",K805+L805-M805-N805,IF(I805="مرتجع",-N805,IF(I805="ملغي",0,""))))</f>
        <v/>
      </c>
      <c r="P805" s="6">
        <f>IF(AND(B805&amp;""="",F805&amp;""=""),"",IF(NOT(ISNUMBER(MATCH(F805,'المنتجات'!$A$5:$A$204,0))),"كود المنتج غير معروف",IF(NOT(ISNUMBER(MATCH(E805,'المحافظات'!$A$5:$A$44,0))),"المنطقة غير معروفة",IF(K805&lt;0,"الخصم أكبر من قيمة الطلب",IF(I805&amp;""="","اكتب الحالة","")))))</f>
        <v/>
      </c>
    </row>
    <row r="806">
      <c r="A806" s="17" t="n"/>
      <c r="B806" s="5" t="n"/>
      <c r="C806" s="5" t="n"/>
      <c r="D806" s="13" t="n"/>
      <c r="E806" s="5" t="n"/>
      <c r="F806" s="5" t="n"/>
      <c r="G806" s="15" t="n"/>
      <c r="H806" s="14" t="n"/>
      <c r="I806" s="5" t="n"/>
      <c r="J806" s="6">
        <f>IF(AND(B806&amp;""="",F806&amp;""=""),"",IFERROR(INDEX('المنتجات'!$B$5:$B$204,MATCH($F806,'المنتجات'!$A$5:$A$204,0))&amp;"",""))</f>
        <v/>
      </c>
      <c r="K806" s="18">
        <f>IF(AND(B806&amp;""="",F806&amp;""=""),"",IFERROR(INDEX('المنتجات'!$D$5:$D$204,MATCH($F806,'المنتجات'!$A$5:$A$204,0))*G806-H806,0))</f>
        <v/>
      </c>
      <c r="L806" s="18">
        <f>IF(AND(B806&amp;""="",F806&amp;""=""),"",IF(I806="تم التسليم",IFERROR(INDEX('المحافظات'!$B$5:$B$44,MATCH($E806,'المحافظات'!$A$5:$A$44,0)),0),0))</f>
        <v/>
      </c>
      <c r="M806" s="18">
        <f>IF(AND(B806&amp;""="",F806&amp;""=""),"",IFERROR(INDEX('المنتجات'!$C$5:$C$204,MATCH($F806,'المنتجات'!$A$5:$A$204,0))*G806,0))</f>
        <v/>
      </c>
      <c r="N806" s="18">
        <f>IF(AND(B806&amp;""="",F806&amp;""=""),"",IF(I806="تم التسليم",IFERROR(INDEX('المحافظات'!$C$5:$C$44,MATCH($E806,'المحافظات'!$A$5:$A$44,0)),0),IF(I806="مرتجع",IFERROR(INDEX('المحافظات'!$D$5:$D$44,MATCH($E806,'المحافظات'!$A$5:$A$44,0)),0),0)))</f>
        <v/>
      </c>
      <c r="O806" s="18">
        <f>IF(AND(B806&amp;""="",F806&amp;""=""),"",IF(I806="تم التسليم",K806+L806-M806-N806,IF(I806="مرتجع",-N806,IF(I806="ملغي",0,""))))</f>
        <v/>
      </c>
      <c r="P806" s="6">
        <f>IF(AND(B806&amp;""="",F806&amp;""=""),"",IF(NOT(ISNUMBER(MATCH(F806,'المنتجات'!$A$5:$A$204,0))),"كود المنتج غير معروف",IF(NOT(ISNUMBER(MATCH(E806,'المحافظات'!$A$5:$A$44,0))),"المنطقة غير معروفة",IF(K806&lt;0,"الخصم أكبر من قيمة الطلب",IF(I806&amp;""="","اكتب الحالة","")))))</f>
        <v/>
      </c>
    </row>
    <row r="807">
      <c r="A807" s="17" t="n"/>
      <c r="B807" s="5" t="n"/>
      <c r="C807" s="5" t="n"/>
      <c r="D807" s="13" t="n"/>
      <c r="E807" s="5" t="n"/>
      <c r="F807" s="5" t="n"/>
      <c r="G807" s="15" t="n"/>
      <c r="H807" s="14" t="n"/>
      <c r="I807" s="5" t="n"/>
      <c r="J807" s="6">
        <f>IF(AND(B807&amp;""="",F807&amp;""=""),"",IFERROR(INDEX('المنتجات'!$B$5:$B$204,MATCH($F807,'المنتجات'!$A$5:$A$204,0))&amp;"",""))</f>
        <v/>
      </c>
      <c r="K807" s="18">
        <f>IF(AND(B807&amp;""="",F807&amp;""=""),"",IFERROR(INDEX('المنتجات'!$D$5:$D$204,MATCH($F807,'المنتجات'!$A$5:$A$204,0))*G807-H807,0))</f>
        <v/>
      </c>
      <c r="L807" s="18">
        <f>IF(AND(B807&amp;""="",F807&amp;""=""),"",IF(I807="تم التسليم",IFERROR(INDEX('المحافظات'!$B$5:$B$44,MATCH($E807,'المحافظات'!$A$5:$A$44,0)),0),0))</f>
        <v/>
      </c>
      <c r="M807" s="18">
        <f>IF(AND(B807&amp;""="",F807&amp;""=""),"",IFERROR(INDEX('المنتجات'!$C$5:$C$204,MATCH($F807,'المنتجات'!$A$5:$A$204,0))*G807,0))</f>
        <v/>
      </c>
      <c r="N807" s="18">
        <f>IF(AND(B807&amp;""="",F807&amp;""=""),"",IF(I807="تم التسليم",IFERROR(INDEX('المحافظات'!$C$5:$C$44,MATCH($E807,'المحافظات'!$A$5:$A$44,0)),0),IF(I807="مرتجع",IFERROR(INDEX('المحافظات'!$D$5:$D$44,MATCH($E807,'المحافظات'!$A$5:$A$44,0)),0),0)))</f>
        <v/>
      </c>
      <c r="O807" s="18">
        <f>IF(AND(B807&amp;""="",F807&amp;""=""),"",IF(I807="تم التسليم",K807+L807-M807-N807,IF(I807="مرتجع",-N807,IF(I807="ملغي",0,""))))</f>
        <v/>
      </c>
      <c r="P807" s="6">
        <f>IF(AND(B807&amp;""="",F807&amp;""=""),"",IF(NOT(ISNUMBER(MATCH(F807,'المنتجات'!$A$5:$A$204,0))),"كود المنتج غير معروف",IF(NOT(ISNUMBER(MATCH(E807,'المحافظات'!$A$5:$A$44,0))),"المنطقة غير معروفة",IF(K807&lt;0,"الخصم أكبر من قيمة الطلب",IF(I807&amp;""="","اكتب الحالة","")))))</f>
        <v/>
      </c>
    </row>
    <row r="808">
      <c r="A808" s="17" t="n"/>
      <c r="B808" s="5" t="n"/>
      <c r="C808" s="5" t="n"/>
      <c r="D808" s="13" t="n"/>
      <c r="E808" s="5" t="n"/>
      <c r="F808" s="5" t="n"/>
      <c r="G808" s="15" t="n"/>
      <c r="H808" s="14" t="n"/>
      <c r="I808" s="5" t="n"/>
      <c r="J808" s="6">
        <f>IF(AND(B808&amp;""="",F808&amp;""=""),"",IFERROR(INDEX('المنتجات'!$B$5:$B$204,MATCH($F808,'المنتجات'!$A$5:$A$204,0))&amp;"",""))</f>
        <v/>
      </c>
      <c r="K808" s="18">
        <f>IF(AND(B808&amp;""="",F808&amp;""=""),"",IFERROR(INDEX('المنتجات'!$D$5:$D$204,MATCH($F808,'المنتجات'!$A$5:$A$204,0))*G808-H808,0))</f>
        <v/>
      </c>
      <c r="L808" s="18">
        <f>IF(AND(B808&amp;""="",F808&amp;""=""),"",IF(I808="تم التسليم",IFERROR(INDEX('المحافظات'!$B$5:$B$44,MATCH($E808,'المحافظات'!$A$5:$A$44,0)),0),0))</f>
        <v/>
      </c>
      <c r="M808" s="18">
        <f>IF(AND(B808&amp;""="",F808&amp;""=""),"",IFERROR(INDEX('المنتجات'!$C$5:$C$204,MATCH($F808,'المنتجات'!$A$5:$A$204,0))*G808,0))</f>
        <v/>
      </c>
      <c r="N808" s="18">
        <f>IF(AND(B808&amp;""="",F808&amp;""=""),"",IF(I808="تم التسليم",IFERROR(INDEX('المحافظات'!$C$5:$C$44,MATCH($E808,'المحافظات'!$A$5:$A$44,0)),0),IF(I808="مرتجع",IFERROR(INDEX('المحافظات'!$D$5:$D$44,MATCH($E808,'المحافظات'!$A$5:$A$44,0)),0),0)))</f>
        <v/>
      </c>
      <c r="O808" s="18">
        <f>IF(AND(B808&amp;""="",F808&amp;""=""),"",IF(I808="تم التسليم",K808+L808-M808-N808,IF(I808="مرتجع",-N808,IF(I808="ملغي",0,""))))</f>
        <v/>
      </c>
      <c r="P808" s="6">
        <f>IF(AND(B808&amp;""="",F808&amp;""=""),"",IF(NOT(ISNUMBER(MATCH(F808,'المنتجات'!$A$5:$A$204,0))),"كود المنتج غير معروف",IF(NOT(ISNUMBER(MATCH(E808,'المحافظات'!$A$5:$A$44,0))),"المنطقة غير معروفة",IF(K808&lt;0,"الخصم أكبر من قيمة الطلب",IF(I808&amp;""="","اكتب الحالة","")))))</f>
        <v/>
      </c>
    </row>
    <row r="809">
      <c r="A809" s="17" t="n"/>
      <c r="B809" s="5" t="n"/>
      <c r="C809" s="5" t="n"/>
      <c r="D809" s="13" t="n"/>
      <c r="E809" s="5" t="n"/>
      <c r="F809" s="5" t="n"/>
      <c r="G809" s="15" t="n"/>
      <c r="H809" s="14" t="n"/>
      <c r="I809" s="5" t="n"/>
      <c r="J809" s="6">
        <f>IF(AND(B809&amp;""="",F809&amp;""=""),"",IFERROR(INDEX('المنتجات'!$B$5:$B$204,MATCH($F809,'المنتجات'!$A$5:$A$204,0))&amp;"",""))</f>
        <v/>
      </c>
      <c r="K809" s="18">
        <f>IF(AND(B809&amp;""="",F809&amp;""=""),"",IFERROR(INDEX('المنتجات'!$D$5:$D$204,MATCH($F809,'المنتجات'!$A$5:$A$204,0))*G809-H809,0))</f>
        <v/>
      </c>
      <c r="L809" s="18">
        <f>IF(AND(B809&amp;""="",F809&amp;""=""),"",IF(I809="تم التسليم",IFERROR(INDEX('المحافظات'!$B$5:$B$44,MATCH($E809,'المحافظات'!$A$5:$A$44,0)),0),0))</f>
        <v/>
      </c>
      <c r="M809" s="18">
        <f>IF(AND(B809&amp;""="",F809&amp;""=""),"",IFERROR(INDEX('المنتجات'!$C$5:$C$204,MATCH($F809,'المنتجات'!$A$5:$A$204,0))*G809,0))</f>
        <v/>
      </c>
      <c r="N809" s="18">
        <f>IF(AND(B809&amp;""="",F809&amp;""=""),"",IF(I809="تم التسليم",IFERROR(INDEX('المحافظات'!$C$5:$C$44,MATCH($E809,'المحافظات'!$A$5:$A$44,0)),0),IF(I809="مرتجع",IFERROR(INDEX('المحافظات'!$D$5:$D$44,MATCH($E809,'المحافظات'!$A$5:$A$44,0)),0),0)))</f>
        <v/>
      </c>
      <c r="O809" s="18">
        <f>IF(AND(B809&amp;""="",F809&amp;""=""),"",IF(I809="تم التسليم",K809+L809-M809-N809,IF(I809="مرتجع",-N809,IF(I809="ملغي",0,""))))</f>
        <v/>
      </c>
      <c r="P809" s="6">
        <f>IF(AND(B809&amp;""="",F809&amp;""=""),"",IF(NOT(ISNUMBER(MATCH(F809,'المنتجات'!$A$5:$A$204,0))),"كود المنتج غير معروف",IF(NOT(ISNUMBER(MATCH(E809,'المحافظات'!$A$5:$A$44,0))),"المنطقة غير معروفة",IF(K809&lt;0,"الخصم أكبر من قيمة الطلب",IF(I809&amp;""="","اكتب الحالة","")))))</f>
        <v/>
      </c>
    </row>
    <row r="810">
      <c r="A810" s="17" t="n"/>
      <c r="B810" s="5" t="n"/>
      <c r="C810" s="5" t="n"/>
      <c r="D810" s="13" t="n"/>
      <c r="E810" s="5" t="n"/>
      <c r="F810" s="5" t="n"/>
      <c r="G810" s="15" t="n"/>
      <c r="H810" s="14" t="n"/>
      <c r="I810" s="5" t="n"/>
      <c r="J810" s="6">
        <f>IF(AND(B810&amp;""="",F810&amp;""=""),"",IFERROR(INDEX('المنتجات'!$B$5:$B$204,MATCH($F810,'المنتجات'!$A$5:$A$204,0))&amp;"",""))</f>
        <v/>
      </c>
      <c r="K810" s="18">
        <f>IF(AND(B810&amp;""="",F810&amp;""=""),"",IFERROR(INDEX('المنتجات'!$D$5:$D$204,MATCH($F810,'المنتجات'!$A$5:$A$204,0))*G810-H810,0))</f>
        <v/>
      </c>
      <c r="L810" s="18">
        <f>IF(AND(B810&amp;""="",F810&amp;""=""),"",IF(I810="تم التسليم",IFERROR(INDEX('المحافظات'!$B$5:$B$44,MATCH($E810,'المحافظات'!$A$5:$A$44,0)),0),0))</f>
        <v/>
      </c>
      <c r="M810" s="18">
        <f>IF(AND(B810&amp;""="",F810&amp;""=""),"",IFERROR(INDEX('المنتجات'!$C$5:$C$204,MATCH($F810,'المنتجات'!$A$5:$A$204,0))*G810,0))</f>
        <v/>
      </c>
      <c r="N810" s="18">
        <f>IF(AND(B810&amp;""="",F810&amp;""=""),"",IF(I810="تم التسليم",IFERROR(INDEX('المحافظات'!$C$5:$C$44,MATCH($E810,'المحافظات'!$A$5:$A$44,0)),0),IF(I810="مرتجع",IFERROR(INDEX('المحافظات'!$D$5:$D$44,MATCH($E810,'المحافظات'!$A$5:$A$44,0)),0),0)))</f>
        <v/>
      </c>
      <c r="O810" s="18">
        <f>IF(AND(B810&amp;""="",F810&amp;""=""),"",IF(I810="تم التسليم",K810+L810-M810-N810,IF(I810="مرتجع",-N810,IF(I810="ملغي",0,""))))</f>
        <v/>
      </c>
      <c r="P810" s="6">
        <f>IF(AND(B810&amp;""="",F810&amp;""=""),"",IF(NOT(ISNUMBER(MATCH(F810,'المنتجات'!$A$5:$A$204,0))),"كود المنتج غير معروف",IF(NOT(ISNUMBER(MATCH(E810,'المحافظات'!$A$5:$A$44,0))),"المنطقة غير معروفة",IF(K810&lt;0,"الخصم أكبر من قيمة الطلب",IF(I810&amp;""="","اكتب الحالة","")))))</f>
        <v/>
      </c>
    </row>
    <row r="811">
      <c r="A811" s="17" t="n"/>
      <c r="B811" s="5" t="n"/>
      <c r="C811" s="5" t="n"/>
      <c r="D811" s="13" t="n"/>
      <c r="E811" s="5" t="n"/>
      <c r="F811" s="5" t="n"/>
      <c r="G811" s="15" t="n"/>
      <c r="H811" s="14" t="n"/>
      <c r="I811" s="5" t="n"/>
      <c r="J811" s="6">
        <f>IF(AND(B811&amp;""="",F811&amp;""=""),"",IFERROR(INDEX('المنتجات'!$B$5:$B$204,MATCH($F811,'المنتجات'!$A$5:$A$204,0))&amp;"",""))</f>
        <v/>
      </c>
      <c r="K811" s="18">
        <f>IF(AND(B811&amp;""="",F811&amp;""=""),"",IFERROR(INDEX('المنتجات'!$D$5:$D$204,MATCH($F811,'المنتجات'!$A$5:$A$204,0))*G811-H811,0))</f>
        <v/>
      </c>
      <c r="L811" s="18">
        <f>IF(AND(B811&amp;""="",F811&amp;""=""),"",IF(I811="تم التسليم",IFERROR(INDEX('المحافظات'!$B$5:$B$44,MATCH($E811,'المحافظات'!$A$5:$A$44,0)),0),0))</f>
        <v/>
      </c>
      <c r="M811" s="18">
        <f>IF(AND(B811&amp;""="",F811&amp;""=""),"",IFERROR(INDEX('المنتجات'!$C$5:$C$204,MATCH($F811,'المنتجات'!$A$5:$A$204,0))*G811,0))</f>
        <v/>
      </c>
      <c r="N811" s="18">
        <f>IF(AND(B811&amp;""="",F811&amp;""=""),"",IF(I811="تم التسليم",IFERROR(INDEX('المحافظات'!$C$5:$C$44,MATCH($E811,'المحافظات'!$A$5:$A$44,0)),0),IF(I811="مرتجع",IFERROR(INDEX('المحافظات'!$D$5:$D$44,MATCH($E811,'المحافظات'!$A$5:$A$44,0)),0),0)))</f>
        <v/>
      </c>
      <c r="O811" s="18">
        <f>IF(AND(B811&amp;""="",F811&amp;""=""),"",IF(I811="تم التسليم",K811+L811-M811-N811,IF(I811="مرتجع",-N811,IF(I811="ملغي",0,""))))</f>
        <v/>
      </c>
      <c r="P811" s="6">
        <f>IF(AND(B811&amp;""="",F811&amp;""=""),"",IF(NOT(ISNUMBER(MATCH(F811,'المنتجات'!$A$5:$A$204,0))),"كود المنتج غير معروف",IF(NOT(ISNUMBER(MATCH(E811,'المحافظات'!$A$5:$A$44,0))),"المنطقة غير معروفة",IF(K811&lt;0,"الخصم أكبر من قيمة الطلب",IF(I811&amp;""="","اكتب الحالة","")))))</f>
        <v/>
      </c>
    </row>
    <row r="812">
      <c r="A812" s="17" t="n"/>
      <c r="B812" s="5" t="n"/>
      <c r="C812" s="5" t="n"/>
      <c r="D812" s="13" t="n"/>
      <c r="E812" s="5" t="n"/>
      <c r="F812" s="5" t="n"/>
      <c r="G812" s="15" t="n"/>
      <c r="H812" s="14" t="n"/>
      <c r="I812" s="5" t="n"/>
      <c r="J812" s="6">
        <f>IF(AND(B812&amp;""="",F812&amp;""=""),"",IFERROR(INDEX('المنتجات'!$B$5:$B$204,MATCH($F812,'المنتجات'!$A$5:$A$204,0))&amp;"",""))</f>
        <v/>
      </c>
      <c r="K812" s="18">
        <f>IF(AND(B812&amp;""="",F812&amp;""=""),"",IFERROR(INDEX('المنتجات'!$D$5:$D$204,MATCH($F812,'المنتجات'!$A$5:$A$204,0))*G812-H812,0))</f>
        <v/>
      </c>
      <c r="L812" s="18">
        <f>IF(AND(B812&amp;""="",F812&amp;""=""),"",IF(I812="تم التسليم",IFERROR(INDEX('المحافظات'!$B$5:$B$44,MATCH($E812,'المحافظات'!$A$5:$A$44,0)),0),0))</f>
        <v/>
      </c>
      <c r="M812" s="18">
        <f>IF(AND(B812&amp;""="",F812&amp;""=""),"",IFERROR(INDEX('المنتجات'!$C$5:$C$204,MATCH($F812,'المنتجات'!$A$5:$A$204,0))*G812,0))</f>
        <v/>
      </c>
      <c r="N812" s="18">
        <f>IF(AND(B812&amp;""="",F812&amp;""=""),"",IF(I812="تم التسليم",IFERROR(INDEX('المحافظات'!$C$5:$C$44,MATCH($E812,'المحافظات'!$A$5:$A$44,0)),0),IF(I812="مرتجع",IFERROR(INDEX('المحافظات'!$D$5:$D$44,MATCH($E812,'المحافظات'!$A$5:$A$44,0)),0),0)))</f>
        <v/>
      </c>
      <c r="O812" s="18">
        <f>IF(AND(B812&amp;""="",F812&amp;""=""),"",IF(I812="تم التسليم",K812+L812-M812-N812,IF(I812="مرتجع",-N812,IF(I812="ملغي",0,""))))</f>
        <v/>
      </c>
      <c r="P812" s="6">
        <f>IF(AND(B812&amp;""="",F812&amp;""=""),"",IF(NOT(ISNUMBER(MATCH(F812,'المنتجات'!$A$5:$A$204,0))),"كود المنتج غير معروف",IF(NOT(ISNUMBER(MATCH(E812,'المحافظات'!$A$5:$A$44,0))),"المنطقة غير معروفة",IF(K812&lt;0,"الخصم أكبر من قيمة الطلب",IF(I812&amp;""="","اكتب الحالة","")))))</f>
        <v/>
      </c>
    </row>
    <row r="813">
      <c r="A813" s="17" t="n"/>
      <c r="B813" s="5" t="n"/>
      <c r="C813" s="5" t="n"/>
      <c r="D813" s="13" t="n"/>
      <c r="E813" s="5" t="n"/>
      <c r="F813" s="5" t="n"/>
      <c r="G813" s="15" t="n"/>
      <c r="H813" s="14" t="n"/>
      <c r="I813" s="5" t="n"/>
      <c r="J813" s="6">
        <f>IF(AND(B813&amp;""="",F813&amp;""=""),"",IFERROR(INDEX('المنتجات'!$B$5:$B$204,MATCH($F813,'المنتجات'!$A$5:$A$204,0))&amp;"",""))</f>
        <v/>
      </c>
      <c r="K813" s="18">
        <f>IF(AND(B813&amp;""="",F813&amp;""=""),"",IFERROR(INDEX('المنتجات'!$D$5:$D$204,MATCH($F813,'المنتجات'!$A$5:$A$204,0))*G813-H813,0))</f>
        <v/>
      </c>
      <c r="L813" s="18">
        <f>IF(AND(B813&amp;""="",F813&amp;""=""),"",IF(I813="تم التسليم",IFERROR(INDEX('المحافظات'!$B$5:$B$44,MATCH($E813,'المحافظات'!$A$5:$A$44,0)),0),0))</f>
        <v/>
      </c>
      <c r="M813" s="18">
        <f>IF(AND(B813&amp;""="",F813&amp;""=""),"",IFERROR(INDEX('المنتجات'!$C$5:$C$204,MATCH($F813,'المنتجات'!$A$5:$A$204,0))*G813,0))</f>
        <v/>
      </c>
      <c r="N813" s="18">
        <f>IF(AND(B813&amp;""="",F813&amp;""=""),"",IF(I813="تم التسليم",IFERROR(INDEX('المحافظات'!$C$5:$C$44,MATCH($E813,'المحافظات'!$A$5:$A$44,0)),0),IF(I813="مرتجع",IFERROR(INDEX('المحافظات'!$D$5:$D$44,MATCH($E813,'المحافظات'!$A$5:$A$44,0)),0),0)))</f>
        <v/>
      </c>
      <c r="O813" s="18">
        <f>IF(AND(B813&amp;""="",F813&amp;""=""),"",IF(I813="تم التسليم",K813+L813-M813-N813,IF(I813="مرتجع",-N813,IF(I813="ملغي",0,""))))</f>
        <v/>
      </c>
      <c r="P813" s="6">
        <f>IF(AND(B813&amp;""="",F813&amp;""=""),"",IF(NOT(ISNUMBER(MATCH(F813,'المنتجات'!$A$5:$A$204,0))),"كود المنتج غير معروف",IF(NOT(ISNUMBER(MATCH(E813,'المحافظات'!$A$5:$A$44,0))),"المنطقة غير معروفة",IF(K813&lt;0,"الخصم أكبر من قيمة الطلب",IF(I813&amp;""="","اكتب الحالة","")))))</f>
        <v/>
      </c>
    </row>
    <row r="814">
      <c r="A814" s="17" t="n"/>
      <c r="B814" s="5" t="n"/>
      <c r="C814" s="5" t="n"/>
      <c r="D814" s="13" t="n"/>
      <c r="E814" s="5" t="n"/>
      <c r="F814" s="5" t="n"/>
      <c r="G814" s="15" t="n"/>
      <c r="H814" s="14" t="n"/>
      <c r="I814" s="5" t="n"/>
      <c r="J814" s="6">
        <f>IF(AND(B814&amp;""="",F814&amp;""=""),"",IFERROR(INDEX('المنتجات'!$B$5:$B$204,MATCH($F814,'المنتجات'!$A$5:$A$204,0))&amp;"",""))</f>
        <v/>
      </c>
      <c r="K814" s="18">
        <f>IF(AND(B814&amp;""="",F814&amp;""=""),"",IFERROR(INDEX('المنتجات'!$D$5:$D$204,MATCH($F814,'المنتجات'!$A$5:$A$204,0))*G814-H814,0))</f>
        <v/>
      </c>
      <c r="L814" s="18">
        <f>IF(AND(B814&amp;""="",F814&amp;""=""),"",IF(I814="تم التسليم",IFERROR(INDEX('المحافظات'!$B$5:$B$44,MATCH($E814,'المحافظات'!$A$5:$A$44,0)),0),0))</f>
        <v/>
      </c>
      <c r="M814" s="18">
        <f>IF(AND(B814&amp;""="",F814&amp;""=""),"",IFERROR(INDEX('المنتجات'!$C$5:$C$204,MATCH($F814,'المنتجات'!$A$5:$A$204,0))*G814,0))</f>
        <v/>
      </c>
      <c r="N814" s="18">
        <f>IF(AND(B814&amp;""="",F814&amp;""=""),"",IF(I814="تم التسليم",IFERROR(INDEX('المحافظات'!$C$5:$C$44,MATCH($E814,'المحافظات'!$A$5:$A$44,0)),0),IF(I814="مرتجع",IFERROR(INDEX('المحافظات'!$D$5:$D$44,MATCH($E814,'المحافظات'!$A$5:$A$44,0)),0),0)))</f>
        <v/>
      </c>
      <c r="O814" s="18">
        <f>IF(AND(B814&amp;""="",F814&amp;""=""),"",IF(I814="تم التسليم",K814+L814-M814-N814,IF(I814="مرتجع",-N814,IF(I814="ملغي",0,""))))</f>
        <v/>
      </c>
      <c r="P814" s="6">
        <f>IF(AND(B814&amp;""="",F814&amp;""=""),"",IF(NOT(ISNUMBER(MATCH(F814,'المنتجات'!$A$5:$A$204,0))),"كود المنتج غير معروف",IF(NOT(ISNUMBER(MATCH(E814,'المحافظات'!$A$5:$A$44,0))),"المنطقة غير معروفة",IF(K814&lt;0,"الخصم أكبر من قيمة الطلب",IF(I814&amp;""="","اكتب الحالة","")))))</f>
        <v/>
      </c>
    </row>
    <row r="815">
      <c r="A815" s="17" t="n"/>
      <c r="B815" s="5" t="n"/>
      <c r="C815" s="5" t="n"/>
      <c r="D815" s="13" t="n"/>
      <c r="E815" s="5" t="n"/>
      <c r="F815" s="5" t="n"/>
      <c r="G815" s="15" t="n"/>
      <c r="H815" s="14" t="n"/>
      <c r="I815" s="5" t="n"/>
      <c r="J815" s="6">
        <f>IF(AND(B815&amp;""="",F815&amp;""=""),"",IFERROR(INDEX('المنتجات'!$B$5:$B$204,MATCH($F815,'المنتجات'!$A$5:$A$204,0))&amp;"",""))</f>
        <v/>
      </c>
      <c r="K815" s="18">
        <f>IF(AND(B815&amp;""="",F815&amp;""=""),"",IFERROR(INDEX('المنتجات'!$D$5:$D$204,MATCH($F815,'المنتجات'!$A$5:$A$204,0))*G815-H815,0))</f>
        <v/>
      </c>
      <c r="L815" s="18">
        <f>IF(AND(B815&amp;""="",F815&amp;""=""),"",IF(I815="تم التسليم",IFERROR(INDEX('المحافظات'!$B$5:$B$44,MATCH($E815,'المحافظات'!$A$5:$A$44,0)),0),0))</f>
        <v/>
      </c>
      <c r="M815" s="18">
        <f>IF(AND(B815&amp;""="",F815&amp;""=""),"",IFERROR(INDEX('المنتجات'!$C$5:$C$204,MATCH($F815,'المنتجات'!$A$5:$A$204,0))*G815,0))</f>
        <v/>
      </c>
      <c r="N815" s="18">
        <f>IF(AND(B815&amp;""="",F815&amp;""=""),"",IF(I815="تم التسليم",IFERROR(INDEX('المحافظات'!$C$5:$C$44,MATCH($E815,'المحافظات'!$A$5:$A$44,0)),0),IF(I815="مرتجع",IFERROR(INDEX('المحافظات'!$D$5:$D$44,MATCH($E815,'المحافظات'!$A$5:$A$44,0)),0),0)))</f>
        <v/>
      </c>
      <c r="O815" s="18">
        <f>IF(AND(B815&amp;""="",F815&amp;""=""),"",IF(I815="تم التسليم",K815+L815-M815-N815,IF(I815="مرتجع",-N815,IF(I815="ملغي",0,""))))</f>
        <v/>
      </c>
      <c r="P815" s="6">
        <f>IF(AND(B815&amp;""="",F815&amp;""=""),"",IF(NOT(ISNUMBER(MATCH(F815,'المنتجات'!$A$5:$A$204,0))),"كود المنتج غير معروف",IF(NOT(ISNUMBER(MATCH(E815,'المحافظات'!$A$5:$A$44,0))),"المنطقة غير معروفة",IF(K815&lt;0,"الخصم أكبر من قيمة الطلب",IF(I815&amp;""="","اكتب الحالة","")))))</f>
        <v/>
      </c>
    </row>
    <row r="816">
      <c r="A816" s="17" t="n"/>
      <c r="B816" s="5" t="n"/>
      <c r="C816" s="5" t="n"/>
      <c r="D816" s="13" t="n"/>
      <c r="E816" s="5" t="n"/>
      <c r="F816" s="5" t="n"/>
      <c r="G816" s="15" t="n"/>
      <c r="H816" s="14" t="n"/>
      <c r="I816" s="5" t="n"/>
      <c r="J816" s="6">
        <f>IF(AND(B816&amp;""="",F816&amp;""=""),"",IFERROR(INDEX('المنتجات'!$B$5:$B$204,MATCH($F816,'المنتجات'!$A$5:$A$204,0))&amp;"",""))</f>
        <v/>
      </c>
      <c r="K816" s="18">
        <f>IF(AND(B816&amp;""="",F816&amp;""=""),"",IFERROR(INDEX('المنتجات'!$D$5:$D$204,MATCH($F816,'المنتجات'!$A$5:$A$204,0))*G816-H816,0))</f>
        <v/>
      </c>
      <c r="L816" s="18">
        <f>IF(AND(B816&amp;""="",F816&amp;""=""),"",IF(I816="تم التسليم",IFERROR(INDEX('المحافظات'!$B$5:$B$44,MATCH($E816,'المحافظات'!$A$5:$A$44,0)),0),0))</f>
        <v/>
      </c>
      <c r="M816" s="18">
        <f>IF(AND(B816&amp;""="",F816&amp;""=""),"",IFERROR(INDEX('المنتجات'!$C$5:$C$204,MATCH($F816,'المنتجات'!$A$5:$A$204,0))*G816,0))</f>
        <v/>
      </c>
      <c r="N816" s="18">
        <f>IF(AND(B816&amp;""="",F816&amp;""=""),"",IF(I816="تم التسليم",IFERROR(INDEX('المحافظات'!$C$5:$C$44,MATCH($E816,'المحافظات'!$A$5:$A$44,0)),0),IF(I816="مرتجع",IFERROR(INDEX('المحافظات'!$D$5:$D$44,MATCH($E816,'المحافظات'!$A$5:$A$44,0)),0),0)))</f>
        <v/>
      </c>
      <c r="O816" s="18">
        <f>IF(AND(B816&amp;""="",F816&amp;""=""),"",IF(I816="تم التسليم",K816+L816-M816-N816,IF(I816="مرتجع",-N816,IF(I816="ملغي",0,""))))</f>
        <v/>
      </c>
      <c r="P816" s="6">
        <f>IF(AND(B816&amp;""="",F816&amp;""=""),"",IF(NOT(ISNUMBER(MATCH(F816,'المنتجات'!$A$5:$A$204,0))),"كود المنتج غير معروف",IF(NOT(ISNUMBER(MATCH(E816,'المحافظات'!$A$5:$A$44,0))),"المنطقة غير معروفة",IF(K816&lt;0,"الخصم أكبر من قيمة الطلب",IF(I816&amp;""="","اكتب الحالة","")))))</f>
        <v/>
      </c>
    </row>
    <row r="817">
      <c r="A817" s="17" t="n"/>
      <c r="B817" s="5" t="n"/>
      <c r="C817" s="5" t="n"/>
      <c r="D817" s="13" t="n"/>
      <c r="E817" s="5" t="n"/>
      <c r="F817" s="5" t="n"/>
      <c r="G817" s="15" t="n"/>
      <c r="H817" s="14" t="n"/>
      <c r="I817" s="5" t="n"/>
      <c r="J817" s="6">
        <f>IF(AND(B817&amp;""="",F817&amp;""=""),"",IFERROR(INDEX('المنتجات'!$B$5:$B$204,MATCH($F817,'المنتجات'!$A$5:$A$204,0))&amp;"",""))</f>
        <v/>
      </c>
      <c r="K817" s="18">
        <f>IF(AND(B817&amp;""="",F817&amp;""=""),"",IFERROR(INDEX('المنتجات'!$D$5:$D$204,MATCH($F817,'المنتجات'!$A$5:$A$204,0))*G817-H817,0))</f>
        <v/>
      </c>
      <c r="L817" s="18">
        <f>IF(AND(B817&amp;""="",F817&amp;""=""),"",IF(I817="تم التسليم",IFERROR(INDEX('المحافظات'!$B$5:$B$44,MATCH($E817,'المحافظات'!$A$5:$A$44,0)),0),0))</f>
        <v/>
      </c>
      <c r="M817" s="18">
        <f>IF(AND(B817&amp;""="",F817&amp;""=""),"",IFERROR(INDEX('المنتجات'!$C$5:$C$204,MATCH($F817,'المنتجات'!$A$5:$A$204,0))*G817,0))</f>
        <v/>
      </c>
      <c r="N817" s="18">
        <f>IF(AND(B817&amp;""="",F817&amp;""=""),"",IF(I817="تم التسليم",IFERROR(INDEX('المحافظات'!$C$5:$C$44,MATCH($E817,'المحافظات'!$A$5:$A$44,0)),0),IF(I817="مرتجع",IFERROR(INDEX('المحافظات'!$D$5:$D$44,MATCH($E817,'المحافظات'!$A$5:$A$44,0)),0),0)))</f>
        <v/>
      </c>
      <c r="O817" s="18">
        <f>IF(AND(B817&amp;""="",F817&amp;""=""),"",IF(I817="تم التسليم",K817+L817-M817-N817,IF(I817="مرتجع",-N817,IF(I817="ملغي",0,""))))</f>
        <v/>
      </c>
      <c r="P817" s="6">
        <f>IF(AND(B817&amp;""="",F817&amp;""=""),"",IF(NOT(ISNUMBER(MATCH(F817,'المنتجات'!$A$5:$A$204,0))),"كود المنتج غير معروف",IF(NOT(ISNUMBER(MATCH(E817,'المحافظات'!$A$5:$A$44,0))),"المنطقة غير معروفة",IF(K817&lt;0,"الخصم أكبر من قيمة الطلب",IF(I817&amp;""="","اكتب الحالة","")))))</f>
        <v/>
      </c>
    </row>
    <row r="818">
      <c r="A818" s="17" t="n"/>
      <c r="B818" s="5" t="n"/>
      <c r="C818" s="5" t="n"/>
      <c r="D818" s="13" t="n"/>
      <c r="E818" s="5" t="n"/>
      <c r="F818" s="5" t="n"/>
      <c r="G818" s="15" t="n"/>
      <c r="H818" s="14" t="n"/>
      <c r="I818" s="5" t="n"/>
      <c r="J818" s="6">
        <f>IF(AND(B818&amp;""="",F818&amp;""=""),"",IFERROR(INDEX('المنتجات'!$B$5:$B$204,MATCH($F818,'المنتجات'!$A$5:$A$204,0))&amp;"",""))</f>
        <v/>
      </c>
      <c r="K818" s="18">
        <f>IF(AND(B818&amp;""="",F818&amp;""=""),"",IFERROR(INDEX('المنتجات'!$D$5:$D$204,MATCH($F818,'المنتجات'!$A$5:$A$204,0))*G818-H818,0))</f>
        <v/>
      </c>
      <c r="L818" s="18">
        <f>IF(AND(B818&amp;""="",F818&amp;""=""),"",IF(I818="تم التسليم",IFERROR(INDEX('المحافظات'!$B$5:$B$44,MATCH($E818,'المحافظات'!$A$5:$A$44,0)),0),0))</f>
        <v/>
      </c>
      <c r="M818" s="18">
        <f>IF(AND(B818&amp;""="",F818&amp;""=""),"",IFERROR(INDEX('المنتجات'!$C$5:$C$204,MATCH($F818,'المنتجات'!$A$5:$A$204,0))*G818,0))</f>
        <v/>
      </c>
      <c r="N818" s="18">
        <f>IF(AND(B818&amp;""="",F818&amp;""=""),"",IF(I818="تم التسليم",IFERROR(INDEX('المحافظات'!$C$5:$C$44,MATCH($E818,'المحافظات'!$A$5:$A$44,0)),0),IF(I818="مرتجع",IFERROR(INDEX('المحافظات'!$D$5:$D$44,MATCH($E818,'المحافظات'!$A$5:$A$44,0)),0),0)))</f>
        <v/>
      </c>
      <c r="O818" s="18">
        <f>IF(AND(B818&amp;""="",F818&amp;""=""),"",IF(I818="تم التسليم",K818+L818-M818-N818,IF(I818="مرتجع",-N818,IF(I818="ملغي",0,""))))</f>
        <v/>
      </c>
      <c r="P818" s="6">
        <f>IF(AND(B818&amp;""="",F818&amp;""=""),"",IF(NOT(ISNUMBER(MATCH(F818,'المنتجات'!$A$5:$A$204,0))),"كود المنتج غير معروف",IF(NOT(ISNUMBER(MATCH(E818,'المحافظات'!$A$5:$A$44,0))),"المنطقة غير معروفة",IF(K818&lt;0,"الخصم أكبر من قيمة الطلب",IF(I818&amp;""="","اكتب الحالة","")))))</f>
        <v/>
      </c>
    </row>
    <row r="819">
      <c r="A819" s="17" t="n"/>
      <c r="B819" s="5" t="n"/>
      <c r="C819" s="5" t="n"/>
      <c r="D819" s="13" t="n"/>
      <c r="E819" s="5" t="n"/>
      <c r="F819" s="5" t="n"/>
      <c r="G819" s="15" t="n"/>
      <c r="H819" s="14" t="n"/>
      <c r="I819" s="5" t="n"/>
      <c r="J819" s="6">
        <f>IF(AND(B819&amp;""="",F819&amp;""=""),"",IFERROR(INDEX('المنتجات'!$B$5:$B$204,MATCH($F819,'المنتجات'!$A$5:$A$204,0))&amp;"",""))</f>
        <v/>
      </c>
      <c r="K819" s="18">
        <f>IF(AND(B819&amp;""="",F819&amp;""=""),"",IFERROR(INDEX('المنتجات'!$D$5:$D$204,MATCH($F819,'المنتجات'!$A$5:$A$204,0))*G819-H819,0))</f>
        <v/>
      </c>
      <c r="L819" s="18">
        <f>IF(AND(B819&amp;""="",F819&amp;""=""),"",IF(I819="تم التسليم",IFERROR(INDEX('المحافظات'!$B$5:$B$44,MATCH($E819,'المحافظات'!$A$5:$A$44,0)),0),0))</f>
        <v/>
      </c>
      <c r="M819" s="18">
        <f>IF(AND(B819&amp;""="",F819&amp;""=""),"",IFERROR(INDEX('المنتجات'!$C$5:$C$204,MATCH($F819,'المنتجات'!$A$5:$A$204,0))*G819,0))</f>
        <v/>
      </c>
      <c r="N819" s="18">
        <f>IF(AND(B819&amp;""="",F819&amp;""=""),"",IF(I819="تم التسليم",IFERROR(INDEX('المحافظات'!$C$5:$C$44,MATCH($E819,'المحافظات'!$A$5:$A$44,0)),0),IF(I819="مرتجع",IFERROR(INDEX('المحافظات'!$D$5:$D$44,MATCH($E819,'المحافظات'!$A$5:$A$44,0)),0),0)))</f>
        <v/>
      </c>
      <c r="O819" s="18">
        <f>IF(AND(B819&amp;""="",F819&amp;""=""),"",IF(I819="تم التسليم",K819+L819-M819-N819,IF(I819="مرتجع",-N819,IF(I819="ملغي",0,""))))</f>
        <v/>
      </c>
      <c r="P819" s="6">
        <f>IF(AND(B819&amp;""="",F819&amp;""=""),"",IF(NOT(ISNUMBER(MATCH(F819,'المنتجات'!$A$5:$A$204,0))),"كود المنتج غير معروف",IF(NOT(ISNUMBER(MATCH(E819,'المحافظات'!$A$5:$A$44,0))),"المنطقة غير معروفة",IF(K819&lt;0,"الخصم أكبر من قيمة الطلب",IF(I819&amp;""="","اكتب الحالة","")))))</f>
        <v/>
      </c>
    </row>
    <row r="820">
      <c r="A820" s="17" t="n"/>
      <c r="B820" s="5" t="n"/>
      <c r="C820" s="5" t="n"/>
      <c r="D820" s="13" t="n"/>
      <c r="E820" s="5" t="n"/>
      <c r="F820" s="5" t="n"/>
      <c r="G820" s="15" t="n"/>
      <c r="H820" s="14" t="n"/>
      <c r="I820" s="5" t="n"/>
      <c r="J820" s="6">
        <f>IF(AND(B820&amp;""="",F820&amp;""=""),"",IFERROR(INDEX('المنتجات'!$B$5:$B$204,MATCH($F820,'المنتجات'!$A$5:$A$204,0))&amp;"",""))</f>
        <v/>
      </c>
      <c r="K820" s="18">
        <f>IF(AND(B820&amp;""="",F820&amp;""=""),"",IFERROR(INDEX('المنتجات'!$D$5:$D$204,MATCH($F820,'المنتجات'!$A$5:$A$204,0))*G820-H820,0))</f>
        <v/>
      </c>
      <c r="L820" s="18">
        <f>IF(AND(B820&amp;""="",F820&amp;""=""),"",IF(I820="تم التسليم",IFERROR(INDEX('المحافظات'!$B$5:$B$44,MATCH($E820,'المحافظات'!$A$5:$A$44,0)),0),0))</f>
        <v/>
      </c>
      <c r="M820" s="18">
        <f>IF(AND(B820&amp;""="",F820&amp;""=""),"",IFERROR(INDEX('المنتجات'!$C$5:$C$204,MATCH($F820,'المنتجات'!$A$5:$A$204,0))*G820,0))</f>
        <v/>
      </c>
      <c r="N820" s="18">
        <f>IF(AND(B820&amp;""="",F820&amp;""=""),"",IF(I820="تم التسليم",IFERROR(INDEX('المحافظات'!$C$5:$C$44,MATCH($E820,'المحافظات'!$A$5:$A$44,0)),0),IF(I820="مرتجع",IFERROR(INDEX('المحافظات'!$D$5:$D$44,MATCH($E820,'المحافظات'!$A$5:$A$44,0)),0),0)))</f>
        <v/>
      </c>
      <c r="O820" s="18">
        <f>IF(AND(B820&amp;""="",F820&amp;""=""),"",IF(I820="تم التسليم",K820+L820-M820-N820,IF(I820="مرتجع",-N820,IF(I820="ملغي",0,""))))</f>
        <v/>
      </c>
      <c r="P820" s="6">
        <f>IF(AND(B820&amp;""="",F820&amp;""=""),"",IF(NOT(ISNUMBER(MATCH(F820,'المنتجات'!$A$5:$A$204,0))),"كود المنتج غير معروف",IF(NOT(ISNUMBER(MATCH(E820,'المحافظات'!$A$5:$A$44,0))),"المنطقة غير معروفة",IF(K820&lt;0,"الخصم أكبر من قيمة الطلب",IF(I820&amp;""="","اكتب الحالة","")))))</f>
        <v/>
      </c>
    </row>
    <row r="821">
      <c r="A821" s="17" t="n"/>
      <c r="B821" s="5" t="n"/>
      <c r="C821" s="5" t="n"/>
      <c r="D821" s="13" t="n"/>
      <c r="E821" s="5" t="n"/>
      <c r="F821" s="5" t="n"/>
      <c r="G821" s="15" t="n"/>
      <c r="H821" s="14" t="n"/>
      <c r="I821" s="5" t="n"/>
      <c r="J821" s="6">
        <f>IF(AND(B821&amp;""="",F821&amp;""=""),"",IFERROR(INDEX('المنتجات'!$B$5:$B$204,MATCH($F821,'المنتجات'!$A$5:$A$204,0))&amp;"",""))</f>
        <v/>
      </c>
      <c r="K821" s="18">
        <f>IF(AND(B821&amp;""="",F821&amp;""=""),"",IFERROR(INDEX('المنتجات'!$D$5:$D$204,MATCH($F821,'المنتجات'!$A$5:$A$204,0))*G821-H821,0))</f>
        <v/>
      </c>
      <c r="L821" s="18">
        <f>IF(AND(B821&amp;""="",F821&amp;""=""),"",IF(I821="تم التسليم",IFERROR(INDEX('المحافظات'!$B$5:$B$44,MATCH($E821,'المحافظات'!$A$5:$A$44,0)),0),0))</f>
        <v/>
      </c>
      <c r="M821" s="18">
        <f>IF(AND(B821&amp;""="",F821&amp;""=""),"",IFERROR(INDEX('المنتجات'!$C$5:$C$204,MATCH($F821,'المنتجات'!$A$5:$A$204,0))*G821,0))</f>
        <v/>
      </c>
      <c r="N821" s="18">
        <f>IF(AND(B821&amp;""="",F821&amp;""=""),"",IF(I821="تم التسليم",IFERROR(INDEX('المحافظات'!$C$5:$C$44,MATCH($E821,'المحافظات'!$A$5:$A$44,0)),0),IF(I821="مرتجع",IFERROR(INDEX('المحافظات'!$D$5:$D$44,MATCH($E821,'المحافظات'!$A$5:$A$44,0)),0),0)))</f>
        <v/>
      </c>
      <c r="O821" s="18">
        <f>IF(AND(B821&amp;""="",F821&amp;""=""),"",IF(I821="تم التسليم",K821+L821-M821-N821,IF(I821="مرتجع",-N821,IF(I821="ملغي",0,""))))</f>
        <v/>
      </c>
      <c r="P821" s="6">
        <f>IF(AND(B821&amp;""="",F821&amp;""=""),"",IF(NOT(ISNUMBER(MATCH(F821,'المنتجات'!$A$5:$A$204,0))),"كود المنتج غير معروف",IF(NOT(ISNUMBER(MATCH(E821,'المحافظات'!$A$5:$A$44,0))),"المنطقة غير معروفة",IF(K821&lt;0,"الخصم أكبر من قيمة الطلب",IF(I821&amp;""="","اكتب الحالة","")))))</f>
        <v/>
      </c>
    </row>
    <row r="822">
      <c r="A822" s="17" t="n"/>
      <c r="B822" s="5" t="n"/>
      <c r="C822" s="5" t="n"/>
      <c r="D822" s="13" t="n"/>
      <c r="E822" s="5" t="n"/>
      <c r="F822" s="5" t="n"/>
      <c r="G822" s="15" t="n"/>
      <c r="H822" s="14" t="n"/>
      <c r="I822" s="5" t="n"/>
      <c r="J822" s="6">
        <f>IF(AND(B822&amp;""="",F822&amp;""=""),"",IFERROR(INDEX('المنتجات'!$B$5:$B$204,MATCH($F822,'المنتجات'!$A$5:$A$204,0))&amp;"",""))</f>
        <v/>
      </c>
      <c r="K822" s="18">
        <f>IF(AND(B822&amp;""="",F822&amp;""=""),"",IFERROR(INDEX('المنتجات'!$D$5:$D$204,MATCH($F822,'المنتجات'!$A$5:$A$204,0))*G822-H822,0))</f>
        <v/>
      </c>
      <c r="L822" s="18">
        <f>IF(AND(B822&amp;""="",F822&amp;""=""),"",IF(I822="تم التسليم",IFERROR(INDEX('المحافظات'!$B$5:$B$44,MATCH($E822,'المحافظات'!$A$5:$A$44,0)),0),0))</f>
        <v/>
      </c>
      <c r="M822" s="18">
        <f>IF(AND(B822&amp;""="",F822&amp;""=""),"",IFERROR(INDEX('المنتجات'!$C$5:$C$204,MATCH($F822,'المنتجات'!$A$5:$A$204,0))*G822,0))</f>
        <v/>
      </c>
      <c r="N822" s="18">
        <f>IF(AND(B822&amp;""="",F822&amp;""=""),"",IF(I822="تم التسليم",IFERROR(INDEX('المحافظات'!$C$5:$C$44,MATCH($E822,'المحافظات'!$A$5:$A$44,0)),0),IF(I822="مرتجع",IFERROR(INDEX('المحافظات'!$D$5:$D$44,MATCH($E822,'المحافظات'!$A$5:$A$44,0)),0),0)))</f>
        <v/>
      </c>
      <c r="O822" s="18">
        <f>IF(AND(B822&amp;""="",F822&amp;""=""),"",IF(I822="تم التسليم",K822+L822-M822-N822,IF(I822="مرتجع",-N822,IF(I822="ملغي",0,""))))</f>
        <v/>
      </c>
      <c r="P822" s="6">
        <f>IF(AND(B822&amp;""="",F822&amp;""=""),"",IF(NOT(ISNUMBER(MATCH(F822,'المنتجات'!$A$5:$A$204,0))),"كود المنتج غير معروف",IF(NOT(ISNUMBER(MATCH(E822,'المحافظات'!$A$5:$A$44,0))),"المنطقة غير معروفة",IF(K822&lt;0,"الخصم أكبر من قيمة الطلب",IF(I822&amp;""="","اكتب الحالة","")))))</f>
        <v/>
      </c>
    </row>
    <row r="823">
      <c r="A823" s="17" t="n"/>
      <c r="B823" s="5" t="n"/>
      <c r="C823" s="5" t="n"/>
      <c r="D823" s="13" t="n"/>
      <c r="E823" s="5" t="n"/>
      <c r="F823" s="5" t="n"/>
      <c r="G823" s="15" t="n"/>
      <c r="H823" s="14" t="n"/>
      <c r="I823" s="5" t="n"/>
      <c r="J823" s="6">
        <f>IF(AND(B823&amp;""="",F823&amp;""=""),"",IFERROR(INDEX('المنتجات'!$B$5:$B$204,MATCH($F823,'المنتجات'!$A$5:$A$204,0))&amp;"",""))</f>
        <v/>
      </c>
      <c r="K823" s="18">
        <f>IF(AND(B823&amp;""="",F823&amp;""=""),"",IFERROR(INDEX('المنتجات'!$D$5:$D$204,MATCH($F823,'المنتجات'!$A$5:$A$204,0))*G823-H823,0))</f>
        <v/>
      </c>
      <c r="L823" s="18">
        <f>IF(AND(B823&amp;""="",F823&amp;""=""),"",IF(I823="تم التسليم",IFERROR(INDEX('المحافظات'!$B$5:$B$44,MATCH($E823,'المحافظات'!$A$5:$A$44,0)),0),0))</f>
        <v/>
      </c>
      <c r="M823" s="18">
        <f>IF(AND(B823&amp;""="",F823&amp;""=""),"",IFERROR(INDEX('المنتجات'!$C$5:$C$204,MATCH($F823,'المنتجات'!$A$5:$A$204,0))*G823,0))</f>
        <v/>
      </c>
      <c r="N823" s="18">
        <f>IF(AND(B823&amp;""="",F823&amp;""=""),"",IF(I823="تم التسليم",IFERROR(INDEX('المحافظات'!$C$5:$C$44,MATCH($E823,'المحافظات'!$A$5:$A$44,0)),0),IF(I823="مرتجع",IFERROR(INDEX('المحافظات'!$D$5:$D$44,MATCH($E823,'المحافظات'!$A$5:$A$44,0)),0),0)))</f>
        <v/>
      </c>
      <c r="O823" s="18">
        <f>IF(AND(B823&amp;""="",F823&amp;""=""),"",IF(I823="تم التسليم",K823+L823-M823-N823,IF(I823="مرتجع",-N823,IF(I823="ملغي",0,""))))</f>
        <v/>
      </c>
      <c r="P823" s="6">
        <f>IF(AND(B823&amp;""="",F823&amp;""=""),"",IF(NOT(ISNUMBER(MATCH(F823,'المنتجات'!$A$5:$A$204,0))),"كود المنتج غير معروف",IF(NOT(ISNUMBER(MATCH(E823,'المحافظات'!$A$5:$A$44,0))),"المنطقة غير معروفة",IF(K823&lt;0,"الخصم أكبر من قيمة الطلب",IF(I823&amp;""="","اكتب الحالة","")))))</f>
        <v/>
      </c>
    </row>
    <row r="824">
      <c r="A824" s="17" t="n"/>
      <c r="B824" s="5" t="n"/>
      <c r="C824" s="5" t="n"/>
      <c r="D824" s="13" t="n"/>
      <c r="E824" s="5" t="n"/>
      <c r="F824" s="5" t="n"/>
      <c r="G824" s="15" t="n"/>
      <c r="H824" s="14" t="n"/>
      <c r="I824" s="5" t="n"/>
      <c r="J824" s="6">
        <f>IF(AND(B824&amp;""="",F824&amp;""=""),"",IFERROR(INDEX('المنتجات'!$B$5:$B$204,MATCH($F824,'المنتجات'!$A$5:$A$204,0))&amp;"",""))</f>
        <v/>
      </c>
      <c r="K824" s="18">
        <f>IF(AND(B824&amp;""="",F824&amp;""=""),"",IFERROR(INDEX('المنتجات'!$D$5:$D$204,MATCH($F824,'المنتجات'!$A$5:$A$204,0))*G824-H824,0))</f>
        <v/>
      </c>
      <c r="L824" s="18">
        <f>IF(AND(B824&amp;""="",F824&amp;""=""),"",IF(I824="تم التسليم",IFERROR(INDEX('المحافظات'!$B$5:$B$44,MATCH($E824,'المحافظات'!$A$5:$A$44,0)),0),0))</f>
        <v/>
      </c>
      <c r="M824" s="18">
        <f>IF(AND(B824&amp;""="",F824&amp;""=""),"",IFERROR(INDEX('المنتجات'!$C$5:$C$204,MATCH($F824,'المنتجات'!$A$5:$A$204,0))*G824,0))</f>
        <v/>
      </c>
      <c r="N824" s="18">
        <f>IF(AND(B824&amp;""="",F824&amp;""=""),"",IF(I824="تم التسليم",IFERROR(INDEX('المحافظات'!$C$5:$C$44,MATCH($E824,'المحافظات'!$A$5:$A$44,0)),0),IF(I824="مرتجع",IFERROR(INDEX('المحافظات'!$D$5:$D$44,MATCH($E824,'المحافظات'!$A$5:$A$44,0)),0),0)))</f>
        <v/>
      </c>
      <c r="O824" s="18">
        <f>IF(AND(B824&amp;""="",F824&amp;""=""),"",IF(I824="تم التسليم",K824+L824-M824-N824,IF(I824="مرتجع",-N824,IF(I824="ملغي",0,""))))</f>
        <v/>
      </c>
      <c r="P824" s="6">
        <f>IF(AND(B824&amp;""="",F824&amp;""=""),"",IF(NOT(ISNUMBER(MATCH(F824,'المنتجات'!$A$5:$A$204,0))),"كود المنتج غير معروف",IF(NOT(ISNUMBER(MATCH(E824,'المحافظات'!$A$5:$A$44,0))),"المنطقة غير معروفة",IF(K824&lt;0,"الخصم أكبر من قيمة الطلب",IF(I824&amp;""="","اكتب الحالة","")))))</f>
        <v/>
      </c>
    </row>
    <row r="825">
      <c r="A825" s="17" t="n"/>
      <c r="B825" s="5" t="n"/>
      <c r="C825" s="5" t="n"/>
      <c r="D825" s="13" t="n"/>
      <c r="E825" s="5" t="n"/>
      <c r="F825" s="5" t="n"/>
      <c r="G825" s="15" t="n"/>
      <c r="H825" s="14" t="n"/>
      <c r="I825" s="5" t="n"/>
      <c r="J825" s="6">
        <f>IF(AND(B825&amp;""="",F825&amp;""=""),"",IFERROR(INDEX('المنتجات'!$B$5:$B$204,MATCH($F825,'المنتجات'!$A$5:$A$204,0))&amp;"",""))</f>
        <v/>
      </c>
      <c r="K825" s="18">
        <f>IF(AND(B825&amp;""="",F825&amp;""=""),"",IFERROR(INDEX('المنتجات'!$D$5:$D$204,MATCH($F825,'المنتجات'!$A$5:$A$204,0))*G825-H825,0))</f>
        <v/>
      </c>
      <c r="L825" s="18">
        <f>IF(AND(B825&amp;""="",F825&amp;""=""),"",IF(I825="تم التسليم",IFERROR(INDEX('المحافظات'!$B$5:$B$44,MATCH($E825,'المحافظات'!$A$5:$A$44,0)),0),0))</f>
        <v/>
      </c>
      <c r="M825" s="18">
        <f>IF(AND(B825&amp;""="",F825&amp;""=""),"",IFERROR(INDEX('المنتجات'!$C$5:$C$204,MATCH($F825,'المنتجات'!$A$5:$A$204,0))*G825,0))</f>
        <v/>
      </c>
      <c r="N825" s="18">
        <f>IF(AND(B825&amp;""="",F825&amp;""=""),"",IF(I825="تم التسليم",IFERROR(INDEX('المحافظات'!$C$5:$C$44,MATCH($E825,'المحافظات'!$A$5:$A$44,0)),0),IF(I825="مرتجع",IFERROR(INDEX('المحافظات'!$D$5:$D$44,MATCH($E825,'المحافظات'!$A$5:$A$44,0)),0),0)))</f>
        <v/>
      </c>
      <c r="O825" s="18">
        <f>IF(AND(B825&amp;""="",F825&amp;""=""),"",IF(I825="تم التسليم",K825+L825-M825-N825,IF(I825="مرتجع",-N825,IF(I825="ملغي",0,""))))</f>
        <v/>
      </c>
      <c r="P825" s="6">
        <f>IF(AND(B825&amp;""="",F825&amp;""=""),"",IF(NOT(ISNUMBER(MATCH(F825,'المنتجات'!$A$5:$A$204,0))),"كود المنتج غير معروف",IF(NOT(ISNUMBER(MATCH(E825,'المحافظات'!$A$5:$A$44,0))),"المنطقة غير معروفة",IF(K825&lt;0,"الخصم أكبر من قيمة الطلب",IF(I825&amp;""="","اكتب الحالة","")))))</f>
        <v/>
      </c>
    </row>
    <row r="826">
      <c r="A826" s="17" t="n"/>
      <c r="B826" s="5" t="n"/>
      <c r="C826" s="5" t="n"/>
      <c r="D826" s="13" t="n"/>
      <c r="E826" s="5" t="n"/>
      <c r="F826" s="5" t="n"/>
      <c r="G826" s="15" t="n"/>
      <c r="H826" s="14" t="n"/>
      <c r="I826" s="5" t="n"/>
      <c r="J826" s="6">
        <f>IF(AND(B826&amp;""="",F826&amp;""=""),"",IFERROR(INDEX('المنتجات'!$B$5:$B$204,MATCH($F826,'المنتجات'!$A$5:$A$204,0))&amp;"",""))</f>
        <v/>
      </c>
      <c r="K826" s="18">
        <f>IF(AND(B826&amp;""="",F826&amp;""=""),"",IFERROR(INDEX('المنتجات'!$D$5:$D$204,MATCH($F826,'المنتجات'!$A$5:$A$204,0))*G826-H826,0))</f>
        <v/>
      </c>
      <c r="L826" s="18">
        <f>IF(AND(B826&amp;""="",F826&amp;""=""),"",IF(I826="تم التسليم",IFERROR(INDEX('المحافظات'!$B$5:$B$44,MATCH($E826,'المحافظات'!$A$5:$A$44,0)),0),0))</f>
        <v/>
      </c>
      <c r="M826" s="18">
        <f>IF(AND(B826&amp;""="",F826&amp;""=""),"",IFERROR(INDEX('المنتجات'!$C$5:$C$204,MATCH($F826,'المنتجات'!$A$5:$A$204,0))*G826,0))</f>
        <v/>
      </c>
      <c r="N826" s="18">
        <f>IF(AND(B826&amp;""="",F826&amp;""=""),"",IF(I826="تم التسليم",IFERROR(INDEX('المحافظات'!$C$5:$C$44,MATCH($E826,'المحافظات'!$A$5:$A$44,0)),0),IF(I826="مرتجع",IFERROR(INDEX('المحافظات'!$D$5:$D$44,MATCH($E826,'المحافظات'!$A$5:$A$44,0)),0),0)))</f>
        <v/>
      </c>
      <c r="O826" s="18">
        <f>IF(AND(B826&amp;""="",F826&amp;""=""),"",IF(I826="تم التسليم",K826+L826-M826-N826,IF(I826="مرتجع",-N826,IF(I826="ملغي",0,""))))</f>
        <v/>
      </c>
      <c r="P826" s="6">
        <f>IF(AND(B826&amp;""="",F826&amp;""=""),"",IF(NOT(ISNUMBER(MATCH(F826,'المنتجات'!$A$5:$A$204,0))),"كود المنتج غير معروف",IF(NOT(ISNUMBER(MATCH(E826,'المحافظات'!$A$5:$A$44,0))),"المنطقة غير معروفة",IF(K826&lt;0,"الخصم أكبر من قيمة الطلب",IF(I826&amp;""="","اكتب الحالة","")))))</f>
        <v/>
      </c>
    </row>
    <row r="827">
      <c r="A827" s="17" t="n"/>
      <c r="B827" s="5" t="n"/>
      <c r="C827" s="5" t="n"/>
      <c r="D827" s="13" t="n"/>
      <c r="E827" s="5" t="n"/>
      <c r="F827" s="5" t="n"/>
      <c r="G827" s="15" t="n"/>
      <c r="H827" s="14" t="n"/>
      <c r="I827" s="5" t="n"/>
      <c r="J827" s="6">
        <f>IF(AND(B827&amp;""="",F827&amp;""=""),"",IFERROR(INDEX('المنتجات'!$B$5:$B$204,MATCH($F827,'المنتجات'!$A$5:$A$204,0))&amp;"",""))</f>
        <v/>
      </c>
      <c r="K827" s="18">
        <f>IF(AND(B827&amp;""="",F827&amp;""=""),"",IFERROR(INDEX('المنتجات'!$D$5:$D$204,MATCH($F827,'المنتجات'!$A$5:$A$204,0))*G827-H827,0))</f>
        <v/>
      </c>
      <c r="L827" s="18">
        <f>IF(AND(B827&amp;""="",F827&amp;""=""),"",IF(I827="تم التسليم",IFERROR(INDEX('المحافظات'!$B$5:$B$44,MATCH($E827,'المحافظات'!$A$5:$A$44,0)),0),0))</f>
        <v/>
      </c>
      <c r="M827" s="18">
        <f>IF(AND(B827&amp;""="",F827&amp;""=""),"",IFERROR(INDEX('المنتجات'!$C$5:$C$204,MATCH($F827,'المنتجات'!$A$5:$A$204,0))*G827,0))</f>
        <v/>
      </c>
      <c r="N827" s="18">
        <f>IF(AND(B827&amp;""="",F827&amp;""=""),"",IF(I827="تم التسليم",IFERROR(INDEX('المحافظات'!$C$5:$C$44,MATCH($E827,'المحافظات'!$A$5:$A$44,0)),0),IF(I827="مرتجع",IFERROR(INDEX('المحافظات'!$D$5:$D$44,MATCH($E827,'المحافظات'!$A$5:$A$44,0)),0),0)))</f>
        <v/>
      </c>
      <c r="O827" s="18">
        <f>IF(AND(B827&amp;""="",F827&amp;""=""),"",IF(I827="تم التسليم",K827+L827-M827-N827,IF(I827="مرتجع",-N827,IF(I827="ملغي",0,""))))</f>
        <v/>
      </c>
      <c r="P827" s="6">
        <f>IF(AND(B827&amp;""="",F827&amp;""=""),"",IF(NOT(ISNUMBER(MATCH(F827,'المنتجات'!$A$5:$A$204,0))),"كود المنتج غير معروف",IF(NOT(ISNUMBER(MATCH(E827,'المحافظات'!$A$5:$A$44,0))),"المنطقة غير معروفة",IF(K827&lt;0,"الخصم أكبر من قيمة الطلب",IF(I827&amp;""="","اكتب الحالة","")))))</f>
        <v/>
      </c>
    </row>
    <row r="828">
      <c r="A828" s="17" t="n"/>
      <c r="B828" s="5" t="n"/>
      <c r="C828" s="5" t="n"/>
      <c r="D828" s="13" t="n"/>
      <c r="E828" s="5" t="n"/>
      <c r="F828" s="5" t="n"/>
      <c r="G828" s="15" t="n"/>
      <c r="H828" s="14" t="n"/>
      <c r="I828" s="5" t="n"/>
      <c r="J828" s="6">
        <f>IF(AND(B828&amp;""="",F828&amp;""=""),"",IFERROR(INDEX('المنتجات'!$B$5:$B$204,MATCH($F828,'المنتجات'!$A$5:$A$204,0))&amp;"",""))</f>
        <v/>
      </c>
      <c r="K828" s="18">
        <f>IF(AND(B828&amp;""="",F828&amp;""=""),"",IFERROR(INDEX('المنتجات'!$D$5:$D$204,MATCH($F828,'المنتجات'!$A$5:$A$204,0))*G828-H828,0))</f>
        <v/>
      </c>
      <c r="L828" s="18">
        <f>IF(AND(B828&amp;""="",F828&amp;""=""),"",IF(I828="تم التسليم",IFERROR(INDEX('المحافظات'!$B$5:$B$44,MATCH($E828,'المحافظات'!$A$5:$A$44,0)),0),0))</f>
        <v/>
      </c>
      <c r="M828" s="18">
        <f>IF(AND(B828&amp;""="",F828&amp;""=""),"",IFERROR(INDEX('المنتجات'!$C$5:$C$204,MATCH($F828,'المنتجات'!$A$5:$A$204,0))*G828,0))</f>
        <v/>
      </c>
      <c r="N828" s="18">
        <f>IF(AND(B828&amp;""="",F828&amp;""=""),"",IF(I828="تم التسليم",IFERROR(INDEX('المحافظات'!$C$5:$C$44,MATCH($E828,'المحافظات'!$A$5:$A$44,0)),0),IF(I828="مرتجع",IFERROR(INDEX('المحافظات'!$D$5:$D$44,MATCH($E828,'المحافظات'!$A$5:$A$44,0)),0),0)))</f>
        <v/>
      </c>
      <c r="O828" s="18">
        <f>IF(AND(B828&amp;""="",F828&amp;""=""),"",IF(I828="تم التسليم",K828+L828-M828-N828,IF(I828="مرتجع",-N828,IF(I828="ملغي",0,""))))</f>
        <v/>
      </c>
      <c r="P828" s="6">
        <f>IF(AND(B828&amp;""="",F828&amp;""=""),"",IF(NOT(ISNUMBER(MATCH(F828,'المنتجات'!$A$5:$A$204,0))),"كود المنتج غير معروف",IF(NOT(ISNUMBER(MATCH(E828,'المحافظات'!$A$5:$A$44,0))),"المنطقة غير معروفة",IF(K828&lt;0,"الخصم أكبر من قيمة الطلب",IF(I828&amp;""="","اكتب الحالة","")))))</f>
        <v/>
      </c>
    </row>
    <row r="829">
      <c r="A829" s="17" t="n"/>
      <c r="B829" s="5" t="n"/>
      <c r="C829" s="5" t="n"/>
      <c r="D829" s="13" t="n"/>
      <c r="E829" s="5" t="n"/>
      <c r="F829" s="5" t="n"/>
      <c r="G829" s="15" t="n"/>
      <c r="H829" s="14" t="n"/>
      <c r="I829" s="5" t="n"/>
      <c r="J829" s="6">
        <f>IF(AND(B829&amp;""="",F829&amp;""=""),"",IFERROR(INDEX('المنتجات'!$B$5:$B$204,MATCH($F829,'المنتجات'!$A$5:$A$204,0))&amp;"",""))</f>
        <v/>
      </c>
      <c r="K829" s="18">
        <f>IF(AND(B829&amp;""="",F829&amp;""=""),"",IFERROR(INDEX('المنتجات'!$D$5:$D$204,MATCH($F829,'المنتجات'!$A$5:$A$204,0))*G829-H829,0))</f>
        <v/>
      </c>
      <c r="L829" s="18">
        <f>IF(AND(B829&amp;""="",F829&amp;""=""),"",IF(I829="تم التسليم",IFERROR(INDEX('المحافظات'!$B$5:$B$44,MATCH($E829,'المحافظات'!$A$5:$A$44,0)),0),0))</f>
        <v/>
      </c>
      <c r="M829" s="18">
        <f>IF(AND(B829&amp;""="",F829&amp;""=""),"",IFERROR(INDEX('المنتجات'!$C$5:$C$204,MATCH($F829,'المنتجات'!$A$5:$A$204,0))*G829,0))</f>
        <v/>
      </c>
      <c r="N829" s="18">
        <f>IF(AND(B829&amp;""="",F829&amp;""=""),"",IF(I829="تم التسليم",IFERROR(INDEX('المحافظات'!$C$5:$C$44,MATCH($E829,'المحافظات'!$A$5:$A$44,0)),0),IF(I829="مرتجع",IFERROR(INDEX('المحافظات'!$D$5:$D$44,MATCH($E829,'المحافظات'!$A$5:$A$44,0)),0),0)))</f>
        <v/>
      </c>
      <c r="O829" s="18">
        <f>IF(AND(B829&amp;""="",F829&amp;""=""),"",IF(I829="تم التسليم",K829+L829-M829-N829,IF(I829="مرتجع",-N829,IF(I829="ملغي",0,""))))</f>
        <v/>
      </c>
      <c r="P829" s="6">
        <f>IF(AND(B829&amp;""="",F829&amp;""=""),"",IF(NOT(ISNUMBER(MATCH(F829,'المنتجات'!$A$5:$A$204,0))),"كود المنتج غير معروف",IF(NOT(ISNUMBER(MATCH(E829,'المحافظات'!$A$5:$A$44,0))),"المنطقة غير معروفة",IF(K829&lt;0,"الخصم أكبر من قيمة الطلب",IF(I829&amp;""="","اكتب الحالة","")))))</f>
        <v/>
      </c>
    </row>
    <row r="830">
      <c r="A830" s="17" t="n"/>
      <c r="B830" s="5" t="n"/>
      <c r="C830" s="5" t="n"/>
      <c r="D830" s="13" t="n"/>
      <c r="E830" s="5" t="n"/>
      <c r="F830" s="5" t="n"/>
      <c r="G830" s="15" t="n"/>
      <c r="H830" s="14" t="n"/>
      <c r="I830" s="5" t="n"/>
      <c r="J830" s="6">
        <f>IF(AND(B830&amp;""="",F830&amp;""=""),"",IFERROR(INDEX('المنتجات'!$B$5:$B$204,MATCH($F830,'المنتجات'!$A$5:$A$204,0))&amp;"",""))</f>
        <v/>
      </c>
      <c r="K830" s="18">
        <f>IF(AND(B830&amp;""="",F830&amp;""=""),"",IFERROR(INDEX('المنتجات'!$D$5:$D$204,MATCH($F830,'المنتجات'!$A$5:$A$204,0))*G830-H830,0))</f>
        <v/>
      </c>
      <c r="L830" s="18">
        <f>IF(AND(B830&amp;""="",F830&amp;""=""),"",IF(I830="تم التسليم",IFERROR(INDEX('المحافظات'!$B$5:$B$44,MATCH($E830,'المحافظات'!$A$5:$A$44,0)),0),0))</f>
        <v/>
      </c>
      <c r="M830" s="18">
        <f>IF(AND(B830&amp;""="",F830&amp;""=""),"",IFERROR(INDEX('المنتجات'!$C$5:$C$204,MATCH($F830,'المنتجات'!$A$5:$A$204,0))*G830,0))</f>
        <v/>
      </c>
      <c r="N830" s="18">
        <f>IF(AND(B830&amp;""="",F830&amp;""=""),"",IF(I830="تم التسليم",IFERROR(INDEX('المحافظات'!$C$5:$C$44,MATCH($E830,'المحافظات'!$A$5:$A$44,0)),0),IF(I830="مرتجع",IFERROR(INDEX('المحافظات'!$D$5:$D$44,MATCH($E830,'المحافظات'!$A$5:$A$44,0)),0),0)))</f>
        <v/>
      </c>
      <c r="O830" s="18">
        <f>IF(AND(B830&amp;""="",F830&amp;""=""),"",IF(I830="تم التسليم",K830+L830-M830-N830,IF(I830="مرتجع",-N830,IF(I830="ملغي",0,""))))</f>
        <v/>
      </c>
      <c r="P830" s="6">
        <f>IF(AND(B830&amp;""="",F830&amp;""=""),"",IF(NOT(ISNUMBER(MATCH(F830,'المنتجات'!$A$5:$A$204,0))),"كود المنتج غير معروف",IF(NOT(ISNUMBER(MATCH(E830,'المحافظات'!$A$5:$A$44,0))),"المنطقة غير معروفة",IF(K830&lt;0,"الخصم أكبر من قيمة الطلب",IF(I830&amp;""="","اكتب الحالة","")))))</f>
        <v/>
      </c>
    </row>
    <row r="831">
      <c r="A831" s="17" t="n"/>
      <c r="B831" s="5" t="n"/>
      <c r="C831" s="5" t="n"/>
      <c r="D831" s="13" t="n"/>
      <c r="E831" s="5" t="n"/>
      <c r="F831" s="5" t="n"/>
      <c r="G831" s="15" t="n"/>
      <c r="H831" s="14" t="n"/>
      <c r="I831" s="5" t="n"/>
      <c r="J831" s="6">
        <f>IF(AND(B831&amp;""="",F831&amp;""=""),"",IFERROR(INDEX('المنتجات'!$B$5:$B$204,MATCH($F831,'المنتجات'!$A$5:$A$204,0))&amp;"",""))</f>
        <v/>
      </c>
      <c r="K831" s="18">
        <f>IF(AND(B831&amp;""="",F831&amp;""=""),"",IFERROR(INDEX('المنتجات'!$D$5:$D$204,MATCH($F831,'المنتجات'!$A$5:$A$204,0))*G831-H831,0))</f>
        <v/>
      </c>
      <c r="L831" s="18">
        <f>IF(AND(B831&amp;""="",F831&amp;""=""),"",IF(I831="تم التسليم",IFERROR(INDEX('المحافظات'!$B$5:$B$44,MATCH($E831,'المحافظات'!$A$5:$A$44,0)),0),0))</f>
        <v/>
      </c>
      <c r="M831" s="18">
        <f>IF(AND(B831&amp;""="",F831&amp;""=""),"",IFERROR(INDEX('المنتجات'!$C$5:$C$204,MATCH($F831,'المنتجات'!$A$5:$A$204,0))*G831,0))</f>
        <v/>
      </c>
      <c r="N831" s="18">
        <f>IF(AND(B831&amp;""="",F831&amp;""=""),"",IF(I831="تم التسليم",IFERROR(INDEX('المحافظات'!$C$5:$C$44,MATCH($E831,'المحافظات'!$A$5:$A$44,0)),0),IF(I831="مرتجع",IFERROR(INDEX('المحافظات'!$D$5:$D$44,MATCH($E831,'المحافظات'!$A$5:$A$44,0)),0),0)))</f>
        <v/>
      </c>
      <c r="O831" s="18">
        <f>IF(AND(B831&amp;""="",F831&amp;""=""),"",IF(I831="تم التسليم",K831+L831-M831-N831,IF(I831="مرتجع",-N831,IF(I831="ملغي",0,""))))</f>
        <v/>
      </c>
      <c r="P831" s="6">
        <f>IF(AND(B831&amp;""="",F831&amp;""=""),"",IF(NOT(ISNUMBER(MATCH(F831,'المنتجات'!$A$5:$A$204,0))),"كود المنتج غير معروف",IF(NOT(ISNUMBER(MATCH(E831,'المحافظات'!$A$5:$A$44,0))),"المنطقة غير معروفة",IF(K831&lt;0,"الخصم أكبر من قيمة الطلب",IF(I831&amp;""="","اكتب الحالة","")))))</f>
        <v/>
      </c>
    </row>
    <row r="832">
      <c r="A832" s="17" t="n"/>
      <c r="B832" s="5" t="n"/>
      <c r="C832" s="5" t="n"/>
      <c r="D832" s="13" t="n"/>
      <c r="E832" s="5" t="n"/>
      <c r="F832" s="5" t="n"/>
      <c r="G832" s="15" t="n"/>
      <c r="H832" s="14" t="n"/>
      <c r="I832" s="5" t="n"/>
      <c r="J832" s="6">
        <f>IF(AND(B832&amp;""="",F832&amp;""=""),"",IFERROR(INDEX('المنتجات'!$B$5:$B$204,MATCH($F832,'المنتجات'!$A$5:$A$204,0))&amp;"",""))</f>
        <v/>
      </c>
      <c r="K832" s="18">
        <f>IF(AND(B832&amp;""="",F832&amp;""=""),"",IFERROR(INDEX('المنتجات'!$D$5:$D$204,MATCH($F832,'المنتجات'!$A$5:$A$204,0))*G832-H832,0))</f>
        <v/>
      </c>
      <c r="L832" s="18">
        <f>IF(AND(B832&amp;""="",F832&amp;""=""),"",IF(I832="تم التسليم",IFERROR(INDEX('المحافظات'!$B$5:$B$44,MATCH($E832,'المحافظات'!$A$5:$A$44,0)),0),0))</f>
        <v/>
      </c>
      <c r="M832" s="18">
        <f>IF(AND(B832&amp;""="",F832&amp;""=""),"",IFERROR(INDEX('المنتجات'!$C$5:$C$204,MATCH($F832,'المنتجات'!$A$5:$A$204,0))*G832,0))</f>
        <v/>
      </c>
      <c r="N832" s="18">
        <f>IF(AND(B832&amp;""="",F832&amp;""=""),"",IF(I832="تم التسليم",IFERROR(INDEX('المحافظات'!$C$5:$C$44,MATCH($E832,'المحافظات'!$A$5:$A$44,0)),0),IF(I832="مرتجع",IFERROR(INDEX('المحافظات'!$D$5:$D$44,MATCH($E832,'المحافظات'!$A$5:$A$44,0)),0),0)))</f>
        <v/>
      </c>
      <c r="O832" s="18">
        <f>IF(AND(B832&amp;""="",F832&amp;""=""),"",IF(I832="تم التسليم",K832+L832-M832-N832,IF(I832="مرتجع",-N832,IF(I832="ملغي",0,""))))</f>
        <v/>
      </c>
      <c r="P832" s="6">
        <f>IF(AND(B832&amp;""="",F832&amp;""=""),"",IF(NOT(ISNUMBER(MATCH(F832,'المنتجات'!$A$5:$A$204,0))),"كود المنتج غير معروف",IF(NOT(ISNUMBER(MATCH(E832,'المحافظات'!$A$5:$A$44,0))),"المنطقة غير معروفة",IF(K832&lt;0,"الخصم أكبر من قيمة الطلب",IF(I832&amp;""="","اكتب الحالة","")))))</f>
        <v/>
      </c>
    </row>
    <row r="833">
      <c r="A833" s="17" t="n"/>
      <c r="B833" s="5" t="n"/>
      <c r="C833" s="5" t="n"/>
      <c r="D833" s="13" t="n"/>
      <c r="E833" s="5" t="n"/>
      <c r="F833" s="5" t="n"/>
      <c r="G833" s="15" t="n"/>
      <c r="H833" s="14" t="n"/>
      <c r="I833" s="5" t="n"/>
      <c r="J833" s="6">
        <f>IF(AND(B833&amp;""="",F833&amp;""=""),"",IFERROR(INDEX('المنتجات'!$B$5:$B$204,MATCH($F833,'المنتجات'!$A$5:$A$204,0))&amp;"",""))</f>
        <v/>
      </c>
      <c r="K833" s="18">
        <f>IF(AND(B833&amp;""="",F833&amp;""=""),"",IFERROR(INDEX('المنتجات'!$D$5:$D$204,MATCH($F833,'المنتجات'!$A$5:$A$204,0))*G833-H833,0))</f>
        <v/>
      </c>
      <c r="L833" s="18">
        <f>IF(AND(B833&amp;""="",F833&amp;""=""),"",IF(I833="تم التسليم",IFERROR(INDEX('المحافظات'!$B$5:$B$44,MATCH($E833,'المحافظات'!$A$5:$A$44,0)),0),0))</f>
        <v/>
      </c>
      <c r="M833" s="18">
        <f>IF(AND(B833&amp;""="",F833&amp;""=""),"",IFERROR(INDEX('المنتجات'!$C$5:$C$204,MATCH($F833,'المنتجات'!$A$5:$A$204,0))*G833,0))</f>
        <v/>
      </c>
      <c r="N833" s="18">
        <f>IF(AND(B833&amp;""="",F833&amp;""=""),"",IF(I833="تم التسليم",IFERROR(INDEX('المحافظات'!$C$5:$C$44,MATCH($E833,'المحافظات'!$A$5:$A$44,0)),0),IF(I833="مرتجع",IFERROR(INDEX('المحافظات'!$D$5:$D$44,MATCH($E833,'المحافظات'!$A$5:$A$44,0)),0),0)))</f>
        <v/>
      </c>
      <c r="O833" s="18">
        <f>IF(AND(B833&amp;""="",F833&amp;""=""),"",IF(I833="تم التسليم",K833+L833-M833-N833,IF(I833="مرتجع",-N833,IF(I833="ملغي",0,""))))</f>
        <v/>
      </c>
      <c r="P833" s="6">
        <f>IF(AND(B833&amp;""="",F833&amp;""=""),"",IF(NOT(ISNUMBER(MATCH(F833,'المنتجات'!$A$5:$A$204,0))),"كود المنتج غير معروف",IF(NOT(ISNUMBER(MATCH(E833,'المحافظات'!$A$5:$A$44,0))),"المنطقة غير معروفة",IF(K833&lt;0,"الخصم أكبر من قيمة الطلب",IF(I833&amp;""="","اكتب الحالة","")))))</f>
        <v/>
      </c>
    </row>
    <row r="834">
      <c r="A834" s="17" t="n"/>
      <c r="B834" s="5" t="n"/>
      <c r="C834" s="5" t="n"/>
      <c r="D834" s="13" t="n"/>
      <c r="E834" s="5" t="n"/>
      <c r="F834" s="5" t="n"/>
      <c r="G834" s="15" t="n"/>
      <c r="H834" s="14" t="n"/>
      <c r="I834" s="5" t="n"/>
      <c r="J834" s="6">
        <f>IF(AND(B834&amp;""="",F834&amp;""=""),"",IFERROR(INDEX('المنتجات'!$B$5:$B$204,MATCH($F834,'المنتجات'!$A$5:$A$204,0))&amp;"",""))</f>
        <v/>
      </c>
      <c r="K834" s="18">
        <f>IF(AND(B834&amp;""="",F834&amp;""=""),"",IFERROR(INDEX('المنتجات'!$D$5:$D$204,MATCH($F834,'المنتجات'!$A$5:$A$204,0))*G834-H834,0))</f>
        <v/>
      </c>
      <c r="L834" s="18">
        <f>IF(AND(B834&amp;""="",F834&amp;""=""),"",IF(I834="تم التسليم",IFERROR(INDEX('المحافظات'!$B$5:$B$44,MATCH($E834,'المحافظات'!$A$5:$A$44,0)),0),0))</f>
        <v/>
      </c>
      <c r="M834" s="18">
        <f>IF(AND(B834&amp;""="",F834&amp;""=""),"",IFERROR(INDEX('المنتجات'!$C$5:$C$204,MATCH($F834,'المنتجات'!$A$5:$A$204,0))*G834,0))</f>
        <v/>
      </c>
      <c r="N834" s="18">
        <f>IF(AND(B834&amp;""="",F834&amp;""=""),"",IF(I834="تم التسليم",IFERROR(INDEX('المحافظات'!$C$5:$C$44,MATCH($E834,'المحافظات'!$A$5:$A$44,0)),0),IF(I834="مرتجع",IFERROR(INDEX('المحافظات'!$D$5:$D$44,MATCH($E834,'المحافظات'!$A$5:$A$44,0)),0),0)))</f>
        <v/>
      </c>
      <c r="O834" s="18">
        <f>IF(AND(B834&amp;""="",F834&amp;""=""),"",IF(I834="تم التسليم",K834+L834-M834-N834,IF(I834="مرتجع",-N834,IF(I834="ملغي",0,""))))</f>
        <v/>
      </c>
      <c r="P834" s="6">
        <f>IF(AND(B834&amp;""="",F834&amp;""=""),"",IF(NOT(ISNUMBER(MATCH(F834,'المنتجات'!$A$5:$A$204,0))),"كود المنتج غير معروف",IF(NOT(ISNUMBER(MATCH(E834,'المحافظات'!$A$5:$A$44,0))),"المنطقة غير معروفة",IF(K834&lt;0,"الخصم أكبر من قيمة الطلب",IF(I834&amp;""="","اكتب الحالة","")))))</f>
        <v/>
      </c>
    </row>
    <row r="835">
      <c r="A835" s="17" t="n"/>
      <c r="B835" s="5" t="n"/>
      <c r="C835" s="5" t="n"/>
      <c r="D835" s="13" t="n"/>
      <c r="E835" s="5" t="n"/>
      <c r="F835" s="5" t="n"/>
      <c r="G835" s="15" t="n"/>
      <c r="H835" s="14" t="n"/>
      <c r="I835" s="5" t="n"/>
      <c r="J835" s="6">
        <f>IF(AND(B835&amp;""="",F835&amp;""=""),"",IFERROR(INDEX('المنتجات'!$B$5:$B$204,MATCH($F835,'المنتجات'!$A$5:$A$204,0))&amp;"",""))</f>
        <v/>
      </c>
      <c r="K835" s="18">
        <f>IF(AND(B835&amp;""="",F835&amp;""=""),"",IFERROR(INDEX('المنتجات'!$D$5:$D$204,MATCH($F835,'المنتجات'!$A$5:$A$204,0))*G835-H835,0))</f>
        <v/>
      </c>
      <c r="L835" s="18">
        <f>IF(AND(B835&amp;""="",F835&amp;""=""),"",IF(I835="تم التسليم",IFERROR(INDEX('المحافظات'!$B$5:$B$44,MATCH($E835,'المحافظات'!$A$5:$A$44,0)),0),0))</f>
        <v/>
      </c>
      <c r="M835" s="18">
        <f>IF(AND(B835&amp;""="",F835&amp;""=""),"",IFERROR(INDEX('المنتجات'!$C$5:$C$204,MATCH($F835,'المنتجات'!$A$5:$A$204,0))*G835,0))</f>
        <v/>
      </c>
      <c r="N835" s="18">
        <f>IF(AND(B835&amp;""="",F835&amp;""=""),"",IF(I835="تم التسليم",IFERROR(INDEX('المحافظات'!$C$5:$C$44,MATCH($E835,'المحافظات'!$A$5:$A$44,0)),0),IF(I835="مرتجع",IFERROR(INDEX('المحافظات'!$D$5:$D$44,MATCH($E835,'المحافظات'!$A$5:$A$44,0)),0),0)))</f>
        <v/>
      </c>
      <c r="O835" s="18">
        <f>IF(AND(B835&amp;""="",F835&amp;""=""),"",IF(I835="تم التسليم",K835+L835-M835-N835,IF(I835="مرتجع",-N835,IF(I835="ملغي",0,""))))</f>
        <v/>
      </c>
      <c r="P835" s="6">
        <f>IF(AND(B835&amp;""="",F835&amp;""=""),"",IF(NOT(ISNUMBER(MATCH(F835,'المنتجات'!$A$5:$A$204,0))),"كود المنتج غير معروف",IF(NOT(ISNUMBER(MATCH(E835,'المحافظات'!$A$5:$A$44,0))),"المنطقة غير معروفة",IF(K835&lt;0,"الخصم أكبر من قيمة الطلب",IF(I835&amp;""="","اكتب الحالة","")))))</f>
        <v/>
      </c>
    </row>
    <row r="836">
      <c r="A836" s="17" t="n"/>
      <c r="B836" s="5" t="n"/>
      <c r="C836" s="5" t="n"/>
      <c r="D836" s="13" t="n"/>
      <c r="E836" s="5" t="n"/>
      <c r="F836" s="5" t="n"/>
      <c r="G836" s="15" t="n"/>
      <c r="H836" s="14" t="n"/>
      <c r="I836" s="5" t="n"/>
      <c r="J836" s="6">
        <f>IF(AND(B836&amp;""="",F836&amp;""=""),"",IFERROR(INDEX('المنتجات'!$B$5:$B$204,MATCH($F836,'المنتجات'!$A$5:$A$204,0))&amp;"",""))</f>
        <v/>
      </c>
      <c r="K836" s="18">
        <f>IF(AND(B836&amp;""="",F836&amp;""=""),"",IFERROR(INDEX('المنتجات'!$D$5:$D$204,MATCH($F836,'المنتجات'!$A$5:$A$204,0))*G836-H836,0))</f>
        <v/>
      </c>
      <c r="L836" s="18">
        <f>IF(AND(B836&amp;""="",F836&amp;""=""),"",IF(I836="تم التسليم",IFERROR(INDEX('المحافظات'!$B$5:$B$44,MATCH($E836,'المحافظات'!$A$5:$A$44,0)),0),0))</f>
        <v/>
      </c>
      <c r="M836" s="18">
        <f>IF(AND(B836&amp;""="",F836&amp;""=""),"",IFERROR(INDEX('المنتجات'!$C$5:$C$204,MATCH($F836,'المنتجات'!$A$5:$A$204,0))*G836,0))</f>
        <v/>
      </c>
      <c r="N836" s="18">
        <f>IF(AND(B836&amp;""="",F836&amp;""=""),"",IF(I836="تم التسليم",IFERROR(INDEX('المحافظات'!$C$5:$C$44,MATCH($E836,'المحافظات'!$A$5:$A$44,0)),0),IF(I836="مرتجع",IFERROR(INDEX('المحافظات'!$D$5:$D$44,MATCH($E836,'المحافظات'!$A$5:$A$44,0)),0),0)))</f>
        <v/>
      </c>
      <c r="O836" s="18">
        <f>IF(AND(B836&amp;""="",F836&amp;""=""),"",IF(I836="تم التسليم",K836+L836-M836-N836,IF(I836="مرتجع",-N836,IF(I836="ملغي",0,""))))</f>
        <v/>
      </c>
      <c r="P836" s="6">
        <f>IF(AND(B836&amp;""="",F836&amp;""=""),"",IF(NOT(ISNUMBER(MATCH(F836,'المنتجات'!$A$5:$A$204,0))),"كود المنتج غير معروف",IF(NOT(ISNUMBER(MATCH(E836,'المحافظات'!$A$5:$A$44,0))),"المنطقة غير معروفة",IF(K836&lt;0,"الخصم أكبر من قيمة الطلب",IF(I836&amp;""="","اكتب الحالة","")))))</f>
        <v/>
      </c>
    </row>
    <row r="837">
      <c r="A837" s="17" t="n"/>
      <c r="B837" s="5" t="n"/>
      <c r="C837" s="5" t="n"/>
      <c r="D837" s="13" t="n"/>
      <c r="E837" s="5" t="n"/>
      <c r="F837" s="5" t="n"/>
      <c r="G837" s="15" t="n"/>
      <c r="H837" s="14" t="n"/>
      <c r="I837" s="5" t="n"/>
      <c r="J837" s="6">
        <f>IF(AND(B837&amp;""="",F837&amp;""=""),"",IFERROR(INDEX('المنتجات'!$B$5:$B$204,MATCH($F837,'المنتجات'!$A$5:$A$204,0))&amp;"",""))</f>
        <v/>
      </c>
      <c r="K837" s="18">
        <f>IF(AND(B837&amp;""="",F837&amp;""=""),"",IFERROR(INDEX('المنتجات'!$D$5:$D$204,MATCH($F837,'المنتجات'!$A$5:$A$204,0))*G837-H837,0))</f>
        <v/>
      </c>
      <c r="L837" s="18">
        <f>IF(AND(B837&amp;""="",F837&amp;""=""),"",IF(I837="تم التسليم",IFERROR(INDEX('المحافظات'!$B$5:$B$44,MATCH($E837,'المحافظات'!$A$5:$A$44,0)),0),0))</f>
        <v/>
      </c>
      <c r="M837" s="18">
        <f>IF(AND(B837&amp;""="",F837&amp;""=""),"",IFERROR(INDEX('المنتجات'!$C$5:$C$204,MATCH($F837,'المنتجات'!$A$5:$A$204,0))*G837,0))</f>
        <v/>
      </c>
      <c r="N837" s="18">
        <f>IF(AND(B837&amp;""="",F837&amp;""=""),"",IF(I837="تم التسليم",IFERROR(INDEX('المحافظات'!$C$5:$C$44,MATCH($E837,'المحافظات'!$A$5:$A$44,0)),0),IF(I837="مرتجع",IFERROR(INDEX('المحافظات'!$D$5:$D$44,MATCH($E837,'المحافظات'!$A$5:$A$44,0)),0),0)))</f>
        <v/>
      </c>
      <c r="O837" s="18">
        <f>IF(AND(B837&amp;""="",F837&amp;""=""),"",IF(I837="تم التسليم",K837+L837-M837-N837,IF(I837="مرتجع",-N837,IF(I837="ملغي",0,""))))</f>
        <v/>
      </c>
      <c r="P837" s="6">
        <f>IF(AND(B837&amp;""="",F837&amp;""=""),"",IF(NOT(ISNUMBER(MATCH(F837,'المنتجات'!$A$5:$A$204,0))),"كود المنتج غير معروف",IF(NOT(ISNUMBER(MATCH(E837,'المحافظات'!$A$5:$A$44,0))),"المنطقة غير معروفة",IF(K837&lt;0,"الخصم أكبر من قيمة الطلب",IF(I837&amp;""="","اكتب الحالة","")))))</f>
        <v/>
      </c>
    </row>
    <row r="838">
      <c r="A838" s="17" t="n"/>
      <c r="B838" s="5" t="n"/>
      <c r="C838" s="5" t="n"/>
      <c r="D838" s="13" t="n"/>
      <c r="E838" s="5" t="n"/>
      <c r="F838" s="5" t="n"/>
      <c r="G838" s="15" t="n"/>
      <c r="H838" s="14" t="n"/>
      <c r="I838" s="5" t="n"/>
      <c r="J838" s="6">
        <f>IF(AND(B838&amp;""="",F838&amp;""=""),"",IFERROR(INDEX('المنتجات'!$B$5:$B$204,MATCH($F838,'المنتجات'!$A$5:$A$204,0))&amp;"",""))</f>
        <v/>
      </c>
      <c r="K838" s="18">
        <f>IF(AND(B838&amp;""="",F838&amp;""=""),"",IFERROR(INDEX('المنتجات'!$D$5:$D$204,MATCH($F838,'المنتجات'!$A$5:$A$204,0))*G838-H838,0))</f>
        <v/>
      </c>
      <c r="L838" s="18">
        <f>IF(AND(B838&amp;""="",F838&amp;""=""),"",IF(I838="تم التسليم",IFERROR(INDEX('المحافظات'!$B$5:$B$44,MATCH($E838,'المحافظات'!$A$5:$A$44,0)),0),0))</f>
        <v/>
      </c>
      <c r="M838" s="18">
        <f>IF(AND(B838&amp;""="",F838&amp;""=""),"",IFERROR(INDEX('المنتجات'!$C$5:$C$204,MATCH($F838,'المنتجات'!$A$5:$A$204,0))*G838,0))</f>
        <v/>
      </c>
      <c r="N838" s="18">
        <f>IF(AND(B838&amp;""="",F838&amp;""=""),"",IF(I838="تم التسليم",IFERROR(INDEX('المحافظات'!$C$5:$C$44,MATCH($E838,'المحافظات'!$A$5:$A$44,0)),0),IF(I838="مرتجع",IFERROR(INDEX('المحافظات'!$D$5:$D$44,MATCH($E838,'المحافظات'!$A$5:$A$44,0)),0),0)))</f>
        <v/>
      </c>
      <c r="O838" s="18">
        <f>IF(AND(B838&amp;""="",F838&amp;""=""),"",IF(I838="تم التسليم",K838+L838-M838-N838,IF(I838="مرتجع",-N838,IF(I838="ملغي",0,""))))</f>
        <v/>
      </c>
      <c r="P838" s="6">
        <f>IF(AND(B838&amp;""="",F838&amp;""=""),"",IF(NOT(ISNUMBER(MATCH(F838,'المنتجات'!$A$5:$A$204,0))),"كود المنتج غير معروف",IF(NOT(ISNUMBER(MATCH(E838,'المحافظات'!$A$5:$A$44,0))),"المنطقة غير معروفة",IF(K838&lt;0,"الخصم أكبر من قيمة الطلب",IF(I838&amp;""="","اكتب الحالة","")))))</f>
        <v/>
      </c>
    </row>
    <row r="839">
      <c r="A839" s="17" t="n"/>
      <c r="B839" s="5" t="n"/>
      <c r="C839" s="5" t="n"/>
      <c r="D839" s="13" t="n"/>
      <c r="E839" s="5" t="n"/>
      <c r="F839" s="5" t="n"/>
      <c r="G839" s="15" t="n"/>
      <c r="H839" s="14" t="n"/>
      <c r="I839" s="5" t="n"/>
      <c r="J839" s="6">
        <f>IF(AND(B839&amp;""="",F839&amp;""=""),"",IFERROR(INDEX('المنتجات'!$B$5:$B$204,MATCH($F839,'المنتجات'!$A$5:$A$204,0))&amp;"",""))</f>
        <v/>
      </c>
      <c r="K839" s="18">
        <f>IF(AND(B839&amp;""="",F839&amp;""=""),"",IFERROR(INDEX('المنتجات'!$D$5:$D$204,MATCH($F839,'المنتجات'!$A$5:$A$204,0))*G839-H839,0))</f>
        <v/>
      </c>
      <c r="L839" s="18">
        <f>IF(AND(B839&amp;""="",F839&amp;""=""),"",IF(I839="تم التسليم",IFERROR(INDEX('المحافظات'!$B$5:$B$44,MATCH($E839,'المحافظات'!$A$5:$A$44,0)),0),0))</f>
        <v/>
      </c>
      <c r="M839" s="18">
        <f>IF(AND(B839&amp;""="",F839&amp;""=""),"",IFERROR(INDEX('المنتجات'!$C$5:$C$204,MATCH($F839,'المنتجات'!$A$5:$A$204,0))*G839,0))</f>
        <v/>
      </c>
      <c r="N839" s="18">
        <f>IF(AND(B839&amp;""="",F839&amp;""=""),"",IF(I839="تم التسليم",IFERROR(INDEX('المحافظات'!$C$5:$C$44,MATCH($E839,'المحافظات'!$A$5:$A$44,0)),0),IF(I839="مرتجع",IFERROR(INDEX('المحافظات'!$D$5:$D$44,MATCH($E839,'المحافظات'!$A$5:$A$44,0)),0),0)))</f>
        <v/>
      </c>
      <c r="O839" s="18">
        <f>IF(AND(B839&amp;""="",F839&amp;""=""),"",IF(I839="تم التسليم",K839+L839-M839-N839,IF(I839="مرتجع",-N839,IF(I839="ملغي",0,""))))</f>
        <v/>
      </c>
      <c r="P839" s="6">
        <f>IF(AND(B839&amp;""="",F839&amp;""=""),"",IF(NOT(ISNUMBER(MATCH(F839,'المنتجات'!$A$5:$A$204,0))),"كود المنتج غير معروف",IF(NOT(ISNUMBER(MATCH(E839,'المحافظات'!$A$5:$A$44,0))),"المنطقة غير معروفة",IF(K839&lt;0,"الخصم أكبر من قيمة الطلب",IF(I839&amp;""="","اكتب الحالة","")))))</f>
        <v/>
      </c>
    </row>
    <row r="840">
      <c r="A840" s="17" t="n"/>
      <c r="B840" s="5" t="n"/>
      <c r="C840" s="5" t="n"/>
      <c r="D840" s="13" t="n"/>
      <c r="E840" s="5" t="n"/>
      <c r="F840" s="5" t="n"/>
      <c r="G840" s="15" t="n"/>
      <c r="H840" s="14" t="n"/>
      <c r="I840" s="5" t="n"/>
      <c r="J840" s="6">
        <f>IF(AND(B840&amp;""="",F840&amp;""=""),"",IFERROR(INDEX('المنتجات'!$B$5:$B$204,MATCH($F840,'المنتجات'!$A$5:$A$204,0))&amp;"",""))</f>
        <v/>
      </c>
      <c r="K840" s="18">
        <f>IF(AND(B840&amp;""="",F840&amp;""=""),"",IFERROR(INDEX('المنتجات'!$D$5:$D$204,MATCH($F840,'المنتجات'!$A$5:$A$204,0))*G840-H840,0))</f>
        <v/>
      </c>
      <c r="L840" s="18">
        <f>IF(AND(B840&amp;""="",F840&amp;""=""),"",IF(I840="تم التسليم",IFERROR(INDEX('المحافظات'!$B$5:$B$44,MATCH($E840,'المحافظات'!$A$5:$A$44,0)),0),0))</f>
        <v/>
      </c>
      <c r="M840" s="18">
        <f>IF(AND(B840&amp;""="",F840&amp;""=""),"",IFERROR(INDEX('المنتجات'!$C$5:$C$204,MATCH($F840,'المنتجات'!$A$5:$A$204,0))*G840,0))</f>
        <v/>
      </c>
      <c r="N840" s="18">
        <f>IF(AND(B840&amp;""="",F840&amp;""=""),"",IF(I840="تم التسليم",IFERROR(INDEX('المحافظات'!$C$5:$C$44,MATCH($E840,'المحافظات'!$A$5:$A$44,0)),0),IF(I840="مرتجع",IFERROR(INDEX('المحافظات'!$D$5:$D$44,MATCH($E840,'المحافظات'!$A$5:$A$44,0)),0),0)))</f>
        <v/>
      </c>
      <c r="O840" s="18">
        <f>IF(AND(B840&amp;""="",F840&amp;""=""),"",IF(I840="تم التسليم",K840+L840-M840-N840,IF(I840="مرتجع",-N840,IF(I840="ملغي",0,""))))</f>
        <v/>
      </c>
      <c r="P840" s="6">
        <f>IF(AND(B840&amp;""="",F840&amp;""=""),"",IF(NOT(ISNUMBER(MATCH(F840,'المنتجات'!$A$5:$A$204,0))),"كود المنتج غير معروف",IF(NOT(ISNUMBER(MATCH(E840,'المحافظات'!$A$5:$A$44,0))),"المنطقة غير معروفة",IF(K840&lt;0,"الخصم أكبر من قيمة الطلب",IF(I840&amp;""="","اكتب الحالة","")))))</f>
        <v/>
      </c>
    </row>
    <row r="841">
      <c r="A841" s="17" t="n"/>
      <c r="B841" s="5" t="n"/>
      <c r="C841" s="5" t="n"/>
      <c r="D841" s="13" t="n"/>
      <c r="E841" s="5" t="n"/>
      <c r="F841" s="5" t="n"/>
      <c r="G841" s="15" t="n"/>
      <c r="H841" s="14" t="n"/>
      <c r="I841" s="5" t="n"/>
      <c r="J841" s="6">
        <f>IF(AND(B841&amp;""="",F841&amp;""=""),"",IFERROR(INDEX('المنتجات'!$B$5:$B$204,MATCH($F841,'المنتجات'!$A$5:$A$204,0))&amp;"",""))</f>
        <v/>
      </c>
      <c r="K841" s="18">
        <f>IF(AND(B841&amp;""="",F841&amp;""=""),"",IFERROR(INDEX('المنتجات'!$D$5:$D$204,MATCH($F841,'المنتجات'!$A$5:$A$204,0))*G841-H841,0))</f>
        <v/>
      </c>
      <c r="L841" s="18">
        <f>IF(AND(B841&amp;""="",F841&amp;""=""),"",IF(I841="تم التسليم",IFERROR(INDEX('المحافظات'!$B$5:$B$44,MATCH($E841,'المحافظات'!$A$5:$A$44,0)),0),0))</f>
        <v/>
      </c>
      <c r="M841" s="18">
        <f>IF(AND(B841&amp;""="",F841&amp;""=""),"",IFERROR(INDEX('المنتجات'!$C$5:$C$204,MATCH($F841,'المنتجات'!$A$5:$A$204,0))*G841,0))</f>
        <v/>
      </c>
      <c r="N841" s="18">
        <f>IF(AND(B841&amp;""="",F841&amp;""=""),"",IF(I841="تم التسليم",IFERROR(INDEX('المحافظات'!$C$5:$C$44,MATCH($E841,'المحافظات'!$A$5:$A$44,0)),0),IF(I841="مرتجع",IFERROR(INDEX('المحافظات'!$D$5:$D$44,MATCH($E841,'المحافظات'!$A$5:$A$44,0)),0),0)))</f>
        <v/>
      </c>
      <c r="O841" s="18">
        <f>IF(AND(B841&amp;""="",F841&amp;""=""),"",IF(I841="تم التسليم",K841+L841-M841-N841,IF(I841="مرتجع",-N841,IF(I841="ملغي",0,""))))</f>
        <v/>
      </c>
      <c r="P841" s="6">
        <f>IF(AND(B841&amp;""="",F841&amp;""=""),"",IF(NOT(ISNUMBER(MATCH(F841,'المنتجات'!$A$5:$A$204,0))),"كود المنتج غير معروف",IF(NOT(ISNUMBER(MATCH(E841,'المحافظات'!$A$5:$A$44,0))),"المنطقة غير معروفة",IF(K841&lt;0,"الخصم أكبر من قيمة الطلب",IF(I841&amp;""="","اكتب الحالة","")))))</f>
        <v/>
      </c>
    </row>
    <row r="842">
      <c r="A842" s="17" t="n"/>
      <c r="B842" s="5" t="n"/>
      <c r="C842" s="5" t="n"/>
      <c r="D842" s="13" t="n"/>
      <c r="E842" s="5" t="n"/>
      <c r="F842" s="5" t="n"/>
      <c r="G842" s="15" t="n"/>
      <c r="H842" s="14" t="n"/>
      <c r="I842" s="5" t="n"/>
      <c r="J842" s="6">
        <f>IF(AND(B842&amp;""="",F842&amp;""=""),"",IFERROR(INDEX('المنتجات'!$B$5:$B$204,MATCH($F842,'المنتجات'!$A$5:$A$204,0))&amp;"",""))</f>
        <v/>
      </c>
      <c r="K842" s="18">
        <f>IF(AND(B842&amp;""="",F842&amp;""=""),"",IFERROR(INDEX('المنتجات'!$D$5:$D$204,MATCH($F842,'المنتجات'!$A$5:$A$204,0))*G842-H842,0))</f>
        <v/>
      </c>
      <c r="L842" s="18">
        <f>IF(AND(B842&amp;""="",F842&amp;""=""),"",IF(I842="تم التسليم",IFERROR(INDEX('المحافظات'!$B$5:$B$44,MATCH($E842,'المحافظات'!$A$5:$A$44,0)),0),0))</f>
        <v/>
      </c>
      <c r="M842" s="18">
        <f>IF(AND(B842&amp;""="",F842&amp;""=""),"",IFERROR(INDEX('المنتجات'!$C$5:$C$204,MATCH($F842,'المنتجات'!$A$5:$A$204,0))*G842,0))</f>
        <v/>
      </c>
      <c r="N842" s="18">
        <f>IF(AND(B842&amp;""="",F842&amp;""=""),"",IF(I842="تم التسليم",IFERROR(INDEX('المحافظات'!$C$5:$C$44,MATCH($E842,'المحافظات'!$A$5:$A$44,0)),0),IF(I842="مرتجع",IFERROR(INDEX('المحافظات'!$D$5:$D$44,MATCH($E842,'المحافظات'!$A$5:$A$44,0)),0),0)))</f>
        <v/>
      </c>
      <c r="O842" s="18">
        <f>IF(AND(B842&amp;""="",F842&amp;""=""),"",IF(I842="تم التسليم",K842+L842-M842-N842,IF(I842="مرتجع",-N842,IF(I842="ملغي",0,""))))</f>
        <v/>
      </c>
      <c r="P842" s="6">
        <f>IF(AND(B842&amp;""="",F842&amp;""=""),"",IF(NOT(ISNUMBER(MATCH(F842,'المنتجات'!$A$5:$A$204,0))),"كود المنتج غير معروف",IF(NOT(ISNUMBER(MATCH(E842,'المحافظات'!$A$5:$A$44,0))),"المنطقة غير معروفة",IF(K842&lt;0,"الخصم أكبر من قيمة الطلب",IF(I842&amp;""="","اكتب الحالة","")))))</f>
        <v/>
      </c>
    </row>
    <row r="843">
      <c r="A843" s="17" t="n"/>
      <c r="B843" s="5" t="n"/>
      <c r="C843" s="5" t="n"/>
      <c r="D843" s="13" t="n"/>
      <c r="E843" s="5" t="n"/>
      <c r="F843" s="5" t="n"/>
      <c r="G843" s="15" t="n"/>
      <c r="H843" s="14" t="n"/>
      <c r="I843" s="5" t="n"/>
      <c r="J843" s="6">
        <f>IF(AND(B843&amp;""="",F843&amp;""=""),"",IFERROR(INDEX('المنتجات'!$B$5:$B$204,MATCH($F843,'المنتجات'!$A$5:$A$204,0))&amp;"",""))</f>
        <v/>
      </c>
      <c r="K843" s="18">
        <f>IF(AND(B843&amp;""="",F843&amp;""=""),"",IFERROR(INDEX('المنتجات'!$D$5:$D$204,MATCH($F843,'المنتجات'!$A$5:$A$204,0))*G843-H843,0))</f>
        <v/>
      </c>
      <c r="L843" s="18">
        <f>IF(AND(B843&amp;""="",F843&amp;""=""),"",IF(I843="تم التسليم",IFERROR(INDEX('المحافظات'!$B$5:$B$44,MATCH($E843,'المحافظات'!$A$5:$A$44,0)),0),0))</f>
        <v/>
      </c>
      <c r="M843" s="18">
        <f>IF(AND(B843&amp;""="",F843&amp;""=""),"",IFERROR(INDEX('المنتجات'!$C$5:$C$204,MATCH($F843,'المنتجات'!$A$5:$A$204,0))*G843,0))</f>
        <v/>
      </c>
      <c r="N843" s="18">
        <f>IF(AND(B843&amp;""="",F843&amp;""=""),"",IF(I843="تم التسليم",IFERROR(INDEX('المحافظات'!$C$5:$C$44,MATCH($E843,'المحافظات'!$A$5:$A$44,0)),0),IF(I843="مرتجع",IFERROR(INDEX('المحافظات'!$D$5:$D$44,MATCH($E843,'المحافظات'!$A$5:$A$44,0)),0),0)))</f>
        <v/>
      </c>
      <c r="O843" s="18">
        <f>IF(AND(B843&amp;""="",F843&amp;""=""),"",IF(I843="تم التسليم",K843+L843-M843-N843,IF(I843="مرتجع",-N843,IF(I843="ملغي",0,""))))</f>
        <v/>
      </c>
      <c r="P843" s="6">
        <f>IF(AND(B843&amp;""="",F843&amp;""=""),"",IF(NOT(ISNUMBER(MATCH(F843,'المنتجات'!$A$5:$A$204,0))),"كود المنتج غير معروف",IF(NOT(ISNUMBER(MATCH(E843,'المحافظات'!$A$5:$A$44,0))),"المنطقة غير معروفة",IF(K843&lt;0,"الخصم أكبر من قيمة الطلب",IF(I843&amp;""="","اكتب الحالة","")))))</f>
        <v/>
      </c>
    </row>
    <row r="844">
      <c r="A844" s="17" t="n"/>
      <c r="B844" s="5" t="n"/>
      <c r="C844" s="5" t="n"/>
      <c r="D844" s="13" t="n"/>
      <c r="E844" s="5" t="n"/>
      <c r="F844" s="5" t="n"/>
      <c r="G844" s="15" t="n"/>
      <c r="H844" s="14" t="n"/>
      <c r="I844" s="5" t="n"/>
      <c r="J844" s="6">
        <f>IF(AND(B844&amp;""="",F844&amp;""=""),"",IFERROR(INDEX('المنتجات'!$B$5:$B$204,MATCH($F844,'المنتجات'!$A$5:$A$204,0))&amp;"",""))</f>
        <v/>
      </c>
      <c r="K844" s="18">
        <f>IF(AND(B844&amp;""="",F844&amp;""=""),"",IFERROR(INDEX('المنتجات'!$D$5:$D$204,MATCH($F844,'المنتجات'!$A$5:$A$204,0))*G844-H844,0))</f>
        <v/>
      </c>
      <c r="L844" s="18">
        <f>IF(AND(B844&amp;""="",F844&amp;""=""),"",IF(I844="تم التسليم",IFERROR(INDEX('المحافظات'!$B$5:$B$44,MATCH($E844,'المحافظات'!$A$5:$A$44,0)),0),0))</f>
        <v/>
      </c>
      <c r="M844" s="18">
        <f>IF(AND(B844&amp;""="",F844&amp;""=""),"",IFERROR(INDEX('المنتجات'!$C$5:$C$204,MATCH($F844,'المنتجات'!$A$5:$A$204,0))*G844,0))</f>
        <v/>
      </c>
      <c r="N844" s="18">
        <f>IF(AND(B844&amp;""="",F844&amp;""=""),"",IF(I844="تم التسليم",IFERROR(INDEX('المحافظات'!$C$5:$C$44,MATCH($E844,'المحافظات'!$A$5:$A$44,0)),0),IF(I844="مرتجع",IFERROR(INDEX('المحافظات'!$D$5:$D$44,MATCH($E844,'المحافظات'!$A$5:$A$44,0)),0),0)))</f>
        <v/>
      </c>
      <c r="O844" s="18">
        <f>IF(AND(B844&amp;""="",F844&amp;""=""),"",IF(I844="تم التسليم",K844+L844-M844-N844,IF(I844="مرتجع",-N844,IF(I844="ملغي",0,""))))</f>
        <v/>
      </c>
      <c r="P844" s="6">
        <f>IF(AND(B844&amp;""="",F844&amp;""=""),"",IF(NOT(ISNUMBER(MATCH(F844,'المنتجات'!$A$5:$A$204,0))),"كود المنتج غير معروف",IF(NOT(ISNUMBER(MATCH(E844,'المحافظات'!$A$5:$A$44,0))),"المنطقة غير معروفة",IF(K844&lt;0,"الخصم أكبر من قيمة الطلب",IF(I844&amp;""="","اكتب الحالة","")))))</f>
        <v/>
      </c>
    </row>
    <row r="845">
      <c r="A845" s="17" t="n"/>
      <c r="B845" s="5" t="n"/>
      <c r="C845" s="5" t="n"/>
      <c r="D845" s="13" t="n"/>
      <c r="E845" s="5" t="n"/>
      <c r="F845" s="5" t="n"/>
      <c r="G845" s="15" t="n"/>
      <c r="H845" s="14" t="n"/>
      <c r="I845" s="5" t="n"/>
      <c r="J845" s="6">
        <f>IF(AND(B845&amp;""="",F845&amp;""=""),"",IFERROR(INDEX('المنتجات'!$B$5:$B$204,MATCH($F845,'المنتجات'!$A$5:$A$204,0))&amp;"",""))</f>
        <v/>
      </c>
      <c r="K845" s="18">
        <f>IF(AND(B845&amp;""="",F845&amp;""=""),"",IFERROR(INDEX('المنتجات'!$D$5:$D$204,MATCH($F845,'المنتجات'!$A$5:$A$204,0))*G845-H845,0))</f>
        <v/>
      </c>
      <c r="L845" s="18">
        <f>IF(AND(B845&amp;""="",F845&amp;""=""),"",IF(I845="تم التسليم",IFERROR(INDEX('المحافظات'!$B$5:$B$44,MATCH($E845,'المحافظات'!$A$5:$A$44,0)),0),0))</f>
        <v/>
      </c>
      <c r="M845" s="18">
        <f>IF(AND(B845&amp;""="",F845&amp;""=""),"",IFERROR(INDEX('المنتجات'!$C$5:$C$204,MATCH($F845,'المنتجات'!$A$5:$A$204,0))*G845,0))</f>
        <v/>
      </c>
      <c r="N845" s="18">
        <f>IF(AND(B845&amp;""="",F845&amp;""=""),"",IF(I845="تم التسليم",IFERROR(INDEX('المحافظات'!$C$5:$C$44,MATCH($E845,'المحافظات'!$A$5:$A$44,0)),0),IF(I845="مرتجع",IFERROR(INDEX('المحافظات'!$D$5:$D$44,MATCH($E845,'المحافظات'!$A$5:$A$44,0)),0),0)))</f>
        <v/>
      </c>
      <c r="O845" s="18">
        <f>IF(AND(B845&amp;""="",F845&amp;""=""),"",IF(I845="تم التسليم",K845+L845-M845-N845,IF(I845="مرتجع",-N845,IF(I845="ملغي",0,""))))</f>
        <v/>
      </c>
      <c r="P845" s="6">
        <f>IF(AND(B845&amp;""="",F845&amp;""=""),"",IF(NOT(ISNUMBER(MATCH(F845,'المنتجات'!$A$5:$A$204,0))),"كود المنتج غير معروف",IF(NOT(ISNUMBER(MATCH(E845,'المحافظات'!$A$5:$A$44,0))),"المنطقة غير معروفة",IF(K845&lt;0,"الخصم أكبر من قيمة الطلب",IF(I845&amp;""="","اكتب الحالة","")))))</f>
        <v/>
      </c>
    </row>
    <row r="846">
      <c r="A846" s="17" t="n"/>
      <c r="B846" s="5" t="n"/>
      <c r="C846" s="5" t="n"/>
      <c r="D846" s="13" t="n"/>
      <c r="E846" s="5" t="n"/>
      <c r="F846" s="5" t="n"/>
      <c r="G846" s="15" t="n"/>
      <c r="H846" s="14" t="n"/>
      <c r="I846" s="5" t="n"/>
      <c r="J846" s="6">
        <f>IF(AND(B846&amp;""="",F846&amp;""=""),"",IFERROR(INDEX('المنتجات'!$B$5:$B$204,MATCH($F846,'المنتجات'!$A$5:$A$204,0))&amp;"",""))</f>
        <v/>
      </c>
      <c r="K846" s="18">
        <f>IF(AND(B846&amp;""="",F846&amp;""=""),"",IFERROR(INDEX('المنتجات'!$D$5:$D$204,MATCH($F846,'المنتجات'!$A$5:$A$204,0))*G846-H846,0))</f>
        <v/>
      </c>
      <c r="L846" s="18">
        <f>IF(AND(B846&amp;""="",F846&amp;""=""),"",IF(I846="تم التسليم",IFERROR(INDEX('المحافظات'!$B$5:$B$44,MATCH($E846,'المحافظات'!$A$5:$A$44,0)),0),0))</f>
        <v/>
      </c>
      <c r="M846" s="18">
        <f>IF(AND(B846&amp;""="",F846&amp;""=""),"",IFERROR(INDEX('المنتجات'!$C$5:$C$204,MATCH($F846,'المنتجات'!$A$5:$A$204,0))*G846,0))</f>
        <v/>
      </c>
      <c r="N846" s="18">
        <f>IF(AND(B846&amp;""="",F846&amp;""=""),"",IF(I846="تم التسليم",IFERROR(INDEX('المحافظات'!$C$5:$C$44,MATCH($E846,'المحافظات'!$A$5:$A$44,0)),0),IF(I846="مرتجع",IFERROR(INDEX('المحافظات'!$D$5:$D$44,MATCH($E846,'المحافظات'!$A$5:$A$44,0)),0),0)))</f>
        <v/>
      </c>
      <c r="O846" s="18">
        <f>IF(AND(B846&amp;""="",F846&amp;""=""),"",IF(I846="تم التسليم",K846+L846-M846-N846,IF(I846="مرتجع",-N846,IF(I846="ملغي",0,""))))</f>
        <v/>
      </c>
      <c r="P846" s="6">
        <f>IF(AND(B846&amp;""="",F846&amp;""=""),"",IF(NOT(ISNUMBER(MATCH(F846,'المنتجات'!$A$5:$A$204,0))),"كود المنتج غير معروف",IF(NOT(ISNUMBER(MATCH(E846,'المحافظات'!$A$5:$A$44,0))),"المنطقة غير معروفة",IF(K846&lt;0,"الخصم أكبر من قيمة الطلب",IF(I846&amp;""="","اكتب الحالة","")))))</f>
        <v/>
      </c>
    </row>
    <row r="847">
      <c r="A847" s="17" t="n"/>
      <c r="B847" s="5" t="n"/>
      <c r="C847" s="5" t="n"/>
      <c r="D847" s="13" t="n"/>
      <c r="E847" s="5" t="n"/>
      <c r="F847" s="5" t="n"/>
      <c r="G847" s="15" t="n"/>
      <c r="H847" s="14" t="n"/>
      <c r="I847" s="5" t="n"/>
      <c r="J847" s="6">
        <f>IF(AND(B847&amp;""="",F847&amp;""=""),"",IFERROR(INDEX('المنتجات'!$B$5:$B$204,MATCH($F847,'المنتجات'!$A$5:$A$204,0))&amp;"",""))</f>
        <v/>
      </c>
      <c r="K847" s="18">
        <f>IF(AND(B847&amp;""="",F847&amp;""=""),"",IFERROR(INDEX('المنتجات'!$D$5:$D$204,MATCH($F847,'المنتجات'!$A$5:$A$204,0))*G847-H847,0))</f>
        <v/>
      </c>
      <c r="L847" s="18">
        <f>IF(AND(B847&amp;""="",F847&amp;""=""),"",IF(I847="تم التسليم",IFERROR(INDEX('المحافظات'!$B$5:$B$44,MATCH($E847,'المحافظات'!$A$5:$A$44,0)),0),0))</f>
        <v/>
      </c>
      <c r="M847" s="18">
        <f>IF(AND(B847&amp;""="",F847&amp;""=""),"",IFERROR(INDEX('المنتجات'!$C$5:$C$204,MATCH($F847,'المنتجات'!$A$5:$A$204,0))*G847,0))</f>
        <v/>
      </c>
      <c r="N847" s="18">
        <f>IF(AND(B847&amp;""="",F847&amp;""=""),"",IF(I847="تم التسليم",IFERROR(INDEX('المحافظات'!$C$5:$C$44,MATCH($E847,'المحافظات'!$A$5:$A$44,0)),0),IF(I847="مرتجع",IFERROR(INDEX('المحافظات'!$D$5:$D$44,MATCH($E847,'المحافظات'!$A$5:$A$44,0)),0),0)))</f>
        <v/>
      </c>
      <c r="O847" s="18">
        <f>IF(AND(B847&amp;""="",F847&amp;""=""),"",IF(I847="تم التسليم",K847+L847-M847-N847,IF(I847="مرتجع",-N847,IF(I847="ملغي",0,""))))</f>
        <v/>
      </c>
      <c r="P847" s="6">
        <f>IF(AND(B847&amp;""="",F847&amp;""=""),"",IF(NOT(ISNUMBER(MATCH(F847,'المنتجات'!$A$5:$A$204,0))),"كود المنتج غير معروف",IF(NOT(ISNUMBER(MATCH(E847,'المحافظات'!$A$5:$A$44,0))),"المنطقة غير معروفة",IF(K847&lt;0,"الخصم أكبر من قيمة الطلب",IF(I847&amp;""="","اكتب الحالة","")))))</f>
        <v/>
      </c>
    </row>
    <row r="848">
      <c r="A848" s="17" t="n"/>
      <c r="B848" s="5" t="n"/>
      <c r="C848" s="5" t="n"/>
      <c r="D848" s="13" t="n"/>
      <c r="E848" s="5" t="n"/>
      <c r="F848" s="5" t="n"/>
      <c r="G848" s="15" t="n"/>
      <c r="H848" s="14" t="n"/>
      <c r="I848" s="5" t="n"/>
      <c r="J848" s="6">
        <f>IF(AND(B848&amp;""="",F848&amp;""=""),"",IFERROR(INDEX('المنتجات'!$B$5:$B$204,MATCH($F848,'المنتجات'!$A$5:$A$204,0))&amp;"",""))</f>
        <v/>
      </c>
      <c r="K848" s="18">
        <f>IF(AND(B848&amp;""="",F848&amp;""=""),"",IFERROR(INDEX('المنتجات'!$D$5:$D$204,MATCH($F848,'المنتجات'!$A$5:$A$204,0))*G848-H848,0))</f>
        <v/>
      </c>
      <c r="L848" s="18">
        <f>IF(AND(B848&amp;""="",F848&amp;""=""),"",IF(I848="تم التسليم",IFERROR(INDEX('المحافظات'!$B$5:$B$44,MATCH($E848,'المحافظات'!$A$5:$A$44,0)),0),0))</f>
        <v/>
      </c>
      <c r="M848" s="18">
        <f>IF(AND(B848&amp;""="",F848&amp;""=""),"",IFERROR(INDEX('المنتجات'!$C$5:$C$204,MATCH($F848,'المنتجات'!$A$5:$A$204,0))*G848,0))</f>
        <v/>
      </c>
      <c r="N848" s="18">
        <f>IF(AND(B848&amp;""="",F848&amp;""=""),"",IF(I848="تم التسليم",IFERROR(INDEX('المحافظات'!$C$5:$C$44,MATCH($E848,'المحافظات'!$A$5:$A$44,0)),0),IF(I848="مرتجع",IFERROR(INDEX('المحافظات'!$D$5:$D$44,MATCH($E848,'المحافظات'!$A$5:$A$44,0)),0),0)))</f>
        <v/>
      </c>
      <c r="O848" s="18">
        <f>IF(AND(B848&amp;""="",F848&amp;""=""),"",IF(I848="تم التسليم",K848+L848-M848-N848,IF(I848="مرتجع",-N848,IF(I848="ملغي",0,""))))</f>
        <v/>
      </c>
      <c r="P848" s="6">
        <f>IF(AND(B848&amp;""="",F848&amp;""=""),"",IF(NOT(ISNUMBER(MATCH(F848,'المنتجات'!$A$5:$A$204,0))),"كود المنتج غير معروف",IF(NOT(ISNUMBER(MATCH(E848,'المحافظات'!$A$5:$A$44,0))),"المنطقة غير معروفة",IF(K848&lt;0,"الخصم أكبر من قيمة الطلب",IF(I848&amp;""="","اكتب الحالة","")))))</f>
        <v/>
      </c>
    </row>
    <row r="849">
      <c r="A849" s="17" t="n"/>
      <c r="B849" s="5" t="n"/>
      <c r="C849" s="5" t="n"/>
      <c r="D849" s="13" t="n"/>
      <c r="E849" s="5" t="n"/>
      <c r="F849" s="5" t="n"/>
      <c r="G849" s="15" t="n"/>
      <c r="H849" s="14" t="n"/>
      <c r="I849" s="5" t="n"/>
      <c r="J849" s="6">
        <f>IF(AND(B849&amp;""="",F849&amp;""=""),"",IFERROR(INDEX('المنتجات'!$B$5:$B$204,MATCH($F849,'المنتجات'!$A$5:$A$204,0))&amp;"",""))</f>
        <v/>
      </c>
      <c r="K849" s="18">
        <f>IF(AND(B849&amp;""="",F849&amp;""=""),"",IFERROR(INDEX('المنتجات'!$D$5:$D$204,MATCH($F849,'المنتجات'!$A$5:$A$204,0))*G849-H849,0))</f>
        <v/>
      </c>
      <c r="L849" s="18">
        <f>IF(AND(B849&amp;""="",F849&amp;""=""),"",IF(I849="تم التسليم",IFERROR(INDEX('المحافظات'!$B$5:$B$44,MATCH($E849,'المحافظات'!$A$5:$A$44,0)),0),0))</f>
        <v/>
      </c>
      <c r="M849" s="18">
        <f>IF(AND(B849&amp;""="",F849&amp;""=""),"",IFERROR(INDEX('المنتجات'!$C$5:$C$204,MATCH($F849,'المنتجات'!$A$5:$A$204,0))*G849,0))</f>
        <v/>
      </c>
      <c r="N849" s="18">
        <f>IF(AND(B849&amp;""="",F849&amp;""=""),"",IF(I849="تم التسليم",IFERROR(INDEX('المحافظات'!$C$5:$C$44,MATCH($E849,'المحافظات'!$A$5:$A$44,0)),0),IF(I849="مرتجع",IFERROR(INDEX('المحافظات'!$D$5:$D$44,MATCH($E849,'المحافظات'!$A$5:$A$44,0)),0),0)))</f>
        <v/>
      </c>
      <c r="O849" s="18">
        <f>IF(AND(B849&amp;""="",F849&amp;""=""),"",IF(I849="تم التسليم",K849+L849-M849-N849,IF(I849="مرتجع",-N849,IF(I849="ملغي",0,""))))</f>
        <v/>
      </c>
      <c r="P849" s="6">
        <f>IF(AND(B849&amp;""="",F849&amp;""=""),"",IF(NOT(ISNUMBER(MATCH(F849,'المنتجات'!$A$5:$A$204,0))),"كود المنتج غير معروف",IF(NOT(ISNUMBER(MATCH(E849,'المحافظات'!$A$5:$A$44,0))),"المنطقة غير معروفة",IF(K849&lt;0,"الخصم أكبر من قيمة الطلب",IF(I849&amp;""="","اكتب الحالة","")))))</f>
        <v/>
      </c>
    </row>
    <row r="850">
      <c r="A850" s="17" t="n"/>
      <c r="B850" s="5" t="n"/>
      <c r="C850" s="5" t="n"/>
      <c r="D850" s="13" t="n"/>
      <c r="E850" s="5" t="n"/>
      <c r="F850" s="5" t="n"/>
      <c r="G850" s="15" t="n"/>
      <c r="H850" s="14" t="n"/>
      <c r="I850" s="5" t="n"/>
      <c r="J850" s="6">
        <f>IF(AND(B850&amp;""="",F850&amp;""=""),"",IFERROR(INDEX('المنتجات'!$B$5:$B$204,MATCH($F850,'المنتجات'!$A$5:$A$204,0))&amp;"",""))</f>
        <v/>
      </c>
      <c r="K850" s="18">
        <f>IF(AND(B850&amp;""="",F850&amp;""=""),"",IFERROR(INDEX('المنتجات'!$D$5:$D$204,MATCH($F850,'المنتجات'!$A$5:$A$204,0))*G850-H850,0))</f>
        <v/>
      </c>
      <c r="L850" s="18">
        <f>IF(AND(B850&amp;""="",F850&amp;""=""),"",IF(I850="تم التسليم",IFERROR(INDEX('المحافظات'!$B$5:$B$44,MATCH($E850,'المحافظات'!$A$5:$A$44,0)),0),0))</f>
        <v/>
      </c>
      <c r="M850" s="18">
        <f>IF(AND(B850&amp;""="",F850&amp;""=""),"",IFERROR(INDEX('المنتجات'!$C$5:$C$204,MATCH($F850,'المنتجات'!$A$5:$A$204,0))*G850,0))</f>
        <v/>
      </c>
      <c r="N850" s="18">
        <f>IF(AND(B850&amp;""="",F850&amp;""=""),"",IF(I850="تم التسليم",IFERROR(INDEX('المحافظات'!$C$5:$C$44,MATCH($E850,'المحافظات'!$A$5:$A$44,0)),0),IF(I850="مرتجع",IFERROR(INDEX('المحافظات'!$D$5:$D$44,MATCH($E850,'المحافظات'!$A$5:$A$44,0)),0),0)))</f>
        <v/>
      </c>
      <c r="O850" s="18">
        <f>IF(AND(B850&amp;""="",F850&amp;""=""),"",IF(I850="تم التسليم",K850+L850-M850-N850,IF(I850="مرتجع",-N850,IF(I850="ملغي",0,""))))</f>
        <v/>
      </c>
      <c r="P850" s="6">
        <f>IF(AND(B850&amp;""="",F850&amp;""=""),"",IF(NOT(ISNUMBER(MATCH(F850,'المنتجات'!$A$5:$A$204,0))),"كود المنتج غير معروف",IF(NOT(ISNUMBER(MATCH(E850,'المحافظات'!$A$5:$A$44,0))),"المنطقة غير معروفة",IF(K850&lt;0,"الخصم أكبر من قيمة الطلب",IF(I850&amp;""="","اكتب الحالة","")))))</f>
        <v/>
      </c>
    </row>
    <row r="851">
      <c r="A851" s="17" t="n"/>
      <c r="B851" s="5" t="n"/>
      <c r="C851" s="5" t="n"/>
      <c r="D851" s="13" t="n"/>
      <c r="E851" s="5" t="n"/>
      <c r="F851" s="5" t="n"/>
      <c r="G851" s="15" t="n"/>
      <c r="H851" s="14" t="n"/>
      <c r="I851" s="5" t="n"/>
      <c r="J851" s="6">
        <f>IF(AND(B851&amp;""="",F851&amp;""=""),"",IFERROR(INDEX('المنتجات'!$B$5:$B$204,MATCH($F851,'المنتجات'!$A$5:$A$204,0))&amp;"",""))</f>
        <v/>
      </c>
      <c r="K851" s="18">
        <f>IF(AND(B851&amp;""="",F851&amp;""=""),"",IFERROR(INDEX('المنتجات'!$D$5:$D$204,MATCH($F851,'المنتجات'!$A$5:$A$204,0))*G851-H851,0))</f>
        <v/>
      </c>
      <c r="L851" s="18">
        <f>IF(AND(B851&amp;""="",F851&amp;""=""),"",IF(I851="تم التسليم",IFERROR(INDEX('المحافظات'!$B$5:$B$44,MATCH($E851,'المحافظات'!$A$5:$A$44,0)),0),0))</f>
        <v/>
      </c>
      <c r="M851" s="18">
        <f>IF(AND(B851&amp;""="",F851&amp;""=""),"",IFERROR(INDEX('المنتجات'!$C$5:$C$204,MATCH($F851,'المنتجات'!$A$5:$A$204,0))*G851,0))</f>
        <v/>
      </c>
      <c r="N851" s="18">
        <f>IF(AND(B851&amp;""="",F851&amp;""=""),"",IF(I851="تم التسليم",IFERROR(INDEX('المحافظات'!$C$5:$C$44,MATCH($E851,'المحافظات'!$A$5:$A$44,0)),0),IF(I851="مرتجع",IFERROR(INDEX('المحافظات'!$D$5:$D$44,MATCH($E851,'المحافظات'!$A$5:$A$44,0)),0),0)))</f>
        <v/>
      </c>
      <c r="O851" s="18">
        <f>IF(AND(B851&amp;""="",F851&amp;""=""),"",IF(I851="تم التسليم",K851+L851-M851-N851,IF(I851="مرتجع",-N851,IF(I851="ملغي",0,""))))</f>
        <v/>
      </c>
      <c r="P851" s="6">
        <f>IF(AND(B851&amp;""="",F851&amp;""=""),"",IF(NOT(ISNUMBER(MATCH(F851,'المنتجات'!$A$5:$A$204,0))),"كود المنتج غير معروف",IF(NOT(ISNUMBER(MATCH(E851,'المحافظات'!$A$5:$A$44,0))),"المنطقة غير معروفة",IF(K851&lt;0,"الخصم أكبر من قيمة الطلب",IF(I851&amp;""="","اكتب الحالة","")))))</f>
        <v/>
      </c>
    </row>
    <row r="852">
      <c r="A852" s="17" t="n"/>
      <c r="B852" s="5" t="n"/>
      <c r="C852" s="5" t="n"/>
      <c r="D852" s="13" t="n"/>
      <c r="E852" s="5" t="n"/>
      <c r="F852" s="5" t="n"/>
      <c r="G852" s="15" t="n"/>
      <c r="H852" s="14" t="n"/>
      <c r="I852" s="5" t="n"/>
      <c r="J852" s="6">
        <f>IF(AND(B852&amp;""="",F852&amp;""=""),"",IFERROR(INDEX('المنتجات'!$B$5:$B$204,MATCH($F852,'المنتجات'!$A$5:$A$204,0))&amp;"",""))</f>
        <v/>
      </c>
      <c r="K852" s="18">
        <f>IF(AND(B852&amp;""="",F852&amp;""=""),"",IFERROR(INDEX('المنتجات'!$D$5:$D$204,MATCH($F852,'المنتجات'!$A$5:$A$204,0))*G852-H852,0))</f>
        <v/>
      </c>
      <c r="L852" s="18">
        <f>IF(AND(B852&amp;""="",F852&amp;""=""),"",IF(I852="تم التسليم",IFERROR(INDEX('المحافظات'!$B$5:$B$44,MATCH($E852,'المحافظات'!$A$5:$A$44,0)),0),0))</f>
        <v/>
      </c>
      <c r="M852" s="18">
        <f>IF(AND(B852&amp;""="",F852&amp;""=""),"",IFERROR(INDEX('المنتجات'!$C$5:$C$204,MATCH($F852,'المنتجات'!$A$5:$A$204,0))*G852,0))</f>
        <v/>
      </c>
      <c r="N852" s="18">
        <f>IF(AND(B852&amp;""="",F852&amp;""=""),"",IF(I852="تم التسليم",IFERROR(INDEX('المحافظات'!$C$5:$C$44,MATCH($E852,'المحافظات'!$A$5:$A$44,0)),0),IF(I852="مرتجع",IFERROR(INDEX('المحافظات'!$D$5:$D$44,MATCH($E852,'المحافظات'!$A$5:$A$44,0)),0),0)))</f>
        <v/>
      </c>
      <c r="O852" s="18">
        <f>IF(AND(B852&amp;""="",F852&amp;""=""),"",IF(I852="تم التسليم",K852+L852-M852-N852,IF(I852="مرتجع",-N852,IF(I852="ملغي",0,""))))</f>
        <v/>
      </c>
      <c r="P852" s="6">
        <f>IF(AND(B852&amp;""="",F852&amp;""=""),"",IF(NOT(ISNUMBER(MATCH(F852,'المنتجات'!$A$5:$A$204,0))),"كود المنتج غير معروف",IF(NOT(ISNUMBER(MATCH(E852,'المحافظات'!$A$5:$A$44,0))),"المنطقة غير معروفة",IF(K852&lt;0,"الخصم أكبر من قيمة الطلب",IF(I852&amp;""="","اكتب الحالة","")))))</f>
        <v/>
      </c>
    </row>
    <row r="853">
      <c r="A853" s="17" t="n"/>
      <c r="B853" s="5" t="n"/>
      <c r="C853" s="5" t="n"/>
      <c r="D853" s="13" t="n"/>
      <c r="E853" s="5" t="n"/>
      <c r="F853" s="5" t="n"/>
      <c r="G853" s="15" t="n"/>
      <c r="H853" s="14" t="n"/>
      <c r="I853" s="5" t="n"/>
      <c r="J853" s="6">
        <f>IF(AND(B853&amp;""="",F853&amp;""=""),"",IFERROR(INDEX('المنتجات'!$B$5:$B$204,MATCH($F853,'المنتجات'!$A$5:$A$204,0))&amp;"",""))</f>
        <v/>
      </c>
      <c r="K853" s="18">
        <f>IF(AND(B853&amp;""="",F853&amp;""=""),"",IFERROR(INDEX('المنتجات'!$D$5:$D$204,MATCH($F853,'المنتجات'!$A$5:$A$204,0))*G853-H853,0))</f>
        <v/>
      </c>
      <c r="L853" s="18">
        <f>IF(AND(B853&amp;""="",F853&amp;""=""),"",IF(I853="تم التسليم",IFERROR(INDEX('المحافظات'!$B$5:$B$44,MATCH($E853,'المحافظات'!$A$5:$A$44,0)),0),0))</f>
        <v/>
      </c>
      <c r="M853" s="18">
        <f>IF(AND(B853&amp;""="",F853&amp;""=""),"",IFERROR(INDEX('المنتجات'!$C$5:$C$204,MATCH($F853,'المنتجات'!$A$5:$A$204,0))*G853,0))</f>
        <v/>
      </c>
      <c r="N853" s="18">
        <f>IF(AND(B853&amp;""="",F853&amp;""=""),"",IF(I853="تم التسليم",IFERROR(INDEX('المحافظات'!$C$5:$C$44,MATCH($E853,'المحافظات'!$A$5:$A$44,0)),0),IF(I853="مرتجع",IFERROR(INDEX('المحافظات'!$D$5:$D$44,MATCH($E853,'المحافظات'!$A$5:$A$44,0)),0),0)))</f>
        <v/>
      </c>
      <c r="O853" s="18">
        <f>IF(AND(B853&amp;""="",F853&amp;""=""),"",IF(I853="تم التسليم",K853+L853-M853-N853,IF(I853="مرتجع",-N853,IF(I853="ملغي",0,""))))</f>
        <v/>
      </c>
      <c r="P853" s="6">
        <f>IF(AND(B853&amp;""="",F853&amp;""=""),"",IF(NOT(ISNUMBER(MATCH(F853,'المنتجات'!$A$5:$A$204,0))),"كود المنتج غير معروف",IF(NOT(ISNUMBER(MATCH(E853,'المحافظات'!$A$5:$A$44,0))),"المنطقة غير معروفة",IF(K853&lt;0,"الخصم أكبر من قيمة الطلب",IF(I853&amp;""="","اكتب الحالة","")))))</f>
        <v/>
      </c>
    </row>
    <row r="854">
      <c r="A854" s="17" t="n"/>
      <c r="B854" s="5" t="n"/>
      <c r="C854" s="5" t="n"/>
      <c r="D854" s="13" t="n"/>
      <c r="E854" s="5" t="n"/>
      <c r="F854" s="5" t="n"/>
      <c r="G854" s="15" t="n"/>
      <c r="H854" s="14" t="n"/>
      <c r="I854" s="5" t="n"/>
      <c r="J854" s="6">
        <f>IF(AND(B854&amp;""="",F854&amp;""=""),"",IFERROR(INDEX('المنتجات'!$B$5:$B$204,MATCH($F854,'المنتجات'!$A$5:$A$204,0))&amp;"",""))</f>
        <v/>
      </c>
      <c r="K854" s="18">
        <f>IF(AND(B854&amp;""="",F854&amp;""=""),"",IFERROR(INDEX('المنتجات'!$D$5:$D$204,MATCH($F854,'المنتجات'!$A$5:$A$204,0))*G854-H854,0))</f>
        <v/>
      </c>
      <c r="L854" s="18">
        <f>IF(AND(B854&amp;""="",F854&amp;""=""),"",IF(I854="تم التسليم",IFERROR(INDEX('المحافظات'!$B$5:$B$44,MATCH($E854,'المحافظات'!$A$5:$A$44,0)),0),0))</f>
        <v/>
      </c>
      <c r="M854" s="18">
        <f>IF(AND(B854&amp;""="",F854&amp;""=""),"",IFERROR(INDEX('المنتجات'!$C$5:$C$204,MATCH($F854,'المنتجات'!$A$5:$A$204,0))*G854,0))</f>
        <v/>
      </c>
      <c r="N854" s="18">
        <f>IF(AND(B854&amp;""="",F854&amp;""=""),"",IF(I854="تم التسليم",IFERROR(INDEX('المحافظات'!$C$5:$C$44,MATCH($E854,'المحافظات'!$A$5:$A$44,0)),0),IF(I854="مرتجع",IFERROR(INDEX('المحافظات'!$D$5:$D$44,MATCH($E854,'المحافظات'!$A$5:$A$44,0)),0),0)))</f>
        <v/>
      </c>
      <c r="O854" s="18">
        <f>IF(AND(B854&amp;""="",F854&amp;""=""),"",IF(I854="تم التسليم",K854+L854-M854-N854,IF(I854="مرتجع",-N854,IF(I854="ملغي",0,""))))</f>
        <v/>
      </c>
      <c r="P854" s="6">
        <f>IF(AND(B854&amp;""="",F854&amp;""=""),"",IF(NOT(ISNUMBER(MATCH(F854,'المنتجات'!$A$5:$A$204,0))),"كود المنتج غير معروف",IF(NOT(ISNUMBER(MATCH(E854,'المحافظات'!$A$5:$A$44,0))),"المنطقة غير معروفة",IF(K854&lt;0,"الخصم أكبر من قيمة الطلب",IF(I854&amp;""="","اكتب الحالة","")))))</f>
        <v/>
      </c>
    </row>
    <row r="855">
      <c r="A855" s="17" t="n"/>
      <c r="B855" s="5" t="n"/>
      <c r="C855" s="5" t="n"/>
      <c r="D855" s="13" t="n"/>
      <c r="E855" s="5" t="n"/>
      <c r="F855" s="5" t="n"/>
      <c r="G855" s="15" t="n"/>
      <c r="H855" s="14" t="n"/>
      <c r="I855" s="5" t="n"/>
      <c r="J855" s="6">
        <f>IF(AND(B855&amp;""="",F855&amp;""=""),"",IFERROR(INDEX('المنتجات'!$B$5:$B$204,MATCH($F855,'المنتجات'!$A$5:$A$204,0))&amp;"",""))</f>
        <v/>
      </c>
      <c r="K855" s="18">
        <f>IF(AND(B855&amp;""="",F855&amp;""=""),"",IFERROR(INDEX('المنتجات'!$D$5:$D$204,MATCH($F855,'المنتجات'!$A$5:$A$204,0))*G855-H855,0))</f>
        <v/>
      </c>
      <c r="L855" s="18">
        <f>IF(AND(B855&amp;""="",F855&amp;""=""),"",IF(I855="تم التسليم",IFERROR(INDEX('المحافظات'!$B$5:$B$44,MATCH($E855,'المحافظات'!$A$5:$A$44,0)),0),0))</f>
        <v/>
      </c>
      <c r="M855" s="18">
        <f>IF(AND(B855&amp;""="",F855&amp;""=""),"",IFERROR(INDEX('المنتجات'!$C$5:$C$204,MATCH($F855,'المنتجات'!$A$5:$A$204,0))*G855,0))</f>
        <v/>
      </c>
      <c r="N855" s="18">
        <f>IF(AND(B855&amp;""="",F855&amp;""=""),"",IF(I855="تم التسليم",IFERROR(INDEX('المحافظات'!$C$5:$C$44,MATCH($E855,'المحافظات'!$A$5:$A$44,0)),0),IF(I855="مرتجع",IFERROR(INDEX('المحافظات'!$D$5:$D$44,MATCH($E855,'المحافظات'!$A$5:$A$44,0)),0),0)))</f>
        <v/>
      </c>
      <c r="O855" s="18">
        <f>IF(AND(B855&amp;""="",F855&amp;""=""),"",IF(I855="تم التسليم",K855+L855-M855-N855,IF(I855="مرتجع",-N855,IF(I855="ملغي",0,""))))</f>
        <v/>
      </c>
      <c r="P855" s="6">
        <f>IF(AND(B855&amp;""="",F855&amp;""=""),"",IF(NOT(ISNUMBER(MATCH(F855,'المنتجات'!$A$5:$A$204,0))),"كود المنتج غير معروف",IF(NOT(ISNUMBER(MATCH(E855,'المحافظات'!$A$5:$A$44,0))),"المنطقة غير معروفة",IF(K855&lt;0,"الخصم أكبر من قيمة الطلب",IF(I855&amp;""="","اكتب الحالة","")))))</f>
        <v/>
      </c>
    </row>
    <row r="856">
      <c r="A856" s="17" t="n"/>
      <c r="B856" s="5" t="n"/>
      <c r="C856" s="5" t="n"/>
      <c r="D856" s="13" t="n"/>
      <c r="E856" s="5" t="n"/>
      <c r="F856" s="5" t="n"/>
      <c r="G856" s="15" t="n"/>
      <c r="H856" s="14" t="n"/>
      <c r="I856" s="5" t="n"/>
      <c r="J856" s="6">
        <f>IF(AND(B856&amp;""="",F856&amp;""=""),"",IFERROR(INDEX('المنتجات'!$B$5:$B$204,MATCH($F856,'المنتجات'!$A$5:$A$204,0))&amp;"",""))</f>
        <v/>
      </c>
      <c r="K856" s="18">
        <f>IF(AND(B856&amp;""="",F856&amp;""=""),"",IFERROR(INDEX('المنتجات'!$D$5:$D$204,MATCH($F856,'المنتجات'!$A$5:$A$204,0))*G856-H856,0))</f>
        <v/>
      </c>
      <c r="L856" s="18">
        <f>IF(AND(B856&amp;""="",F856&amp;""=""),"",IF(I856="تم التسليم",IFERROR(INDEX('المحافظات'!$B$5:$B$44,MATCH($E856,'المحافظات'!$A$5:$A$44,0)),0),0))</f>
        <v/>
      </c>
      <c r="M856" s="18">
        <f>IF(AND(B856&amp;""="",F856&amp;""=""),"",IFERROR(INDEX('المنتجات'!$C$5:$C$204,MATCH($F856,'المنتجات'!$A$5:$A$204,0))*G856,0))</f>
        <v/>
      </c>
      <c r="N856" s="18">
        <f>IF(AND(B856&amp;""="",F856&amp;""=""),"",IF(I856="تم التسليم",IFERROR(INDEX('المحافظات'!$C$5:$C$44,MATCH($E856,'المحافظات'!$A$5:$A$44,0)),0),IF(I856="مرتجع",IFERROR(INDEX('المحافظات'!$D$5:$D$44,MATCH($E856,'المحافظات'!$A$5:$A$44,0)),0),0)))</f>
        <v/>
      </c>
      <c r="O856" s="18">
        <f>IF(AND(B856&amp;""="",F856&amp;""=""),"",IF(I856="تم التسليم",K856+L856-M856-N856,IF(I856="مرتجع",-N856,IF(I856="ملغي",0,""))))</f>
        <v/>
      </c>
      <c r="P856" s="6">
        <f>IF(AND(B856&amp;""="",F856&amp;""=""),"",IF(NOT(ISNUMBER(MATCH(F856,'المنتجات'!$A$5:$A$204,0))),"كود المنتج غير معروف",IF(NOT(ISNUMBER(MATCH(E856,'المحافظات'!$A$5:$A$44,0))),"المنطقة غير معروفة",IF(K856&lt;0,"الخصم أكبر من قيمة الطلب",IF(I856&amp;""="","اكتب الحالة","")))))</f>
        <v/>
      </c>
    </row>
    <row r="857">
      <c r="A857" s="17" t="n"/>
      <c r="B857" s="5" t="n"/>
      <c r="C857" s="5" t="n"/>
      <c r="D857" s="13" t="n"/>
      <c r="E857" s="5" t="n"/>
      <c r="F857" s="5" t="n"/>
      <c r="G857" s="15" t="n"/>
      <c r="H857" s="14" t="n"/>
      <c r="I857" s="5" t="n"/>
      <c r="J857" s="6">
        <f>IF(AND(B857&amp;""="",F857&amp;""=""),"",IFERROR(INDEX('المنتجات'!$B$5:$B$204,MATCH($F857,'المنتجات'!$A$5:$A$204,0))&amp;"",""))</f>
        <v/>
      </c>
      <c r="K857" s="18">
        <f>IF(AND(B857&amp;""="",F857&amp;""=""),"",IFERROR(INDEX('المنتجات'!$D$5:$D$204,MATCH($F857,'المنتجات'!$A$5:$A$204,0))*G857-H857,0))</f>
        <v/>
      </c>
      <c r="L857" s="18">
        <f>IF(AND(B857&amp;""="",F857&amp;""=""),"",IF(I857="تم التسليم",IFERROR(INDEX('المحافظات'!$B$5:$B$44,MATCH($E857,'المحافظات'!$A$5:$A$44,0)),0),0))</f>
        <v/>
      </c>
      <c r="M857" s="18">
        <f>IF(AND(B857&amp;""="",F857&amp;""=""),"",IFERROR(INDEX('المنتجات'!$C$5:$C$204,MATCH($F857,'المنتجات'!$A$5:$A$204,0))*G857,0))</f>
        <v/>
      </c>
      <c r="N857" s="18">
        <f>IF(AND(B857&amp;""="",F857&amp;""=""),"",IF(I857="تم التسليم",IFERROR(INDEX('المحافظات'!$C$5:$C$44,MATCH($E857,'المحافظات'!$A$5:$A$44,0)),0),IF(I857="مرتجع",IFERROR(INDEX('المحافظات'!$D$5:$D$44,MATCH($E857,'المحافظات'!$A$5:$A$44,0)),0),0)))</f>
        <v/>
      </c>
      <c r="O857" s="18">
        <f>IF(AND(B857&amp;""="",F857&amp;""=""),"",IF(I857="تم التسليم",K857+L857-M857-N857,IF(I857="مرتجع",-N857,IF(I857="ملغي",0,""))))</f>
        <v/>
      </c>
      <c r="P857" s="6">
        <f>IF(AND(B857&amp;""="",F857&amp;""=""),"",IF(NOT(ISNUMBER(MATCH(F857,'المنتجات'!$A$5:$A$204,0))),"كود المنتج غير معروف",IF(NOT(ISNUMBER(MATCH(E857,'المحافظات'!$A$5:$A$44,0))),"المنطقة غير معروفة",IF(K857&lt;0,"الخصم أكبر من قيمة الطلب",IF(I857&amp;""="","اكتب الحالة","")))))</f>
        <v/>
      </c>
    </row>
    <row r="858">
      <c r="A858" s="17" t="n"/>
      <c r="B858" s="5" t="n"/>
      <c r="C858" s="5" t="n"/>
      <c r="D858" s="13" t="n"/>
      <c r="E858" s="5" t="n"/>
      <c r="F858" s="5" t="n"/>
      <c r="G858" s="15" t="n"/>
      <c r="H858" s="14" t="n"/>
      <c r="I858" s="5" t="n"/>
      <c r="J858" s="6">
        <f>IF(AND(B858&amp;""="",F858&amp;""=""),"",IFERROR(INDEX('المنتجات'!$B$5:$B$204,MATCH($F858,'المنتجات'!$A$5:$A$204,0))&amp;"",""))</f>
        <v/>
      </c>
      <c r="K858" s="18">
        <f>IF(AND(B858&amp;""="",F858&amp;""=""),"",IFERROR(INDEX('المنتجات'!$D$5:$D$204,MATCH($F858,'المنتجات'!$A$5:$A$204,0))*G858-H858,0))</f>
        <v/>
      </c>
      <c r="L858" s="18">
        <f>IF(AND(B858&amp;""="",F858&amp;""=""),"",IF(I858="تم التسليم",IFERROR(INDEX('المحافظات'!$B$5:$B$44,MATCH($E858,'المحافظات'!$A$5:$A$44,0)),0),0))</f>
        <v/>
      </c>
      <c r="M858" s="18">
        <f>IF(AND(B858&amp;""="",F858&amp;""=""),"",IFERROR(INDEX('المنتجات'!$C$5:$C$204,MATCH($F858,'المنتجات'!$A$5:$A$204,0))*G858,0))</f>
        <v/>
      </c>
      <c r="N858" s="18">
        <f>IF(AND(B858&amp;""="",F858&amp;""=""),"",IF(I858="تم التسليم",IFERROR(INDEX('المحافظات'!$C$5:$C$44,MATCH($E858,'المحافظات'!$A$5:$A$44,0)),0),IF(I858="مرتجع",IFERROR(INDEX('المحافظات'!$D$5:$D$44,MATCH($E858,'المحافظات'!$A$5:$A$44,0)),0),0)))</f>
        <v/>
      </c>
      <c r="O858" s="18">
        <f>IF(AND(B858&amp;""="",F858&amp;""=""),"",IF(I858="تم التسليم",K858+L858-M858-N858,IF(I858="مرتجع",-N858,IF(I858="ملغي",0,""))))</f>
        <v/>
      </c>
      <c r="P858" s="6">
        <f>IF(AND(B858&amp;""="",F858&amp;""=""),"",IF(NOT(ISNUMBER(MATCH(F858,'المنتجات'!$A$5:$A$204,0))),"كود المنتج غير معروف",IF(NOT(ISNUMBER(MATCH(E858,'المحافظات'!$A$5:$A$44,0))),"المنطقة غير معروفة",IF(K858&lt;0,"الخصم أكبر من قيمة الطلب",IF(I858&amp;""="","اكتب الحالة","")))))</f>
        <v/>
      </c>
    </row>
    <row r="859">
      <c r="A859" s="17" t="n"/>
      <c r="B859" s="5" t="n"/>
      <c r="C859" s="5" t="n"/>
      <c r="D859" s="13" t="n"/>
      <c r="E859" s="5" t="n"/>
      <c r="F859" s="5" t="n"/>
      <c r="G859" s="15" t="n"/>
      <c r="H859" s="14" t="n"/>
      <c r="I859" s="5" t="n"/>
      <c r="J859" s="6">
        <f>IF(AND(B859&amp;""="",F859&amp;""=""),"",IFERROR(INDEX('المنتجات'!$B$5:$B$204,MATCH($F859,'المنتجات'!$A$5:$A$204,0))&amp;"",""))</f>
        <v/>
      </c>
      <c r="K859" s="18">
        <f>IF(AND(B859&amp;""="",F859&amp;""=""),"",IFERROR(INDEX('المنتجات'!$D$5:$D$204,MATCH($F859,'المنتجات'!$A$5:$A$204,0))*G859-H859,0))</f>
        <v/>
      </c>
      <c r="L859" s="18">
        <f>IF(AND(B859&amp;""="",F859&amp;""=""),"",IF(I859="تم التسليم",IFERROR(INDEX('المحافظات'!$B$5:$B$44,MATCH($E859,'المحافظات'!$A$5:$A$44,0)),0),0))</f>
        <v/>
      </c>
      <c r="M859" s="18">
        <f>IF(AND(B859&amp;""="",F859&amp;""=""),"",IFERROR(INDEX('المنتجات'!$C$5:$C$204,MATCH($F859,'المنتجات'!$A$5:$A$204,0))*G859,0))</f>
        <v/>
      </c>
      <c r="N859" s="18">
        <f>IF(AND(B859&amp;""="",F859&amp;""=""),"",IF(I859="تم التسليم",IFERROR(INDEX('المحافظات'!$C$5:$C$44,MATCH($E859,'المحافظات'!$A$5:$A$44,0)),0),IF(I859="مرتجع",IFERROR(INDEX('المحافظات'!$D$5:$D$44,MATCH($E859,'المحافظات'!$A$5:$A$44,0)),0),0)))</f>
        <v/>
      </c>
      <c r="O859" s="18">
        <f>IF(AND(B859&amp;""="",F859&amp;""=""),"",IF(I859="تم التسليم",K859+L859-M859-N859,IF(I859="مرتجع",-N859,IF(I859="ملغي",0,""))))</f>
        <v/>
      </c>
      <c r="P859" s="6">
        <f>IF(AND(B859&amp;""="",F859&amp;""=""),"",IF(NOT(ISNUMBER(MATCH(F859,'المنتجات'!$A$5:$A$204,0))),"كود المنتج غير معروف",IF(NOT(ISNUMBER(MATCH(E859,'المحافظات'!$A$5:$A$44,0))),"المنطقة غير معروفة",IF(K859&lt;0,"الخصم أكبر من قيمة الطلب",IF(I859&amp;""="","اكتب الحالة","")))))</f>
        <v/>
      </c>
    </row>
    <row r="860">
      <c r="A860" s="17" t="n"/>
      <c r="B860" s="5" t="n"/>
      <c r="C860" s="5" t="n"/>
      <c r="D860" s="13" t="n"/>
      <c r="E860" s="5" t="n"/>
      <c r="F860" s="5" t="n"/>
      <c r="G860" s="15" t="n"/>
      <c r="H860" s="14" t="n"/>
      <c r="I860" s="5" t="n"/>
      <c r="J860" s="6">
        <f>IF(AND(B860&amp;""="",F860&amp;""=""),"",IFERROR(INDEX('المنتجات'!$B$5:$B$204,MATCH($F860,'المنتجات'!$A$5:$A$204,0))&amp;"",""))</f>
        <v/>
      </c>
      <c r="K860" s="18">
        <f>IF(AND(B860&amp;""="",F860&amp;""=""),"",IFERROR(INDEX('المنتجات'!$D$5:$D$204,MATCH($F860,'المنتجات'!$A$5:$A$204,0))*G860-H860,0))</f>
        <v/>
      </c>
      <c r="L860" s="18">
        <f>IF(AND(B860&amp;""="",F860&amp;""=""),"",IF(I860="تم التسليم",IFERROR(INDEX('المحافظات'!$B$5:$B$44,MATCH($E860,'المحافظات'!$A$5:$A$44,0)),0),0))</f>
        <v/>
      </c>
      <c r="M860" s="18">
        <f>IF(AND(B860&amp;""="",F860&amp;""=""),"",IFERROR(INDEX('المنتجات'!$C$5:$C$204,MATCH($F860,'المنتجات'!$A$5:$A$204,0))*G860,0))</f>
        <v/>
      </c>
      <c r="N860" s="18">
        <f>IF(AND(B860&amp;""="",F860&amp;""=""),"",IF(I860="تم التسليم",IFERROR(INDEX('المحافظات'!$C$5:$C$44,MATCH($E860,'المحافظات'!$A$5:$A$44,0)),0),IF(I860="مرتجع",IFERROR(INDEX('المحافظات'!$D$5:$D$44,MATCH($E860,'المحافظات'!$A$5:$A$44,0)),0),0)))</f>
        <v/>
      </c>
      <c r="O860" s="18">
        <f>IF(AND(B860&amp;""="",F860&amp;""=""),"",IF(I860="تم التسليم",K860+L860-M860-N860,IF(I860="مرتجع",-N860,IF(I860="ملغي",0,""))))</f>
        <v/>
      </c>
      <c r="P860" s="6">
        <f>IF(AND(B860&amp;""="",F860&amp;""=""),"",IF(NOT(ISNUMBER(MATCH(F860,'المنتجات'!$A$5:$A$204,0))),"كود المنتج غير معروف",IF(NOT(ISNUMBER(MATCH(E860,'المحافظات'!$A$5:$A$44,0))),"المنطقة غير معروفة",IF(K860&lt;0,"الخصم أكبر من قيمة الطلب",IF(I860&amp;""="","اكتب الحالة","")))))</f>
        <v/>
      </c>
    </row>
    <row r="861">
      <c r="A861" s="17" t="n"/>
      <c r="B861" s="5" t="n"/>
      <c r="C861" s="5" t="n"/>
      <c r="D861" s="13" t="n"/>
      <c r="E861" s="5" t="n"/>
      <c r="F861" s="5" t="n"/>
      <c r="G861" s="15" t="n"/>
      <c r="H861" s="14" t="n"/>
      <c r="I861" s="5" t="n"/>
      <c r="J861" s="6">
        <f>IF(AND(B861&amp;""="",F861&amp;""=""),"",IFERROR(INDEX('المنتجات'!$B$5:$B$204,MATCH($F861,'المنتجات'!$A$5:$A$204,0))&amp;"",""))</f>
        <v/>
      </c>
      <c r="K861" s="18">
        <f>IF(AND(B861&amp;""="",F861&amp;""=""),"",IFERROR(INDEX('المنتجات'!$D$5:$D$204,MATCH($F861,'المنتجات'!$A$5:$A$204,0))*G861-H861,0))</f>
        <v/>
      </c>
      <c r="L861" s="18">
        <f>IF(AND(B861&amp;""="",F861&amp;""=""),"",IF(I861="تم التسليم",IFERROR(INDEX('المحافظات'!$B$5:$B$44,MATCH($E861,'المحافظات'!$A$5:$A$44,0)),0),0))</f>
        <v/>
      </c>
      <c r="M861" s="18">
        <f>IF(AND(B861&amp;""="",F861&amp;""=""),"",IFERROR(INDEX('المنتجات'!$C$5:$C$204,MATCH($F861,'المنتجات'!$A$5:$A$204,0))*G861,0))</f>
        <v/>
      </c>
      <c r="N861" s="18">
        <f>IF(AND(B861&amp;""="",F861&amp;""=""),"",IF(I861="تم التسليم",IFERROR(INDEX('المحافظات'!$C$5:$C$44,MATCH($E861,'المحافظات'!$A$5:$A$44,0)),0),IF(I861="مرتجع",IFERROR(INDEX('المحافظات'!$D$5:$D$44,MATCH($E861,'المحافظات'!$A$5:$A$44,0)),0),0)))</f>
        <v/>
      </c>
      <c r="O861" s="18">
        <f>IF(AND(B861&amp;""="",F861&amp;""=""),"",IF(I861="تم التسليم",K861+L861-M861-N861,IF(I861="مرتجع",-N861,IF(I861="ملغي",0,""))))</f>
        <v/>
      </c>
      <c r="P861" s="6">
        <f>IF(AND(B861&amp;""="",F861&amp;""=""),"",IF(NOT(ISNUMBER(MATCH(F861,'المنتجات'!$A$5:$A$204,0))),"كود المنتج غير معروف",IF(NOT(ISNUMBER(MATCH(E861,'المحافظات'!$A$5:$A$44,0))),"المنطقة غير معروفة",IF(K861&lt;0,"الخصم أكبر من قيمة الطلب",IF(I861&amp;""="","اكتب الحالة","")))))</f>
        <v/>
      </c>
    </row>
    <row r="862">
      <c r="A862" s="17" t="n"/>
      <c r="B862" s="5" t="n"/>
      <c r="C862" s="5" t="n"/>
      <c r="D862" s="13" t="n"/>
      <c r="E862" s="5" t="n"/>
      <c r="F862" s="5" t="n"/>
      <c r="G862" s="15" t="n"/>
      <c r="H862" s="14" t="n"/>
      <c r="I862" s="5" t="n"/>
      <c r="J862" s="6">
        <f>IF(AND(B862&amp;""="",F862&amp;""=""),"",IFERROR(INDEX('المنتجات'!$B$5:$B$204,MATCH($F862,'المنتجات'!$A$5:$A$204,0))&amp;"",""))</f>
        <v/>
      </c>
      <c r="K862" s="18">
        <f>IF(AND(B862&amp;""="",F862&amp;""=""),"",IFERROR(INDEX('المنتجات'!$D$5:$D$204,MATCH($F862,'المنتجات'!$A$5:$A$204,0))*G862-H862,0))</f>
        <v/>
      </c>
      <c r="L862" s="18">
        <f>IF(AND(B862&amp;""="",F862&amp;""=""),"",IF(I862="تم التسليم",IFERROR(INDEX('المحافظات'!$B$5:$B$44,MATCH($E862,'المحافظات'!$A$5:$A$44,0)),0),0))</f>
        <v/>
      </c>
      <c r="M862" s="18">
        <f>IF(AND(B862&amp;""="",F862&amp;""=""),"",IFERROR(INDEX('المنتجات'!$C$5:$C$204,MATCH($F862,'المنتجات'!$A$5:$A$204,0))*G862,0))</f>
        <v/>
      </c>
      <c r="N862" s="18">
        <f>IF(AND(B862&amp;""="",F862&amp;""=""),"",IF(I862="تم التسليم",IFERROR(INDEX('المحافظات'!$C$5:$C$44,MATCH($E862,'المحافظات'!$A$5:$A$44,0)),0),IF(I862="مرتجع",IFERROR(INDEX('المحافظات'!$D$5:$D$44,MATCH($E862,'المحافظات'!$A$5:$A$44,0)),0),0)))</f>
        <v/>
      </c>
      <c r="O862" s="18">
        <f>IF(AND(B862&amp;""="",F862&amp;""=""),"",IF(I862="تم التسليم",K862+L862-M862-N862,IF(I862="مرتجع",-N862,IF(I862="ملغي",0,""))))</f>
        <v/>
      </c>
      <c r="P862" s="6">
        <f>IF(AND(B862&amp;""="",F862&amp;""=""),"",IF(NOT(ISNUMBER(MATCH(F862,'المنتجات'!$A$5:$A$204,0))),"كود المنتج غير معروف",IF(NOT(ISNUMBER(MATCH(E862,'المحافظات'!$A$5:$A$44,0))),"المنطقة غير معروفة",IF(K862&lt;0,"الخصم أكبر من قيمة الطلب",IF(I862&amp;""="","اكتب الحالة","")))))</f>
        <v/>
      </c>
    </row>
    <row r="863">
      <c r="A863" s="17" t="n"/>
      <c r="B863" s="5" t="n"/>
      <c r="C863" s="5" t="n"/>
      <c r="D863" s="13" t="n"/>
      <c r="E863" s="5" t="n"/>
      <c r="F863" s="5" t="n"/>
      <c r="G863" s="15" t="n"/>
      <c r="H863" s="14" t="n"/>
      <c r="I863" s="5" t="n"/>
      <c r="J863" s="6">
        <f>IF(AND(B863&amp;""="",F863&amp;""=""),"",IFERROR(INDEX('المنتجات'!$B$5:$B$204,MATCH($F863,'المنتجات'!$A$5:$A$204,0))&amp;"",""))</f>
        <v/>
      </c>
      <c r="K863" s="18">
        <f>IF(AND(B863&amp;""="",F863&amp;""=""),"",IFERROR(INDEX('المنتجات'!$D$5:$D$204,MATCH($F863,'المنتجات'!$A$5:$A$204,0))*G863-H863,0))</f>
        <v/>
      </c>
      <c r="L863" s="18">
        <f>IF(AND(B863&amp;""="",F863&amp;""=""),"",IF(I863="تم التسليم",IFERROR(INDEX('المحافظات'!$B$5:$B$44,MATCH($E863,'المحافظات'!$A$5:$A$44,0)),0),0))</f>
        <v/>
      </c>
      <c r="M863" s="18">
        <f>IF(AND(B863&amp;""="",F863&amp;""=""),"",IFERROR(INDEX('المنتجات'!$C$5:$C$204,MATCH($F863,'المنتجات'!$A$5:$A$204,0))*G863,0))</f>
        <v/>
      </c>
      <c r="N863" s="18">
        <f>IF(AND(B863&amp;""="",F863&amp;""=""),"",IF(I863="تم التسليم",IFERROR(INDEX('المحافظات'!$C$5:$C$44,MATCH($E863,'المحافظات'!$A$5:$A$44,0)),0),IF(I863="مرتجع",IFERROR(INDEX('المحافظات'!$D$5:$D$44,MATCH($E863,'المحافظات'!$A$5:$A$44,0)),0),0)))</f>
        <v/>
      </c>
      <c r="O863" s="18">
        <f>IF(AND(B863&amp;""="",F863&amp;""=""),"",IF(I863="تم التسليم",K863+L863-M863-N863,IF(I863="مرتجع",-N863,IF(I863="ملغي",0,""))))</f>
        <v/>
      </c>
      <c r="P863" s="6">
        <f>IF(AND(B863&amp;""="",F863&amp;""=""),"",IF(NOT(ISNUMBER(MATCH(F863,'المنتجات'!$A$5:$A$204,0))),"كود المنتج غير معروف",IF(NOT(ISNUMBER(MATCH(E863,'المحافظات'!$A$5:$A$44,0))),"المنطقة غير معروفة",IF(K863&lt;0,"الخصم أكبر من قيمة الطلب",IF(I863&amp;""="","اكتب الحالة","")))))</f>
        <v/>
      </c>
    </row>
    <row r="864">
      <c r="A864" s="17" t="n"/>
      <c r="B864" s="5" t="n"/>
      <c r="C864" s="5" t="n"/>
      <c r="D864" s="13" t="n"/>
      <c r="E864" s="5" t="n"/>
      <c r="F864" s="5" t="n"/>
      <c r="G864" s="15" t="n"/>
      <c r="H864" s="14" t="n"/>
      <c r="I864" s="5" t="n"/>
      <c r="J864" s="6">
        <f>IF(AND(B864&amp;""="",F864&amp;""=""),"",IFERROR(INDEX('المنتجات'!$B$5:$B$204,MATCH($F864,'المنتجات'!$A$5:$A$204,0))&amp;"",""))</f>
        <v/>
      </c>
      <c r="K864" s="18">
        <f>IF(AND(B864&amp;""="",F864&amp;""=""),"",IFERROR(INDEX('المنتجات'!$D$5:$D$204,MATCH($F864,'المنتجات'!$A$5:$A$204,0))*G864-H864,0))</f>
        <v/>
      </c>
      <c r="L864" s="18">
        <f>IF(AND(B864&amp;""="",F864&amp;""=""),"",IF(I864="تم التسليم",IFERROR(INDEX('المحافظات'!$B$5:$B$44,MATCH($E864,'المحافظات'!$A$5:$A$44,0)),0),0))</f>
        <v/>
      </c>
      <c r="M864" s="18">
        <f>IF(AND(B864&amp;""="",F864&amp;""=""),"",IFERROR(INDEX('المنتجات'!$C$5:$C$204,MATCH($F864,'المنتجات'!$A$5:$A$204,0))*G864,0))</f>
        <v/>
      </c>
      <c r="N864" s="18">
        <f>IF(AND(B864&amp;""="",F864&amp;""=""),"",IF(I864="تم التسليم",IFERROR(INDEX('المحافظات'!$C$5:$C$44,MATCH($E864,'المحافظات'!$A$5:$A$44,0)),0),IF(I864="مرتجع",IFERROR(INDEX('المحافظات'!$D$5:$D$44,MATCH($E864,'المحافظات'!$A$5:$A$44,0)),0),0)))</f>
        <v/>
      </c>
      <c r="O864" s="18">
        <f>IF(AND(B864&amp;""="",F864&amp;""=""),"",IF(I864="تم التسليم",K864+L864-M864-N864,IF(I864="مرتجع",-N864,IF(I864="ملغي",0,""))))</f>
        <v/>
      </c>
      <c r="P864" s="6">
        <f>IF(AND(B864&amp;""="",F864&amp;""=""),"",IF(NOT(ISNUMBER(MATCH(F864,'المنتجات'!$A$5:$A$204,0))),"كود المنتج غير معروف",IF(NOT(ISNUMBER(MATCH(E864,'المحافظات'!$A$5:$A$44,0))),"المنطقة غير معروفة",IF(K864&lt;0,"الخصم أكبر من قيمة الطلب",IF(I864&amp;""="","اكتب الحالة","")))))</f>
        <v/>
      </c>
    </row>
    <row r="865">
      <c r="A865" s="17" t="n"/>
      <c r="B865" s="5" t="n"/>
      <c r="C865" s="5" t="n"/>
      <c r="D865" s="13" t="n"/>
      <c r="E865" s="5" t="n"/>
      <c r="F865" s="5" t="n"/>
      <c r="G865" s="15" t="n"/>
      <c r="H865" s="14" t="n"/>
      <c r="I865" s="5" t="n"/>
      <c r="J865" s="6">
        <f>IF(AND(B865&amp;""="",F865&amp;""=""),"",IFERROR(INDEX('المنتجات'!$B$5:$B$204,MATCH($F865,'المنتجات'!$A$5:$A$204,0))&amp;"",""))</f>
        <v/>
      </c>
      <c r="K865" s="18">
        <f>IF(AND(B865&amp;""="",F865&amp;""=""),"",IFERROR(INDEX('المنتجات'!$D$5:$D$204,MATCH($F865,'المنتجات'!$A$5:$A$204,0))*G865-H865,0))</f>
        <v/>
      </c>
      <c r="L865" s="18">
        <f>IF(AND(B865&amp;""="",F865&amp;""=""),"",IF(I865="تم التسليم",IFERROR(INDEX('المحافظات'!$B$5:$B$44,MATCH($E865,'المحافظات'!$A$5:$A$44,0)),0),0))</f>
        <v/>
      </c>
      <c r="M865" s="18">
        <f>IF(AND(B865&amp;""="",F865&amp;""=""),"",IFERROR(INDEX('المنتجات'!$C$5:$C$204,MATCH($F865,'المنتجات'!$A$5:$A$204,0))*G865,0))</f>
        <v/>
      </c>
      <c r="N865" s="18">
        <f>IF(AND(B865&amp;""="",F865&amp;""=""),"",IF(I865="تم التسليم",IFERROR(INDEX('المحافظات'!$C$5:$C$44,MATCH($E865,'المحافظات'!$A$5:$A$44,0)),0),IF(I865="مرتجع",IFERROR(INDEX('المحافظات'!$D$5:$D$44,MATCH($E865,'المحافظات'!$A$5:$A$44,0)),0),0)))</f>
        <v/>
      </c>
      <c r="O865" s="18">
        <f>IF(AND(B865&amp;""="",F865&amp;""=""),"",IF(I865="تم التسليم",K865+L865-M865-N865,IF(I865="مرتجع",-N865,IF(I865="ملغي",0,""))))</f>
        <v/>
      </c>
      <c r="P865" s="6">
        <f>IF(AND(B865&amp;""="",F865&amp;""=""),"",IF(NOT(ISNUMBER(MATCH(F865,'المنتجات'!$A$5:$A$204,0))),"كود المنتج غير معروف",IF(NOT(ISNUMBER(MATCH(E865,'المحافظات'!$A$5:$A$44,0))),"المنطقة غير معروفة",IF(K865&lt;0,"الخصم أكبر من قيمة الطلب",IF(I865&amp;""="","اكتب الحالة","")))))</f>
        <v/>
      </c>
    </row>
    <row r="866">
      <c r="A866" s="17" t="n"/>
      <c r="B866" s="5" t="n"/>
      <c r="C866" s="5" t="n"/>
      <c r="D866" s="13" t="n"/>
      <c r="E866" s="5" t="n"/>
      <c r="F866" s="5" t="n"/>
      <c r="G866" s="15" t="n"/>
      <c r="H866" s="14" t="n"/>
      <c r="I866" s="5" t="n"/>
      <c r="J866" s="6">
        <f>IF(AND(B866&amp;""="",F866&amp;""=""),"",IFERROR(INDEX('المنتجات'!$B$5:$B$204,MATCH($F866,'المنتجات'!$A$5:$A$204,0))&amp;"",""))</f>
        <v/>
      </c>
      <c r="K866" s="18">
        <f>IF(AND(B866&amp;""="",F866&amp;""=""),"",IFERROR(INDEX('المنتجات'!$D$5:$D$204,MATCH($F866,'المنتجات'!$A$5:$A$204,0))*G866-H866,0))</f>
        <v/>
      </c>
      <c r="L866" s="18">
        <f>IF(AND(B866&amp;""="",F866&amp;""=""),"",IF(I866="تم التسليم",IFERROR(INDEX('المحافظات'!$B$5:$B$44,MATCH($E866,'المحافظات'!$A$5:$A$44,0)),0),0))</f>
        <v/>
      </c>
      <c r="M866" s="18">
        <f>IF(AND(B866&amp;""="",F866&amp;""=""),"",IFERROR(INDEX('المنتجات'!$C$5:$C$204,MATCH($F866,'المنتجات'!$A$5:$A$204,0))*G866,0))</f>
        <v/>
      </c>
      <c r="N866" s="18">
        <f>IF(AND(B866&amp;""="",F866&amp;""=""),"",IF(I866="تم التسليم",IFERROR(INDEX('المحافظات'!$C$5:$C$44,MATCH($E866,'المحافظات'!$A$5:$A$44,0)),0),IF(I866="مرتجع",IFERROR(INDEX('المحافظات'!$D$5:$D$44,MATCH($E866,'المحافظات'!$A$5:$A$44,0)),0),0)))</f>
        <v/>
      </c>
      <c r="O866" s="18">
        <f>IF(AND(B866&amp;""="",F866&amp;""=""),"",IF(I866="تم التسليم",K866+L866-M866-N866,IF(I866="مرتجع",-N866,IF(I866="ملغي",0,""))))</f>
        <v/>
      </c>
      <c r="P866" s="6">
        <f>IF(AND(B866&amp;""="",F866&amp;""=""),"",IF(NOT(ISNUMBER(MATCH(F866,'المنتجات'!$A$5:$A$204,0))),"كود المنتج غير معروف",IF(NOT(ISNUMBER(MATCH(E866,'المحافظات'!$A$5:$A$44,0))),"المنطقة غير معروفة",IF(K866&lt;0,"الخصم أكبر من قيمة الطلب",IF(I866&amp;""="","اكتب الحالة","")))))</f>
        <v/>
      </c>
    </row>
    <row r="867">
      <c r="A867" s="17" t="n"/>
      <c r="B867" s="5" t="n"/>
      <c r="C867" s="5" t="n"/>
      <c r="D867" s="13" t="n"/>
      <c r="E867" s="5" t="n"/>
      <c r="F867" s="5" t="n"/>
      <c r="G867" s="15" t="n"/>
      <c r="H867" s="14" t="n"/>
      <c r="I867" s="5" t="n"/>
      <c r="J867" s="6">
        <f>IF(AND(B867&amp;""="",F867&amp;""=""),"",IFERROR(INDEX('المنتجات'!$B$5:$B$204,MATCH($F867,'المنتجات'!$A$5:$A$204,0))&amp;"",""))</f>
        <v/>
      </c>
      <c r="K867" s="18">
        <f>IF(AND(B867&amp;""="",F867&amp;""=""),"",IFERROR(INDEX('المنتجات'!$D$5:$D$204,MATCH($F867,'المنتجات'!$A$5:$A$204,0))*G867-H867,0))</f>
        <v/>
      </c>
      <c r="L867" s="18">
        <f>IF(AND(B867&amp;""="",F867&amp;""=""),"",IF(I867="تم التسليم",IFERROR(INDEX('المحافظات'!$B$5:$B$44,MATCH($E867,'المحافظات'!$A$5:$A$44,0)),0),0))</f>
        <v/>
      </c>
      <c r="M867" s="18">
        <f>IF(AND(B867&amp;""="",F867&amp;""=""),"",IFERROR(INDEX('المنتجات'!$C$5:$C$204,MATCH($F867,'المنتجات'!$A$5:$A$204,0))*G867,0))</f>
        <v/>
      </c>
      <c r="N867" s="18">
        <f>IF(AND(B867&amp;""="",F867&amp;""=""),"",IF(I867="تم التسليم",IFERROR(INDEX('المحافظات'!$C$5:$C$44,MATCH($E867,'المحافظات'!$A$5:$A$44,0)),0),IF(I867="مرتجع",IFERROR(INDEX('المحافظات'!$D$5:$D$44,MATCH($E867,'المحافظات'!$A$5:$A$44,0)),0),0)))</f>
        <v/>
      </c>
      <c r="O867" s="18">
        <f>IF(AND(B867&amp;""="",F867&amp;""=""),"",IF(I867="تم التسليم",K867+L867-M867-N867,IF(I867="مرتجع",-N867,IF(I867="ملغي",0,""))))</f>
        <v/>
      </c>
      <c r="P867" s="6">
        <f>IF(AND(B867&amp;""="",F867&amp;""=""),"",IF(NOT(ISNUMBER(MATCH(F867,'المنتجات'!$A$5:$A$204,0))),"كود المنتج غير معروف",IF(NOT(ISNUMBER(MATCH(E867,'المحافظات'!$A$5:$A$44,0))),"المنطقة غير معروفة",IF(K867&lt;0,"الخصم أكبر من قيمة الطلب",IF(I867&amp;""="","اكتب الحالة","")))))</f>
        <v/>
      </c>
    </row>
    <row r="868">
      <c r="A868" s="17" t="n"/>
      <c r="B868" s="5" t="n"/>
      <c r="C868" s="5" t="n"/>
      <c r="D868" s="13" t="n"/>
      <c r="E868" s="5" t="n"/>
      <c r="F868" s="5" t="n"/>
      <c r="G868" s="15" t="n"/>
      <c r="H868" s="14" t="n"/>
      <c r="I868" s="5" t="n"/>
      <c r="J868" s="6">
        <f>IF(AND(B868&amp;""="",F868&amp;""=""),"",IFERROR(INDEX('المنتجات'!$B$5:$B$204,MATCH($F868,'المنتجات'!$A$5:$A$204,0))&amp;"",""))</f>
        <v/>
      </c>
      <c r="K868" s="18">
        <f>IF(AND(B868&amp;""="",F868&amp;""=""),"",IFERROR(INDEX('المنتجات'!$D$5:$D$204,MATCH($F868,'المنتجات'!$A$5:$A$204,0))*G868-H868,0))</f>
        <v/>
      </c>
      <c r="L868" s="18">
        <f>IF(AND(B868&amp;""="",F868&amp;""=""),"",IF(I868="تم التسليم",IFERROR(INDEX('المحافظات'!$B$5:$B$44,MATCH($E868,'المحافظات'!$A$5:$A$44,0)),0),0))</f>
        <v/>
      </c>
      <c r="M868" s="18">
        <f>IF(AND(B868&amp;""="",F868&amp;""=""),"",IFERROR(INDEX('المنتجات'!$C$5:$C$204,MATCH($F868,'المنتجات'!$A$5:$A$204,0))*G868,0))</f>
        <v/>
      </c>
      <c r="N868" s="18">
        <f>IF(AND(B868&amp;""="",F868&amp;""=""),"",IF(I868="تم التسليم",IFERROR(INDEX('المحافظات'!$C$5:$C$44,MATCH($E868,'المحافظات'!$A$5:$A$44,0)),0),IF(I868="مرتجع",IFERROR(INDEX('المحافظات'!$D$5:$D$44,MATCH($E868,'المحافظات'!$A$5:$A$44,0)),0),0)))</f>
        <v/>
      </c>
      <c r="O868" s="18">
        <f>IF(AND(B868&amp;""="",F868&amp;""=""),"",IF(I868="تم التسليم",K868+L868-M868-N868,IF(I868="مرتجع",-N868,IF(I868="ملغي",0,""))))</f>
        <v/>
      </c>
      <c r="P868" s="6">
        <f>IF(AND(B868&amp;""="",F868&amp;""=""),"",IF(NOT(ISNUMBER(MATCH(F868,'المنتجات'!$A$5:$A$204,0))),"كود المنتج غير معروف",IF(NOT(ISNUMBER(MATCH(E868,'المحافظات'!$A$5:$A$44,0))),"المنطقة غير معروفة",IF(K868&lt;0,"الخصم أكبر من قيمة الطلب",IF(I868&amp;""="","اكتب الحالة","")))))</f>
        <v/>
      </c>
    </row>
    <row r="869">
      <c r="A869" s="17" t="n"/>
      <c r="B869" s="5" t="n"/>
      <c r="C869" s="5" t="n"/>
      <c r="D869" s="13" t="n"/>
      <c r="E869" s="5" t="n"/>
      <c r="F869" s="5" t="n"/>
      <c r="G869" s="15" t="n"/>
      <c r="H869" s="14" t="n"/>
      <c r="I869" s="5" t="n"/>
      <c r="J869" s="6">
        <f>IF(AND(B869&amp;""="",F869&amp;""=""),"",IFERROR(INDEX('المنتجات'!$B$5:$B$204,MATCH($F869,'المنتجات'!$A$5:$A$204,0))&amp;"",""))</f>
        <v/>
      </c>
      <c r="K869" s="18">
        <f>IF(AND(B869&amp;""="",F869&amp;""=""),"",IFERROR(INDEX('المنتجات'!$D$5:$D$204,MATCH($F869,'المنتجات'!$A$5:$A$204,0))*G869-H869,0))</f>
        <v/>
      </c>
      <c r="L869" s="18">
        <f>IF(AND(B869&amp;""="",F869&amp;""=""),"",IF(I869="تم التسليم",IFERROR(INDEX('المحافظات'!$B$5:$B$44,MATCH($E869,'المحافظات'!$A$5:$A$44,0)),0),0))</f>
        <v/>
      </c>
      <c r="M869" s="18">
        <f>IF(AND(B869&amp;""="",F869&amp;""=""),"",IFERROR(INDEX('المنتجات'!$C$5:$C$204,MATCH($F869,'المنتجات'!$A$5:$A$204,0))*G869,0))</f>
        <v/>
      </c>
      <c r="N869" s="18">
        <f>IF(AND(B869&amp;""="",F869&amp;""=""),"",IF(I869="تم التسليم",IFERROR(INDEX('المحافظات'!$C$5:$C$44,MATCH($E869,'المحافظات'!$A$5:$A$44,0)),0),IF(I869="مرتجع",IFERROR(INDEX('المحافظات'!$D$5:$D$44,MATCH($E869,'المحافظات'!$A$5:$A$44,0)),0),0)))</f>
        <v/>
      </c>
      <c r="O869" s="18">
        <f>IF(AND(B869&amp;""="",F869&amp;""=""),"",IF(I869="تم التسليم",K869+L869-M869-N869,IF(I869="مرتجع",-N869,IF(I869="ملغي",0,""))))</f>
        <v/>
      </c>
      <c r="P869" s="6">
        <f>IF(AND(B869&amp;""="",F869&amp;""=""),"",IF(NOT(ISNUMBER(MATCH(F869,'المنتجات'!$A$5:$A$204,0))),"كود المنتج غير معروف",IF(NOT(ISNUMBER(MATCH(E869,'المحافظات'!$A$5:$A$44,0))),"المنطقة غير معروفة",IF(K869&lt;0,"الخصم أكبر من قيمة الطلب",IF(I869&amp;""="","اكتب الحالة","")))))</f>
        <v/>
      </c>
    </row>
    <row r="870">
      <c r="A870" s="17" t="n"/>
      <c r="B870" s="5" t="n"/>
      <c r="C870" s="5" t="n"/>
      <c r="D870" s="13" t="n"/>
      <c r="E870" s="5" t="n"/>
      <c r="F870" s="5" t="n"/>
      <c r="G870" s="15" t="n"/>
      <c r="H870" s="14" t="n"/>
      <c r="I870" s="5" t="n"/>
      <c r="J870" s="6">
        <f>IF(AND(B870&amp;""="",F870&amp;""=""),"",IFERROR(INDEX('المنتجات'!$B$5:$B$204,MATCH($F870,'المنتجات'!$A$5:$A$204,0))&amp;"",""))</f>
        <v/>
      </c>
      <c r="K870" s="18">
        <f>IF(AND(B870&amp;""="",F870&amp;""=""),"",IFERROR(INDEX('المنتجات'!$D$5:$D$204,MATCH($F870,'المنتجات'!$A$5:$A$204,0))*G870-H870,0))</f>
        <v/>
      </c>
      <c r="L870" s="18">
        <f>IF(AND(B870&amp;""="",F870&amp;""=""),"",IF(I870="تم التسليم",IFERROR(INDEX('المحافظات'!$B$5:$B$44,MATCH($E870,'المحافظات'!$A$5:$A$44,0)),0),0))</f>
        <v/>
      </c>
      <c r="M870" s="18">
        <f>IF(AND(B870&amp;""="",F870&amp;""=""),"",IFERROR(INDEX('المنتجات'!$C$5:$C$204,MATCH($F870,'المنتجات'!$A$5:$A$204,0))*G870,0))</f>
        <v/>
      </c>
      <c r="N870" s="18">
        <f>IF(AND(B870&amp;""="",F870&amp;""=""),"",IF(I870="تم التسليم",IFERROR(INDEX('المحافظات'!$C$5:$C$44,MATCH($E870,'المحافظات'!$A$5:$A$44,0)),0),IF(I870="مرتجع",IFERROR(INDEX('المحافظات'!$D$5:$D$44,MATCH($E870,'المحافظات'!$A$5:$A$44,0)),0),0)))</f>
        <v/>
      </c>
      <c r="O870" s="18">
        <f>IF(AND(B870&amp;""="",F870&amp;""=""),"",IF(I870="تم التسليم",K870+L870-M870-N870,IF(I870="مرتجع",-N870,IF(I870="ملغي",0,""))))</f>
        <v/>
      </c>
      <c r="P870" s="6">
        <f>IF(AND(B870&amp;""="",F870&amp;""=""),"",IF(NOT(ISNUMBER(MATCH(F870,'المنتجات'!$A$5:$A$204,0))),"كود المنتج غير معروف",IF(NOT(ISNUMBER(MATCH(E870,'المحافظات'!$A$5:$A$44,0))),"المنطقة غير معروفة",IF(K870&lt;0,"الخصم أكبر من قيمة الطلب",IF(I870&amp;""="","اكتب الحالة","")))))</f>
        <v/>
      </c>
    </row>
    <row r="871">
      <c r="A871" s="17" t="n"/>
      <c r="B871" s="5" t="n"/>
      <c r="C871" s="5" t="n"/>
      <c r="D871" s="13" t="n"/>
      <c r="E871" s="5" t="n"/>
      <c r="F871" s="5" t="n"/>
      <c r="G871" s="15" t="n"/>
      <c r="H871" s="14" t="n"/>
      <c r="I871" s="5" t="n"/>
      <c r="J871" s="6">
        <f>IF(AND(B871&amp;""="",F871&amp;""=""),"",IFERROR(INDEX('المنتجات'!$B$5:$B$204,MATCH($F871,'المنتجات'!$A$5:$A$204,0))&amp;"",""))</f>
        <v/>
      </c>
      <c r="K871" s="18">
        <f>IF(AND(B871&amp;""="",F871&amp;""=""),"",IFERROR(INDEX('المنتجات'!$D$5:$D$204,MATCH($F871,'المنتجات'!$A$5:$A$204,0))*G871-H871,0))</f>
        <v/>
      </c>
      <c r="L871" s="18">
        <f>IF(AND(B871&amp;""="",F871&amp;""=""),"",IF(I871="تم التسليم",IFERROR(INDEX('المحافظات'!$B$5:$B$44,MATCH($E871,'المحافظات'!$A$5:$A$44,0)),0),0))</f>
        <v/>
      </c>
      <c r="M871" s="18">
        <f>IF(AND(B871&amp;""="",F871&amp;""=""),"",IFERROR(INDEX('المنتجات'!$C$5:$C$204,MATCH($F871,'المنتجات'!$A$5:$A$204,0))*G871,0))</f>
        <v/>
      </c>
      <c r="N871" s="18">
        <f>IF(AND(B871&amp;""="",F871&amp;""=""),"",IF(I871="تم التسليم",IFERROR(INDEX('المحافظات'!$C$5:$C$44,MATCH($E871,'المحافظات'!$A$5:$A$44,0)),0),IF(I871="مرتجع",IFERROR(INDEX('المحافظات'!$D$5:$D$44,MATCH($E871,'المحافظات'!$A$5:$A$44,0)),0),0)))</f>
        <v/>
      </c>
      <c r="O871" s="18">
        <f>IF(AND(B871&amp;""="",F871&amp;""=""),"",IF(I871="تم التسليم",K871+L871-M871-N871,IF(I871="مرتجع",-N871,IF(I871="ملغي",0,""))))</f>
        <v/>
      </c>
      <c r="P871" s="6">
        <f>IF(AND(B871&amp;""="",F871&amp;""=""),"",IF(NOT(ISNUMBER(MATCH(F871,'المنتجات'!$A$5:$A$204,0))),"كود المنتج غير معروف",IF(NOT(ISNUMBER(MATCH(E871,'المحافظات'!$A$5:$A$44,0))),"المنطقة غير معروفة",IF(K871&lt;0,"الخصم أكبر من قيمة الطلب",IF(I871&amp;""="","اكتب الحالة","")))))</f>
        <v/>
      </c>
    </row>
    <row r="872">
      <c r="A872" s="17" t="n"/>
      <c r="B872" s="5" t="n"/>
      <c r="C872" s="5" t="n"/>
      <c r="D872" s="13" t="n"/>
      <c r="E872" s="5" t="n"/>
      <c r="F872" s="5" t="n"/>
      <c r="G872" s="15" t="n"/>
      <c r="H872" s="14" t="n"/>
      <c r="I872" s="5" t="n"/>
      <c r="J872" s="6">
        <f>IF(AND(B872&amp;""="",F872&amp;""=""),"",IFERROR(INDEX('المنتجات'!$B$5:$B$204,MATCH($F872,'المنتجات'!$A$5:$A$204,0))&amp;"",""))</f>
        <v/>
      </c>
      <c r="K872" s="18">
        <f>IF(AND(B872&amp;""="",F872&amp;""=""),"",IFERROR(INDEX('المنتجات'!$D$5:$D$204,MATCH($F872,'المنتجات'!$A$5:$A$204,0))*G872-H872,0))</f>
        <v/>
      </c>
      <c r="L872" s="18">
        <f>IF(AND(B872&amp;""="",F872&amp;""=""),"",IF(I872="تم التسليم",IFERROR(INDEX('المحافظات'!$B$5:$B$44,MATCH($E872,'المحافظات'!$A$5:$A$44,0)),0),0))</f>
        <v/>
      </c>
      <c r="M872" s="18">
        <f>IF(AND(B872&amp;""="",F872&amp;""=""),"",IFERROR(INDEX('المنتجات'!$C$5:$C$204,MATCH($F872,'المنتجات'!$A$5:$A$204,0))*G872,0))</f>
        <v/>
      </c>
      <c r="N872" s="18">
        <f>IF(AND(B872&amp;""="",F872&amp;""=""),"",IF(I872="تم التسليم",IFERROR(INDEX('المحافظات'!$C$5:$C$44,MATCH($E872,'المحافظات'!$A$5:$A$44,0)),0),IF(I872="مرتجع",IFERROR(INDEX('المحافظات'!$D$5:$D$44,MATCH($E872,'المحافظات'!$A$5:$A$44,0)),0),0)))</f>
        <v/>
      </c>
      <c r="O872" s="18">
        <f>IF(AND(B872&amp;""="",F872&amp;""=""),"",IF(I872="تم التسليم",K872+L872-M872-N872,IF(I872="مرتجع",-N872,IF(I872="ملغي",0,""))))</f>
        <v/>
      </c>
      <c r="P872" s="6">
        <f>IF(AND(B872&amp;""="",F872&amp;""=""),"",IF(NOT(ISNUMBER(MATCH(F872,'المنتجات'!$A$5:$A$204,0))),"كود المنتج غير معروف",IF(NOT(ISNUMBER(MATCH(E872,'المحافظات'!$A$5:$A$44,0))),"المنطقة غير معروفة",IF(K872&lt;0,"الخصم أكبر من قيمة الطلب",IF(I872&amp;""="","اكتب الحالة","")))))</f>
        <v/>
      </c>
    </row>
    <row r="873">
      <c r="A873" s="17" t="n"/>
      <c r="B873" s="5" t="n"/>
      <c r="C873" s="5" t="n"/>
      <c r="D873" s="13" t="n"/>
      <c r="E873" s="5" t="n"/>
      <c r="F873" s="5" t="n"/>
      <c r="G873" s="15" t="n"/>
      <c r="H873" s="14" t="n"/>
      <c r="I873" s="5" t="n"/>
      <c r="J873" s="6">
        <f>IF(AND(B873&amp;""="",F873&amp;""=""),"",IFERROR(INDEX('المنتجات'!$B$5:$B$204,MATCH($F873,'المنتجات'!$A$5:$A$204,0))&amp;"",""))</f>
        <v/>
      </c>
      <c r="K873" s="18">
        <f>IF(AND(B873&amp;""="",F873&amp;""=""),"",IFERROR(INDEX('المنتجات'!$D$5:$D$204,MATCH($F873,'المنتجات'!$A$5:$A$204,0))*G873-H873,0))</f>
        <v/>
      </c>
      <c r="L873" s="18">
        <f>IF(AND(B873&amp;""="",F873&amp;""=""),"",IF(I873="تم التسليم",IFERROR(INDEX('المحافظات'!$B$5:$B$44,MATCH($E873,'المحافظات'!$A$5:$A$44,0)),0),0))</f>
        <v/>
      </c>
      <c r="M873" s="18">
        <f>IF(AND(B873&amp;""="",F873&amp;""=""),"",IFERROR(INDEX('المنتجات'!$C$5:$C$204,MATCH($F873,'المنتجات'!$A$5:$A$204,0))*G873,0))</f>
        <v/>
      </c>
      <c r="N873" s="18">
        <f>IF(AND(B873&amp;""="",F873&amp;""=""),"",IF(I873="تم التسليم",IFERROR(INDEX('المحافظات'!$C$5:$C$44,MATCH($E873,'المحافظات'!$A$5:$A$44,0)),0),IF(I873="مرتجع",IFERROR(INDEX('المحافظات'!$D$5:$D$44,MATCH($E873,'المحافظات'!$A$5:$A$44,0)),0),0)))</f>
        <v/>
      </c>
      <c r="O873" s="18">
        <f>IF(AND(B873&amp;""="",F873&amp;""=""),"",IF(I873="تم التسليم",K873+L873-M873-N873,IF(I873="مرتجع",-N873,IF(I873="ملغي",0,""))))</f>
        <v/>
      </c>
      <c r="P873" s="6">
        <f>IF(AND(B873&amp;""="",F873&amp;""=""),"",IF(NOT(ISNUMBER(MATCH(F873,'المنتجات'!$A$5:$A$204,0))),"كود المنتج غير معروف",IF(NOT(ISNUMBER(MATCH(E873,'المحافظات'!$A$5:$A$44,0))),"المنطقة غير معروفة",IF(K873&lt;0,"الخصم أكبر من قيمة الطلب",IF(I873&amp;""="","اكتب الحالة","")))))</f>
        <v/>
      </c>
    </row>
    <row r="874">
      <c r="A874" s="17" t="n"/>
      <c r="B874" s="5" t="n"/>
      <c r="C874" s="5" t="n"/>
      <c r="D874" s="13" t="n"/>
      <c r="E874" s="5" t="n"/>
      <c r="F874" s="5" t="n"/>
      <c r="G874" s="15" t="n"/>
      <c r="H874" s="14" t="n"/>
      <c r="I874" s="5" t="n"/>
      <c r="J874" s="6">
        <f>IF(AND(B874&amp;""="",F874&amp;""=""),"",IFERROR(INDEX('المنتجات'!$B$5:$B$204,MATCH($F874,'المنتجات'!$A$5:$A$204,0))&amp;"",""))</f>
        <v/>
      </c>
      <c r="K874" s="18">
        <f>IF(AND(B874&amp;""="",F874&amp;""=""),"",IFERROR(INDEX('المنتجات'!$D$5:$D$204,MATCH($F874,'المنتجات'!$A$5:$A$204,0))*G874-H874,0))</f>
        <v/>
      </c>
      <c r="L874" s="18">
        <f>IF(AND(B874&amp;""="",F874&amp;""=""),"",IF(I874="تم التسليم",IFERROR(INDEX('المحافظات'!$B$5:$B$44,MATCH($E874,'المحافظات'!$A$5:$A$44,0)),0),0))</f>
        <v/>
      </c>
      <c r="M874" s="18">
        <f>IF(AND(B874&amp;""="",F874&amp;""=""),"",IFERROR(INDEX('المنتجات'!$C$5:$C$204,MATCH($F874,'المنتجات'!$A$5:$A$204,0))*G874,0))</f>
        <v/>
      </c>
      <c r="N874" s="18">
        <f>IF(AND(B874&amp;""="",F874&amp;""=""),"",IF(I874="تم التسليم",IFERROR(INDEX('المحافظات'!$C$5:$C$44,MATCH($E874,'المحافظات'!$A$5:$A$44,0)),0),IF(I874="مرتجع",IFERROR(INDEX('المحافظات'!$D$5:$D$44,MATCH($E874,'المحافظات'!$A$5:$A$44,0)),0),0)))</f>
        <v/>
      </c>
      <c r="O874" s="18">
        <f>IF(AND(B874&amp;""="",F874&amp;""=""),"",IF(I874="تم التسليم",K874+L874-M874-N874,IF(I874="مرتجع",-N874,IF(I874="ملغي",0,""))))</f>
        <v/>
      </c>
      <c r="P874" s="6">
        <f>IF(AND(B874&amp;""="",F874&amp;""=""),"",IF(NOT(ISNUMBER(MATCH(F874,'المنتجات'!$A$5:$A$204,0))),"كود المنتج غير معروف",IF(NOT(ISNUMBER(MATCH(E874,'المحافظات'!$A$5:$A$44,0))),"المنطقة غير معروفة",IF(K874&lt;0,"الخصم أكبر من قيمة الطلب",IF(I874&amp;""="","اكتب الحالة","")))))</f>
        <v/>
      </c>
    </row>
    <row r="875">
      <c r="A875" s="17" t="n"/>
      <c r="B875" s="5" t="n"/>
      <c r="C875" s="5" t="n"/>
      <c r="D875" s="13" t="n"/>
      <c r="E875" s="5" t="n"/>
      <c r="F875" s="5" t="n"/>
      <c r="G875" s="15" t="n"/>
      <c r="H875" s="14" t="n"/>
      <c r="I875" s="5" t="n"/>
      <c r="J875" s="6">
        <f>IF(AND(B875&amp;""="",F875&amp;""=""),"",IFERROR(INDEX('المنتجات'!$B$5:$B$204,MATCH($F875,'المنتجات'!$A$5:$A$204,0))&amp;"",""))</f>
        <v/>
      </c>
      <c r="K875" s="18">
        <f>IF(AND(B875&amp;""="",F875&amp;""=""),"",IFERROR(INDEX('المنتجات'!$D$5:$D$204,MATCH($F875,'المنتجات'!$A$5:$A$204,0))*G875-H875,0))</f>
        <v/>
      </c>
      <c r="L875" s="18">
        <f>IF(AND(B875&amp;""="",F875&amp;""=""),"",IF(I875="تم التسليم",IFERROR(INDEX('المحافظات'!$B$5:$B$44,MATCH($E875,'المحافظات'!$A$5:$A$44,0)),0),0))</f>
        <v/>
      </c>
      <c r="M875" s="18">
        <f>IF(AND(B875&amp;""="",F875&amp;""=""),"",IFERROR(INDEX('المنتجات'!$C$5:$C$204,MATCH($F875,'المنتجات'!$A$5:$A$204,0))*G875,0))</f>
        <v/>
      </c>
      <c r="N875" s="18">
        <f>IF(AND(B875&amp;""="",F875&amp;""=""),"",IF(I875="تم التسليم",IFERROR(INDEX('المحافظات'!$C$5:$C$44,MATCH($E875,'المحافظات'!$A$5:$A$44,0)),0),IF(I875="مرتجع",IFERROR(INDEX('المحافظات'!$D$5:$D$44,MATCH($E875,'المحافظات'!$A$5:$A$44,0)),0),0)))</f>
        <v/>
      </c>
      <c r="O875" s="18">
        <f>IF(AND(B875&amp;""="",F875&amp;""=""),"",IF(I875="تم التسليم",K875+L875-M875-N875,IF(I875="مرتجع",-N875,IF(I875="ملغي",0,""))))</f>
        <v/>
      </c>
      <c r="P875" s="6">
        <f>IF(AND(B875&amp;""="",F875&amp;""=""),"",IF(NOT(ISNUMBER(MATCH(F875,'المنتجات'!$A$5:$A$204,0))),"كود المنتج غير معروف",IF(NOT(ISNUMBER(MATCH(E875,'المحافظات'!$A$5:$A$44,0))),"المنطقة غير معروفة",IF(K875&lt;0,"الخصم أكبر من قيمة الطلب",IF(I875&amp;""="","اكتب الحالة","")))))</f>
        <v/>
      </c>
    </row>
    <row r="876">
      <c r="A876" s="17" t="n"/>
      <c r="B876" s="5" t="n"/>
      <c r="C876" s="5" t="n"/>
      <c r="D876" s="13" t="n"/>
      <c r="E876" s="5" t="n"/>
      <c r="F876" s="5" t="n"/>
      <c r="G876" s="15" t="n"/>
      <c r="H876" s="14" t="n"/>
      <c r="I876" s="5" t="n"/>
      <c r="J876" s="6">
        <f>IF(AND(B876&amp;""="",F876&amp;""=""),"",IFERROR(INDEX('المنتجات'!$B$5:$B$204,MATCH($F876,'المنتجات'!$A$5:$A$204,0))&amp;"",""))</f>
        <v/>
      </c>
      <c r="K876" s="18">
        <f>IF(AND(B876&amp;""="",F876&amp;""=""),"",IFERROR(INDEX('المنتجات'!$D$5:$D$204,MATCH($F876,'المنتجات'!$A$5:$A$204,0))*G876-H876,0))</f>
        <v/>
      </c>
      <c r="L876" s="18">
        <f>IF(AND(B876&amp;""="",F876&amp;""=""),"",IF(I876="تم التسليم",IFERROR(INDEX('المحافظات'!$B$5:$B$44,MATCH($E876,'المحافظات'!$A$5:$A$44,0)),0),0))</f>
        <v/>
      </c>
      <c r="M876" s="18">
        <f>IF(AND(B876&amp;""="",F876&amp;""=""),"",IFERROR(INDEX('المنتجات'!$C$5:$C$204,MATCH($F876,'المنتجات'!$A$5:$A$204,0))*G876,0))</f>
        <v/>
      </c>
      <c r="N876" s="18">
        <f>IF(AND(B876&amp;""="",F876&amp;""=""),"",IF(I876="تم التسليم",IFERROR(INDEX('المحافظات'!$C$5:$C$44,MATCH($E876,'المحافظات'!$A$5:$A$44,0)),0),IF(I876="مرتجع",IFERROR(INDEX('المحافظات'!$D$5:$D$44,MATCH($E876,'المحافظات'!$A$5:$A$44,0)),0),0)))</f>
        <v/>
      </c>
      <c r="O876" s="18">
        <f>IF(AND(B876&amp;""="",F876&amp;""=""),"",IF(I876="تم التسليم",K876+L876-M876-N876,IF(I876="مرتجع",-N876,IF(I876="ملغي",0,""))))</f>
        <v/>
      </c>
      <c r="P876" s="6">
        <f>IF(AND(B876&amp;""="",F876&amp;""=""),"",IF(NOT(ISNUMBER(MATCH(F876,'المنتجات'!$A$5:$A$204,0))),"كود المنتج غير معروف",IF(NOT(ISNUMBER(MATCH(E876,'المحافظات'!$A$5:$A$44,0))),"المنطقة غير معروفة",IF(K876&lt;0,"الخصم أكبر من قيمة الطلب",IF(I876&amp;""="","اكتب الحالة","")))))</f>
        <v/>
      </c>
    </row>
    <row r="877">
      <c r="A877" s="17" t="n"/>
      <c r="B877" s="5" t="n"/>
      <c r="C877" s="5" t="n"/>
      <c r="D877" s="13" t="n"/>
      <c r="E877" s="5" t="n"/>
      <c r="F877" s="5" t="n"/>
      <c r="G877" s="15" t="n"/>
      <c r="H877" s="14" t="n"/>
      <c r="I877" s="5" t="n"/>
      <c r="J877" s="6">
        <f>IF(AND(B877&amp;""="",F877&amp;""=""),"",IFERROR(INDEX('المنتجات'!$B$5:$B$204,MATCH($F877,'المنتجات'!$A$5:$A$204,0))&amp;"",""))</f>
        <v/>
      </c>
      <c r="K877" s="18">
        <f>IF(AND(B877&amp;""="",F877&amp;""=""),"",IFERROR(INDEX('المنتجات'!$D$5:$D$204,MATCH($F877,'المنتجات'!$A$5:$A$204,0))*G877-H877,0))</f>
        <v/>
      </c>
      <c r="L877" s="18">
        <f>IF(AND(B877&amp;""="",F877&amp;""=""),"",IF(I877="تم التسليم",IFERROR(INDEX('المحافظات'!$B$5:$B$44,MATCH($E877,'المحافظات'!$A$5:$A$44,0)),0),0))</f>
        <v/>
      </c>
      <c r="M877" s="18">
        <f>IF(AND(B877&amp;""="",F877&amp;""=""),"",IFERROR(INDEX('المنتجات'!$C$5:$C$204,MATCH($F877,'المنتجات'!$A$5:$A$204,0))*G877,0))</f>
        <v/>
      </c>
      <c r="N877" s="18">
        <f>IF(AND(B877&amp;""="",F877&amp;""=""),"",IF(I877="تم التسليم",IFERROR(INDEX('المحافظات'!$C$5:$C$44,MATCH($E877,'المحافظات'!$A$5:$A$44,0)),0),IF(I877="مرتجع",IFERROR(INDEX('المحافظات'!$D$5:$D$44,MATCH($E877,'المحافظات'!$A$5:$A$44,0)),0),0)))</f>
        <v/>
      </c>
      <c r="O877" s="18">
        <f>IF(AND(B877&amp;""="",F877&amp;""=""),"",IF(I877="تم التسليم",K877+L877-M877-N877,IF(I877="مرتجع",-N877,IF(I877="ملغي",0,""))))</f>
        <v/>
      </c>
      <c r="P877" s="6">
        <f>IF(AND(B877&amp;""="",F877&amp;""=""),"",IF(NOT(ISNUMBER(MATCH(F877,'المنتجات'!$A$5:$A$204,0))),"كود المنتج غير معروف",IF(NOT(ISNUMBER(MATCH(E877,'المحافظات'!$A$5:$A$44,0))),"المنطقة غير معروفة",IF(K877&lt;0,"الخصم أكبر من قيمة الطلب",IF(I877&amp;""="","اكتب الحالة","")))))</f>
        <v/>
      </c>
    </row>
    <row r="878">
      <c r="A878" s="17" t="n"/>
      <c r="B878" s="5" t="n"/>
      <c r="C878" s="5" t="n"/>
      <c r="D878" s="13" t="n"/>
      <c r="E878" s="5" t="n"/>
      <c r="F878" s="5" t="n"/>
      <c r="G878" s="15" t="n"/>
      <c r="H878" s="14" t="n"/>
      <c r="I878" s="5" t="n"/>
      <c r="J878" s="6">
        <f>IF(AND(B878&amp;""="",F878&amp;""=""),"",IFERROR(INDEX('المنتجات'!$B$5:$B$204,MATCH($F878,'المنتجات'!$A$5:$A$204,0))&amp;"",""))</f>
        <v/>
      </c>
      <c r="K878" s="18">
        <f>IF(AND(B878&amp;""="",F878&amp;""=""),"",IFERROR(INDEX('المنتجات'!$D$5:$D$204,MATCH($F878,'المنتجات'!$A$5:$A$204,0))*G878-H878,0))</f>
        <v/>
      </c>
      <c r="L878" s="18">
        <f>IF(AND(B878&amp;""="",F878&amp;""=""),"",IF(I878="تم التسليم",IFERROR(INDEX('المحافظات'!$B$5:$B$44,MATCH($E878,'المحافظات'!$A$5:$A$44,0)),0),0))</f>
        <v/>
      </c>
      <c r="M878" s="18">
        <f>IF(AND(B878&amp;""="",F878&amp;""=""),"",IFERROR(INDEX('المنتجات'!$C$5:$C$204,MATCH($F878,'المنتجات'!$A$5:$A$204,0))*G878,0))</f>
        <v/>
      </c>
      <c r="N878" s="18">
        <f>IF(AND(B878&amp;""="",F878&amp;""=""),"",IF(I878="تم التسليم",IFERROR(INDEX('المحافظات'!$C$5:$C$44,MATCH($E878,'المحافظات'!$A$5:$A$44,0)),0),IF(I878="مرتجع",IFERROR(INDEX('المحافظات'!$D$5:$D$44,MATCH($E878,'المحافظات'!$A$5:$A$44,0)),0),0)))</f>
        <v/>
      </c>
      <c r="O878" s="18">
        <f>IF(AND(B878&amp;""="",F878&amp;""=""),"",IF(I878="تم التسليم",K878+L878-M878-N878,IF(I878="مرتجع",-N878,IF(I878="ملغي",0,""))))</f>
        <v/>
      </c>
      <c r="P878" s="6">
        <f>IF(AND(B878&amp;""="",F878&amp;""=""),"",IF(NOT(ISNUMBER(MATCH(F878,'المنتجات'!$A$5:$A$204,0))),"كود المنتج غير معروف",IF(NOT(ISNUMBER(MATCH(E878,'المحافظات'!$A$5:$A$44,0))),"المنطقة غير معروفة",IF(K878&lt;0,"الخصم أكبر من قيمة الطلب",IF(I878&amp;""="","اكتب الحالة","")))))</f>
        <v/>
      </c>
    </row>
    <row r="879">
      <c r="A879" s="17" t="n"/>
      <c r="B879" s="5" t="n"/>
      <c r="C879" s="5" t="n"/>
      <c r="D879" s="13" t="n"/>
      <c r="E879" s="5" t="n"/>
      <c r="F879" s="5" t="n"/>
      <c r="G879" s="15" t="n"/>
      <c r="H879" s="14" t="n"/>
      <c r="I879" s="5" t="n"/>
      <c r="J879" s="6">
        <f>IF(AND(B879&amp;""="",F879&amp;""=""),"",IFERROR(INDEX('المنتجات'!$B$5:$B$204,MATCH($F879,'المنتجات'!$A$5:$A$204,0))&amp;"",""))</f>
        <v/>
      </c>
      <c r="K879" s="18">
        <f>IF(AND(B879&amp;""="",F879&amp;""=""),"",IFERROR(INDEX('المنتجات'!$D$5:$D$204,MATCH($F879,'المنتجات'!$A$5:$A$204,0))*G879-H879,0))</f>
        <v/>
      </c>
      <c r="L879" s="18">
        <f>IF(AND(B879&amp;""="",F879&amp;""=""),"",IF(I879="تم التسليم",IFERROR(INDEX('المحافظات'!$B$5:$B$44,MATCH($E879,'المحافظات'!$A$5:$A$44,0)),0),0))</f>
        <v/>
      </c>
      <c r="M879" s="18">
        <f>IF(AND(B879&amp;""="",F879&amp;""=""),"",IFERROR(INDEX('المنتجات'!$C$5:$C$204,MATCH($F879,'المنتجات'!$A$5:$A$204,0))*G879,0))</f>
        <v/>
      </c>
      <c r="N879" s="18">
        <f>IF(AND(B879&amp;""="",F879&amp;""=""),"",IF(I879="تم التسليم",IFERROR(INDEX('المحافظات'!$C$5:$C$44,MATCH($E879,'المحافظات'!$A$5:$A$44,0)),0),IF(I879="مرتجع",IFERROR(INDEX('المحافظات'!$D$5:$D$44,MATCH($E879,'المحافظات'!$A$5:$A$44,0)),0),0)))</f>
        <v/>
      </c>
      <c r="O879" s="18">
        <f>IF(AND(B879&amp;""="",F879&amp;""=""),"",IF(I879="تم التسليم",K879+L879-M879-N879,IF(I879="مرتجع",-N879,IF(I879="ملغي",0,""))))</f>
        <v/>
      </c>
      <c r="P879" s="6">
        <f>IF(AND(B879&amp;""="",F879&amp;""=""),"",IF(NOT(ISNUMBER(MATCH(F879,'المنتجات'!$A$5:$A$204,0))),"كود المنتج غير معروف",IF(NOT(ISNUMBER(MATCH(E879,'المحافظات'!$A$5:$A$44,0))),"المنطقة غير معروفة",IF(K879&lt;0,"الخصم أكبر من قيمة الطلب",IF(I879&amp;""="","اكتب الحالة","")))))</f>
        <v/>
      </c>
    </row>
    <row r="880">
      <c r="A880" s="17" t="n"/>
      <c r="B880" s="5" t="n"/>
      <c r="C880" s="5" t="n"/>
      <c r="D880" s="13" t="n"/>
      <c r="E880" s="5" t="n"/>
      <c r="F880" s="5" t="n"/>
      <c r="G880" s="15" t="n"/>
      <c r="H880" s="14" t="n"/>
      <c r="I880" s="5" t="n"/>
      <c r="J880" s="6">
        <f>IF(AND(B880&amp;""="",F880&amp;""=""),"",IFERROR(INDEX('المنتجات'!$B$5:$B$204,MATCH($F880,'المنتجات'!$A$5:$A$204,0))&amp;"",""))</f>
        <v/>
      </c>
      <c r="K880" s="18">
        <f>IF(AND(B880&amp;""="",F880&amp;""=""),"",IFERROR(INDEX('المنتجات'!$D$5:$D$204,MATCH($F880,'المنتجات'!$A$5:$A$204,0))*G880-H880,0))</f>
        <v/>
      </c>
      <c r="L880" s="18">
        <f>IF(AND(B880&amp;""="",F880&amp;""=""),"",IF(I880="تم التسليم",IFERROR(INDEX('المحافظات'!$B$5:$B$44,MATCH($E880,'المحافظات'!$A$5:$A$44,0)),0),0))</f>
        <v/>
      </c>
      <c r="M880" s="18">
        <f>IF(AND(B880&amp;""="",F880&amp;""=""),"",IFERROR(INDEX('المنتجات'!$C$5:$C$204,MATCH($F880,'المنتجات'!$A$5:$A$204,0))*G880,0))</f>
        <v/>
      </c>
      <c r="N880" s="18">
        <f>IF(AND(B880&amp;""="",F880&amp;""=""),"",IF(I880="تم التسليم",IFERROR(INDEX('المحافظات'!$C$5:$C$44,MATCH($E880,'المحافظات'!$A$5:$A$44,0)),0),IF(I880="مرتجع",IFERROR(INDEX('المحافظات'!$D$5:$D$44,MATCH($E880,'المحافظات'!$A$5:$A$44,0)),0),0)))</f>
        <v/>
      </c>
      <c r="O880" s="18">
        <f>IF(AND(B880&amp;""="",F880&amp;""=""),"",IF(I880="تم التسليم",K880+L880-M880-N880,IF(I880="مرتجع",-N880,IF(I880="ملغي",0,""))))</f>
        <v/>
      </c>
      <c r="P880" s="6">
        <f>IF(AND(B880&amp;""="",F880&amp;""=""),"",IF(NOT(ISNUMBER(MATCH(F880,'المنتجات'!$A$5:$A$204,0))),"كود المنتج غير معروف",IF(NOT(ISNUMBER(MATCH(E880,'المحافظات'!$A$5:$A$44,0))),"المنطقة غير معروفة",IF(K880&lt;0,"الخصم أكبر من قيمة الطلب",IF(I880&amp;""="","اكتب الحالة","")))))</f>
        <v/>
      </c>
    </row>
    <row r="881">
      <c r="A881" s="17" t="n"/>
      <c r="B881" s="5" t="n"/>
      <c r="C881" s="5" t="n"/>
      <c r="D881" s="13" t="n"/>
      <c r="E881" s="5" t="n"/>
      <c r="F881" s="5" t="n"/>
      <c r="G881" s="15" t="n"/>
      <c r="H881" s="14" t="n"/>
      <c r="I881" s="5" t="n"/>
      <c r="J881" s="6">
        <f>IF(AND(B881&amp;""="",F881&amp;""=""),"",IFERROR(INDEX('المنتجات'!$B$5:$B$204,MATCH($F881,'المنتجات'!$A$5:$A$204,0))&amp;"",""))</f>
        <v/>
      </c>
      <c r="K881" s="18">
        <f>IF(AND(B881&amp;""="",F881&amp;""=""),"",IFERROR(INDEX('المنتجات'!$D$5:$D$204,MATCH($F881,'المنتجات'!$A$5:$A$204,0))*G881-H881,0))</f>
        <v/>
      </c>
      <c r="L881" s="18">
        <f>IF(AND(B881&amp;""="",F881&amp;""=""),"",IF(I881="تم التسليم",IFERROR(INDEX('المحافظات'!$B$5:$B$44,MATCH($E881,'المحافظات'!$A$5:$A$44,0)),0),0))</f>
        <v/>
      </c>
      <c r="M881" s="18">
        <f>IF(AND(B881&amp;""="",F881&amp;""=""),"",IFERROR(INDEX('المنتجات'!$C$5:$C$204,MATCH($F881,'المنتجات'!$A$5:$A$204,0))*G881,0))</f>
        <v/>
      </c>
      <c r="N881" s="18">
        <f>IF(AND(B881&amp;""="",F881&amp;""=""),"",IF(I881="تم التسليم",IFERROR(INDEX('المحافظات'!$C$5:$C$44,MATCH($E881,'المحافظات'!$A$5:$A$44,0)),0),IF(I881="مرتجع",IFERROR(INDEX('المحافظات'!$D$5:$D$44,MATCH($E881,'المحافظات'!$A$5:$A$44,0)),0),0)))</f>
        <v/>
      </c>
      <c r="O881" s="18">
        <f>IF(AND(B881&amp;""="",F881&amp;""=""),"",IF(I881="تم التسليم",K881+L881-M881-N881,IF(I881="مرتجع",-N881,IF(I881="ملغي",0,""))))</f>
        <v/>
      </c>
      <c r="P881" s="6">
        <f>IF(AND(B881&amp;""="",F881&amp;""=""),"",IF(NOT(ISNUMBER(MATCH(F881,'المنتجات'!$A$5:$A$204,0))),"كود المنتج غير معروف",IF(NOT(ISNUMBER(MATCH(E881,'المحافظات'!$A$5:$A$44,0))),"المنطقة غير معروفة",IF(K881&lt;0,"الخصم أكبر من قيمة الطلب",IF(I881&amp;""="","اكتب الحالة","")))))</f>
        <v/>
      </c>
    </row>
    <row r="882">
      <c r="A882" s="17" t="n"/>
      <c r="B882" s="5" t="n"/>
      <c r="C882" s="5" t="n"/>
      <c r="D882" s="13" t="n"/>
      <c r="E882" s="5" t="n"/>
      <c r="F882" s="5" t="n"/>
      <c r="G882" s="15" t="n"/>
      <c r="H882" s="14" t="n"/>
      <c r="I882" s="5" t="n"/>
      <c r="J882" s="6">
        <f>IF(AND(B882&amp;""="",F882&amp;""=""),"",IFERROR(INDEX('المنتجات'!$B$5:$B$204,MATCH($F882,'المنتجات'!$A$5:$A$204,0))&amp;"",""))</f>
        <v/>
      </c>
      <c r="K882" s="18">
        <f>IF(AND(B882&amp;""="",F882&amp;""=""),"",IFERROR(INDEX('المنتجات'!$D$5:$D$204,MATCH($F882,'المنتجات'!$A$5:$A$204,0))*G882-H882,0))</f>
        <v/>
      </c>
      <c r="L882" s="18">
        <f>IF(AND(B882&amp;""="",F882&amp;""=""),"",IF(I882="تم التسليم",IFERROR(INDEX('المحافظات'!$B$5:$B$44,MATCH($E882,'المحافظات'!$A$5:$A$44,0)),0),0))</f>
        <v/>
      </c>
      <c r="M882" s="18">
        <f>IF(AND(B882&amp;""="",F882&amp;""=""),"",IFERROR(INDEX('المنتجات'!$C$5:$C$204,MATCH($F882,'المنتجات'!$A$5:$A$204,0))*G882,0))</f>
        <v/>
      </c>
      <c r="N882" s="18">
        <f>IF(AND(B882&amp;""="",F882&amp;""=""),"",IF(I882="تم التسليم",IFERROR(INDEX('المحافظات'!$C$5:$C$44,MATCH($E882,'المحافظات'!$A$5:$A$44,0)),0),IF(I882="مرتجع",IFERROR(INDEX('المحافظات'!$D$5:$D$44,MATCH($E882,'المحافظات'!$A$5:$A$44,0)),0),0)))</f>
        <v/>
      </c>
      <c r="O882" s="18">
        <f>IF(AND(B882&amp;""="",F882&amp;""=""),"",IF(I882="تم التسليم",K882+L882-M882-N882,IF(I882="مرتجع",-N882,IF(I882="ملغي",0,""))))</f>
        <v/>
      </c>
      <c r="P882" s="6">
        <f>IF(AND(B882&amp;""="",F882&amp;""=""),"",IF(NOT(ISNUMBER(MATCH(F882,'المنتجات'!$A$5:$A$204,0))),"كود المنتج غير معروف",IF(NOT(ISNUMBER(MATCH(E882,'المحافظات'!$A$5:$A$44,0))),"المنطقة غير معروفة",IF(K882&lt;0,"الخصم أكبر من قيمة الطلب",IF(I882&amp;""="","اكتب الحالة","")))))</f>
        <v/>
      </c>
    </row>
    <row r="883">
      <c r="A883" s="17" t="n"/>
      <c r="B883" s="5" t="n"/>
      <c r="C883" s="5" t="n"/>
      <c r="D883" s="13" t="n"/>
      <c r="E883" s="5" t="n"/>
      <c r="F883" s="5" t="n"/>
      <c r="G883" s="15" t="n"/>
      <c r="H883" s="14" t="n"/>
      <c r="I883" s="5" t="n"/>
      <c r="J883" s="6">
        <f>IF(AND(B883&amp;""="",F883&amp;""=""),"",IFERROR(INDEX('المنتجات'!$B$5:$B$204,MATCH($F883,'المنتجات'!$A$5:$A$204,0))&amp;"",""))</f>
        <v/>
      </c>
      <c r="K883" s="18">
        <f>IF(AND(B883&amp;""="",F883&amp;""=""),"",IFERROR(INDEX('المنتجات'!$D$5:$D$204,MATCH($F883,'المنتجات'!$A$5:$A$204,0))*G883-H883,0))</f>
        <v/>
      </c>
      <c r="L883" s="18">
        <f>IF(AND(B883&amp;""="",F883&amp;""=""),"",IF(I883="تم التسليم",IFERROR(INDEX('المحافظات'!$B$5:$B$44,MATCH($E883,'المحافظات'!$A$5:$A$44,0)),0),0))</f>
        <v/>
      </c>
      <c r="M883" s="18">
        <f>IF(AND(B883&amp;""="",F883&amp;""=""),"",IFERROR(INDEX('المنتجات'!$C$5:$C$204,MATCH($F883,'المنتجات'!$A$5:$A$204,0))*G883,0))</f>
        <v/>
      </c>
      <c r="N883" s="18">
        <f>IF(AND(B883&amp;""="",F883&amp;""=""),"",IF(I883="تم التسليم",IFERROR(INDEX('المحافظات'!$C$5:$C$44,MATCH($E883,'المحافظات'!$A$5:$A$44,0)),0),IF(I883="مرتجع",IFERROR(INDEX('المحافظات'!$D$5:$D$44,MATCH($E883,'المحافظات'!$A$5:$A$44,0)),0),0)))</f>
        <v/>
      </c>
      <c r="O883" s="18">
        <f>IF(AND(B883&amp;""="",F883&amp;""=""),"",IF(I883="تم التسليم",K883+L883-M883-N883,IF(I883="مرتجع",-N883,IF(I883="ملغي",0,""))))</f>
        <v/>
      </c>
      <c r="P883" s="6">
        <f>IF(AND(B883&amp;""="",F883&amp;""=""),"",IF(NOT(ISNUMBER(MATCH(F883,'المنتجات'!$A$5:$A$204,0))),"كود المنتج غير معروف",IF(NOT(ISNUMBER(MATCH(E883,'المحافظات'!$A$5:$A$44,0))),"المنطقة غير معروفة",IF(K883&lt;0,"الخصم أكبر من قيمة الطلب",IF(I883&amp;""="","اكتب الحالة","")))))</f>
        <v/>
      </c>
    </row>
    <row r="884">
      <c r="A884" s="17" t="n"/>
      <c r="B884" s="5" t="n"/>
      <c r="C884" s="5" t="n"/>
      <c r="D884" s="13" t="n"/>
      <c r="E884" s="5" t="n"/>
      <c r="F884" s="5" t="n"/>
      <c r="G884" s="15" t="n"/>
      <c r="H884" s="14" t="n"/>
      <c r="I884" s="5" t="n"/>
      <c r="J884" s="6">
        <f>IF(AND(B884&amp;""="",F884&amp;""=""),"",IFERROR(INDEX('المنتجات'!$B$5:$B$204,MATCH($F884,'المنتجات'!$A$5:$A$204,0))&amp;"",""))</f>
        <v/>
      </c>
      <c r="K884" s="18">
        <f>IF(AND(B884&amp;""="",F884&amp;""=""),"",IFERROR(INDEX('المنتجات'!$D$5:$D$204,MATCH($F884,'المنتجات'!$A$5:$A$204,0))*G884-H884,0))</f>
        <v/>
      </c>
      <c r="L884" s="18">
        <f>IF(AND(B884&amp;""="",F884&amp;""=""),"",IF(I884="تم التسليم",IFERROR(INDEX('المحافظات'!$B$5:$B$44,MATCH($E884,'المحافظات'!$A$5:$A$44,0)),0),0))</f>
        <v/>
      </c>
      <c r="M884" s="18">
        <f>IF(AND(B884&amp;""="",F884&amp;""=""),"",IFERROR(INDEX('المنتجات'!$C$5:$C$204,MATCH($F884,'المنتجات'!$A$5:$A$204,0))*G884,0))</f>
        <v/>
      </c>
      <c r="N884" s="18">
        <f>IF(AND(B884&amp;""="",F884&amp;""=""),"",IF(I884="تم التسليم",IFERROR(INDEX('المحافظات'!$C$5:$C$44,MATCH($E884,'المحافظات'!$A$5:$A$44,0)),0),IF(I884="مرتجع",IFERROR(INDEX('المحافظات'!$D$5:$D$44,MATCH($E884,'المحافظات'!$A$5:$A$44,0)),0),0)))</f>
        <v/>
      </c>
      <c r="O884" s="18">
        <f>IF(AND(B884&amp;""="",F884&amp;""=""),"",IF(I884="تم التسليم",K884+L884-M884-N884,IF(I884="مرتجع",-N884,IF(I884="ملغي",0,""))))</f>
        <v/>
      </c>
      <c r="P884" s="6">
        <f>IF(AND(B884&amp;""="",F884&amp;""=""),"",IF(NOT(ISNUMBER(MATCH(F884,'المنتجات'!$A$5:$A$204,0))),"كود المنتج غير معروف",IF(NOT(ISNUMBER(MATCH(E884,'المحافظات'!$A$5:$A$44,0))),"المنطقة غير معروفة",IF(K884&lt;0,"الخصم أكبر من قيمة الطلب",IF(I884&amp;""="","اكتب الحالة","")))))</f>
        <v/>
      </c>
    </row>
    <row r="885">
      <c r="A885" s="17" t="n"/>
      <c r="B885" s="5" t="n"/>
      <c r="C885" s="5" t="n"/>
      <c r="D885" s="13" t="n"/>
      <c r="E885" s="5" t="n"/>
      <c r="F885" s="5" t="n"/>
      <c r="G885" s="15" t="n"/>
      <c r="H885" s="14" t="n"/>
      <c r="I885" s="5" t="n"/>
      <c r="J885" s="6">
        <f>IF(AND(B885&amp;""="",F885&amp;""=""),"",IFERROR(INDEX('المنتجات'!$B$5:$B$204,MATCH($F885,'المنتجات'!$A$5:$A$204,0))&amp;"",""))</f>
        <v/>
      </c>
      <c r="K885" s="18">
        <f>IF(AND(B885&amp;""="",F885&amp;""=""),"",IFERROR(INDEX('المنتجات'!$D$5:$D$204,MATCH($F885,'المنتجات'!$A$5:$A$204,0))*G885-H885,0))</f>
        <v/>
      </c>
      <c r="L885" s="18">
        <f>IF(AND(B885&amp;""="",F885&amp;""=""),"",IF(I885="تم التسليم",IFERROR(INDEX('المحافظات'!$B$5:$B$44,MATCH($E885,'المحافظات'!$A$5:$A$44,0)),0),0))</f>
        <v/>
      </c>
      <c r="M885" s="18">
        <f>IF(AND(B885&amp;""="",F885&amp;""=""),"",IFERROR(INDEX('المنتجات'!$C$5:$C$204,MATCH($F885,'المنتجات'!$A$5:$A$204,0))*G885,0))</f>
        <v/>
      </c>
      <c r="N885" s="18">
        <f>IF(AND(B885&amp;""="",F885&amp;""=""),"",IF(I885="تم التسليم",IFERROR(INDEX('المحافظات'!$C$5:$C$44,MATCH($E885,'المحافظات'!$A$5:$A$44,0)),0),IF(I885="مرتجع",IFERROR(INDEX('المحافظات'!$D$5:$D$44,MATCH($E885,'المحافظات'!$A$5:$A$44,0)),0),0)))</f>
        <v/>
      </c>
      <c r="O885" s="18">
        <f>IF(AND(B885&amp;""="",F885&amp;""=""),"",IF(I885="تم التسليم",K885+L885-M885-N885,IF(I885="مرتجع",-N885,IF(I885="ملغي",0,""))))</f>
        <v/>
      </c>
      <c r="P885" s="6">
        <f>IF(AND(B885&amp;""="",F885&amp;""=""),"",IF(NOT(ISNUMBER(MATCH(F885,'المنتجات'!$A$5:$A$204,0))),"كود المنتج غير معروف",IF(NOT(ISNUMBER(MATCH(E885,'المحافظات'!$A$5:$A$44,0))),"المنطقة غير معروفة",IF(K885&lt;0,"الخصم أكبر من قيمة الطلب",IF(I885&amp;""="","اكتب الحالة","")))))</f>
        <v/>
      </c>
    </row>
    <row r="886">
      <c r="A886" s="17" t="n"/>
      <c r="B886" s="5" t="n"/>
      <c r="C886" s="5" t="n"/>
      <c r="D886" s="13" t="n"/>
      <c r="E886" s="5" t="n"/>
      <c r="F886" s="5" t="n"/>
      <c r="G886" s="15" t="n"/>
      <c r="H886" s="14" t="n"/>
      <c r="I886" s="5" t="n"/>
      <c r="J886" s="6">
        <f>IF(AND(B886&amp;""="",F886&amp;""=""),"",IFERROR(INDEX('المنتجات'!$B$5:$B$204,MATCH($F886,'المنتجات'!$A$5:$A$204,0))&amp;"",""))</f>
        <v/>
      </c>
      <c r="K886" s="18">
        <f>IF(AND(B886&amp;""="",F886&amp;""=""),"",IFERROR(INDEX('المنتجات'!$D$5:$D$204,MATCH($F886,'المنتجات'!$A$5:$A$204,0))*G886-H886,0))</f>
        <v/>
      </c>
      <c r="L886" s="18">
        <f>IF(AND(B886&amp;""="",F886&amp;""=""),"",IF(I886="تم التسليم",IFERROR(INDEX('المحافظات'!$B$5:$B$44,MATCH($E886,'المحافظات'!$A$5:$A$44,0)),0),0))</f>
        <v/>
      </c>
      <c r="M886" s="18">
        <f>IF(AND(B886&amp;""="",F886&amp;""=""),"",IFERROR(INDEX('المنتجات'!$C$5:$C$204,MATCH($F886,'المنتجات'!$A$5:$A$204,0))*G886,0))</f>
        <v/>
      </c>
      <c r="N886" s="18">
        <f>IF(AND(B886&amp;""="",F886&amp;""=""),"",IF(I886="تم التسليم",IFERROR(INDEX('المحافظات'!$C$5:$C$44,MATCH($E886,'المحافظات'!$A$5:$A$44,0)),0),IF(I886="مرتجع",IFERROR(INDEX('المحافظات'!$D$5:$D$44,MATCH($E886,'المحافظات'!$A$5:$A$44,0)),0),0)))</f>
        <v/>
      </c>
      <c r="O886" s="18">
        <f>IF(AND(B886&amp;""="",F886&amp;""=""),"",IF(I886="تم التسليم",K886+L886-M886-N886,IF(I886="مرتجع",-N886,IF(I886="ملغي",0,""))))</f>
        <v/>
      </c>
      <c r="P886" s="6">
        <f>IF(AND(B886&amp;""="",F886&amp;""=""),"",IF(NOT(ISNUMBER(MATCH(F886,'المنتجات'!$A$5:$A$204,0))),"كود المنتج غير معروف",IF(NOT(ISNUMBER(MATCH(E886,'المحافظات'!$A$5:$A$44,0))),"المنطقة غير معروفة",IF(K886&lt;0,"الخصم أكبر من قيمة الطلب",IF(I886&amp;""="","اكتب الحالة","")))))</f>
        <v/>
      </c>
    </row>
    <row r="887">
      <c r="A887" s="17" t="n"/>
      <c r="B887" s="5" t="n"/>
      <c r="C887" s="5" t="n"/>
      <c r="D887" s="13" t="n"/>
      <c r="E887" s="5" t="n"/>
      <c r="F887" s="5" t="n"/>
      <c r="G887" s="15" t="n"/>
      <c r="H887" s="14" t="n"/>
      <c r="I887" s="5" t="n"/>
      <c r="J887" s="6">
        <f>IF(AND(B887&amp;""="",F887&amp;""=""),"",IFERROR(INDEX('المنتجات'!$B$5:$B$204,MATCH($F887,'المنتجات'!$A$5:$A$204,0))&amp;"",""))</f>
        <v/>
      </c>
      <c r="K887" s="18">
        <f>IF(AND(B887&amp;""="",F887&amp;""=""),"",IFERROR(INDEX('المنتجات'!$D$5:$D$204,MATCH($F887,'المنتجات'!$A$5:$A$204,0))*G887-H887,0))</f>
        <v/>
      </c>
      <c r="L887" s="18">
        <f>IF(AND(B887&amp;""="",F887&amp;""=""),"",IF(I887="تم التسليم",IFERROR(INDEX('المحافظات'!$B$5:$B$44,MATCH($E887,'المحافظات'!$A$5:$A$44,0)),0),0))</f>
        <v/>
      </c>
      <c r="M887" s="18">
        <f>IF(AND(B887&amp;""="",F887&amp;""=""),"",IFERROR(INDEX('المنتجات'!$C$5:$C$204,MATCH($F887,'المنتجات'!$A$5:$A$204,0))*G887,0))</f>
        <v/>
      </c>
      <c r="N887" s="18">
        <f>IF(AND(B887&amp;""="",F887&amp;""=""),"",IF(I887="تم التسليم",IFERROR(INDEX('المحافظات'!$C$5:$C$44,MATCH($E887,'المحافظات'!$A$5:$A$44,0)),0),IF(I887="مرتجع",IFERROR(INDEX('المحافظات'!$D$5:$D$44,MATCH($E887,'المحافظات'!$A$5:$A$44,0)),0),0)))</f>
        <v/>
      </c>
      <c r="O887" s="18">
        <f>IF(AND(B887&amp;""="",F887&amp;""=""),"",IF(I887="تم التسليم",K887+L887-M887-N887,IF(I887="مرتجع",-N887,IF(I887="ملغي",0,""))))</f>
        <v/>
      </c>
      <c r="P887" s="6">
        <f>IF(AND(B887&amp;""="",F887&amp;""=""),"",IF(NOT(ISNUMBER(MATCH(F887,'المنتجات'!$A$5:$A$204,0))),"كود المنتج غير معروف",IF(NOT(ISNUMBER(MATCH(E887,'المحافظات'!$A$5:$A$44,0))),"المنطقة غير معروفة",IF(K887&lt;0,"الخصم أكبر من قيمة الطلب",IF(I887&amp;""="","اكتب الحالة","")))))</f>
        <v/>
      </c>
    </row>
    <row r="888">
      <c r="A888" s="17" t="n"/>
      <c r="B888" s="5" t="n"/>
      <c r="C888" s="5" t="n"/>
      <c r="D888" s="13" t="n"/>
      <c r="E888" s="5" t="n"/>
      <c r="F888" s="5" t="n"/>
      <c r="G888" s="15" t="n"/>
      <c r="H888" s="14" t="n"/>
      <c r="I888" s="5" t="n"/>
      <c r="J888" s="6">
        <f>IF(AND(B888&amp;""="",F888&amp;""=""),"",IFERROR(INDEX('المنتجات'!$B$5:$B$204,MATCH($F888,'المنتجات'!$A$5:$A$204,0))&amp;"",""))</f>
        <v/>
      </c>
      <c r="K888" s="18">
        <f>IF(AND(B888&amp;""="",F888&amp;""=""),"",IFERROR(INDEX('المنتجات'!$D$5:$D$204,MATCH($F888,'المنتجات'!$A$5:$A$204,0))*G888-H888,0))</f>
        <v/>
      </c>
      <c r="L888" s="18">
        <f>IF(AND(B888&amp;""="",F888&amp;""=""),"",IF(I888="تم التسليم",IFERROR(INDEX('المحافظات'!$B$5:$B$44,MATCH($E888,'المحافظات'!$A$5:$A$44,0)),0),0))</f>
        <v/>
      </c>
      <c r="M888" s="18">
        <f>IF(AND(B888&amp;""="",F888&amp;""=""),"",IFERROR(INDEX('المنتجات'!$C$5:$C$204,MATCH($F888,'المنتجات'!$A$5:$A$204,0))*G888,0))</f>
        <v/>
      </c>
      <c r="N888" s="18">
        <f>IF(AND(B888&amp;""="",F888&amp;""=""),"",IF(I888="تم التسليم",IFERROR(INDEX('المحافظات'!$C$5:$C$44,MATCH($E888,'المحافظات'!$A$5:$A$44,0)),0),IF(I888="مرتجع",IFERROR(INDEX('المحافظات'!$D$5:$D$44,MATCH($E888,'المحافظات'!$A$5:$A$44,0)),0),0)))</f>
        <v/>
      </c>
      <c r="O888" s="18">
        <f>IF(AND(B888&amp;""="",F888&amp;""=""),"",IF(I888="تم التسليم",K888+L888-M888-N888,IF(I888="مرتجع",-N888,IF(I888="ملغي",0,""))))</f>
        <v/>
      </c>
      <c r="P888" s="6">
        <f>IF(AND(B888&amp;""="",F888&amp;""=""),"",IF(NOT(ISNUMBER(MATCH(F888,'المنتجات'!$A$5:$A$204,0))),"كود المنتج غير معروف",IF(NOT(ISNUMBER(MATCH(E888,'المحافظات'!$A$5:$A$44,0))),"المنطقة غير معروفة",IF(K888&lt;0,"الخصم أكبر من قيمة الطلب",IF(I888&amp;""="","اكتب الحالة","")))))</f>
        <v/>
      </c>
    </row>
    <row r="889">
      <c r="A889" s="17" t="n"/>
      <c r="B889" s="5" t="n"/>
      <c r="C889" s="5" t="n"/>
      <c r="D889" s="13" t="n"/>
      <c r="E889" s="5" t="n"/>
      <c r="F889" s="5" t="n"/>
      <c r="G889" s="15" t="n"/>
      <c r="H889" s="14" t="n"/>
      <c r="I889" s="5" t="n"/>
      <c r="J889" s="6">
        <f>IF(AND(B889&amp;""="",F889&amp;""=""),"",IFERROR(INDEX('المنتجات'!$B$5:$B$204,MATCH($F889,'المنتجات'!$A$5:$A$204,0))&amp;"",""))</f>
        <v/>
      </c>
      <c r="K889" s="18">
        <f>IF(AND(B889&amp;""="",F889&amp;""=""),"",IFERROR(INDEX('المنتجات'!$D$5:$D$204,MATCH($F889,'المنتجات'!$A$5:$A$204,0))*G889-H889,0))</f>
        <v/>
      </c>
      <c r="L889" s="18">
        <f>IF(AND(B889&amp;""="",F889&amp;""=""),"",IF(I889="تم التسليم",IFERROR(INDEX('المحافظات'!$B$5:$B$44,MATCH($E889,'المحافظات'!$A$5:$A$44,0)),0),0))</f>
        <v/>
      </c>
      <c r="M889" s="18">
        <f>IF(AND(B889&amp;""="",F889&amp;""=""),"",IFERROR(INDEX('المنتجات'!$C$5:$C$204,MATCH($F889,'المنتجات'!$A$5:$A$204,0))*G889,0))</f>
        <v/>
      </c>
      <c r="N889" s="18">
        <f>IF(AND(B889&amp;""="",F889&amp;""=""),"",IF(I889="تم التسليم",IFERROR(INDEX('المحافظات'!$C$5:$C$44,MATCH($E889,'المحافظات'!$A$5:$A$44,0)),0),IF(I889="مرتجع",IFERROR(INDEX('المحافظات'!$D$5:$D$44,MATCH($E889,'المحافظات'!$A$5:$A$44,0)),0),0)))</f>
        <v/>
      </c>
      <c r="O889" s="18">
        <f>IF(AND(B889&amp;""="",F889&amp;""=""),"",IF(I889="تم التسليم",K889+L889-M889-N889,IF(I889="مرتجع",-N889,IF(I889="ملغي",0,""))))</f>
        <v/>
      </c>
      <c r="P889" s="6">
        <f>IF(AND(B889&amp;""="",F889&amp;""=""),"",IF(NOT(ISNUMBER(MATCH(F889,'المنتجات'!$A$5:$A$204,0))),"كود المنتج غير معروف",IF(NOT(ISNUMBER(MATCH(E889,'المحافظات'!$A$5:$A$44,0))),"المنطقة غير معروفة",IF(K889&lt;0,"الخصم أكبر من قيمة الطلب",IF(I889&amp;""="","اكتب الحالة","")))))</f>
        <v/>
      </c>
    </row>
    <row r="890">
      <c r="A890" s="17" t="n"/>
      <c r="B890" s="5" t="n"/>
      <c r="C890" s="5" t="n"/>
      <c r="D890" s="13" t="n"/>
      <c r="E890" s="5" t="n"/>
      <c r="F890" s="5" t="n"/>
      <c r="G890" s="15" t="n"/>
      <c r="H890" s="14" t="n"/>
      <c r="I890" s="5" t="n"/>
      <c r="J890" s="6">
        <f>IF(AND(B890&amp;""="",F890&amp;""=""),"",IFERROR(INDEX('المنتجات'!$B$5:$B$204,MATCH($F890,'المنتجات'!$A$5:$A$204,0))&amp;"",""))</f>
        <v/>
      </c>
      <c r="K890" s="18">
        <f>IF(AND(B890&amp;""="",F890&amp;""=""),"",IFERROR(INDEX('المنتجات'!$D$5:$D$204,MATCH($F890,'المنتجات'!$A$5:$A$204,0))*G890-H890,0))</f>
        <v/>
      </c>
      <c r="L890" s="18">
        <f>IF(AND(B890&amp;""="",F890&amp;""=""),"",IF(I890="تم التسليم",IFERROR(INDEX('المحافظات'!$B$5:$B$44,MATCH($E890,'المحافظات'!$A$5:$A$44,0)),0),0))</f>
        <v/>
      </c>
      <c r="M890" s="18">
        <f>IF(AND(B890&amp;""="",F890&amp;""=""),"",IFERROR(INDEX('المنتجات'!$C$5:$C$204,MATCH($F890,'المنتجات'!$A$5:$A$204,0))*G890,0))</f>
        <v/>
      </c>
      <c r="N890" s="18">
        <f>IF(AND(B890&amp;""="",F890&amp;""=""),"",IF(I890="تم التسليم",IFERROR(INDEX('المحافظات'!$C$5:$C$44,MATCH($E890,'المحافظات'!$A$5:$A$44,0)),0),IF(I890="مرتجع",IFERROR(INDEX('المحافظات'!$D$5:$D$44,MATCH($E890,'المحافظات'!$A$5:$A$44,0)),0),0)))</f>
        <v/>
      </c>
      <c r="O890" s="18">
        <f>IF(AND(B890&amp;""="",F890&amp;""=""),"",IF(I890="تم التسليم",K890+L890-M890-N890,IF(I890="مرتجع",-N890,IF(I890="ملغي",0,""))))</f>
        <v/>
      </c>
      <c r="P890" s="6">
        <f>IF(AND(B890&amp;""="",F890&amp;""=""),"",IF(NOT(ISNUMBER(MATCH(F890,'المنتجات'!$A$5:$A$204,0))),"كود المنتج غير معروف",IF(NOT(ISNUMBER(MATCH(E890,'المحافظات'!$A$5:$A$44,0))),"المنطقة غير معروفة",IF(K890&lt;0,"الخصم أكبر من قيمة الطلب",IF(I890&amp;""="","اكتب الحالة","")))))</f>
        <v/>
      </c>
    </row>
    <row r="891">
      <c r="A891" s="17" t="n"/>
      <c r="B891" s="5" t="n"/>
      <c r="C891" s="5" t="n"/>
      <c r="D891" s="13" t="n"/>
      <c r="E891" s="5" t="n"/>
      <c r="F891" s="5" t="n"/>
      <c r="G891" s="15" t="n"/>
      <c r="H891" s="14" t="n"/>
      <c r="I891" s="5" t="n"/>
      <c r="J891" s="6">
        <f>IF(AND(B891&amp;""="",F891&amp;""=""),"",IFERROR(INDEX('المنتجات'!$B$5:$B$204,MATCH($F891,'المنتجات'!$A$5:$A$204,0))&amp;"",""))</f>
        <v/>
      </c>
      <c r="K891" s="18">
        <f>IF(AND(B891&amp;""="",F891&amp;""=""),"",IFERROR(INDEX('المنتجات'!$D$5:$D$204,MATCH($F891,'المنتجات'!$A$5:$A$204,0))*G891-H891,0))</f>
        <v/>
      </c>
      <c r="L891" s="18">
        <f>IF(AND(B891&amp;""="",F891&amp;""=""),"",IF(I891="تم التسليم",IFERROR(INDEX('المحافظات'!$B$5:$B$44,MATCH($E891,'المحافظات'!$A$5:$A$44,0)),0),0))</f>
        <v/>
      </c>
      <c r="M891" s="18">
        <f>IF(AND(B891&amp;""="",F891&amp;""=""),"",IFERROR(INDEX('المنتجات'!$C$5:$C$204,MATCH($F891,'المنتجات'!$A$5:$A$204,0))*G891,0))</f>
        <v/>
      </c>
      <c r="N891" s="18">
        <f>IF(AND(B891&amp;""="",F891&amp;""=""),"",IF(I891="تم التسليم",IFERROR(INDEX('المحافظات'!$C$5:$C$44,MATCH($E891,'المحافظات'!$A$5:$A$44,0)),0),IF(I891="مرتجع",IFERROR(INDEX('المحافظات'!$D$5:$D$44,MATCH($E891,'المحافظات'!$A$5:$A$44,0)),0),0)))</f>
        <v/>
      </c>
      <c r="O891" s="18">
        <f>IF(AND(B891&amp;""="",F891&amp;""=""),"",IF(I891="تم التسليم",K891+L891-M891-N891,IF(I891="مرتجع",-N891,IF(I891="ملغي",0,""))))</f>
        <v/>
      </c>
      <c r="P891" s="6">
        <f>IF(AND(B891&amp;""="",F891&amp;""=""),"",IF(NOT(ISNUMBER(MATCH(F891,'المنتجات'!$A$5:$A$204,0))),"كود المنتج غير معروف",IF(NOT(ISNUMBER(MATCH(E891,'المحافظات'!$A$5:$A$44,0))),"المنطقة غير معروفة",IF(K891&lt;0,"الخصم أكبر من قيمة الطلب",IF(I891&amp;""="","اكتب الحالة","")))))</f>
        <v/>
      </c>
    </row>
    <row r="892">
      <c r="A892" s="17" t="n"/>
      <c r="B892" s="5" t="n"/>
      <c r="C892" s="5" t="n"/>
      <c r="D892" s="13" t="n"/>
      <c r="E892" s="5" t="n"/>
      <c r="F892" s="5" t="n"/>
      <c r="G892" s="15" t="n"/>
      <c r="H892" s="14" t="n"/>
      <c r="I892" s="5" t="n"/>
      <c r="J892" s="6">
        <f>IF(AND(B892&amp;""="",F892&amp;""=""),"",IFERROR(INDEX('المنتجات'!$B$5:$B$204,MATCH($F892,'المنتجات'!$A$5:$A$204,0))&amp;"",""))</f>
        <v/>
      </c>
      <c r="K892" s="18">
        <f>IF(AND(B892&amp;""="",F892&amp;""=""),"",IFERROR(INDEX('المنتجات'!$D$5:$D$204,MATCH($F892,'المنتجات'!$A$5:$A$204,0))*G892-H892,0))</f>
        <v/>
      </c>
      <c r="L892" s="18">
        <f>IF(AND(B892&amp;""="",F892&amp;""=""),"",IF(I892="تم التسليم",IFERROR(INDEX('المحافظات'!$B$5:$B$44,MATCH($E892,'المحافظات'!$A$5:$A$44,0)),0),0))</f>
        <v/>
      </c>
      <c r="M892" s="18">
        <f>IF(AND(B892&amp;""="",F892&amp;""=""),"",IFERROR(INDEX('المنتجات'!$C$5:$C$204,MATCH($F892,'المنتجات'!$A$5:$A$204,0))*G892,0))</f>
        <v/>
      </c>
      <c r="N892" s="18">
        <f>IF(AND(B892&amp;""="",F892&amp;""=""),"",IF(I892="تم التسليم",IFERROR(INDEX('المحافظات'!$C$5:$C$44,MATCH($E892,'المحافظات'!$A$5:$A$44,0)),0),IF(I892="مرتجع",IFERROR(INDEX('المحافظات'!$D$5:$D$44,MATCH($E892,'المحافظات'!$A$5:$A$44,0)),0),0)))</f>
        <v/>
      </c>
      <c r="O892" s="18">
        <f>IF(AND(B892&amp;""="",F892&amp;""=""),"",IF(I892="تم التسليم",K892+L892-M892-N892,IF(I892="مرتجع",-N892,IF(I892="ملغي",0,""))))</f>
        <v/>
      </c>
      <c r="P892" s="6">
        <f>IF(AND(B892&amp;""="",F892&amp;""=""),"",IF(NOT(ISNUMBER(MATCH(F892,'المنتجات'!$A$5:$A$204,0))),"كود المنتج غير معروف",IF(NOT(ISNUMBER(MATCH(E892,'المحافظات'!$A$5:$A$44,0))),"المنطقة غير معروفة",IF(K892&lt;0,"الخصم أكبر من قيمة الطلب",IF(I892&amp;""="","اكتب الحالة","")))))</f>
        <v/>
      </c>
    </row>
    <row r="893">
      <c r="A893" s="17" t="n"/>
      <c r="B893" s="5" t="n"/>
      <c r="C893" s="5" t="n"/>
      <c r="D893" s="13" t="n"/>
      <c r="E893" s="5" t="n"/>
      <c r="F893" s="5" t="n"/>
      <c r="G893" s="15" t="n"/>
      <c r="H893" s="14" t="n"/>
      <c r="I893" s="5" t="n"/>
      <c r="J893" s="6">
        <f>IF(AND(B893&amp;""="",F893&amp;""=""),"",IFERROR(INDEX('المنتجات'!$B$5:$B$204,MATCH($F893,'المنتجات'!$A$5:$A$204,0))&amp;"",""))</f>
        <v/>
      </c>
      <c r="K893" s="18">
        <f>IF(AND(B893&amp;""="",F893&amp;""=""),"",IFERROR(INDEX('المنتجات'!$D$5:$D$204,MATCH($F893,'المنتجات'!$A$5:$A$204,0))*G893-H893,0))</f>
        <v/>
      </c>
      <c r="L893" s="18">
        <f>IF(AND(B893&amp;""="",F893&amp;""=""),"",IF(I893="تم التسليم",IFERROR(INDEX('المحافظات'!$B$5:$B$44,MATCH($E893,'المحافظات'!$A$5:$A$44,0)),0),0))</f>
        <v/>
      </c>
      <c r="M893" s="18">
        <f>IF(AND(B893&amp;""="",F893&amp;""=""),"",IFERROR(INDEX('المنتجات'!$C$5:$C$204,MATCH($F893,'المنتجات'!$A$5:$A$204,0))*G893,0))</f>
        <v/>
      </c>
      <c r="N893" s="18">
        <f>IF(AND(B893&amp;""="",F893&amp;""=""),"",IF(I893="تم التسليم",IFERROR(INDEX('المحافظات'!$C$5:$C$44,MATCH($E893,'المحافظات'!$A$5:$A$44,0)),0),IF(I893="مرتجع",IFERROR(INDEX('المحافظات'!$D$5:$D$44,MATCH($E893,'المحافظات'!$A$5:$A$44,0)),0),0)))</f>
        <v/>
      </c>
      <c r="O893" s="18">
        <f>IF(AND(B893&amp;""="",F893&amp;""=""),"",IF(I893="تم التسليم",K893+L893-M893-N893,IF(I893="مرتجع",-N893,IF(I893="ملغي",0,""))))</f>
        <v/>
      </c>
      <c r="P893" s="6">
        <f>IF(AND(B893&amp;""="",F893&amp;""=""),"",IF(NOT(ISNUMBER(MATCH(F893,'المنتجات'!$A$5:$A$204,0))),"كود المنتج غير معروف",IF(NOT(ISNUMBER(MATCH(E893,'المحافظات'!$A$5:$A$44,0))),"المنطقة غير معروفة",IF(K893&lt;0,"الخصم أكبر من قيمة الطلب",IF(I893&amp;""="","اكتب الحالة","")))))</f>
        <v/>
      </c>
    </row>
    <row r="894">
      <c r="A894" s="17" t="n"/>
      <c r="B894" s="5" t="n"/>
      <c r="C894" s="5" t="n"/>
      <c r="D894" s="13" t="n"/>
      <c r="E894" s="5" t="n"/>
      <c r="F894" s="5" t="n"/>
      <c r="G894" s="15" t="n"/>
      <c r="H894" s="14" t="n"/>
      <c r="I894" s="5" t="n"/>
      <c r="J894" s="6">
        <f>IF(AND(B894&amp;""="",F894&amp;""=""),"",IFERROR(INDEX('المنتجات'!$B$5:$B$204,MATCH($F894,'المنتجات'!$A$5:$A$204,0))&amp;"",""))</f>
        <v/>
      </c>
      <c r="K894" s="18">
        <f>IF(AND(B894&amp;""="",F894&amp;""=""),"",IFERROR(INDEX('المنتجات'!$D$5:$D$204,MATCH($F894,'المنتجات'!$A$5:$A$204,0))*G894-H894,0))</f>
        <v/>
      </c>
      <c r="L894" s="18">
        <f>IF(AND(B894&amp;""="",F894&amp;""=""),"",IF(I894="تم التسليم",IFERROR(INDEX('المحافظات'!$B$5:$B$44,MATCH($E894,'المحافظات'!$A$5:$A$44,0)),0),0))</f>
        <v/>
      </c>
      <c r="M894" s="18">
        <f>IF(AND(B894&amp;""="",F894&amp;""=""),"",IFERROR(INDEX('المنتجات'!$C$5:$C$204,MATCH($F894,'المنتجات'!$A$5:$A$204,0))*G894,0))</f>
        <v/>
      </c>
      <c r="N894" s="18">
        <f>IF(AND(B894&amp;""="",F894&amp;""=""),"",IF(I894="تم التسليم",IFERROR(INDEX('المحافظات'!$C$5:$C$44,MATCH($E894,'المحافظات'!$A$5:$A$44,0)),0),IF(I894="مرتجع",IFERROR(INDEX('المحافظات'!$D$5:$D$44,MATCH($E894,'المحافظات'!$A$5:$A$44,0)),0),0)))</f>
        <v/>
      </c>
      <c r="O894" s="18">
        <f>IF(AND(B894&amp;""="",F894&amp;""=""),"",IF(I894="تم التسليم",K894+L894-M894-N894,IF(I894="مرتجع",-N894,IF(I894="ملغي",0,""))))</f>
        <v/>
      </c>
      <c r="P894" s="6">
        <f>IF(AND(B894&amp;""="",F894&amp;""=""),"",IF(NOT(ISNUMBER(MATCH(F894,'المنتجات'!$A$5:$A$204,0))),"كود المنتج غير معروف",IF(NOT(ISNUMBER(MATCH(E894,'المحافظات'!$A$5:$A$44,0))),"المنطقة غير معروفة",IF(K894&lt;0,"الخصم أكبر من قيمة الطلب",IF(I894&amp;""="","اكتب الحالة","")))))</f>
        <v/>
      </c>
    </row>
    <row r="895">
      <c r="A895" s="17" t="n"/>
      <c r="B895" s="5" t="n"/>
      <c r="C895" s="5" t="n"/>
      <c r="D895" s="13" t="n"/>
      <c r="E895" s="5" t="n"/>
      <c r="F895" s="5" t="n"/>
      <c r="G895" s="15" t="n"/>
      <c r="H895" s="14" t="n"/>
      <c r="I895" s="5" t="n"/>
      <c r="J895" s="6">
        <f>IF(AND(B895&amp;""="",F895&amp;""=""),"",IFERROR(INDEX('المنتجات'!$B$5:$B$204,MATCH($F895,'المنتجات'!$A$5:$A$204,0))&amp;"",""))</f>
        <v/>
      </c>
      <c r="K895" s="18">
        <f>IF(AND(B895&amp;""="",F895&amp;""=""),"",IFERROR(INDEX('المنتجات'!$D$5:$D$204,MATCH($F895,'المنتجات'!$A$5:$A$204,0))*G895-H895,0))</f>
        <v/>
      </c>
      <c r="L895" s="18">
        <f>IF(AND(B895&amp;""="",F895&amp;""=""),"",IF(I895="تم التسليم",IFERROR(INDEX('المحافظات'!$B$5:$B$44,MATCH($E895,'المحافظات'!$A$5:$A$44,0)),0),0))</f>
        <v/>
      </c>
      <c r="M895" s="18">
        <f>IF(AND(B895&amp;""="",F895&amp;""=""),"",IFERROR(INDEX('المنتجات'!$C$5:$C$204,MATCH($F895,'المنتجات'!$A$5:$A$204,0))*G895,0))</f>
        <v/>
      </c>
      <c r="N895" s="18">
        <f>IF(AND(B895&amp;""="",F895&amp;""=""),"",IF(I895="تم التسليم",IFERROR(INDEX('المحافظات'!$C$5:$C$44,MATCH($E895,'المحافظات'!$A$5:$A$44,0)),0),IF(I895="مرتجع",IFERROR(INDEX('المحافظات'!$D$5:$D$44,MATCH($E895,'المحافظات'!$A$5:$A$44,0)),0),0)))</f>
        <v/>
      </c>
      <c r="O895" s="18">
        <f>IF(AND(B895&amp;""="",F895&amp;""=""),"",IF(I895="تم التسليم",K895+L895-M895-N895,IF(I895="مرتجع",-N895,IF(I895="ملغي",0,""))))</f>
        <v/>
      </c>
      <c r="P895" s="6">
        <f>IF(AND(B895&amp;""="",F895&amp;""=""),"",IF(NOT(ISNUMBER(MATCH(F895,'المنتجات'!$A$5:$A$204,0))),"كود المنتج غير معروف",IF(NOT(ISNUMBER(MATCH(E895,'المحافظات'!$A$5:$A$44,0))),"المنطقة غير معروفة",IF(K895&lt;0,"الخصم أكبر من قيمة الطلب",IF(I895&amp;""="","اكتب الحالة","")))))</f>
        <v/>
      </c>
    </row>
    <row r="896">
      <c r="A896" s="17" t="n"/>
      <c r="B896" s="5" t="n"/>
      <c r="C896" s="5" t="n"/>
      <c r="D896" s="13" t="n"/>
      <c r="E896" s="5" t="n"/>
      <c r="F896" s="5" t="n"/>
      <c r="G896" s="15" t="n"/>
      <c r="H896" s="14" t="n"/>
      <c r="I896" s="5" t="n"/>
      <c r="J896" s="6">
        <f>IF(AND(B896&amp;""="",F896&amp;""=""),"",IFERROR(INDEX('المنتجات'!$B$5:$B$204,MATCH($F896,'المنتجات'!$A$5:$A$204,0))&amp;"",""))</f>
        <v/>
      </c>
      <c r="K896" s="18">
        <f>IF(AND(B896&amp;""="",F896&amp;""=""),"",IFERROR(INDEX('المنتجات'!$D$5:$D$204,MATCH($F896,'المنتجات'!$A$5:$A$204,0))*G896-H896,0))</f>
        <v/>
      </c>
      <c r="L896" s="18">
        <f>IF(AND(B896&amp;""="",F896&amp;""=""),"",IF(I896="تم التسليم",IFERROR(INDEX('المحافظات'!$B$5:$B$44,MATCH($E896,'المحافظات'!$A$5:$A$44,0)),0),0))</f>
        <v/>
      </c>
      <c r="M896" s="18">
        <f>IF(AND(B896&amp;""="",F896&amp;""=""),"",IFERROR(INDEX('المنتجات'!$C$5:$C$204,MATCH($F896,'المنتجات'!$A$5:$A$204,0))*G896,0))</f>
        <v/>
      </c>
      <c r="N896" s="18">
        <f>IF(AND(B896&amp;""="",F896&amp;""=""),"",IF(I896="تم التسليم",IFERROR(INDEX('المحافظات'!$C$5:$C$44,MATCH($E896,'المحافظات'!$A$5:$A$44,0)),0),IF(I896="مرتجع",IFERROR(INDEX('المحافظات'!$D$5:$D$44,MATCH($E896,'المحافظات'!$A$5:$A$44,0)),0),0)))</f>
        <v/>
      </c>
      <c r="O896" s="18">
        <f>IF(AND(B896&amp;""="",F896&amp;""=""),"",IF(I896="تم التسليم",K896+L896-M896-N896,IF(I896="مرتجع",-N896,IF(I896="ملغي",0,""))))</f>
        <v/>
      </c>
      <c r="P896" s="6">
        <f>IF(AND(B896&amp;""="",F896&amp;""=""),"",IF(NOT(ISNUMBER(MATCH(F896,'المنتجات'!$A$5:$A$204,0))),"كود المنتج غير معروف",IF(NOT(ISNUMBER(MATCH(E896,'المحافظات'!$A$5:$A$44,0))),"المنطقة غير معروفة",IF(K896&lt;0,"الخصم أكبر من قيمة الطلب",IF(I896&amp;""="","اكتب الحالة","")))))</f>
        <v/>
      </c>
    </row>
    <row r="897">
      <c r="A897" s="17" t="n"/>
      <c r="B897" s="5" t="n"/>
      <c r="C897" s="5" t="n"/>
      <c r="D897" s="13" t="n"/>
      <c r="E897" s="5" t="n"/>
      <c r="F897" s="5" t="n"/>
      <c r="G897" s="15" t="n"/>
      <c r="H897" s="14" t="n"/>
      <c r="I897" s="5" t="n"/>
      <c r="J897" s="6">
        <f>IF(AND(B897&amp;""="",F897&amp;""=""),"",IFERROR(INDEX('المنتجات'!$B$5:$B$204,MATCH($F897,'المنتجات'!$A$5:$A$204,0))&amp;"",""))</f>
        <v/>
      </c>
      <c r="K897" s="18">
        <f>IF(AND(B897&amp;""="",F897&amp;""=""),"",IFERROR(INDEX('المنتجات'!$D$5:$D$204,MATCH($F897,'المنتجات'!$A$5:$A$204,0))*G897-H897,0))</f>
        <v/>
      </c>
      <c r="L897" s="18">
        <f>IF(AND(B897&amp;""="",F897&amp;""=""),"",IF(I897="تم التسليم",IFERROR(INDEX('المحافظات'!$B$5:$B$44,MATCH($E897,'المحافظات'!$A$5:$A$44,0)),0),0))</f>
        <v/>
      </c>
      <c r="M897" s="18">
        <f>IF(AND(B897&amp;""="",F897&amp;""=""),"",IFERROR(INDEX('المنتجات'!$C$5:$C$204,MATCH($F897,'المنتجات'!$A$5:$A$204,0))*G897,0))</f>
        <v/>
      </c>
      <c r="N897" s="18">
        <f>IF(AND(B897&amp;""="",F897&amp;""=""),"",IF(I897="تم التسليم",IFERROR(INDEX('المحافظات'!$C$5:$C$44,MATCH($E897,'المحافظات'!$A$5:$A$44,0)),0),IF(I897="مرتجع",IFERROR(INDEX('المحافظات'!$D$5:$D$44,MATCH($E897,'المحافظات'!$A$5:$A$44,0)),0),0)))</f>
        <v/>
      </c>
      <c r="O897" s="18">
        <f>IF(AND(B897&amp;""="",F897&amp;""=""),"",IF(I897="تم التسليم",K897+L897-M897-N897,IF(I897="مرتجع",-N897,IF(I897="ملغي",0,""))))</f>
        <v/>
      </c>
      <c r="P897" s="6">
        <f>IF(AND(B897&amp;""="",F897&amp;""=""),"",IF(NOT(ISNUMBER(MATCH(F897,'المنتجات'!$A$5:$A$204,0))),"كود المنتج غير معروف",IF(NOT(ISNUMBER(MATCH(E897,'المحافظات'!$A$5:$A$44,0))),"المنطقة غير معروفة",IF(K897&lt;0,"الخصم أكبر من قيمة الطلب",IF(I897&amp;""="","اكتب الحالة","")))))</f>
        <v/>
      </c>
    </row>
    <row r="898">
      <c r="A898" s="17" t="n"/>
      <c r="B898" s="5" t="n"/>
      <c r="C898" s="5" t="n"/>
      <c r="D898" s="13" t="n"/>
      <c r="E898" s="5" t="n"/>
      <c r="F898" s="5" t="n"/>
      <c r="G898" s="15" t="n"/>
      <c r="H898" s="14" t="n"/>
      <c r="I898" s="5" t="n"/>
      <c r="J898" s="6">
        <f>IF(AND(B898&amp;""="",F898&amp;""=""),"",IFERROR(INDEX('المنتجات'!$B$5:$B$204,MATCH($F898,'المنتجات'!$A$5:$A$204,0))&amp;"",""))</f>
        <v/>
      </c>
      <c r="K898" s="18">
        <f>IF(AND(B898&amp;""="",F898&amp;""=""),"",IFERROR(INDEX('المنتجات'!$D$5:$D$204,MATCH($F898,'المنتجات'!$A$5:$A$204,0))*G898-H898,0))</f>
        <v/>
      </c>
      <c r="L898" s="18">
        <f>IF(AND(B898&amp;""="",F898&amp;""=""),"",IF(I898="تم التسليم",IFERROR(INDEX('المحافظات'!$B$5:$B$44,MATCH($E898,'المحافظات'!$A$5:$A$44,0)),0),0))</f>
        <v/>
      </c>
      <c r="M898" s="18">
        <f>IF(AND(B898&amp;""="",F898&amp;""=""),"",IFERROR(INDEX('المنتجات'!$C$5:$C$204,MATCH($F898,'المنتجات'!$A$5:$A$204,0))*G898,0))</f>
        <v/>
      </c>
      <c r="N898" s="18">
        <f>IF(AND(B898&amp;""="",F898&amp;""=""),"",IF(I898="تم التسليم",IFERROR(INDEX('المحافظات'!$C$5:$C$44,MATCH($E898,'المحافظات'!$A$5:$A$44,0)),0),IF(I898="مرتجع",IFERROR(INDEX('المحافظات'!$D$5:$D$44,MATCH($E898,'المحافظات'!$A$5:$A$44,0)),0),0)))</f>
        <v/>
      </c>
      <c r="O898" s="18">
        <f>IF(AND(B898&amp;""="",F898&amp;""=""),"",IF(I898="تم التسليم",K898+L898-M898-N898,IF(I898="مرتجع",-N898,IF(I898="ملغي",0,""))))</f>
        <v/>
      </c>
      <c r="P898" s="6">
        <f>IF(AND(B898&amp;""="",F898&amp;""=""),"",IF(NOT(ISNUMBER(MATCH(F898,'المنتجات'!$A$5:$A$204,0))),"كود المنتج غير معروف",IF(NOT(ISNUMBER(MATCH(E898,'المحافظات'!$A$5:$A$44,0))),"المنطقة غير معروفة",IF(K898&lt;0,"الخصم أكبر من قيمة الطلب",IF(I898&amp;""="","اكتب الحالة","")))))</f>
        <v/>
      </c>
    </row>
    <row r="899">
      <c r="A899" s="17" t="n"/>
      <c r="B899" s="5" t="n"/>
      <c r="C899" s="5" t="n"/>
      <c r="D899" s="13" t="n"/>
      <c r="E899" s="5" t="n"/>
      <c r="F899" s="5" t="n"/>
      <c r="G899" s="15" t="n"/>
      <c r="H899" s="14" t="n"/>
      <c r="I899" s="5" t="n"/>
      <c r="J899" s="6">
        <f>IF(AND(B899&amp;""="",F899&amp;""=""),"",IFERROR(INDEX('المنتجات'!$B$5:$B$204,MATCH($F899,'المنتجات'!$A$5:$A$204,0))&amp;"",""))</f>
        <v/>
      </c>
      <c r="K899" s="18">
        <f>IF(AND(B899&amp;""="",F899&amp;""=""),"",IFERROR(INDEX('المنتجات'!$D$5:$D$204,MATCH($F899,'المنتجات'!$A$5:$A$204,0))*G899-H899,0))</f>
        <v/>
      </c>
      <c r="L899" s="18">
        <f>IF(AND(B899&amp;""="",F899&amp;""=""),"",IF(I899="تم التسليم",IFERROR(INDEX('المحافظات'!$B$5:$B$44,MATCH($E899,'المحافظات'!$A$5:$A$44,0)),0),0))</f>
        <v/>
      </c>
      <c r="M899" s="18">
        <f>IF(AND(B899&amp;""="",F899&amp;""=""),"",IFERROR(INDEX('المنتجات'!$C$5:$C$204,MATCH($F899,'المنتجات'!$A$5:$A$204,0))*G899,0))</f>
        <v/>
      </c>
      <c r="N899" s="18">
        <f>IF(AND(B899&amp;""="",F899&amp;""=""),"",IF(I899="تم التسليم",IFERROR(INDEX('المحافظات'!$C$5:$C$44,MATCH($E899,'المحافظات'!$A$5:$A$44,0)),0),IF(I899="مرتجع",IFERROR(INDEX('المحافظات'!$D$5:$D$44,MATCH($E899,'المحافظات'!$A$5:$A$44,0)),0),0)))</f>
        <v/>
      </c>
      <c r="O899" s="18">
        <f>IF(AND(B899&amp;""="",F899&amp;""=""),"",IF(I899="تم التسليم",K899+L899-M899-N899,IF(I899="مرتجع",-N899,IF(I899="ملغي",0,""))))</f>
        <v/>
      </c>
      <c r="P899" s="6">
        <f>IF(AND(B899&amp;""="",F899&amp;""=""),"",IF(NOT(ISNUMBER(MATCH(F899,'المنتجات'!$A$5:$A$204,0))),"كود المنتج غير معروف",IF(NOT(ISNUMBER(MATCH(E899,'المحافظات'!$A$5:$A$44,0))),"المنطقة غير معروفة",IF(K899&lt;0,"الخصم أكبر من قيمة الطلب",IF(I899&amp;""="","اكتب الحالة","")))))</f>
        <v/>
      </c>
    </row>
    <row r="900">
      <c r="A900" s="17" t="n"/>
      <c r="B900" s="5" t="n"/>
      <c r="C900" s="5" t="n"/>
      <c r="D900" s="13" t="n"/>
      <c r="E900" s="5" t="n"/>
      <c r="F900" s="5" t="n"/>
      <c r="G900" s="15" t="n"/>
      <c r="H900" s="14" t="n"/>
      <c r="I900" s="5" t="n"/>
      <c r="J900" s="6">
        <f>IF(AND(B900&amp;""="",F900&amp;""=""),"",IFERROR(INDEX('المنتجات'!$B$5:$B$204,MATCH($F900,'المنتجات'!$A$5:$A$204,0))&amp;"",""))</f>
        <v/>
      </c>
      <c r="K900" s="18">
        <f>IF(AND(B900&amp;""="",F900&amp;""=""),"",IFERROR(INDEX('المنتجات'!$D$5:$D$204,MATCH($F900,'المنتجات'!$A$5:$A$204,0))*G900-H900,0))</f>
        <v/>
      </c>
      <c r="L900" s="18">
        <f>IF(AND(B900&amp;""="",F900&amp;""=""),"",IF(I900="تم التسليم",IFERROR(INDEX('المحافظات'!$B$5:$B$44,MATCH($E900,'المحافظات'!$A$5:$A$44,0)),0),0))</f>
        <v/>
      </c>
      <c r="M900" s="18">
        <f>IF(AND(B900&amp;""="",F900&amp;""=""),"",IFERROR(INDEX('المنتجات'!$C$5:$C$204,MATCH($F900,'المنتجات'!$A$5:$A$204,0))*G900,0))</f>
        <v/>
      </c>
      <c r="N900" s="18">
        <f>IF(AND(B900&amp;""="",F900&amp;""=""),"",IF(I900="تم التسليم",IFERROR(INDEX('المحافظات'!$C$5:$C$44,MATCH($E900,'المحافظات'!$A$5:$A$44,0)),0),IF(I900="مرتجع",IFERROR(INDEX('المحافظات'!$D$5:$D$44,MATCH($E900,'المحافظات'!$A$5:$A$44,0)),0),0)))</f>
        <v/>
      </c>
      <c r="O900" s="18">
        <f>IF(AND(B900&amp;""="",F900&amp;""=""),"",IF(I900="تم التسليم",K900+L900-M900-N900,IF(I900="مرتجع",-N900,IF(I900="ملغي",0,""))))</f>
        <v/>
      </c>
      <c r="P900" s="6">
        <f>IF(AND(B900&amp;""="",F900&amp;""=""),"",IF(NOT(ISNUMBER(MATCH(F900,'المنتجات'!$A$5:$A$204,0))),"كود المنتج غير معروف",IF(NOT(ISNUMBER(MATCH(E900,'المحافظات'!$A$5:$A$44,0))),"المنطقة غير معروفة",IF(K900&lt;0,"الخصم أكبر من قيمة الطلب",IF(I900&amp;""="","اكتب الحالة","")))))</f>
        <v/>
      </c>
    </row>
    <row r="901">
      <c r="A901" s="17" t="n"/>
      <c r="B901" s="5" t="n"/>
      <c r="C901" s="5" t="n"/>
      <c r="D901" s="13" t="n"/>
      <c r="E901" s="5" t="n"/>
      <c r="F901" s="5" t="n"/>
      <c r="G901" s="15" t="n"/>
      <c r="H901" s="14" t="n"/>
      <c r="I901" s="5" t="n"/>
      <c r="J901" s="6">
        <f>IF(AND(B901&amp;""="",F901&amp;""=""),"",IFERROR(INDEX('المنتجات'!$B$5:$B$204,MATCH($F901,'المنتجات'!$A$5:$A$204,0))&amp;"",""))</f>
        <v/>
      </c>
      <c r="K901" s="18">
        <f>IF(AND(B901&amp;""="",F901&amp;""=""),"",IFERROR(INDEX('المنتجات'!$D$5:$D$204,MATCH($F901,'المنتجات'!$A$5:$A$204,0))*G901-H901,0))</f>
        <v/>
      </c>
      <c r="L901" s="18">
        <f>IF(AND(B901&amp;""="",F901&amp;""=""),"",IF(I901="تم التسليم",IFERROR(INDEX('المحافظات'!$B$5:$B$44,MATCH($E901,'المحافظات'!$A$5:$A$44,0)),0),0))</f>
        <v/>
      </c>
      <c r="M901" s="18">
        <f>IF(AND(B901&amp;""="",F901&amp;""=""),"",IFERROR(INDEX('المنتجات'!$C$5:$C$204,MATCH($F901,'المنتجات'!$A$5:$A$204,0))*G901,0))</f>
        <v/>
      </c>
      <c r="N901" s="18">
        <f>IF(AND(B901&amp;""="",F901&amp;""=""),"",IF(I901="تم التسليم",IFERROR(INDEX('المحافظات'!$C$5:$C$44,MATCH($E901,'المحافظات'!$A$5:$A$44,0)),0),IF(I901="مرتجع",IFERROR(INDEX('المحافظات'!$D$5:$D$44,MATCH($E901,'المحافظات'!$A$5:$A$44,0)),0),0)))</f>
        <v/>
      </c>
      <c r="O901" s="18">
        <f>IF(AND(B901&amp;""="",F901&amp;""=""),"",IF(I901="تم التسليم",K901+L901-M901-N901,IF(I901="مرتجع",-N901,IF(I901="ملغي",0,""))))</f>
        <v/>
      </c>
      <c r="P901" s="6">
        <f>IF(AND(B901&amp;""="",F901&amp;""=""),"",IF(NOT(ISNUMBER(MATCH(F901,'المنتجات'!$A$5:$A$204,0))),"كود المنتج غير معروف",IF(NOT(ISNUMBER(MATCH(E901,'المحافظات'!$A$5:$A$44,0))),"المنطقة غير معروفة",IF(K901&lt;0,"الخصم أكبر من قيمة الطلب",IF(I901&amp;""="","اكتب الحالة","")))))</f>
        <v/>
      </c>
    </row>
    <row r="902">
      <c r="A902" s="17" t="n"/>
      <c r="B902" s="5" t="n"/>
      <c r="C902" s="5" t="n"/>
      <c r="D902" s="13" t="n"/>
      <c r="E902" s="5" t="n"/>
      <c r="F902" s="5" t="n"/>
      <c r="G902" s="15" t="n"/>
      <c r="H902" s="14" t="n"/>
      <c r="I902" s="5" t="n"/>
      <c r="J902" s="6">
        <f>IF(AND(B902&amp;""="",F902&amp;""=""),"",IFERROR(INDEX('المنتجات'!$B$5:$B$204,MATCH($F902,'المنتجات'!$A$5:$A$204,0))&amp;"",""))</f>
        <v/>
      </c>
      <c r="K902" s="18">
        <f>IF(AND(B902&amp;""="",F902&amp;""=""),"",IFERROR(INDEX('المنتجات'!$D$5:$D$204,MATCH($F902,'المنتجات'!$A$5:$A$204,0))*G902-H902,0))</f>
        <v/>
      </c>
      <c r="L902" s="18">
        <f>IF(AND(B902&amp;""="",F902&amp;""=""),"",IF(I902="تم التسليم",IFERROR(INDEX('المحافظات'!$B$5:$B$44,MATCH($E902,'المحافظات'!$A$5:$A$44,0)),0),0))</f>
        <v/>
      </c>
      <c r="M902" s="18">
        <f>IF(AND(B902&amp;""="",F902&amp;""=""),"",IFERROR(INDEX('المنتجات'!$C$5:$C$204,MATCH($F902,'المنتجات'!$A$5:$A$204,0))*G902,0))</f>
        <v/>
      </c>
      <c r="N902" s="18">
        <f>IF(AND(B902&amp;""="",F902&amp;""=""),"",IF(I902="تم التسليم",IFERROR(INDEX('المحافظات'!$C$5:$C$44,MATCH($E902,'المحافظات'!$A$5:$A$44,0)),0),IF(I902="مرتجع",IFERROR(INDEX('المحافظات'!$D$5:$D$44,MATCH($E902,'المحافظات'!$A$5:$A$44,0)),0),0)))</f>
        <v/>
      </c>
      <c r="O902" s="18">
        <f>IF(AND(B902&amp;""="",F902&amp;""=""),"",IF(I902="تم التسليم",K902+L902-M902-N902,IF(I902="مرتجع",-N902,IF(I902="ملغي",0,""))))</f>
        <v/>
      </c>
      <c r="P902" s="6">
        <f>IF(AND(B902&amp;""="",F902&amp;""=""),"",IF(NOT(ISNUMBER(MATCH(F902,'المنتجات'!$A$5:$A$204,0))),"كود المنتج غير معروف",IF(NOT(ISNUMBER(MATCH(E902,'المحافظات'!$A$5:$A$44,0))),"المنطقة غير معروفة",IF(K902&lt;0,"الخصم أكبر من قيمة الطلب",IF(I902&amp;""="","اكتب الحالة","")))))</f>
        <v/>
      </c>
    </row>
    <row r="903">
      <c r="A903" s="17" t="n"/>
      <c r="B903" s="5" t="n"/>
      <c r="C903" s="5" t="n"/>
      <c r="D903" s="13" t="n"/>
      <c r="E903" s="5" t="n"/>
      <c r="F903" s="5" t="n"/>
      <c r="G903" s="15" t="n"/>
      <c r="H903" s="14" t="n"/>
      <c r="I903" s="5" t="n"/>
      <c r="J903" s="6">
        <f>IF(AND(B903&amp;""="",F903&amp;""=""),"",IFERROR(INDEX('المنتجات'!$B$5:$B$204,MATCH($F903,'المنتجات'!$A$5:$A$204,0))&amp;"",""))</f>
        <v/>
      </c>
      <c r="K903" s="18">
        <f>IF(AND(B903&amp;""="",F903&amp;""=""),"",IFERROR(INDEX('المنتجات'!$D$5:$D$204,MATCH($F903,'المنتجات'!$A$5:$A$204,0))*G903-H903,0))</f>
        <v/>
      </c>
      <c r="L903" s="18">
        <f>IF(AND(B903&amp;""="",F903&amp;""=""),"",IF(I903="تم التسليم",IFERROR(INDEX('المحافظات'!$B$5:$B$44,MATCH($E903,'المحافظات'!$A$5:$A$44,0)),0),0))</f>
        <v/>
      </c>
      <c r="M903" s="18">
        <f>IF(AND(B903&amp;""="",F903&amp;""=""),"",IFERROR(INDEX('المنتجات'!$C$5:$C$204,MATCH($F903,'المنتجات'!$A$5:$A$204,0))*G903,0))</f>
        <v/>
      </c>
      <c r="N903" s="18">
        <f>IF(AND(B903&amp;""="",F903&amp;""=""),"",IF(I903="تم التسليم",IFERROR(INDEX('المحافظات'!$C$5:$C$44,MATCH($E903,'المحافظات'!$A$5:$A$44,0)),0),IF(I903="مرتجع",IFERROR(INDEX('المحافظات'!$D$5:$D$44,MATCH($E903,'المحافظات'!$A$5:$A$44,0)),0),0)))</f>
        <v/>
      </c>
      <c r="O903" s="18">
        <f>IF(AND(B903&amp;""="",F903&amp;""=""),"",IF(I903="تم التسليم",K903+L903-M903-N903,IF(I903="مرتجع",-N903,IF(I903="ملغي",0,""))))</f>
        <v/>
      </c>
      <c r="P903" s="6">
        <f>IF(AND(B903&amp;""="",F903&amp;""=""),"",IF(NOT(ISNUMBER(MATCH(F903,'المنتجات'!$A$5:$A$204,0))),"كود المنتج غير معروف",IF(NOT(ISNUMBER(MATCH(E903,'المحافظات'!$A$5:$A$44,0))),"المنطقة غير معروفة",IF(K903&lt;0,"الخصم أكبر من قيمة الطلب",IF(I903&amp;""="","اكتب الحالة","")))))</f>
        <v/>
      </c>
    </row>
    <row r="904">
      <c r="A904" s="17" t="n"/>
      <c r="B904" s="5" t="n"/>
      <c r="C904" s="5" t="n"/>
      <c r="D904" s="13" t="n"/>
      <c r="E904" s="5" t="n"/>
      <c r="F904" s="5" t="n"/>
      <c r="G904" s="15" t="n"/>
      <c r="H904" s="14" t="n"/>
      <c r="I904" s="5" t="n"/>
      <c r="J904" s="6">
        <f>IF(AND(B904&amp;""="",F904&amp;""=""),"",IFERROR(INDEX('المنتجات'!$B$5:$B$204,MATCH($F904,'المنتجات'!$A$5:$A$204,0))&amp;"",""))</f>
        <v/>
      </c>
      <c r="K904" s="18">
        <f>IF(AND(B904&amp;""="",F904&amp;""=""),"",IFERROR(INDEX('المنتجات'!$D$5:$D$204,MATCH($F904,'المنتجات'!$A$5:$A$204,0))*G904-H904,0))</f>
        <v/>
      </c>
      <c r="L904" s="18">
        <f>IF(AND(B904&amp;""="",F904&amp;""=""),"",IF(I904="تم التسليم",IFERROR(INDEX('المحافظات'!$B$5:$B$44,MATCH($E904,'المحافظات'!$A$5:$A$44,0)),0),0))</f>
        <v/>
      </c>
      <c r="M904" s="18">
        <f>IF(AND(B904&amp;""="",F904&amp;""=""),"",IFERROR(INDEX('المنتجات'!$C$5:$C$204,MATCH($F904,'المنتجات'!$A$5:$A$204,0))*G904,0))</f>
        <v/>
      </c>
      <c r="N904" s="18">
        <f>IF(AND(B904&amp;""="",F904&amp;""=""),"",IF(I904="تم التسليم",IFERROR(INDEX('المحافظات'!$C$5:$C$44,MATCH($E904,'المحافظات'!$A$5:$A$44,0)),0),IF(I904="مرتجع",IFERROR(INDEX('المحافظات'!$D$5:$D$44,MATCH($E904,'المحافظات'!$A$5:$A$44,0)),0),0)))</f>
        <v/>
      </c>
      <c r="O904" s="18">
        <f>IF(AND(B904&amp;""="",F904&amp;""=""),"",IF(I904="تم التسليم",K904+L904-M904-N904,IF(I904="مرتجع",-N904,IF(I904="ملغي",0,""))))</f>
        <v/>
      </c>
      <c r="P904" s="6">
        <f>IF(AND(B904&amp;""="",F904&amp;""=""),"",IF(NOT(ISNUMBER(MATCH(F904,'المنتجات'!$A$5:$A$204,0))),"كود المنتج غير معروف",IF(NOT(ISNUMBER(MATCH(E904,'المحافظات'!$A$5:$A$44,0))),"المنطقة غير معروفة",IF(K904&lt;0,"الخصم أكبر من قيمة الطلب",IF(I904&amp;""="","اكتب الحالة","")))))</f>
        <v/>
      </c>
    </row>
    <row r="905">
      <c r="A905" s="17" t="n"/>
      <c r="B905" s="5" t="n"/>
      <c r="C905" s="5" t="n"/>
      <c r="D905" s="13" t="n"/>
      <c r="E905" s="5" t="n"/>
      <c r="F905" s="5" t="n"/>
      <c r="G905" s="15" t="n"/>
      <c r="H905" s="14" t="n"/>
      <c r="I905" s="5" t="n"/>
      <c r="J905" s="6">
        <f>IF(AND(B905&amp;""="",F905&amp;""=""),"",IFERROR(INDEX('المنتجات'!$B$5:$B$204,MATCH($F905,'المنتجات'!$A$5:$A$204,0))&amp;"",""))</f>
        <v/>
      </c>
      <c r="K905" s="18">
        <f>IF(AND(B905&amp;""="",F905&amp;""=""),"",IFERROR(INDEX('المنتجات'!$D$5:$D$204,MATCH($F905,'المنتجات'!$A$5:$A$204,0))*G905-H905,0))</f>
        <v/>
      </c>
      <c r="L905" s="18">
        <f>IF(AND(B905&amp;""="",F905&amp;""=""),"",IF(I905="تم التسليم",IFERROR(INDEX('المحافظات'!$B$5:$B$44,MATCH($E905,'المحافظات'!$A$5:$A$44,0)),0),0))</f>
        <v/>
      </c>
      <c r="M905" s="18">
        <f>IF(AND(B905&amp;""="",F905&amp;""=""),"",IFERROR(INDEX('المنتجات'!$C$5:$C$204,MATCH($F905,'المنتجات'!$A$5:$A$204,0))*G905,0))</f>
        <v/>
      </c>
      <c r="N905" s="18">
        <f>IF(AND(B905&amp;""="",F905&amp;""=""),"",IF(I905="تم التسليم",IFERROR(INDEX('المحافظات'!$C$5:$C$44,MATCH($E905,'المحافظات'!$A$5:$A$44,0)),0),IF(I905="مرتجع",IFERROR(INDEX('المحافظات'!$D$5:$D$44,MATCH($E905,'المحافظات'!$A$5:$A$44,0)),0),0)))</f>
        <v/>
      </c>
      <c r="O905" s="18">
        <f>IF(AND(B905&amp;""="",F905&amp;""=""),"",IF(I905="تم التسليم",K905+L905-M905-N905,IF(I905="مرتجع",-N905,IF(I905="ملغي",0,""))))</f>
        <v/>
      </c>
      <c r="P905" s="6">
        <f>IF(AND(B905&amp;""="",F905&amp;""=""),"",IF(NOT(ISNUMBER(MATCH(F905,'المنتجات'!$A$5:$A$204,0))),"كود المنتج غير معروف",IF(NOT(ISNUMBER(MATCH(E905,'المحافظات'!$A$5:$A$44,0))),"المنطقة غير معروفة",IF(K905&lt;0,"الخصم أكبر من قيمة الطلب",IF(I905&amp;""="","اكتب الحالة","")))))</f>
        <v/>
      </c>
    </row>
    <row r="906">
      <c r="A906" s="17" t="n"/>
      <c r="B906" s="5" t="n"/>
      <c r="C906" s="5" t="n"/>
      <c r="D906" s="13" t="n"/>
      <c r="E906" s="5" t="n"/>
      <c r="F906" s="5" t="n"/>
      <c r="G906" s="15" t="n"/>
      <c r="H906" s="14" t="n"/>
      <c r="I906" s="5" t="n"/>
      <c r="J906" s="6">
        <f>IF(AND(B906&amp;""="",F906&amp;""=""),"",IFERROR(INDEX('المنتجات'!$B$5:$B$204,MATCH($F906,'المنتجات'!$A$5:$A$204,0))&amp;"",""))</f>
        <v/>
      </c>
      <c r="K906" s="18">
        <f>IF(AND(B906&amp;""="",F906&amp;""=""),"",IFERROR(INDEX('المنتجات'!$D$5:$D$204,MATCH($F906,'المنتجات'!$A$5:$A$204,0))*G906-H906,0))</f>
        <v/>
      </c>
      <c r="L906" s="18">
        <f>IF(AND(B906&amp;""="",F906&amp;""=""),"",IF(I906="تم التسليم",IFERROR(INDEX('المحافظات'!$B$5:$B$44,MATCH($E906,'المحافظات'!$A$5:$A$44,0)),0),0))</f>
        <v/>
      </c>
      <c r="M906" s="18">
        <f>IF(AND(B906&amp;""="",F906&amp;""=""),"",IFERROR(INDEX('المنتجات'!$C$5:$C$204,MATCH($F906,'المنتجات'!$A$5:$A$204,0))*G906,0))</f>
        <v/>
      </c>
      <c r="N906" s="18">
        <f>IF(AND(B906&amp;""="",F906&amp;""=""),"",IF(I906="تم التسليم",IFERROR(INDEX('المحافظات'!$C$5:$C$44,MATCH($E906,'المحافظات'!$A$5:$A$44,0)),0),IF(I906="مرتجع",IFERROR(INDEX('المحافظات'!$D$5:$D$44,MATCH($E906,'المحافظات'!$A$5:$A$44,0)),0),0)))</f>
        <v/>
      </c>
      <c r="O906" s="18">
        <f>IF(AND(B906&amp;""="",F906&amp;""=""),"",IF(I906="تم التسليم",K906+L906-M906-N906,IF(I906="مرتجع",-N906,IF(I906="ملغي",0,""))))</f>
        <v/>
      </c>
      <c r="P906" s="6">
        <f>IF(AND(B906&amp;""="",F906&amp;""=""),"",IF(NOT(ISNUMBER(MATCH(F906,'المنتجات'!$A$5:$A$204,0))),"كود المنتج غير معروف",IF(NOT(ISNUMBER(MATCH(E906,'المحافظات'!$A$5:$A$44,0))),"المنطقة غير معروفة",IF(K906&lt;0,"الخصم أكبر من قيمة الطلب",IF(I906&amp;""="","اكتب الحالة","")))))</f>
        <v/>
      </c>
    </row>
    <row r="907">
      <c r="A907" s="17" t="n"/>
      <c r="B907" s="5" t="n"/>
      <c r="C907" s="5" t="n"/>
      <c r="D907" s="13" t="n"/>
      <c r="E907" s="5" t="n"/>
      <c r="F907" s="5" t="n"/>
      <c r="G907" s="15" t="n"/>
      <c r="H907" s="14" t="n"/>
      <c r="I907" s="5" t="n"/>
      <c r="J907" s="6">
        <f>IF(AND(B907&amp;""="",F907&amp;""=""),"",IFERROR(INDEX('المنتجات'!$B$5:$B$204,MATCH($F907,'المنتجات'!$A$5:$A$204,0))&amp;"",""))</f>
        <v/>
      </c>
      <c r="K907" s="18">
        <f>IF(AND(B907&amp;""="",F907&amp;""=""),"",IFERROR(INDEX('المنتجات'!$D$5:$D$204,MATCH($F907,'المنتجات'!$A$5:$A$204,0))*G907-H907,0))</f>
        <v/>
      </c>
      <c r="L907" s="18">
        <f>IF(AND(B907&amp;""="",F907&amp;""=""),"",IF(I907="تم التسليم",IFERROR(INDEX('المحافظات'!$B$5:$B$44,MATCH($E907,'المحافظات'!$A$5:$A$44,0)),0),0))</f>
        <v/>
      </c>
      <c r="M907" s="18">
        <f>IF(AND(B907&amp;""="",F907&amp;""=""),"",IFERROR(INDEX('المنتجات'!$C$5:$C$204,MATCH($F907,'المنتجات'!$A$5:$A$204,0))*G907,0))</f>
        <v/>
      </c>
      <c r="N907" s="18">
        <f>IF(AND(B907&amp;""="",F907&amp;""=""),"",IF(I907="تم التسليم",IFERROR(INDEX('المحافظات'!$C$5:$C$44,MATCH($E907,'المحافظات'!$A$5:$A$44,0)),0),IF(I907="مرتجع",IFERROR(INDEX('المحافظات'!$D$5:$D$44,MATCH($E907,'المحافظات'!$A$5:$A$44,0)),0),0)))</f>
        <v/>
      </c>
      <c r="O907" s="18">
        <f>IF(AND(B907&amp;""="",F907&amp;""=""),"",IF(I907="تم التسليم",K907+L907-M907-N907,IF(I907="مرتجع",-N907,IF(I907="ملغي",0,""))))</f>
        <v/>
      </c>
      <c r="P907" s="6">
        <f>IF(AND(B907&amp;""="",F907&amp;""=""),"",IF(NOT(ISNUMBER(MATCH(F907,'المنتجات'!$A$5:$A$204,0))),"كود المنتج غير معروف",IF(NOT(ISNUMBER(MATCH(E907,'المحافظات'!$A$5:$A$44,0))),"المنطقة غير معروفة",IF(K907&lt;0,"الخصم أكبر من قيمة الطلب",IF(I907&amp;""="","اكتب الحالة","")))))</f>
        <v/>
      </c>
    </row>
    <row r="908">
      <c r="A908" s="17" t="n"/>
      <c r="B908" s="5" t="n"/>
      <c r="C908" s="5" t="n"/>
      <c r="D908" s="13" t="n"/>
      <c r="E908" s="5" t="n"/>
      <c r="F908" s="5" t="n"/>
      <c r="G908" s="15" t="n"/>
      <c r="H908" s="14" t="n"/>
      <c r="I908" s="5" t="n"/>
      <c r="J908" s="6">
        <f>IF(AND(B908&amp;""="",F908&amp;""=""),"",IFERROR(INDEX('المنتجات'!$B$5:$B$204,MATCH($F908,'المنتجات'!$A$5:$A$204,0))&amp;"",""))</f>
        <v/>
      </c>
      <c r="K908" s="18">
        <f>IF(AND(B908&amp;""="",F908&amp;""=""),"",IFERROR(INDEX('المنتجات'!$D$5:$D$204,MATCH($F908,'المنتجات'!$A$5:$A$204,0))*G908-H908,0))</f>
        <v/>
      </c>
      <c r="L908" s="18">
        <f>IF(AND(B908&amp;""="",F908&amp;""=""),"",IF(I908="تم التسليم",IFERROR(INDEX('المحافظات'!$B$5:$B$44,MATCH($E908,'المحافظات'!$A$5:$A$44,0)),0),0))</f>
        <v/>
      </c>
      <c r="M908" s="18">
        <f>IF(AND(B908&amp;""="",F908&amp;""=""),"",IFERROR(INDEX('المنتجات'!$C$5:$C$204,MATCH($F908,'المنتجات'!$A$5:$A$204,0))*G908,0))</f>
        <v/>
      </c>
      <c r="N908" s="18">
        <f>IF(AND(B908&amp;""="",F908&amp;""=""),"",IF(I908="تم التسليم",IFERROR(INDEX('المحافظات'!$C$5:$C$44,MATCH($E908,'المحافظات'!$A$5:$A$44,0)),0),IF(I908="مرتجع",IFERROR(INDEX('المحافظات'!$D$5:$D$44,MATCH($E908,'المحافظات'!$A$5:$A$44,0)),0),0)))</f>
        <v/>
      </c>
      <c r="O908" s="18">
        <f>IF(AND(B908&amp;""="",F908&amp;""=""),"",IF(I908="تم التسليم",K908+L908-M908-N908,IF(I908="مرتجع",-N908,IF(I908="ملغي",0,""))))</f>
        <v/>
      </c>
      <c r="P908" s="6">
        <f>IF(AND(B908&amp;""="",F908&amp;""=""),"",IF(NOT(ISNUMBER(MATCH(F908,'المنتجات'!$A$5:$A$204,0))),"كود المنتج غير معروف",IF(NOT(ISNUMBER(MATCH(E908,'المحافظات'!$A$5:$A$44,0))),"المنطقة غير معروفة",IF(K908&lt;0,"الخصم أكبر من قيمة الطلب",IF(I908&amp;""="","اكتب الحالة","")))))</f>
        <v/>
      </c>
    </row>
    <row r="909">
      <c r="A909" s="17" t="n"/>
      <c r="B909" s="5" t="n"/>
      <c r="C909" s="5" t="n"/>
      <c r="D909" s="13" t="n"/>
      <c r="E909" s="5" t="n"/>
      <c r="F909" s="5" t="n"/>
      <c r="G909" s="15" t="n"/>
      <c r="H909" s="14" t="n"/>
      <c r="I909" s="5" t="n"/>
      <c r="J909" s="6">
        <f>IF(AND(B909&amp;""="",F909&amp;""=""),"",IFERROR(INDEX('المنتجات'!$B$5:$B$204,MATCH($F909,'المنتجات'!$A$5:$A$204,0))&amp;"",""))</f>
        <v/>
      </c>
      <c r="K909" s="18">
        <f>IF(AND(B909&amp;""="",F909&amp;""=""),"",IFERROR(INDEX('المنتجات'!$D$5:$D$204,MATCH($F909,'المنتجات'!$A$5:$A$204,0))*G909-H909,0))</f>
        <v/>
      </c>
      <c r="L909" s="18">
        <f>IF(AND(B909&amp;""="",F909&amp;""=""),"",IF(I909="تم التسليم",IFERROR(INDEX('المحافظات'!$B$5:$B$44,MATCH($E909,'المحافظات'!$A$5:$A$44,0)),0),0))</f>
        <v/>
      </c>
      <c r="M909" s="18">
        <f>IF(AND(B909&amp;""="",F909&amp;""=""),"",IFERROR(INDEX('المنتجات'!$C$5:$C$204,MATCH($F909,'المنتجات'!$A$5:$A$204,0))*G909,0))</f>
        <v/>
      </c>
      <c r="N909" s="18">
        <f>IF(AND(B909&amp;""="",F909&amp;""=""),"",IF(I909="تم التسليم",IFERROR(INDEX('المحافظات'!$C$5:$C$44,MATCH($E909,'المحافظات'!$A$5:$A$44,0)),0),IF(I909="مرتجع",IFERROR(INDEX('المحافظات'!$D$5:$D$44,MATCH($E909,'المحافظات'!$A$5:$A$44,0)),0),0)))</f>
        <v/>
      </c>
      <c r="O909" s="18">
        <f>IF(AND(B909&amp;""="",F909&amp;""=""),"",IF(I909="تم التسليم",K909+L909-M909-N909,IF(I909="مرتجع",-N909,IF(I909="ملغي",0,""))))</f>
        <v/>
      </c>
      <c r="P909" s="6">
        <f>IF(AND(B909&amp;""="",F909&amp;""=""),"",IF(NOT(ISNUMBER(MATCH(F909,'المنتجات'!$A$5:$A$204,0))),"كود المنتج غير معروف",IF(NOT(ISNUMBER(MATCH(E909,'المحافظات'!$A$5:$A$44,0))),"المنطقة غير معروفة",IF(K909&lt;0,"الخصم أكبر من قيمة الطلب",IF(I909&amp;""="","اكتب الحالة","")))))</f>
        <v/>
      </c>
    </row>
    <row r="910">
      <c r="A910" s="17" t="n"/>
      <c r="B910" s="5" t="n"/>
      <c r="C910" s="5" t="n"/>
      <c r="D910" s="13" t="n"/>
      <c r="E910" s="5" t="n"/>
      <c r="F910" s="5" t="n"/>
      <c r="G910" s="15" t="n"/>
      <c r="H910" s="14" t="n"/>
      <c r="I910" s="5" t="n"/>
      <c r="J910" s="6">
        <f>IF(AND(B910&amp;""="",F910&amp;""=""),"",IFERROR(INDEX('المنتجات'!$B$5:$B$204,MATCH($F910,'المنتجات'!$A$5:$A$204,0))&amp;"",""))</f>
        <v/>
      </c>
      <c r="K910" s="18">
        <f>IF(AND(B910&amp;""="",F910&amp;""=""),"",IFERROR(INDEX('المنتجات'!$D$5:$D$204,MATCH($F910,'المنتجات'!$A$5:$A$204,0))*G910-H910,0))</f>
        <v/>
      </c>
      <c r="L910" s="18">
        <f>IF(AND(B910&amp;""="",F910&amp;""=""),"",IF(I910="تم التسليم",IFERROR(INDEX('المحافظات'!$B$5:$B$44,MATCH($E910,'المحافظات'!$A$5:$A$44,0)),0),0))</f>
        <v/>
      </c>
      <c r="M910" s="18">
        <f>IF(AND(B910&amp;""="",F910&amp;""=""),"",IFERROR(INDEX('المنتجات'!$C$5:$C$204,MATCH($F910,'المنتجات'!$A$5:$A$204,0))*G910,0))</f>
        <v/>
      </c>
      <c r="N910" s="18">
        <f>IF(AND(B910&amp;""="",F910&amp;""=""),"",IF(I910="تم التسليم",IFERROR(INDEX('المحافظات'!$C$5:$C$44,MATCH($E910,'المحافظات'!$A$5:$A$44,0)),0),IF(I910="مرتجع",IFERROR(INDEX('المحافظات'!$D$5:$D$44,MATCH($E910,'المحافظات'!$A$5:$A$44,0)),0),0)))</f>
        <v/>
      </c>
      <c r="O910" s="18">
        <f>IF(AND(B910&amp;""="",F910&amp;""=""),"",IF(I910="تم التسليم",K910+L910-M910-N910,IF(I910="مرتجع",-N910,IF(I910="ملغي",0,""))))</f>
        <v/>
      </c>
      <c r="P910" s="6">
        <f>IF(AND(B910&amp;""="",F910&amp;""=""),"",IF(NOT(ISNUMBER(MATCH(F910,'المنتجات'!$A$5:$A$204,0))),"كود المنتج غير معروف",IF(NOT(ISNUMBER(MATCH(E910,'المحافظات'!$A$5:$A$44,0))),"المنطقة غير معروفة",IF(K910&lt;0,"الخصم أكبر من قيمة الطلب",IF(I910&amp;""="","اكتب الحالة","")))))</f>
        <v/>
      </c>
    </row>
    <row r="911">
      <c r="A911" s="17" t="n"/>
      <c r="B911" s="5" t="n"/>
      <c r="C911" s="5" t="n"/>
      <c r="D911" s="13" t="n"/>
      <c r="E911" s="5" t="n"/>
      <c r="F911" s="5" t="n"/>
      <c r="G911" s="15" t="n"/>
      <c r="H911" s="14" t="n"/>
      <c r="I911" s="5" t="n"/>
      <c r="J911" s="6">
        <f>IF(AND(B911&amp;""="",F911&amp;""=""),"",IFERROR(INDEX('المنتجات'!$B$5:$B$204,MATCH($F911,'المنتجات'!$A$5:$A$204,0))&amp;"",""))</f>
        <v/>
      </c>
      <c r="K911" s="18">
        <f>IF(AND(B911&amp;""="",F911&amp;""=""),"",IFERROR(INDEX('المنتجات'!$D$5:$D$204,MATCH($F911,'المنتجات'!$A$5:$A$204,0))*G911-H911,0))</f>
        <v/>
      </c>
      <c r="L911" s="18">
        <f>IF(AND(B911&amp;""="",F911&amp;""=""),"",IF(I911="تم التسليم",IFERROR(INDEX('المحافظات'!$B$5:$B$44,MATCH($E911,'المحافظات'!$A$5:$A$44,0)),0),0))</f>
        <v/>
      </c>
      <c r="M911" s="18">
        <f>IF(AND(B911&amp;""="",F911&amp;""=""),"",IFERROR(INDEX('المنتجات'!$C$5:$C$204,MATCH($F911,'المنتجات'!$A$5:$A$204,0))*G911,0))</f>
        <v/>
      </c>
      <c r="N911" s="18">
        <f>IF(AND(B911&amp;""="",F911&amp;""=""),"",IF(I911="تم التسليم",IFERROR(INDEX('المحافظات'!$C$5:$C$44,MATCH($E911,'المحافظات'!$A$5:$A$44,0)),0),IF(I911="مرتجع",IFERROR(INDEX('المحافظات'!$D$5:$D$44,MATCH($E911,'المحافظات'!$A$5:$A$44,0)),0),0)))</f>
        <v/>
      </c>
      <c r="O911" s="18">
        <f>IF(AND(B911&amp;""="",F911&amp;""=""),"",IF(I911="تم التسليم",K911+L911-M911-N911,IF(I911="مرتجع",-N911,IF(I911="ملغي",0,""))))</f>
        <v/>
      </c>
      <c r="P911" s="6">
        <f>IF(AND(B911&amp;""="",F911&amp;""=""),"",IF(NOT(ISNUMBER(MATCH(F911,'المنتجات'!$A$5:$A$204,0))),"كود المنتج غير معروف",IF(NOT(ISNUMBER(MATCH(E911,'المحافظات'!$A$5:$A$44,0))),"المنطقة غير معروفة",IF(K911&lt;0,"الخصم أكبر من قيمة الطلب",IF(I911&amp;""="","اكتب الحالة","")))))</f>
        <v/>
      </c>
    </row>
    <row r="912">
      <c r="A912" s="17" t="n"/>
      <c r="B912" s="5" t="n"/>
      <c r="C912" s="5" t="n"/>
      <c r="D912" s="13" t="n"/>
      <c r="E912" s="5" t="n"/>
      <c r="F912" s="5" t="n"/>
      <c r="G912" s="15" t="n"/>
      <c r="H912" s="14" t="n"/>
      <c r="I912" s="5" t="n"/>
      <c r="J912" s="6">
        <f>IF(AND(B912&amp;""="",F912&amp;""=""),"",IFERROR(INDEX('المنتجات'!$B$5:$B$204,MATCH($F912,'المنتجات'!$A$5:$A$204,0))&amp;"",""))</f>
        <v/>
      </c>
      <c r="K912" s="18">
        <f>IF(AND(B912&amp;""="",F912&amp;""=""),"",IFERROR(INDEX('المنتجات'!$D$5:$D$204,MATCH($F912,'المنتجات'!$A$5:$A$204,0))*G912-H912,0))</f>
        <v/>
      </c>
      <c r="L912" s="18">
        <f>IF(AND(B912&amp;""="",F912&amp;""=""),"",IF(I912="تم التسليم",IFERROR(INDEX('المحافظات'!$B$5:$B$44,MATCH($E912,'المحافظات'!$A$5:$A$44,0)),0),0))</f>
        <v/>
      </c>
      <c r="M912" s="18">
        <f>IF(AND(B912&amp;""="",F912&amp;""=""),"",IFERROR(INDEX('المنتجات'!$C$5:$C$204,MATCH($F912,'المنتجات'!$A$5:$A$204,0))*G912,0))</f>
        <v/>
      </c>
      <c r="N912" s="18">
        <f>IF(AND(B912&amp;""="",F912&amp;""=""),"",IF(I912="تم التسليم",IFERROR(INDEX('المحافظات'!$C$5:$C$44,MATCH($E912,'المحافظات'!$A$5:$A$44,0)),0),IF(I912="مرتجع",IFERROR(INDEX('المحافظات'!$D$5:$D$44,MATCH($E912,'المحافظات'!$A$5:$A$44,0)),0),0)))</f>
        <v/>
      </c>
      <c r="O912" s="18">
        <f>IF(AND(B912&amp;""="",F912&amp;""=""),"",IF(I912="تم التسليم",K912+L912-M912-N912,IF(I912="مرتجع",-N912,IF(I912="ملغي",0,""))))</f>
        <v/>
      </c>
      <c r="P912" s="6">
        <f>IF(AND(B912&amp;""="",F912&amp;""=""),"",IF(NOT(ISNUMBER(MATCH(F912,'المنتجات'!$A$5:$A$204,0))),"كود المنتج غير معروف",IF(NOT(ISNUMBER(MATCH(E912,'المحافظات'!$A$5:$A$44,0))),"المنطقة غير معروفة",IF(K912&lt;0,"الخصم أكبر من قيمة الطلب",IF(I912&amp;""="","اكتب الحالة","")))))</f>
        <v/>
      </c>
    </row>
    <row r="913">
      <c r="A913" s="17" t="n"/>
      <c r="B913" s="5" t="n"/>
      <c r="C913" s="5" t="n"/>
      <c r="D913" s="13" t="n"/>
      <c r="E913" s="5" t="n"/>
      <c r="F913" s="5" t="n"/>
      <c r="G913" s="15" t="n"/>
      <c r="H913" s="14" t="n"/>
      <c r="I913" s="5" t="n"/>
      <c r="J913" s="6">
        <f>IF(AND(B913&amp;""="",F913&amp;""=""),"",IFERROR(INDEX('المنتجات'!$B$5:$B$204,MATCH($F913,'المنتجات'!$A$5:$A$204,0))&amp;"",""))</f>
        <v/>
      </c>
      <c r="K913" s="18">
        <f>IF(AND(B913&amp;""="",F913&amp;""=""),"",IFERROR(INDEX('المنتجات'!$D$5:$D$204,MATCH($F913,'المنتجات'!$A$5:$A$204,0))*G913-H913,0))</f>
        <v/>
      </c>
      <c r="L913" s="18">
        <f>IF(AND(B913&amp;""="",F913&amp;""=""),"",IF(I913="تم التسليم",IFERROR(INDEX('المحافظات'!$B$5:$B$44,MATCH($E913,'المحافظات'!$A$5:$A$44,0)),0),0))</f>
        <v/>
      </c>
      <c r="M913" s="18">
        <f>IF(AND(B913&amp;""="",F913&amp;""=""),"",IFERROR(INDEX('المنتجات'!$C$5:$C$204,MATCH($F913,'المنتجات'!$A$5:$A$204,0))*G913,0))</f>
        <v/>
      </c>
      <c r="N913" s="18">
        <f>IF(AND(B913&amp;""="",F913&amp;""=""),"",IF(I913="تم التسليم",IFERROR(INDEX('المحافظات'!$C$5:$C$44,MATCH($E913,'المحافظات'!$A$5:$A$44,0)),0),IF(I913="مرتجع",IFERROR(INDEX('المحافظات'!$D$5:$D$44,MATCH($E913,'المحافظات'!$A$5:$A$44,0)),0),0)))</f>
        <v/>
      </c>
      <c r="O913" s="18">
        <f>IF(AND(B913&amp;""="",F913&amp;""=""),"",IF(I913="تم التسليم",K913+L913-M913-N913,IF(I913="مرتجع",-N913,IF(I913="ملغي",0,""))))</f>
        <v/>
      </c>
      <c r="P913" s="6">
        <f>IF(AND(B913&amp;""="",F913&amp;""=""),"",IF(NOT(ISNUMBER(MATCH(F913,'المنتجات'!$A$5:$A$204,0))),"كود المنتج غير معروف",IF(NOT(ISNUMBER(MATCH(E913,'المحافظات'!$A$5:$A$44,0))),"المنطقة غير معروفة",IF(K913&lt;0,"الخصم أكبر من قيمة الطلب",IF(I913&amp;""="","اكتب الحالة","")))))</f>
        <v/>
      </c>
    </row>
    <row r="914">
      <c r="A914" s="17" t="n"/>
      <c r="B914" s="5" t="n"/>
      <c r="C914" s="5" t="n"/>
      <c r="D914" s="13" t="n"/>
      <c r="E914" s="5" t="n"/>
      <c r="F914" s="5" t="n"/>
      <c r="G914" s="15" t="n"/>
      <c r="H914" s="14" t="n"/>
      <c r="I914" s="5" t="n"/>
      <c r="J914" s="6">
        <f>IF(AND(B914&amp;""="",F914&amp;""=""),"",IFERROR(INDEX('المنتجات'!$B$5:$B$204,MATCH($F914,'المنتجات'!$A$5:$A$204,0))&amp;"",""))</f>
        <v/>
      </c>
      <c r="K914" s="18">
        <f>IF(AND(B914&amp;""="",F914&amp;""=""),"",IFERROR(INDEX('المنتجات'!$D$5:$D$204,MATCH($F914,'المنتجات'!$A$5:$A$204,0))*G914-H914,0))</f>
        <v/>
      </c>
      <c r="L914" s="18">
        <f>IF(AND(B914&amp;""="",F914&amp;""=""),"",IF(I914="تم التسليم",IFERROR(INDEX('المحافظات'!$B$5:$B$44,MATCH($E914,'المحافظات'!$A$5:$A$44,0)),0),0))</f>
        <v/>
      </c>
      <c r="M914" s="18">
        <f>IF(AND(B914&amp;""="",F914&amp;""=""),"",IFERROR(INDEX('المنتجات'!$C$5:$C$204,MATCH($F914,'المنتجات'!$A$5:$A$204,0))*G914,0))</f>
        <v/>
      </c>
      <c r="N914" s="18">
        <f>IF(AND(B914&amp;""="",F914&amp;""=""),"",IF(I914="تم التسليم",IFERROR(INDEX('المحافظات'!$C$5:$C$44,MATCH($E914,'المحافظات'!$A$5:$A$44,0)),0),IF(I914="مرتجع",IFERROR(INDEX('المحافظات'!$D$5:$D$44,MATCH($E914,'المحافظات'!$A$5:$A$44,0)),0),0)))</f>
        <v/>
      </c>
      <c r="O914" s="18">
        <f>IF(AND(B914&amp;""="",F914&amp;""=""),"",IF(I914="تم التسليم",K914+L914-M914-N914,IF(I914="مرتجع",-N914,IF(I914="ملغي",0,""))))</f>
        <v/>
      </c>
      <c r="P914" s="6">
        <f>IF(AND(B914&amp;""="",F914&amp;""=""),"",IF(NOT(ISNUMBER(MATCH(F914,'المنتجات'!$A$5:$A$204,0))),"كود المنتج غير معروف",IF(NOT(ISNUMBER(MATCH(E914,'المحافظات'!$A$5:$A$44,0))),"المنطقة غير معروفة",IF(K914&lt;0,"الخصم أكبر من قيمة الطلب",IF(I914&amp;""="","اكتب الحالة","")))))</f>
        <v/>
      </c>
    </row>
    <row r="915">
      <c r="A915" s="17" t="n"/>
      <c r="B915" s="5" t="n"/>
      <c r="C915" s="5" t="n"/>
      <c r="D915" s="13" t="n"/>
      <c r="E915" s="5" t="n"/>
      <c r="F915" s="5" t="n"/>
      <c r="G915" s="15" t="n"/>
      <c r="H915" s="14" t="n"/>
      <c r="I915" s="5" t="n"/>
      <c r="J915" s="6">
        <f>IF(AND(B915&amp;""="",F915&amp;""=""),"",IFERROR(INDEX('المنتجات'!$B$5:$B$204,MATCH($F915,'المنتجات'!$A$5:$A$204,0))&amp;"",""))</f>
        <v/>
      </c>
      <c r="K915" s="18">
        <f>IF(AND(B915&amp;""="",F915&amp;""=""),"",IFERROR(INDEX('المنتجات'!$D$5:$D$204,MATCH($F915,'المنتجات'!$A$5:$A$204,0))*G915-H915,0))</f>
        <v/>
      </c>
      <c r="L915" s="18">
        <f>IF(AND(B915&amp;""="",F915&amp;""=""),"",IF(I915="تم التسليم",IFERROR(INDEX('المحافظات'!$B$5:$B$44,MATCH($E915,'المحافظات'!$A$5:$A$44,0)),0),0))</f>
        <v/>
      </c>
      <c r="M915" s="18">
        <f>IF(AND(B915&amp;""="",F915&amp;""=""),"",IFERROR(INDEX('المنتجات'!$C$5:$C$204,MATCH($F915,'المنتجات'!$A$5:$A$204,0))*G915,0))</f>
        <v/>
      </c>
      <c r="N915" s="18">
        <f>IF(AND(B915&amp;""="",F915&amp;""=""),"",IF(I915="تم التسليم",IFERROR(INDEX('المحافظات'!$C$5:$C$44,MATCH($E915,'المحافظات'!$A$5:$A$44,0)),0),IF(I915="مرتجع",IFERROR(INDEX('المحافظات'!$D$5:$D$44,MATCH($E915,'المحافظات'!$A$5:$A$44,0)),0),0)))</f>
        <v/>
      </c>
      <c r="O915" s="18">
        <f>IF(AND(B915&amp;""="",F915&amp;""=""),"",IF(I915="تم التسليم",K915+L915-M915-N915,IF(I915="مرتجع",-N915,IF(I915="ملغي",0,""))))</f>
        <v/>
      </c>
      <c r="P915" s="6">
        <f>IF(AND(B915&amp;""="",F915&amp;""=""),"",IF(NOT(ISNUMBER(MATCH(F915,'المنتجات'!$A$5:$A$204,0))),"كود المنتج غير معروف",IF(NOT(ISNUMBER(MATCH(E915,'المحافظات'!$A$5:$A$44,0))),"المنطقة غير معروفة",IF(K915&lt;0,"الخصم أكبر من قيمة الطلب",IF(I915&amp;""="","اكتب الحالة","")))))</f>
        <v/>
      </c>
    </row>
    <row r="916">
      <c r="A916" s="17" t="n"/>
      <c r="B916" s="5" t="n"/>
      <c r="C916" s="5" t="n"/>
      <c r="D916" s="13" t="n"/>
      <c r="E916" s="5" t="n"/>
      <c r="F916" s="5" t="n"/>
      <c r="G916" s="15" t="n"/>
      <c r="H916" s="14" t="n"/>
      <c r="I916" s="5" t="n"/>
      <c r="J916" s="6">
        <f>IF(AND(B916&amp;""="",F916&amp;""=""),"",IFERROR(INDEX('المنتجات'!$B$5:$B$204,MATCH($F916,'المنتجات'!$A$5:$A$204,0))&amp;"",""))</f>
        <v/>
      </c>
      <c r="K916" s="18">
        <f>IF(AND(B916&amp;""="",F916&amp;""=""),"",IFERROR(INDEX('المنتجات'!$D$5:$D$204,MATCH($F916,'المنتجات'!$A$5:$A$204,0))*G916-H916,0))</f>
        <v/>
      </c>
      <c r="L916" s="18">
        <f>IF(AND(B916&amp;""="",F916&amp;""=""),"",IF(I916="تم التسليم",IFERROR(INDEX('المحافظات'!$B$5:$B$44,MATCH($E916,'المحافظات'!$A$5:$A$44,0)),0),0))</f>
        <v/>
      </c>
      <c r="M916" s="18">
        <f>IF(AND(B916&amp;""="",F916&amp;""=""),"",IFERROR(INDEX('المنتجات'!$C$5:$C$204,MATCH($F916,'المنتجات'!$A$5:$A$204,0))*G916,0))</f>
        <v/>
      </c>
      <c r="N916" s="18">
        <f>IF(AND(B916&amp;""="",F916&amp;""=""),"",IF(I916="تم التسليم",IFERROR(INDEX('المحافظات'!$C$5:$C$44,MATCH($E916,'المحافظات'!$A$5:$A$44,0)),0),IF(I916="مرتجع",IFERROR(INDEX('المحافظات'!$D$5:$D$44,MATCH($E916,'المحافظات'!$A$5:$A$44,0)),0),0)))</f>
        <v/>
      </c>
      <c r="O916" s="18">
        <f>IF(AND(B916&amp;""="",F916&amp;""=""),"",IF(I916="تم التسليم",K916+L916-M916-N916,IF(I916="مرتجع",-N916,IF(I916="ملغي",0,""))))</f>
        <v/>
      </c>
      <c r="P916" s="6">
        <f>IF(AND(B916&amp;""="",F916&amp;""=""),"",IF(NOT(ISNUMBER(MATCH(F916,'المنتجات'!$A$5:$A$204,0))),"كود المنتج غير معروف",IF(NOT(ISNUMBER(MATCH(E916,'المحافظات'!$A$5:$A$44,0))),"المنطقة غير معروفة",IF(K916&lt;0,"الخصم أكبر من قيمة الطلب",IF(I916&amp;""="","اكتب الحالة","")))))</f>
        <v/>
      </c>
    </row>
    <row r="917">
      <c r="A917" s="17" t="n"/>
      <c r="B917" s="5" t="n"/>
      <c r="C917" s="5" t="n"/>
      <c r="D917" s="13" t="n"/>
      <c r="E917" s="5" t="n"/>
      <c r="F917" s="5" t="n"/>
      <c r="G917" s="15" t="n"/>
      <c r="H917" s="14" t="n"/>
      <c r="I917" s="5" t="n"/>
      <c r="J917" s="6">
        <f>IF(AND(B917&amp;""="",F917&amp;""=""),"",IFERROR(INDEX('المنتجات'!$B$5:$B$204,MATCH($F917,'المنتجات'!$A$5:$A$204,0))&amp;"",""))</f>
        <v/>
      </c>
      <c r="K917" s="18">
        <f>IF(AND(B917&amp;""="",F917&amp;""=""),"",IFERROR(INDEX('المنتجات'!$D$5:$D$204,MATCH($F917,'المنتجات'!$A$5:$A$204,0))*G917-H917,0))</f>
        <v/>
      </c>
      <c r="L917" s="18">
        <f>IF(AND(B917&amp;""="",F917&amp;""=""),"",IF(I917="تم التسليم",IFERROR(INDEX('المحافظات'!$B$5:$B$44,MATCH($E917,'المحافظات'!$A$5:$A$44,0)),0),0))</f>
        <v/>
      </c>
      <c r="M917" s="18">
        <f>IF(AND(B917&amp;""="",F917&amp;""=""),"",IFERROR(INDEX('المنتجات'!$C$5:$C$204,MATCH($F917,'المنتجات'!$A$5:$A$204,0))*G917,0))</f>
        <v/>
      </c>
      <c r="N917" s="18">
        <f>IF(AND(B917&amp;""="",F917&amp;""=""),"",IF(I917="تم التسليم",IFERROR(INDEX('المحافظات'!$C$5:$C$44,MATCH($E917,'المحافظات'!$A$5:$A$44,0)),0),IF(I917="مرتجع",IFERROR(INDEX('المحافظات'!$D$5:$D$44,MATCH($E917,'المحافظات'!$A$5:$A$44,0)),0),0)))</f>
        <v/>
      </c>
      <c r="O917" s="18">
        <f>IF(AND(B917&amp;""="",F917&amp;""=""),"",IF(I917="تم التسليم",K917+L917-M917-N917,IF(I917="مرتجع",-N917,IF(I917="ملغي",0,""))))</f>
        <v/>
      </c>
      <c r="P917" s="6">
        <f>IF(AND(B917&amp;""="",F917&amp;""=""),"",IF(NOT(ISNUMBER(MATCH(F917,'المنتجات'!$A$5:$A$204,0))),"كود المنتج غير معروف",IF(NOT(ISNUMBER(MATCH(E917,'المحافظات'!$A$5:$A$44,0))),"المنطقة غير معروفة",IF(K917&lt;0,"الخصم أكبر من قيمة الطلب",IF(I917&amp;""="","اكتب الحالة","")))))</f>
        <v/>
      </c>
    </row>
    <row r="918">
      <c r="A918" s="17" t="n"/>
      <c r="B918" s="5" t="n"/>
      <c r="C918" s="5" t="n"/>
      <c r="D918" s="13" t="n"/>
      <c r="E918" s="5" t="n"/>
      <c r="F918" s="5" t="n"/>
      <c r="G918" s="15" t="n"/>
      <c r="H918" s="14" t="n"/>
      <c r="I918" s="5" t="n"/>
      <c r="J918" s="6">
        <f>IF(AND(B918&amp;""="",F918&amp;""=""),"",IFERROR(INDEX('المنتجات'!$B$5:$B$204,MATCH($F918,'المنتجات'!$A$5:$A$204,0))&amp;"",""))</f>
        <v/>
      </c>
      <c r="K918" s="18">
        <f>IF(AND(B918&amp;""="",F918&amp;""=""),"",IFERROR(INDEX('المنتجات'!$D$5:$D$204,MATCH($F918,'المنتجات'!$A$5:$A$204,0))*G918-H918,0))</f>
        <v/>
      </c>
      <c r="L918" s="18">
        <f>IF(AND(B918&amp;""="",F918&amp;""=""),"",IF(I918="تم التسليم",IFERROR(INDEX('المحافظات'!$B$5:$B$44,MATCH($E918,'المحافظات'!$A$5:$A$44,0)),0),0))</f>
        <v/>
      </c>
      <c r="M918" s="18">
        <f>IF(AND(B918&amp;""="",F918&amp;""=""),"",IFERROR(INDEX('المنتجات'!$C$5:$C$204,MATCH($F918,'المنتجات'!$A$5:$A$204,0))*G918,0))</f>
        <v/>
      </c>
      <c r="N918" s="18">
        <f>IF(AND(B918&amp;""="",F918&amp;""=""),"",IF(I918="تم التسليم",IFERROR(INDEX('المحافظات'!$C$5:$C$44,MATCH($E918,'المحافظات'!$A$5:$A$44,0)),0),IF(I918="مرتجع",IFERROR(INDEX('المحافظات'!$D$5:$D$44,MATCH($E918,'المحافظات'!$A$5:$A$44,0)),0),0)))</f>
        <v/>
      </c>
      <c r="O918" s="18">
        <f>IF(AND(B918&amp;""="",F918&amp;""=""),"",IF(I918="تم التسليم",K918+L918-M918-N918,IF(I918="مرتجع",-N918,IF(I918="ملغي",0,""))))</f>
        <v/>
      </c>
      <c r="P918" s="6">
        <f>IF(AND(B918&amp;""="",F918&amp;""=""),"",IF(NOT(ISNUMBER(MATCH(F918,'المنتجات'!$A$5:$A$204,0))),"كود المنتج غير معروف",IF(NOT(ISNUMBER(MATCH(E918,'المحافظات'!$A$5:$A$44,0))),"المنطقة غير معروفة",IF(K918&lt;0,"الخصم أكبر من قيمة الطلب",IF(I918&amp;""="","اكتب الحالة","")))))</f>
        <v/>
      </c>
    </row>
    <row r="919">
      <c r="A919" s="17" t="n"/>
      <c r="B919" s="5" t="n"/>
      <c r="C919" s="5" t="n"/>
      <c r="D919" s="13" t="n"/>
      <c r="E919" s="5" t="n"/>
      <c r="F919" s="5" t="n"/>
      <c r="G919" s="15" t="n"/>
      <c r="H919" s="14" t="n"/>
      <c r="I919" s="5" t="n"/>
      <c r="J919" s="6">
        <f>IF(AND(B919&amp;""="",F919&amp;""=""),"",IFERROR(INDEX('المنتجات'!$B$5:$B$204,MATCH($F919,'المنتجات'!$A$5:$A$204,0))&amp;"",""))</f>
        <v/>
      </c>
      <c r="K919" s="18">
        <f>IF(AND(B919&amp;""="",F919&amp;""=""),"",IFERROR(INDEX('المنتجات'!$D$5:$D$204,MATCH($F919,'المنتجات'!$A$5:$A$204,0))*G919-H919,0))</f>
        <v/>
      </c>
      <c r="L919" s="18">
        <f>IF(AND(B919&amp;""="",F919&amp;""=""),"",IF(I919="تم التسليم",IFERROR(INDEX('المحافظات'!$B$5:$B$44,MATCH($E919,'المحافظات'!$A$5:$A$44,0)),0),0))</f>
        <v/>
      </c>
      <c r="M919" s="18">
        <f>IF(AND(B919&amp;""="",F919&amp;""=""),"",IFERROR(INDEX('المنتجات'!$C$5:$C$204,MATCH($F919,'المنتجات'!$A$5:$A$204,0))*G919,0))</f>
        <v/>
      </c>
      <c r="N919" s="18">
        <f>IF(AND(B919&amp;""="",F919&amp;""=""),"",IF(I919="تم التسليم",IFERROR(INDEX('المحافظات'!$C$5:$C$44,MATCH($E919,'المحافظات'!$A$5:$A$44,0)),0),IF(I919="مرتجع",IFERROR(INDEX('المحافظات'!$D$5:$D$44,MATCH($E919,'المحافظات'!$A$5:$A$44,0)),0),0)))</f>
        <v/>
      </c>
      <c r="O919" s="18">
        <f>IF(AND(B919&amp;""="",F919&amp;""=""),"",IF(I919="تم التسليم",K919+L919-M919-N919,IF(I919="مرتجع",-N919,IF(I919="ملغي",0,""))))</f>
        <v/>
      </c>
      <c r="P919" s="6">
        <f>IF(AND(B919&amp;""="",F919&amp;""=""),"",IF(NOT(ISNUMBER(MATCH(F919,'المنتجات'!$A$5:$A$204,0))),"كود المنتج غير معروف",IF(NOT(ISNUMBER(MATCH(E919,'المحافظات'!$A$5:$A$44,0))),"المنطقة غير معروفة",IF(K919&lt;0,"الخصم أكبر من قيمة الطلب",IF(I919&amp;""="","اكتب الحالة","")))))</f>
        <v/>
      </c>
    </row>
    <row r="920">
      <c r="A920" s="17" t="n"/>
      <c r="B920" s="5" t="n"/>
      <c r="C920" s="5" t="n"/>
      <c r="D920" s="13" t="n"/>
      <c r="E920" s="5" t="n"/>
      <c r="F920" s="5" t="n"/>
      <c r="G920" s="15" t="n"/>
      <c r="H920" s="14" t="n"/>
      <c r="I920" s="5" t="n"/>
      <c r="J920" s="6">
        <f>IF(AND(B920&amp;""="",F920&amp;""=""),"",IFERROR(INDEX('المنتجات'!$B$5:$B$204,MATCH($F920,'المنتجات'!$A$5:$A$204,0))&amp;"",""))</f>
        <v/>
      </c>
      <c r="K920" s="18">
        <f>IF(AND(B920&amp;""="",F920&amp;""=""),"",IFERROR(INDEX('المنتجات'!$D$5:$D$204,MATCH($F920,'المنتجات'!$A$5:$A$204,0))*G920-H920,0))</f>
        <v/>
      </c>
      <c r="L920" s="18">
        <f>IF(AND(B920&amp;""="",F920&amp;""=""),"",IF(I920="تم التسليم",IFERROR(INDEX('المحافظات'!$B$5:$B$44,MATCH($E920,'المحافظات'!$A$5:$A$44,0)),0),0))</f>
        <v/>
      </c>
      <c r="M920" s="18">
        <f>IF(AND(B920&amp;""="",F920&amp;""=""),"",IFERROR(INDEX('المنتجات'!$C$5:$C$204,MATCH($F920,'المنتجات'!$A$5:$A$204,0))*G920,0))</f>
        <v/>
      </c>
      <c r="N920" s="18">
        <f>IF(AND(B920&amp;""="",F920&amp;""=""),"",IF(I920="تم التسليم",IFERROR(INDEX('المحافظات'!$C$5:$C$44,MATCH($E920,'المحافظات'!$A$5:$A$44,0)),0),IF(I920="مرتجع",IFERROR(INDEX('المحافظات'!$D$5:$D$44,MATCH($E920,'المحافظات'!$A$5:$A$44,0)),0),0)))</f>
        <v/>
      </c>
      <c r="O920" s="18">
        <f>IF(AND(B920&amp;""="",F920&amp;""=""),"",IF(I920="تم التسليم",K920+L920-M920-N920,IF(I920="مرتجع",-N920,IF(I920="ملغي",0,""))))</f>
        <v/>
      </c>
      <c r="P920" s="6">
        <f>IF(AND(B920&amp;""="",F920&amp;""=""),"",IF(NOT(ISNUMBER(MATCH(F920,'المنتجات'!$A$5:$A$204,0))),"كود المنتج غير معروف",IF(NOT(ISNUMBER(MATCH(E920,'المحافظات'!$A$5:$A$44,0))),"المنطقة غير معروفة",IF(K920&lt;0,"الخصم أكبر من قيمة الطلب",IF(I920&amp;""="","اكتب الحالة","")))))</f>
        <v/>
      </c>
    </row>
    <row r="921">
      <c r="A921" s="17" t="n"/>
      <c r="B921" s="5" t="n"/>
      <c r="C921" s="5" t="n"/>
      <c r="D921" s="13" t="n"/>
      <c r="E921" s="5" t="n"/>
      <c r="F921" s="5" t="n"/>
      <c r="G921" s="15" t="n"/>
      <c r="H921" s="14" t="n"/>
      <c r="I921" s="5" t="n"/>
      <c r="J921" s="6">
        <f>IF(AND(B921&amp;""="",F921&amp;""=""),"",IFERROR(INDEX('المنتجات'!$B$5:$B$204,MATCH($F921,'المنتجات'!$A$5:$A$204,0))&amp;"",""))</f>
        <v/>
      </c>
      <c r="K921" s="18">
        <f>IF(AND(B921&amp;""="",F921&amp;""=""),"",IFERROR(INDEX('المنتجات'!$D$5:$D$204,MATCH($F921,'المنتجات'!$A$5:$A$204,0))*G921-H921,0))</f>
        <v/>
      </c>
      <c r="L921" s="18">
        <f>IF(AND(B921&amp;""="",F921&amp;""=""),"",IF(I921="تم التسليم",IFERROR(INDEX('المحافظات'!$B$5:$B$44,MATCH($E921,'المحافظات'!$A$5:$A$44,0)),0),0))</f>
        <v/>
      </c>
      <c r="M921" s="18">
        <f>IF(AND(B921&amp;""="",F921&amp;""=""),"",IFERROR(INDEX('المنتجات'!$C$5:$C$204,MATCH($F921,'المنتجات'!$A$5:$A$204,0))*G921,0))</f>
        <v/>
      </c>
      <c r="N921" s="18">
        <f>IF(AND(B921&amp;""="",F921&amp;""=""),"",IF(I921="تم التسليم",IFERROR(INDEX('المحافظات'!$C$5:$C$44,MATCH($E921,'المحافظات'!$A$5:$A$44,0)),0),IF(I921="مرتجع",IFERROR(INDEX('المحافظات'!$D$5:$D$44,MATCH($E921,'المحافظات'!$A$5:$A$44,0)),0),0)))</f>
        <v/>
      </c>
      <c r="O921" s="18">
        <f>IF(AND(B921&amp;""="",F921&amp;""=""),"",IF(I921="تم التسليم",K921+L921-M921-N921,IF(I921="مرتجع",-N921,IF(I921="ملغي",0,""))))</f>
        <v/>
      </c>
      <c r="P921" s="6">
        <f>IF(AND(B921&amp;""="",F921&amp;""=""),"",IF(NOT(ISNUMBER(MATCH(F921,'المنتجات'!$A$5:$A$204,0))),"كود المنتج غير معروف",IF(NOT(ISNUMBER(MATCH(E921,'المحافظات'!$A$5:$A$44,0))),"المنطقة غير معروفة",IF(K921&lt;0,"الخصم أكبر من قيمة الطلب",IF(I921&amp;""="","اكتب الحالة","")))))</f>
        <v/>
      </c>
    </row>
    <row r="922">
      <c r="A922" s="17" t="n"/>
      <c r="B922" s="5" t="n"/>
      <c r="C922" s="5" t="n"/>
      <c r="D922" s="13" t="n"/>
      <c r="E922" s="5" t="n"/>
      <c r="F922" s="5" t="n"/>
      <c r="G922" s="15" t="n"/>
      <c r="H922" s="14" t="n"/>
      <c r="I922" s="5" t="n"/>
      <c r="J922" s="6">
        <f>IF(AND(B922&amp;""="",F922&amp;""=""),"",IFERROR(INDEX('المنتجات'!$B$5:$B$204,MATCH($F922,'المنتجات'!$A$5:$A$204,0))&amp;"",""))</f>
        <v/>
      </c>
      <c r="K922" s="18">
        <f>IF(AND(B922&amp;""="",F922&amp;""=""),"",IFERROR(INDEX('المنتجات'!$D$5:$D$204,MATCH($F922,'المنتجات'!$A$5:$A$204,0))*G922-H922,0))</f>
        <v/>
      </c>
      <c r="L922" s="18">
        <f>IF(AND(B922&amp;""="",F922&amp;""=""),"",IF(I922="تم التسليم",IFERROR(INDEX('المحافظات'!$B$5:$B$44,MATCH($E922,'المحافظات'!$A$5:$A$44,0)),0),0))</f>
        <v/>
      </c>
      <c r="M922" s="18">
        <f>IF(AND(B922&amp;""="",F922&amp;""=""),"",IFERROR(INDEX('المنتجات'!$C$5:$C$204,MATCH($F922,'المنتجات'!$A$5:$A$204,0))*G922,0))</f>
        <v/>
      </c>
      <c r="N922" s="18">
        <f>IF(AND(B922&amp;""="",F922&amp;""=""),"",IF(I922="تم التسليم",IFERROR(INDEX('المحافظات'!$C$5:$C$44,MATCH($E922,'المحافظات'!$A$5:$A$44,0)),0),IF(I922="مرتجع",IFERROR(INDEX('المحافظات'!$D$5:$D$44,MATCH($E922,'المحافظات'!$A$5:$A$44,0)),0),0)))</f>
        <v/>
      </c>
      <c r="O922" s="18">
        <f>IF(AND(B922&amp;""="",F922&amp;""=""),"",IF(I922="تم التسليم",K922+L922-M922-N922,IF(I922="مرتجع",-N922,IF(I922="ملغي",0,""))))</f>
        <v/>
      </c>
      <c r="P922" s="6">
        <f>IF(AND(B922&amp;""="",F922&amp;""=""),"",IF(NOT(ISNUMBER(MATCH(F922,'المنتجات'!$A$5:$A$204,0))),"كود المنتج غير معروف",IF(NOT(ISNUMBER(MATCH(E922,'المحافظات'!$A$5:$A$44,0))),"المنطقة غير معروفة",IF(K922&lt;0,"الخصم أكبر من قيمة الطلب",IF(I922&amp;""="","اكتب الحالة","")))))</f>
        <v/>
      </c>
    </row>
    <row r="923">
      <c r="A923" s="17" t="n"/>
      <c r="B923" s="5" t="n"/>
      <c r="C923" s="5" t="n"/>
      <c r="D923" s="13" t="n"/>
      <c r="E923" s="5" t="n"/>
      <c r="F923" s="5" t="n"/>
      <c r="G923" s="15" t="n"/>
      <c r="H923" s="14" t="n"/>
      <c r="I923" s="5" t="n"/>
      <c r="J923" s="6">
        <f>IF(AND(B923&amp;""="",F923&amp;""=""),"",IFERROR(INDEX('المنتجات'!$B$5:$B$204,MATCH($F923,'المنتجات'!$A$5:$A$204,0))&amp;"",""))</f>
        <v/>
      </c>
      <c r="K923" s="18">
        <f>IF(AND(B923&amp;""="",F923&amp;""=""),"",IFERROR(INDEX('المنتجات'!$D$5:$D$204,MATCH($F923,'المنتجات'!$A$5:$A$204,0))*G923-H923,0))</f>
        <v/>
      </c>
      <c r="L923" s="18">
        <f>IF(AND(B923&amp;""="",F923&amp;""=""),"",IF(I923="تم التسليم",IFERROR(INDEX('المحافظات'!$B$5:$B$44,MATCH($E923,'المحافظات'!$A$5:$A$44,0)),0),0))</f>
        <v/>
      </c>
      <c r="M923" s="18">
        <f>IF(AND(B923&amp;""="",F923&amp;""=""),"",IFERROR(INDEX('المنتجات'!$C$5:$C$204,MATCH($F923,'المنتجات'!$A$5:$A$204,0))*G923,0))</f>
        <v/>
      </c>
      <c r="N923" s="18">
        <f>IF(AND(B923&amp;""="",F923&amp;""=""),"",IF(I923="تم التسليم",IFERROR(INDEX('المحافظات'!$C$5:$C$44,MATCH($E923,'المحافظات'!$A$5:$A$44,0)),0),IF(I923="مرتجع",IFERROR(INDEX('المحافظات'!$D$5:$D$44,MATCH($E923,'المحافظات'!$A$5:$A$44,0)),0),0)))</f>
        <v/>
      </c>
      <c r="O923" s="18">
        <f>IF(AND(B923&amp;""="",F923&amp;""=""),"",IF(I923="تم التسليم",K923+L923-M923-N923,IF(I923="مرتجع",-N923,IF(I923="ملغي",0,""))))</f>
        <v/>
      </c>
      <c r="P923" s="6">
        <f>IF(AND(B923&amp;""="",F923&amp;""=""),"",IF(NOT(ISNUMBER(MATCH(F923,'المنتجات'!$A$5:$A$204,0))),"كود المنتج غير معروف",IF(NOT(ISNUMBER(MATCH(E923,'المحافظات'!$A$5:$A$44,0))),"المنطقة غير معروفة",IF(K923&lt;0,"الخصم أكبر من قيمة الطلب",IF(I923&amp;""="","اكتب الحالة","")))))</f>
        <v/>
      </c>
    </row>
    <row r="924">
      <c r="A924" s="17" t="n"/>
      <c r="B924" s="5" t="n"/>
      <c r="C924" s="5" t="n"/>
      <c r="D924" s="13" t="n"/>
      <c r="E924" s="5" t="n"/>
      <c r="F924" s="5" t="n"/>
      <c r="G924" s="15" t="n"/>
      <c r="H924" s="14" t="n"/>
      <c r="I924" s="5" t="n"/>
      <c r="J924" s="6">
        <f>IF(AND(B924&amp;""="",F924&amp;""=""),"",IFERROR(INDEX('المنتجات'!$B$5:$B$204,MATCH($F924,'المنتجات'!$A$5:$A$204,0))&amp;"",""))</f>
        <v/>
      </c>
      <c r="K924" s="18">
        <f>IF(AND(B924&amp;""="",F924&amp;""=""),"",IFERROR(INDEX('المنتجات'!$D$5:$D$204,MATCH($F924,'المنتجات'!$A$5:$A$204,0))*G924-H924,0))</f>
        <v/>
      </c>
      <c r="L924" s="18">
        <f>IF(AND(B924&amp;""="",F924&amp;""=""),"",IF(I924="تم التسليم",IFERROR(INDEX('المحافظات'!$B$5:$B$44,MATCH($E924,'المحافظات'!$A$5:$A$44,0)),0),0))</f>
        <v/>
      </c>
      <c r="M924" s="18">
        <f>IF(AND(B924&amp;""="",F924&amp;""=""),"",IFERROR(INDEX('المنتجات'!$C$5:$C$204,MATCH($F924,'المنتجات'!$A$5:$A$204,0))*G924,0))</f>
        <v/>
      </c>
      <c r="N924" s="18">
        <f>IF(AND(B924&amp;""="",F924&amp;""=""),"",IF(I924="تم التسليم",IFERROR(INDEX('المحافظات'!$C$5:$C$44,MATCH($E924,'المحافظات'!$A$5:$A$44,0)),0),IF(I924="مرتجع",IFERROR(INDEX('المحافظات'!$D$5:$D$44,MATCH($E924,'المحافظات'!$A$5:$A$44,0)),0),0)))</f>
        <v/>
      </c>
      <c r="O924" s="18">
        <f>IF(AND(B924&amp;""="",F924&amp;""=""),"",IF(I924="تم التسليم",K924+L924-M924-N924,IF(I924="مرتجع",-N924,IF(I924="ملغي",0,""))))</f>
        <v/>
      </c>
      <c r="P924" s="6">
        <f>IF(AND(B924&amp;""="",F924&amp;""=""),"",IF(NOT(ISNUMBER(MATCH(F924,'المنتجات'!$A$5:$A$204,0))),"كود المنتج غير معروف",IF(NOT(ISNUMBER(MATCH(E924,'المحافظات'!$A$5:$A$44,0))),"المنطقة غير معروفة",IF(K924&lt;0,"الخصم أكبر من قيمة الطلب",IF(I924&amp;""="","اكتب الحالة","")))))</f>
        <v/>
      </c>
    </row>
    <row r="925">
      <c r="A925" s="17" t="n"/>
      <c r="B925" s="5" t="n"/>
      <c r="C925" s="5" t="n"/>
      <c r="D925" s="13" t="n"/>
      <c r="E925" s="5" t="n"/>
      <c r="F925" s="5" t="n"/>
      <c r="G925" s="15" t="n"/>
      <c r="H925" s="14" t="n"/>
      <c r="I925" s="5" t="n"/>
      <c r="J925" s="6">
        <f>IF(AND(B925&amp;""="",F925&amp;""=""),"",IFERROR(INDEX('المنتجات'!$B$5:$B$204,MATCH($F925,'المنتجات'!$A$5:$A$204,0))&amp;"",""))</f>
        <v/>
      </c>
      <c r="K925" s="18">
        <f>IF(AND(B925&amp;""="",F925&amp;""=""),"",IFERROR(INDEX('المنتجات'!$D$5:$D$204,MATCH($F925,'المنتجات'!$A$5:$A$204,0))*G925-H925,0))</f>
        <v/>
      </c>
      <c r="L925" s="18">
        <f>IF(AND(B925&amp;""="",F925&amp;""=""),"",IF(I925="تم التسليم",IFERROR(INDEX('المحافظات'!$B$5:$B$44,MATCH($E925,'المحافظات'!$A$5:$A$44,0)),0),0))</f>
        <v/>
      </c>
      <c r="M925" s="18">
        <f>IF(AND(B925&amp;""="",F925&amp;""=""),"",IFERROR(INDEX('المنتجات'!$C$5:$C$204,MATCH($F925,'المنتجات'!$A$5:$A$204,0))*G925,0))</f>
        <v/>
      </c>
      <c r="N925" s="18">
        <f>IF(AND(B925&amp;""="",F925&amp;""=""),"",IF(I925="تم التسليم",IFERROR(INDEX('المحافظات'!$C$5:$C$44,MATCH($E925,'المحافظات'!$A$5:$A$44,0)),0),IF(I925="مرتجع",IFERROR(INDEX('المحافظات'!$D$5:$D$44,MATCH($E925,'المحافظات'!$A$5:$A$44,0)),0),0)))</f>
        <v/>
      </c>
      <c r="O925" s="18">
        <f>IF(AND(B925&amp;""="",F925&amp;""=""),"",IF(I925="تم التسليم",K925+L925-M925-N925,IF(I925="مرتجع",-N925,IF(I925="ملغي",0,""))))</f>
        <v/>
      </c>
      <c r="P925" s="6">
        <f>IF(AND(B925&amp;""="",F925&amp;""=""),"",IF(NOT(ISNUMBER(MATCH(F925,'المنتجات'!$A$5:$A$204,0))),"كود المنتج غير معروف",IF(NOT(ISNUMBER(MATCH(E925,'المحافظات'!$A$5:$A$44,0))),"المنطقة غير معروفة",IF(K925&lt;0,"الخصم أكبر من قيمة الطلب",IF(I925&amp;""="","اكتب الحالة","")))))</f>
        <v/>
      </c>
    </row>
    <row r="926">
      <c r="A926" s="17" t="n"/>
      <c r="B926" s="5" t="n"/>
      <c r="C926" s="5" t="n"/>
      <c r="D926" s="13" t="n"/>
      <c r="E926" s="5" t="n"/>
      <c r="F926" s="5" t="n"/>
      <c r="G926" s="15" t="n"/>
      <c r="H926" s="14" t="n"/>
      <c r="I926" s="5" t="n"/>
      <c r="J926" s="6">
        <f>IF(AND(B926&amp;""="",F926&amp;""=""),"",IFERROR(INDEX('المنتجات'!$B$5:$B$204,MATCH($F926,'المنتجات'!$A$5:$A$204,0))&amp;"",""))</f>
        <v/>
      </c>
      <c r="K926" s="18">
        <f>IF(AND(B926&amp;""="",F926&amp;""=""),"",IFERROR(INDEX('المنتجات'!$D$5:$D$204,MATCH($F926,'المنتجات'!$A$5:$A$204,0))*G926-H926,0))</f>
        <v/>
      </c>
      <c r="L926" s="18">
        <f>IF(AND(B926&amp;""="",F926&amp;""=""),"",IF(I926="تم التسليم",IFERROR(INDEX('المحافظات'!$B$5:$B$44,MATCH($E926,'المحافظات'!$A$5:$A$44,0)),0),0))</f>
        <v/>
      </c>
      <c r="M926" s="18">
        <f>IF(AND(B926&amp;""="",F926&amp;""=""),"",IFERROR(INDEX('المنتجات'!$C$5:$C$204,MATCH($F926,'المنتجات'!$A$5:$A$204,0))*G926,0))</f>
        <v/>
      </c>
      <c r="N926" s="18">
        <f>IF(AND(B926&amp;""="",F926&amp;""=""),"",IF(I926="تم التسليم",IFERROR(INDEX('المحافظات'!$C$5:$C$44,MATCH($E926,'المحافظات'!$A$5:$A$44,0)),0),IF(I926="مرتجع",IFERROR(INDEX('المحافظات'!$D$5:$D$44,MATCH($E926,'المحافظات'!$A$5:$A$44,0)),0),0)))</f>
        <v/>
      </c>
      <c r="O926" s="18">
        <f>IF(AND(B926&amp;""="",F926&amp;""=""),"",IF(I926="تم التسليم",K926+L926-M926-N926,IF(I926="مرتجع",-N926,IF(I926="ملغي",0,""))))</f>
        <v/>
      </c>
      <c r="P926" s="6">
        <f>IF(AND(B926&amp;""="",F926&amp;""=""),"",IF(NOT(ISNUMBER(MATCH(F926,'المنتجات'!$A$5:$A$204,0))),"كود المنتج غير معروف",IF(NOT(ISNUMBER(MATCH(E926,'المحافظات'!$A$5:$A$44,0))),"المنطقة غير معروفة",IF(K926&lt;0,"الخصم أكبر من قيمة الطلب",IF(I926&amp;""="","اكتب الحالة","")))))</f>
        <v/>
      </c>
    </row>
    <row r="927">
      <c r="A927" s="17" t="n"/>
      <c r="B927" s="5" t="n"/>
      <c r="C927" s="5" t="n"/>
      <c r="D927" s="13" t="n"/>
      <c r="E927" s="5" t="n"/>
      <c r="F927" s="5" t="n"/>
      <c r="G927" s="15" t="n"/>
      <c r="H927" s="14" t="n"/>
      <c r="I927" s="5" t="n"/>
      <c r="J927" s="6">
        <f>IF(AND(B927&amp;""="",F927&amp;""=""),"",IFERROR(INDEX('المنتجات'!$B$5:$B$204,MATCH($F927,'المنتجات'!$A$5:$A$204,0))&amp;"",""))</f>
        <v/>
      </c>
      <c r="K927" s="18">
        <f>IF(AND(B927&amp;""="",F927&amp;""=""),"",IFERROR(INDEX('المنتجات'!$D$5:$D$204,MATCH($F927,'المنتجات'!$A$5:$A$204,0))*G927-H927,0))</f>
        <v/>
      </c>
      <c r="L927" s="18">
        <f>IF(AND(B927&amp;""="",F927&amp;""=""),"",IF(I927="تم التسليم",IFERROR(INDEX('المحافظات'!$B$5:$B$44,MATCH($E927,'المحافظات'!$A$5:$A$44,0)),0),0))</f>
        <v/>
      </c>
      <c r="M927" s="18">
        <f>IF(AND(B927&amp;""="",F927&amp;""=""),"",IFERROR(INDEX('المنتجات'!$C$5:$C$204,MATCH($F927,'المنتجات'!$A$5:$A$204,0))*G927,0))</f>
        <v/>
      </c>
      <c r="N927" s="18">
        <f>IF(AND(B927&amp;""="",F927&amp;""=""),"",IF(I927="تم التسليم",IFERROR(INDEX('المحافظات'!$C$5:$C$44,MATCH($E927,'المحافظات'!$A$5:$A$44,0)),0),IF(I927="مرتجع",IFERROR(INDEX('المحافظات'!$D$5:$D$44,MATCH($E927,'المحافظات'!$A$5:$A$44,0)),0),0)))</f>
        <v/>
      </c>
      <c r="O927" s="18">
        <f>IF(AND(B927&amp;""="",F927&amp;""=""),"",IF(I927="تم التسليم",K927+L927-M927-N927,IF(I927="مرتجع",-N927,IF(I927="ملغي",0,""))))</f>
        <v/>
      </c>
      <c r="P927" s="6">
        <f>IF(AND(B927&amp;""="",F927&amp;""=""),"",IF(NOT(ISNUMBER(MATCH(F927,'المنتجات'!$A$5:$A$204,0))),"كود المنتج غير معروف",IF(NOT(ISNUMBER(MATCH(E927,'المحافظات'!$A$5:$A$44,0))),"المنطقة غير معروفة",IF(K927&lt;0,"الخصم أكبر من قيمة الطلب",IF(I927&amp;""="","اكتب الحالة","")))))</f>
        <v/>
      </c>
    </row>
    <row r="928">
      <c r="A928" s="17" t="n"/>
      <c r="B928" s="5" t="n"/>
      <c r="C928" s="5" t="n"/>
      <c r="D928" s="13" t="n"/>
      <c r="E928" s="5" t="n"/>
      <c r="F928" s="5" t="n"/>
      <c r="G928" s="15" t="n"/>
      <c r="H928" s="14" t="n"/>
      <c r="I928" s="5" t="n"/>
      <c r="J928" s="6">
        <f>IF(AND(B928&amp;""="",F928&amp;""=""),"",IFERROR(INDEX('المنتجات'!$B$5:$B$204,MATCH($F928,'المنتجات'!$A$5:$A$204,0))&amp;"",""))</f>
        <v/>
      </c>
      <c r="K928" s="18">
        <f>IF(AND(B928&amp;""="",F928&amp;""=""),"",IFERROR(INDEX('المنتجات'!$D$5:$D$204,MATCH($F928,'المنتجات'!$A$5:$A$204,0))*G928-H928,0))</f>
        <v/>
      </c>
      <c r="L928" s="18">
        <f>IF(AND(B928&amp;""="",F928&amp;""=""),"",IF(I928="تم التسليم",IFERROR(INDEX('المحافظات'!$B$5:$B$44,MATCH($E928,'المحافظات'!$A$5:$A$44,0)),0),0))</f>
        <v/>
      </c>
      <c r="M928" s="18">
        <f>IF(AND(B928&amp;""="",F928&amp;""=""),"",IFERROR(INDEX('المنتجات'!$C$5:$C$204,MATCH($F928,'المنتجات'!$A$5:$A$204,0))*G928,0))</f>
        <v/>
      </c>
      <c r="N928" s="18">
        <f>IF(AND(B928&amp;""="",F928&amp;""=""),"",IF(I928="تم التسليم",IFERROR(INDEX('المحافظات'!$C$5:$C$44,MATCH($E928,'المحافظات'!$A$5:$A$44,0)),0),IF(I928="مرتجع",IFERROR(INDEX('المحافظات'!$D$5:$D$44,MATCH($E928,'المحافظات'!$A$5:$A$44,0)),0),0)))</f>
        <v/>
      </c>
      <c r="O928" s="18">
        <f>IF(AND(B928&amp;""="",F928&amp;""=""),"",IF(I928="تم التسليم",K928+L928-M928-N928,IF(I928="مرتجع",-N928,IF(I928="ملغي",0,""))))</f>
        <v/>
      </c>
      <c r="P928" s="6">
        <f>IF(AND(B928&amp;""="",F928&amp;""=""),"",IF(NOT(ISNUMBER(MATCH(F928,'المنتجات'!$A$5:$A$204,0))),"كود المنتج غير معروف",IF(NOT(ISNUMBER(MATCH(E928,'المحافظات'!$A$5:$A$44,0))),"المنطقة غير معروفة",IF(K928&lt;0,"الخصم أكبر من قيمة الطلب",IF(I928&amp;""="","اكتب الحالة","")))))</f>
        <v/>
      </c>
    </row>
    <row r="929">
      <c r="A929" s="17" t="n"/>
      <c r="B929" s="5" t="n"/>
      <c r="C929" s="5" t="n"/>
      <c r="D929" s="13" t="n"/>
      <c r="E929" s="5" t="n"/>
      <c r="F929" s="5" t="n"/>
      <c r="G929" s="15" t="n"/>
      <c r="H929" s="14" t="n"/>
      <c r="I929" s="5" t="n"/>
      <c r="J929" s="6">
        <f>IF(AND(B929&amp;""="",F929&amp;""=""),"",IFERROR(INDEX('المنتجات'!$B$5:$B$204,MATCH($F929,'المنتجات'!$A$5:$A$204,0))&amp;"",""))</f>
        <v/>
      </c>
      <c r="K929" s="18">
        <f>IF(AND(B929&amp;""="",F929&amp;""=""),"",IFERROR(INDEX('المنتجات'!$D$5:$D$204,MATCH($F929,'المنتجات'!$A$5:$A$204,0))*G929-H929,0))</f>
        <v/>
      </c>
      <c r="L929" s="18">
        <f>IF(AND(B929&amp;""="",F929&amp;""=""),"",IF(I929="تم التسليم",IFERROR(INDEX('المحافظات'!$B$5:$B$44,MATCH($E929,'المحافظات'!$A$5:$A$44,0)),0),0))</f>
        <v/>
      </c>
      <c r="M929" s="18">
        <f>IF(AND(B929&amp;""="",F929&amp;""=""),"",IFERROR(INDEX('المنتجات'!$C$5:$C$204,MATCH($F929,'المنتجات'!$A$5:$A$204,0))*G929,0))</f>
        <v/>
      </c>
      <c r="N929" s="18">
        <f>IF(AND(B929&amp;""="",F929&amp;""=""),"",IF(I929="تم التسليم",IFERROR(INDEX('المحافظات'!$C$5:$C$44,MATCH($E929,'المحافظات'!$A$5:$A$44,0)),0),IF(I929="مرتجع",IFERROR(INDEX('المحافظات'!$D$5:$D$44,MATCH($E929,'المحافظات'!$A$5:$A$44,0)),0),0)))</f>
        <v/>
      </c>
      <c r="O929" s="18">
        <f>IF(AND(B929&amp;""="",F929&amp;""=""),"",IF(I929="تم التسليم",K929+L929-M929-N929,IF(I929="مرتجع",-N929,IF(I929="ملغي",0,""))))</f>
        <v/>
      </c>
      <c r="P929" s="6">
        <f>IF(AND(B929&amp;""="",F929&amp;""=""),"",IF(NOT(ISNUMBER(MATCH(F929,'المنتجات'!$A$5:$A$204,0))),"كود المنتج غير معروف",IF(NOT(ISNUMBER(MATCH(E929,'المحافظات'!$A$5:$A$44,0))),"المنطقة غير معروفة",IF(K929&lt;0,"الخصم أكبر من قيمة الطلب",IF(I929&amp;""="","اكتب الحالة","")))))</f>
        <v/>
      </c>
    </row>
    <row r="930">
      <c r="A930" s="17" t="n"/>
      <c r="B930" s="5" t="n"/>
      <c r="C930" s="5" t="n"/>
      <c r="D930" s="13" t="n"/>
      <c r="E930" s="5" t="n"/>
      <c r="F930" s="5" t="n"/>
      <c r="G930" s="15" t="n"/>
      <c r="H930" s="14" t="n"/>
      <c r="I930" s="5" t="n"/>
      <c r="J930" s="6">
        <f>IF(AND(B930&amp;""="",F930&amp;""=""),"",IFERROR(INDEX('المنتجات'!$B$5:$B$204,MATCH($F930,'المنتجات'!$A$5:$A$204,0))&amp;"",""))</f>
        <v/>
      </c>
      <c r="K930" s="18">
        <f>IF(AND(B930&amp;""="",F930&amp;""=""),"",IFERROR(INDEX('المنتجات'!$D$5:$D$204,MATCH($F930,'المنتجات'!$A$5:$A$204,0))*G930-H930,0))</f>
        <v/>
      </c>
      <c r="L930" s="18">
        <f>IF(AND(B930&amp;""="",F930&amp;""=""),"",IF(I930="تم التسليم",IFERROR(INDEX('المحافظات'!$B$5:$B$44,MATCH($E930,'المحافظات'!$A$5:$A$44,0)),0),0))</f>
        <v/>
      </c>
      <c r="M930" s="18">
        <f>IF(AND(B930&amp;""="",F930&amp;""=""),"",IFERROR(INDEX('المنتجات'!$C$5:$C$204,MATCH($F930,'المنتجات'!$A$5:$A$204,0))*G930,0))</f>
        <v/>
      </c>
      <c r="N930" s="18">
        <f>IF(AND(B930&amp;""="",F930&amp;""=""),"",IF(I930="تم التسليم",IFERROR(INDEX('المحافظات'!$C$5:$C$44,MATCH($E930,'المحافظات'!$A$5:$A$44,0)),0),IF(I930="مرتجع",IFERROR(INDEX('المحافظات'!$D$5:$D$44,MATCH($E930,'المحافظات'!$A$5:$A$44,0)),0),0)))</f>
        <v/>
      </c>
      <c r="O930" s="18">
        <f>IF(AND(B930&amp;""="",F930&amp;""=""),"",IF(I930="تم التسليم",K930+L930-M930-N930,IF(I930="مرتجع",-N930,IF(I930="ملغي",0,""))))</f>
        <v/>
      </c>
      <c r="P930" s="6">
        <f>IF(AND(B930&amp;""="",F930&amp;""=""),"",IF(NOT(ISNUMBER(MATCH(F930,'المنتجات'!$A$5:$A$204,0))),"كود المنتج غير معروف",IF(NOT(ISNUMBER(MATCH(E930,'المحافظات'!$A$5:$A$44,0))),"المنطقة غير معروفة",IF(K930&lt;0,"الخصم أكبر من قيمة الطلب",IF(I930&amp;""="","اكتب الحالة","")))))</f>
        <v/>
      </c>
    </row>
    <row r="931">
      <c r="A931" s="17" t="n"/>
      <c r="B931" s="5" t="n"/>
      <c r="C931" s="5" t="n"/>
      <c r="D931" s="13" t="n"/>
      <c r="E931" s="5" t="n"/>
      <c r="F931" s="5" t="n"/>
      <c r="G931" s="15" t="n"/>
      <c r="H931" s="14" t="n"/>
      <c r="I931" s="5" t="n"/>
      <c r="J931" s="6">
        <f>IF(AND(B931&amp;""="",F931&amp;""=""),"",IFERROR(INDEX('المنتجات'!$B$5:$B$204,MATCH($F931,'المنتجات'!$A$5:$A$204,0))&amp;"",""))</f>
        <v/>
      </c>
      <c r="K931" s="18">
        <f>IF(AND(B931&amp;""="",F931&amp;""=""),"",IFERROR(INDEX('المنتجات'!$D$5:$D$204,MATCH($F931,'المنتجات'!$A$5:$A$204,0))*G931-H931,0))</f>
        <v/>
      </c>
      <c r="L931" s="18">
        <f>IF(AND(B931&amp;""="",F931&amp;""=""),"",IF(I931="تم التسليم",IFERROR(INDEX('المحافظات'!$B$5:$B$44,MATCH($E931,'المحافظات'!$A$5:$A$44,0)),0),0))</f>
        <v/>
      </c>
      <c r="M931" s="18">
        <f>IF(AND(B931&amp;""="",F931&amp;""=""),"",IFERROR(INDEX('المنتجات'!$C$5:$C$204,MATCH($F931,'المنتجات'!$A$5:$A$204,0))*G931,0))</f>
        <v/>
      </c>
      <c r="N931" s="18">
        <f>IF(AND(B931&amp;""="",F931&amp;""=""),"",IF(I931="تم التسليم",IFERROR(INDEX('المحافظات'!$C$5:$C$44,MATCH($E931,'المحافظات'!$A$5:$A$44,0)),0),IF(I931="مرتجع",IFERROR(INDEX('المحافظات'!$D$5:$D$44,MATCH($E931,'المحافظات'!$A$5:$A$44,0)),0),0)))</f>
        <v/>
      </c>
      <c r="O931" s="18">
        <f>IF(AND(B931&amp;""="",F931&amp;""=""),"",IF(I931="تم التسليم",K931+L931-M931-N931,IF(I931="مرتجع",-N931,IF(I931="ملغي",0,""))))</f>
        <v/>
      </c>
      <c r="P931" s="6">
        <f>IF(AND(B931&amp;""="",F931&amp;""=""),"",IF(NOT(ISNUMBER(MATCH(F931,'المنتجات'!$A$5:$A$204,0))),"كود المنتج غير معروف",IF(NOT(ISNUMBER(MATCH(E931,'المحافظات'!$A$5:$A$44,0))),"المنطقة غير معروفة",IF(K931&lt;0,"الخصم أكبر من قيمة الطلب",IF(I931&amp;""="","اكتب الحالة","")))))</f>
        <v/>
      </c>
    </row>
    <row r="932">
      <c r="A932" s="17" t="n"/>
      <c r="B932" s="5" t="n"/>
      <c r="C932" s="5" t="n"/>
      <c r="D932" s="13" t="n"/>
      <c r="E932" s="5" t="n"/>
      <c r="F932" s="5" t="n"/>
      <c r="G932" s="15" t="n"/>
      <c r="H932" s="14" t="n"/>
      <c r="I932" s="5" t="n"/>
      <c r="J932" s="6">
        <f>IF(AND(B932&amp;""="",F932&amp;""=""),"",IFERROR(INDEX('المنتجات'!$B$5:$B$204,MATCH($F932,'المنتجات'!$A$5:$A$204,0))&amp;"",""))</f>
        <v/>
      </c>
      <c r="K932" s="18">
        <f>IF(AND(B932&amp;""="",F932&amp;""=""),"",IFERROR(INDEX('المنتجات'!$D$5:$D$204,MATCH($F932,'المنتجات'!$A$5:$A$204,0))*G932-H932,0))</f>
        <v/>
      </c>
      <c r="L932" s="18">
        <f>IF(AND(B932&amp;""="",F932&amp;""=""),"",IF(I932="تم التسليم",IFERROR(INDEX('المحافظات'!$B$5:$B$44,MATCH($E932,'المحافظات'!$A$5:$A$44,0)),0),0))</f>
        <v/>
      </c>
      <c r="M932" s="18">
        <f>IF(AND(B932&amp;""="",F932&amp;""=""),"",IFERROR(INDEX('المنتجات'!$C$5:$C$204,MATCH($F932,'المنتجات'!$A$5:$A$204,0))*G932,0))</f>
        <v/>
      </c>
      <c r="N932" s="18">
        <f>IF(AND(B932&amp;""="",F932&amp;""=""),"",IF(I932="تم التسليم",IFERROR(INDEX('المحافظات'!$C$5:$C$44,MATCH($E932,'المحافظات'!$A$5:$A$44,0)),0),IF(I932="مرتجع",IFERROR(INDEX('المحافظات'!$D$5:$D$44,MATCH($E932,'المحافظات'!$A$5:$A$44,0)),0),0)))</f>
        <v/>
      </c>
      <c r="O932" s="18">
        <f>IF(AND(B932&amp;""="",F932&amp;""=""),"",IF(I932="تم التسليم",K932+L932-M932-N932,IF(I932="مرتجع",-N932,IF(I932="ملغي",0,""))))</f>
        <v/>
      </c>
      <c r="P932" s="6">
        <f>IF(AND(B932&amp;""="",F932&amp;""=""),"",IF(NOT(ISNUMBER(MATCH(F932,'المنتجات'!$A$5:$A$204,0))),"كود المنتج غير معروف",IF(NOT(ISNUMBER(MATCH(E932,'المحافظات'!$A$5:$A$44,0))),"المنطقة غير معروفة",IF(K932&lt;0,"الخصم أكبر من قيمة الطلب",IF(I932&amp;""="","اكتب الحالة","")))))</f>
        <v/>
      </c>
    </row>
    <row r="933">
      <c r="A933" s="17" t="n"/>
      <c r="B933" s="5" t="n"/>
      <c r="C933" s="5" t="n"/>
      <c r="D933" s="13" t="n"/>
      <c r="E933" s="5" t="n"/>
      <c r="F933" s="5" t="n"/>
      <c r="G933" s="15" t="n"/>
      <c r="H933" s="14" t="n"/>
      <c r="I933" s="5" t="n"/>
      <c r="J933" s="6">
        <f>IF(AND(B933&amp;""="",F933&amp;""=""),"",IFERROR(INDEX('المنتجات'!$B$5:$B$204,MATCH($F933,'المنتجات'!$A$5:$A$204,0))&amp;"",""))</f>
        <v/>
      </c>
      <c r="K933" s="18">
        <f>IF(AND(B933&amp;""="",F933&amp;""=""),"",IFERROR(INDEX('المنتجات'!$D$5:$D$204,MATCH($F933,'المنتجات'!$A$5:$A$204,0))*G933-H933,0))</f>
        <v/>
      </c>
      <c r="L933" s="18">
        <f>IF(AND(B933&amp;""="",F933&amp;""=""),"",IF(I933="تم التسليم",IFERROR(INDEX('المحافظات'!$B$5:$B$44,MATCH($E933,'المحافظات'!$A$5:$A$44,0)),0),0))</f>
        <v/>
      </c>
      <c r="M933" s="18">
        <f>IF(AND(B933&amp;""="",F933&amp;""=""),"",IFERROR(INDEX('المنتجات'!$C$5:$C$204,MATCH($F933,'المنتجات'!$A$5:$A$204,0))*G933,0))</f>
        <v/>
      </c>
      <c r="N933" s="18">
        <f>IF(AND(B933&amp;""="",F933&amp;""=""),"",IF(I933="تم التسليم",IFERROR(INDEX('المحافظات'!$C$5:$C$44,MATCH($E933,'المحافظات'!$A$5:$A$44,0)),0),IF(I933="مرتجع",IFERROR(INDEX('المحافظات'!$D$5:$D$44,MATCH($E933,'المحافظات'!$A$5:$A$44,0)),0),0)))</f>
        <v/>
      </c>
      <c r="O933" s="18">
        <f>IF(AND(B933&amp;""="",F933&amp;""=""),"",IF(I933="تم التسليم",K933+L933-M933-N933,IF(I933="مرتجع",-N933,IF(I933="ملغي",0,""))))</f>
        <v/>
      </c>
      <c r="P933" s="6">
        <f>IF(AND(B933&amp;""="",F933&amp;""=""),"",IF(NOT(ISNUMBER(MATCH(F933,'المنتجات'!$A$5:$A$204,0))),"كود المنتج غير معروف",IF(NOT(ISNUMBER(MATCH(E933,'المحافظات'!$A$5:$A$44,0))),"المنطقة غير معروفة",IF(K933&lt;0,"الخصم أكبر من قيمة الطلب",IF(I933&amp;""="","اكتب الحالة","")))))</f>
        <v/>
      </c>
    </row>
    <row r="934">
      <c r="A934" s="17" t="n"/>
      <c r="B934" s="5" t="n"/>
      <c r="C934" s="5" t="n"/>
      <c r="D934" s="13" t="n"/>
      <c r="E934" s="5" t="n"/>
      <c r="F934" s="5" t="n"/>
      <c r="G934" s="15" t="n"/>
      <c r="H934" s="14" t="n"/>
      <c r="I934" s="5" t="n"/>
      <c r="J934" s="6">
        <f>IF(AND(B934&amp;""="",F934&amp;""=""),"",IFERROR(INDEX('المنتجات'!$B$5:$B$204,MATCH($F934,'المنتجات'!$A$5:$A$204,0))&amp;"",""))</f>
        <v/>
      </c>
      <c r="K934" s="18">
        <f>IF(AND(B934&amp;""="",F934&amp;""=""),"",IFERROR(INDEX('المنتجات'!$D$5:$D$204,MATCH($F934,'المنتجات'!$A$5:$A$204,0))*G934-H934,0))</f>
        <v/>
      </c>
      <c r="L934" s="18">
        <f>IF(AND(B934&amp;""="",F934&amp;""=""),"",IF(I934="تم التسليم",IFERROR(INDEX('المحافظات'!$B$5:$B$44,MATCH($E934,'المحافظات'!$A$5:$A$44,0)),0),0))</f>
        <v/>
      </c>
      <c r="M934" s="18">
        <f>IF(AND(B934&amp;""="",F934&amp;""=""),"",IFERROR(INDEX('المنتجات'!$C$5:$C$204,MATCH($F934,'المنتجات'!$A$5:$A$204,0))*G934,0))</f>
        <v/>
      </c>
      <c r="N934" s="18">
        <f>IF(AND(B934&amp;""="",F934&amp;""=""),"",IF(I934="تم التسليم",IFERROR(INDEX('المحافظات'!$C$5:$C$44,MATCH($E934,'المحافظات'!$A$5:$A$44,0)),0),IF(I934="مرتجع",IFERROR(INDEX('المحافظات'!$D$5:$D$44,MATCH($E934,'المحافظات'!$A$5:$A$44,0)),0),0)))</f>
        <v/>
      </c>
      <c r="O934" s="18">
        <f>IF(AND(B934&amp;""="",F934&amp;""=""),"",IF(I934="تم التسليم",K934+L934-M934-N934,IF(I934="مرتجع",-N934,IF(I934="ملغي",0,""))))</f>
        <v/>
      </c>
      <c r="P934" s="6">
        <f>IF(AND(B934&amp;""="",F934&amp;""=""),"",IF(NOT(ISNUMBER(MATCH(F934,'المنتجات'!$A$5:$A$204,0))),"كود المنتج غير معروف",IF(NOT(ISNUMBER(MATCH(E934,'المحافظات'!$A$5:$A$44,0))),"المنطقة غير معروفة",IF(K934&lt;0,"الخصم أكبر من قيمة الطلب",IF(I934&amp;""="","اكتب الحالة","")))))</f>
        <v/>
      </c>
    </row>
    <row r="935">
      <c r="A935" s="17" t="n"/>
      <c r="B935" s="5" t="n"/>
      <c r="C935" s="5" t="n"/>
      <c r="D935" s="13" t="n"/>
      <c r="E935" s="5" t="n"/>
      <c r="F935" s="5" t="n"/>
      <c r="G935" s="15" t="n"/>
      <c r="H935" s="14" t="n"/>
      <c r="I935" s="5" t="n"/>
      <c r="J935" s="6">
        <f>IF(AND(B935&amp;""="",F935&amp;""=""),"",IFERROR(INDEX('المنتجات'!$B$5:$B$204,MATCH($F935,'المنتجات'!$A$5:$A$204,0))&amp;"",""))</f>
        <v/>
      </c>
      <c r="K935" s="18">
        <f>IF(AND(B935&amp;""="",F935&amp;""=""),"",IFERROR(INDEX('المنتجات'!$D$5:$D$204,MATCH($F935,'المنتجات'!$A$5:$A$204,0))*G935-H935,0))</f>
        <v/>
      </c>
      <c r="L935" s="18">
        <f>IF(AND(B935&amp;""="",F935&amp;""=""),"",IF(I935="تم التسليم",IFERROR(INDEX('المحافظات'!$B$5:$B$44,MATCH($E935,'المحافظات'!$A$5:$A$44,0)),0),0))</f>
        <v/>
      </c>
      <c r="M935" s="18">
        <f>IF(AND(B935&amp;""="",F935&amp;""=""),"",IFERROR(INDEX('المنتجات'!$C$5:$C$204,MATCH($F935,'المنتجات'!$A$5:$A$204,0))*G935,0))</f>
        <v/>
      </c>
      <c r="N935" s="18">
        <f>IF(AND(B935&amp;""="",F935&amp;""=""),"",IF(I935="تم التسليم",IFERROR(INDEX('المحافظات'!$C$5:$C$44,MATCH($E935,'المحافظات'!$A$5:$A$44,0)),0),IF(I935="مرتجع",IFERROR(INDEX('المحافظات'!$D$5:$D$44,MATCH($E935,'المحافظات'!$A$5:$A$44,0)),0),0)))</f>
        <v/>
      </c>
      <c r="O935" s="18">
        <f>IF(AND(B935&amp;""="",F935&amp;""=""),"",IF(I935="تم التسليم",K935+L935-M935-N935,IF(I935="مرتجع",-N935,IF(I935="ملغي",0,""))))</f>
        <v/>
      </c>
      <c r="P935" s="6">
        <f>IF(AND(B935&amp;""="",F935&amp;""=""),"",IF(NOT(ISNUMBER(MATCH(F935,'المنتجات'!$A$5:$A$204,0))),"كود المنتج غير معروف",IF(NOT(ISNUMBER(MATCH(E935,'المحافظات'!$A$5:$A$44,0))),"المنطقة غير معروفة",IF(K935&lt;0,"الخصم أكبر من قيمة الطلب",IF(I935&amp;""="","اكتب الحالة","")))))</f>
        <v/>
      </c>
    </row>
    <row r="936">
      <c r="A936" s="17" t="n"/>
      <c r="B936" s="5" t="n"/>
      <c r="C936" s="5" t="n"/>
      <c r="D936" s="13" t="n"/>
      <c r="E936" s="5" t="n"/>
      <c r="F936" s="5" t="n"/>
      <c r="G936" s="15" t="n"/>
      <c r="H936" s="14" t="n"/>
      <c r="I936" s="5" t="n"/>
      <c r="J936" s="6">
        <f>IF(AND(B936&amp;""="",F936&amp;""=""),"",IFERROR(INDEX('المنتجات'!$B$5:$B$204,MATCH($F936,'المنتجات'!$A$5:$A$204,0))&amp;"",""))</f>
        <v/>
      </c>
      <c r="K936" s="18">
        <f>IF(AND(B936&amp;""="",F936&amp;""=""),"",IFERROR(INDEX('المنتجات'!$D$5:$D$204,MATCH($F936,'المنتجات'!$A$5:$A$204,0))*G936-H936,0))</f>
        <v/>
      </c>
      <c r="L936" s="18">
        <f>IF(AND(B936&amp;""="",F936&amp;""=""),"",IF(I936="تم التسليم",IFERROR(INDEX('المحافظات'!$B$5:$B$44,MATCH($E936,'المحافظات'!$A$5:$A$44,0)),0),0))</f>
        <v/>
      </c>
      <c r="M936" s="18">
        <f>IF(AND(B936&amp;""="",F936&amp;""=""),"",IFERROR(INDEX('المنتجات'!$C$5:$C$204,MATCH($F936,'المنتجات'!$A$5:$A$204,0))*G936,0))</f>
        <v/>
      </c>
      <c r="N936" s="18">
        <f>IF(AND(B936&amp;""="",F936&amp;""=""),"",IF(I936="تم التسليم",IFERROR(INDEX('المحافظات'!$C$5:$C$44,MATCH($E936,'المحافظات'!$A$5:$A$44,0)),0),IF(I936="مرتجع",IFERROR(INDEX('المحافظات'!$D$5:$D$44,MATCH($E936,'المحافظات'!$A$5:$A$44,0)),0),0)))</f>
        <v/>
      </c>
      <c r="O936" s="18">
        <f>IF(AND(B936&amp;""="",F936&amp;""=""),"",IF(I936="تم التسليم",K936+L936-M936-N936,IF(I936="مرتجع",-N936,IF(I936="ملغي",0,""))))</f>
        <v/>
      </c>
      <c r="P936" s="6">
        <f>IF(AND(B936&amp;""="",F936&amp;""=""),"",IF(NOT(ISNUMBER(MATCH(F936,'المنتجات'!$A$5:$A$204,0))),"كود المنتج غير معروف",IF(NOT(ISNUMBER(MATCH(E936,'المحافظات'!$A$5:$A$44,0))),"المنطقة غير معروفة",IF(K936&lt;0,"الخصم أكبر من قيمة الطلب",IF(I936&amp;""="","اكتب الحالة","")))))</f>
        <v/>
      </c>
    </row>
    <row r="937">
      <c r="A937" s="17" t="n"/>
      <c r="B937" s="5" t="n"/>
      <c r="C937" s="5" t="n"/>
      <c r="D937" s="13" t="n"/>
      <c r="E937" s="5" t="n"/>
      <c r="F937" s="5" t="n"/>
      <c r="G937" s="15" t="n"/>
      <c r="H937" s="14" t="n"/>
      <c r="I937" s="5" t="n"/>
      <c r="J937" s="6">
        <f>IF(AND(B937&amp;""="",F937&amp;""=""),"",IFERROR(INDEX('المنتجات'!$B$5:$B$204,MATCH($F937,'المنتجات'!$A$5:$A$204,0))&amp;"",""))</f>
        <v/>
      </c>
      <c r="K937" s="18">
        <f>IF(AND(B937&amp;""="",F937&amp;""=""),"",IFERROR(INDEX('المنتجات'!$D$5:$D$204,MATCH($F937,'المنتجات'!$A$5:$A$204,0))*G937-H937,0))</f>
        <v/>
      </c>
      <c r="L937" s="18">
        <f>IF(AND(B937&amp;""="",F937&amp;""=""),"",IF(I937="تم التسليم",IFERROR(INDEX('المحافظات'!$B$5:$B$44,MATCH($E937,'المحافظات'!$A$5:$A$44,0)),0),0))</f>
        <v/>
      </c>
      <c r="M937" s="18">
        <f>IF(AND(B937&amp;""="",F937&amp;""=""),"",IFERROR(INDEX('المنتجات'!$C$5:$C$204,MATCH($F937,'المنتجات'!$A$5:$A$204,0))*G937,0))</f>
        <v/>
      </c>
      <c r="N937" s="18">
        <f>IF(AND(B937&amp;""="",F937&amp;""=""),"",IF(I937="تم التسليم",IFERROR(INDEX('المحافظات'!$C$5:$C$44,MATCH($E937,'المحافظات'!$A$5:$A$44,0)),0),IF(I937="مرتجع",IFERROR(INDEX('المحافظات'!$D$5:$D$44,MATCH($E937,'المحافظات'!$A$5:$A$44,0)),0),0)))</f>
        <v/>
      </c>
      <c r="O937" s="18">
        <f>IF(AND(B937&amp;""="",F937&amp;""=""),"",IF(I937="تم التسليم",K937+L937-M937-N937,IF(I937="مرتجع",-N937,IF(I937="ملغي",0,""))))</f>
        <v/>
      </c>
      <c r="P937" s="6">
        <f>IF(AND(B937&amp;""="",F937&amp;""=""),"",IF(NOT(ISNUMBER(MATCH(F937,'المنتجات'!$A$5:$A$204,0))),"كود المنتج غير معروف",IF(NOT(ISNUMBER(MATCH(E937,'المحافظات'!$A$5:$A$44,0))),"المنطقة غير معروفة",IF(K937&lt;0,"الخصم أكبر من قيمة الطلب",IF(I937&amp;""="","اكتب الحالة","")))))</f>
        <v/>
      </c>
    </row>
    <row r="938">
      <c r="A938" s="17" t="n"/>
      <c r="B938" s="5" t="n"/>
      <c r="C938" s="5" t="n"/>
      <c r="D938" s="13" t="n"/>
      <c r="E938" s="5" t="n"/>
      <c r="F938" s="5" t="n"/>
      <c r="G938" s="15" t="n"/>
      <c r="H938" s="14" t="n"/>
      <c r="I938" s="5" t="n"/>
      <c r="J938" s="6">
        <f>IF(AND(B938&amp;""="",F938&amp;""=""),"",IFERROR(INDEX('المنتجات'!$B$5:$B$204,MATCH($F938,'المنتجات'!$A$5:$A$204,0))&amp;"",""))</f>
        <v/>
      </c>
      <c r="K938" s="18">
        <f>IF(AND(B938&amp;""="",F938&amp;""=""),"",IFERROR(INDEX('المنتجات'!$D$5:$D$204,MATCH($F938,'المنتجات'!$A$5:$A$204,0))*G938-H938,0))</f>
        <v/>
      </c>
      <c r="L938" s="18">
        <f>IF(AND(B938&amp;""="",F938&amp;""=""),"",IF(I938="تم التسليم",IFERROR(INDEX('المحافظات'!$B$5:$B$44,MATCH($E938,'المحافظات'!$A$5:$A$44,0)),0),0))</f>
        <v/>
      </c>
      <c r="M938" s="18">
        <f>IF(AND(B938&amp;""="",F938&amp;""=""),"",IFERROR(INDEX('المنتجات'!$C$5:$C$204,MATCH($F938,'المنتجات'!$A$5:$A$204,0))*G938,0))</f>
        <v/>
      </c>
      <c r="N938" s="18">
        <f>IF(AND(B938&amp;""="",F938&amp;""=""),"",IF(I938="تم التسليم",IFERROR(INDEX('المحافظات'!$C$5:$C$44,MATCH($E938,'المحافظات'!$A$5:$A$44,0)),0),IF(I938="مرتجع",IFERROR(INDEX('المحافظات'!$D$5:$D$44,MATCH($E938,'المحافظات'!$A$5:$A$44,0)),0),0)))</f>
        <v/>
      </c>
      <c r="O938" s="18">
        <f>IF(AND(B938&amp;""="",F938&amp;""=""),"",IF(I938="تم التسليم",K938+L938-M938-N938,IF(I938="مرتجع",-N938,IF(I938="ملغي",0,""))))</f>
        <v/>
      </c>
      <c r="P938" s="6">
        <f>IF(AND(B938&amp;""="",F938&amp;""=""),"",IF(NOT(ISNUMBER(MATCH(F938,'المنتجات'!$A$5:$A$204,0))),"كود المنتج غير معروف",IF(NOT(ISNUMBER(MATCH(E938,'المحافظات'!$A$5:$A$44,0))),"المنطقة غير معروفة",IF(K938&lt;0,"الخصم أكبر من قيمة الطلب",IF(I938&amp;""="","اكتب الحالة","")))))</f>
        <v/>
      </c>
    </row>
    <row r="939">
      <c r="A939" s="17" t="n"/>
      <c r="B939" s="5" t="n"/>
      <c r="C939" s="5" t="n"/>
      <c r="D939" s="13" t="n"/>
      <c r="E939" s="5" t="n"/>
      <c r="F939" s="5" t="n"/>
      <c r="G939" s="15" t="n"/>
      <c r="H939" s="14" t="n"/>
      <c r="I939" s="5" t="n"/>
      <c r="J939" s="6">
        <f>IF(AND(B939&amp;""="",F939&amp;""=""),"",IFERROR(INDEX('المنتجات'!$B$5:$B$204,MATCH($F939,'المنتجات'!$A$5:$A$204,0))&amp;"",""))</f>
        <v/>
      </c>
      <c r="K939" s="18">
        <f>IF(AND(B939&amp;""="",F939&amp;""=""),"",IFERROR(INDEX('المنتجات'!$D$5:$D$204,MATCH($F939,'المنتجات'!$A$5:$A$204,0))*G939-H939,0))</f>
        <v/>
      </c>
      <c r="L939" s="18">
        <f>IF(AND(B939&amp;""="",F939&amp;""=""),"",IF(I939="تم التسليم",IFERROR(INDEX('المحافظات'!$B$5:$B$44,MATCH($E939,'المحافظات'!$A$5:$A$44,0)),0),0))</f>
        <v/>
      </c>
      <c r="M939" s="18">
        <f>IF(AND(B939&amp;""="",F939&amp;""=""),"",IFERROR(INDEX('المنتجات'!$C$5:$C$204,MATCH($F939,'المنتجات'!$A$5:$A$204,0))*G939,0))</f>
        <v/>
      </c>
      <c r="N939" s="18">
        <f>IF(AND(B939&amp;""="",F939&amp;""=""),"",IF(I939="تم التسليم",IFERROR(INDEX('المحافظات'!$C$5:$C$44,MATCH($E939,'المحافظات'!$A$5:$A$44,0)),0),IF(I939="مرتجع",IFERROR(INDEX('المحافظات'!$D$5:$D$44,MATCH($E939,'المحافظات'!$A$5:$A$44,0)),0),0)))</f>
        <v/>
      </c>
      <c r="O939" s="18">
        <f>IF(AND(B939&amp;""="",F939&amp;""=""),"",IF(I939="تم التسليم",K939+L939-M939-N939,IF(I939="مرتجع",-N939,IF(I939="ملغي",0,""))))</f>
        <v/>
      </c>
      <c r="P939" s="6">
        <f>IF(AND(B939&amp;""="",F939&amp;""=""),"",IF(NOT(ISNUMBER(MATCH(F939,'المنتجات'!$A$5:$A$204,0))),"كود المنتج غير معروف",IF(NOT(ISNUMBER(MATCH(E939,'المحافظات'!$A$5:$A$44,0))),"المنطقة غير معروفة",IF(K939&lt;0,"الخصم أكبر من قيمة الطلب",IF(I939&amp;""="","اكتب الحالة","")))))</f>
        <v/>
      </c>
    </row>
    <row r="940">
      <c r="A940" s="17" t="n"/>
      <c r="B940" s="5" t="n"/>
      <c r="C940" s="5" t="n"/>
      <c r="D940" s="13" t="n"/>
      <c r="E940" s="5" t="n"/>
      <c r="F940" s="5" t="n"/>
      <c r="G940" s="15" t="n"/>
      <c r="H940" s="14" t="n"/>
      <c r="I940" s="5" t="n"/>
      <c r="J940" s="6">
        <f>IF(AND(B940&amp;""="",F940&amp;""=""),"",IFERROR(INDEX('المنتجات'!$B$5:$B$204,MATCH($F940,'المنتجات'!$A$5:$A$204,0))&amp;"",""))</f>
        <v/>
      </c>
      <c r="K940" s="18">
        <f>IF(AND(B940&amp;""="",F940&amp;""=""),"",IFERROR(INDEX('المنتجات'!$D$5:$D$204,MATCH($F940,'المنتجات'!$A$5:$A$204,0))*G940-H940,0))</f>
        <v/>
      </c>
      <c r="L940" s="18">
        <f>IF(AND(B940&amp;""="",F940&amp;""=""),"",IF(I940="تم التسليم",IFERROR(INDEX('المحافظات'!$B$5:$B$44,MATCH($E940,'المحافظات'!$A$5:$A$44,0)),0),0))</f>
        <v/>
      </c>
      <c r="M940" s="18">
        <f>IF(AND(B940&amp;""="",F940&amp;""=""),"",IFERROR(INDEX('المنتجات'!$C$5:$C$204,MATCH($F940,'المنتجات'!$A$5:$A$204,0))*G940,0))</f>
        <v/>
      </c>
      <c r="N940" s="18">
        <f>IF(AND(B940&amp;""="",F940&amp;""=""),"",IF(I940="تم التسليم",IFERROR(INDEX('المحافظات'!$C$5:$C$44,MATCH($E940,'المحافظات'!$A$5:$A$44,0)),0),IF(I940="مرتجع",IFERROR(INDEX('المحافظات'!$D$5:$D$44,MATCH($E940,'المحافظات'!$A$5:$A$44,0)),0),0)))</f>
        <v/>
      </c>
      <c r="O940" s="18">
        <f>IF(AND(B940&amp;""="",F940&amp;""=""),"",IF(I940="تم التسليم",K940+L940-M940-N940,IF(I940="مرتجع",-N940,IF(I940="ملغي",0,""))))</f>
        <v/>
      </c>
      <c r="P940" s="6">
        <f>IF(AND(B940&amp;""="",F940&amp;""=""),"",IF(NOT(ISNUMBER(MATCH(F940,'المنتجات'!$A$5:$A$204,0))),"كود المنتج غير معروف",IF(NOT(ISNUMBER(MATCH(E940,'المحافظات'!$A$5:$A$44,0))),"المنطقة غير معروفة",IF(K940&lt;0,"الخصم أكبر من قيمة الطلب",IF(I940&amp;""="","اكتب الحالة","")))))</f>
        <v/>
      </c>
    </row>
    <row r="941">
      <c r="A941" s="17" t="n"/>
      <c r="B941" s="5" t="n"/>
      <c r="C941" s="5" t="n"/>
      <c r="D941" s="13" t="n"/>
      <c r="E941" s="5" t="n"/>
      <c r="F941" s="5" t="n"/>
      <c r="G941" s="15" t="n"/>
      <c r="H941" s="14" t="n"/>
      <c r="I941" s="5" t="n"/>
      <c r="J941" s="6">
        <f>IF(AND(B941&amp;""="",F941&amp;""=""),"",IFERROR(INDEX('المنتجات'!$B$5:$B$204,MATCH($F941,'المنتجات'!$A$5:$A$204,0))&amp;"",""))</f>
        <v/>
      </c>
      <c r="K941" s="18">
        <f>IF(AND(B941&amp;""="",F941&amp;""=""),"",IFERROR(INDEX('المنتجات'!$D$5:$D$204,MATCH($F941,'المنتجات'!$A$5:$A$204,0))*G941-H941,0))</f>
        <v/>
      </c>
      <c r="L941" s="18">
        <f>IF(AND(B941&amp;""="",F941&amp;""=""),"",IF(I941="تم التسليم",IFERROR(INDEX('المحافظات'!$B$5:$B$44,MATCH($E941,'المحافظات'!$A$5:$A$44,0)),0),0))</f>
        <v/>
      </c>
      <c r="M941" s="18">
        <f>IF(AND(B941&amp;""="",F941&amp;""=""),"",IFERROR(INDEX('المنتجات'!$C$5:$C$204,MATCH($F941,'المنتجات'!$A$5:$A$204,0))*G941,0))</f>
        <v/>
      </c>
      <c r="N941" s="18">
        <f>IF(AND(B941&amp;""="",F941&amp;""=""),"",IF(I941="تم التسليم",IFERROR(INDEX('المحافظات'!$C$5:$C$44,MATCH($E941,'المحافظات'!$A$5:$A$44,0)),0),IF(I941="مرتجع",IFERROR(INDEX('المحافظات'!$D$5:$D$44,MATCH($E941,'المحافظات'!$A$5:$A$44,0)),0),0)))</f>
        <v/>
      </c>
      <c r="O941" s="18">
        <f>IF(AND(B941&amp;""="",F941&amp;""=""),"",IF(I941="تم التسليم",K941+L941-M941-N941,IF(I941="مرتجع",-N941,IF(I941="ملغي",0,""))))</f>
        <v/>
      </c>
      <c r="P941" s="6">
        <f>IF(AND(B941&amp;""="",F941&amp;""=""),"",IF(NOT(ISNUMBER(MATCH(F941,'المنتجات'!$A$5:$A$204,0))),"كود المنتج غير معروف",IF(NOT(ISNUMBER(MATCH(E941,'المحافظات'!$A$5:$A$44,0))),"المنطقة غير معروفة",IF(K941&lt;0,"الخصم أكبر من قيمة الطلب",IF(I941&amp;""="","اكتب الحالة","")))))</f>
        <v/>
      </c>
    </row>
    <row r="942">
      <c r="A942" s="17" t="n"/>
      <c r="B942" s="5" t="n"/>
      <c r="C942" s="5" t="n"/>
      <c r="D942" s="13" t="n"/>
      <c r="E942" s="5" t="n"/>
      <c r="F942" s="5" t="n"/>
      <c r="G942" s="15" t="n"/>
      <c r="H942" s="14" t="n"/>
      <c r="I942" s="5" t="n"/>
      <c r="J942" s="6">
        <f>IF(AND(B942&amp;""="",F942&amp;""=""),"",IFERROR(INDEX('المنتجات'!$B$5:$B$204,MATCH($F942,'المنتجات'!$A$5:$A$204,0))&amp;"",""))</f>
        <v/>
      </c>
      <c r="K942" s="18">
        <f>IF(AND(B942&amp;""="",F942&amp;""=""),"",IFERROR(INDEX('المنتجات'!$D$5:$D$204,MATCH($F942,'المنتجات'!$A$5:$A$204,0))*G942-H942,0))</f>
        <v/>
      </c>
      <c r="L942" s="18">
        <f>IF(AND(B942&amp;""="",F942&amp;""=""),"",IF(I942="تم التسليم",IFERROR(INDEX('المحافظات'!$B$5:$B$44,MATCH($E942,'المحافظات'!$A$5:$A$44,0)),0),0))</f>
        <v/>
      </c>
      <c r="M942" s="18">
        <f>IF(AND(B942&amp;""="",F942&amp;""=""),"",IFERROR(INDEX('المنتجات'!$C$5:$C$204,MATCH($F942,'المنتجات'!$A$5:$A$204,0))*G942,0))</f>
        <v/>
      </c>
      <c r="N942" s="18">
        <f>IF(AND(B942&amp;""="",F942&amp;""=""),"",IF(I942="تم التسليم",IFERROR(INDEX('المحافظات'!$C$5:$C$44,MATCH($E942,'المحافظات'!$A$5:$A$44,0)),0),IF(I942="مرتجع",IFERROR(INDEX('المحافظات'!$D$5:$D$44,MATCH($E942,'المحافظات'!$A$5:$A$44,0)),0),0)))</f>
        <v/>
      </c>
      <c r="O942" s="18">
        <f>IF(AND(B942&amp;""="",F942&amp;""=""),"",IF(I942="تم التسليم",K942+L942-M942-N942,IF(I942="مرتجع",-N942,IF(I942="ملغي",0,""))))</f>
        <v/>
      </c>
      <c r="P942" s="6">
        <f>IF(AND(B942&amp;""="",F942&amp;""=""),"",IF(NOT(ISNUMBER(MATCH(F942,'المنتجات'!$A$5:$A$204,0))),"كود المنتج غير معروف",IF(NOT(ISNUMBER(MATCH(E942,'المحافظات'!$A$5:$A$44,0))),"المنطقة غير معروفة",IF(K942&lt;0,"الخصم أكبر من قيمة الطلب",IF(I942&amp;""="","اكتب الحالة","")))))</f>
        <v/>
      </c>
    </row>
    <row r="943">
      <c r="A943" s="17" t="n"/>
      <c r="B943" s="5" t="n"/>
      <c r="C943" s="5" t="n"/>
      <c r="D943" s="13" t="n"/>
      <c r="E943" s="5" t="n"/>
      <c r="F943" s="5" t="n"/>
      <c r="G943" s="15" t="n"/>
      <c r="H943" s="14" t="n"/>
      <c r="I943" s="5" t="n"/>
      <c r="J943" s="6">
        <f>IF(AND(B943&amp;""="",F943&amp;""=""),"",IFERROR(INDEX('المنتجات'!$B$5:$B$204,MATCH($F943,'المنتجات'!$A$5:$A$204,0))&amp;"",""))</f>
        <v/>
      </c>
      <c r="K943" s="18">
        <f>IF(AND(B943&amp;""="",F943&amp;""=""),"",IFERROR(INDEX('المنتجات'!$D$5:$D$204,MATCH($F943,'المنتجات'!$A$5:$A$204,0))*G943-H943,0))</f>
        <v/>
      </c>
      <c r="L943" s="18">
        <f>IF(AND(B943&amp;""="",F943&amp;""=""),"",IF(I943="تم التسليم",IFERROR(INDEX('المحافظات'!$B$5:$B$44,MATCH($E943,'المحافظات'!$A$5:$A$44,0)),0),0))</f>
        <v/>
      </c>
      <c r="M943" s="18">
        <f>IF(AND(B943&amp;""="",F943&amp;""=""),"",IFERROR(INDEX('المنتجات'!$C$5:$C$204,MATCH($F943,'المنتجات'!$A$5:$A$204,0))*G943,0))</f>
        <v/>
      </c>
      <c r="N943" s="18">
        <f>IF(AND(B943&amp;""="",F943&amp;""=""),"",IF(I943="تم التسليم",IFERROR(INDEX('المحافظات'!$C$5:$C$44,MATCH($E943,'المحافظات'!$A$5:$A$44,0)),0),IF(I943="مرتجع",IFERROR(INDEX('المحافظات'!$D$5:$D$44,MATCH($E943,'المحافظات'!$A$5:$A$44,0)),0),0)))</f>
        <v/>
      </c>
      <c r="O943" s="18">
        <f>IF(AND(B943&amp;""="",F943&amp;""=""),"",IF(I943="تم التسليم",K943+L943-M943-N943,IF(I943="مرتجع",-N943,IF(I943="ملغي",0,""))))</f>
        <v/>
      </c>
      <c r="P943" s="6">
        <f>IF(AND(B943&amp;""="",F943&amp;""=""),"",IF(NOT(ISNUMBER(MATCH(F943,'المنتجات'!$A$5:$A$204,0))),"كود المنتج غير معروف",IF(NOT(ISNUMBER(MATCH(E943,'المحافظات'!$A$5:$A$44,0))),"المنطقة غير معروفة",IF(K943&lt;0,"الخصم أكبر من قيمة الطلب",IF(I943&amp;""="","اكتب الحالة","")))))</f>
        <v/>
      </c>
    </row>
    <row r="944">
      <c r="A944" s="17" t="n"/>
      <c r="B944" s="5" t="n"/>
      <c r="C944" s="5" t="n"/>
      <c r="D944" s="13" t="n"/>
      <c r="E944" s="5" t="n"/>
      <c r="F944" s="5" t="n"/>
      <c r="G944" s="15" t="n"/>
      <c r="H944" s="14" t="n"/>
      <c r="I944" s="5" t="n"/>
      <c r="J944" s="6">
        <f>IF(AND(B944&amp;""="",F944&amp;""=""),"",IFERROR(INDEX('المنتجات'!$B$5:$B$204,MATCH($F944,'المنتجات'!$A$5:$A$204,0))&amp;"",""))</f>
        <v/>
      </c>
      <c r="K944" s="18">
        <f>IF(AND(B944&amp;""="",F944&amp;""=""),"",IFERROR(INDEX('المنتجات'!$D$5:$D$204,MATCH($F944,'المنتجات'!$A$5:$A$204,0))*G944-H944,0))</f>
        <v/>
      </c>
      <c r="L944" s="18">
        <f>IF(AND(B944&amp;""="",F944&amp;""=""),"",IF(I944="تم التسليم",IFERROR(INDEX('المحافظات'!$B$5:$B$44,MATCH($E944,'المحافظات'!$A$5:$A$44,0)),0),0))</f>
        <v/>
      </c>
      <c r="M944" s="18">
        <f>IF(AND(B944&amp;""="",F944&amp;""=""),"",IFERROR(INDEX('المنتجات'!$C$5:$C$204,MATCH($F944,'المنتجات'!$A$5:$A$204,0))*G944,0))</f>
        <v/>
      </c>
      <c r="N944" s="18">
        <f>IF(AND(B944&amp;""="",F944&amp;""=""),"",IF(I944="تم التسليم",IFERROR(INDEX('المحافظات'!$C$5:$C$44,MATCH($E944,'المحافظات'!$A$5:$A$44,0)),0),IF(I944="مرتجع",IFERROR(INDEX('المحافظات'!$D$5:$D$44,MATCH($E944,'المحافظات'!$A$5:$A$44,0)),0),0)))</f>
        <v/>
      </c>
      <c r="O944" s="18">
        <f>IF(AND(B944&amp;""="",F944&amp;""=""),"",IF(I944="تم التسليم",K944+L944-M944-N944,IF(I944="مرتجع",-N944,IF(I944="ملغي",0,""))))</f>
        <v/>
      </c>
      <c r="P944" s="6">
        <f>IF(AND(B944&amp;""="",F944&amp;""=""),"",IF(NOT(ISNUMBER(MATCH(F944,'المنتجات'!$A$5:$A$204,0))),"كود المنتج غير معروف",IF(NOT(ISNUMBER(MATCH(E944,'المحافظات'!$A$5:$A$44,0))),"المنطقة غير معروفة",IF(K944&lt;0,"الخصم أكبر من قيمة الطلب",IF(I944&amp;""="","اكتب الحالة","")))))</f>
        <v/>
      </c>
    </row>
    <row r="945">
      <c r="A945" s="17" t="n"/>
      <c r="B945" s="5" t="n"/>
      <c r="C945" s="5" t="n"/>
      <c r="D945" s="13" t="n"/>
      <c r="E945" s="5" t="n"/>
      <c r="F945" s="5" t="n"/>
      <c r="G945" s="15" t="n"/>
      <c r="H945" s="14" t="n"/>
      <c r="I945" s="5" t="n"/>
      <c r="J945" s="6">
        <f>IF(AND(B945&amp;""="",F945&amp;""=""),"",IFERROR(INDEX('المنتجات'!$B$5:$B$204,MATCH($F945,'المنتجات'!$A$5:$A$204,0))&amp;"",""))</f>
        <v/>
      </c>
      <c r="K945" s="18">
        <f>IF(AND(B945&amp;""="",F945&amp;""=""),"",IFERROR(INDEX('المنتجات'!$D$5:$D$204,MATCH($F945,'المنتجات'!$A$5:$A$204,0))*G945-H945,0))</f>
        <v/>
      </c>
      <c r="L945" s="18">
        <f>IF(AND(B945&amp;""="",F945&amp;""=""),"",IF(I945="تم التسليم",IFERROR(INDEX('المحافظات'!$B$5:$B$44,MATCH($E945,'المحافظات'!$A$5:$A$44,0)),0),0))</f>
        <v/>
      </c>
      <c r="M945" s="18">
        <f>IF(AND(B945&amp;""="",F945&amp;""=""),"",IFERROR(INDEX('المنتجات'!$C$5:$C$204,MATCH($F945,'المنتجات'!$A$5:$A$204,0))*G945,0))</f>
        <v/>
      </c>
      <c r="N945" s="18">
        <f>IF(AND(B945&amp;""="",F945&amp;""=""),"",IF(I945="تم التسليم",IFERROR(INDEX('المحافظات'!$C$5:$C$44,MATCH($E945,'المحافظات'!$A$5:$A$44,0)),0),IF(I945="مرتجع",IFERROR(INDEX('المحافظات'!$D$5:$D$44,MATCH($E945,'المحافظات'!$A$5:$A$44,0)),0),0)))</f>
        <v/>
      </c>
      <c r="O945" s="18">
        <f>IF(AND(B945&amp;""="",F945&amp;""=""),"",IF(I945="تم التسليم",K945+L945-M945-N945,IF(I945="مرتجع",-N945,IF(I945="ملغي",0,""))))</f>
        <v/>
      </c>
      <c r="P945" s="6">
        <f>IF(AND(B945&amp;""="",F945&amp;""=""),"",IF(NOT(ISNUMBER(MATCH(F945,'المنتجات'!$A$5:$A$204,0))),"كود المنتج غير معروف",IF(NOT(ISNUMBER(MATCH(E945,'المحافظات'!$A$5:$A$44,0))),"المنطقة غير معروفة",IF(K945&lt;0,"الخصم أكبر من قيمة الطلب",IF(I945&amp;""="","اكتب الحالة","")))))</f>
        <v/>
      </c>
    </row>
    <row r="946">
      <c r="A946" s="17" t="n"/>
      <c r="B946" s="5" t="n"/>
      <c r="C946" s="5" t="n"/>
      <c r="D946" s="13" t="n"/>
      <c r="E946" s="5" t="n"/>
      <c r="F946" s="5" t="n"/>
      <c r="G946" s="15" t="n"/>
      <c r="H946" s="14" t="n"/>
      <c r="I946" s="5" t="n"/>
      <c r="J946" s="6">
        <f>IF(AND(B946&amp;""="",F946&amp;""=""),"",IFERROR(INDEX('المنتجات'!$B$5:$B$204,MATCH($F946,'المنتجات'!$A$5:$A$204,0))&amp;"",""))</f>
        <v/>
      </c>
      <c r="K946" s="18">
        <f>IF(AND(B946&amp;""="",F946&amp;""=""),"",IFERROR(INDEX('المنتجات'!$D$5:$D$204,MATCH($F946,'المنتجات'!$A$5:$A$204,0))*G946-H946,0))</f>
        <v/>
      </c>
      <c r="L946" s="18">
        <f>IF(AND(B946&amp;""="",F946&amp;""=""),"",IF(I946="تم التسليم",IFERROR(INDEX('المحافظات'!$B$5:$B$44,MATCH($E946,'المحافظات'!$A$5:$A$44,0)),0),0))</f>
        <v/>
      </c>
      <c r="M946" s="18">
        <f>IF(AND(B946&amp;""="",F946&amp;""=""),"",IFERROR(INDEX('المنتجات'!$C$5:$C$204,MATCH($F946,'المنتجات'!$A$5:$A$204,0))*G946,0))</f>
        <v/>
      </c>
      <c r="N946" s="18">
        <f>IF(AND(B946&amp;""="",F946&amp;""=""),"",IF(I946="تم التسليم",IFERROR(INDEX('المحافظات'!$C$5:$C$44,MATCH($E946,'المحافظات'!$A$5:$A$44,0)),0),IF(I946="مرتجع",IFERROR(INDEX('المحافظات'!$D$5:$D$44,MATCH($E946,'المحافظات'!$A$5:$A$44,0)),0),0)))</f>
        <v/>
      </c>
      <c r="O946" s="18">
        <f>IF(AND(B946&amp;""="",F946&amp;""=""),"",IF(I946="تم التسليم",K946+L946-M946-N946,IF(I946="مرتجع",-N946,IF(I946="ملغي",0,""))))</f>
        <v/>
      </c>
      <c r="P946" s="6">
        <f>IF(AND(B946&amp;""="",F946&amp;""=""),"",IF(NOT(ISNUMBER(MATCH(F946,'المنتجات'!$A$5:$A$204,0))),"كود المنتج غير معروف",IF(NOT(ISNUMBER(MATCH(E946,'المحافظات'!$A$5:$A$44,0))),"المنطقة غير معروفة",IF(K946&lt;0,"الخصم أكبر من قيمة الطلب",IF(I946&amp;""="","اكتب الحالة","")))))</f>
        <v/>
      </c>
    </row>
    <row r="947">
      <c r="A947" s="17" t="n"/>
      <c r="B947" s="5" t="n"/>
      <c r="C947" s="5" t="n"/>
      <c r="D947" s="13" t="n"/>
      <c r="E947" s="5" t="n"/>
      <c r="F947" s="5" t="n"/>
      <c r="G947" s="15" t="n"/>
      <c r="H947" s="14" t="n"/>
      <c r="I947" s="5" t="n"/>
      <c r="J947" s="6">
        <f>IF(AND(B947&amp;""="",F947&amp;""=""),"",IFERROR(INDEX('المنتجات'!$B$5:$B$204,MATCH($F947,'المنتجات'!$A$5:$A$204,0))&amp;"",""))</f>
        <v/>
      </c>
      <c r="K947" s="18">
        <f>IF(AND(B947&amp;""="",F947&amp;""=""),"",IFERROR(INDEX('المنتجات'!$D$5:$D$204,MATCH($F947,'المنتجات'!$A$5:$A$204,0))*G947-H947,0))</f>
        <v/>
      </c>
      <c r="L947" s="18">
        <f>IF(AND(B947&amp;""="",F947&amp;""=""),"",IF(I947="تم التسليم",IFERROR(INDEX('المحافظات'!$B$5:$B$44,MATCH($E947,'المحافظات'!$A$5:$A$44,0)),0),0))</f>
        <v/>
      </c>
      <c r="M947" s="18">
        <f>IF(AND(B947&amp;""="",F947&amp;""=""),"",IFERROR(INDEX('المنتجات'!$C$5:$C$204,MATCH($F947,'المنتجات'!$A$5:$A$204,0))*G947,0))</f>
        <v/>
      </c>
      <c r="N947" s="18">
        <f>IF(AND(B947&amp;""="",F947&amp;""=""),"",IF(I947="تم التسليم",IFERROR(INDEX('المحافظات'!$C$5:$C$44,MATCH($E947,'المحافظات'!$A$5:$A$44,0)),0),IF(I947="مرتجع",IFERROR(INDEX('المحافظات'!$D$5:$D$44,MATCH($E947,'المحافظات'!$A$5:$A$44,0)),0),0)))</f>
        <v/>
      </c>
      <c r="O947" s="18">
        <f>IF(AND(B947&amp;""="",F947&amp;""=""),"",IF(I947="تم التسليم",K947+L947-M947-N947,IF(I947="مرتجع",-N947,IF(I947="ملغي",0,""))))</f>
        <v/>
      </c>
      <c r="P947" s="6">
        <f>IF(AND(B947&amp;""="",F947&amp;""=""),"",IF(NOT(ISNUMBER(MATCH(F947,'المنتجات'!$A$5:$A$204,0))),"كود المنتج غير معروف",IF(NOT(ISNUMBER(MATCH(E947,'المحافظات'!$A$5:$A$44,0))),"المنطقة غير معروفة",IF(K947&lt;0,"الخصم أكبر من قيمة الطلب",IF(I947&amp;""="","اكتب الحالة","")))))</f>
        <v/>
      </c>
    </row>
    <row r="948">
      <c r="A948" s="17" t="n"/>
      <c r="B948" s="5" t="n"/>
      <c r="C948" s="5" t="n"/>
      <c r="D948" s="13" t="n"/>
      <c r="E948" s="5" t="n"/>
      <c r="F948" s="5" t="n"/>
      <c r="G948" s="15" t="n"/>
      <c r="H948" s="14" t="n"/>
      <c r="I948" s="5" t="n"/>
      <c r="J948" s="6">
        <f>IF(AND(B948&amp;""="",F948&amp;""=""),"",IFERROR(INDEX('المنتجات'!$B$5:$B$204,MATCH($F948,'المنتجات'!$A$5:$A$204,0))&amp;"",""))</f>
        <v/>
      </c>
      <c r="K948" s="18">
        <f>IF(AND(B948&amp;""="",F948&amp;""=""),"",IFERROR(INDEX('المنتجات'!$D$5:$D$204,MATCH($F948,'المنتجات'!$A$5:$A$204,0))*G948-H948,0))</f>
        <v/>
      </c>
      <c r="L948" s="18">
        <f>IF(AND(B948&amp;""="",F948&amp;""=""),"",IF(I948="تم التسليم",IFERROR(INDEX('المحافظات'!$B$5:$B$44,MATCH($E948,'المحافظات'!$A$5:$A$44,0)),0),0))</f>
        <v/>
      </c>
      <c r="M948" s="18">
        <f>IF(AND(B948&amp;""="",F948&amp;""=""),"",IFERROR(INDEX('المنتجات'!$C$5:$C$204,MATCH($F948,'المنتجات'!$A$5:$A$204,0))*G948,0))</f>
        <v/>
      </c>
      <c r="N948" s="18">
        <f>IF(AND(B948&amp;""="",F948&amp;""=""),"",IF(I948="تم التسليم",IFERROR(INDEX('المحافظات'!$C$5:$C$44,MATCH($E948,'المحافظات'!$A$5:$A$44,0)),0),IF(I948="مرتجع",IFERROR(INDEX('المحافظات'!$D$5:$D$44,MATCH($E948,'المحافظات'!$A$5:$A$44,0)),0),0)))</f>
        <v/>
      </c>
      <c r="O948" s="18">
        <f>IF(AND(B948&amp;""="",F948&amp;""=""),"",IF(I948="تم التسليم",K948+L948-M948-N948,IF(I948="مرتجع",-N948,IF(I948="ملغي",0,""))))</f>
        <v/>
      </c>
      <c r="P948" s="6">
        <f>IF(AND(B948&amp;""="",F948&amp;""=""),"",IF(NOT(ISNUMBER(MATCH(F948,'المنتجات'!$A$5:$A$204,0))),"كود المنتج غير معروف",IF(NOT(ISNUMBER(MATCH(E948,'المحافظات'!$A$5:$A$44,0))),"المنطقة غير معروفة",IF(K948&lt;0,"الخصم أكبر من قيمة الطلب",IF(I948&amp;""="","اكتب الحالة","")))))</f>
        <v/>
      </c>
    </row>
    <row r="949">
      <c r="A949" s="17" t="n"/>
      <c r="B949" s="5" t="n"/>
      <c r="C949" s="5" t="n"/>
      <c r="D949" s="13" t="n"/>
      <c r="E949" s="5" t="n"/>
      <c r="F949" s="5" t="n"/>
      <c r="G949" s="15" t="n"/>
      <c r="H949" s="14" t="n"/>
      <c r="I949" s="5" t="n"/>
      <c r="J949" s="6">
        <f>IF(AND(B949&amp;""="",F949&amp;""=""),"",IFERROR(INDEX('المنتجات'!$B$5:$B$204,MATCH($F949,'المنتجات'!$A$5:$A$204,0))&amp;"",""))</f>
        <v/>
      </c>
      <c r="K949" s="18">
        <f>IF(AND(B949&amp;""="",F949&amp;""=""),"",IFERROR(INDEX('المنتجات'!$D$5:$D$204,MATCH($F949,'المنتجات'!$A$5:$A$204,0))*G949-H949,0))</f>
        <v/>
      </c>
      <c r="L949" s="18">
        <f>IF(AND(B949&amp;""="",F949&amp;""=""),"",IF(I949="تم التسليم",IFERROR(INDEX('المحافظات'!$B$5:$B$44,MATCH($E949,'المحافظات'!$A$5:$A$44,0)),0),0))</f>
        <v/>
      </c>
      <c r="M949" s="18">
        <f>IF(AND(B949&amp;""="",F949&amp;""=""),"",IFERROR(INDEX('المنتجات'!$C$5:$C$204,MATCH($F949,'المنتجات'!$A$5:$A$204,0))*G949,0))</f>
        <v/>
      </c>
      <c r="N949" s="18">
        <f>IF(AND(B949&amp;""="",F949&amp;""=""),"",IF(I949="تم التسليم",IFERROR(INDEX('المحافظات'!$C$5:$C$44,MATCH($E949,'المحافظات'!$A$5:$A$44,0)),0),IF(I949="مرتجع",IFERROR(INDEX('المحافظات'!$D$5:$D$44,MATCH($E949,'المحافظات'!$A$5:$A$44,0)),0),0)))</f>
        <v/>
      </c>
      <c r="O949" s="18">
        <f>IF(AND(B949&amp;""="",F949&amp;""=""),"",IF(I949="تم التسليم",K949+L949-M949-N949,IF(I949="مرتجع",-N949,IF(I949="ملغي",0,""))))</f>
        <v/>
      </c>
      <c r="P949" s="6">
        <f>IF(AND(B949&amp;""="",F949&amp;""=""),"",IF(NOT(ISNUMBER(MATCH(F949,'المنتجات'!$A$5:$A$204,0))),"كود المنتج غير معروف",IF(NOT(ISNUMBER(MATCH(E949,'المحافظات'!$A$5:$A$44,0))),"المنطقة غير معروفة",IF(K949&lt;0,"الخصم أكبر من قيمة الطلب",IF(I949&amp;""="","اكتب الحالة","")))))</f>
        <v/>
      </c>
    </row>
    <row r="950">
      <c r="A950" s="17" t="n"/>
      <c r="B950" s="5" t="n"/>
      <c r="C950" s="5" t="n"/>
      <c r="D950" s="13" t="n"/>
      <c r="E950" s="5" t="n"/>
      <c r="F950" s="5" t="n"/>
      <c r="G950" s="15" t="n"/>
      <c r="H950" s="14" t="n"/>
      <c r="I950" s="5" t="n"/>
      <c r="J950" s="6">
        <f>IF(AND(B950&amp;""="",F950&amp;""=""),"",IFERROR(INDEX('المنتجات'!$B$5:$B$204,MATCH($F950,'المنتجات'!$A$5:$A$204,0))&amp;"",""))</f>
        <v/>
      </c>
      <c r="K950" s="18">
        <f>IF(AND(B950&amp;""="",F950&amp;""=""),"",IFERROR(INDEX('المنتجات'!$D$5:$D$204,MATCH($F950,'المنتجات'!$A$5:$A$204,0))*G950-H950,0))</f>
        <v/>
      </c>
      <c r="L950" s="18">
        <f>IF(AND(B950&amp;""="",F950&amp;""=""),"",IF(I950="تم التسليم",IFERROR(INDEX('المحافظات'!$B$5:$B$44,MATCH($E950,'المحافظات'!$A$5:$A$44,0)),0),0))</f>
        <v/>
      </c>
      <c r="M950" s="18">
        <f>IF(AND(B950&amp;""="",F950&amp;""=""),"",IFERROR(INDEX('المنتجات'!$C$5:$C$204,MATCH($F950,'المنتجات'!$A$5:$A$204,0))*G950,0))</f>
        <v/>
      </c>
      <c r="N950" s="18">
        <f>IF(AND(B950&amp;""="",F950&amp;""=""),"",IF(I950="تم التسليم",IFERROR(INDEX('المحافظات'!$C$5:$C$44,MATCH($E950,'المحافظات'!$A$5:$A$44,0)),0),IF(I950="مرتجع",IFERROR(INDEX('المحافظات'!$D$5:$D$44,MATCH($E950,'المحافظات'!$A$5:$A$44,0)),0),0)))</f>
        <v/>
      </c>
      <c r="O950" s="18">
        <f>IF(AND(B950&amp;""="",F950&amp;""=""),"",IF(I950="تم التسليم",K950+L950-M950-N950,IF(I950="مرتجع",-N950,IF(I950="ملغي",0,""))))</f>
        <v/>
      </c>
      <c r="P950" s="6">
        <f>IF(AND(B950&amp;""="",F950&amp;""=""),"",IF(NOT(ISNUMBER(MATCH(F950,'المنتجات'!$A$5:$A$204,0))),"كود المنتج غير معروف",IF(NOT(ISNUMBER(MATCH(E950,'المحافظات'!$A$5:$A$44,0))),"المنطقة غير معروفة",IF(K950&lt;0,"الخصم أكبر من قيمة الطلب",IF(I950&amp;""="","اكتب الحالة","")))))</f>
        <v/>
      </c>
    </row>
    <row r="951">
      <c r="A951" s="17" t="n"/>
      <c r="B951" s="5" t="n"/>
      <c r="C951" s="5" t="n"/>
      <c r="D951" s="13" t="n"/>
      <c r="E951" s="5" t="n"/>
      <c r="F951" s="5" t="n"/>
      <c r="G951" s="15" t="n"/>
      <c r="H951" s="14" t="n"/>
      <c r="I951" s="5" t="n"/>
      <c r="J951" s="6">
        <f>IF(AND(B951&amp;""="",F951&amp;""=""),"",IFERROR(INDEX('المنتجات'!$B$5:$B$204,MATCH($F951,'المنتجات'!$A$5:$A$204,0))&amp;"",""))</f>
        <v/>
      </c>
      <c r="K951" s="18">
        <f>IF(AND(B951&amp;""="",F951&amp;""=""),"",IFERROR(INDEX('المنتجات'!$D$5:$D$204,MATCH($F951,'المنتجات'!$A$5:$A$204,0))*G951-H951,0))</f>
        <v/>
      </c>
      <c r="L951" s="18">
        <f>IF(AND(B951&amp;""="",F951&amp;""=""),"",IF(I951="تم التسليم",IFERROR(INDEX('المحافظات'!$B$5:$B$44,MATCH($E951,'المحافظات'!$A$5:$A$44,0)),0),0))</f>
        <v/>
      </c>
      <c r="M951" s="18">
        <f>IF(AND(B951&amp;""="",F951&amp;""=""),"",IFERROR(INDEX('المنتجات'!$C$5:$C$204,MATCH($F951,'المنتجات'!$A$5:$A$204,0))*G951,0))</f>
        <v/>
      </c>
      <c r="N951" s="18">
        <f>IF(AND(B951&amp;""="",F951&amp;""=""),"",IF(I951="تم التسليم",IFERROR(INDEX('المحافظات'!$C$5:$C$44,MATCH($E951,'المحافظات'!$A$5:$A$44,0)),0),IF(I951="مرتجع",IFERROR(INDEX('المحافظات'!$D$5:$D$44,MATCH($E951,'المحافظات'!$A$5:$A$44,0)),0),0)))</f>
        <v/>
      </c>
      <c r="O951" s="18">
        <f>IF(AND(B951&amp;""="",F951&amp;""=""),"",IF(I951="تم التسليم",K951+L951-M951-N951,IF(I951="مرتجع",-N951,IF(I951="ملغي",0,""))))</f>
        <v/>
      </c>
      <c r="P951" s="6">
        <f>IF(AND(B951&amp;""="",F951&amp;""=""),"",IF(NOT(ISNUMBER(MATCH(F951,'المنتجات'!$A$5:$A$204,0))),"كود المنتج غير معروف",IF(NOT(ISNUMBER(MATCH(E951,'المحافظات'!$A$5:$A$44,0))),"المنطقة غير معروفة",IF(K951&lt;0,"الخصم أكبر من قيمة الطلب",IF(I951&amp;""="","اكتب الحالة","")))))</f>
        <v/>
      </c>
    </row>
    <row r="952">
      <c r="A952" s="17" t="n"/>
      <c r="B952" s="5" t="n"/>
      <c r="C952" s="5" t="n"/>
      <c r="D952" s="13" t="n"/>
      <c r="E952" s="5" t="n"/>
      <c r="F952" s="5" t="n"/>
      <c r="G952" s="15" t="n"/>
      <c r="H952" s="14" t="n"/>
      <c r="I952" s="5" t="n"/>
      <c r="J952" s="6">
        <f>IF(AND(B952&amp;""="",F952&amp;""=""),"",IFERROR(INDEX('المنتجات'!$B$5:$B$204,MATCH($F952,'المنتجات'!$A$5:$A$204,0))&amp;"",""))</f>
        <v/>
      </c>
      <c r="K952" s="18">
        <f>IF(AND(B952&amp;""="",F952&amp;""=""),"",IFERROR(INDEX('المنتجات'!$D$5:$D$204,MATCH($F952,'المنتجات'!$A$5:$A$204,0))*G952-H952,0))</f>
        <v/>
      </c>
      <c r="L952" s="18">
        <f>IF(AND(B952&amp;""="",F952&amp;""=""),"",IF(I952="تم التسليم",IFERROR(INDEX('المحافظات'!$B$5:$B$44,MATCH($E952,'المحافظات'!$A$5:$A$44,0)),0),0))</f>
        <v/>
      </c>
      <c r="M952" s="18">
        <f>IF(AND(B952&amp;""="",F952&amp;""=""),"",IFERROR(INDEX('المنتجات'!$C$5:$C$204,MATCH($F952,'المنتجات'!$A$5:$A$204,0))*G952,0))</f>
        <v/>
      </c>
      <c r="N952" s="18">
        <f>IF(AND(B952&amp;""="",F952&amp;""=""),"",IF(I952="تم التسليم",IFERROR(INDEX('المحافظات'!$C$5:$C$44,MATCH($E952,'المحافظات'!$A$5:$A$44,0)),0),IF(I952="مرتجع",IFERROR(INDEX('المحافظات'!$D$5:$D$44,MATCH($E952,'المحافظات'!$A$5:$A$44,0)),0),0)))</f>
        <v/>
      </c>
      <c r="O952" s="18">
        <f>IF(AND(B952&amp;""="",F952&amp;""=""),"",IF(I952="تم التسليم",K952+L952-M952-N952,IF(I952="مرتجع",-N952,IF(I952="ملغي",0,""))))</f>
        <v/>
      </c>
      <c r="P952" s="6">
        <f>IF(AND(B952&amp;""="",F952&amp;""=""),"",IF(NOT(ISNUMBER(MATCH(F952,'المنتجات'!$A$5:$A$204,0))),"كود المنتج غير معروف",IF(NOT(ISNUMBER(MATCH(E952,'المحافظات'!$A$5:$A$44,0))),"المنطقة غير معروفة",IF(K952&lt;0,"الخصم أكبر من قيمة الطلب",IF(I952&amp;""="","اكتب الحالة","")))))</f>
        <v/>
      </c>
    </row>
    <row r="953">
      <c r="A953" s="17" t="n"/>
      <c r="B953" s="5" t="n"/>
      <c r="C953" s="5" t="n"/>
      <c r="D953" s="13" t="n"/>
      <c r="E953" s="5" t="n"/>
      <c r="F953" s="5" t="n"/>
      <c r="G953" s="15" t="n"/>
      <c r="H953" s="14" t="n"/>
      <c r="I953" s="5" t="n"/>
      <c r="J953" s="6">
        <f>IF(AND(B953&amp;""="",F953&amp;""=""),"",IFERROR(INDEX('المنتجات'!$B$5:$B$204,MATCH($F953,'المنتجات'!$A$5:$A$204,0))&amp;"",""))</f>
        <v/>
      </c>
      <c r="K953" s="18">
        <f>IF(AND(B953&amp;""="",F953&amp;""=""),"",IFERROR(INDEX('المنتجات'!$D$5:$D$204,MATCH($F953,'المنتجات'!$A$5:$A$204,0))*G953-H953,0))</f>
        <v/>
      </c>
      <c r="L953" s="18">
        <f>IF(AND(B953&amp;""="",F953&amp;""=""),"",IF(I953="تم التسليم",IFERROR(INDEX('المحافظات'!$B$5:$B$44,MATCH($E953,'المحافظات'!$A$5:$A$44,0)),0),0))</f>
        <v/>
      </c>
      <c r="M953" s="18">
        <f>IF(AND(B953&amp;""="",F953&amp;""=""),"",IFERROR(INDEX('المنتجات'!$C$5:$C$204,MATCH($F953,'المنتجات'!$A$5:$A$204,0))*G953,0))</f>
        <v/>
      </c>
      <c r="N953" s="18">
        <f>IF(AND(B953&amp;""="",F953&amp;""=""),"",IF(I953="تم التسليم",IFERROR(INDEX('المحافظات'!$C$5:$C$44,MATCH($E953,'المحافظات'!$A$5:$A$44,0)),0),IF(I953="مرتجع",IFERROR(INDEX('المحافظات'!$D$5:$D$44,MATCH($E953,'المحافظات'!$A$5:$A$44,0)),0),0)))</f>
        <v/>
      </c>
      <c r="O953" s="18">
        <f>IF(AND(B953&amp;""="",F953&amp;""=""),"",IF(I953="تم التسليم",K953+L953-M953-N953,IF(I953="مرتجع",-N953,IF(I953="ملغي",0,""))))</f>
        <v/>
      </c>
      <c r="P953" s="6">
        <f>IF(AND(B953&amp;""="",F953&amp;""=""),"",IF(NOT(ISNUMBER(MATCH(F953,'المنتجات'!$A$5:$A$204,0))),"كود المنتج غير معروف",IF(NOT(ISNUMBER(MATCH(E953,'المحافظات'!$A$5:$A$44,0))),"المنطقة غير معروفة",IF(K953&lt;0,"الخصم أكبر من قيمة الطلب",IF(I953&amp;""="","اكتب الحالة","")))))</f>
        <v/>
      </c>
    </row>
    <row r="954">
      <c r="A954" s="17" t="n"/>
      <c r="B954" s="5" t="n"/>
      <c r="C954" s="5" t="n"/>
      <c r="D954" s="13" t="n"/>
      <c r="E954" s="5" t="n"/>
      <c r="F954" s="5" t="n"/>
      <c r="G954" s="15" t="n"/>
      <c r="H954" s="14" t="n"/>
      <c r="I954" s="5" t="n"/>
      <c r="J954" s="6">
        <f>IF(AND(B954&amp;""="",F954&amp;""=""),"",IFERROR(INDEX('المنتجات'!$B$5:$B$204,MATCH($F954,'المنتجات'!$A$5:$A$204,0))&amp;"",""))</f>
        <v/>
      </c>
      <c r="K954" s="18">
        <f>IF(AND(B954&amp;""="",F954&amp;""=""),"",IFERROR(INDEX('المنتجات'!$D$5:$D$204,MATCH($F954,'المنتجات'!$A$5:$A$204,0))*G954-H954,0))</f>
        <v/>
      </c>
      <c r="L954" s="18">
        <f>IF(AND(B954&amp;""="",F954&amp;""=""),"",IF(I954="تم التسليم",IFERROR(INDEX('المحافظات'!$B$5:$B$44,MATCH($E954,'المحافظات'!$A$5:$A$44,0)),0),0))</f>
        <v/>
      </c>
      <c r="M954" s="18">
        <f>IF(AND(B954&amp;""="",F954&amp;""=""),"",IFERROR(INDEX('المنتجات'!$C$5:$C$204,MATCH($F954,'المنتجات'!$A$5:$A$204,0))*G954,0))</f>
        <v/>
      </c>
      <c r="N954" s="18">
        <f>IF(AND(B954&amp;""="",F954&amp;""=""),"",IF(I954="تم التسليم",IFERROR(INDEX('المحافظات'!$C$5:$C$44,MATCH($E954,'المحافظات'!$A$5:$A$44,0)),0),IF(I954="مرتجع",IFERROR(INDEX('المحافظات'!$D$5:$D$44,MATCH($E954,'المحافظات'!$A$5:$A$44,0)),0),0)))</f>
        <v/>
      </c>
      <c r="O954" s="18">
        <f>IF(AND(B954&amp;""="",F954&amp;""=""),"",IF(I954="تم التسليم",K954+L954-M954-N954,IF(I954="مرتجع",-N954,IF(I954="ملغي",0,""))))</f>
        <v/>
      </c>
      <c r="P954" s="6">
        <f>IF(AND(B954&amp;""="",F954&amp;""=""),"",IF(NOT(ISNUMBER(MATCH(F954,'المنتجات'!$A$5:$A$204,0))),"كود المنتج غير معروف",IF(NOT(ISNUMBER(MATCH(E954,'المحافظات'!$A$5:$A$44,0))),"المنطقة غير معروفة",IF(K954&lt;0,"الخصم أكبر من قيمة الطلب",IF(I954&amp;""="","اكتب الحالة","")))))</f>
        <v/>
      </c>
    </row>
    <row r="955">
      <c r="A955" s="17" t="n"/>
      <c r="B955" s="5" t="n"/>
      <c r="C955" s="5" t="n"/>
      <c r="D955" s="13" t="n"/>
      <c r="E955" s="5" t="n"/>
      <c r="F955" s="5" t="n"/>
      <c r="G955" s="15" t="n"/>
      <c r="H955" s="14" t="n"/>
      <c r="I955" s="5" t="n"/>
      <c r="J955" s="6">
        <f>IF(AND(B955&amp;""="",F955&amp;""=""),"",IFERROR(INDEX('المنتجات'!$B$5:$B$204,MATCH($F955,'المنتجات'!$A$5:$A$204,0))&amp;"",""))</f>
        <v/>
      </c>
      <c r="K955" s="18">
        <f>IF(AND(B955&amp;""="",F955&amp;""=""),"",IFERROR(INDEX('المنتجات'!$D$5:$D$204,MATCH($F955,'المنتجات'!$A$5:$A$204,0))*G955-H955,0))</f>
        <v/>
      </c>
      <c r="L955" s="18">
        <f>IF(AND(B955&amp;""="",F955&amp;""=""),"",IF(I955="تم التسليم",IFERROR(INDEX('المحافظات'!$B$5:$B$44,MATCH($E955,'المحافظات'!$A$5:$A$44,0)),0),0))</f>
        <v/>
      </c>
      <c r="M955" s="18">
        <f>IF(AND(B955&amp;""="",F955&amp;""=""),"",IFERROR(INDEX('المنتجات'!$C$5:$C$204,MATCH($F955,'المنتجات'!$A$5:$A$204,0))*G955,0))</f>
        <v/>
      </c>
      <c r="N955" s="18">
        <f>IF(AND(B955&amp;""="",F955&amp;""=""),"",IF(I955="تم التسليم",IFERROR(INDEX('المحافظات'!$C$5:$C$44,MATCH($E955,'المحافظات'!$A$5:$A$44,0)),0),IF(I955="مرتجع",IFERROR(INDEX('المحافظات'!$D$5:$D$44,MATCH($E955,'المحافظات'!$A$5:$A$44,0)),0),0)))</f>
        <v/>
      </c>
      <c r="O955" s="18">
        <f>IF(AND(B955&amp;""="",F955&amp;""=""),"",IF(I955="تم التسليم",K955+L955-M955-N955,IF(I955="مرتجع",-N955,IF(I955="ملغي",0,""))))</f>
        <v/>
      </c>
      <c r="P955" s="6">
        <f>IF(AND(B955&amp;""="",F955&amp;""=""),"",IF(NOT(ISNUMBER(MATCH(F955,'المنتجات'!$A$5:$A$204,0))),"كود المنتج غير معروف",IF(NOT(ISNUMBER(MATCH(E955,'المحافظات'!$A$5:$A$44,0))),"المنطقة غير معروفة",IF(K955&lt;0,"الخصم أكبر من قيمة الطلب",IF(I955&amp;""="","اكتب الحالة","")))))</f>
        <v/>
      </c>
    </row>
    <row r="956">
      <c r="A956" s="17" t="n"/>
      <c r="B956" s="5" t="n"/>
      <c r="C956" s="5" t="n"/>
      <c r="D956" s="13" t="n"/>
      <c r="E956" s="5" t="n"/>
      <c r="F956" s="5" t="n"/>
      <c r="G956" s="15" t="n"/>
      <c r="H956" s="14" t="n"/>
      <c r="I956" s="5" t="n"/>
      <c r="J956" s="6">
        <f>IF(AND(B956&amp;""="",F956&amp;""=""),"",IFERROR(INDEX('المنتجات'!$B$5:$B$204,MATCH($F956,'المنتجات'!$A$5:$A$204,0))&amp;"",""))</f>
        <v/>
      </c>
      <c r="K956" s="18">
        <f>IF(AND(B956&amp;""="",F956&amp;""=""),"",IFERROR(INDEX('المنتجات'!$D$5:$D$204,MATCH($F956,'المنتجات'!$A$5:$A$204,0))*G956-H956,0))</f>
        <v/>
      </c>
      <c r="L956" s="18">
        <f>IF(AND(B956&amp;""="",F956&amp;""=""),"",IF(I956="تم التسليم",IFERROR(INDEX('المحافظات'!$B$5:$B$44,MATCH($E956,'المحافظات'!$A$5:$A$44,0)),0),0))</f>
        <v/>
      </c>
      <c r="M956" s="18">
        <f>IF(AND(B956&amp;""="",F956&amp;""=""),"",IFERROR(INDEX('المنتجات'!$C$5:$C$204,MATCH($F956,'المنتجات'!$A$5:$A$204,0))*G956,0))</f>
        <v/>
      </c>
      <c r="N956" s="18">
        <f>IF(AND(B956&amp;""="",F956&amp;""=""),"",IF(I956="تم التسليم",IFERROR(INDEX('المحافظات'!$C$5:$C$44,MATCH($E956,'المحافظات'!$A$5:$A$44,0)),0),IF(I956="مرتجع",IFERROR(INDEX('المحافظات'!$D$5:$D$44,MATCH($E956,'المحافظات'!$A$5:$A$44,0)),0),0)))</f>
        <v/>
      </c>
      <c r="O956" s="18">
        <f>IF(AND(B956&amp;""="",F956&amp;""=""),"",IF(I956="تم التسليم",K956+L956-M956-N956,IF(I956="مرتجع",-N956,IF(I956="ملغي",0,""))))</f>
        <v/>
      </c>
      <c r="P956" s="6">
        <f>IF(AND(B956&amp;""="",F956&amp;""=""),"",IF(NOT(ISNUMBER(MATCH(F956,'المنتجات'!$A$5:$A$204,0))),"كود المنتج غير معروف",IF(NOT(ISNUMBER(MATCH(E956,'المحافظات'!$A$5:$A$44,0))),"المنطقة غير معروفة",IF(K956&lt;0,"الخصم أكبر من قيمة الطلب",IF(I956&amp;""="","اكتب الحالة","")))))</f>
        <v/>
      </c>
    </row>
    <row r="957">
      <c r="A957" s="17" t="n"/>
      <c r="B957" s="5" t="n"/>
      <c r="C957" s="5" t="n"/>
      <c r="D957" s="13" t="n"/>
      <c r="E957" s="5" t="n"/>
      <c r="F957" s="5" t="n"/>
      <c r="G957" s="15" t="n"/>
      <c r="H957" s="14" t="n"/>
      <c r="I957" s="5" t="n"/>
      <c r="J957" s="6">
        <f>IF(AND(B957&amp;""="",F957&amp;""=""),"",IFERROR(INDEX('المنتجات'!$B$5:$B$204,MATCH($F957,'المنتجات'!$A$5:$A$204,0))&amp;"",""))</f>
        <v/>
      </c>
      <c r="K957" s="18">
        <f>IF(AND(B957&amp;""="",F957&amp;""=""),"",IFERROR(INDEX('المنتجات'!$D$5:$D$204,MATCH($F957,'المنتجات'!$A$5:$A$204,0))*G957-H957,0))</f>
        <v/>
      </c>
      <c r="L957" s="18">
        <f>IF(AND(B957&amp;""="",F957&amp;""=""),"",IF(I957="تم التسليم",IFERROR(INDEX('المحافظات'!$B$5:$B$44,MATCH($E957,'المحافظات'!$A$5:$A$44,0)),0),0))</f>
        <v/>
      </c>
      <c r="M957" s="18">
        <f>IF(AND(B957&amp;""="",F957&amp;""=""),"",IFERROR(INDEX('المنتجات'!$C$5:$C$204,MATCH($F957,'المنتجات'!$A$5:$A$204,0))*G957,0))</f>
        <v/>
      </c>
      <c r="N957" s="18">
        <f>IF(AND(B957&amp;""="",F957&amp;""=""),"",IF(I957="تم التسليم",IFERROR(INDEX('المحافظات'!$C$5:$C$44,MATCH($E957,'المحافظات'!$A$5:$A$44,0)),0),IF(I957="مرتجع",IFERROR(INDEX('المحافظات'!$D$5:$D$44,MATCH($E957,'المحافظات'!$A$5:$A$44,0)),0),0)))</f>
        <v/>
      </c>
      <c r="O957" s="18">
        <f>IF(AND(B957&amp;""="",F957&amp;""=""),"",IF(I957="تم التسليم",K957+L957-M957-N957,IF(I957="مرتجع",-N957,IF(I957="ملغي",0,""))))</f>
        <v/>
      </c>
      <c r="P957" s="6">
        <f>IF(AND(B957&amp;""="",F957&amp;""=""),"",IF(NOT(ISNUMBER(MATCH(F957,'المنتجات'!$A$5:$A$204,0))),"كود المنتج غير معروف",IF(NOT(ISNUMBER(MATCH(E957,'المحافظات'!$A$5:$A$44,0))),"المنطقة غير معروفة",IF(K957&lt;0,"الخصم أكبر من قيمة الطلب",IF(I957&amp;""="","اكتب الحالة","")))))</f>
        <v/>
      </c>
    </row>
    <row r="958">
      <c r="A958" s="17" t="n"/>
      <c r="B958" s="5" t="n"/>
      <c r="C958" s="5" t="n"/>
      <c r="D958" s="13" t="n"/>
      <c r="E958" s="5" t="n"/>
      <c r="F958" s="5" t="n"/>
      <c r="G958" s="15" t="n"/>
      <c r="H958" s="14" t="n"/>
      <c r="I958" s="5" t="n"/>
      <c r="J958" s="6">
        <f>IF(AND(B958&amp;""="",F958&amp;""=""),"",IFERROR(INDEX('المنتجات'!$B$5:$B$204,MATCH($F958,'المنتجات'!$A$5:$A$204,0))&amp;"",""))</f>
        <v/>
      </c>
      <c r="K958" s="18">
        <f>IF(AND(B958&amp;""="",F958&amp;""=""),"",IFERROR(INDEX('المنتجات'!$D$5:$D$204,MATCH($F958,'المنتجات'!$A$5:$A$204,0))*G958-H958,0))</f>
        <v/>
      </c>
      <c r="L958" s="18">
        <f>IF(AND(B958&amp;""="",F958&amp;""=""),"",IF(I958="تم التسليم",IFERROR(INDEX('المحافظات'!$B$5:$B$44,MATCH($E958,'المحافظات'!$A$5:$A$44,0)),0),0))</f>
        <v/>
      </c>
      <c r="M958" s="18">
        <f>IF(AND(B958&amp;""="",F958&amp;""=""),"",IFERROR(INDEX('المنتجات'!$C$5:$C$204,MATCH($F958,'المنتجات'!$A$5:$A$204,0))*G958,0))</f>
        <v/>
      </c>
      <c r="N958" s="18">
        <f>IF(AND(B958&amp;""="",F958&amp;""=""),"",IF(I958="تم التسليم",IFERROR(INDEX('المحافظات'!$C$5:$C$44,MATCH($E958,'المحافظات'!$A$5:$A$44,0)),0),IF(I958="مرتجع",IFERROR(INDEX('المحافظات'!$D$5:$D$44,MATCH($E958,'المحافظات'!$A$5:$A$44,0)),0),0)))</f>
        <v/>
      </c>
      <c r="O958" s="18">
        <f>IF(AND(B958&amp;""="",F958&amp;""=""),"",IF(I958="تم التسليم",K958+L958-M958-N958,IF(I958="مرتجع",-N958,IF(I958="ملغي",0,""))))</f>
        <v/>
      </c>
      <c r="P958" s="6">
        <f>IF(AND(B958&amp;""="",F958&amp;""=""),"",IF(NOT(ISNUMBER(MATCH(F958,'المنتجات'!$A$5:$A$204,0))),"كود المنتج غير معروف",IF(NOT(ISNUMBER(MATCH(E958,'المحافظات'!$A$5:$A$44,0))),"المنطقة غير معروفة",IF(K958&lt;0,"الخصم أكبر من قيمة الطلب",IF(I958&amp;""="","اكتب الحالة","")))))</f>
        <v/>
      </c>
    </row>
    <row r="959">
      <c r="A959" s="17" t="n"/>
      <c r="B959" s="5" t="n"/>
      <c r="C959" s="5" t="n"/>
      <c r="D959" s="13" t="n"/>
      <c r="E959" s="5" t="n"/>
      <c r="F959" s="5" t="n"/>
      <c r="G959" s="15" t="n"/>
      <c r="H959" s="14" t="n"/>
      <c r="I959" s="5" t="n"/>
      <c r="J959" s="6">
        <f>IF(AND(B959&amp;""="",F959&amp;""=""),"",IFERROR(INDEX('المنتجات'!$B$5:$B$204,MATCH($F959,'المنتجات'!$A$5:$A$204,0))&amp;"",""))</f>
        <v/>
      </c>
      <c r="K959" s="18">
        <f>IF(AND(B959&amp;""="",F959&amp;""=""),"",IFERROR(INDEX('المنتجات'!$D$5:$D$204,MATCH($F959,'المنتجات'!$A$5:$A$204,0))*G959-H959,0))</f>
        <v/>
      </c>
      <c r="L959" s="18">
        <f>IF(AND(B959&amp;""="",F959&amp;""=""),"",IF(I959="تم التسليم",IFERROR(INDEX('المحافظات'!$B$5:$B$44,MATCH($E959,'المحافظات'!$A$5:$A$44,0)),0),0))</f>
        <v/>
      </c>
      <c r="M959" s="18">
        <f>IF(AND(B959&amp;""="",F959&amp;""=""),"",IFERROR(INDEX('المنتجات'!$C$5:$C$204,MATCH($F959,'المنتجات'!$A$5:$A$204,0))*G959,0))</f>
        <v/>
      </c>
      <c r="N959" s="18">
        <f>IF(AND(B959&amp;""="",F959&amp;""=""),"",IF(I959="تم التسليم",IFERROR(INDEX('المحافظات'!$C$5:$C$44,MATCH($E959,'المحافظات'!$A$5:$A$44,0)),0),IF(I959="مرتجع",IFERROR(INDEX('المحافظات'!$D$5:$D$44,MATCH($E959,'المحافظات'!$A$5:$A$44,0)),0),0)))</f>
        <v/>
      </c>
      <c r="O959" s="18">
        <f>IF(AND(B959&amp;""="",F959&amp;""=""),"",IF(I959="تم التسليم",K959+L959-M959-N959,IF(I959="مرتجع",-N959,IF(I959="ملغي",0,""))))</f>
        <v/>
      </c>
      <c r="P959" s="6">
        <f>IF(AND(B959&amp;""="",F959&amp;""=""),"",IF(NOT(ISNUMBER(MATCH(F959,'المنتجات'!$A$5:$A$204,0))),"كود المنتج غير معروف",IF(NOT(ISNUMBER(MATCH(E959,'المحافظات'!$A$5:$A$44,0))),"المنطقة غير معروفة",IF(K959&lt;0,"الخصم أكبر من قيمة الطلب",IF(I959&amp;""="","اكتب الحالة","")))))</f>
        <v/>
      </c>
    </row>
    <row r="960">
      <c r="A960" s="17" t="n"/>
      <c r="B960" s="5" t="n"/>
      <c r="C960" s="5" t="n"/>
      <c r="D960" s="13" t="n"/>
      <c r="E960" s="5" t="n"/>
      <c r="F960" s="5" t="n"/>
      <c r="G960" s="15" t="n"/>
      <c r="H960" s="14" t="n"/>
      <c r="I960" s="5" t="n"/>
      <c r="J960" s="6">
        <f>IF(AND(B960&amp;""="",F960&amp;""=""),"",IFERROR(INDEX('المنتجات'!$B$5:$B$204,MATCH($F960,'المنتجات'!$A$5:$A$204,0))&amp;"",""))</f>
        <v/>
      </c>
      <c r="K960" s="18">
        <f>IF(AND(B960&amp;""="",F960&amp;""=""),"",IFERROR(INDEX('المنتجات'!$D$5:$D$204,MATCH($F960,'المنتجات'!$A$5:$A$204,0))*G960-H960,0))</f>
        <v/>
      </c>
      <c r="L960" s="18">
        <f>IF(AND(B960&amp;""="",F960&amp;""=""),"",IF(I960="تم التسليم",IFERROR(INDEX('المحافظات'!$B$5:$B$44,MATCH($E960,'المحافظات'!$A$5:$A$44,0)),0),0))</f>
        <v/>
      </c>
      <c r="M960" s="18">
        <f>IF(AND(B960&amp;""="",F960&amp;""=""),"",IFERROR(INDEX('المنتجات'!$C$5:$C$204,MATCH($F960,'المنتجات'!$A$5:$A$204,0))*G960,0))</f>
        <v/>
      </c>
      <c r="N960" s="18">
        <f>IF(AND(B960&amp;""="",F960&amp;""=""),"",IF(I960="تم التسليم",IFERROR(INDEX('المحافظات'!$C$5:$C$44,MATCH($E960,'المحافظات'!$A$5:$A$44,0)),0),IF(I960="مرتجع",IFERROR(INDEX('المحافظات'!$D$5:$D$44,MATCH($E960,'المحافظات'!$A$5:$A$44,0)),0),0)))</f>
        <v/>
      </c>
      <c r="O960" s="18">
        <f>IF(AND(B960&amp;""="",F960&amp;""=""),"",IF(I960="تم التسليم",K960+L960-M960-N960,IF(I960="مرتجع",-N960,IF(I960="ملغي",0,""))))</f>
        <v/>
      </c>
      <c r="P960" s="6">
        <f>IF(AND(B960&amp;""="",F960&amp;""=""),"",IF(NOT(ISNUMBER(MATCH(F960,'المنتجات'!$A$5:$A$204,0))),"كود المنتج غير معروف",IF(NOT(ISNUMBER(MATCH(E960,'المحافظات'!$A$5:$A$44,0))),"المنطقة غير معروفة",IF(K960&lt;0,"الخصم أكبر من قيمة الطلب",IF(I960&amp;""="","اكتب الحالة","")))))</f>
        <v/>
      </c>
    </row>
    <row r="961">
      <c r="A961" s="17" t="n"/>
      <c r="B961" s="5" t="n"/>
      <c r="C961" s="5" t="n"/>
      <c r="D961" s="13" t="n"/>
      <c r="E961" s="5" t="n"/>
      <c r="F961" s="5" t="n"/>
      <c r="G961" s="15" t="n"/>
      <c r="H961" s="14" t="n"/>
      <c r="I961" s="5" t="n"/>
      <c r="J961" s="6">
        <f>IF(AND(B961&amp;""="",F961&amp;""=""),"",IFERROR(INDEX('المنتجات'!$B$5:$B$204,MATCH($F961,'المنتجات'!$A$5:$A$204,0))&amp;"",""))</f>
        <v/>
      </c>
      <c r="K961" s="18">
        <f>IF(AND(B961&amp;""="",F961&amp;""=""),"",IFERROR(INDEX('المنتجات'!$D$5:$D$204,MATCH($F961,'المنتجات'!$A$5:$A$204,0))*G961-H961,0))</f>
        <v/>
      </c>
      <c r="L961" s="18">
        <f>IF(AND(B961&amp;""="",F961&amp;""=""),"",IF(I961="تم التسليم",IFERROR(INDEX('المحافظات'!$B$5:$B$44,MATCH($E961,'المحافظات'!$A$5:$A$44,0)),0),0))</f>
        <v/>
      </c>
      <c r="M961" s="18">
        <f>IF(AND(B961&amp;""="",F961&amp;""=""),"",IFERROR(INDEX('المنتجات'!$C$5:$C$204,MATCH($F961,'المنتجات'!$A$5:$A$204,0))*G961,0))</f>
        <v/>
      </c>
      <c r="N961" s="18">
        <f>IF(AND(B961&amp;""="",F961&amp;""=""),"",IF(I961="تم التسليم",IFERROR(INDEX('المحافظات'!$C$5:$C$44,MATCH($E961,'المحافظات'!$A$5:$A$44,0)),0),IF(I961="مرتجع",IFERROR(INDEX('المحافظات'!$D$5:$D$44,MATCH($E961,'المحافظات'!$A$5:$A$44,0)),0),0)))</f>
        <v/>
      </c>
      <c r="O961" s="18">
        <f>IF(AND(B961&amp;""="",F961&amp;""=""),"",IF(I961="تم التسليم",K961+L961-M961-N961,IF(I961="مرتجع",-N961,IF(I961="ملغي",0,""))))</f>
        <v/>
      </c>
      <c r="P961" s="6">
        <f>IF(AND(B961&amp;""="",F961&amp;""=""),"",IF(NOT(ISNUMBER(MATCH(F961,'المنتجات'!$A$5:$A$204,0))),"كود المنتج غير معروف",IF(NOT(ISNUMBER(MATCH(E961,'المحافظات'!$A$5:$A$44,0))),"المنطقة غير معروفة",IF(K961&lt;0,"الخصم أكبر من قيمة الطلب",IF(I961&amp;""="","اكتب الحالة","")))))</f>
        <v/>
      </c>
    </row>
    <row r="962">
      <c r="A962" s="17" t="n"/>
      <c r="B962" s="5" t="n"/>
      <c r="C962" s="5" t="n"/>
      <c r="D962" s="13" t="n"/>
      <c r="E962" s="5" t="n"/>
      <c r="F962" s="5" t="n"/>
      <c r="G962" s="15" t="n"/>
      <c r="H962" s="14" t="n"/>
      <c r="I962" s="5" t="n"/>
      <c r="J962" s="6">
        <f>IF(AND(B962&amp;""="",F962&amp;""=""),"",IFERROR(INDEX('المنتجات'!$B$5:$B$204,MATCH($F962,'المنتجات'!$A$5:$A$204,0))&amp;"",""))</f>
        <v/>
      </c>
      <c r="K962" s="18">
        <f>IF(AND(B962&amp;""="",F962&amp;""=""),"",IFERROR(INDEX('المنتجات'!$D$5:$D$204,MATCH($F962,'المنتجات'!$A$5:$A$204,0))*G962-H962,0))</f>
        <v/>
      </c>
      <c r="L962" s="18">
        <f>IF(AND(B962&amp;""="",F962&amp;""=""),"",IF(I962="تم التسليم",IFERROR(INDEX('المحافظات'!$B$5:$B$44,MATCH($E962,'المحافظات'!$A$5:$A$44,0)),0),0))</f>
        <v/>
      </c>
      <c r="M962" s="18">
        <f>IF(AND(B962&amp;""="",F962&amp;""=""),"",IFERROR(INDEX('المنتجات'!$C$5:$C$204,MATCH($F962,'المنتجات'!$A$5:$A$204,0))*G962,0))</f>
        <v/>
      </c>
      <c r="N962" s="18">
        <f>IF(AND(B962&amp;""="",F962&amp;""=""),"",IF(I962="تم التسليم",IFERROR(INDEX('المحافظات'!$C$5:$C$44,MATCH($E962,'المحافظات'!$A$5:$A$44,0)),0),IF(I962="مرتجع",IFERROR(INDEX('المحافظات'!$D$5:$D$44,MATCH($E962,'المحافظات'!$A$5:$A$44,0)),0),0)))</f>
        <v/>
      </c>
      <c r="O962" s="18">
        <f>IF(AND(B962&amp;""="",F962&amp;""=""),"",IF(I962="تم التسليم",K962+L962-M962-N962,IF(I962="مرتجع",-N962,IF(I962="ملغي",0,""))))</f>
        <v/>
      </c>
      <c r="P962" s="6">
        <f>IF(AND(B962&amp;""="",F962&amp;""=""),"",IF(NOT(ISNUMBER(MATCH(F962,'المنتجات'!$A$5:$A$204,0))),"كود المنتج غير معروف",IF(NOT(ISNUMBER(MATCH(E962,'المحافظات'!$A$5:$A$44,0))),"المنطقة غير معروفة",IF(K962&lt;0,"الخصم أكبر من قيمة الطلب",IF(I962&amp;""="","اكتب الحالة","")))))</f>
        <v/>
      </c>
    </row>
    <row r="963">
      <c r="A963" s="17" t="n"/>
      <c r="B963" s="5" t="n"/>
      <c r="C963" s="5" t="n"/>
      <c r="D963" s="13" t="n"/>
      <c r="E963" s="5" t="n"/>
      <c r="F963" s="5" t="n"/>
      <c r="G963" s="15" t="n"/>
      <c r="H963" s="14" t="n"/>
      <c r="I963" s="5" t="n"/>
      <c r="J963" s="6">
        <f>IF(AND(B963&amp;""="",F963&amp;""=""),"",IFERROR(INDEX('المنتجات'!$B$5:$B$204,MATCH($F963,'المنتجات'!$A$5:$A$204,0))&amp;"",""))</f>
        <v/>
      </c>
      <c r="K963" s="18">
        <f>IF(AND(B963&amp;""="",F963&amp;""=""),"",IFERROR(INDEX('المنتجات'!$D$5:$D$204,MATCH($F963,'المنتجات'!$A$5:$A$204,0))*G963-H963,0))</f>
        <v/>
      </c>
      <c r="L963" s="18">
        <f>IF(AND(B963&amp;""="",F963&amp;""=""),"",IF(I963="تم التسليم",IFERROR(INDEX('المحافظات'!$B$5:$B$44,MATCH($E963,'المحافظات'!$A$5:$A$44,0)),0),0))</f>
        <v/>
      </c>
      <c r="M963" s="18">
        <f>IF(AND(B963&amp;""="",F963&amp;""=""),"",IFERROR(INDEX('المنتجات'!$C$5:$C$204,MATCH($F963,'المنتجات'!$A$5:$A$204,0))*G963,0))</f>
        <v/>
      </c>
      <c r="N963" s="18">
        <f>IF(AND(B963&amp;""="",F963&amp;""=""),"",IF(I963="تم التسليم",IFERROR(INDEX('المحافظات'!$C$5:$C$44,MATCH($E963,'المحافظات'!$A$5:$A$44,0)),0),IF(I963="مرتجع",IFERROR(INDEX('المحافظات'!$D$5:$D$44,MATCH($E963,'المحافظات'!$A$5:$A$44,0)),0),0)))</f>
        <v/>
      </c>
      <c r="O963" s="18">
        <f>IF(AND(B963&amp;""="",F963&amp;""=""),"",IF(I963="تم التسليم",K963+L963-M963-N963,IF(I963="مرتجع",-N963,IF(I963="ملغي",0,""))))</f>
        <v/>
      </c>
      <c r="P963" s="6">
        <f>IF(AND(B963&amp;""="",F963&amp;""=""),"",IF(NOT(ISNUMBER(MATCH(F963,'المنتجات'!$A$5:$A$204,0))),"كود المنتج غير معروف",IF(NOT(ISNUMBER(MATCH(E963,'المحافظات'!$A$5:$A$44,0))),"المنطقة غير معروفة",IF(K963&lt;0,"الخصم أكبر من قيمة الطلب",IF(I963&amp;""="","اكتب الحالة","")))))</f>
        <v/>
      </c>
    </row>
    <row r="964">
      <c r="A964" s="17" t="n"/>
      <c r="B964" s="5" t="n"/>
      <c r="C964" s="5" t="n"/>
      <c r="D964" s="13" t="n"/>
      <c r="E964" s="5" t="n"/>
      <c r="F964" s="5" t="n"/>
      <c r="G964" s="15" t="n"/>
      <c r="H964" s="14" t="n"/>
      <c r="I964" s="5" t="n"/>
      <c r="J964" s="6">
        <f>IF(AND(B964&amp;""="",F964&amp;""=""),"",IFERROR(INDEX('المنتجات'!$B$5:$B$204,MATCH($F964,'المنتجات'!$A$5:$A$204,0))&amp;"",""))</f>
        <v/>
      </c>
      <c r="K964" s="18">
        <f>IF(AND(B964&amp;""="",F964&amp;""=""),"",IFERROR(INDEX('المنتجات'!$D$5:$D$204,MATCH($F964,'المنتجات'!$A$5:$A$204,0))*G964-H964,0))</f>
        <v/>
      </c>
      <c r="L964" s="18">
        <f>IF(AND(B964&amp;""="",F964&amp;""=""),"",IF(I964="تم التسليم",IFERROR(INDEX('المحافظات'!$B$5:$B$44,MATCH($E964,'المحافظات'!$A$5:$A$44,0)),0),0))</f>
        <v/>
      </c>
      <c r="M964" s="18">
        <f>IF(AND(B964&amp;""="",F964&amp;""=""),"",IFERROR(INDEX('المنتجات'!$C$5:$C$204,MATCH($F964,'المنتجات'!$A$5:$A$204,0))*G964,0))</f>
        <v/>
      </c>
      <c r="N964" s="18">
        <f>IF(AND(B964&amp;""="",F964&amp;""=""),"",IF(I964="تم التسليم",IFERROR(INDEX('المحافظات'!$C$5:$C$44,MATCH($E964,'المحافظات'!$A$5:$A$44,0)),0),IF(I964="مرتجع",IFERROR(INDEX('المحافظات'!$D$5:$D$44,MATCH($E964,'المحافظات'!$A$5:$A$44,0)),0),0)))</f>
        <v/>
      </c>
      <c r="O964" s="18">
        <f>IF(AND(B964&amp;""="",F964&amp;""=""),"",IF(I964="تم التسليم",K964+L964-M964-N964,IF(I964="مرتجع",-N964,IF(I964="ملغي",0,""))))</f>
        <v/>
      </c>
      <c r="P964" s="6">
        <f>IF(AND(B964&amp;""="",F964&amp;""=""),"",IF(NOT(ISNUMBER(MATCH(F964,'المنتجات'!$A$5:$A$204,0))),"كود المنتج غير معروف",IF(NOT(ISNUMBER(MATCH(E964,'المحافظات'!$A$5:$A$44,0))),"المنطقة غير معروفة",IF(K964&lt;0,"الخصم أكبر من قيمة الطلب",IF(I964&amp;""="","اكتب الحالة","")))))</f>
        <v/>
      </c>
    </row>
    <row r="965">
      <c r="A965" s="17" t="n"/>
      <c r="B965" s="5" t="n"/>
      <c r="C965" s="5" t="n"/>
      <c r="D965" s="13" t="n"/>
      <c r="E965" s="5" t="n"/>
      <c r="F965" s="5" t="n"/>
      <c r="G965" s="15" t="n"/>
      <c r="H965" s="14" t="n"/>
      <c r="I965" s="5" t="n"/>
      <c r="J965" s="6">
        <f>IF(AND(B965&amp;""="",F965&amp;""=""),"",IFERROR(INDEX('المنتجات'!$B$5:$B$204,MATCH($F965,'المنتجات'!$A$5:$A$204,0))&amp;"",""))</f>
        <v/>
      </c>
      <c r="K965" s="18">
        <f>IF(AND(B965&amp;""="",F965&amp;""=""),"",IFERROR(INDEX('المنتجات'!$D$5:$D$204,MATCH($F965,'المنتجات'!$A$5:$A$204,0))*G965-H965,0))</f>
        <v/>
      </c>
      <c r="L965" s="18">
        <f>IF(AND(B965&amp;""="",F965&amp;""=""),"",IF(I965="تم التسليم",IFERROR(INDEX('المحافظات'!$B$5:$B$44,MATCH($E965,'المحافظات'!$A$5:$A$44,0)),0),0))</f>
        <v/>
      </c>
      <c r="M965" s="18">
        <f>IF(AND(B965&amp;""="",F965&amp;""=""),"",IFERROR(INDEX('المنتجات'!$C$5:$C$204,MATCH($F965,'المنتجات'!$A$5:$A$204,0))*G965,0))</f>
        <v/>
      </c>
      <c r="N965" s="18">
        <f>IF(AND(B965&amp;""="",F965&amp;""=""),"",IF(I965="تم التسليم",IFERROR(INDEX('المحافظات'!$C$5:$C$44,MATCH($E965,'المحافظات'!$A$5:$A$44,0)),0),IF(I965="مرتجع",IFERROR(INDEX('المحافظات'!$D$5:$D$44,MATCH($E965,'المحافظات'!$A$5:$A$44,0)),0),0)))</f>
        <v/>
      </c>
      <c r="O965" s="18">
        <f>IF(AND(B965&amp;""="",F965&amp;""=""),"",IF(I965="تم التسليم",K965+L965-M965-N965,IF(I965="مرتجع",-N965,IF(I965="ملغي",0,""))))</f>
        <v/>
      </c>
      <c r="P965" s="6">
        <f>IF(AND(B965&amp;""="",F965&amp;""=""),"",IF(NOT(ISNUMBER(MATCH(F965,'المنتجات'!$A$5:$A$204,0))),"كود المنتج غير معروف",IF(NOT(ISNUMBER(MATCH(E965,'المحافظات'!$A$5:$A$44,0))),"المنطقة غير معروفة",IF(K965&lt;0,"الخصم أكبر من قيمة الطلب",IF(I965&amp;""="","اكتب الحالة","")))))</f>
        <v/>
      </c>
    </row>
    <row r="966">
      <c r="A966" s="17" t="n"/>
      <c r="B966" s="5" t="n"/>
      <c r="C966" s="5" t="n"/>
      <c r="D966" s="13" t="n"/>
      <c r="E966" s="5" t="n"/>
      <c r="F966" s="5" t="n"/>
      <c r="G966" s="15" t="n"/>
      <c r="H966" s="14" t="n"/>
      <c r="I966" s="5" t="n"/>
      <c r="J966" s="6">
        <f>IF(AND(B966&amp;""="",F966&amp;""=""),"",IFERROR(INDEX('المنتجات'!$B$5:$B$204,MATCH($F966,'المنتجات'!$A$5:$A$204,0))&amp;"",""))</f>
        <v/>
      </c>
      <c r="K966" s="18">
        <f>IF(AND(B966&amp;""="",F966&amp;""=""),"",IFERROR(INDEX('المنتجات'!$D$5:$D$204,MATCH($F966,'المنتجات'!$A$5:$A$204,0))*G966-H966,0))</f>
        <v/>
      </c>
      <c r="L966" s="18">
        <f>IF(AND(B966&amp;""="",F966&amp;""=""),"",IF(I966="تم التسليم",IFERROR(INDEX('المحافظات'!$B$5:$B$44,MATCH($E966,'المحافظات'!$A$5:$A$44,0)),0),0))</f>
        <v/>
      </c>
      <c r="M966" s="18">
        <f>IF(AND(B966&amp;""="",F966&amp;""=""),"",IFERROR(INDEX('المنتجات'!$C$5:$C$204,MATCH($F966,'المنتجات'!$A$5:$A$204,0))*G966,0))</f>
        <v/>
      </c>
      <c r="N966" s="18">
        <f>IF(AND(B966&amp;""="",F966&amp;""=""),"",IF(I966="تم التسليم",IFERROR(INDEX('المحافظات'!$C$5:$C$44,MATCH($E966,'المحافظات'!$A$5:$A$44,0)),0),IF(I966="مرتجع",IFERROR(INDEX('المحافظات'!$D$5:$D$44,MATCH($E966,'المحافظات'!$A$5:$A$44,0)),0),0)))</f>
        <v/>
      </c>
      <c r="O966" s="18">
        <f>IF(AND(B966&amp;""="",F966&amp;""=""),"",IF(I966="تم التسليم",K966+L966-M966-N966,IF(I966="مرتجع",-N966,IF(I966="ملغي",0,""))))</f>
        <v/>
      </c>
      <c r="P966" s="6">
        <f>IF(AND(B966&amp;""="",F966&amp;""=""),"",IF(NOT(ISNUMBER(MATCH(F966,'المنتجات'!$A$5:$A$204,0))),"كود المنتج غير معروف",IF(NOT(ISNUMBER(MATCH(E966,'المحافظات'!$A$5:$A$44,0))),"المنطقة غير معروفة",IF(K966&lt;0,"الخصم أكبر من قيمة الطلب",IF(I966&amp;""="","اكتب الحالة","")))))</f>
        <v/>
      </c>
    </row>
    <row r="967">
      <c r="A967" s="17" t="n"/>
      <c r="B967" s="5" t="n"/>
      <c r="C967" s="5" t="n"/>
      <c r="D967" s="13" t="n"/>
      <c r="E967" s="5" t="n"/>
      <c r="F967" s="5" t="n"/>
      <c r="G967" s="15" t="n"/>
      <c r="H967" s="14" t="n"/>
      <c r="I967" s="5" t="n"/>
      <c r="J967" s="6">
        <f>IF(AND(B967&amp;""="",F967&amp;""=""),"",IFERROR(INDEX('المنتجات'!$B$5:$B$204,MATCH($F967,'المنتجات'!$A$5:$A$204,0))&amp;"",""))</f>
        <v/>
      </c>
      <c r="K967" s="18">
        <f>IF(AND(B967&amp;""="",F967&amp;""=""),"",IFERROR(INDEX('المنتجات'!$D$5:$D$204,MATCH($F967,'المنتجات'!$A$5:$A$204,0))*G967-H967,0))</f>
        <v/>
      </c>
      <c r="L967" s="18">
        <f>IF(AND(B967&amp;""="",F967&amp;""=""),"",IF(I967="تم التسليم",IFERROR(INDEX('المحافظات'!$B$5:$B$44,MATCH($E967,'المحافظات'!$A$5:$A$44,0)),0),0))</f>
        <v/>
      </c>
      <c r="M967" s="18">
        <f>IF(AND(B967&amp;""="",F967&amp;""=""),"",IFERROR(INDEX('المنتجات'!$C$5:$C$204,MATCH($F967,'المنتجات'!$A$5:$A$204,0))*G967,0))</f>
        <v/>
      </c>
      <c r="N967" s="18">
        <f>IF(AND(B967&amp;""="",F967&amp;""=""),"",IF(I967="تم التسليم",IFERROR(INDEX('المحافظات'!$C$5:$C$44,MATCH($E967,'المحافظات'!$A$5:$A$44,0)),0),IF(I967="مرتجع",IFERROR(INDEX('المحافظات'!$D$5:$D$44,MATCH($E967,'المحافظات'!$A$5:$A$44,0)),0),0)))</f>
        <v/>
      </c>
      <c r="O967" s="18">
        <f>IF(AND(B967&amp;""="",F967&amp;""=""),"",IF(I967="تم التسليم",K967+L967-M967-N967,IF(I967="مرتجع",-N967,IF(I967="ملغي",0,""))))</f>
        <v/>
      </c>
      <c r="P967" s="6">
        <f>IF(AND(B967&amp;""="",F967&amp;""=""),"",IF(NOT(ISNUMBER(MATCH(F967,'المنتجات'!$A$5:$A$204,0))),"كود المنتج غير معروف",IF(NOT(ISNUMBER(MATCH(E967,'المحافظات'!$A$5:$A$44,0))),"المنطقة غير معروفة",IF(K967&lt;0,"الخصم أكبر من قيمة الطلب",IF(I967&amp;""="","اكتب الحالة","")))))</f>
        <v/>
      </c>
    </row>
    <row r="968">
      <c r="A968" s="17" t="n"/>
      <c r="B968" s="5" t="n"/>
      <c r="C968" s="5" t="n"/>
      <c r="D968" s="13" t="n"/>
      <c r="E968" s="5" t="n"/>
      <c r="F968" s="5" t="n"/>
      <c r="G968" s="15" t="n"/>
      <c r="H968" s="14" t="n"/>
      <c r="I968" s="5" t="n"/>
      <c r="J968" s="6">
        <f>IF(AND(B968&amp;""="",F968&amp;""=""),"",IFERROR(INDEX('المنتجات'!$B$5:$B$204,MATCH($F968,'المنتجات'!$A$5:$A$204,0))&amp;"",""))</f>
        <v/>
      </c>
      <c r="K968" s="18">
        <f>IF(AND(B968&amp;""="",F968&amp;""=""),"",IFERROR(INDEX('المنتجات'!$D$5:$D$204,MATCH($F968,'المنتجات'!$A$5:$A$204,0))*G968-H968,0))</f>
        <v/>
      </c>
      <c r="L968" s="18">
        <f>IF(AND(B968&amp;""="",F968&amp;""=""),"",IF(I968="تم التسليم",IFERROR(INDEX('المحافظات'!$B$5:$B$44,MATCH($E968,'المحافظات'!$A$5:$A$44,0)),0),0))</f>
        <v/>
      </c>
      <c r="M968" s="18">
        <f>IF(AND(B968&amp;""="",F968&amp;""=""),"",IFERROR(INDEX('المنتجات'!$C$5:$C$204,MATCH($F968,'المنتجات'!$A$5:$A$204,0))*G968,0))</f>
        <v/>
      </c>
      <c r="N968" s="18">
        <f>IF(AND(B968&amp;""="",F968&amp;""=""),"",IF(I968="تم التسليم",IFERROR(INDEX('المحافظات'!$C$5:$C$44,MATCH($E968,'المحافظات'!$A$5:$A$44,0)),0),IF(I968="مرتجع",IFERROR(INDEX('المحافظات'!$D$5:$D$44,MATCH($E968,'المحافظات'!$A$5:$A$44,0)),0),0)))</f>
        <v/>
      </c>
      <c r="O968" s="18">
        <f>IF(AND(B968&amp;""="",F968&amp;""=""),"",IF(I968="تم التسليم",K968+L968-M968-N968,IF(I968="مرتجع",-N968,IF(I968="ملغي",0,""))))</f>
        <v/>
      </c>
      <c r="P968" s="6">
        <f>IF(AND(B968&amp;""="",F968&amp;""=""),"",IF(NOT(ISNUMBER(MATCH(F968,'المنتجات'!$A$5:$A$204,0))),"كود المنتج غير معروف",IF(NOT(ISNUMBER(MATCH(E968,'المحافظات'!$A$5:$A$44,0))),"المنطقة غير معروفة",IF(K968&lt;0,"الخصم أكبر من قيمة الطلب",IF(I968&amp;""="","اكتب الحالة","")))))</f>
        <v/>
      </c>
    </row>
    <row r="969">
      <c r="A969" s="17" t="n"/>
      <c r="B969" s="5" t="n"/>
      <c r="C969" s="5" t="n"/>
      <c r="D969" s="13" t="n"/>
      <c r="E969" s="5" t="n"/>
      <c r="F969" s="5" t="n"/>
      <c r="G969" s="15" t="n"/>
      <c r="H969" s="14" t="n"/>
      <c r="I969" s="5" t="n"/>
      <c r="J969" s="6">
        <f>IF(AND(B969&amp;""="",F969&amp;""=""),"",IFERROR(INDEX('المنتجات'!$B$5:$B$204,MATCH($F969,'المنتجات'!$A$5:$A$204,0))&amp;"",""))</f>
        <v/>
      </c>
      <c r="K969" s="18">
        <f>IF(AND(B969&amp;""="",F969&amp;""=""),"",IFERROR(INDEX('المنتجات'!$D$5:$D$204,MATCH($F969,'المنتجات'!$A$5:$A$204,0))*G969-H969,0))</f>
        <v/>
      </c>
      <c r="L969" s="18">
        <f>IF(AND(B969&amp;""="",F969&amp;""=""),"",IF(I969="تم التسليم",IFERROR(INDEX('المحافظات'!$B$5:$B$44,MATCH($E969,'المحافظات'!$A$5:$A$44,0)),0),0))</f>
        <v/>
      </c>
      <c r="M969" s="18">
        <f>IF(AND(B969&amp;""="",F969&amp;""=""),"",IFERROR(INDEX('المنتجات'!$C$5:$C$204,MATCH($F969,'المنتجات'!$A$5:$A$204,0))*G969,0))</f>
        <v/>
      </c>
      <c r="N969" s="18">
        <f>IF(AND(B969&amp;""="",F969&amp;""=""),"",IF(I969="تم التسليم",IFERROR(INDEX('المحافظات'!$C$5:$C$44,MATCH($E969,'المحافظات'!$A$5:$A$44,0)),0),IF(I969="مرتجع",IFERROR(INDEX('المحافظات'!$D$5:$D$44,MATCH($E969,'المحافظات'!$A$5:$A$44,0)),0),0)))</f>
        <v/>
      </c>
      <c r="O969" s="18">
        <f>IF(AND(B969&amp;""="",F969&amp;""=""),"",IF(I969="تم التسليم",K969+L969-M969-N969,IF(I969="مرتجع",-N969,IF(I969="ملغي",0,""))))</f>
        <v/>
      </c>
      <c r="P969" s="6">
        <f>IF(AND(B969&amp;""="",F969&amp;""=""),"",IF(NOT(ISNUMBER(MATCH(F969,'المنتجات'!$A$5:$A$204,0))),"كود المنتج غير معروف",IF(NOT(ISNUMBER(MATCH(E969,'المحافظات'!$A$5:$A$44,0))),"المنطقة غير معروفة",IF(K969&lt;0,"الخصم أكبر من قيمة الطلب",IF(I969&amp;""="","اكتب الحالة","")))))</f>
        <v/>
      </c>
    </row>
    <row r="970">
      <c r="A970" s="17" t="n"/>
      <c r="B970" s="5" t="n"/>
      <c r="C970" s="5" t="n"/>
      <c r="D970" s="13" t="n"/>
      <c r="E970" s="5" t="n"/>
      <c r="F970" s="5" t="n"/>
      <c r="G970" s="15" t="n"/>
      <c r="H970" s="14" t="n"/>
      <c r="I970" s="5" t="n"/>
      <c r="J970" s="6">
        <f>IF(AND(B970&amp;""="",F970&amp;""=""),"",IFERROR(INDEX('المنتجات'!$B$5:$B$204,MATCH($F970,'المنتجات'!$A$5:$A$204,0))&amp;"",""))</f>
        <v/>
      </c>
      <c r="K970" s="18">
        <f>IF(AND(B970&amp;""="",F970&amp;""=""),"",IFERROR(INDEX('المنتجات'!$D$5:$D$204,MATCH($F970,'المنتجات'!$A$5:$A$204,0))*G970-H970,0))</f>
        <v/>
      </c>
      <c r="L970" s="18">
        <f>IF(AND(B970&amp;""="",F970&amp;""=""),"",IF(I970="تم التسليم",IFERROR(INDEX('المحافظات'!$B$5:$B$44,MATCH($E970,'المحافظات'!$A$5:$A$44,0)),0),0))</f>
        <v/>
      </c>
      <c r="M970" s="18">
        <f>IF(AND(B970&amp;""="",F970&amp;""=""),"",IFERROR(INDEX('المنتجات'!$C$5:$C$204,MATCH($F970,'المنتجات'!$A$5:$A$204,0))*G970,0))</f>
        <v/>
      </c>
      <c r="N970" s="18">
        <f>IF(AND(B970&amp;""="",F970&amp;""=""),"",IF(I970="تم التسليم",IFERROR(INDEX('المحافظات'!$C$5:$C$44,MATCH($E970,'المحافظات'!$A$5:$A$44,0)),0),IF(I970="مرتجع",IFERROR(INDEX('المحافظات'!$D$5:$D$44,MATCH($E970,'المحافظات'!$A$5:$A$44,0)),0),0)))</f>
        <v/>
      </c>
      <c r="O970" s="18">
        <f>IF(AND(B970&amp;""="",F970&amp;""=""),"",IF(I970="تم التسليم",K970+L970-M970-N970,IF(I970="مرتجع",-N970,IF(I970="ملغي",0,""))))</f>
        <v/>
      </c>
      <c r="P970" s="6">
        <f>IF(AND(B970&amp;""="",F970&amp;""=""),"",IF(NOT(ISNUMBER(MATCH(F970,'المنتجات'!$A$5:$A$204,0))),"كود المنتج غير معروف",IF(NOT(ISNUMBER(MATCH(E970,'المحافظات'!$A$5:$A$44,0))),"المنطقة غير معروفة",IF(K970&lt;0,"الخصم أكبر من قيمة الطلب",IF(I970&amp;""="","اكتب الحالة","")))))</f>
        <v/>
      </c>
    </row>
    <row r="971">
      <c r="A971" s="17" t="n"/>
      <c r="B971" s="5" t="n"/>
      <c r="C971" s="5" t="n"/>
      <c r="D971" s="13" t="n"/>
      <c r="E971" s="5" t="n"/>
      <c r="F971" s="5" t="n"/>
      <c r="G971" s="15" t="n"/>
      <c r="H971" s="14" t="n"/>
      <c r="I971" s="5" t="n"/>
      <c r="J971" s="6">
        <f>IF(AND(B971&amp;""="",F971&amp;""=""),"",IFERROR(INDEX('المنتجات'!$B$5:$B$204,MATCH($F971,'المنتجات'!$A$5:$A$204,0))&amp;"",""))</f>
        <v/>
      </c>
      <c r="K971" s="18">
        <f>IF(AND(B971&amp;""="",F971&amp;""=""),"",IFERROR(INDEX('المنتجات'!$D$5:$D$204,MATCH($F971,'المنتجات'!$A$5:$A$204,0))*G971-H971,0))</f>
        <v/>
      </c>
      <c r="L971" s="18">
        <f>IF(AND(B971&amp;""="",F971&amp;""=""),"",IF(I971="تم التسليم",IFERROR(INDEX('المحافظات'!$B$5:$B$44,MATCH($E971,'المحافظات'!$A$5:$A$44,0)),0),0))</f>
        <v/>
      </c>
      <c r="M971" s="18">
        <f>IF(AND(B971&amp;""="",F971&amp;""=""),"",IFERROR(INDEX('المنتجات'!$C$5:$C$204,MATCH($F971,'المنتجات'!$A$5:$A$204,0))*G971,0))</f>
        <v/>
      </c>
      <c r="N971" s="18">
        <f>IF(AND(B971&amp;""="",F971&amp;""=""),"",IF(I971="تم التسليم",IFERROR(INDEX('المحافظات'!$C$5:$C$44,MATCH($E971,'المحافظات'!$A$5:$A$44,0)),0),IF(I971="مرتجع",IFERROR(INDEX('المحافظات'!$D$5:$D$44,MATCH($E971,'المحافظات'!$A$5:$A$44,0)),0),0)))</f>
        <v/>
      </c>
      <c r="O971" s="18">
        <f>IF(AND(B971&amp;""="",F971&amp;""=""),"",IF(I971="تم التسليم",K971+L971-M971-N971,IF(I971="مرتجع",-N971,IF(I971="ملغي",0,""))))</f>
        <v/>
      </c>
      <c r="P971" s="6">
        <f>IF(AND(B971&amp;""="",F971&amp;""=""),"",IF(NOT(ISNUMBER(MATCH(F971,'المنتجات'!$A$5:$A$204,0))),"كود المنتج غير معروف",IF(NOT(ISNUMBER(MATCH(E971,'المحافظات'!$A$5:$A$44,0))),"المنطقة غير معروفة",IF(K971&lt;0,"الخصم أكبر من قيمة الطلب",IF(I971&amp;""="","اكتب الحالة","")))))</f>
        <v/>
      </c>
    </row>
    <row r="972">
      <c r="A972" s="17" t="n"/>
      <c r="B972" s="5" t="n"/>
      <c r="C972" s="5" t="n"/>
      <c r="D972" s="13" t="n"/>
      <c r="E972" s="5" t="n"/>
      <c r="F972" s="5" t="n"/>
      <c r="G972" s="15" t="n"/>
      <c r="H972" s="14" t="n"/>
      <c r="I972" s="5" t="n"/>
      <c r="J972" s="6">
        <f>IF(AND(B972&amp;""="",F972&amp;""=""),"",IFERROR(INDEX('المنتجات'!$B$5:$B$204,MATCH($F972,'المنتجات'!$A$5:$A$204,0))&amp;"",""))</f>
        <v/>
      </c>
      <c r="K972" s="18">
        <f>IF(AND(B972&amp;""="",F972&amp;""=""),"",IFERROR(INDEX('المنتجات'!$D$5:$D$204,MATCH($F972,'المنتجات'!$A$5:$A$204,0))*G972-H972,0))</f>
        <v/>
      </c>
      <c r="L972" s="18">
        <f>IF(AND(B972&amp;""="",F972&amp;""=""),"",IF(I972="تم التسليم",IFERROR(INDEX('المحافظات'!$B$5:$B$44,MATCH($E972,'المحافظات'!$A$5:$A$44,0)),0),0))</f>
        <v/>
      </c>
      <c r="M972" s="18">
        <f>IF(AND(B972&amp;""="",F972&amp;""=""),"",IFERROR(INDEX('المنتجات'!$C$5:$C$204,MATCH($F972,'المنتجات'!$A$5:$A$204,0))*G972,0))</f>
        <v/>
      </c>
      <c r="N972" s="18">
        <f>IF(AND(B972&amp;""="",F972&amp;""=""),"",IF(I972="تم التسليم",IFERROR(INDEX('المحافظات'!$C$5:$C$44,MATCH($E972,'المحافظات'!$A$5:$A$44,0)),0),IF(I972="مرتجع",IFERROR(INDEX('المحافظات'!$D$5:$D$44,MATCH($E972,'المحافظات'!$A$5:$A$44,0)),0),0)))</f>
        <v/>
      </c>
      <c r="O972" s="18">
        <f>IF(AND(B972&amp;""="",F972&amp;""=""),"",IF(I972="تم التسليم",K972+L972-M972-N972,IF(I972="مرتجع",-N972,IF(I972="ملغي",0,""))))</f>
        <v/>
      </c>
      <c r="P972" s="6">
        <f>IF(AND(B972&amp;""="",F972&amp;""=""),"",IF(NOT(ISNUMBER(MATCH(F972,'المنتجات'!$A$5:$A$204,0))),"كود المنتج غير معروف",IF(NOT(ISNUMBER(MATCH(E972,'المحافظات'!$A$5:$A$44,0))),"المنطقة غير معروفة",IF(K972&lt;0,"الخصم أكبر من قيمة الطلب",IF(I972&amp;""="","اكتب الحالة","")))))</f>
        <v/>
      </c>
    </row>
    <row r="973">
      <c r="A973" s="17" t="n"/>
      <c r="B973" s="5" t="n"/>
      <c r="C973" s="5" t="n"/>
      <c r="D973" s="13" t="n"/>
      <c r="E973" s="5" t="n"/>
      <c r="F973" s="5" t="n"/>
      <c r="G973" s="15" t="n"/>
      <c r="H973" s="14" t="n"/>
      <c r="I973" s="5" t="n"/>
      <c r="J973" s="6">
        <f>IF(AND(B973&amp;""="",F973&amp;""=""),"",IFERROR(INDEX('المنتجات'!$B$5:$B$204,MATCH($F973,'المنتجات'!$A$5:$A$204,0))&amp;"",""))</f>
        <v/>
      </c>
      <c r="K973" s="18">
        <f>IF(AND(B973&amp;""="",F973&amp;""=""),"",IFERROR(INDEX('المنتجات'!$D$5:$D$204,MATCH($F973,'المنتجات'!$A$5:$A$204,0))*G973-H973,0))</f>
        <v/>
      </c>
      <c r="L973" s="18">
        <f>IF(AND(B973&amp;""="",F973&amp;""=""),"",IF(I973="تم التسليم",IFERROR(INDEX('المحافظات'!$B$5:$B$44,MATCH($E973,'المحافظات'!$A$5:$A$44,0)),0),0))</f>
        <v/>
      </c>
      <c r="M973" s="18">
        <f>IF(AND(B973&amp;""="",F973&amp;""=""),"",IFERROR(INDEX('المنتجات'!$C$5:$C$204,MATCH($F973,'المنتجات'!$A$5:$A$204,0))*G973,0))</f>
        <v/>
      </c>
      <c r="N973" s="18">
        <f>IF(AND(B973&amp;""="",F973&amp;""=""),"",IF(I973="تم التسليم",IFERROR(INDEX('المحافظات'!$C$5:$C$44,MATCH($E973,'المحافظات'!$A$5:$A$44,0)),0),IF(I973="مرتجع",IFERROR(INDEX('المحافظات'!$D$5:$D$44,MATCH($E973,'المحافظات'!$A$5:$A$44,0)),0),0)))</f>
        <v/>
      </c>
      <c r="O973" s="18">
        <f>IF(AND(B973&amp;""="",F973&amp;""=""),"",IF(I973="تم التسليم",K973+L973-M973-N973,IF(I973="مرتجع",-N973,IF(I973="ملغي",0,""))))</f>
        <v/>
      </c>
      <c r="P973" s="6">
        <f>IF(AND(B973&amp;""="",F973&amp;""=""),"",IF(NOT(ISNUMBER(MATCH(F973,'المنتجات'!$A$5:$A$204,0))),"كود المنتج غير معروف",IF(NOT(ISNUMBER(MATCH(E973,'المحافظات'!$A$5:$A$44,0))),"المنطقة غير معروفة",IF(K973&lt;0,"الخصم أكبر من قيمة الطلب",IF(I973&amp;""="","اكتب الحالة","")))))</f>
        <v/>
      </c>
    </row>
    <row r="974">
      <c r="A974" s="17" t="n"/>
      <c r="B974" s="5" t="n"/>
      <c r="C974" s="5" t="n"/>
      <c r="D974" s="13" t="n"/>
      <c r="E974" s="5" t="n"/>
      <c r="F974" s="5" t="n"/>
      <c r="G974" s="15" t="n"/>
      <c r="H974" s="14" t="n"/>
      <c r="I974" s="5" t="n"/>
      <c r="J974" s="6">
        <f>IF(AND(B974&amp;""="",F974&amp;""=""),"",IFERROR(INDEX('المنتجات'!$B$5:$B$204,MATCH($F974,'المنتجات'!$A$5:$A$204,0))&amp;"",""))</f>
        <v/>
      </c>
      <c r="K974" s="18">
        <f>IF(AND(B974&amp;""="",F974&amp;""=""),"",IFERROR(INDEX('المنتجات'!$D$5:$D$204,MATCH($F974,'المنتجات'!$A$5:$A$204,0))*G974-H974,0))</f>
        <v/>
      </c>
      <c r="L974" s="18">
        <f>IF(AND(B974&amp;""="",F974&amp;""=""),"",IF(I974="تم التسليم",IFERROR(INDEX('المحافظات'!$B$5:$B$44,MATCH($E974,'المحافظات'!$A$5:$A$44,0)),0),0))</f>
        <v/>
      </c>
      <c r="M974" s="18">
        <f>IF(AND(B974&amp;""="",F974&amp;""=""),"",IFERROR(INDEX('المنتجات'!$C$5:$C$204,MATCH($F974,'المنتجات'!$A$5:$A$204,0))*G974,0))</f>
        <v/>
      </c>
      <c r="N974" s="18">
        <f>IF(AND(B974&amp;""="",F974&amp;""=""),"",IF(I974="تم التسليم",IFERROR(INDEX('المحافظات'!$C$5:$C$44,MATCH($E974,'المحافظات'!$A$5:$A$44,0)),0),IF(I974="مرتجع",IFERROR(INDEX('المحافظات'!$D$5:$D$44,MATCH($E974,'المحافظات'!$A$5:$A$44,0)),0),0)))</f>
        <v/>
      </c>
      <c r="O974" s="18">
        <f>IF(AND(B974&amp;""="",F974&amp;""=""),"",IF(I974="تم التسليم",K974+L974-M974-N974,IF(I974="مرتجع",-N974,IF(I974="ملغي",0,""))))</f>
        <v/>
      </c>
      <c r="P974" s="6">
        <f>IF(AND(B974&amp;""="",F974&amp;""=""),"",IF(NOT(ISNUMBER(MATCH(F974,'المنتجات'!$A$5:$A$204,0))),"كود المنتج غير معروف",IF(NOT(ISNUMBER(MATCH(E974,'المحافظات'!$A$5:$A$44,0))),"المنطقة غير معروفة",IF(K974&lt;0,"الخصم أكبر من قيمة الطلب",IF(I974&amp;""="","اكتب الحالة","")))))</f>
        <v/>
      </c>
    </row>
    <row r="975">
      <c r="A975" s="17" t="n"/>
      <c r="B975" s="5" t="n"/>
      <c r="C975" s="5" t="n"/>
      <c r="D975" s="13" t="n"/>
      <c r="E975" s="5" t="n"/>
      <c r="F975" s="5" t="n"/>
      <c r="G975" s="15" t="n"/>
      <c r="H975" s="14" t="n"/>
      <c r="I975" s="5" t="n"/>
      <c r="J975" s="6">
        <f>IF(AND(B975&amp;""="",F975&amp;""=""),"",IFERROR(INDEX('المنتجات'!$B$5:$B$204,MATCH($F975,'المنتجات'!$A$5:$A$204,0))&amp;"",""))</f>
        <v/>
      </c>
      <c r="K975" s="18">
        <f>IF(AND(B975&amp;""="",F975&amp;""=""),"",IFERROR(INDEX('المنتجات'!$D$5:$D$204,MATCH($F975,'المنتجات'!$A$5:$A$204,0))*G975-H975,0))</f>
        <v/>
      </c>
      <c r="L975" s="18">
        <f>IF(AND(B975&amp;""="",F975&amp;""=""),"",IF(I975="تم التسليم",IFERROR(INDEX('المحافظات'!$B$5:$B$44,MATCH($E975,'المحافظات'!$A$5:$A$44,0)),0),0))</f>
        <v/>
      </c>
      <c r="M975" s="18">
        <f>IF(AND(B975&amp;""="",F975&amp;""=""),"",IFERROR(INDEX('المنتجات'!$C$5:$C$204,MATCH($F975,'المنتجات'!$A$5:$A$204,0))*G975,0))</f>
        <v/>
      </c>
      <c r="N975" s="18">
        <f>IF(AND(B975&amp;""="",F975&amp;""=""),"",IF(I975="تم التسليم",IFERROR(INDEX('المحافظات'!$C$5:$C$44,MATCH($E975,'المحافظات'!$A$5:$A$44,0)),0),IF(I975="مرتجع",IFERROR(INDEX('المحافظات'!$D$5:$D$44,MATCH($E975,'المحافظات'!$A$5:$A$44,0)),0),0)))</f>
        <v/>
      </c>
      <c r="O975" s="18">
        <f>IF(AND(B975&amp;""="",F975&amp;""=""),"",IF(I975="تم التسليم",K975+L975-M975-N975,IF(I975="مرتجع",-N975,IF(I975="ملغي",0,""))))</f>
        <v/>
      </c>
      <c r="P975" s="6">
        <f>IF(AND(B975&amp;""="",F975&amp;""=""),"",IF(NOT(ISNUMBER(MATCH(F975,'المنتجات'!$A$5:$A$204,0))),"كود المنتج غير معروف",IF(NOT(ISNUMBER(MATCH(E975,'المحافظات'!$A$5:$A$44,0))),"المنطقة غير معروفة",IF(K975&lt;0,"الخصم أكبر من قيمة الطلب",IF(I975&amp;""="","اكتب الحالة","")))))</f>
        <v/>
      </c>
    </row>
    <row r="976">
      <c r="A976" s="17" t="n"/>
      <c r="B976" s="5" t="n"/>
      <c r="C976" s="5" t="n"/>
      <c r="D976" s="13" t="n"/>
      <c r="E976" s="5" t="n"/>
      <c r="F976" s="5" t="n"/>
      <c r="G976" s="15" t="n"/>
      <c r="H976" s="14" t="n"/>
      <c r="I976" s="5" t="n"/>
      <c r="J976" s="6">
        <f>IF(AND(B976&amp;""="",F976&amp;""=""),"",IFERROR(INDEX('المنتجات'!$B$5:$B$204,MATCH($F976,'المنتجات'!$A$5:$A$204,0))&amp;"",""))</f>
        <v/>
      </c>
      <c r="K976" s="18">
        <f>IF(AND(B976&amp;""="",F976&amp;""=""),"",IFERROR(INDEX('المنتجات'!$D$5:$D$204,MATCH($F976,'المنتجات'!$A$5:$A$204,0))*G976-H976,0))</f>
        <v/>
      </c>
      <c r="L976" s="18">
        <f>IF(AND(B976&amp;""="",F976&amp;""=""),"",IF(I976="تم التسليم",IFERROR(INDEX('المحافظات'!$B$5:$B$44,MATCH($E976,'المحافظات'!$A$5:$A$44,0)),0),0))</f>
        <v/>
      </c>
      <c r="M976" s="18">
        <f>IF(AND(B976&amp;""="",F976&amp;""=""),"",IFERROR(INDEX('المنتجات'!$C$5:$C$204,MATCH($F976,'المنتجات'!$A$5:$A$204,0))*G976,0))</f>
        <v/>
      </c>
      <c r="N976" s="18">
        <f>IF(AND(B976&amp;""="",F976&amp;""=""),"",IF(I976="تم التسليم",IFERROR(INDEX('المحافظات'!$C$5:$C$44,MATCH($E976,'المحافظات'!$A$5:$A$44,0)),0),IF(I976="مرتجع",IFERROR(INDEX('المحافظات'!$D$5:$D$44,MATCH($E976,'المحافظات'!$A$5:$A$44,0)),0),0)))</f>
        <v/>
      </c>
      <c r="O976" s="18">
        <f>IF(AND(B976&amp;""="",F976&amp;""=""),"",IF(I976="تم التسليم",K976+L976-M976-N976,IF(I976="مرتجع",-N976,IF(I976="ملغي",0,""))))</f>
        <v/>
      </c>
      <c r="P976" s="6">
        <f>IF(AND(B976&amp;""="",F976&amp;""=""),"",IF(NOT(ISNUMBER(MATCH(F976,'المنتجات'!$A$5:$A$204,0))),"كود المنتج غير معروف",IF(NOT(ISNUMBER(MATCH(E976,'المحافظات'!$A$5:$A$44,0))),"المنطقة غير معروفة",IF(K976&lt;0,"الخصم أكبر من قيمة الطلب",IF(I976&amp;""="","اكتب الحالة","")))))</f>
        <v/>
      </c>
    </row>
    <row r="977">
      <c r="A977" s="17" t="n"/>
      <c r="B977" s="5" t="n"/>
      <c r="C977" s="5" t="n"/>
      <c r="D977" s="13" t="n"/>
      <c r="E977" s="5" t="n"/>
      <c r="F977" s="5" t="n"/>
      <c r="G977" s="15" t="n"/>
      <c r="H977" s="14" t="n"/>
      <c r="I977" s="5" t="n"/>
      <c r="J977" s="6">
        <f>IF(AND(B977&amp;""="",F977&amp;""=""),"",IFERROR(INDEX('المنتجات'!$B$5:$B$204,MATCH($F977,'المنتجات'!$A$5:$A$204,0))&amp;"",""))</f>
        <v/>
      </c>
      <c r="K977" s="18">
        <f>IF(AND(B977&amp;""="",F977&amp;""=""),"",IFERROR(INDEX('المنتجات'!$D$5:$D$204,MATCH($F977,'المنتجات'!$A$5:$A$204,0))*G977-H977,0))</f>
        <v/>
      </c>
      <c r="L977" s="18">
        <f>IF(AND(B977&amp;""="",F977&amp;""=""),"",IF(I977="تم التسليم",IFERROR(INDEX('المحافظات'!$B$5:$B$44,MATCH($E977,'المحافظات'!$A$5:$A$44,0)),0),0))</f>
        <v/>
      </c>
      <c r="M977" s="18">
        <f>IF(AND(B977&amp;""="",F977&amp;""=""),"",IFERROR(INDEX('المنتجات'!$C$5:$C$204,MATCH($F977,'المنتجات'!$A$5:$A$204,0))*G977,0))</f>
        <v/>
      </c>
      <c r="N977" s="18">
        <f>IF(AND(B977&amp;""="",F977&amp;""=""),"",IF(I977="تم التسليم",IFERROR(INDEX('المحافظات'!$C$5:$C$44,MATCH($E977,'المحافظات'!$A$5:$A$44,0)),0),IF(I977="مرتجع",IFERROR(INDEX('المحافظات'!$D$5:$D$44,MATCH($E977,'المحافظات'!$A$5:$A$44,0)),0),0)))</f>
        <v/>
      </c>
      <c r="O977" s="18">
        <f>IF(AND(B977&amp;""="",F977&amp;""=""),"",IF(I977="تم التسليم",K977+L977-M977-N977,IF(I977="مرتجع",-N977,IF(I977="ملغي",0,""))))</f>
        <v/>
      </c>
      <c r="P977" s="6">
        <f>IF(AND(B977&amp;""="",F977&amp;""=""),"",IF(NOT(ISNUMBER(MATCH(F977,'المنتجات'!$A$5:$A$204,0))),"كود المنتج غير معروف",IF(NOT(ISNUMBER(MATCH(E977,'المحافظات'!$A$5:$A$44,0))),"المنطقة غير معروفة",IF(K977&lt;0,"الخصم أكبر من قيمة الطلب",IF(I977&amp;""="","اكتب الحالة","")))))</f>
        <v/>
      </c>
    </row>
    <row r="978">
      <c r="A978" s="17" t="n"/>
      <c r="B978" s="5" t="n"/>
      <c r="C978" s="5" t="n"/>
      <c r="D978" s="13" t="n"/>
      <c r="E978" s="5" t="n"/>
      <c r="F978" s="5" t="n"/>
      <c r="G978" s="15" t="n"/>
      <c r="H978" s="14" t="n"/>
      <c r="I978" s="5" t="n"/>
      <c r="J978" s="6">
        <f>IF(AND(B978&amp;""="",F978&amp;""=""),"",IFERROR(INDEX('المنتجات'!$B$5:$B$204,MATCH($F978,'المنتجات'!$A$5:$A$204,0))&amp;"",""))</f>
        <v/>
      </c>
      <c r="K978" s="18">
        <f>IF(AND(B978&amp;""="",F978&amp;""=""),"",IFERROR(INDEX('المنتجات'!$D$5:$D$204,MATCH($F978,'المنتجات'!$A$5:$A$204,0))*G978-H978,0))</f>
        <v/>
      </c>
      <c r="L978" s="18">
        <f>IF(AND(B978&amp;""="",F978&amp;""=""),"",IF(I978="تم التسليم",IFERROR(INDEX('المحافظات'!$B$5:$B$44,MATCH($E978,'المحافظات'!$A$5:$A$44,0)),0),0))</f>
        <v/>
      </c>
      <c r="M978" s="18">
        <f>IF(AND(B978&amp;""="",F978&amp;""=""),"",IFERROR(INDEX('المنتجات'!$C$5:$C$204,MATCH($F978,'المنتجات'!$A$5:$A$204,0))*G978,0))</f>
        <v/>
      </c>
      <c r="N978" s="18">
        <f>IF(AND(B978&amp;""="",F978&amp;""=""),"",IF(I978="تم التسليم",IFERROR(INDEX('المحافظات'!$C$5:$C$44,MATCH($E978,'المحافظات'!$A$5:$A$44,0)),0),IF(I978="مرتجع",IFERROR(INDEX('المحافظات'!$D$5:$D$44,MATCH($E978,'المحافظات'!$A$5:$A$44,0)),0),0)))</f>
        <v/>
      </c>
      <c r="O978" s="18">
        <f>IF(AND(B978&amp;""="",F978&amp;""=""),"",IF(I978="تم التسليم",K978+L978-M978-N978,IF(I978="مرتجع",-N978,IF(I978="ملغي",0,""))))</f>
        <v/>
      </c>
      <c r="P978" s="6">
        <f>IF(AND(B978&amp;""="",F978&amp;""=""),"",IF(NOT(ISNUMBER(MATCH(F978,'المنتجات'!$A$5:$A$204,0))),"كود المنتج غير معروف",IF(NOT(ISNUMBER(MATCH(E978,'المحافظات'!$A$5:$A$44,0))),"المنطقة غير معروفة",IF(K978&lt;0,"الخصم أكبر من قيمة الطلب",IF(I978&amp;""="","اكتب الحالة","")))))</f>
        <v/>
      </c>
    </row>
    <row r="979">
      <c r="A979" s="17" t="n"/>
      <c r="B979" s="5" t="n"/>
      <c r="C979" s="5" t="n"/>
      <c r="D979" s="13" t="n"/>
      <c r="E979" s="5" t="n"/>
      <c r="F979" s="5" t="n"/>
      <c r="G979" s="15" t="n"/>
      <c r="H979" s="14" t="n"/>
      <c r="I979" s="5" t="n"/>
      <c r="J979" s="6">
        <f>IF(AND(B979&amp;""="",F979&amp;""=""),"",IFERROR(INDEX('المنتجات'!$B$5:$B$204,MATCH($F979,'المنتجات'!$A$5:$A$204,0))&amp;"",""))</f>
        <v/>
      </c>
      <c r="K979" s="18">
        <f>IF(AND(B979&amp;""="",F979&amp;""=""),"",IFERROR(INDEX('المنتجات'!$D$5:$D$204,MATCH($F979,'المنتجات'!$A$5:$A$204,0))*G979-H979,0))</f>
        <v/>
      </c>
      <c r="L979" s="18">
        <f>IF(AND(B979&amp;""="",F979&amp;""=""),"",IF(I979="تم التسليم",IFERROR(INDEX('المحافظات'!$B$5:$B$44,MATCH($E979,'المحافظات'!$A$5:$A$44,0)),0),0))</f>
        <v/>
      </c>
      <c r="M979" s="18">
        <f>IF(AND(B979&amp;""="",F979&amp;""=""),"",IFERROR(INDEX('المنتجات'!$C$5:$C$204,MATCH($F979,'المنتجات'!$A$5:$A$204,0))*G979,0))</f>
        <v/>
      </c>
      <c r="N979" s="18">
        <f>IF(AND(B979&amp;""="",F979&amp;""=""),"",IF(I979="تم التسليم",IFERROR(INDEX('المحافظات'!$C$5:$C$44,MATCH($E979,'المحافظات'!$A$5:$A$44,0)),0),IF(I979="مرتجع",IFERROR(INDEX('المحافظات'!$D$5:$D$44,MATCH($E979,'المحافظات'!$A$5:$A$44,0)),0),0)))</f>
        <v/>
      </c>
      <c r="O979" s="18">
        <f>IF(AND(B979&amp;""="",F979&amp;""=""),"",IF(I979="تم التسليم",K979+L979-M979-N979,IF(I979="مرتجع",-N979,IF(I979="ملغي",0,""))))</f>
        <v/>
      </c>
      <c r="P979" s="6">
        <f>IF(AND(B979&amp;""="",F979&amp;""=""),"",IF(NOT(ISNUMBER(MATCH(F979,'المنتجات'!$A$5:$A$204,0))),"كود المنتج غير معروف",IF(NOT(ISNUMBER(MATCH(E979,'المحافظات'!$A$5:$A$44,0))),"المنطقة غير معروفة",IF(K979&lt;0,"الخصم أكبر من قيمة الطلب",IF(I979&amp;""="","اكتب الحالة","")))))</f>
        <v/>
      </c>
    </row>
    <row r="980">
      <c r="A980" s="17" t="n"/>
      <c r="B980" s="5" t="n"/>
      <c r="C980" s="5" t="n"/>
      <c r="D980" s="13" t="n"/>
      <c r="E980" s="5" t="n"/>
      <c r="F980" s="5" t="n"/>
      <c r="G980" s="15" t="n"/>
      <c r="H980" s="14" t="n"/>
      <c r="I980" s="5" t="n"/>
      <c r="J980" s="6">
        <f>IF(AND(B980&amp;""="",F980&amp;""=""),"",IFERROR(INDEX('المنتجات'!$B$5:$B$204,MATCH($F980,'المنتجات'!$A$5:$A$204,0))&amp;"",""))</f>
        <v/>
      </c>
      <c r="K980" s="18">
        <f>IF(AND(B980&amp;""="",F980&amp;""=""),"",IFERROR(INDEX('المنتجات'!$D$5:$D$204,MATCH($F980,'المنتجات'!$A$5:$A$204,0))*G980-H980,0))</f>
        <v/>
      </c>
      <c r="L980" s="18">
        <f>IF(AND(B980&amp;""="",F980&amp;""=""),"",IF(I980="تم التسليم",IFERROR(INDEX('المحافظات'!$B$5:$B$44,MATCH($E980,'المحافظات'!$A$5:$A$44,0)),0),0))</f>
        <v/>
      </c>
      <c r="M980" s="18">
        <f>IF(AND(B980&amp;""="",F980&amp;""=""),"",IFERROR(INDEX('المنتجات'!$C$5:$C$204,MATCH($F980,'المنتجات'!$A$5:$A$204,0))*G980,0))</f>
        <v/>
      </c>
      <c r="N980" s="18">
        <f>IF(AND(B980&amp;""="",F980&amp;""=""),"",IF(I980="تم التسليم",IFERROR(INDEX('المحافظات'!$C$5:$C$44,MATCH($E980,'المحافظات'!$A$5:$A$44,0)),0),IF(I980="مرتجع",IFERROR(INDEX('المحافظات'!$D$5:$D$44,MATCH($E980,'المحافظات'!$A$5:$A$44,0)),0),0)))</f>
        <v/>
      </c>
      <c r="O980" s="18">
        <f>IF(AND(B980&amp;""="",F980&amp;""=""),"",IF(I980="تم التسليم",K980+L980-M980-N980,IF(I980="مرتجع",-N980,IF(I980="ملغي",0,""))))</f>
        <v/>
      </c>
      <c r="P980" s="6">
        <f>IF(AND(B980&amp;""="",F980&amp;""=""),"",IF(NOT(ISNUMBER(MATCH(F980,'المنتجات'!$A$5:$A$204,0))),"كود المنتج غير معروف",IF(NOT(ISNUMBER(MATCH(E980,'المحافظات'!$A$5:$A$44,0))),"المنطقة غير معروفة",IF(K980&lt;0,"الخصم أكبر من قيمة الطلب",IF(I980&amp;""="","اكتب الحالة","")))))</f>
        <v/>
      </c>
    </row>
    <row r="981">
      <c r="A981" s="17" t="n"/>
      <c r="B981" s="5" t="n"/>
      <c r="C981" s="5" t="n"/>
      <c r="D981" s="13" t="n"/>
      <c r="E981" s="5" t="n"/>
      <c r="F981" s="5" t="n"/>
      <c r="G981" s="15" t="n"/>
      <c r="H981" s="14" t="n"/>
      <c r="I981" s="5" t="n"/>
      <c r="J981" s="6">
        <f>IF(AND(B981&amp;""="",F981&amp;""=""),"",IFERROR(INDEX('المنتجات'!$B$5:$B$204,MATCH($F981,'المنتجات'!$A$5:$A$204,0))&amp;"",""))</f>
        <v/>
      </c>
      <c r="K981" s="18">
        <f>IF(AND(B981&amp;""="",F981&amp;""=""),"",IFERROR(INDEX('المنتجات'!$D$5:$D$204,MATCH($F981,'المنتجات'!$A$5:$A$204,0))*G981-H981,0))</f>
        <v/>
      </c>
      <c r="L981" s="18">
        <f>IF(AND(B981&amp;""="",F981&amp;""=""),"",IF(I981="تم التسليم",IFERROR(INDEX('المحافظات'!$B$5:$B$44,MATCH($E981,'المحافظات'!$A$5:$A$44,0)),0),0))</f>
        <v/>
      </c>
      <c r="M981" s="18">
        <f>IF(AND(B981&amp;""="",F981&amp;""=""),"",IFERROR(INDEX('المنتجات'!$C$5:$C$204,MATCH($F981,'المنتجات'!$A$5:$A$204,0))*G981,0))</f>
        <v/>
      </c>
      <c r="N981" s="18">
        <f>IF(AND(B981&amp;""="",F981&amp;""=""),"",IF(I981="تم التسليم",IFERROR(INDEX('المحافظات'!$C$5:$C$44,MATCH($E981,'المحافظات'!$A$5:$A$44,0)),0),IF(I981="مرتجع",IFERROR(INDEX('المحافظات'!$D$5:$D$44,MATCH($E981,'المحافظات'!$A$5:$A$44,0)),0),0)))</f>
        <v/>
      </c>
      <c r="O981" s="18">
        <f>IF(AND(B981&amp;""="",F981&amp;""=""),"",IF(I981="تم التسليم",K981+L981-M981-N981,IF(I981="مرتجع",-N981,IF(I981="ملغي",0,""))))</f>
        <v/>
      </c>
      <c r="P981" s="6">
        <f>IF(AND(B981&amp;""="",F981&amp;""=""),"",IF(NOT(ISNUMBER(MATCH(F981,'المنتجات'!$A$5:$A$204,0))),"كود المنتج غير معروف",IF(NOT(ISNUMBER(MATCH(E981,'المحافظات'!$A$5:$A$44,0))),"المنطقة غير معروفة",IF(K981&lt;0,"الخصم أكبر من قيمة الطلب",IF(I981&amp;""="","اكتب الحالة","")))))</f>
        <v/>
      </c>
    </row>
    <row r="982">
      <c r="A982" s="17" t="n"/>
      <c r="B982" s="5" t="n"/>
      <c r="C982" s="5" t="n"/>
      <c r="D982" s="13" t="n"/>
      <c r="E982" s="5" t="n"/>
      <c r="F982" s="5" t="n"/>
      <c r="G982" s="15" t="n"/>
      <c r="H982" s="14" t="n"/>
      <c r="I982" s="5" t="n"/>
      <c r="J982" s="6">
        <f>IF(AND(B982&amp;""="",F982&amp;""=""),"",IFERROR(INDEX('المنتجات'!$B$5:$B$204,MATCH($F982,'المنتجات'!$A$5:$A$204,0))&amp;"",""))</f>
        <v/>
      </c>
      <c r="K982" s="18">
        <f>IF(AND(B982&amp;""="",F982&amp;""=""),"",IFERROR(INDEX('المنتجات'!$D$5:$D$204,MATCH($F982,'المنتجات'!$A$5:$A$204,0))*G982-H982,0))</f>
        <v/>
      </c>
      <c r="L982" s="18">
        <f>IF(AND(B982&amp;""="",F982&amp;""=""),"",IF(I982="تم التسليم",IFERROR(INDEX('المحافظات'!$B$5:$B$44,MATCH($E982,'المحافظات'!$A$5:$A$44,0)),0),0))</f>
        <v/>
      </c>
      <c r="M982" s="18">
        <f>IF(AND(B982&amp;""="",F982&amp;""=""),"",IFERROR(INDEX('المنتجات'!$C$5:$C$204,MATCH($F982,'المنتجات'!$A$5:$A$204,0))*G982,0))</f>
        <v/>
      </c>
      <c r="N982" s="18">
        <f>IF(AND(B982&amp;""="",F982&amp;""=""),"",IF(I982="تم التسليم",IFERROR(INDEX('المحافظات'!$C$5:$C$44,MATCH($E982,'المحافظات'!$A$5:$A$44,0)),0),IF(I982="مرتجع",IFERROR(INDEX('المحافظات'!$D$5:$D$44,MATCH($E982,'المحافظات'!$A$5:$A$44,0)),0),0)))</f>
        <v/>
      </c>
      <c r="O982" s="18">
        <f>IF(AND(B982&amp;""="",F982&amp;""=""),"",IF(I982="تم التسليم",K982+L982-M982-N982,IF(I982="مرتجع",-N982,IF(I982="ملغي",0,""))))</f>
        <v/>
      </c>
      <c r="P982" s="6">
        <f>IF(AND(B982&amp;""="",F982&amp;""=""),"",IF(NOT(ISNUMBER(MATCH(F982,'المنتجات'!$A$5:$A$204,0))),"كود المنتج غير معروف",IF(NOT(ISNUMBER(MATCH(E982,'المحافظات'!$A$5:$A$44,0))),"المنطقة غير معروفة",IF(K982&lt;0,"الخصم أكبر من قيمة الطلب",IF(I982&amp;""="","اكتب الحالة","")))))</f>
        <v/>
      </c>
    </row>
    <row r="983">
      <c r="A983" s="17" t="n"/>
      <c r="B983" s="5" t="n"/>
      <c r="C983" s="5" t="n"/>
      <c r="D983" s="13" t="n"/>
      <c r="E983" s="5" t="n"/>
      <c r="F983" s="5" t="n"/>
      <c r="G983" s="15" t="n"/>
      <c r="H983" s="14" t="n"/>
      <c r="I983" s="5" t="n"/>
      <c r="J983" s="6">
        <f>IF(AND(B983&amp;""="",F983&amp;""=""),"",IFERROR(INDEX('المنتجات'!$B$5:$B$204,MATCH($F983,'المنتجات'!$A$5:$A$204,0))&amp;"",""))</f>
        <v/>
      </c>
      <c r="K983" s="18">
        <f>IF(AND(B983&amp;""="",F983&amp;""=""),"",IFERROR(INDEX('المنتجات'!$D$5:$D$204,MATCH($F983,'المنتجات'!$A$5:$A$204,0))*G983-H983,0))</f>
        <v/>
      </c>
      <c r="L983" s="18">
        <f>IF(AND(B983&amp;""="",F983&amp;""=""),"",IF(I983="تم التسليم",IFERROR(INDEX('المحافظات'!$B$5:$B$44,MATCH($E983,'المحافظات'!$A$5:$A$44,0)),0),0))</f>
        <v/>
      </c>
      <c r="M983" s="18">
        <f>IF(AND(B983&amp;""="",F983&amp;""=""),"",IFERROR(INDEX('المنتجات'!$C$5:$C$204,MATCH($F983,'المنتجات'!$A$5:$A$204,0))*G983,0))</f>
        <v/>
      </c>
      <c r="N983" s="18">
        <f>IF(AND(B983&amp;""="",F983&amp;""=""),"",IF(I983="تم التسليم",IFERROR(INDEX('المحافظات'!$C$5:$C$44,MATCH($E983,'المحافظات'!$A$5:$A$44,0)),0),IF(I983="مرتجع",IFERROR(INDEX('المحافظات'!$D$5:$D$44,MATCH($E983,'المحافظات'!$A$5:$A$44,0)),0),0)))</f>
        <v/>
      </c>
      <c r="O983" s="18">
        <f>IF(AND(B983&amp;""="",F983&amp;""=""),"",IF(I983="تم التسليم",K983+L983-M983-N983,IF(I983="مرتجع",-N983,IF(I983="ملغي",0,""))))</f>
        <v/>
      </c>
      <c r="P983" s="6">
        <f>IF(AND(B983&amp;""="",F983&amp;""=""),"",IF(NOT(ISNUMBER(MATCH(F983,'المنتجات'!$A$5:$A$204,0))),"كود المنتج غير معروف",IF(NOT(ISNUMBER(MATCH(E983,'المحافظات'!$A$5:$A$44,0))),"المنطقة غير معروفة",IF(K983&lt;0,"الخصم أكبر من قيمة الطلب",IF(I983&amp;""="","اكتب الحالة","")))))</f>
        <v/>
      </c>
    </row>
    <row r="984">
      <c r="A984" s="17" t="n"/>
      <c r="B984" s="5" t="n"/>
      <c r="C984" s="5" t="n"/>
      <c r="D984" s="13" t="n"/>
      <c r="E984" s="5" t="n"/>
      <c r="F984" s="5" t="n"/>
      <c r="G984" s="15" t="n"/>
      <c r="H984" s="14" t="n"/>
      <c r="I984" s="5" t="n"/>
      <c r="J984" s="6">
        <f>IF(AND(B984&amp;""="",F984&amp;""=""),"",IFERROR(INDEX('المنتجات'!$B$5:$B$204,MATCH($F984,'المنتجات'!$A$5:$A$204,0))&amp;"",""))</f>
        <v/>
      </c>
      <c r="K984" s="18">
        <f>IF(AND(B984&amp;""="",F984&amp;""=""),"",IFERROR(INDEX('المنتجات'!$D$5:$D$204,MATCH($F984,'المنتجات'!$A$5:$A$204,0))*G984-H984,0))</f>
        <v/>
      </c>
      <c r="L984" s="18">
        <f>IF(AND(B984&amp;""="",F984&amp;""=""),"",IF(I984="تم التسليم",IFERROR(INDEX('المحافظات'!$B$5:$B$44,MATCH($E984,'المحافظات'!$A$5:$A$44,0)),0),0))</f>
        <v/>
      </c>
      <c r="M984" s="18">
        <f>IF(AND(B984&amp;""="",F984&amp;""=""),"",IFERROR(INDEX('المنتجات'!$C$5:$C$204,MATCH($F984,'المنتجات'!$A$5:$A$204,0))*G984,0))</f>
        <v/>
      </c>
      <c r="N984" s="18">
        <f>IF(AND(B984&amp;""="",F984&amp;""=""),"",IF(I984="تم التسليم",IFERROR(INDEX('المحافظات'!$C$5:$C$44,MATCH($E984,'المحافظات'!$A$5:$A$44,0)),0),IF(I984="مرتجع",IFERROR(INDEX('المحافظات'!$D$5:$D$44,MATCH($E984,'المحافظات'!$A$5:$A$44,0)),0),0)))</f>
        <v/>
      </c>
      <c r="O984" s="18">
        <f>IF(AND(B984&amp;""="",F984&amp;""=""),"",IF(I984="تم التسليم",K984+L984-M984-N984,IF(I984="مرتجع",-N984,IF(I984="ملغي",0,""))))</f>
        <v/>
      </c>
      <c r="P984" s="6">
        <f>IF(AND(B984&amp;""="",F984&amp;""=""),"",IF(NOT(ISNUMBER(MATCH(F984,'المنتجات'!$A$5:$A$204,0))),"كود المنتج غير معروف",IF(NOT(ISNUMBER(MATCH(E984,'المحافظات'!$A$5:$A$44,0))),"المنطقة غير معروفة",IF(K984&lt;0,"الخصم أكبر من قيمة الطلب",IF(I984&amp;""="","اكتب الحالة","")))))</f>
        <v/>
      </c>
    </row>
    <row r="985">
      <c r="A985" s="17" t="n"/>
      <c r="B985" s="5" t="n"/>
      <c r="C985" s="5" t="n"/>
      <c r="D985" s="13" t="n"/>
      <c r="E985" s="5" t="n"/>
      <c r="F985" s="5" t="n"/>
      <c r="G985" s="15" t="n"/>
      <c r="H985" s="14" t="n"/>
      <c r="I985" s="5" t="n"/>
      <c r="J985" s="6">
        <f>IF(AND(B985&amp;""="",F985&amp;""=""),"",IFERROR(INDEX('المنتجات'!$B$5:$B$204,MATCH($F985,'المنتجات'!$A$5:$A$204,0))&amp;"",""))</f>
        <v/>
      </c>
      <c r="K985" s="18">
        <f>IF(AND(B985&amp;""="",F985&amp;""=""),"",IFERROR(INDEX('المنتجات'!$D$5:$D$204,MATCH($F985,'المنتجات'!$A$5:$A$204,0))*G985-H985,0))</f>
        <v/>
      </c>
      <c r="L985" s="18">
        <f>IF(AND(B985&amp;""="",F985&amp;""=""),"",IF(I985="تم التسليم",IFERROR(INDEX('المحافظات'!$B$5:$B$44,MATCH($E985,'المحافظات'!$A$5:$A$44,0)),0),0))</f>
        <v/>
      </c>
      <c r="M985" s="18">
        <f>IF(AND(B985&amp;""="",F985&amp;""=""),"",IFERROR(INDEX('المنتجات'!$C$5:$C$204,MATCH($F985,'المنتجات'!$A$5:$A$204,0))*G985,0))</f>
        <v/>
      </c>
      <c r="N985" s="18">
        <f>IF(AND(B985&amp;""="",F985&amp;""=""),"",IF(I985="تم التسليم",IFERROR(INDEX('المحافظات'!$C$5:$C$44,MATCH($E985,'المحافظات'!$A$5:$A$44,0)),0),IF(I985="مرتجع",IFERROR(INDEX('المحافظات'!$D$5:$D$44,MATCH($E985,'المحافظات'!$A$5:$A$44,0)),0),0)))</f>
        <v/>
      </c>
      <c r="O985" s="18">
        <f>IF(AND(B985&amp;""="",F985&amp;""=""),"",IF(I985="تم التسليم",K985+L985-M985-N985,IF(I985="مرتجع",-N985,IF(I985="ملغي",0,""))))</f>
        <v/>
      </c>
      <c r="P985" s="6">
        <f>IF(AND(B985&amp;""="",F985&amp;""=""),"",IF(NOT(ISNUMBER(MATCH(F985,'المنتجات'!$A$5:$A$204,0))),"كود المنتج غير معروف",IF(NOT(ISNUMBER(MATCH(E985,'المحافظات'!$A$5:$A$44,0))),"المنطقة غير معروفة",IF(K985&lt;0,"الخصم أكبر من قيمة الطلب",IF(I985&amp;""="","اكتب الحالة","")))))</f>
        <v/>
      </c>
    </row>
    <row r="986">
      <c r="A986" s="17" t="n"/>
      <c r="B986" s="5" t="n"/>
      <c r="C986" s="5" t="n"/>
      <c r="D986" s="13" t="n"/>
      <c r="E986" s="5" t="n"/>
      <c r="F986" s="5" t="n"/>
      <c r="G986" s="15" t="n"/>
      <c r="H986" s="14" t="n"/>
      <c r="I986" s="5" t="n"/>
      <c r="J986" s="6">
        <f>IF(AND(B986&amp;""="",F986&amp;""=""),"",IFERROR(INDEX('المنتجات'!$B$5:$B$204,MATCH($F986,'المنتجات'!$A$5:$A$204,0))&amp;"",""))</f>
        <v/>
      </c>
      <c r="K986" s="18">
        <f>IF(AND(B986&amp;""="",F986&amp;""=""),"",IFERROR(INDEX('المنتجات'!$D$5:$D$204,MATCH($F986,'المنتجات'!$A$5:$A$204,0))*G986-H986,0))</f>
        <v/>
      </c>
      <c r="L986" s="18">
        <f>IF(AND(B986&amp;""="",F986&amp;""=""),"",IF(I986="تم التسليم",IFERROR(INDEX('المحافظات'!$B$5:$B$44,MATCH($E986,'المحافظات'!$A$5:$A$44,0)),0),0))</f>
        <v/>
      </c>
      <c r="M986" s="18">
        <f>IF(AND(B986&amp;""="",F986&amp;""=""),"",IFERROR(INDEX('المنتجات'!$C$5:$C$204,MATCH($F986,'المنتجات'!$A$5:$A$204,0))*G986,0))</f>
        <v/>
      </c>
      <c r="N986" s="18">
        <f>IF(AND(B986&amp;""="",F986&amp;""=""),"",IF(I986="تم التسليم",IFERROR(INDEX('المحافظات'!$C$5:$C$44,MATCH($E986,'المحافظات'!$A$5:$A$44,0)),0),IF(I986="مرتجع",IFERROR(INDEX('المحافظات'!$D$5:$D$44,MATCH($E986,'المحافظات'!$A$5:$A$44,0)),0),0)))</f>
        <v/>
      </c>
      <c r="O986" s="18">
        <f>IF(AND(B986&amp;""="",F986&amp;""=""),"",IF(I986="تم التسليم",K986+L986-M986-N986,IF(I986="مرتجع",-N986,IF(I986="ملغي",0,""))))</f>
        <v/>
      </c>
      <c r="P986" s="6">
        <f>IF(AND(B986&amp;""="",F986&amp;""=""),"",IF(NOT(ISNUMBER(MATCH(F986,'المنتجات'!$A$5:$A$204,0))),"كود المنتج غير معروف",IF(NOT(ISNUMBER(MATCH(E986,'المحافظات'!$A$5:$A$44,0))),"المنطقة غير معروفة",IF(K986&lt;0,"الخصم أكبر من قيمة الطلب",IF(I986&amp;""="","اكتب الحالة","")))))</f>
        <v/>
      </c>
    </row>
    <row r="987">
      <c r="A987" s="17" t="n"/>
      <c r="B987" s="5" t="n"/>
      <c r="C987" s="5" t="n"/>
      <c r="D987" s="13" t="n"/>
      <c r="E987" s="5" t="n"/>
      <c r="F987" s="5" t="n"/>
      <c r="G987" s="15" t="n"/>
      <c r="H987" s="14" t="n"/>
      <c r="I987" s="5" t="n"/>
      <c r="J987" s="6">
        <f>IF(AND(B987&amp;""="",F987&amp;""=""),"",IFERROR(INDEX('المنتجات'!$B$5:$B$204,MATCH($F987,'المنتجات'!$A$5:$A$204,0))&amp;"",""))</f>
        <v/>
      </c>
      <c r="K987" s="18">
        <f>IF(AND(B987&amp;""="",F987&amp;""=""),"",IFERROR(INDEX('المنتجات'!$D$5:$D$204,MATCH($F987,'المنتجات'!$A$5:$A$204,0))*G987-H987,0))</f>
        <v/>
      </c>
      <c r="L987" s="18">
        <f>IF(AND(B987&amp;""="",F987&amp;""=""),"",IF(I987="تم التسليم",IFERROR(INDEX('المحافظات'!$B$5:$B$44,MATCH($E987,'المحافظات'!$A$5:$A$44,0)),0),0))</f>
        <v/>
      </c>
      <c r="M987" s="18">
        <f>IF(AND(B987&amp;""="",F987&amp;""=""),"",IFERROR(INDEX('المنتجات'!$C$5:$C$204,MATCH($F987,'المنتجات'!$A$5:$A$204,0))*G987,0))</f>
        <v/>
      </c>
      <c r="N987" s="18">
        <f>IF(AND(B987&amp;""="",F987&amp;""=""),"",IF(I987="تم التسليم",IFERROR(INDEX('المحافظات'!$C$5:$C$44,MATCH($E987,'المحافظات'!$A$5:$A$44,0)),0),IF(I987="مرتجع",IFERROR(INDEX('المحافظات'!$D$5:$D$44,MATCH($E987,'المحافظات'!$A$5:$A$44,0)),0),0)))</f>
        <v/>
      </c>
      <c r="O987" s="18">
        <f>IF(AND(B987&amp;""="",F987&amp;""=""),"",IF(I987="تم التسليم",K987+L987-M987-N987,IF(I987="مرتجع",-N987,IF(I987="ملغي",0,""))))</f>
        <v/>
      </c>
      <c r="P987" s="6">
        <f>IF(AND(B987&amp;""="",F987&amp;""=""),"",IF(NOT(ISNUMBER(MATCH(F987,'المنتجات'!$A$5:$A$204,0))),"كود المنتج غير معروف",IF(NOT(ISNUMBER(MATCH(E987,'المحافظات'!$A$5:$A$44,0))),"المنطقة غير معروفة",IF(K987&lt;0,"الخصم أكبر من قيمة الطلب",IF(I987&amp;""="","اكتب الحالة","")))))</f>
        <v/>
      </c>
    </row>
    <row r="988">
      <c r="A988" s="17" t="n"/>
      <c r="B988" s="5" t="n"/>
      <c r="C988" s="5" t="n"/>
      <c r="D988" s="13" t="n"/>
      <c r="E988" s="5" t="n"/>
      <c r="F988" s="5" t="n"/>
      <c r="G988" s="15" t="n"/>
      <c r="H988" s="14" t="n"/>
      <c r="I988" s="5" t="n"/>
      <c r="J988" s="6">
        <f>IF(AND(B988&amp;""="",F988&amp;""=""),"",IFERROR(INDEX('المنتجات'!$B$5:$B$204,MATCH($F988,'المنتجات'!$A$5:$A$204,0))&amp;"",""))</f>
        <v/>
      </c>
      <c r="K988" s="18">
        <f>IF(AND(B988&amp;""="",F988&amp;""=""),"",IFERROR(INDEX('المنتجات'!$D$5:$D$204,MATCH($F988,'المنتجات'!$A$5:$A$204,0))*G988-H988,0))</f>
        <v/>
      </c>
      <c r="L988" s="18">
        <f>IF(AND(B988&amp;""="",F988&amp;""=""),"",IF(I988="تم التسليم",IFERROR(INDEX('المحافظات'!$B$5:$B$44,MATCH($E988,'المحافظات'!$A$5:$A$44,0)),0),0))</f>
        <v/>
      </c>
      <c r="M988" s="18">
        <f>IF(AND(B988&amp;""="",F988&amp;""=""),"",IFERROR(INDEX('المنتجات'!$C$5:$C$204,MATCH($F988,'المنتجات'!$A$5:$A$204,0))*G988,0))</f>
        <v/>
      </c>
      <c r="N988" s="18">
        <f>IF(AND(B988&amp;""="",F988&amp;""=""),"",IF(I988="تم التسليم",IFERROR(INDEX('المحافظات'!$C$5:$C$44,MATCH($E988,'المحافظات'!$A$5:$A$44,0)),0),IF(I988="مرتجع",IFERROR(INDEX('المحافظات'!$D$5:$D$44,MATCH($E988,'المحافظات'!$A$5:$A$44,0)),0),0)))</f>
        <v/>
      </c>
      <c r="O988" s="18">
        <f>IF(AND(B988&amp;""="",F988&amp;""=""),"",IF(I988="تم التسليم",K988+L988-M988-N988,IF(I988="مرتجع",-N988,IF(I988="ملغي",0,""))))</f>
        <v/>
      </c>
      <c r="P988" s="6">
        <f>IF(AND(B988&amp;""="",F988&amp;""=""),"",IF(NOT(ISNUMBER(MATCH(F988,'المنتجات'!$A$5:$A$204,0))),"كود المنتج غير معروف",IF(NOT(ISNUMBER(MATCH(E988,'المحافظات'!$A$5:$A$44,0))),"المنطقة غير معروفة",IF(K988&lt;0,"الخصم أكبر من قيمة الطلب",IF(I988&amp;""="","اكتب الحالة","")))))</f>
        <v/>
      </c>
    </row>
    <row r="989">
      <c r="A989" s="17" t="n"/>
      <c r="B989" s="5" t="n"/>
      <c r="C989" s="5" t="n"/>
      <c r="D989" s="13" t="n"/>
      <c r="E989" s="5" t="n"/>
      <c r="F989" s="5" t="n"/>
      <c r="G989" s="15" t="n"/>
      <c r="H989" s="14" t="n"/>
      <c r="I989" s="5" t="n"/>
      <c r="J989" s="6">
        <f>IF(AND(B989&amp;""="",F989&amp;""=""),"",IFERROR(INDEX('المنتجات'!$B$5:$B$204,MATCH($F989,'المنتجات'!$A$5:$A$204,0))&amp;"",""))</f>
        <v/>
      </c>
      <c r="K989" s="18">
        <f>IF(AND(B989&amp;""="",F989&amp;""=""),"",IFERROR(INDEX('المنتجات'!$D$5:$D$204,MATCH($F989,'المنتجات'!$A$5:$A$204,0))*G989-H989,0))</f>
        <v/>
      </c>
      <c r="L989" s="18">
        <f>IF(AND(B989&amp;""="",F989&amp;""=""),"",IF(I989="تم التسليم",IFERROR(INDEX('المحافظات'!$B$5:$B$44,MATCH($E989,'المحافظات'!$A$5:$A$44,0)),0),0))</f>
        <v/>
      </c>
      <c r="M989" s="18">
        <f>IF(AND(B989&amp;""="",F989&amp;""=""),"",IFERROR(INDEX('المنتجات'!$C$5:$C$204,MATCH($F989,'المنتجات'!$A$5:$A$204,0))*G989,0))</f>
        <v/>
      </c>
      <c r="N989" s="18">
        <f>IF(AND(B989&amp;""="",F989&amp;""=""),"",IF(I989="تم التسليم",IFERROR(INDEX('المحافظات'!$C$5:$C$44,MATCH($E989,'المحافظات'!$A$5:$A$44,0)),0),IF(I989="مرتجع",IFERROR(INDEX('المحافظات'!$D$5:$D$44,MATCH($E989,'المحافظات'!$A$5:$A$44,0)),0),0)))</f>
        <v/>
      </c>
      <c r="O989" s="18">
        <f>IF(AND(B989&amp;""="",F989&amp;""=""),"",IF(I989="تم التسليم",K989+L989-M989-N989,IF(I989="مرتجع",-N989,IF(I989="ملغي",0,""))))</f>
        <v/>
      </c>
      <c r="P989" s="6">
        <f>IF(AND(B989&amp;""="",F989&amp;""=""),"",IF(NOT(ISNUMBER(MATCH(F989,'المنتجات'!$A$5:$A$204,0))),"كود المنتج غير معروف",IF(NOT(ISNUMBER(MATCH(E989,'المحافظات'!$A$5:$A$44,0))),"المنطقة غير معروفة",IF(K989&lt;0,"الخصم أكبر من قيمة الطلب",IF(I989&amp;""="","اكتب الحالة","")))))</f>
        <v/>
      </c>
    </row>
    <row r="990">
      <c r="A990" s="17" t="n"/>
      <c r="B990" s="5" t="n"/>
      <c r="C990" s="5" t="n"/>
      <c r="D990" s="13" t="n"/>
      <c r="E990" s="5" t="n"/>
      <c r="F990" s="5" t="n"/>
      <c r="G990" s="15" t="n"/>
      <c r="H990" s="14" t="n"/>
      <c r="I990" s="5" t="n"/>
      <c r="J990" s="6">
        <f>IF(AND(B990&amp;""="",F990&amp;""=""),"",IFERROR(INDEX('المنتجات'!$B$5:$B$204,MATCH($F990,'المنتجات'!$A$5:$A$204,0))&amp;"",""))</f>
        <v/>
      </c>
      <c r="K990" s="18">
        <f>IF(AND(B990&amp;""="",F990&amp;""=""),"",IFERROR(INDEX('المنتجات'!$D$5:$D$204,MATCH($F990,'المنتجات'!$A$5:$A$204,0))*G990-H990,0))</f>
        <v/>
      </c>
      <c r="L990" s="18">
        <f>IF(AND(B990&amp;""="",F990&amp;""=""),"",IF(I990="تم التسليم",IFERROR(INDEX('المحافظات'!$B$5:$B$44,MATCH($E990,'المحافظات'!$A$5:$A$44,0)),0),0))</f>
        <v/>
      </c>
      <c r="M990" s="18">
        <f>IF(AND(B990&amp;""="",F990&amp;""=""),"",IFERROR(INDEX('المنتجات'!$C$5:$C$204,MATCH($F990,'المنتجات'!$A$5:$A$204,0))*G990,0))</f>
        <v/>
      </c>
      <c r="N990" s="18">
        <f>IF(AND(B990&amp;""="",F990&amp;""=""),"",IF(I990="تم التسليم",IFERROR(INDEX('المحافظات'!$C$5:$C$44,MATCH($E990,'المحافظات'!$A$5:$A$44,0)),0),IF(I990="مرتجع",IFERROR(INDEX('المحافظات'!$D$5:$D$44,MATCH($E990,'المحافظات'!$A$5:$A$44,0)),0),0)))</f>
        <v/>
      </c>
      <c r="O990" s="18">
        <f>IF(AND(B990&amp;""="",F990&amp;""=""),"",IF(I990="تم التسليم",K990+L990-M990-N990,IF(I990="مرتجع",-N990,IF(I990="ملغي",0,""))))</f>
        <v/>
      </c>
      <c r="P990" s="6">
        <f>IF(AND(B990&amp;""="",F990&amp;""=""),"",IF(NOT(ISNUMBER(MATCH(F990,'المنتجات'!$A$5:$A$204,0))),"كود المنتج غير معروف",IF(NOT(ISNUMBER(MATCH(E990,'المحافظات'!$A$5:$A$44,0))),"المنطقة غير معروفة",IF(K990&lt;0,"الخصم أكبر من قيمة الطلب",IF(I990&amp;""="","اكتب الحالة","")))))</f>
        <v/>
      </c>
    </row>
    <row r="991">
      <c r="A991" s="17" t="n"/>
      <c r="B991" s="5" t="n"/>
      <c r="C991" s="5" t="n"/>
      <c r="D991" s="13" t="n"/>
      <c r="E991" s="5" t="n"/>
      <c r="F991" s="5" t="n"/>
      <c r="G991" s="15" t="n"/>
      <c r="H991" s="14" t="n"/>
      <c r="I991" s="5" t="n"/>
      <c r="J991" s="6">
        <f>IF(AND(B991&amp;""="",F991&amp;""=""),"",IFERROR(INDEX('المنتجات'!$B$5:$B$204,MATCH($F991,'المنتجات'!$A$5:$A$204,0))&amp;"",""))</f>
        <v/>
      </c>
      <c r="K991" s="18">
        <f>IF(AND(B991&amp;""="",F991&amp;""=""),"",IFERROR(INDEX('المنتجات'!$D$5:$D$204,MATCH($F991,'المنتجات'!$A$5:$A$204,0))*G991-H991,0))</f>
        <v/>
      </c>
      <c r="L991" s="18">
        <f>IF(AND(B991&amp;""="",F991&amp;""=""),"",IF(I991="تم التسليم",IFERROR(INDEX('المحافظات'!$B$5:$B$44,MATCH($E991,'المحافظات'!$A$5:$A$44,0)),0),0))</f>
        <v/>
      </c>
      <c r="M991" s="18">
        <f>IF(AND(B991&amp;""="",F991&amp;""=""),"",IFERROR(INDEX('المنتجات'!$C$5:$C$204,MATCH($F991,'المنتجات'!$A$5:$A$204,0))*G991,0))</f>
        <v/>
      </c>
      <c r="N991" s="18">
        <f>IF(AND(B991&amp;""="",F991&amp;""=""),"",IF(I991="تم التسليم",IFERROR(INDEX('المحافظات'!$C$5:$C$44,MATCH($E991,'المحافظات'!$A$5:$A$44,0)),0),IF(I991="مرتجع",IFERROR(INDEX('المحافظات'!$D$5:$D$44,MATCH($E991,'المحافظات'!$A$5:$A$44,0)),0),0)))</f>
        <v/>
      </c>
      <c r="O991" s="18">
        <f>IF(AND(B991&amp;""="",F991&amp;""=""),"",IF(I991="تم التسليم",K991+L991-M991-N991,IF(I991="مرتجع",-N991,IF(I991="ملغي",0,""))))</f>
        <v/>
      </c>
      <c r="P991" s="6">
        <f>IF(AND(B991&amp;""="",F991&amp;""=""),"",IF(NOT(ISNUMBER(MATCH(F991,'المنتجات'!$A$5:$A$204,0))),"كود المنتج غير معروف",IF(NOT(ISNUMBER(MATCH(E991,'المحافظات'!$A$5:$A$44,0))),"المنطقة غير معروفة",IF(K991&lt;0,"الخصم أكبر من قيمة الطلب",IF(I991&amp;""="","اكتب الحالة","")))))</f>
        <v/>
      </c>
    </row>
    <row r="992">
      <c r="A992" s="17" t="n"/>
      <c r="B992" s="5" t="n"/>
      <c r="C992" s="5" t="n"/>
      <c r="D992" s="13" t="n"/>
      <c r="E992" s="5" t="n"/>
      <c r="F992" s="5" t="n"/>
      <c r="G992" s="15" t="n"/>
      <c r="H992" s="14" t="n"/>
      <c r="I992" s="5" t="n"/>
      <c r="J992" s="6">
        <f>IF(AND(B992&amp;""="",F992&amp;""=""),"",IFERROR(INDEX('المنتجات'!$B$5:$B$204,MATCH($F992,'المنتجات'!$A$5:$A$204,0))&amp;"",""))</f>
        <v/>
      </c>
      <c r="K992" s="18">
        <f>IF(AND(B992&amp;""="",F992&amp;""=""),"",IFERROR(INDEX('المنتجات'!$D$5:$D$204,MATCH($F992,'المنتجات'!$A$5:$A$204,0))*G992-H992,0))</f>
        <v/>
      </c>
      <c r="L992" s="18">
        <f>IF(AND(B992&amp;""="",F992&amp;""=""),"",IF(I992="تم التسليم",IFERROR(INDEX('المحافظات'!$B$5:$B$44,MATCH($E992,'المحافظات'!$A$5:$A$44,0)),0),0))</f>
        <v/>
      </c>
      <c r="M992" s="18">
        <f>IF(AND(B992&amp;""="",F992&amp;""=""),"",IFERROR(INDEX('المنتجات'!$C$5:$C$204,MATCH($F992,'المنتجات'!$A$5:$A$204,0))*G992,0))</f>
        <v/>
      </c>
      <c r="N992" s="18">
        <f>IF(AND(B992&amp;""="",F992&amp;""=""),"",IF(I992="تم التسليم",IFERROR(INDEX('المحافظات'!$C$5:$C$44,MATCH($E992,'المحافظات'!$A$5:$A$44,0)),0),IF(I992="مرتجع",IFERROR(INDEX('المحافظات'!$D$5:$D$44,MATCH($E992,'المحافظات'!$A$5:$A$44,0)),0),0)))</f>
        <v/>
      </c>
      <c r="O992" s="18">
        <f>IF(AND(B992&amp;""="",F992&amp;""=""),"",IF(I992="تم التسليم",K992+L992-M992-N992,IF(I992="مرتجع",-N992,IF(I992="ملغي",0,""))))</f>
        <v/>
      </c>
      <c r="P992" s="6">
        <f>IF(AND(B992&amp;""="",F992&amp;""=""),"",IF(NOT(ISNUMBER(MATCH(F992,'المنتجات'!$A$5:$A$204,0))),"كود المنتج غير معروف",IF(NOT(ISNUMBER(MATCH(E992,'المحافظات'!$A$5:$A$44,0))),"المنطقة غير معروفة",IF(K992&lt;0,"الخصم أكبر من قيمة الطلب",IF(I992&amp;""="","اكتب الحالة","")))))</f>
        <v/>
      </c>
    </row>
    <row r="993">
      <c r="A993" s="17" t="n"/>
      <c r="B993" s="5" t="n"/>
      <c r="C993" s="5" t="n"/>
      <c r="D993" s="13" t="n"/>
      <c r="E993" s="5" t="n"/>
      <c r="F993" s="5" t="n"/>
      <c r="G993" s="15" t="n"/>
      <c r="H993" s="14" t="n"/>
      <c r="I993" s="5" t="n"/>
      <c r="J993" s="6">
        <f>IF(AND(B993&amp;""="",F993&amp;""=""),"",IFERROR(INDEX('المنتجات'!$B$5:$B$204,MATCH($F993,'المنتجات'!$A$5:$A$204,0))&amp;"",""))</f>
        <v/>
      </c>
      <c r="K993" s="18">
        <f>IF(AND(B993&amp;""="",F993&amp;""=""),"",IFERROR(INDEX('المنتجات'!$D$5:$D$204,MATCH($F993,'المنتجات'!$A$5:$A$204,0))*G993-H993,0))</f>
        <v/>
      </c>
      <c r="L993" s="18">
        <f>IF(AND(B993&amp;""="",F993&amp;""=""),"",IF(I993="تم التسليم",IFERROR(INDEX('المحافظات'!$B$5:$B$44,MATCH($E993,'المحافظات'!$A$5:$A$44,0)),0),0))</f>
        <v/>
      </c>
      <c r="M993" s="18">
        <f>IF(AND(B993&amp;""="",F993&amp;""=""),"",IFERROR(INDEX('المنتجات'!$C$5:$C$204,MATCH($F993,'المنتجات'!$A$5:$A$204,0))*G993,0))</f>
        <v/>
      </c>
      <c r="N993" s="18">
        <f>IF(AND(B993&amp;""="",F993&amp;""=""),"",IF(I993="تم التسليم",IFERROR(INDEX('المحافظات'!$C$5:$C$44,MATCH($E993,'المحافظات'!$A$5:$A$44,0)),0),IF(I993="مرتجع",IFERROR(INDEX('المحافظات'!$D$5:$D$44,MATCH($E993,'المحافظات'!$A$5:$A$44,0)),0),0)))</f>
        <v/>
      </c>
      <c r="O993" s="18">
        <f>IF(AND(B993&amp;""="",F993&amp;""=""),"",IF(I993="تم التسليم",K993+L993-M993-N993,IF(I993="مرتجع",-N993,IF(I993="ملغي",0,""))))</f>
        <v/>
      </c>
      <c r="P993" s="6">
        <f>IF(AND(B993&amp;""="",F993&amp;""=""),"",IF(NOT(ISNUMBER(MATCH(F993,'المنتجات'!$A$5:$A$204,0))),"كود المنتج غير معروف",IF(NOT(ISNUMBER(MATCH(E993,'المحافظات'!$A$5:$A$44,0))),"المنطقة غير معروفة",IF(K993&lt;0,"الخصم أكبر من قيمة الطلب",IF(I993&amp;""="","اكتب الحالة","")))))</f>
        <v/>
      </c>
    </row>
    <row r="994">
      <c r="A994" s="17" t="n"/>
      <c r="B994" s="5" t="n"/>
      <c r="C994" s="5" t="n"/>
      <c r="D994" s="13" t="n"/>
      <c r="E994" s="5" t="n"/>
      <c r="F994" s="5" t="n"/>
      <c r="G994" s="15" t="n"/>
      <c r="H994" s="14" t="n"/>
      <c r="I994" s="5" t="n"/>
      <c r="J994" s="6">
        <f>IF(AND(B994&amp;""="",F994&amp;""=""),"",IFERROR(INDEX('المنتجات'!$B$5:$B$204,MATCH($F994,'المنتجات'!$A$5:$A$204,0))&amp;"",""))</f>
        <v/>
      </c>
      <c r="K994" s="18">
        <f>IF(AND(B994&amp;""="",F994&amp;""=""),"",IFERROR(INDEX('المنتجات'!$D$5:$D$204,MATCH($F994,'المنتجات'!$A$5:$A$204,0))*G994-H994,0))</f>
        <v/>
      </c>
      <c r="L994" s="18">
        <f>IF(AND(B994&amp;""="",F994&amp;""=""),"",IF(I994="تم التسليم",IFERROR(INDEX('المحافظات'!$B$5:$B$44,MATCH($E994,'المحافظات'!$A$5:$A$44,0)),0),0))</f>
        <v/>
      </c>
      <c r="M994" s="18">
        <f>IF(AND(B994&amp;""="",F994&amp;""=""),"",IFERROR(INDEX('المنتجات'!$C$5:$C$204,MATCH($F994,'المنتجات'!$A$5:$A$204,0))*G994,0))</f>
        <v/>
      </c>
      <c r="N994" s="18">
        <f>IF(AND(B994&amp;""="",F994&amp;""=""),"",IF(I994="تم التسليم",IFERROR(INDEX('المحافظات'!$C$5:$C$44,MATCH($E994,'المحافظات'!$A$5:$A$44,0)),0),IF(I994="مرتجع",IFERROR(INDEX('المحافظات'!$D$5:$D$44,MATCH($E994,'المحافظات'!$A$5:$A$44,0)),0),0)))</f>
        <v/>
      </c>
      <c r="O994" s="18">
        <f>IF(AND(B994&amp;""="",F994&amp;""=""),"",IF(I994="تم التسليم",K994+L994-M994-N994,IF(I994="مرتجع",-N994,IF(I994="ملغي",0,""))))</f>
        <v/>
      </c>
      <c r="P994" s="6">
        <f>IF(AND(B994&amp;""="",F994&amp;""=""),"",IF(NOT(ISNUMBER(MATCH(F994,'المنتجات'!$A$5:$A$204,0))),"كود المنتج غير معروف",IF(NOT(ISNUMBER(MATCH(E994,'المحافظات'!$A$5:$A$44,0))),"المنطقة غير معروفة",IF(K994&lt;0,"الخصم أكبر من قيمة الطلب",IF(I994&amp;""="","اكتب الحالة","")))))</f>
        <v/>
      </c>
    </row>
    <row r="995">
      <c r="A995" s="17" t="n"/>
      <c r="B995" s="5" t="n"/>
      <c r="C995" s="5" t="n"/>
      <c r="D995" s="13" t="n"/>
      <c r="E995" s="5" t="n"/>
      <c r="F995" s="5" t="n"/>
      <c r="G995" s="15" t="n"/>
      <c r="H995" s="14" t="n"/>
      <c r="I995" s="5" t="n"/>
      <c r="J995" s="6">
        <f>IF(AND(B995&amp;""="",F995&amp;""=""),"",IFERROR(INDEX('المنتجات'!$B$5:$B$204,MATCH($F995,'المنتجات'!$A$5:$A$204,0))&amp;"",""))</f>
        <v/>
      </c>
      <c r="K995" s="18">
        <f>IF(AND(B995&amp;""="",F995&amp;""=""),"",IFERROR(INDEX('المنتجات'!$D$5:$D$204,MATCH($F995,'المنتجات'!$A$5:$A$204,0))*G995-H995,0))</f>
        <v/>
      </c>
      <c r="L995" s="18">
        <f>IF(AND(B995&amp;""="",F995&amp;""=""),"",IF(I995="تم التسليم",IFERROR(INDEX('المحافظات'!$B$5:$B$44,MATCH($E995,'المحافظات'!$A$5:$A$44,0)),0),0))</f>
        <v/>
      </c>
      <c r="M995" s="18">
        <f>IF(AND(B995&amp;""="",F995&amp;""=""),"",IFERROR(INDEX('المنتجات'!$C$5:$C$204,MATCH($F995,'المنتجات'!$A$5:$A$204,0))*G995,0))</f>
        <v/>
      </c>
      <c r="N995" s="18">
        <f>IF(AND(B995&amp;""="",F995&amp;""=""),"",IF(I995="تم التسليم",IFERROR(INDEX('المحافظات'!$C$5:$C$44,MATCH($E995,'المحافظات'!$A$5:$A$44,0)),0),IF(I995="مرتجع",IFERROR(INDEX('المحافظات'!$D$5:$D$44,MATCH($E995,'المحافظات'!$A$5:$A$44,0)),0),0)))</f>
        <v/>
      </c>
      <c r="O995" s="18">
        <f>IF(AND(B995&amp;""="",F995&amp;""=""),"",IF(I995="تم التسليم",K995+L995-M995-N995,IF(I995="مرتجع",-N995,IF(I995="ملغي",0,""))))</f>
        <v/>
      </c>
      <c r="P995" s="6">
        <f>IF(AND(B995&amp;""="",F995&amp;""=""),"",IF(NOT(ISNUMBER(MATCH(F995,'المنتجات'!$A$5:$A$204,0))),"كود المنتج غير معروف",IF(NOT(ISNUMBER(MATCH(E995,'المحافظات'!$A$5:$A$44,0))),"المنطقة غير معروفة",IF(K995&lt;0,"الخصم أكبر من قيمة الطلب",IF(I995&amp;""="","اكتب الحالة","")))))</f>
        <v/>
      </c>
    </row>
    <row r="996">
      <c r="A996" s="17" t="n"/>
      <c r="B996" s="5" t="n"/>
      <c r="C996" s="5" t="n"/>
      <c r="D996" s="13" t="n"/>
      <c r="E996" s="5" t="n"/>
      <c r="F996" s="5" t="n"/>
      <c r="G996" s="15" t="n"/>
      <c r="H996" s="14" t="n"/>
      <c r="I996" s="5" t="n"/>
      <c r="J996" s="6">
        <f>IF(AND(B996&amp;""="",F996&amp;""=""),"",IFERROR(INDEX('المنتجات'!$B$5:$B$204,MATCH($F996,'المنتجات'!$A$5:$A$204,0))&amp;"",""))</f>
        <v/>
      </c>
      <c r="K996" s="18">
        <f>IF(AND(B996&amp;""="",F996&amp;""=""),"",IFERROR(INDEX('المنتجات'!$D$5:$D$204,MATCH($F996,'المنتجات'!$A$5:$A$204,0))*G996-H996,0))</f>
        <v/>
      </c>
      <c r="L996" s="18">
        <f>IF(AND(B996&amp;""="",F996&amp;""=""),"",IF(I996="تم التسليم",IFERROR(INDEX('المحافظات'!$B$5:$B$44,MATCH($E996,'المحافظات'!$A$5:$A$44,0)),0),0))</f>
        <v/>
      </c>
      <c r="M996" s="18">
        <f>IF(AND(B996&amp;""="",F996&amp;""=""),"",IFERROR(INDEX('المنتجات'!$C$5:$C$204,MATCH($F996,'المنتجات'!$A$5:$A$204,0))*G996,0))</f>
        <v/>
      </c>
      <c r="N996" s="18">
        <f>IF(AND(B996&amp;""="",F996&amp;""=""),"",IF(I996="تم التسليم",IFERROR(INDEX('المحافظات'!$C$5:$C$44,MATCH($E996,'المحافظات'!$A$5:$A$44,0)),0),IF(I996="مرتجع",IFERROR(INDEX('المحافظات'!$D$5:$D$44,MATCH($E996,'المحافظات'!$A$5:$A$44,0)),0),0)))</f>
        <v/>
      </c>
      <c r="O996" s="18">
        <f>IF(AND(B996&amp;""="",F996&amp;""=""),"",IF(I996="تم التسليم",K996+L996-M996-N996,IF(I996="مرتجع",-N996,IF(I996="ملغي",0,""))))</f>
        <v/>
      </c>
      <c r="P996" s="6">
        <f>IF(AND(B996&amp;""="",F996&amp;""=""),"",IF(NOT(ISNUMBER(MATCH(F996,'المنتجات'!$A$5:$A$204,0))),"كود المنتج غير معروف",IF(NOT(ISNUMBER(MATCH(E996,'المحافظات'!$A$5:$A$44,0))),"المنطقة غير معروفة",IF(K996&lt;0,"الخصم أكبر من قيمة الطلب",IF(I996&amp;""="","اكتب الحالة","")))))</f>
        <v/>
      </c>
    </row>
    <row r="997">
      <c r="A997" s="17" t="n"/>
      <c r="B997" s="5" t="n"/>
      <c r="C997" s="5" t="n"/>
      <c r="D997" s="13" t="n"/>
      <c r="E997" s="5" t="n"/>
      <c r="F997" s="5" t="n"/>
      <c r="G997" s="15" t="n"/>
      <c r="H997" s="14" t="n"/>
      <c r="I997" s="5" t="n"/>
      <c r="J997" s="6">
        <f>IF(AND(B997&amp;""="",F997&amp;""=""),"",IFERROR(INDEX('المنتجات'!$B$5:$B$204,MATCH($F997,'المنتجات'!$A$5:$A$204,0))&amp;"",""))</f>
        <v/>
      </c>
      <c r="K997" s="18">
        <f>IF(AND(B997&amp;""="",F997&amp;""=""),"",IFERROR(INDEX('المنتجات'!$D$5:$D$204,MATCH($F997,'المنتجات'!$A$5:$A$204,0))*G997-H997,0))</f>
        <v/>
      </c>
      <c r="L997" s="18">
        <f>IF(AND(B997&amp;""="",F997&amp;""=""),"",IF(I997="تم التسليم",IFERROR(INDEX('المحافظات'!$B$5:$B$44,MATCH($E997,'المحافظات'!$A$5:$A$44,0)),0),0))</f>
        <v/>
      </c>
      <c r="M997" s="18">
        <f>IF(AND(B997&amp;""="",F997&amp;""=""),"",IFERROR(INDEX('المنتجات'!$C$5:$C$204,MATCH($F997,'المنتجات'!$A$5:$A$204,0))*G997,0))</f>
        <v/>
      </c>
      <c r="N997" s="18">
        <f>IF(AND(B997&amp;""="",F997&amp;""=""),"",IF(I997="تم التسليم",IFERROR(INDEX('المحافظات'!$C$5:$C$44,MATCH($E997,'المحافظات'!$A$5:$A$44,0)),0),IF(I997="مرتجع",IFERROR(INDEX('المحافظات'!$D$5:$D$44,MATCH($E997,'المحافظات'!$A$5:$A$44,0)),0),0)))</f>
        <v/>
      </c>
      <c r="O997" s="18">
        <f>IF(AND(B997&amp;""="",F997&amp;""=""),"",IF(I997="تم التسليم",K997+L997-M997-N997,IF(I997="مرتجع",-N997,IF(I997="ملغي",0,""))))</f>
        <v/>
      </c>
      <c r="P997" s="6">
        <f>IF(AND(B997&amp;""="",F997&amp;""=""),"",IF(NOT(ISNUMBER(MATCH(F997,'المنتجات'!$A$5:$A$204,0))),"كود المنتج غير معروف",IF(NOT(ISNUMBER(MATCH(E997,'المحافظات'!$A$5:$A$44,0))),"المنطقة غير معروفة",IF(K997&lt;0,"الخصم أكبر من قيمة الطلب",IF(I997&amp;""="","اكتب الحالة","")))))</f>
        <v/>
      </c>
    </row>
    <row r="998">
      <c r="A998" s="17" t="n"/>
      <c r="B998" s="5" t="n"/>
      <c r="C998" s="5" t="n"/>
      <c r="D998" s="13" t="n"/>
      <c r="E998" s="5" t="n"/>
      <c r="F998" s="5" t="n"/>
      <c r="G998" s="15" t="n"/>
      <c r="H998" s="14" t="n"/>
      <c r="I998" s="5" t="n"/>
      <c r="J998" s="6">
        <f>IF(AND(B998&amp;""="",F998&amp;""=""),"",IFERROR(INDEX('المنتجات'!$B$5:$B$204,MATCH($F998,'المنتجات'!$A$5:$A$204,0))&amp;"",""))</f>
        <v/>
      </c>
      <c r="K998" s="18">
        <f>IF(AND(B998&amp;""="",F998&amp;""=""),"",IFERROR(INDEX('المنتجات'!$D$5:$D$204,MATCH($F998,'المنتجات'!$A$5:$A$204,0))*G998-H998,0))</f>
        <v/>
      </c>
      <c r="L998" s="18">
        <f>IF(AND(B998&amp;""="",F998&amp;""=""),"",IF(I998="تم التسليم",IFERROR(INDEX('المحافظات'!$B$5:$B$44,MATCH($E998,'المحافظات'!$A$5:$A$44,0)),0),0))</f>
        <v/>
      </c>
      <c r="M998" s="18">
        <f>IF(AND(B998&amp;""="",F998&amp;""=""),"",IFERROR(INDEX('المنتجات'!$C$5:$C$204,MATCH($F998,'المنتجات'!$A$5:$A$204,0))*G998,0))</f>
        <v/>
      </c>
      <c r="N998" s="18">
        <f>IF(AND(B998&amp;""="",F998&amp;""=""),"",IF(I998="تم التسليم",IFERROR(INDEX('المحافظات'!$C$5:$C$44,MATCH($E998,'المحافظات'!$A$5:$A$44,0)),0),IF(I998="مرتجع",IFERROR(INDEX('المحافظات'!$D$5:$D$44,MATCH($E998,'المحافظات'!$A$5:$A$44,0)),0),0)))</f>
        <v/>
      </c>
      <c r="O998" s="18">
        <f>IF(AND(B998&amp;""="",F998&amp;""=""),"",IF(I998="تم التسليم",K998+L998-M998-N998,IF(I998="مرتجع",-N998,IF(I998="ملغي",0,""))))</f>
        <v/>
      </c>
      <c r="P998" s="6">
        <f>IF(AND(B998&amp;""="",F998&amp;""=""),"",IF(NOT(ISNUMBER(MATCH(F998,'المنتجات'!$A$5:$A$204,0))),"كود المنتج غير معروف",IF(NOT(ISNUMBER(MATCH(E998,'المحافظات'!$A$5:$A$44,0))),"المنطقة غير معروفة",IF(K998&lt;0,"الخصم أكبر من قيمة الطلب",IF(I998&amp;""="","اكتب الحالة","")))))</f>
        <v/>
      </c>
    </row>
    <row r="999">
      <c r="A999" s="17" t="n"/>
      <c r="B999" s="5" t="n"/>
      <c r="C999" s="5" t="n"/>
      <c r="D999" s="13" t="n"/>
      <c r="E999" s="5" t="n"/>
      <c r="F999" s="5" t="n"/>
      <c r="G999" s="15" t="n"/>
      <c r="H999" s="14" t="n"/>
      <c r="I999" s="5" t="n"/>
      <c r="J999" s="6">
        <f>IF(AND(B999&amp;""="",F999&amp;""=""),"",IFERROR(INDEX('المنتجات'!$B$5:$B$204,MATCH($F999,'المنتجات'!$A$5:$A$204,0))&amp;"",""))</f>
        <v/>
      </c>
      <c r="K999" s="18">
        <f>IF(AND(B999&amp;""="",F999&amp;""=""),"",IFERROR(INDEX('المنتجات'!$D$5:$D$204,MATCH($F999,'المنتجات'!$A$5:$A$204,0))*G999-H999,0))</f>
        <v/>
      </c>
      <c r="L999" s="18">
        <f>IF(AND(B999&amp;""="",F999&amp;""=""),"",IF(I999="تم التسليم",IFERROR(INDEX('المحافظات'!$B$5:$B$44,MATCH($E999,'المحافظات'!$A$5:$A$44,0)),0),0))</f>
        <v/>
      </c>
      <c r="M999" s="18">
        <f>IF(AND(B999&amp;""="",F999&amp;""=""),"",IFERROR(INDEX('المنتجات'!$C$5:$C$204,MATCH($F999,'المنتجات'!$A$5:$A$204,0))*G999,0))</f>
        <v/>
      </c>
      <c r="N999" s="18">
        <f>IF(AND(B999&amp;""="",F999&amp;""=""),"",IF(I999="تم التسليم",IFERROR(INDEX('المحافظات'!$C$5:$C$44,MATCH($E999,'المحافظات'!$A$5:$A$44,0)),0),IF(I999="مرتجع",IFERROR(INDEX('المحافظات'!$D$5:$D$44,MATCH($E999,'المحافظات'!$A$5:$A$44,0)),0),0)))</f>
        <v/>
      </c>
      <c r="O999" s="18">
        <f>IF(AND(B999&amp;""="",F999&amp;""=""),"",IF(I999="تم التسليم",K999+L999-M999-N999,IF(I999="مرتجع",-N999,IF(I999="ملغي",0,""))))</f>
        <v/>
      </c>
      <c r="P999" s="6">
        <f>IF(AND(B999&amp;""="",F999&amp;""=""),"",IF(NOT(ISNUMBER(MATCH(F999,'المنتجات'!$A$5:$A$204,0))),"كود المنتج غير معروف",IF(NOT(ISNUMBER(MATCH(E999,'المحافظات'!$A$5:$A$44,0))),"المنطقة غير معروفة",IF(K999&lt;0,"الخصم أكبر من قيمة الطلب",IF(I999&amp;""="","اكتب الحالة","")))))</f>
        <v/>
      </c>
    </row>
    <row r="1000">
      <c r="A1000" s="17" t="n"/>
      <c r="B1000" s="5" t="n"/>
      <c r="C1000" s="5" t="n"/>
      <c r="D1000" s="13" t="n"/>
      <c r="E1000" s="5" t="n"/>
      <c r="F1000" s="5" t="n"/>
      <c r="G1000" s="15" t="n"/>
      <c r="H1000" s="14" t="n"/>
      <c r="I1000" s="5" t="n"/>
      <c r="J1000" s="6">
        <f>IF(AND(B1000&amp;""="",F1000&amp;""=""),"",IFERROR(INDEX('المنتجات'!$B$5:$B$204,MATCH($F1000,'المنتجات'!$A$5:$A$204,0))&amp;"",""))</f>
        <v/>
      </c>
      <c r="K1000" s="18">
        <f>IF(AND(B1000&amp;""="",F1000&amp;""=""),"",IFERROR(INDEX('المنتجات'!$D$5:$D$204,MATCH($F1000,'المنتجات'!$A$5:$A$204,0))*G1000-H1000,0))</f>
        <v/>
      </c>
      <c r="L1000" s="18">
        <f>IF(AND(B1000&amp;""="",F1000&amp;""=""),"",IF(I1000="تم التسليم",IFERROR(INDEX('المحافظات'!$B$5:$B$44,MATCH($E1000,'المحافظات'!$A$5:$A$44,0)),0),0))</f>
        <v/>
      </c>
      <c r="M1000" s="18">
        <f>IF(AND(B1000&amp;""="",F1000&amp;""=""),"",IFERROR(INDEX('المنتجات'!$C$5:$C$204,MATCH($F1000,'المنتجات'!$A$5:$A$204,0))*G1000,0))</f>
        <v/>
      </c>
      <c r="N1000" s="18">
        <f>IF(AND(B1000&amp;""="",F1000&amp;""=""),"",IF(I1000="تم التسليم",IFERROR(INDEX('المحافظات'!$C$5:$C$44,MATCH($E1000,'المحافظات'!$A$5:$A$44,0)),0),IF(I1000="مرتجع",IFERROR(INDEX('المحافظات'!$D$5:$D$44,MATCH($E1000,'المحافظات'!$A$5:$A$44,0)),0),0)))</f>
        <v/>
      </c>
      <c r="O1000" s="18">
        <f>IF(AND(B1000&amp;""="",F1000&amp;""=""),"",IF(I1000="تم التسليم",K1000+L1000-M1000-N1000,IF(I1000="مرتجع",-N1000,IF(I1000="ملغي",0,""))))</f>
        <v/>
      </c>
      <c r="P1000" s="6">
        <f>IF(AND(B1000&amp;""="",F1000&amp;""=""),"",IF(NOT(ISNUMBER(MATCH(F1000,'المنتجات'!$A$5:$A$204,0))),"كود المنتج غير معروف",IF(NOT(ISNUMBER(MATCH(E1000,'المحافظات'!$A$5:$A$44,0))),"المنطقة غير معروفة",IF(K1000&lt;0,"الخصم أكبر من قيمة الطلب",IF(I1000&amp;""="","اكتب الحالة","")))))</f>
        <v/>
      </c>
    </row>
    <row r="1001">
      <c r="A1001" s="17" t="n"/>
      <c r="B1001" s="5" t="n"/>
      <c r="C1001" s="5" t="n"/>
      <c r="D1001" s="13" t="n"/>
      <c r="E1001" s="5" t="n"/>
      <c r="F1001" s="5" t="n"/>
      <c r="G1001" s="15" t="n"/>
      <c r="H1001" s="14" t="n"/>
      <c r="I1001" s="5" t="n"/>
      <c r="J1001" s="6">
        <f>IF(AND(B1001&amp;""="",F1001&amp;""=""),"",IFERROR(INDEX('المنتجات'!$B$5:$B$204,MATCH($F1001,'المنتجات'!$A$5:$A$204,0))&amp;"",""))</f>
        <v/>
      </c>
      <c r="K1001" s="18">
        <f>IF(AND(B1001&amp;""="",F1001&amp;""=""),"",IFERROR(INDEX('المنتجات'!$D$5:$D$204,MATCH($F1001,'المنتجات'!$A$5:$A$204,0))*G1001-H1001,0))</f>
        <v/>
      </c>
      <c r="L1001" s="18">
        <f>IF(AND(B1001&amp;""="",F1001&amp;""=""),"",IF(I1001="تم التسليم",IFERROR(INDEX('المحافظات'!$B$5:$B$44,MATCH($E1001,'المحافظات'!$A$5:$A$44,0)),0),0))</f>
        <v/>
      </c>
      <c r="M1001" s="18">
        <f>IF(AND(B1001&amp;""="",F1001&amp;""=""),"",IFERROR(INDEX('المنتجات'!$C$5:$C$204,MATCH($F1001,'المنتجات'!$A$5:$A$204,0))*G1001,0))</f>
        <v/>
      </c>
      <c r="N1001" s="18">
        <f>IF(AND(B1001&amp;""="",F1001&amp;""=""),"",IF(I1001="تم التسليم",IFERROR(INDEX('المحافظات'!$C$5:$C$44,MATCH($E1001,'المحافظات'!$A$5:$A$44,0)),0),IF(I1001="مرتجع",IFERROR(INDEX('المحافظات'!$D$5:$D$44,MATCH($E1001,'المحافظات'!$A$5:$A$44,0)),0),0)))</f>
        <v/>
      </c>
      <c r="O1001" s="18">
        <f>IF(AND(B1001&amp;""="",F1001&amp;""=""),"",IF(I1001="تم التسليم",K1001+L1001-M1001-N1001,IF(I1001="مرتجع",-N1001,IF(I1001="ملغي",0,""))))</f>
        <v/>
      </c>
      <c r="P1001" s="6">
        <f>IF(AND(B1001&amp;""="",F1001&amp;""=""),"",IF(NOT(ISNUMBER(MATCH(F1001,'المنتجات'!$A$5:$A$204,0))),"كود المنتج غير معروف",IF(NOT(ISNUMBER(MATCH(E1001,'المحافظات'!$A$5:$A$44,0))),"المنطقة غير معروفة",IF(K1001&lt;0,"الخصم أكبر من قيمة الطلب",IF(I1001&amp;""="","اكتب الحالة","")))))</f>
        <v/>
      </c>
    </row>
    <row r="1002">
      <c r="A1002" s="17" t="n"/>
      <c r="B1002" s="5" t="n"/>
      <c r="C1002" s="5" t="n"/>
      <c r="D1002" s="13" t="n"/>
      <c r="E1002" s="5" t="n"/>
      <c r="F1002" s="5" t="n"/>
      <c r="G1002" s="15" t="n"/>
      <c r="H1002" s="14" t="n"/>
      <c r="I1002" s="5" t="n"/>
      <c r="J1002" s="6">
        <f>IF(AND(B1002&amp;""="",F1002&amp;""=""),"",IFERROR(INDEX('المنتجات'!$B$5:$B$204,MATCH($F1002,'المنتجات'!$A$5:$A$204,0))&amp;"",""))</f>
        <v/>
      </c>
      <c r="K1002" s="18">
        <f>IF(AND(B1002&amp;""="",F1002&amp;""=""),"",IFERROR(INDEX('المنتجات'!$D$5:$D$204,MATCH($F1002,'المنتجات'!$A$5:$A$204,0))*G1002-H1002,0))</f>
        <v/>
      </c>
      <c r="L1002" s="18">
        <f>IF(AND(B1002&amp;""="",F1002&amp;""=""),"",IF(I1002="تم التسليم",IFERROR(INDEX('المحافظات'!$B$5:$B$44,MATCH($E1002,'المحافظات'!$A$5:$A$44,0)),0),0))</f>
        <v/>
      </c>
      <c r="M1002" s="18">
        <f>IF(AND(B1002&amp;""="",F1002&amp;""=""),"",IFERROR(INDEX('المنتجات'!$C$5:$C$204,MATCH($F1002,'المنتجات'!$A$5:$A$204,0))*G1002,0))</f>
        <v/>
      </c>
      <c r="N1002" s="18">
        <f>IF(AND(B1002&amp;""="",F1002&amp;""=""),"",IF(I1002="تم التسليم",IFERROR(INDEX('المحافظات'!$C$5:$C$44,MATCH($E1002,'المحافظات'!$A$5:$A$44,0)),0),IF(I1002="مرتجع",IFERROR(INDEX('المحافظات'!$D$5:$D$44,MATCH($E1002,'المحافظات'!$A$5:$A$44,0)),0),0)))</f>
        <v/>
      </c>
      <c r="O1002" s="18">
        <f>IF(AND(B1002&amp;""="",F1002&amp;""=""),"",IF(I1002="تم التسليم",K1002+L1002-M1002-N1002,IF(I1002="مرتجع",-N1002,IF(I1002="ملغي",0,""))))</f>
        <v/>
      </c>
      <c r="P1002" s="6">
        <f>IF(AND(B1002&amp;""="",F1002&amp;""=""),"",IF(NOT(ISNUMBER(MATCH(F1002,'المنتجات'!$A$5:$A$204,0))),"كود المنتج غير معروف",IF(NOT(ISNUMBER(MATCH(E1002,'المحافظات'!$A$5:$A$44,0))),"المنطقة غير معروفة",IF(K1002&lt;0,"الخصم أكبر من قيمة الطلب",IF(I1002&amp;""="","اكتب الحالة","")))))</f>
        <v/>
      </c>
    </row>
    <row r="1003">
      <c r="A1003" s="17" t="n"/>
      <c r="B1003" s="5" t="n"/>
      <c r="C1003" s="5" t="n"/>
      <c r="D1003" s="13" t="n"/>
      <c r="E1003" s="5" t="n"/>
      <c r="F1003" s="5" t="n"/>
      <c r="G1003" s="15" t="n"/>
      <c r="H1003" s="14" t="n"/>
      <c r="I1003" s="5" t="n"/>
      <c r="J1003" s="6">
        <f>IF(AND(B1003&amp;""="",F1003&amp;""=""),"",IFERROR(INDEX('المنتجات'!$B$5:$B$204,MATCH($F1003,'المنتجات'!$A$5:$A$204,0))&amp;"",""))</f>
        <v/>
      </c>
      <c r="K1003" s="18">
        <f>IF(AND(B1003&amp;""="",F1003&amp;""=""),"",IFERROR(INDEX('المنتجات'!$D$5:$D$204,MATCH($F1003,'المنتجات'!$A$5:$A$204,0))*G1003-H1003,0))</f>
        <v/>
      </c>
      <c r="L1003" s="18">
        <f>IF(AND(B1003&amp;""="",F1003&amp;""=""),"",IF(I1003="تم التسليم",IFERROR(INDEX('المحافظات'!$B$5:$B$44,MATCH($E1003,'المحافظات'!$A$5:$A$44,0)),0),0))</f>
        <v/>
      </c>
      <c r="M1003" s="18">
        <f>IF(AND(B1003&amp;""="",F1003&amp;""=""),"",IFERROR(INDEX('المنتجات'!$C$5:$C$204,MATCH($F1003,'المنتجات'!$A$5:$A$204,0))*G1003,0))</f>
        <v/>
      </c>
      <c r="N1003" s="18">
        <f>IF(AND(B1003&amp;""="",F1003&amp;""=""),"",IF(I1003="تم التسليم",IFERROR(INDEX('المحافظات'!$C$5:$C$44,MATCH($E1003,'المحافظات'!$A$5:$A$44,0)),0),IF(I1003="مرتجع",IFERROR(INDEX('المحافظات'!$D$5:$D$44,MATCH($E1003,'المحافظات'!$A$5:$A$44,0)),0),0)))</f>
        <v/>
      </c>
      <c r="O1003" s="18">
        <f>IF(AND(B1003&amp;""="",F1003&amp;""=""),"",IF(I1003="تم التسليم",K1003+L1003-M1003-N1003,IF(I1003="مرتجع",-N1003,IF(I1003="ملغي",0,""))))</f>
        <v/>
      </c>
      <c r="P1003" s="6">
        <f>IF(AND(B1003&amp;""="",F1003&amp;""=""),"",IF(NOT(ISNUMBER(MATCH(F1003,'المنتجات'!$A$5:$A$204,0))),"كود المنتج غير معروف",IF(NOT(ISNUMBER(MATCH(E1003,'المحافظات'!$A$5:$A$44,0))),"المنطقة غير معروفة",IF(K1003&lt;0,"الخصم أكبر من قيمة الطلب",IF(I1003&amp;""="","اكتب الحالة","")))))</f>
        <v/>
      </c>
    </row>
    <row r="1004">
      <c r="A1004" s="17" t="n"/>
      <c r="B1004" s="5" t="n"/>
      <c r="C1004" s="5" t="n"/>
      <c r="D1004" s="13" t="n"/>
      <c r="E1004" s="5" t="n"/>
      <c r="F1004" s="5" t="n"/>
      <c r="G1004" s="15" t="n"/>
      <c r="H1004" s="14" t="n"/>
      <c r="I1004" s="5" t="n"/>
      <c r="J1004" s="6">
        <f>IF(AND(B1004&amp;""="",F1004&amp;""=""),"",IFERROR(INDEX('المنتجات'!$B$5:$B$204,MATCH($F1004,'المنتجات'!$A$5:$A$204,0))&amp;"",""))</f>
        <v/>
      </c>
      <c r="K1004" s="18">
        <f>IF(AND(B1004&amp;""="",F1004&amp;""=""),"",IFERROR(INDEX('المنتجات'!$D$5:$D$204,MATCH($F1004,'المنتجات'!$A$5:$A$204,0))*G1004-H1004,0))</f>
        <v/>
      </c>
      <c r="L1004" s="18">
        <f>IF(AND(B1004&amp;""="",F1004&amp;""=""),"",IF(I1004="تم التسليم",IFERROR(INDEX('المحافظات'!$B$5:$B$44,MATCH($E1004,'المحافظات'!$A$5:$A$44,0)),0),0))</f>
        <v/>
      </c>
      <c r="M1004" s="18">
        <f>IF(AND(B1004&amp;""="",F1004&amp;""=""),"",IFERROR(INDEX('المنتجات'!$C$5:$C$204,MATCH($F1004,'المنتجات'!$A$5:$A$204,0))*G1004,0))</f>
        <v/>
      </c>
      <c r="N1004" s="18">
        <f>IF(AND(B1004&amp;""="",F1004&amp;""=""),"",IF(I1004="تم التسليم",IFERROR(INDEX('المحافظات'!$C$5:$C$44,MATCH($E1004,'المحافظات'!$A$5:$A$44,0)),0),IF(I1004="مرتجع",IFERROR(INDEX('المحافظات'!$D$5:$D$44,MATCH($E1004,'المحافظات'!$A$5:$A$44,0)),0),0)))</f>
        <v/>
      </c>
      <c r="O1004" s="18">
        <f>IF(AND(B1004&amp;""="",F1004&amp;""=""),"",IF(I1004="تم التسليم",K1004+L1004-M1004-N1004,IF(I1004="مرتجع",-N1004,IF(I1004="ملغي",0,""))))</f>
        <v/>
      </c>
      <c r="P1004" s="6">
        <f>IF(AND(B1004&amp;""="",F1004&amp;""=""),"",IF(NOT(ISNUMBER(MATCH(F1004,'المنتجات'!$A$5:$A$204,0))),"كود المنتج غير معروف",IF(NOT(ISNUMBER(MATCH(E1004,'المحافظات'!$A$5:$A$44,0))),"المنطقة غير معروفة",IF(K1004&lt;0,"الخصم أكبر من قيمة الطلب",IF(I1004&amp;""="","اكتب الحالة","")))))</f>
        <v/>
      </c>
    </row>
    <row r="1005">
      <c r="A1005" s="17" t="n"/>
      <c r="B1005" s="5" t="n"/>
      <c r="C1005" s="5" t="n"/>
      <c r="D1005" s="13" t="n"/>
      <c r="E1005" s="5" t="n"/>
      <c r="F1005" s="5" t="n"/>
      <c r="G1005" s="15" t="n"/>
      <c r="H1005" s="14" t="n"/>
      <c r="I1005" s="5" t="n"/>
      <c r="J1005" s="6">
        <f>IF(AND(B1005&amp;""="",F1005&amp;""=""),"",IFERROR(INDEX('المنتجات'!$B$5:$B$204,MATCH($F1005,'المنتجات'!$A$5:$A$204,0))&amp;"",""))</f>
        <v/>
      </c>
      <c r="K1005" s="18">
        <f>IF(AND(B1005&amp;""="",F1005&amp;""=""),"",IFERROR(INDEX('المنتجات'!$D$5:$D$204,MATCH($F1005,'المنتجات'!$A$5:$A$204,0))*G1005-H1005,0))</f>
        <v/>
      </c>
      <c r="L1005" s="18">
        <f>IF(AND(B1005&amp;""="",F1005&amp;""=""),"",IF(I1005="تم التسليم",IFERROR(INDEX('المحافظات'!$B$5:$B$44,MATCH($E1005,'المحافظات'!$A$5:$A$44,0)),0),0))</f>
        <v/>
      </c>
      <c r="M1005" s="18">
        <f>IF(AND(B1005&amp;""="",F1005&amp;""=""),"",IFERROR(INDEX('المنتجات'!$C$5:$C$204,MATCH($F1005,'المنتجات'!$A$5:$A$204,0))*G1005,0))</f>
        <v/>
      </c>
      <c r="N1005" s="18">
        <f>IF(AND(B1005&amp;""="",F1005&amp;""=""),"",IF(I1005="تم التسليم",IFERROR(INDEX('المحافظات'!$C$5:$C$44,MATCH($E1005,'المحافظات'!$A$5:$A$44,0)),0),IF(I1005="مرتجع",IFERROR(INDEX('المحافظات'!$D$5:$D$44,MATCH($E1005,'المحافظات'!$A$5:$A$44,0)),0),0)))</f>
        <v/>
      </c>
      <c r="O1005" s="18">
        <f>IF(AND(B1005&amp;""="",F1005&amp;""=""),"",IF(I1005="تم التسليم",K1005+L1005-M1005-N1005,IF(I1005="مرتجع",-N1005,IF(I1005="ملغي",0,""))))</f>
        <v/>
      </c>
      <c r="P1005" s="6">
        <f>IF(AND(B1005&amp;""="",F1005&amp;""=""),"",IF(NOT(ISNUMBER(MATCH(F1005,'المنتجات'!$A$5:$A$204,0))),"كود المنتج غير معروف",IF(NOT(ISNUMBER(MATCH(E1005,'المحافظات'!$A$5:$A$44,0))),"المنطقة غير معروفة",IF(K1005&lt;0,"الخصم أكبر من قيمة الطلب",IF(I1005&amp;""="","اكتب الحالة","")))))</f>
        <v/>
      </c>
    </row>
    <row r="1006">
      <c r="A1006" s="17" t="n"/>
      <c r="B1006" s="5" t="n"/>
      <c r="C1006" s="5" t="n"/>
      <c r="D1006" s="13" t="n"/>
      <c r="E1006" s="5" t="n"/>
      <c r="F1006" s="5" t="n"/>
      <c r="G1006" s="15" t="n"/>
      <c r="H1006" s="14" t="n"/>
      <c r="I1006" s="5" t="n"/>
      <c r="J1006" s="6">
        <f>IF(AND(B1006&amp;""="",F1006&amp;""=""),"",IFERROR(INDEX('المنتجات'!$B$5:$B$204,MATCH($F1006,'المنتجات'!$A$5:$A$204,0))&amp;"",""))</f>
        <v/>
      </c>
      <c r="K1006" s="18">
        <f>IF(AND(B1006&amp;""="",F1006&amp;""=""),"",IFERROR(INDEX('المنتجات'!$D$5:$D$204,MATCH($F1006,'المنتجات'!$A$5:$A$204,0))*G1006-H1006,0))</f>
        <v/>
      </c>
      <c r="L1006" s="18">
        <f>IF(AND(B1006&amp;""="",F1006&amp;""=""),"",IF(I1006="تم التسليم",IFERROR(INDEX('المحافظات'!$B$5:$B$44,MATCH($E1006,'المحافظات'!$A$5:$A$44,0)),0),0))</f>
        <v/>
      </c>
      <c r="M1006" s="18">
        <f>IF(AND(B1006&amp;""="",F1006&amp;""=""),"",IFERROR(INDEX('المنتجات'!$C$5:$C$204,MATCH($F1006,'المنتجات'!$A$5:$A$204,0))*G1006,0))</f>
        <v/>
      </c>
      <c r="N1006" s="18">
        <f>IF(AND(B1006&amp;""="",F1006&amp;""=""),"",IF(I1006="تم التسليم",IFERROR(INDEX('المحافظات'!$C$5:$C$44,MATCH($E1006,'المحافظات'!$A$5:$A$44,0)),0),IF(I1006="مرتجع",IFERROR(INDEX('المحافظات'!$D$5:$D$44,MATCH($E1006,'المحافظات'!$A$5:$A$44,0)),0),0)))</f>
        <v/>
      </c>
      <c r="O1006" s="18">
        <f>IF(AND(B1006&amp;""="",F1006&amp;""=""),"",IF(I1006="تم التسليم",K1006+L1006-M1006-N1006,IF(I1006="مرتجع",-N1006,IF(I1006="ملغي",0,""))))</f>
        <v/>
      </c>
      <c r="P1006" s="6">
        <f>IF(AND(B1006&amp;""="",F1006&amp;""=""),"",IF(NOT(ISNUMBER(MATCH(F1006,'المنتجات'!$A$5:$A$204,0))),"كود المنتج غير معروف",IF(NOT(ISNUMBER(MATCH(E1006,'المحافظات'!$A$5:$A$44,0))),"المنطقة غير معروفة",IF(K1006&lt;0,"الخصم أكبر من قيمة الطلب",IF(I1006&amp;""="","اكتب الحالة","")))))</f>
        <v/>
      </c>
    </row>
    <row r="1007">
      <c r="A1007" s="17" t="n"/>
      <c r="B1007" s="5" t="n"/>
      <c r="C1007" s="5" t="n"/>
      <c r="D1007" s="13" t="n"/>
      <c r="E1007" s="5" t="n"/>
      <c r="F1007" s="5" t="n"/>
      <c r="G1007" s="15" t="n"/>
      <c r="H1007" s="14" t="n"/>
      <c r="I1007" s="5" t="n"/>
      <c r="J1007" s="6">
        <f>IF(AND(B1007&amp;""="",F1007&amp;""=""),"",IFERROR(INDEX('المنتجات'!$B$5:$B$204,MATCH($F1007,'المنتجات'!$A$5:$A$204,0))&amp;"",""))</f>
        <v/>
      </c>
      <c r="K1007" s="18">
        <f>IF(AND(B1007&amp;""="",F1007&amp;""=""),"",IFERROR(INDEX('المنتجات'!$D$5:$D$204,MATCH($F1007,'المنتجات'!$A$5:$A$204,0))*G1007-H1007,0))</f>
        <v/>
      </c>
      <c r="L1007" s="18">
        <f>IF(AND(B1007&amp;""="",F1007&amp;""=""),"",IF(I1007="تم التسليم",IFERROR(INDEX('المحافظات'!$B$5:$B$44,MATCH($E1007,'المحافظات'!$A$5:$A$44,0)),0),0))</f>
        <v/>
      </c>
      <c r="M1007" s="18">
        <f>IF(AND(B1007&amp;""="",F1007&amp;""=""),"",IFERROR(INDEX('المنتجات'!$C$5:$C$204,MATCH($F1007,'المنتجات'!$A$5:$A$204,0))*G1007,0))</f>
        <v/>
      </c>
      <c r="N1007" s="18">
        <f>IF(AND(B1007&amp;""="",F1007&amp;""=""),"",IF(I1007="تم التسليم",IFERROR(INDEX('المحافظات'!$C$5:$C$44,MATCH($E1007,'المحافظات'!$A$5:$A$44,0)),0),IF(I1007="مرتجع",IFERROR(INDEX('المحافظات'!$D$5:$D$44,MATCH($E1007,'المحافظات'!$A$5:$A$44,0)),0),0)))</f>
        <v/>
      </c>
      <c r="O1007" s="18">
        <f>IF(AND(B1007&amp;""="",F1007&amp;""=""),"",IF(I1007="تم التسليم",K1007+L1007-M1007-N1007,IF(I1007="مرتجع",-N1007,IF(I1007="ملغي",0,""))))</f>
        <v/>
      </c>
      <c r="P1007" s="6">
        <f>IF(AND(B1007&amp;""="",F1007&amp;""=""),"",IF(NOT(ISNUMBER(MATCH(F1007,'المنتجات'!$A$5:$A$204,0))),"كود المنتج غير معروف",IF(NOT(ISNUMBER(MATCH(E1007,'المحافظات'!$A$5:$A$44,0))),"المنطقة غير معروفة",IF(K1007&lt;0,"الخصم أكبر من قيمة الطلب",IF(I1007&amp;""="","اكتب الحالة","")))))</f>
        <v/>
      </c>
    </row>
    <row r="1008">
      <c r="A1008" s="17" t="n"/>
      <c r="B1008" s="5" t="n"/>
      <c r="C1008" s="5" t="n"/>
      <c r="D1008" s="13" t="n"/>
      <c r="E1008" s="5" t="n"/>
      <c r="F1008" s="5" t="n"/>
      <c r="G1008" s="15" t="n"/>
      <c r="H1008" s="14" t="n"/>
      <c r="I1008" s="5" t="n"/>
      <c r="J1008" s="6">
        <f>IF(AND(B1008&amp;""="",F1008&amp;""=""),"",IFERROR(INDEX('المنتجات'!$B$5:$B$204,MATCH($F1008,'المنتجات'!$A$5:$A$204,0))&amp;"",""))</f>
        <v/>
      </c>
      <c r="K1008" s="18">
        <f>IF(AND(B1008&amp;""="",F1008&amp;""=""),"",IFERROR(INDEX('المنتجات'!$D$5:$D$204,MATCH($F1008,'المنتجات'!$A$5:$A$204,0))*G1008-H1008,0))</f>
        <v/>
      </c>
      <c r="L1008" s="18">
        <f>IF(AND(B1008&amp;""="",F1008&amp;""=""),"",IF(I1008="تم التسليم",IFERROR(INDEX('المحافظات'!$B$5:$B$44,MATCH($E1008,'المحافظات'!$A$5:$A$44,0)),0),0))</f>
        <v/>
      </c>
      <c r="M1008" s="18">
        <f>IF(AND(B1008&amp;""="",F1008&amp;""=""),"",IFERROR(INDEX('المنتجات'!$C$5:$C$204,MATCH($F1008,'المنتجات'!$A$5:$A$204,0))*G1008,0))</f>
        <v/>
      </c>
      <c r="N1008" s="18">
        <f>IF(AND(B1008&amp;""="",F1008&amp;""=""),"",IF(I1008="تم التسليم",IFERROR(INDEX('المحافظات'!$C$5:$C$44,MATCH($E1008,'المحافظات'!$A$5:$A$44,0)),0),IF(I1008="مرتجع",IFERROR(INDEX('المحافظات'!$D$5:$D$44,MATCH($E1008,'المحافظات'!$A$5:$A$44,0)),0),0)))</f>
        <v/>
      </c>
      <c r="O1008" s="18">
        <f>IF(AND(B1008&amp;""="",F1008&amp;""=""),"",IF(I1008="تم التسليم",K1008+L1008-M1008-N1008,IF(I1008="مرتجع",-N1008,IF(I1008="ملغي",0,""))))</f>
        <v/>
      </c>
      <c r="P1008" s="6">
        <f>IF(AND(B1008&amp;""="",F1008&amp;""=""),"",IF(NOT(ISNUMBER(MATCH(F1008,'المنتجات'!$A$5:$A$204,0))),"كود المنتج غير معروف",IF(NOT(ISNUMBER(MATCH(E1008,'المحافظات'!$A$5:$A$44,0))),"المنطقة غير معروفة",IF(K1008&lt;0,"الخصم أكبر من قيمة الطلب",IF(I1008&amp;""="","اكتب الحالة","")))))</f>
        <v/>
      </c>
    </row>
    <row r="1009">
      <c r="A1009" s="17" t="n"/>
      <c r="B1009" s="5" t="n"/>
      <c r="C1009" s="5" t="n"/>
      <c r="D1009" s="13" t="n"/>
      <c r="E1009" s="5" t="n"/>
      <c r="F1009" s="5" t="n"/>
      <c r="G1009" s="15" t="n"/>
      <c r="H1009" s="14" t="n"/>
      <c r="I1009" s="5" t="n"/>
      <c r="J1009" s="6">
        <f>IF(AND(B1009&amp;""="",F1009&amp;""=""),"",IFERROR(INDEX('المنتجات'!$B$5:$B$204,MATCH($F1009,'المنتجات'!$A$5:$A$204,0))&amp;"",""))</f>
        <v/>
      </c>
      <c r="K1009" s="18">
        <f>IF(AND(B1009&amp;""="",F1009&amp;""=""),"",IFERROR(INDEX('المنتجات'!$D$5:$D$204,MATCH($F1009,'المنتجات'!$A$5:$A$204,0))*G1009-H1009,0))</f>
        <v/>
      </c>
      <c r="L1009" s="18">
        <f>IF(AND(B1009&amp;""="",F1009&amp;""=""),"",IF(I1009="تم التسليم",IFERROR(INDEX('المحافظات'!$B$5:$B$44,MATCH($E1009,'المحافظات'!$A$5:$A$44,0)),0),0))</f>
        <v/>
      </c>
      <c r="M1009" s="18">
        <f>IF(AND(B1009&amp;""="",F1009&amp;""=""),"",IFERROR(INDEX('المنتجات'!$C$5:$C$204,MATCH($F1009,'المنتجات'!$A$5:$A$204,0))*G1009,0))</f>
        <v/>
      </c>
      <c r="N1009" s="18">
        <f>IF(AND(B1009&amp;""="",F1009&amp;""=""),"",IF(I1009="تم التسليم",IFERROR(INDEX('المحافظات'!$C$5:$C$44,MATCH($E1009,'المحافظات'!$A$5:$A$44,0)),0),IF(I1009="مرتجع",IFERROR(INDEX('المحافظات'!$D$5:$D$44,MATCH($E1009,'المحافظات'!$A$5:$A$44,0)),0),0)))</f>
        <v/>
      </c>
      <c r="O1009" s="18">
        <f>IF(AND(B1009&amp;""="",F1009&amp;""=""),"",IF(I1009="تم التسليم",K1009+L1009-M1009-N1009,IF(I1009="مرتجع",-N1009,IF(I1009="ملغي",0,""))))</f>
        <v/>
      </c>
      <c r="P1009" s="6">
        <f>IF(AND(B1009&amp;""="",F1009&amp;""=""),"",IF(NOT(ISNUMBER(MATCH(F1009,'المنتجات'!$A$5:$A$204,0))),"كود المنتج غير معروف",IF(NOT(ISNUMBER(MATCH(E1009,'المحافظات'!$A$5:$A$44,0))),"المنطقة غير معروفة",IF(K1009&lt;0,"الخصم أكبر من قيمة الطلب",IF(I1009&amp;""="","اكتب الحالة","")))))</f>
        <v/>
      </c>
    </row>
    <row r="1010">
      <c r="A1010" s="17" t="n"/>
      <c r="B1010" s="5" t="n"/>
      <c r="C1010" s="5" t="n"/>
      <c r="D1010" s="13" t="n"/>
      <c r="E1010" s="5" t="n"/>
      <c r="F1010" s="5" t="n"/>
      <c r="G1010" s="15" t="n"/>
      <c r="H1010" s="14" t="n"/>
      <c r="I1010" s="5" t="n"/>
      <c r="J1010" s="6">
        <f>IF(AND(B1010&amp;""="",F1010&amp;""=""),"",IFERROR(INDEX('المنتجات'!$B$5:$B$204,MATCH($F1010,'المنتجات'!$A$5:$A$204,0))&amp;"",""))</f>
        <v/>
      </c>
      <c r="K1010" s="18">
        <f>IF(AND(B1010&amp;""="",F1010&amp;""=""),"",IFERROR(INDEX('المنتجات'!$D$5:$D$204,MATCH($F1010,'المنتجات'!$A$5:$A$204,0))*G1010-H1010,0))</f>
        <v/>
      </c>
      <c r="L1010" s="18">
        <f>IF(AND(B1010&amp;""="",F1010&amp;""=""),"",IF(I1010="تم التسليم",IFERROR(INDEX('المحافظات'!$B$5:$B$44,MATCH($E1010,'المحافظات'!$A$5:$A$44,0)),0),0))</f>
        <v/>
      </c>
      <c r="M1010" s="18">
        <f>IF(AND(B1010&amp;""="",F1010&amp;""=""),"",IFERROR(INDEX('المنتجات'!$C$5:$C$204,MATCH($F1010,'المنتجات'!$A$5:$A$204,0))*G1010,0))</f>
        <v/>
      </c>
      <c r="N1010" s="18">
        <f>IF(AND(B1010&amp;""="",F1010&amp;""=""),"",IF(I1010="تم التسليم",IFERROR(INDEX('المحافظات'!$C$5:$C$44,MATCH($E1010,'المحافظات'!$A$5:$A$44,0)),0),IF(I1010="مرتجع",IFERROR(INDEX('المحافظات'!$D$5:$D$44,MATCH($E1010,'المحافظات'!$A$5:$A$44,0)),0),0)))</f>
        <v/>
      </c>
      <c r="O1010" s="18">
        <f>IF(AND(B1010&amp;""="",F1010&amp;""=""),"",IF(I1010="تم التسليم",K1010+L1010-M1010-N1010,IF(I1010="مرتجع",-N1010,IF(I1010="ملغي",0,""))))</f>
        <v/>
      </c>
      <c r="P1010" s="6">
        <f>IF(AND(B1010&amp;""="",F1010&amp;""=""),"",IF(NOT(ISNUMBER(MATCH(F1010,'المنتجات'!$A$5:$A$204,0))),"كود المنتج غير معروف",IF(NOT(ISNUMBER(MATCH(E1010,'المحافظات'!$A$5:$A$44,0))),"المنطقة غير معروفة",IF(K1010&lt;0,"الخصم أكبر من قيمة الطلب",IF(I1010&amp;""="","اكتب الحالة","")))))</f>
        <v/>
      </c>
    </row>
    <row r="1011">
      <c r="A1011" s="17" t="n"/>
      <c r="B1011" s="5" t="n"/>
      <c r="C1011" s="5" t="n"/>
      <c r="D1011" s="13" t="n"/>
      <c r="E1011" s="5" t="n"/>
      <c r="F1011" s="5" t="n"/>
      <c r="G1011" s="15" t="n"/>
      <c r="H1011" s="14" t="n"/>
      <c r="I1011" s="5" t="n"/>
      <c r="J1011" s="6">
        <f>IF(AND(B1011&amp;""="",F1011&amp;""=""),"",IFERROR(INDEX('المنتجات'!$B$5:$B$204,MATCH($F1011,'المنتجات'!$A$5:$A$204,0))&amp;"",""))</f>
        <v/>
      </c>
      <c r="K1011" s="18">
        <f>IF(AND(B1011&amp;""="",F1011&amp;""=""),"",IFERROR(INDEX('المنتجات'!$D$5:$D$204,MATCH($F1011,'المنتجات'!$A$5:$A$204,0))*G1011-H1011,0))</f>
        <v/>
      </c>
      <c r="L1011" s="18">
        <f>IF(AND(B1011&amp;""="",F1011&amp;""=""),"",IF(I1011="تم التسليم",IFERROR(INDEX('المحافظات'!$B$5:$B$44,MATCH($E1011,'المحافظات'!$A$5:$A$44,0)),0),0))</f>
        <v/>
      </c>
      <c r="M1011" s="18">
        <f>IF(AND(B1011&amp;""="",F1011&amp;""=""),"",IFERROR(INDEX('المنتجات'!$C$5:$C$204,MATCH($F1011,'المنتجات'!$A$5:$A$204,0))*G1011,0))</f>
        <v/>
      </c>
      <c r="N1011" s="18">
        <f>IF(AND(B1011&amp;""="",F1011&amp;""=""),"",IF(I1011="تم التسليم",IFERROR(INDEX('المحافظات'!$C$5:$C$44,MATCH($E1011,'المحافظات'!$A$5:$A$44,0)),0),IF(I1011="مرتجع",IFERROR(INDEX('المحافظات'!$D$5:$D$44,MATCH($E1011,'المحافظات'!$A$5:$A$44,0)),0),0)))</f>
        <v/>
      </c>
      <c r="O1011" s="18">
        <f>IF(AND(B1011&amp;""="",F1011&amp;""=""),"",IF(I1011="تم التسليم",K1011+L1011-M1011-N1011,IF(I1011="مرتجع",-N1011,IF(I1011="ملغي",0,""))))</f>
        <v/>
      </c>
      <c r="P1011" s="6">
        <f>IF(AND(B1011&amp;""="",F1011&amp;""=""),"",IF(NOT(ISNUMBER(MATCH(F1011,'المنتجات'!$A$5:$A$204,0))),"كود المنتج غير معروف",IF(NOT(ISNUMBER(MATCH(E1011,'المحافظات'!$A$5:$A$44,0))),"المنطقة غير معروفة",IF(K1011&lt;0,"الخصم أكبر من قيمة الطلب",IF(I1011&amp;""="","اكتب الحالة","")))))</f>
        <v/>
      </c>
    </row>
    <row r="1012">
      <c r="A1012" s="17" t="n"/>
      <c r="B1012" s="5" t="n"/>
      <c r="C1012" s="5" t="n"/>
      <c r="D1012" s="13" t="n"/>
      <c r="E1012" s="5" t="n"/>
      <c r="F1012" s="5" t="n"/>
      <c r="G1012" s="15" t="n"/>
      <c r="H1012" s="14" t="n"/>
      <c r="I1012" s="5" t="n"/>
      <c r="J1012" s="6">
        <f>IF(AND(B1012&amp;""="",F1012&amp;""=""),"",IFERROR(INDEX('المنتجات'!$B$5:$B$204,MATCH($F1012,'المنتجات'!$A$5:$A$204,0))&amp;"",""))</f>
        <v/>
      </c>
      <c r="K1012" s="18">
        <f>IF(AND(B1012&amp;""="",F1012&amp;""=""),"",IFERROR(INDEX('المنتجات'!$D$5:$D$204,MATCH($F1012,'المنتجات'!$A$5:$A$204,0))*G1012-H1012,0))</f>
        <v/>
      </c>
      <c r="L1012" s="18">
        <f>IF(AND(B1012&amp;""="",F1012&amp;""=""),"",IF(I1012="تم التسليم",IFERROR(INDEX('المحافظات'!$B$5:$B$44,MATCH($E1012,'المحافظات'!$A$5:$A$44,0)),0),0))</f>
        <v/>
      </c>
      <c r="M1012" s="18">
        <f>IF(AND(B1012&amp;""="",F1012&amp;""=""),"",IFERROR(INDEX('المنتجات'!$C$5:$C$204,MATCH($F1012,'المنتجات'!$A$5:$A$204,0))*G1012,0))</f>
        <v/>
      </c>
      <c r="N1012" s="18">
        <f>IF(AND(B1012&amp;""="",F1012&amp;""=""),"",IF(I1012="تم التسليم",IFERROR(INDEX('المحافظات'!$C$5:$C$44,MATCH($E1012,'المحافظات'!$A$5:$A$44,0)),0),IF(I1012="مرتجع",IFERROR(INDEX('المحافظات'!$D$5:$D$44,MATCH($E1012,'المحافظات'!$A$5:$A$44,0)),0),0)))</f>
        <v/>
      </c>
      <c r="O1012" s="18">
        <f>IF(AND(B1012&amp;""="",F1012&amp;""=""),"",IF(I1012="تم التسليم",K1012+L1012-M1012-N1012,IF(I1012="مرتجع",-N1012,IF(I1012="ملغي",0,""))))</f>
        <v/>
      </c>
      <c r="P1012" s="6">
        <f>IF(AND(B1012&amp;""="",F1012&amp;""=""),"",IF(NOT(ISNUMBER(MATCH(F1012,'المنتجات'!$A$5:$A$204,0))),"كود المنتج غير معروف",IF(NOT(ISNUMBER(MATCH(E1012,'المحافظات'!$A$5:$A$44,0))),"المنطقة غير معروفة",IF(K1012&lt;0,"الخصم أكبر من قيمة الطلب",IF(I1012&amp;""="","اكتب الحالة","")))))</f>
        <v/>
      </c>
    </row>
    <row r="1013">
      <c r="A1013" s="17" t="n"/>
      <c r="B1013" s="5" t="n"/>
      <c r="C1013" s="5" t="n"/>
      <c r="D1013" s="13" t="n"/>
      <c r="E1013" s="5" t="n"/>
      <c r="F1013" s="5" t="n"/>
      <c r="G1013" s="15" t="n"/>
      <c r="H1013" s="14" t="n"/>
      <c r="I1013" s="5" t="n"/>
      <c r="J1013" s="6">
        <f>IF(AND(B1013&amp;""="",F1013&amp;""=""),"",IFERROR(INDEX('المنتجات'!$B$5:$B$204,MATCH($F1013,'المنتجات'!$A$5:$A$204,0))&amp;"",""))</f>
        <v/>
      </c>
      <c r="K1013" s="18">
        <f>IF(AND(B1013&amp;""="",F1013&amp;""=""),"",IFERROR(INDEX('المنتجات'!$D$5:$D$204,MATCH($F1013,'المنتجات'!$A$5:$A$204,0))*G1013-H1013,0))</f>
        <v/>
      </c>
      <c r="L1013" s="18">
        <f>IF(AND(B1013&amp;""="",F1013&amp;""=""),"",IF(I1013="تم التسليم",IFERROR(INDEX('المحافظات'!$B$5:$B$44,MATCH($E1013,'المحافظات'!$A$5:$A$44,0)),0),0))</f>
        <v/>
      </c>
      <c r="M1013" s="18">
        <f>IF(AND(B1013&amp;""="",F1013&amp;""=""),"",IFERROR(INDEX('المنتجات'!$C$5:$C$204,MATCH($F1013,'المنتجات'!$A$5:$A$204,0))*G1013,0))</f>
        <v/>
      </c>
      <c r="N1013" s="18">
        <f>IF(AND(B1013&amp;""="",F1013&amp;""=""),"",IF(I1013="تم التسليم",IFERROR(INDEX('المحافظات'!$C$5:$C$44,MATCH($E1013,'المحافظات'!$A$5:$A$44,0)),0),IF(I1013="مرتجع",IFERROR(INDEX('المحافظات'!$D$5:$D$44,MATCH($E1013,'المحافظات'!$A$5:$A$44,0)),0),0)))</f>
        <v/>
      </c>
      <c r="O1013" s="18">
        <f>IF(AND(B1013&amp;""="",F1013&amp;""=""),"",IF(I1013="تم التسليم",K1013+L1013-M1013-N1013,IF(I1013="مرتجع",-N1013,IF(I1013="ملغي",0,""))))</f>
        <v/>
      </c>
      <c r="P1013" s="6">
        <f>IF(AND(B1013&amp;""="",F1013&amp;""=""),"",IF(NOT(ISNUMBER(MATCH(F1013,'المنتجات'!$A$5:$A$204,0))),"كود المنتج غير معروف",IF(NOT(ISNUMBER(MATCH(E1013,'المحافظات'!$A$5:$A$44,0))),"المنطقة غير معروفة",IF(K1013&lt;0,"الخصم أكبر من قيمة الطلب",IF(I1013&amp;""="","اكتب الحالة","")))))</f>
        <v/>
      </c>
    </row>
    <row r="1014">
      <c r="A1014" s="17" t="n"/>
      <c r="B1014" s="5" t="n"/>
      <c r="C1014" s="5" t="n"/>
      <c r="D1014" s="13" t="n"/>
      <c r="E1014" s="5" t="n"/>
      <c r="F1014" s="5" t="n"/>
      <c r="G1014" s="15" t="n"/>
      <c r="H1014" s="14" t="n"/>
      <c r="I1014" s="5" t="n"/>
      <c r="J1014" s="6">
        <f>IF(AND(B1014&amp;""="",F1014&amp;""=""),"",IFERROR(INDEX('المنتجات'!$B$5:$B$204,MATCH($F1014,'المنتجات'!$A$5:$A$204,0))&amp;"",""))</f>
        <v/>
      </c>
      <c r="K1014" s="18">
        <f>IF(AND(B1014&amp;""="",F1014&amp;""=""),"",IFERROR(INDEX('المنتجات'!$D$5:$D$204,MATCH($F1014,'المنتجات'!$A$5:$A$204,0))*G1014-H1014,0))</f>
        <v/>
      </c>
      <c r="L1014" s="18">
        <f>IF(AND(B1014&amp;""="",F1014&amp;""=""),"",IF(I1014="تم التسليم",IFERROR(INDEX('المحافظات'!$B$5:$B$44,MATCH($E1014,'المحافظات'!$A$5:$A$44,0)),0),0))</f>
        <v/>
      </c>
      <c r="M1014" s="18">
        <f>IF(AND(B1014&amp;""="",F1014&amp;""=""),"",IFERROR(INDEX('المنتجات'!$C$5:$C$204,MATCH($F1014,'المنتجات'!$A$5:$A$204,0))*G1014,0))</f>
        <v/>
      </c>
      <c r="N1014" s="18">
        <f>IF(AND(B1014&amp;""="",F1014&amp;""=""),"",IF(I1014="تم التسليم",IFERROR(INDEX('المحافظات'!$C$5:$C$44,MATCH($E1014,'المحافظات'!$A$5:$A$44,0)),0),IF(I1014="مرتجع",IFERROR(INDEX('المحافظات'!$D$5:$D$44,MATCH($E1014,'المحافظات'!$A$5:$A$44,0)),0),0)))</f>
        <v/>
      </c>
      <c r="O1014" s="18">
        <f>IF(AND(B1014&amp;""="",F1014&amp;""=""),"",IF(I1014="تم التسليم",K1014+L1014-M1014-N1014,IF(I1014="مرتجع",-N1014,IF(I1014="ملغي",0,""))))</f>
        <v/>
      </c>
      <c r="P1014" s="6">
        <f>IF(AND(B1014&amp;""="",F1014&amp;""=""),"",IF(NOT(ISNUMBER(MATCH(F1014,'المنتجات'!$A$5:$A$204,0))),"كود المنتج غير معروف",IF(NOT(ISNUMBER(MATCH(E1014,'المحافظات'!$A$5:$A$44,0))),"المنطقة غير معروفة",IF(K1014&lt;0,"الخصم أكبر من قيمة الطلب",IF(I1014&amp;""="","اكتب الحالة","")))))</f>
        <v/>
      </c>
    </row>
    <row r="1015">
      <c r="A1015" s="17" t="n"/>
      <c r="B1015" s="5" t="n"/>
      <c r="C1015" s="5" t="n"/>
      <c r="D1015" s="13" t="n"/>
      <c r="E1015" s="5" t="n"/>
      <c r="F1015" s="5" t="n"/>
      <c r="G1015" s="15" t="n"/>
      <c r="H1015" s="14" t="n"/>
      <c r="I1015" s="5" t="n"/>
      <c r="J1015" s="6">
        <f>IF(AND(B1015&amp;""="",F1015&amp;""=""),"",IFERROR(INDEX('المنتجات'!$B$5:$B$204,MATCH($F1015,'المنتجات'!$A$5:$A$204,0))&amp;"",""))</f>
        <v/>
      </c>
      <c r="K1015" s="18">
        <f>IF(AND(B1015&amp;""="",F1015&amp;""=""),"",IFERROR(INDEX('المنتجات'!$D$5:$D$204,MATCH($F1015,'المنتجات'!$A$5:$A$204,0))*G1015-H1015,0))</f>
        <v/>
      </c>
      <c r="L1015" s="18">
        <f>IF(AND(B1015&amp;""="",F1015&amp;""=""),"",IF(I1015="تم التسليم",IFERROR(INDEX('المحافظات'!$B$5:$B$44,MATCH($E1015,'المحافظات'!$A$5:$A$44,0)),0),0))</f>
        <v/>
      </c>
      <c r="M1015" s="18">
        <f>IF(AND(B1015&amp;""="",F1015&amp;""=""),"",IFERROR(INDEX('المنتجات'!$C$5:$C$204,MATCH($F1015,'المنتجات'!$A$5:$A$204,0))*G1015,0))</f>
        <v/>
      </c>
      <c r="N1015" s="18">
        <f>IF(AND(B1015&amp;""="",F1015&amp;""=""),"",IF(I1015="تم التسليم",IFERROR(INDEX('المحافظات'!$C$5:$C$44,MATCH($E1015,'المحافظات'!$A$5:$A$44,0)),0),IF(I1015="مرتجع",IFERROR(INDEX('المحافظات'!$D$5:$D$44,MATCH($E1015,'المحافظات'!$A$5:$A$44,0)),0),0)))</f>
        <v/>
      </c>
      <c r="O1015" s="18">
        <f>IF(AND(B1015&amp;""="",F1015&amp;""=""),"",IF(I1015="تم التسليم",K1015+L1015-M1015-N1015,IF(I1015="مرتجع",-N1015,IF(I1015="ملغي",0,""))))</f>
        <v/>
      </c>
      <c r="P1015" s="6">
        <f>IF(AND(B1015&amp;""="",F1015&amp;""=""),"",IF(NOT(ISNUMBER(MATCH(F1015,'المنتجات'!$A$5:$A$204,0))),"كود المنتج غير معروف",IF(NOT(ISNUMBER(MATCH(E1015,'المحافظات'!$A$5:$A$44,0))),"المنطقة غير معروفة",IF(K1015&lt;0,"الخصم أكبر من قيمة الطلب",IF(I1015&amp;""="","اكتب الحالة","")))))</f>
        <v/>
      </c>
    </row>
    <row r="1016">
      <c r="A1016" s="17" t="n"/>
      <c r="B1016" s="5" t="n"/>
      <c r="C1016" s="5" t="n"/>
      <c r="D1016" s="13" t="n"/>
      <c r="E1016" s="5" t="n"/>
      <c r="F1016" s="5" t="n"/>
      <c r="G1016" s="15" t="n"/>
      <c r="H1016" s="14" t="n"/>
      <c r="I1016" s="5" t="n"/>
      <c r="J1016" s="6">
        <f>IF(AND(B1016&amp;""="",F1016&amp;""=""),"",IFERROR(INDEX('المنتجات'!$B$5:$B$204,MATCH($F1016,'المنتجات'!$A$5:$A$204,0))&amp;"",""))</f>
        <v/>
      </c>
      <c r="K1016" s="18">
        <f>IF(AND(B1016&amp;""="",F1016&amp;""=""),"",IFERROR(INDEX('المنتجات'!$D$5:$D$204,MATCH($F1016,'المنتجات'!$A$5:$A$204,0))*G1016-H1016,0))</f>
        <v/>
      </c>
      <c r="L1016" s="18">
        <f>IF(AND(B1016&amp;""="",F1016&amp;""=""),"",IF(I1016="تم التسليم",IFERROR(INDEX('المحافظات'!$B$5:$B$44,MATCH($E1016,'المحافظات'!$A$5:$A$44,0)),0),0))</f>
        <v/>
      </c>
      <c r="M1016" s="18">
        <f>IF(AND(B1016&amp;""="",F1016&amp;""=""),"",IFERROR(INDEX('المنتجات'!$C$5:$C$204,MATCH($F1016,'المنتجات'!$A$5:$A$204,0))*G1016,0))</f>
        <v/>
      </c>
      <c r="N1016" s="18">
        <f>IF(AND(B1016&amp;""="",F1016&amp;""=""),"",IF(I1016="تم التسليم",IFERROR(INDEX('المحافظات'!$C$5:$C$44,MATCH($E1016,'المحافظات'!$A$5:$A$44,0)),0),IF(I1016="مرتجع",IFERROR(INDEX('المحافظات'!$D$5:$D$44,MATCH($E1016,'المحافظات'!$A$5:$A$44,0)),0),0)))</f>
        <v/>
      </c>
      <c r="O1016" s="18">
        <f>IF(AND(B1016&amp;""="",F1016&amp;""=""),"",IF(I1016="تم التسليم",K1016+L1016-M1016-N1016,IF(I1016="مرتجع",-N1016,IF(I1016="ملغي",0,""))))</f>
        <v/>
      </c>
      <c r="P1016" s="6">
        <f>IF(AND(B1016&amp;""="",F1016&amp;""=""),"",IF(NOT(ISNUMBER(MATCH(F1016,'المنتجات'!$A$5:$A$204,0))),"كود المنتج غير معروف",IF(NOT(ISNUMBER(MATCH(E1016,'المحافظات'!$A$5:$A$44,0))),"المنطقة غير معروفة",IF(K1016&lt;0,"الخصم أكبر من قيمة الطلب",IF(I1016&amp;""="","اكتب الحالة","")))))</f>
        <v/>
      </c>
    </row>
    <row r="1017">
      <c r="A1017" s="17" t="n"/>
      <c r="B1017" s="5" t="n"/>
      <c r="C1017" s="5" t="n"/>
      <c r="D1017" s="13" t="n"/>
      <c r="E1017" s="5" t="n"/>
      <c r="F1017" s="5" t="n"/>
      <c r="G1017" s="15" t="n"/>
      <c r="H1017" s="14" t="n"/>
      <c r="I1017" s="5" t="n"/>
      <c r="J1017" s="6">
        <f>IF(AND(B1017&amp;""="",F1017&amp;""=""),"",IFERROR(INDEX('المنتجات'!$B$5:$B$204,MATCH($F1017,'المنتجات'!$A$5:$A$204,0))&amp;"",""))</f>
        <v/>
      </c>
      <c r="K1017" s="18">
        <f>IF(AND(B1017&amp;""="",F1017&amp;""=""),"",IFERROR(INDEX('المنتجات'!$D$5:$D$204,MATCH($F1017,'المنتجات'!$A$5:$A$204,0))*G1017-H1017,0))</f>
        <v/>
      </c>
      <c r="L1017" s="18">
        <f>IF(AND(B1017&amp;""="",F1017&amp;""=""),"",IF(I1017="تم التسليم",IFERROR(INDEX('المحافظات'!$B$5:$B$44,MATCH($E1017,'المحافظات'!$A$5:$A$44,0)),0),0))</f>
        <v/>
      </c>
      <c r="M1017" s="18">
        <f>IF(AND(B1017&amp;""="",F1017&amp;""=""),"",IFERROR(INDEX('المنتجات'!$C$5:$C$204,MATCH($F1017,'المنتجات'!$A$5:$A$204,0))*G1017,0))</f>
        <v/>
      </c>
      <c r="N1017" s="18">
        <f>IF(AND(B1017&amp;""="",F1017&amp;""=""),"",IF(I1017="تم التسليم",IFERROR(INDEX('المحافظات'!$C$5:$C$44,MATCH($E1017,'المحافظات'!$A$5:$A$44,0)),0),IF(I1017="مرتجع",IFERROR(INDEX('المحافظات'!$D$5:$D$44,MATCH($E1017,'المحافظات'!$A$5:$A$44,0)),0),0)))</f>
        <v/>
      </c>
      <c r="O1017" s="18">
        <f>IF(AND(B1017&amp;""="",F1017&amp;""=""),"",IF(I1017="تم التسليم",K1017+L1017-M1017-N1017,IF(I1017="مرتجع",-N1017,IF(I1017="ملغي",0,""))))</f>
        <v/>
      </c>
      <c r="P1017" s="6">
        <f>IF(AND(B1017&amp;""="",F1017&amp;""=""),"",IF(NOT(ISNUMBER(MATCH(F1017,'المنتجات'!$A$5:$A$204,0))),"كود المنتج غير معروف",IF(NOT(ISNUMBER(MATCH(E1017,'المحافظات'!$A$5:$A$44,0))),"المنطقة غير معروفة",IF(K1017&lt;0,"الخصم أكبر من قيمة الطلب",IF(I1017&amp;""="","اكتب الحالة","")))))</f>
        <v/>
      </c>
    </row>
    <row r="1018">
      <c r="A1018" s="17" t="n"/>
      <c r="B1018" s="5" t="n"/>
      <c r="C1018" s="5" t="n"/>
      <c r="D1018" s="13" t="n"/>
      <c r="E1018" s="5" t="n"/>
      <c r="F1018" s="5" t="n"/>
      <c r="G1018" s="15" t="n"/>
      <c r="H1018" s="14" t="n"/>
      <c r="I1018" s="5" t="n"/>
      <c r="J1018" s="6">
        <f>IF(AND(B1018&amp;""="",F1018&amp;""=""),"",IFERROR(INDEX('المنتجات'!$B$5:$B$204,MATCH($F1018,'المنتجات'!$A$5:$A$204,0))&amp;"",""))</f>
        <v/>
      </c>
      <c r="K1018" s="18">
        <f>IF(AND(B1018&amp;""="",F1018&amp;""=""),"",IFERROR(INDEX('المنتجات'!$D$5:$D$204,MATCH($F1018,'المنتجات'!$A$5:$A$204,0))*G1018-H1018,0))</f>
        <v/>
      </c>
      <c r="L1018" s="18">
        <f>IF(AND(B1018&amp;""="",F1018&amp;""=""),"",IF(I1018="تم التسليم",IFERROR(INDEX('المحافظات'!$B$5:$B$44,MATCH($E1018,'المحافظات'!$A$5:$A$44,0)),0),0))</f>
        <v/>
      </c>
      <c r="M1018" s="18">
        <f>IF(AND(B1018&amp;""="",F1018&amp;""=""),"",IFERROR(INDEX('المنتجات'!$C$5:$C$204,MATCH($F1018,'المنتجات'!$A$5:$A$204,0))*G1018,0))</f>
        <v/>
      </c>
      <c r="N1018" s="18">
        <f>IF(AND(B1018&amp;""="",F1018&amp;""=""),"",IF(I1018="تم التسليم",IFERROR(INDEX('المحافظات'!$C$5:$C$44,MATCH($E1018,'المحافظات'!$A$5:$A$44,0)),0),IF(I1018="مرتجع",IFERROR(INDEX('المحافظات'!$D$5:$D$44,MATCH($E1018,'المحافظات'!$A$5:$A$44,0)),0),0)))</f>
        <v/>
      </c>
      <c r="O1018" s="18">
        <f>IF(AND(B1018&amp;""="",F1018&amp;""=""),"",IF(I1018="تم التسليم",K1018+L1018-M1018-N1018,IF(I1018="مرتجع",-N1018,IF(I1018="ملغي",0,""))))</f>
        <v/>
      </c>
      <c r="P1018" s="6">
        <f>IF(AND(B1018&amp;""="",F1018&amp;""=""),"",IF(NOT(ISNUMBER(MATCH(F1018,'المنتجات'!$A$5:$A$204,0))),"كود المنتج غير معروف",IF(NOT(ISNUMBER(MATCH(E1018,'المحافظات'!$A$5:$A$44,0))),"المنطقة غير معروفة",IF(K1018&lt;0,"الخصم أكبر من قيمة الطلب",IF(I1018&amp;""="","اكتب الحالة","")))))</f>
        <v/>
      </c>
    </row>
    <row r="1019">
      <c r="A1019" s="17" t="n"/>
      <c r="B1019" s="5" t="n"/>
      <c r="C1019" s="5" t="n"/>
      <c r="D1019" s="13" t="n"/>
      <c r="E1019" s="5" t="n"/>
      <c r="F1019" s="5" t="n"/>
      <c r="G1019" s="15" t="n"/>
      <c r="H1019" s="14" t="n"/>
      <c r="I1019" s="5" t="n"/>
      <c r="J1019" s="6">
        <f>IF(AND(B1019&amp;""="",F1019&amp;""=""),"",IFERROR(INDEX('المنتجات'!$B$5:$B$204,MATCH($F1019,'المنتجات'!$A$5:$A$204,0))&amp;"",""))</f>
        <v/>
      </c>
      <c r="K1019" s="18">
        <f>IF(AND(B1019&amp;""="",F1019&amp;""=""),"",IFERROR(INDEX('المنتجات'!$D$5:$D$204,MATCH($F1019,'المنتجات'!$A$5:$A$204,0))*G1019-H1019,0))</f>
        <v/>
      </c>
      <c r="L1019" s="18">
        <f>IF(AND(B1019&amp;""="",F1019&amp;""=""),"",IF(I1019="تم التسليم",IFERROR(INDEX('المحافظات'!$B$5:$B$44,MATCH($E1019,'المحافظات'!$A$5:$A$44,0)),0),0))</f>
        <v/>
      </c>
      <c r="M1019" s="18">
        <f>IF(AND(B1019&amp;""="",F1019&amp;""=""),"",IFERROR(INDEX('المنتجات'!$C$5:$C$204,MATCH($F1019,'المنتجات'!$A$5:$A$204,0))*G1019,0))</f>
        <v/>
      </c>
      <c r="N1019" s="18">
        <f>IF(AND(B1019&amp;""="",F1019&amp;""=""),"",IF(I1019="تم التسليم",IFERROR(INDEX('المحافظات'!$C$5:$C$44,MATCH($E1019,'المحافظات'!$A$5:$A$44,0)),0),IF(I1019="مرتجع",IFERROR(INDEX('المحافظات'!$D$5:$D$44,MATCH($E1019,'المحافظات'!$A$5:$A$44,0)),0),0)))</f>
        <v/>
      </c>
      <c r="O1019" s="18">
        <f>IF(AND(B1019&amp;""="",F1019&amp;""=""),"",IF(I1019="تم التسليم",K1019+L1019-M1019-N1019,IF(I1019="مرتجع",-N1019,IF(I1019="ملغي",0,""))))</f>
        <v/>
      </c>
      <c r="P1019" s="6">
        <f>IF(AND(B1019&amp;""="",F1019&amp;""=""),"",IF(NOT(ISNUMBER(MATCH(F1019,'المنتجات'!$A$5:$A$204,0))),"كود المنتج غير معروف",IF(NOT(ISNUMBER(MATCH(E1019,'المحافظات'!$A$5:$A$44,0))),"المنطقة غير معروفة",IF(K1019&lt;0,"الخصم أكبر من قيمة الطلب",IF(I1019&amp;""="","اكتب الحالة","")))))</f>
        <v/>
      </c>
    </row>
    <row r="1020">
      <c r="A1020" s="17" t="n"/>
      <c r="B1020" s="5" t="n"/>
      <c r="C1020" s="5" t="n"/>
      <c r="D1020" s="13" t="n"/>
      <c r="E1020" s="5" t="n"/>
      <c r="F1020" s="5" t="n"/>
      <c r="G1020" s="15" t="n"/>
      <c r="H1020" s="14" t="n"/>
      <c r="I1020" s="5" t="n"/>
      <c r="J1020" s="6">
        <f>IF(AND(B1020&amp;""="",F1020&amp;""=""),"",IFERROR(INDEX('المنتجات'!$B$5:$B$204,MATCH($F1020,'المنتجات'!$A$5:$A$204,0))&amp;"",""))</f>
        <v/>
      </c>
      <c r="K1020" s="18">
        <f>IF(AND(B1020&amp;""="",F1020&amp;""=""),"",IFERROR(INDEX('المنتجات'!$D$5:$D$204,MATCH($F1020,'المنتجات'!$A$5:$A$204,0))*G1020-H1020,0))</f>
        <v/>
      </c>
      <c r="L1020" s="18">
        <f>IF(AND(B1020&amp;""="",F1020&amp;""=""),"",IF(I1020="تم التسليم",IFERROR(INDEX('المحافظات'!$B$5:$B$44,MATCH($E1020,'المحافظات'!$A$5:$A$44,0)),0),0))</f>
        <v/>
      </c>
      <c r="M1020" s="18">
        <f>IF(AND(B1020&amp;""="",F1020&amp;""=""),"",IFERROR(INDEX('المنتجات'!$C$5:$C$204,MATCH($F1020,'المنتجات'!$A$5:$A$204,0))*G1020,0))</f>
        <v/>
      </c>
      <c r="N1020" s="18">
        <f>IF(AND(B1020&amp;""="",F1020&amp;""=""),"",IF(I1020="تم التسليم",IFERROR(INDEX('المحافظات'!$C$5:$C$44,MATCH($E1020,'المحافظات'!$A$5:$A$44,0)),0),IF(I1020="مرتجع",IFERROR(INDEX('المحافظات'!$D$5:$D$44,MATCH($E1020,'المحافظات'!$A$5:$A$44,0)),0),0)))</f>
        <v/>
      </c>
      <c r="O1020" s="18">
        <f>IF(AND(B1020&amp;""="",F1020&amp;""=""),"",IF(I1020="تم التسليم",K1020+L1020-M1020-N1020,IF(I1020="مرتجع",-N1020,IF(I1020="ملغي",0,""))))</f>
        <v/>
      </c>
      <c r="P1020" s="6">
        <f>IF(AND(B1020&amp;""="",F1020&amp;""=""),"",IF(NOT(ISNUMBER(MATCH(F1020,'المنتجات'!$A$5:$A$204,0))),"كود المنتج غير معروف",IF(NOT(ISNUMBER(MATCH(E1020,'المحافظات'!$A$5:$A$44,0))),"المنطقة غير معروفة",IF(K1020&lt;0,"الخصم أكبر من قيمة الطلب",IF(I1020&amp;""="","اكتب الحالة","")))))</f>
        <v/>
      </c>
    </row>
    <row r="1021">
      <c r="A1021" s="17" t="n"/>
      <c r="B1021" s="5" t="n"/>
      <c r="C1021" s="5" t="n"/>
      <c r="D1021" s="13" t="n"/>
      <c r="E1021" s="5" t="n"/>
      <c r="F1021" s="5" t="n"/>
      <c r="G1021" s="15" t="n"/>
      <c r="H1021" s="14" t="n"/>
      <c r="I1021" s="5" t="n"/>
      <c r="J1021" s="6">
        <f>IF(AND(B1021&amp;""="",F1021&amp;""=""),"",IFERROR(INDEX('المنتجات'!$B$5:$B$204,MATCH($F1021,'المنتجات'!$A$5:$A$204,0))&amp;"",""))</f>
        <v/>
      </c>
      <c r="K1021" s="18">
        <f>IF(AND(B1021&amp;""="",F1021&amp;""=""),"",IFERROR(INDEX('المنتجات'!$D$5:$D$204,MATCH($F1021,'المنتجات'!$A$5:$A$204,0))*G1021-H1021,0))</f>
        <v/>
      </c>
      <c r="L1021" s="18">
        <f>IF(AND(B1021&amp;""="",F1021&amp;""=""),"",IF(I1021="تم التسليم",IFERROR(INDEX('المحافظات'!$B$5:$B$44,MATCH($E1021,'المحافظات'!$A$5:$A$44,0)),0),0))</f>
        <v/>
      </c>
      <c r="M1021" s="18">
        <f>IF(AND(B1021&amp;""="",F1021&amp;""=""),"",IFERROR(INDEX('المنتجات'!$C$5:$C$204,MATCH($F1021,'المنتجات'!$A$5:$A$204,0))*G1021,0))</f>
        <v/>
      </c>
      <c r="N1021" s="18">
        <f>IF(AND(B1021&amp;""="",F1021&amp;""=""),"",IF(I1021="تم التسليم",IFERROR(INDEX('المحافظات'!$C$5:$C$44,MATCH($E1021,'المحافظات'!$A$5:$A$44,0)),0),IF(I1021="مرتجع",IFERROR(INDEX('المحافظات'!$D$5:$D$44,MATCH($E1021,'المحافظات'!$A$5:$A$44,0)),0),0)))</f>
        <v/>
      </c>
      <c r="O1021" s="18">
        <f>IF(AND(B1021&amp;""="",F1021&amp;""=""),"",IF(I1021="تم التسليم",K1021+L1021-M1021-N1021,IF(I1021="مرتجع",-N1021,IF(I1021="ملغي",0,""))))</f>
        <v/>
      </c>
      <c r="P1021" s="6">
        <f>IF(AND(B1021&amp;""="",F1021&amp;""=""),"",IF(NOT(ISNUMBER(MATCH(F1021,'المنتجات'!$A$5:$A$204,0))),"كود المنتج غير معروف",IF(NOT(ISNUMBER(MATCH(E1021,'المحافظات'!$A$5:$A$44,0))),"المنطقة غير معروفة",IF(K1021&lt;0,"الخصم أكبر من قيمة الطلب",IF(I1021&amp;""="","اكتب الحالة","")))))</f>
        <v/>
      </c>
    </row>
    <row r="1022">
      <c r="A1022" s="17" t="n"/>
      <c r="B1022" s="5" t="n"/>
      <c r="C1022" s="5" t="n"/>
      <c r="D1022" s="13" t="n"/>
      <c r="E1022" s="5" t="n"/>
      <c r="F1022" s="5" t="n"/>
      <c r="G1022" s="15" t="n"/>
      <c r="H1022" s="14" t="n"/>
      <c r="I1022" s="5" t="n"/>
      <c r="J1022" s="6">
        <f>IF(AND(B1022&amp;""="",F1022&amp;""=""),"",IFERROR(INDEX('المنتجات'!$B$5:$B$204,MATCH($F1022,'المنتجات'!$A$5:$A$204,0))&amp;"",""))</f>
        <v/>
      </c>
      <c r="K1022" s="18">
        <f>IF(AND(B1022&amp;""="",F1022&amp;""=""),"",IFERROR(INDEX('المنتجات'!$D$5:$D$204,MATCH($F1022,'المنتجات'!$A$5:$A$204,0))*G1022-H1022,0))</f>
        <v/>
      </c>
      <c r="L1022" s="18">
        <f>IF(AND(B1022&amp;""="",F1022&amp;""=""),"",IF(I1022="تم التسليم",IFERROR(INDEX('المحافظات'!$B$5:$B$44,MATCH($E1022,'المحافظات'!$A$5:$A$44,0)),0),0))</f>
        <v/>
      </c>
      <c r="M1022" s="18">
        <f>IF(AND(B1022&amp;""="",F1022&amp;""=""),"",IFERROR(INDEX('المنتجات'!$C$5:$C$204,MATCH($F1022,'المنتجات'!$A$5:$A$204,0))*G1022,0))</f>
        <v/>
      </c>
      <c r="N1022" s="18">
        <f>IF(AND(B1022&amp;""="",F1022&amp;""=""),"",IF(I1022="تم التسليم",IFERROR(INDEX('المحافظات'!$C$5:$C$44,MATCH($E1022,'المحافظات'!$A$5:$A$44,0)),0),IF(I1022="مرتجع",IFERROR(INDEX('المحافظات'!$D$5:$D$44,MATCH($E1022,'المحافظات'!$A$5:$A$44,0)),0),0)))</f>
        <v/>
      </c>
      <c r="O1022" s="18">
        <f>IF(AND(B1022&amp;""="",F1022&amp;""=""),"",IF(I1022="تم التسليم",K1022+L1022-M1022-N1022,IF(I1022="مرتجع",-N1022,IF(I1022="ملغي",0,""))))</f>
        <v/>
      </c>
      <c r="P1022" s="6">
        <f>IF(AND(B1022&amp;""="",F1022&amp;""=""),"",IF(NOT(ISNUMBER(MATCH(F1022,'المنتجات'!$A$5:$A$204,0))),"كود المنتج غير معروف",IF(NOT(ISNUMBER(MATCH(E1022,'المحافظات'!$A$5:$A$44,0))),"المنطقة غير معروفة",IF(K1022&lt;0,"الخصم أكبر من قيمة الطلب",IF(I1022&amp;""="","اكتب الحالة","")))))</f>
        <v/>
      </c>
    </row>
    <row r="1023">
      <c r="A1023" s="17" t="n"/>
      <c r="B1023" s="5" t="n"/>
      <c r="C1023" s="5" t="n"/>
      <c r="D1023" s="13" t="n"/>
      <c r="E1023" s="5" t="n"/>
      <c r="F1023" s="5" t="n"/>
      <c r="G1023" s="15" t="n"/>
      <c r="H1023" s="14" t="n"/>
      <c r="I1023" s="5" t="n"/>
      <c r="J1023" s="6">
        <f>IF(AND(B1023&amp;""="",F1023&amp;""=""),"",IFERROR(INDEX('المنتجات'!$B$5:$B$204,MATCH($F1023,'المنتجات'!$A$5:$A$204,0))&amp;"",""))</f>
        <v/>
      </c>
      <c r="K1023" s="18">
        <f>IF(AND(B1023&amp;""="",F1023&amp;""=""),"",IFERROR(INDEX('المنتجات'!$D$5:$D$204,MATCH($F1023,'المنتجات'!$A$5:$A$204,0))*G1023-H1023,0))</f>
        <v/>
      </c>
      <c r="L1023" s="18">
        <f>IF(AND(B1023&amp;""="",F1023&amp;""=""),"",IF(I1023="تم التسليم",IFERROR(INDEX('المحافظات'!$B$5:$B$44,MATCH($E1023,'المحافظات'!$A$5:$A$44,0)),0),0))</f>
        <v/>
      </c>
      <c r="M1023" s="18">
        <f>IF(AND(B1023&amp;""="",F1023&amp;""=""),"",IFERROR(INDEX('المنتجات'!$C$5:$C$204,MATCH($F1023,'المنتجات'!$A$5:$A$204,0))*G1023,0))</f>
        <v/>
      </c>
      <c r="N1023" s="18">
        <f>IF(AND(B1023&amp;""="",F1023&amp;""=""),"",IF(I1023="تم التسليم",IFERROR(INDEX('المحافظات'!$C$5:$C$44,MATCH($E1023,'المحافظات'!$A$5:$A$44,0)),0),IF(I1023="مرتجع",IFERROR(INDEX('المحافظات'!$D$5:$D$44,MATCH($E1023,'المحافظات'!$A$5:$A$44,0)),0),0)))</f>
        <v/>
      </c>
      <c r="O1023" s="18">
        <f>IF(AND(B1023&amp;""="",F1023&amp;""=""),"",IF(I1023="تم التسليم",K1023+L1023-M1023-N1023,IF(I1023="مرتجع",-N1023,IF(I1023="ملغي",0,""))))</f>
        <v/>
      </c>
      <c r="P1023" s="6">
        <f>IF(AND(B1023&amp;""="",F1023&amp;""=""),"",IF(NOT(ISNUMBER(MATCH(F1023,'المنتجات'!$A$5:$A$204,0))),"كود المنتج غير معروف",IF(NOT(ISNUMBER(MATCH(E1023,'المحافظات'!$A$5:$A$44,0))),"المنطقة غير معروفة",IF(K1023&lt;0,"الخصم أكبر من قيمة الطلب",IF(I1023&amp;""="","اكتب الحالة","")))))</f>
        <v/>
      </c>
    </row>
    <row r="1024">
      <c r="A1024" s="17" t="n"/>
      <c r="B1024" s="5" t="n"/>
      <c r="C1024" s="5" t="n"/>
      <c r="D1024" s="13" t="n"/>
      <c r="E1024" s="5" t="n"/>
      <c r="F1024" s="5" t="n"/>
      <c r="G1024" s="15" t="n"/>
      <c r="H1024" s="14" t="n"/>
      <c r="I1024" s="5" t="n"/>
      <c r="J1024" s="6">
        <f>IF(AND(B1024&amp;""="",F1024&amp;""=""),"",IFERROR(INDEX('المنتجات'!$B$5:$B$204,MATCH($F1024,'المنتجات'!$A$5:$A$204,0))&amp;"",""))</f>
        <v/>
      </c>
      <c r="K1024" s="18">
        <f>IF(AND(B1024&amp;""="",F1024&amp;""=""),"",IFERROR(INDEX('المنتجات'!$D$5:$D$204,MATCH($F1024,'المنتجات'!$A$5:$A$204,0))*G1024-H1024,0))</f>
        <v/>
      </c>
      <c r="L1024" s="18">
        <f>IF(AND(B1024&amp;""="",F1024&amp;""=""),"",IF(I1024="تم التسليم",IFERROR(INDEX('المحافظات'!$B$5:$B$44,MATCH($E1024,'المحافظات'!$A$5:$A$44,0)),0),0))</f>
        <v/>
      </c>
      <c r="M1024" s="18">
        <f>IF(AND(B1024&amp;""="",F1024&amp;""=""),"",IFERROR(INDEX('المنتجات'!$C$5:$C$204,MATCH($F1024,'المنتجات'!$A$5:$A$204,0))*G1024,0))</f>
        <v/>
      </c>
      <c r="N1024" s="18">
        <f>IF(AND(B1024&amp;""="",F1024&amp;""=""),"",IF(I1024="تم التسليم",IFERROR(INDEX('المحافظات'!$C$5:$C$44,MATCH($E1024,'المحافظات'!$A$5:$A$44,0)),0),IF(I1024="مرتجع",IFERROR(INDEX('المحافظات'!$D$5:$D$44,MATCH($E1024,'المحافظات'!$A$5:$A$44,0)),0),0)))</f>
        <v/>
      </c>
      <c r="O1024" s="18">
        <f>IF(AND(B1024&amp;""="",F1024&amp;""=""),"",IF(I1024="تم التسليم",K1024+L1024-M1024-N1024,IF(I1024="مرتجع",-N1024,IF(I1024="ملغي",0,""))))</f>
        <v/>
      </c>
      <c r="P1024" s="6">
        <f>IF(AND(B1024&amp;""="",F1024&amp;""=""),"",IF(NOT(ISNUMBER(MATCH(F1024,'المنتجات'!$A$5:$A$204,0))),"كود المنتج غير معروف",IF(NOT(ISNUMBER(MATCH(E1024,'المحافظات'!$A$5:$A$44,0))),"المنطقة غير معروفة",IF(K1024&lt;0,"الخصم أكبر من قيمة الطلب",IF(I1024&amp;""="","اكتب الحالة","")))))</f>
        <v/>
      </c>
    </row>
    <row r="1025">
      <c r="A1025" s="17" t="n"/>
      <c r="B1025" s="5" t="n"/>
      <c r="C1025" s="5" t="n"/>
      <c r="D1025" s="13" t="n"/>
      <c r="E1025" s="5" t="n"/>
      <c r="F1025" s="5" t="n"/>
      <c r="G1025" s="15" t="n"/>
      <c r="H1025" s="14" t="n"/>
      <c r="I1025" s="5" t="n"/>
      <c r="J1025" s="6">
        <f>IF(AND(B1025&amp;""="",F1025&amp;""=""),"",IFERROR(INDEX('المنتجات'!$B$5:$B$204,MATCH($F1025,'المنتجات'!$A$5:$A$204,0))&amp;"",""))</f>
        <v/>
      </c>
      <c r="K1025" s="18">
        <f>IF(AND(B1025&amp;""="",F1025&amp;""=""),"",IFERROR(INDEX('المنتجات'!$D$5:$D$204,MATCH($F1025,'المنتجات'!$A$5:$A$204,0))*G1025-H1025,0))</f>
        <v/>
      </c>
      <c r="L1025" s="18">
        <f>IF(AND(B1025&amp;""="",F1025&amp;""=""),"",IF(I1025="تم التسليم",IFERROR(INDEX('المحافظات'!$B$5:$B$44,MATCH($E1025,'المحافظات'!$A$5:$A$44,0)),0),0))</f>
        <v/>
      </c>
      <c r="M1025" s="18">
        <f>IF(AND(B1025&amp;""="",F1025&amp;""=""),"",IFERROR(INDEX('المنتجات'!$C$5:$C$204,MATCH($F1025,'المنتجات'!$A$5:$A$204,0))*G1025,0))</f>
        <v/>
      </c>
      <c r="N1025" s="18">
        <f>IF(AND(B1025&amp;""="",F1025&amp;""=""),"",IF(I1025="تم التسليم",IFERROR(INDEX('المحافظات'!$C$5:$C$44,MATCH($E1025,'المحافظات'!$A$5:$A$44,0)),0),IF(I1025="مرتجع",IFERROR(INDEX('المحافظات'!$D$5:$D$44,MATCH($E1025,'المحافظات'!$A$5:$A$44,0)),0),0)))</f>
        <v/>
      </c>
      <c r="O1025" s="18">
        <f>IF(AND(B1025&amp;""="",F1025&amp;""=""),"",IF(I1025="تم التسليم",K1025+L1025-M1025-N1025,IF(I1025="مرتجع",-N1025,IF(I1025="ملغي",0,""))))</f>
        <v/>
      </c>
      <c r="P1025" s="6">
        <f>IF(AND(B1025&amp;""="",F1025&amp;""=""),"",IF(NOT(ISNUMBER(MATCH(F1025,'المنتجات'!$A$5:$A$204,0))),"كود المنتج غير معروف",IF(NOT(ISNUMBER(MATCH(E1025,'المحافظات'!$A$5:$A$44,0))),"المنطقة غير معروفة",IF(K1025&lt;0,"الخصم أكبر من قيمة الطلب",IF(I1025&amp;""="","اكتب الحالة","")))))</f>
        <v/>
      </c>
    </row>
    <row r="1026">
      <c r="A1026" s="17" t="n"/>
      <c r="B1026" s="5" t="n"/>
      <c r="C1026" s="5" t="n"/>
      <c r="D1026" s="13" t="n"/>
      <c r="E1026" s="5" t="n"/>
      <c r="F1026" s="5" t="n"/>
      <c r="G1026" s="15" t="n"/>
      <c r="H1026" s="14" t="n"/>
      <c r="I1026" s="5" t="n"/>
      <c r="J1026" s="6">
        <f>IF(AND(B1026&amp;""="",F1026&amp;""=""),"",IFERROR(INDEX('المنتجات'!$B$5:$B$204,MATCH($F1026,'المنتجات'!$A$5:$A$204,0))&amp;"",""))</f>
        <v/>
      </c>
      <c r="K1026" s="18">
        <f>IF(AND(B1026&amp;""="",F1026&amp;""=""),"",IFERROR(INDEX('المنتجات'!$D$5:$D$204,MATCH($F1026,'المنتجات'!$A$5:$A$204,0))*G1026-H1026,0))</f>
        <v/>
      </c>
      <c r="L1026" s="18">
        <f>IF(AND(B1026&amp;""="",F1026&amp;""=""),"",IF(I1026="تم التسليم",IFERROR(INDEX('المحافظات'!$B$5:$B$44,MATCH($E1026,'المحافظات'!$A$5:$A$44,0)),0),0))</f>
        <v/>
      </c>
      <c r="M1026" s="18">
        <f>IF(AND(B1026&amp;""="",F1026&amp;""=""),"",IFERROR(INDEX('المنتجات'!$C$5:$C$204,MATCH($F1026,'المنتجات'!$A$5:$A$204,0))*G1026,0))</f>
        <v/>
      </c>
      <c r="N1026" s="18">
        <f>IF(AND(B1026&amp;""="",F1026&amp;""=""),"",IF(I1026="تم التسليم",IFERROR(INDEX('المحافظات'!$C$5:$C$44,MATCH($E1026,'المحافظات'!$A$5:$A$44,0)),0),IF(I1026="مرتجع",IFERROR(INDEX('المحافظات'!$D$5:$D$44,MATCH($E1026,'المحافظات'!$A$5:$A$44,0)),0),0)))</f>
        <v/>
      </c>
      <c r="O1026" s="18">
        <f>IF(AND(B1026&amp;""="",F1026&amp;""=""),"",IF(I1026="تم التسليم",K1026+L1026-M1026-N1026,IF(I1026="مرتجع",-N1026,IF(I1026="ملغي",0,""))))</f>
        <v/>
      </c>
      <c r="P1026" s="6">
        <f>IF(AND(B1026&amp;""="",F1026&amp;""=""),"",IF(NOT(ISNUMBER(MATCH(F1026,'المنتجات'!$A$5:$A$204,0))),"كود المنتج غير معروف",IF(NOT(ISNUMBER(MATCH(E1026,'المحافظات'!$A$5:$A$44,0))),"المنطقة غير معروفة",IF(K1026&lt;0,"الخصم أكبر من قيمة الطلب",IF(I1026&amp;""="","اكتب الحالة","")))))</f>
        <v/>
      </c>
    </row>
    <row r="1027">
      <c r="A1027" s="17" t="n"/>
      <c r="B1027" s="5" t="n"/>
      <c r="C1027" s="5" t="n"/>
      <c r="D1027" s="13" t="n"/>
      <c r="E1027" s="5" t="n"/>
      <c r="F1027" s="5" t="n"/>
      <c r="G1027" s="15" t="n"/>
      <c r="H1027" s="14" t="n"/>
      <c r="I1027" s="5" t="n"/>
      <c r="J1027" s="6">
        <f>IF(AND(B1027&amp;""="",F1027&amp;""=""),"",IFERROR(INDEX('المنتجات'!$B$5:$B$204,MATCH($F1027,'المنتجات'!$A$5:$A$204,0))&amp;"",""))</f>
        <v/>
      </c>
      <c r="K1027" s="18">
        <f>IF(AND(B1027&amp;""="",F1027&amp;""=""),"",IFERROR(INDEX('المنتجات'!$D$5:$D$204,MATCH($F1027,'المنتجات'!$A$5:$A$204,0))*G1027-H1027,0))</f>
        <v/>
      </c>
      <c r="L1027" s="18">
        <f>IF(AND(B1027&amp;""="",F1027&amp;""=""),"",IF(I1027="تم التسليم",IFERROR(INDEX('المحافظات'!$B$5:$B$44,MATCH($E1027,'المحافظات'!$A$5:$A$44,0)),0),0))</f>
        <v/>
      </c>
      <c r="M1027" s="18">
        <f>IF(AND(B1027&amp;""="",F1027&amp;""=""),"",IFERROR(INDEX('المنتجات'!$C$5:$C$204,MATCH($F1027,'المنتجات'!$A$5:$A$204,0))*G1027,0))</f>
        <v/>
      </c>
      <c r="N1027" s="18">
        <f>IF(AND(B1027&amp;""="",F1027&amp;""=""),"",IF(I1027="تم التسليم",IFERROR(INDEX('المحافظات'!$C$5:$C$44,MATCH($E1027,'المحافظات'!$A$5:$A$44,0)),0),IF(I1027="مرتجع",IFERROR(INDEX('المحافظات'!$D$5:$D$44,MATCH($E1027,'المحافظات'!$A$5:$A$44,0)),0),0)))</f>
        <v/>
      </c>
      <c r="O1027" s="18">
        <f>IF(AND(B1027&amp;""="",F1027&amp;""=""),"",IF(I1027="تم التسليم",K1027+L1027-M1027-N1027,IF(I1027="مرتجع",-N1027,IF(I1027="ملغي",0,""))))</f>
        <v/>
      </c>
      <c r="P1027" s="6">
        <f>IF(AND(B1027&amp;""="",F1027&amp;""=""),"",IF(NOT(ISNUMBER(MATCH(F1027,'المنتجات'!$A$5:$A$204,0))),"كود المنتج غير معروف",IF(NOT(ISNUMBER(MATCH(E1027,'المحافظات'!$A$5:$A$44,0))),"المنطقة غير معروفة",IF(K1027&lt;0,"الخصم أكبر من قيمة الطلب",IF(I1027&amp;""="","اكتب الحالة","")))))</f>
        <v/>
      </c>
    </row>
    <row r="1028">
      <c r="A1028" s="17" t="n"/>
      <c r="B1028" s="5" t="n"/>
      <c r="C1028" s="5" t="n"/>
      <c r="D1028" s="13" t="n"/>
      <c r="E1028" s="5" t="n"/>
      <c r="F1028" s="5" t="n"/>
      <c r="G1028" s="15" t="n"/>
      <c r="H1028" s="14" t="n"/>
      <c r="I1028" s="5" t="n"/>
      <c r="J1028" s="6">
        <f>IF(AND(B1028&amp;""="",F1028&amp;""=""),"",IFERROR(INDEX('المنتجات'!$B$5:$B$204,MATCH($F1028,'المنتجات'!$A$5:$A$204,0))&amp;"",""))</f>
        <v/>
      </c>
      <c r="K1028" s="18">
        <f>IF(AND(B1028&amp;""="",F1028&amp;""=""),"",IFERROR(INDEX('المنتجات'!$D$5:$D$204,MATCH($F1028,'المنتجات'!$A$5:$A$204,0))*G1028-H1028,0))</f>
        <v/>
      </c>
      <c r="L1028" s="18">
        <f>IF(AND(B1028&amp;""="",F1028&amp;""=""),"",IF(I1028="تم التسليم",IFERROR(INDEX('المحافظات'!$B$5:$B$44,MATCH($E1028,'المحافظات'!$A$5:$A$44,0)),0),0))</f>
        <v/>
      </c>
      <c r="M1028" s="18">
        <f>IF(AND(B1028&amp;""="",F1028&amp;""=""),"",IFERROR(INDEX('المنتجات'!$C$5:$C$204,MATCH($F1028,'المنتجات'!$A$5:$A$204,0))*G1028,0))</f>
        <v/>
      </c>
      <c r="N1028" s="18">
        <f>IF(AND(B1028&amp;""="",F1028&amp;""=""),"",IF(I1028="تم التسليم",IFERROR(INDEX('المحافظات'!$C$5:$C$44,MATCH($E1028,'المحافظات'!$A$5:$A$44,0)),0),IF(I1028="مرتجع",IFERROR(INDEX('المحافظات'!$D$5:$D$44,MATCH($E1028,'المحافظات'!$A$5:$A$44,0)),0),0)))</f>
        <v/>
      </c>
      <c r="O1028" s="18">
        <f>IF(AND(B1028&amp;""="",F1028&amp;""=""),"",IF(I1028="تم التسليم",K1028+L1028-M1028-N1028,IF(I1028="مرتجع",-N1028,IF(I1028="ملغي",0,""))))</f>
        <v/>
      </c>
      <c r="P1028" s="6">
        <f>IF(AND(B1028&amp;""="",F1028&amp;""=""),"",IF(NOT(ISNUMBER(MATCH(F1028,'المنتجات'!$A$5:$A$204,0))),"كود المنتج غير معروف",IF(NOT(ISNUMBER(MATCH(E1028,'المحافظات'!$A$5:$A$44,0))),"المنطقة غير معروفة",IF(K1028&lt;0,"الخصم أكبر من قيمة الطلب",IF(I1028&amp;""="","اكتب الحالة","")))))</f>
        <v/>
      </c>
    </row>
    <row r="1029">
      <c r="A1029" s="17" t="n"/>
      <c r="B1029" s="5" t="n"/>
      <c r="C1029" s="5" t="n"/>
      <c r="D1029" s="13" t="n"/>
      <c r="E1029" s="5" t="n"/>
      <c r="F1029" s="5" t="n"/>
      <c r="G1029" s="15" t="n"/>
      <c r="H1029" s="14" t="n"/>
      <c r="I1029" s="5" t="n"/>
      <c r="J1029" s="6">
        <f>IF(AND(B1029&amp;""="",F1029&amp;""=""),"",IFERROR(INDEX('المنتجات'!$B$5:$B$204,MATCH($F1029,'المنتجات'!$A$5:$A$204,0))&amp;"",""))</f>
        <v/>
      </c>
      <c r="K1029" s="18">
        <f>IF(AND(B1029&amp;""="",F1029&amp;""=""),"",IFERROR(INDEX('المنتجات'!$D$5:$D$204,MATCH($F1029,'المنتجات'!$A$5:$A$204,0))*G1029-H1029,0))</f>
        <v/>
      </c>
      <c r="L1029" s="18">
        <f>IF(AND(B1029&amp;""="",F1029&amp;""=""),"",IF(I1029="تم التسليم",IFERROR(INDEX('المحافظات'!$B$5:$B$44,MATCH($E1029,'المحافظات'!$A$5:$A$44,0)),0),0))</f>
        <v/>
      </c>
      <c r="M1029" s="18">
        <f>IF(AND(B1029&amp;""="",F1029&amp;""=""),"",IFERROR(INDEX('المنتجات'!$C$5:$C$204,MATCH($F1029,'المنتجات'!$A$5:$A$204,0))*G1029,0))</f>
        <v/>
      </c>
      <c r="N1029" s="18">
        <f>IF(AND(B1029&amp;""="",F1029&amp;""=""),"",IF(I1029="تم التسليم",IFERROR(INDEX('المحافظات'!$C$5:$C$44,MATCH($E1029,'المحافظات'!$A$5:$A$44,0)),0),IF(I1029="مرتجع",IFERROR(INDEX('المحافظات'!$D$5:$D$44,MATCH($E1029,'المحافظات'!$A$5:$A$44,0)),0),0)))</f>
        <v/>
      </c>
      <c r="O1029" s="18">
        <f>IF(AND(B1029&amp;""="",F1029&amp;""=""),"",IF(I1029="تم التسليم",K1029+L1029-M1029-N1029,IF(I1029="مرتجع",-N1029,IF(I1029="ملغي",0,""))))</f>
        <v/>
      </c>
      <c r="P1029" s="6">
        <f>IF(AND(B1029&amp;""="",F1029&amp;""=""),"",IF(NOT(ISNUMBER(MATCH(F1029,'المنتجات'!$A$5:$A$204,0))),"كود المنتج غير معروف",IF(NOT(ISNUMBER(MATCH(E1029,'المحافظات'!$A$5:$A$44,0))),"المنطقة غير معروفة",IF(K1029&lt;0,"الخصم أكبر من قيمة الطلب",IF(I1029&amp;""="","اكتب الحالة","")))))</f>
        <v/>
      </c>
    </row>
    <row r="1030">
      <c r="A1030" s="17" t="n"/>
      <c r="B1030" s="5" t="n"/>
      <c r="C1030" s="5" t="n"/>
      <c r="D1030" s="13" t="n"/>
      <c r="E1030" s="5" t="n"/>
      <c r="F1030" s="5" t="n"/>
      <c r="G1030" s="15" t="n"/>
      <c r="H1030" s="14" t="n"/>
      <c r="I1030" s="5" t="n"/>
      <c r="J1030" s="6">
        <f>IF(AND(B1030&amp;""="",F1030&amp;""=""),"",IFERROR(INDEX('المنتجات'!$B$5:$B$204,MATCH($F1030,'المنتجات'!$A$5:$A$204,0))&amp;"",""))</f>
        <v/>
      </c>
      <c r="K1030" s="18">
        <f>IF(AND(B1030&amp;""="",F1030&amp;""=""),"",IFERROR(INDEX('المنتجات'!$D$5:$D$204,MATCH($F1030,'المنتجات'!$A$5:$A$204,0))*G1030-H1030,0))</f>
        <v/>
      </c>
      <c r="L1030" s="18">
        <f>IF(AND(B1030&amp;""="",F1030&amp;""=""),"",IF(I1030="تم التسليم",IFERROR(INDEX('المحافظات'!$B$5:$B$44,MATCH($E1030,'المحافظات'!$A$5:$A$44,0)),0),0))</f>
        <v/>
      </c>
      <c r="M1030" s="18">
        <f>IF(AND(B1030&amp;""="",F1030&amp;""=""),"",IFERROR(INDEX('المنتجات'!$C$5:$C$204,MATCH($F1030,'المنتجات'!$A$5:$A$204,0))*G1030,0))</f>
        <v/>
      </c>
      <c r="N1030" s="18">
        <f>IF(AND(B1030&amp;""="",F1030&amp;""=""),"",IF(I1030="تم التسليم",IFERROR(INDEX('المحافظات'!$C$5:$C$44,MATCH($E1030,'المحافظات'!$A$5:$A$44,0)),0),IF(I1030="مرتجع",IFERROR(INDEX('المحافظات'!$D$5:$D$44,MATCH($E1030,'المحافظات'!$A$5:$A$44,0)),0),0)))</f>
        <v/>
      </c>
      <c r="O1030" s="18">
        <f>IF(AND(B1030&amp;""="",F1030&amp;""=""),"",IF(I1030="تم التسليم",K1030+L1030-M1030-N1030,IF(I1030="مرتجع",-N1030,IF(I1030="ملغي",0,""))))</f>
        <v/>
      </c>
      <c r="P1030" s="6">
        <f>IF(AND(B1030&amp;""="",F1030&amp;""=""),"",IF(NOT(ISNUMBER(MATCH(F1030,'المنتجات'!$A$5:$A$204,0))),"كود المنتج غير معروف",IF(NOT(ISNUMBER(MATCH(E1030,'المحافظات'!$A$5:$A$44,0))),"المنطقة غير معروفة",IF(K1030&lt;0,"الخصم أكبر من قيمة الطلب",IF(I1030&amp;""="","اكتب الحالة","")))))</f>
        <v/>
      </c>
    </row>
    <row r="1031">
      <c r="A1031" s="17" t="n"/>
      <c r="B1031" s="5" t="n"/>
      <c r="C1031" s="5" t="n"/>
      <c r="D1031" s="13" t="n"/>
      <c r="E1031" s="5" t="n"/>
      <c r="F1031" s="5" t="n"/>
      <c r="G1031" s="15" t="n"/>
      <c r="H1031" s="14" t="n"/>
      <c r="I1031" s="5" t="n"/>
      <c r="J1031" s="6">
        <f>IF(AND(B1031&amp;""="",F1031&amp;""=""),"",IFERROR(INDEX('المنتجات'!$B$5:$B$204,MATCH($F1031,'المنتجات'!$A$5:$A$204,0))&amp;"",""))</f>
        <v/>
      </c>
      <c r="K1031" s="18">
        <f>IF(AND(B1031&amp;""="",F1031&amp;""=""),"",IFERROR(INDEX('المنتجات'!$D$5:$D$204,MATCH($F1031,'المنتجات'!$A$5:$A$204,0))*G1031-H1031,0))</f>
        <v/>
      </c>
      <c r="L1031" s="18">
        <f>IF(AND(B1031&amp;""="",F1031&amp;""=""),"",IF(I1031="تم التسليم",IFERROR(INDEX('المحافظات'!$B$5:$B$44,MATCH($E1031,'المحافظات'!$A$5:$A$44,0)),0),0))</f>
        <v/>
      </c>
      <c r="M1031" s="18">
        <f>IF(AND(B1031&amp;""="",F1031&amp;""=""),"",IFERROR(INDEX('المنتجات'!$C$5:$C$204,MATCH($F1031,'المنتجات'!$A$5:$A$204,0))*G1031,0))</f>
        <v/>
      </c>
      <c r="N1031" s="18">
        <f>IF(AND(B1031&amp;""="",F1031&amp;""=""),"",IF(I1031="تم التسليم",IFERROR(INDEX('المحافظات'!$C$5:$C$44,MATCH($E1031,'المحافظات'!$A$5:$A$44,0)),0),IF(I1031="مرتجع",IFERROR(INDEX('المحافظات'!$D$5:$D$44,MATCH($E1031,'المحافظات'!$A$5:$A$44,0)),0),0)))</f>
        <v/>
      </c>
      <c r="O1031" s="18">
        <f>IF(AND(B1031&amp;""="",F1031&amp;""=""),"",IF(I1031="تم التسليم",K1031+L1031-M1031-N1031,IF(I1031="مرتجع",-N1031,IF(I1031="ملغي",0,""))))</f>
        <v/>
      </c>
      <c r="P1031" s="6">
        <f>IF(AND(B1031&amp;""="",F1031&amp;""=""),"",IF(NOT(ISNUMBER(MATCH(F1031,'المنتجات'!$A$5:$A$204,0))),"كود المنتج غير معروف",IF(NOT(ISNUMBER(MATCH(E1031,'المحافظات'!$A$5:$A$44,0))),"المنطقة غير معروفة",IF(K1031&lt;0,"الخصم أكبر من قيمة الطلب",IF(I1031&amp;""="","اكتب الحالة","")))))</f>
        <v/>
      </c>
    </row>
    <row r="1032">
      <c r="A1032" s="17" t="n"/>
      <c r="B1032" s="5" t="n"/>
      <c r="C1032" s="5" t="n"/>
      <c r="D1032" s="13" t="n"/>
      <c r="E1032" s="5" t="n"/>
      <c r="F1032" s="5" t="n"/>
      <c r="G1032" s="15" t="n"/>
      <c r="H1032" s="14" t="n"/>
      <c r="I1032" s="5" t="n"/>
      <c r="J1032" s="6">
        <f>IF(AND(B1032&amp;""="",F1032&amp;""=""),"",IFERROR(INDEX('المنتجات'!$B$5:$B$204,MATCH($F1032,'المنتجات'!$A$5:$A$204,0))&amp;"",""))</f>
        <v/>
      </c>
      <c r="K1032" s="18">
        <f>IF(AND(B1032&amp;""="",F1032&amp;""=""),"",IFERROR(INDEX('المنتجات'!$D$5:$D$204,MATCH($F1032,'المنتجات'!$A$5:$A$204,0))*G1032-H1032,0))</f>
        <v/>
      </c>
      <c r="L1032" s="18">
        <f>IF(AND(B1032&amp;""="",F1032&amp;""=""),"",IF(I1032="تم التسليم",IFERROR(INDEX('المحافظات'!$B$5:$B$44,MATCH($E1032,'المحافظات'!$A$5:$A$44,0)),0),0))</f>
        <v/>
      </c>
      <c r="M1032" s="18">
        <f>IF(AND(B1032&amp;""="",F1032&amp;""=""),"",IFERROR(INDEX('المنتجات'!$C$5:$C$204,MATCH($F1032,'المنتجات'!$A$5:$A$204,0))*G1032,0))</f>
        <v/>
      </c>
      <c r="N1032" s="18">
        <f>IF(AND(B1032&amp;""="",F1032&amp;""=""),"",IF(I1032="تم التسليم",IFERROR(INDEX('المحافظات'!$C$5:$C$44,MATCH($E1032,'المحافظات'!$A$5:$A$44,0)),0),IF(I1032="مرتجع",IFERROR(INDEX('المحافظات'!$D$5:$D$44,MATCH($E1032,'المحافظات'!$A$5:$A$44,0)),0),0)))</f>
        <v/>
      </c>
      <c r="O1032" s="18">
        <f>IF(AND(B1032&amp;""="",F1032&amp;""=""),"",IF(I1032="تم التسليم",K1032+L1032-M1032-N1032,IF(I1032="مرتجع",-N1032,IF(I1032="ملغي",0,""))))</f>
        <v/>
      </c>
      <c r="P1032" s="6">
        <f>IF(AND(B1032&amp;""="",F1032&amp;""=""),"",IF(NOT(ISNUMBER(MATCH(F1032,'المنتجات'!$A$5:$A$204,0))),"كود المنتج غير معروف",IF(NOT(ISNUMBER(MATCH(E1032,'المحافظات'!$A$5:$A$44,0))),"المنطقة غير معروفة",IF(K1032&lt;0,"الخصم أكبر من قيمة الطلب",IF(I1032&amp;""="","اكتب الحالة","")))))</f>
        <v/>
      </c>
    </row>
    <row r="1033">
      <c r="A1033" s="17" t="n"/>
      <c r="B1033" s="5" t="n"/>
      <c r="C1033" s="5" t="n"/>
      <c r="D1033" s="13" t="n"/>
      <c r="E1033" s="5" t="n"/>
      <c r="F1033" s="5" t="n"/>
      <c r="G1033" s="15" t="n"/>
      <c r="H1033" s="14" t="n"/>
      <c r="I1033" s="5" t="n"/>
      <c r="J1033" s="6">
        <f>IF(AND(B1033&amp;""="",F1033&amp;""=""),"",IFERROR(INDEX('المنتجات'!$B$5:$B$204,MATCH($F1033,'المنتجات'!$A$5:$A$204,0))&amp;"",""))</f>
        <v/>
      </c>
      <c r="K1033" s="18">
        <f>IF(AND(B1033&amp;""="",F1033&amp;""=""),"",IFERROR(INDEX('المنتجات'!$D$5:$D$204,MATCH($F1033,'المنتجات'!$A$5:$A$204,0))*G1033-H1033,0))</f>
        <v/>
      </c>
      <c r="L1033" s="18">
        <f>IF(AND(B1033&amp;""="",F1033&amp;""=""),"",IF(I1033="تم التسليم",IFERROR(INDEX('المحافظات'!$B$5:$B$44,MATCH($E1033,'المحافظات'!$A$5:$A$44,0)),0),0))</f>
        <v/>
      </c>
      <c r="M1033" s="18">
        <f>IF(AND(B1033&amp;""="",F1033&amp;""=""),"",IFERROR(INDEX('المنتجات'!$C$5:$C$204,MATCH($F1033,'المنتجات'!$A$5:$A$204,0))*G1033,0))</f>
        <v/>
      </c>
      <c r="N1033" s="18">
        <f>IF(AND(B1033&amp;""="",F1033&amp;""=""),"",IF(I1033="تم التسليم",IFERROR(INDEX('المحافظات'!$C$5:$C$44,MATCH($E1033,'المحافظات'!$A$5:$A$44,0)),0),IF(I1033="مرتجع",IFERROR(INDEX('المحافظات'!$D$5:$D$44,MATCH($E1033,'المحافظات'!$A$5:$A$44,0)),0),0)))</f>
        <v/>
      </c>
      <c r="O1033" s="18">
        <f>IF(AND(B1033&amp;""="",F1033&amp;""=""),"",IF(I1033="تم التسليم",K1033+L1033-M1033-N1033,IF(I1033="مرتجع",-N1033,IF(I1033="ملغي",0,""))))</f>
        <v/>
      </c>
      <c r="P1033" s="6">
        <f>IF(AND(B1033&amp;""="",F1033&amp;""=""),"",IF(NOT(ISNUMBER(MATCH(F1033,'المنتجات'!$A$5:$A$204,0))),"كود المنتج غير معروف",IF(NOT(ISNUMBER(MATCH(E1033,'المحافظات'!$A$5:$A$44,0))),"المنطقة غير معروفة",IF(K1033&lt;0,"الخصم أكبر من قيمة الطلب",IF(I1033&amp;""="","اكتب الحالة","")))))</f>
        <v/>
      </c>
    </row>
    <row r="1034">
      <c r="A1034" s="17" t="n"/>
      <c r="B1034" s="5" t="n"/>
      <c r="C1034" s="5" t="n"/>
      <c r="D1034" s="13" t="n"/>
      <c r="E1034" s="5" t="n"/>
      <c r="F1034" s="5" t="n"/>
      <c r="G1034" s="15" t="n"/>
      <c r="H1034" s="14" t="n"/>
      <c r="I1034" s="5" t="n"/>
      <c r="J1034" s="6">
        <f>IF(AND(B1034&amp;""="",F1034&amp;""=""),"",IFERROR(INDEX('المنتجات'!$B$5:$B$204,MATCH($F1034,'المنتجات'!$A$5:$A$204,0))&amp;"",""))</f>
        <v/>
      </c>
      <c r="K1034" s="18">
        <f>IF(AND(B1034&amp;""="",F1034&amp;""=""),"",IFERROR(INDEX('المنتجات'!$D$5:$D$204,MATCH($F1034,'المنتجات'!$A$5:$A$204,0))*G1034-H1034,0))</f>
        <v/>
      </c>
      <c r="L1034" s="18">
        <f>IF(AND(B1034&amp;""="",F1034&amp;""=""),"",IF(I1034="تم التسليم",IFERROR(INDEX('المحافظات'!$B$5:$B$44,MATCH($E1034,'المحافظات'!$A$5:$A$44,0)),0),0))</f>
        <v/>
      </c>
      <c r="M1034" s="18">
        <f>IF(AND(B1034&amp;""="",F1034&amp;""=""),"",IFERROR(INDEX('المنتجات'!$C$5:$C$204,MATCH($F1034,'المنتجات'!$A$5:$A$204,0))*G1034,0))</f>
        <v/>
      </c>
      <c r="N1034" s="18">
        <f>IF(AND(B1034&amp;""="",F1034&amp;""=""),"",IF(I1034="تم التسليم",IFERROR(INDEX('المحافظات'!$C$5:$C$44,MATCH($E1034,'المحافظات'!$A$5:$A$44,0)),0),IF(I1034="مرتجع",IFERROR(INDEX('المحافظات'!$D$5:$D$44,MATCH($E1034,'المحافظات'!$A$5:$A$44,0)),0),0)))</f>
        <v/>
      </c>
      <c r="O1034" s="18">
        <f>IF(AND(B1034&amp;""="",F1034&amp;""=""),"",IF(I1034="تم التسليم",K1034+L1034-M1034-N1034,IF(I1034="مرتجع",-N1034,IF(I1034="ملغي",0,""))))</f>
        <v/>
      </c>
      <c r="P1034" s="6">
        <f>IF(AND(B1034&amp;""="",F1034&amp;""=""),"",IF(NOT(ISNUMBER(MATCH(F1034,'المنتجات'!$A$5:$A$204,0))),"كود المنتج غير معروف",IF(NOT(ISNUMBER(MATCH(E1034,'المحافظات'!$A$5:$A$44,0))),"المنطقة غير معروفة",IF(K1034&lt;0,"الخصم أكبر من قيمة الطلب",IF(I1034&amp;""="","اكتب الحالة","")))))</f>
        <v/>
      </c>
    </row>
    <row r="1035">
      <c r="A1035" s="17" t="n"/>
      <c r="B1035" s="5" t="n"/>
      <c r="C1035" s="5" t="n"/>
      <c r="D1035" s="13" t="n"/>
      <c r="E1035" s="5" t="n"/>
      <c r="F1035" s="5" t="n"/>
      <c r="G1035" s="15" t="n"/>
      <c r="H1035" s="14" t="n"/>
      <c r="I1035" s="5" t="n"/>
      <c r="J1035" s="6">
        <f>IF(AND(B1035&amp;""="",F1035&amp;""=""),"",IFERROR(INDEX('المنتجات'!$B$5:$B$204,MATCH($F1035,'المنتجات'!$A$5:$A$204,0))&amp;"",""))</f>
        <v/>
      </c>
      <c r="K1035" s="18">
        <f>IF(AND(B1035&amp;""="",F1035&amp;""=""),"",IFERROR(INDEX('المنتجات'!$D$5:$D$204,MATCH($F1035,'المنتجات'!$A$5:$A$204,0))*G1035-H1035,0))</f>
        <v/>
      </c>
      <c r="L1035" s="18">
        <f>IF(AND(B1035&amp;""="",F1035&amp;""=""),"",IF(I1035="تم التسليم",IFERROR(INDEX('المحافظات'!$B$5:$B$44,MATCH($E1035,'المحافظات'!$A$5:$A$44,0)),0),0))</f>
        <v/>
      </c>
      <c r="M1035" s="18">
        <f>IF(AND(B1035&amp;""="",F1035&amp;""=""),"",IFERROR(INDEX('المنتجات'!$C$5:$C$204,MATCH($F1035,'المنتجات'!$A$5:$A$204,0))*G1035,0))</f>
        <v/>
      </c>
      <c r="N1035" s="18">
        <f>IF(AND(B1035&amp;""="",F1035&amp;""=""),"",IF(I1035="تم التسليم",IFERROR(INDEX('المحافظات'!$C$5:$C$44,MATCH($E1035,'المحافظات'!$A$5:$A$44,0)),0),IF(I1035="مرتجع",IFERROR(INDEX('المحافظات'!$D$5:$D$44,MATCH($E1035,'المحافظات'!$A$5:$A$44,0)),0),0)))</f>
        <v/>
      </c>
      <c r="O1035" s="18">
        <f>IF(AND(B1035&amp;""="",F1035&amp;""=""),"",IF(I1035="تم التسليم",K1035+L1035-M1035-N1035,IF(I1035="مرتجع",-N1035,IF(I1035="ملغي",0,""))))</f>
        <v/>
      </c>
      <c r="P1035" s="6">
        <f>IF(AND(B1035&amp;""="",F1035&amp;""=""),"",IF(NOT(ISNUMBER(MATCH(F1035,'المنتجات'!$A$5:$A$204,0))),"كود المنتج غير معروف",IF(NOT(ISNUMBER(MATCH(E1035,'المحافظات'!$A$5:$A$44,0))),"المنطقة غير معروفة",IF(K1035&lt;0,"الخصم أكبر من قيمة الطلب",IF(I1035&amp;""="","اكتب الحالة","")))))</f>
        <v/>
      </c>
    </row>
    <row r="1036">
      <c r="A1036" s="17" t="n"/>
      <c r="B1036" s="5" t="n"/>
      <c r="C1036" s="5" t="n"/>
      <c r="D1036" s="13" t="n"/>
      <c r="E1036" s="5" t="n"/>
      <c r="F1036" s="5" t="n"/>
      <c r="G1036" s="15" t="n"/>
      <c r="H1036" s="14" t="n"/>
      <c r="I1036" s="5" t="n"/>
      <c r="J1036" s="6">
        <f>IF(AND(B1036&amp;""="",F1036&amp;""=""),"",IFERROR(INDEX('المنتجات'!$B$5:$B$204,MATCH($F1036,'المنتجات'!$A$5:$A$204,0))&amp;"",""))</f>
        <v/>
      </c>
      <c r="K1036" s="18">
        <f>IF(AND(B1036&amp;""="",F1036&amp;""=""),"",IFERROR(INDEX('المنتجات'!$D$5:$D$204,MATCH($F1036,'المنتجات'!$A$5:$A$204,0))*G1036-H1036,0))</f>
        <v/>
      </c>
      <c r="L1036" s="18">
        <f>IF(AND(B1036&amp;""="",F1036&amp;""=""),"",IF(I1036="تم التسليم",IFERROR(INDEX('المحافظات'!$B$5:$B$44,MATCH($E1036,'المحافظات'!$A$5:$A$44,0)),0),0))</f>
        <v/>
      </c>
      <c r="M1036" s="18">
        <f>IF(AND(B1036&amp;""="",F1036&amp;""=""),"",IFERROR(INDEX('المنتجات'!$C$5:$C$204,MATCH($F1036,'المنتجات'!$A$5:$A$204,0))*G1036,0))</f>
        <v/>
      </c>
      <c r="N1036" s="18">
        <f>IF(AND(B1036&amp;""="",F1036&amp;""=""),"",IF(I1036="تم التسليم",IFERROR(INDEX('المحافظات'!$C$5:$C$44,MATCH($E1036,'المحافظات'!$A$5:$A$44,0)),0),IF(I1036="مرتجع",IFERROR(INDEX('المحافظات'!$D$5:$D$44,MATCH($E1036,'المحافظات'!$A$5:$A$44,0)),0),0)))</f>
        <v/>
      </c>
      <c r="O1036" s="18">
        <f>IF(AND(B1036&amp;""="",F1036&amp;""=""),"",IF(I1036="تم التسليم",K1036+L1036-M1036-N1036,IF(I1036="مرتجع",-N1036,IF(I1036="ملغي",0,""))))</f>
        <v/>
      </c>
      <c r="P1036" s="6">
        <f>IF(AND(B1036&amp;""="",F1036&amp;""=""),"",IF(NOT(ISNUMBER(MATCH(F1036,'المنتجات'!$A$5:$A$204,0))),"كود المنتج غير معروف",IF(NOT(ISNUMBER(MATCH(E1036,'المحافظات'!$A$5:$A$44,0))),"المنطقة غير معروفة",IF(K1036&lt;0,"الخصم أكبر من قيمة الطلب",IF(I1036&amp;""="","اكتب الحالة","")))))</f>
        <v/>
      </c>
    </row>
    <row r="1037">
      <c r="A1037" s="17" t="n"/>
      <c r="B1037" s="5" t="n"/>
      <c r="C1037" s="5" t="n"/>
      <c r="D1037" s="13" t="n"/>
      <c r="E1037" s="5" t="n"/>
      <c r="F1037" s="5" t="n"/>
      <c r="G1037" s="15" t="n"/>
      <c r="H1037" s="14" t="n"/>
      <c r="I1037" s="5" t="n"/>
      <c r="J1037" s="6">
        <f>IF(AND(B1037&amp;""="",F1037&amp;""=""),"",IFERROR(INDEX('المنتجات'!$B$5:$B$204,MATCH($F1037,'المنتجات'!$A$5:$A$204,0))&amp;"",""))</f>
        <v/>
      </c>
      <c r="K1037" s="18">
        <f>IF(AND(B1037&amp;""="",F1037&amp;""=""),"",IFERROR(INDEX('المنتجات'!$D$5:$D$204,MATCH($F1037,'المنتجات'!$A$5:$A$204,0))*G1037-H1037,0))</f>
        <v/>
      </c>
      <c r="L1037" s="18">
        <f>IF(AND(B1037&amp;""="",F1037&amp;""=""),"",IF(I1037="تم التسليم",IFERROR(INDEX('المحافظات'!$B$5:$B$44,MATCH($E1037,'المحافظات'!$A$5:$A$44,0)),0),0))</f>
        <v/>
      </c>
      <c r="M1037" s="18">
        <f>IF(AND(B1037&amp;""="",F1037&amp;""=""),"",IFERROR(INDEX('المنتجات'!$C$5:$C$204,MATCH($F1037,'المنتجات'!$A$5:$A$204,0))*G1037,0))</f>
        <v/>
      </c>
      <c r="N1037" s="18">
        <f>IF(AND(B1037&amp;""="",F1037&amp;""=""),"",IF(I1037="تم التسليم",IFERROR(INDEX('المحافظات'!$C$5:$C$44,MATCH($E1037,'المحافظات'!$A$5:$A$44,0)),0),IF(I1037="مرتجع",IFERROR(INDEX('المحافظات'!$D$5:$D$44,MATCH($E1037,'المحافظات'!$A$5:$A$44,0)),0),0)))</f>
        <v/>
      </c>
      <c r="O1037" s="18">
        <f>IF(AND(B1037&amp;""="",F1037&amp;""=""),"",IF(I1037="تم التسليم",K1037+L1037-M1037-N1037,IF(I1037="مرتجع",-N1037,IF(I1037="ملغي",0,""))))</f>
        <v/>
      </c>
      <c r="P1037" s="6">
        <f>IF(AND(B1037&amp;""="",F1037&amp;""=""),"",IF(NOT(ISNUMBER(MATCH(F1037,'المنتجات'!$A$5:$A$204,0))),"كود المنتج غير معروف",IF(NOT(ISNUMBER(MATCH(E1037,'المحافظات'!$A$5:$A$44,0))),"المنطقة غير معروفة",IF(K1037&lt;0,"الخصم أكبر من قيمة الطلب",IF(I1037&amp;""="","اكتب الحالة","")))))</f>
        <v/>
      </c>
    </row>
    <row r="1038">
      <c r="A1038" s="17" t="n"/>
      <c r="B1038" s="5" t="n"/>
      <c r="C1038" s="5" t="n"/>
      <c r="D1038" s="13" t="n"/>
      <c r="E1038" s="5" t="n"/>
      <c r="F1038" s="5" t="n"/>
      <c r="G1038" s="15" t="n"/>
      <c r="H1038" s="14" t="n"/>
      <c r="I1038" s="5" t="n"/>
      <c r="J1038" s="6">
        <f>IF(AND(B1038&amp;""="",F1038&amp;""=""),"",IFERROR(INDEX('المنتجات'!$B$5:$B$204,MATCH($F1038,'المنتجات'!$A$5:$A$204,0))&amp;"",""))</f>
        <v/>
      </c>
      <c r="K1038" s="18">
        <f>IF(AND(B1038&amp;""="",F1038&amp;""=""),"",IFERROR(INDEX('المنتجات'!$D$5:$D$204,MATCH($F1038,'المنتجات'!$A$5:$A$204,0))*G1038-H1038,0))</f>
        <v/>
      </c>
      <c r="L1038" s="18">
        <f>IF(AND(B1038&amp;""="",F1038&amp;""=""),"",IF(I1038="تم التسليم",IFERROR(INDEX('المحافظات'!$B$5:$B$44,MATCH($E1038,'المحافظات'!$A$5:$A$44,0)),0),0))</f>
        <v/>
      </c>
      <c r="M1038" s="18">
        <f>IF(AND(B1038&amp;""="",F1038&amp;""=""),"",IFERROR(INDEX('المنتجات'!$C$5:$C$204,MATCH($F1038,'المنتجات'!$A$5:$A$204,0))*G1038,0))</f>
        <v/>
      </c>
      <c r="N1038" s="18">
        <f>IF(AND(B1038&amp;""="",F1038&amp;""=""),"",IF(I1038="تم التسليم",IFERROR(INDEX('المحافظات'!$C$5:$C$44,MATCH($E1038,'المحافظات'!$A$5:$A$44,0)),0),IF(I1038="مرتجع",IFERROR(INDEX('المحافظات'!$D$5:$D$44,MATCH($E1038,'المحافظات'!$A$5:$A$44,0)),0),0)))</f>
        <v/>
      </c>
      <c r="O1038" s="18">
        <f>IF(AND(B1038&amp;""="",F1038&amp;""=""),"",IF(I1038="تم التسليم",K1038+L1038-M1038-N1038,IF(I1038="مرتجع",-N1038,IF(I1038="ملغي",0,""))))</f>
        <v/>
      </c>
      <c r="P1038" s="6">
        <f>IF(AND(B1038&amp;""="",F1038&amp;""=""),"",IF(NOT(ISNUMBER(MATCH(F1038,'المنتجات'!$A$5:$A$204,0))),"كود المنتج غير معروف",IF(NOT(ISNUMBER(MATCH(E1038,'المحافظات'!$A$5:$A$44,0))),"المنطقة غير معروفة",IF(K1038&lt;0,"الخصم أكبر من قيمة الطلب",IF(I1038&amp;""="","اكتب الحالة","")))))</f>
        <v/>
      </c>
    </row>
    <row r="1039">
      <c r="A1039" s="17" t="n"/>
      <c r="B1039" s="5" t="n"/>
      <c r="C1039" s="5" t="n"/>
      <c r="D1039" s="13" t="n"/>
      <c r="E1039" s="5" t="n"/>
      <c r="F1039" s="5" t="n"/>
      <c r="G1039" s="15" t="n"/>
      <c r="H1039" s="14" t="n"/>
      <c r="I1039" s="5" t="n"/>
      <c r="J1039" s="6">
        <f>IF(AND(B1039&amp;""="",F1039&amp;""=""),"",IFERROR(INDEX('المنتجات'!$B$5:$B$204,MATCH($F1039,'المنتجات'!$A$5:$A$204,0))&amp;"",""))</f>
        <v/>
      </c>
      <c r="K1039" s="18">
        <f>IF(AND(B1039&amp;""="",F1039&amp;""=""),"",IFERROR(INDEX('المنتجات'!$D$5:$D$204,MATCH($F1039,'المنتجات'!$A$5:$A$204,0))*G1039-H1039,0))</f>
        <v/>
      </c>
      <c r="L1039" s="18">
        <f>IF(AND(B1039&amp;""="",F1039&amp;""=""),"",IF(I1039="تم التسليم",IFERROR(INDEX('المحافظات'!$B$5:$B$44,MATCH($E1039,'المحافظات'!$A$5:$A$44,0)),0),0))</f>
        <v/>
      </c>
      <c r="M1039" s="18">
        <f>IF(AND(B1039&amp;""="",F1039&amp;""=""),"",IFERROR(INDEX('المنتجات'!$C$5:$C$204,MATCH($F1039,'المنتجات'!$A$5:$A$204,0))*G1039,0))</f>
        <v/>
      </c>
      <c r="N1039" s="18">
        <f>IF(AND(B1039&amp;""="",F1039&amp;""=""),"",IF(I1039="تم التسليم",IFERROR(INDEX('المحافظات'!$C$5:$C$44,MATCH($E1039,'المحافظات'!$A$5:$A$44,0)),0),IF(I1039="مرتجع",IFERROR(INDEX('المحافظات'!$D$5:$D$44,MATCH($E1039,'المحافظات'!$A$5:$A$44,0)),0),0)))</f>
        <v/>
      </c>
      <c r="O1039" s="18">
        <f>IF(AND(B1039&amp;""="",F1039&amp;""=""),"",IF(I1039="تم التسليم",K1039+L1039-M1039-N1039,IF(I1039="مرتجع",-N1039,IF(I1039="ملغي",0,""))))</f>
        <v/>
      </c>
      <c r="P1039" s="6">
        <f>IF(AND(B1039&amp;""="",F1039&amp;""=""),"",IF(NOT(ISNUMBER(MATCH(F1039,'المنتجات'!$A$5:$A$204,0))),"كود المنتج غير معروف",IF(NOT(ISNUMBER(MATCH(E1039,'المحافظات'!$A$5:$A$44,0))),"المنطقة غير معروفة",IF(K1039&lt;0,"الخصم أكبر من قيمة الطلب",IF(I1039&amp;""="","اكتب الحالة","")))))</f>
        <v/>
      </c>
    </row>
    <row r="1040">
      <c r="A1040" s="17" t="n"/>
      <c r="B1040" s="5" t="n"/>
      <c r="C1040" s="5" t="n"/>
      <c r="D1040" s="13" t="n"/>
      <c r="E1040" s="5" t="n"/>
      <c r="F1040" s="5" t="n"/>
      <c r="G1040" s="15" t="n"/>
      <c r="H1040" s="14" t="n"/>
      <c r="I1040" s="5" t="n"/>
      <c r="J1040" s="6">
        <f>IF(AND(B1040&amp;""="",F1040&amp;""=""),"",IFERROR(INDEX('المنتجات'!$B$5:$B$204,MATCH($F1040,'المنتجات'!$A$5:$A$204,0))&amp;"",""))</f>
        <v/>
      </c>
      <c r="K1040" s="18">
        <f>IF(AND(B1040&amp;""="",F1040&amp;""=""),"",IFERROR(INDEX('المنتجات'!$D$5:$D$204,MATCH($F1040,'المنتجات'!$A$5:$A$204,0))*G1040-H1040,0))</f>
        <v/>
      </c>
      <c r="L1040" s="18">
        <f>IF(AND(B1040&amp;""="",F1040&amp;""=""),"",IF(I1040="تم التسليم",IFERROR(INDEX('المحافظات'!$B$5:$B$44,MATCH($E1040,'المحافظات'!$A$5:$A$44,0)),0),0))</f>
        <v/>
      </c>
      <c r="M1040" s="18">
        <f>IF(AND(B1040&amp;""="",F1040&amp;""=""),"",IFERROR(INDEX('المنتجات'!$C$5:$C$204,MATCH($F1040,'المنتجات'!$A$5:$A$204,0))*G1040,0))</f>
        <v/>
      </c>
      <c r="N1040" s="18">
        <f>IF(AND(B1040&amp;""="",F1040&amp;""=""),"",IF(I1040="تم التسليم",IFERROR(INDEX('المحافظات'!$C$5:$C$44,MATCH($E1040,'المحافظات'!$A$5:$A$44,0)),0),IF(I1040="مرتجع",IFERROR(INDEX('المحافظات'!$D$5:$D$44,MATCH($E1040,'المحافظات'!$A$5:$A$44,0)),0),0)))</f>
        <v/>
      </c>
      <c r="O1040" s="18">
        <f>IF(AND(B1040&amp;""="",F1040&amp;""=""),"",IF(I1040="تم التسليم",K1040+L1040-M1040-N1040,IF(I1040="مرتجع",-N1040,IF(I1040="ملغي",0,""))))</f>
        <v/>
      </c>
      <c r="P1040" s="6">
        <f>IF(AND(B1040&amp;""="",F1040&amp;""=""),"",IF(NOT(ISNUMBER(MATCH(F1040,'المنتجات'!$A$5:$A$204,0))),"كود المنتج غير معروف",IF(NOT(ISNUMBER(MATCH(E1040,'المحافظات'!$A$5:$A$44,0))),"المنطقة غير معروفة",IF(K1040&lt;0,"الخصم أكبر من قيمة الطلب",IF(I1040&amp;""="","اكتب الحالة","")))))</f>
        <v/>
      </c>
    </row>
    <row r="1041">
      <c r="A1041" s="17" t="n"/>
      <c r="B1041" s="5" t="n"/>
      <c r="C1041" s="5" t="n"/>
      <c r="D1041" s="13" t="n"/>
      <c r="E1041" s="5" t="n"/>
      <c r="F1041" s="5" t="n"/>
      <c r="G1041" s="15" t="n"/>
      <c r="H1041" s="14" t="n"/>
      <c r="I1041" s="5" t="n"/>
      <c r="J1041" s="6">
        <f>IF(AND(B1041&amp;""="",F1041&amp;""=""),"",IFERROR(INDEX('المنتجات'!$B$5:$B$204,MATCH($F1041,'المنتجات'!$A$5:$A$204,0))&amp;"",""))</f>
        <v/>
      </c>
      <c r="K1041" s="18">
        <f>IF(AND(B1041&amp;""="",F1041&amp;""=""),"",IFERROR(INDEX('المنتجات'!$D$5:$D$204,MATCH($F1041,'المنتجات'!$A$5:$A$204,0))*G1041-H1041,0))</f>
        <v/>
      </c>
      <c r="L1041" s="18">
        <f>IF(AND(B1041&amp;""="",F1041&amp;""=""),"",IF(I1041="تم التسليم",IFERROR(INDEX('المحافظات'!$B$5:$B$44,MATCH($E1041,'المحافظات'!$A$5:$A$44,0)),0),0))</f>
        <v/>
      </c>
      <c r="M1041" s="18">
        <f>IF(AND(B1041&amp;""="",F1041&amp;""=""),"",IFERROR(INDEX('المنتجات'!$C$5:$C$204,MATCH($F1041,'المنتجات'!$A$5:$A$204,0))*G1041,0))</f>
        <v/>
      </c>
      <c r="N1041" s="18">
        <f>IF(AND(B1041&amp;""="",F1041&amp;""=""),"",IF(I1041="تم التسليم",IFERROR(INDEX('المحافظات'!$C$5:$C$44,MATCH($E1041,'المحافظات'!$A$5:$A$44,0)),0),IF(I1041="مرتجع",IFERROR(INDEX('المحافظات'!$D$5:$D$44,MATCH($E1041,'المحافظات'!$A$5:$A$44,0)),0),0)))</f>
        <v/>
      </c>
      <c r="O1041" s="18">
        <f>IF(AND(B1041&amp;""="",F1041&amp;""=""),"",IF(I1041="تم التسليم",K1041+L1041-M1041-N1041,IF(I1041="مرتجع",-N1041,IF(I1041="ملغي",0,""))))</f>
        <v/>
      </c>
      <c r="P1041" s="6">
        <f>IF(AND(B1041&amp;""="",F1041&amp;""=""),"",IF(NOT(ISNUMBER(MATCH(F1041,'المنتجات'!$A$5:$A$204,0))),"كود المنتج غير معروف",IF(NOT(ISNUMBER(MATCH(E1041,'المحافظات'!$A$5:$A$44,0))),"المنطقة غير معروفة",IF(K1041&lt;0,"الخصم أكبر من قيمة الطلب",IF(I1041&amp;""="","اكتب الحالة","")))))</f>
        <v/>
      </c>
    </row>
    <row r="1042">
      <c r="A1042" s="17" t="n"/>
      <c r="B1042" s="5" t="n"/>
      <c r="C1042" s="5" t="n"/>
      <c r="D1042" s="13" t="n"/>
      <c r="E1042" s="5" t="n"/>
      <c r="F1042" s="5" t="n"/>
      <c r="G1042" s="15" t="n"/>
      <c r="H1042" s="14" t="n"/>
      <c r="I1042" s="5" t="n"/>
      <c r="J1042" s="6">
        <f>IF(AND(B1042&amp;""="",F1042&amp;""=""),"",IFERROR(INDEX('المنتجات'!$B$5:$B$204,MATCH($F1042,'المنتجات'!$A$5:$A$204,0))&amp;"",""))</f>
        <v/>
      </c>
      <c r="K1042" s="18">
        <f>IF(AND(B1042&amp;""="",F1042&amp;""=""),"",IFERROR(INDEX('المنتجات'!$D$5:$D$204,MATCH($F1042,'المنتجات'!$A$5:$A$204,0))*G1042-H1042,0))</f>
        <v/>
      </c>
      <c r="L1042" s="18">
        <f>IF(AND(B1042&amp;""="",F1042&amp;""=""),"",IF(I1042="تم التسليم",IFERROR(INDEX('المحافظات'!$B$5:$B$44,MATCH($E1042,'المحافظات'!$A$5:$A$44,0)),0),0))</f>
        <v/>
      </c>
      <c r="M1042" s="18">
        <f>IF(AND(B1042&amp;""="",F1042&amp;""=""),"",IFERROR(INDEX('المنتجات'!$C$5:$C$204,MATCH($F1042,'المنتجات'!$A$5:$A$204,0))*G1042,0))</f>
        <v/>
      </c>
      <c r="N1042" s="18">
        <f>IF(AND(B1042&amp;""="",F1042&amp;""=""),"",IF(I1042="تم التسليم",IFERROR(INDEX('المحافظات'!$C$5:$C$44,MATCH($E1042,'المحافظات'!$A$5:$A$44,0)),0),IF(I1042="مرتجع",IFERROR(INDEX('المحافظات'!$D$5:$D$44,MATCH($E1042,'المحافظات'!$A$5:$A$44,0)),0),0)))</f>
        <v/>
      </c>
      <c r="O1042" s="18">
        <f>IF(AND(B1042&amp;""="",F1042&amp;""=""),"",IF(I1042="تم التسليم",K1042+L1042-M1042-N1042,IF(I1042="مرتجع",-N1042,IF(I1042="ملغي",0,""))))</f>
        <v/>
      </c>
      <c r="P1042" s="6">
        <f>IF(AND(B1042&amp;""="",F1042&amp;""=""),"",IF(NOT(ISNUMBER(MATCH(F1042,'المنتجات'!$A$5:$A$204,0))),"كود المنتج غير معروف",IF(NOT(ISNUMBER(MATCH(E1042,'المحافظات'!$A$5:$A$44,0))),"المنطقة غير معروفة",IF(K1042&lt;0,"الخصم أكبر من قيمة الطلب",IF(I1042&amp;""="","اكتب الحالة","")))))</f>
        <v/>
      </c>
    </row>
    <row r="1043">
      <c r="A1043" s="17" t="n"/>
      <c r="B1043" s="5" t="n"/>
      <c r="C1043" s="5" t="n"/>
      <c r="D1043" s="13" t="n"/>
      <c r="E1043" s="5" t="n"/>
      <c r="F1043" s="5" t="n"/>
      <c r="G1043" s="15" t="n"/>
      <c r="H1043" s="14" t="n"/>
      <c r="I1043" s="5" t="n"/>
      <c r="J1043" s="6">
        <f>IF(AND(B1043&amp;""="",F1043&amp;""=""),"",IFERROR(INDEX('المنتجات'!$B$5:$B$204,MATCH($F1043,'المنتجات'!$A$5:$A$204,0))&amp;"",""))</f>
        <v/>
      </c>
      <c r="K1043" s="18">
        <f>IF(AND(B1043&amp;""="",F1043&amp;""=""),"",IFERROR(INDEX('المنتجات'!$D$5:$D$204,MATCH($F1043,'المنتجات'!$A$5:$A$204,0))*G1043-H1043,0))</f>
        <v/>
      </c>
      <c r="L1043" s="18">
        <f>IF(AND(B1043&amp;""="",F1043&amp;""=""),"",IF(I1043="تم التسليم",IFERROR(INDEX('المحافظات'!$B$5:$B$44,MATCH($E1043,'المحافظات'!$A$5:$A$44,0)),0),0))</f>
        <v/>
      </c>
      <c r="M1043" s="18">
        <f>IF(AND(B1043&amp;""="",F1043&amp;""=""),"",IFERROR(INDEX('المنتجات'!$C$5:$C$204,MATCH($F1043,'المنتجات'!$A$5:$A$204,0))*G1043,0))</f>
        <v/>
      </c>
      <c r="N1043" s="18">
        <f>IF(AND(B1043&amp;""="",F1043&amp;""=""),"",IF(I1043="تم التسليم",IFERROR(INDEX('المحافظات'!$C$5:$C$44,MATCH($E1043,'المحافظات'!$A$5:$A$44,0)),0),IF(I1043="مرتجع",IFERROR(INDEX('المحافظات'!$D$5:$D$44,MATCH($E1043,'المحافظات'!$A$5:$A$44,0)),0),0)))</f>
        <v/>
      </c>
      <c r="O1043" s="18">
        <f>IF(AND(B1043&amp;""="",F1043&amp;""=""),"",IF(I1043="تم التسليم",K1043+L1043-M1043-N1043,IF(I1043="مرتجع",-N1043,IF(I1043="ملغي",0,""))))</f>
        <v/>
      </c>
      <c r="P1043" s="6">
        <f>IF(AND(B1043&amp;""="",F1043&amp;""=""),"",IF(NOT(ISNUMBER(MATCH(F1043,'المنتجات'!$A$5:$A$204,0))),"كود المنتج غير معروف",IF(NOT(ISNUMBER(MATCH(E1043,'المحافظات'!$A$5:$A$44,0))),"المنطقة غير معروفة",IF(K1043&lt;0,"الخصم أكبر من قيمة الطلب",IF(I1043&amp;""="","اكتب الحالة","")))))</f>
        <v/>
      </c>
    </row>
    <row r="1044">
      <c r="A1044" s="17" t="n"/>
      <c r="B1044" s="5" t="n"/>
      <c r="C1044" s="5" t="n"/>
      <c r="D1044" s="13" t="n"/>
      <c r="E1044" s="5" t="n"/>
      <c r="F1044" s="5" t="n"/>
      <c r="G1044" s="15" t="n"/>
      <c r="H1044" s="14" t="n"/>
      <c r="I1044" s="5" t="n"/>
      <c r="J1044" s="6">
        <f>IF(AND(B1044&amp;""="",F1044&amp;""=""),"",IFERROR(INDEX('المنتجات'!$B$5:$B$204,MATCH($F1044,'المنتجات'!$A$5:$A$204,0))&amp;"",""))</f>
        <v/>
      </c>
      <c r="K1044" s="18">
        <f>IF(AND(B1044&amp;""="",F1044&amp;""=""),"",IFERROR(INDEX('المنتجات'!$D$5:$D$204,MATCH($F1044,'المنتجات'!$A$5:$A$204,0))*G1044-H1044,0))</f>
        <v/>
      </c>
      <c r="L1044" s="18">
        <f>IF(AND(B1044&amp;""="",F1044&amp;""=""),"",IF(I1044="تم التسليم",IFERROR(INDEX('المحافظات'!$B$5:$B$44,MATCH($E1044,'المحافظات'!$A$5:$A$44,0)),0),0))</f>
        <v/>
      </c>
      <c r="M1044" s="18">
        <f>IF(AND(B1044&amp;""="",F1044&amp;""=""),"",IFERROR(INDEX('المنتجات'!$C$5:$C$204,MATCH($F1044,'المنتجات'!$A$5:$A$204,0))*G1044,0))</f>
        <v/>
      </c>
      <c r="N1044" s="18">
        <f>IF(AND(B1044&amp;""="",F1044&amp;""=""),"",IF(I1044="تم التسليم",IFERROR(INDEX('المحافظات'!$C$5:$C$44,MATCH($E1044,'المحافظات'!$A$5:$A$44,0)),0),IF(I1044="مرتجع",IFERROR(INDEX('المحافظات'!$D$5:$D$44,MATCH($E1044,'المحافظات'!$A$5:$A$44,0)),0),0)))</f>
        <v/>
      </c>
      <c r="O1044" s="18">
        <f>IF(AND(B1044&amp;""="",F1044&amp;""=""),"",IF(I1044="تم التسليم",K1044+L1044-M1044-N1044,IF(I1044="مرتجع",-N1044,IF(I1044="ملغي",0,""))))</f>
        <v/>
      </c>
      <c r="P1044" s="6">
        <f>IF(AND(B1044&amp;""="",F1044&amp;""=""),"",IF(NOT(ISNUMBER(MATCH(F1044,'المنتجات'!$A$5:$A$204,0))),"كود المنتج غير معروف",IF(NOT(ISNUMBER(MATCH(E1044,'المحافظات'!$A$5:$A$44,0))),"المنطقة غير معروفة",IF(K1044&lt;0,"الخصم أكبر من قيمة الطلب",IF(I1044&amp;""="","اكتب الحالة","")))))</f>
        <v/>
      </c>
    </row>
    <row r="1045">
      <c r="A1045" s="17" t="n"/>
      <c r="B1045" s="5" t="n"/>
      <c r="C1045" s="5" t="n"/>
      <c r="D1045" s="13" t="n"/>
      <c r="E1045" s="5" t="n"/>
      <c r="F1045" s="5" t="n"/>
      <c r="G1045" s="15" t="n"/>
      <c r="H1045" s="14" t="n"/>
      <c r="I1045" s="5" t="n"/>
      <c r="J1045" s="6">
        <f>IF(AND(B1045&amp;""="",F1045&amp;""=""),"",IFERROR(INDEX('المنتجات'!$B$5:$B$204,MATCH($F1045,'المنتجات'!$A$5:$A$204,0))&amp;"",""))</f>
        <v/>
      </c>
      <c r="K1045" s="18">
        <f>IF(AND(B1045&amp;""="",F1045&amp;""=""),"",IFERROR(INDEX('المنتجات'!$D$5:$D$204,MATCH($F1045,'المنتجات'!$A$5:$A$204,0))*G1045-H1045,0))</f>
        <v/>
      </c>
      <c r="L1045" s="18">
        <f>IF(AND(B1045&amp;""="",F1045&amp;""=""),"",IF(I1045="تم التسليم",IFERROR(INDEX('المحافظات'!$B$5:$B$44,MATCH($E1045,'المحافظات'!$A$5:$A$44,0)),0),0))</f>
        <v/>
      </c>
      <c r="M1045" s="18">
        <f>IF(AND(B1045&amp;""="",F1045&amp;""=""),"",IFERROR(INDEX('المنتجات'!$C$5:$C$204,MATCH($F1045,'المنتجات'!$A$5:$A$204,0))*G1045,0))</f>
        <v/>
      </c>
      <c r="N1045" s="18">
        <f>IF(AND(B1045&amp;""="",F1045&amp;""=""),"",IF(I1045="تم التسليم",IFERROR(INDEX('المحافظات'!$C$5:$C$44,MATCH($E1045,'المحافظات'!$A$5:$A$44,0)),0),IF(I1045="مرتجع",IFERROR(INDEX('المحافظات'!$D$5:$D$44,MATCH($E1045,'المحافظات'!$A$5:$A$44,0)),0),0)))</f>
        <v/>
      </c>
      <c r="O1045" s="18">
        <f>IF(AND(B1045&amp;""="",F1045&amp;""=""),"",IF(I1045="تم التسليم",K1045+L1045-M1045-N1045,IF(I1045="مرتجع",-N1045,IF(I1045="ملغي",0,""))))</f>
        <v/>
      </c>
      <c r="P1045" s="6">
        <f>IF(AND(B1045&amp;""="",F1045&amp;""=""),"",IF(NOT(ISNUMBER(MATCH(F1045,'المنتجات'!$A$5:$A$204,0))),"كود المنتج غير معروف",IF(NOT(ISNUMBER(MATCH(E1045,'المحافظات'!$A$5:$A$44,0))),"المنطقة غير معروفة",IF(K1045&lt;0,"الخصم أكبر من قيمة الطلب",IF(I1045&amp;""="","اكتب الحالة","")))))</f>
        <v/>
      </c>
    </row>
    <row r="1046">
      <c r="A1046" s="17" t="n"/>
      <c r="B1046" s="5" t="n"/>
      <c r="C1046" s="5" t="n"/>
      <c r="D1046" s="13" t="n"/>
      <c r="E1046" s="5" t="n"/>
      <c r="F1046" s="5" t="n"/>
      <c r="G1046" s="15" t="n"/>
      <c r="H1046" s="14" t="n"/>
      <c r="I1046" s="5" t="n"/>
      <c r="J1046" s="6">
        <f>IF(AND(B1046&amp;""="",F1046&amp;""=""),"",IFERROR(INDEX('المنتجات'!$B$5:$B$204,MATCH($F1046,'المنتجات'!$A$5:$A$204,0))&amp;"",""))</f>
        <v/>
      </c>
      <c r="K1046" s="18">
        <f>IF(AND(B1046&amp;""="",F1046&amp;""=""),"",IFERROR(INDEX('المنتجات'!$D$5:$D$204,MATCH($F1046,'المنتجات'!$A$5:$A$204,0))*G1046-H1046,0))</f>
        <v/>
      </c>
      <c r="L1046" s="18">
        <f>IF(AND(B1046&amp;""="",F1046&amp;""=""),"",IF(I1046="تم التسليم",IFERROR(INDEX('المحافظات'!$B$5:$B$44,MATCH($E1046,'المحافظات'!$A$5:$A$44,0)),0),0))</f>
        <v/>
      </c>
      <c r="M1046" s="18">
        <f>IF(AND(B1046&amp;""="",F1046&amp;""=""),"",IFERROR(INDEX('المنتجات'!$C$5:$C$204,MATCH($F1046,'المنتجات'!$A$5:$A$204,0))*G1046,0))</f>
        <v/>
      </c>
      <c r="N1046" s="18">
        <f>IF(AND(B1046&amp;""="",F1046&amp;""=""),"",IF(I1046="تم التسليم",IFERROR(INDEX('المحافظات'!$C$5:$C$44,MATCH($E1046,'المحافظات'!$A$5:$A$44,0)),0),IF(I1046="مرتجع",IFERROR(INDEX('المحافظات'!$D$5:$D$44,MATCH($E1046,'المحافظات'!$A$5:$A$44,0)),0),0)))</f>
        <v/>
      </c>
      <c r="O1046" s="18">
        <f>IF(AND(B1046&amp;""="",F1046&amp;""=""),"",IF(I1046="تم التسليم",K1046+L1046-M1046-N1046,IF(I1046="مرتجع",-N1046,IF(I1046="ملغي",0,""))))</f>
        <v/>
      </c>
      <c r="P1046" s="6">
        <f>IF(AND(B1046&amp;""="",F1046&amp;""=""),"",IF(NOT(ISNUMBER(MATCH(F1046,'المنتجات'!$A$5:$A$204,0))),"كود المنتج غير معروف",IF(NOT(ISNUMBER(MATCH(E1046,'المحافظات'!$A$5:$A$44,0))),"المنطقة غير معروفة",IF(K1046&lt;0,"الخصم أكبر من قيمة الطلب",IF(I1046&amp;""="","اكتب الحالة","")))))</f>
        <v/>
      </c>
    </row>
    <row r="1047">
      <c r="A1047" s="17" t="n"/>
      <c r="B1047" s="5" t="n"/>
      <c r="C1047" s="5" t="n"/>
      <c r="D1047" s="13" t="n"/>
      <c r="E1047" s="5" t="n"/>
      <c r="F1047" s="5" t="n"/>
      <c r="G1047" s="15" t="n"/>
      <c r="H1047" s="14" t="n"/>
      <c r="I1047" s="5" t="n"/>
      <c r="J1047" s="6">
        <f>IF(AND(B1047&amp;""="",F1047&amp;""=""),"",IFERROR(INDEX('المنتجات'!$B$5:$B$204,MATCH($F1047,'المنتجات'!$A$5:$A$204,0))&amp;"",""))</f>
        <v/>
      </c>
      <c r="K1047" s="18">
        <f>IF(AND(B1047&amp;""="",F1047&amp;""=""),"",IFERROR(INDEX('المنتجات'!$D$5:$D$204,MATCH($F1047,'المنتجات'!$A$5:$A$204,0))*G1047-H1047,0))</f>
        <v/>
      </c>
      <c r="L1047" s="18">
        <f>IF(AND(B1047&amp;""="",F1047&amp;""=""),"",IF(I1047="تم التسليم",IFERROR(INDEX('المحافظات'!$B$5:$B$44,MATCH($E1047,'المحافظات'!$A$5:$A$44,0)),0),0))</f>
        <v/>
      </c>
      <c r="M1047" s="18">
        <f>IF(AND(B1047&amp;""="",F1047&amp;""=""),"",IFERROR(INDEX('المنتجات'!$C$5:$C$204,MATCH($F1047,'المنتجات'!$A$5:$A$204,0))*G1047,0))</f>
        <v/>
      </c>
      <c r="N1047" s="18">
        <f>IF(AND(B1047&amp;""="",F1047&amp;""=""),"",IF(I1047="تم التسليم",IFERROR(INDEX('المحافظات'!$C$5:$C$44,MATCH($E1047,'المحافظات'!$A$5:$A$44,0)),0),IF(I1047="مرتجع",IFERROR(INDEX('المحافظات'!$D$5:$D$44,MATCH($E1047,'المحافظات'!$A$5:$A$44,0)),0),0)))</f>
        <v/>
      </c>
      <c r="O1047" s="18">
        <f>IF(AND(B1047&amp;""="",F1047&amp;""=""),"",IF(I1047="تم التسليم",K1047+L1047-M1047-N1047,IF(I1047="مرتجع",-N1047,IF(I1047="ملغي",0,""))))</f>
        <v/>
      </c>
      <c r="P1047" s="6">
        <f>IF(AND(B1047&amp;""="",F1047&amp;""=""),"",IF(NOT(ISNUMBER(MATCH(F1047,'المنتجات'!$A$5:$A$204,0))),"كود المنتج غير معروف",IF(NOT(ISNUMBER(MATCH(E1047,'المحافظات'!$A$5:$A$44,0))),"المنطقة غير معروفة",IF(K1047&lt;0,"الخصم أكبر من قيمة الطلب",IF(I1047&amp;""="","اكتب الحالة","")))))</f>
        <v/>
      </c>
    </row>
    <row r="1048">
      <c r="A1048" s="17" t="n"/>
      <c r="B1048" s="5" t="n"/>
      <c r="C1048" s="5" t="n"/>
      <c r="D1048" s="13" t="n"/>
      <c r="E1048" s="5" t="n"/>
      <c r="F1048" s="5" t="n"/>
      <c r="G1048" s="15" t="n"/>
      <c r="H1048" s="14" t="n"/>
      <c r="I1048" s="5" t="n"/>
      <c r="J1048" s="6">
        <f>IF(AND(B1048&amp;""="",F1048&amp;""=""),"",IFERROR(INDEX('المنتجات'!$B$5:$B$204,MATCH($F1048,'المنتجات'!$A$5:$A$204,0))&amp;"",""))</f>
        <v/>
      </c>
      <c r="K1048" s="18">
        <f>IF(AND(B1048&amp;""="",F1048&amp;""=""),"",IFERROR(INDEX('المنتجات'!$D$5:$D$204,MATCH($F1048,'المنتجات'!$A$5:$A$204,0))*G1048-H1048,0))</f>
        <v/>
      </c>
      <c r="L1048" s="18">
        <f>IF(AND(B1048&amp;""="",F1048&amp;""=""),"",IF(I1048="تم التسليم",IFERROR(INDEX('المحافظات'!$B$5:$B$44,MATCH($E1048,'المحافظات'!$A$5:$A$44,0)),0),0))</f>
        <v/>
      </c>
      <c r="M1048" s="18">
        <f>IF(AND(B1048&amp;""="",F1048&amp;""=""),"",IFERROR(INDEX('المنتجات'!$C$5:$C$204,MATCH($F1048,'المنتجات'!$A$5:$A$204,0))*G1048,0))</f>
        <v/>
      </c>
      <c r="N1048" s="18">
        <f>IF(AND(B1048&amp;""="",F1048&amp;""=""),"",IF(I1048="تم التسليم",IFERROR(INDEX('المحافظات'!$C$5:$C$44,MATCH($E1048,'المحافظات'!$A$5:$A$44,0)),0),IF(I1048="مرتجع",IFERROR(INDEX('المحافظات'!$D$5:$D$44,MATCH($E1048,'المحافظات'!$A$5:$A$44,0)),0),0)))</f>
        <v/>
      </c>
      <c r="O1048" s="18">
        <f>IF(AND(B1048&amp;""="",F1048&amp;""=""),"",IF(I1048="تم التسليم",K1048+L1048-M1048-N1048,IF(I1048="مرتجع",-N1048,IF(I1048="ملغي",0,""))))</f>
        <v/>
      </c>
      <c r="P1048" s="6">
        <f>IF(AND(B1048&amp;""="",F1048&amp;""=""),"",IF(NOT(ISNUMBER(MATCH(F1048,'المنتجات'!$A$5:$A$204,0))),"كود المنتج غير معروف",IF(NOT(ISNUMBER(MATCH(E1048,'المحافظات'!$A$5:$A$44,0))),"المنطقة غير معروفة",IF(K1048&lt;0,"الخصم أكبر من قيمة الطلب",IF(I1048&amp;""="","اكتب الحالة","")))))</f>
        <v/>
      </c>
    </row>
    <row r="1049">
      <c r="A1049" s="17" t="n"/>
      <c r="B1049" s="5" t="n"/>
      <c r="C1049" s="5" t="n"/>
      <c r="D1049" s="13" t="n"/>
      <c r="E1049" s="5" t="n"/>
      <c r="F1049" s="5" t="n"/>
      <c r="G1049" s="15" t="n"/>
      <c r="H1049" s="14" t="n"/>
      <c r="I1049" s="5" t="n"/>
      <c r="J1049" s="6">
        <f>IF(AND(B1049&amp;""="",F1049&amp;""=""),"",IFERROR(INDEX('المنتجات'!$B$5:$B$204,MATCH($F1049,'المنتجات'!$A$5:$A$204,0))&amp;"",""))</f>
        <v/>
      </c>
      <c r="K1049" s="18">
        <f>IF(AND(B1049&amp;""="",F1049&amp;""=""),"",IFERROR(INDEX('المنتجات'!$D$5:$D$204,MATCH($F1049,'المنتجات'!$A$5:$A$204,0))*G1049-H1049,0))</f>
        <v/>
      </c>
      <c r="L1049" s="18">
        <f>IF(AND(B1049&amp;""="",F1049&amp;""=""),"",IF(I1049="تم التسليم",IFERROR(INDEX('المحافظات'!$B$5:$B$44,MATCH($E1049,'المحافظات'!$A$5:$A$44,0)),0),0))</f>
        <v/>
      </c>
      <c r="M1049" s="18">
        <f>IF(AND(B1049&amp;""="",F1049&amp;""=""),"",IFERROR(INDEX('المنتجات'!$C$5:$C$204,MATCH($F1049,'المنتجات'!$A$5:$A$204,0))*G1049,0))</f>
        <v/>
      </c>
      <c r="N1049" s="18">
        <f>IF(AND(B1049&amp;""="",F1049&amp;""=""),"",IF(I1049="تم التسليم",IFERROR(INDEX('المحافظات'!$C$5:$C$44,MATCH($E1049,'المحافظات'!$A$5:$A$44,0)),0),IF(I1049="مرتجع",IFERROR(INDEX('المحافظات'!$D$5:$D$44,MATCH($E1049,'المحافظات'!$A$5:$A$44,0)),0),0)))</f>
        <v/>
      </c>
      <c r="O1049" s="18">
        <f>IF(AND(B1049&amp;""="",F1049&amp;""=""),"",IF(I1049="تم التسليم",K1049+L1049-M1049-N1049,IF(I1049="مرتجع",-N1049,IF(I1049="ملغي",0,""))))</f>
        <v/>
      </c>
      <c r="P1049" s="6">
        <f>IF(AND(B1049&amp;""="",F1049&amp;""=""),"",IF(NOT(ISNUMBER(MATCH(F1049,'المنتجات'!$A$5:$A$204,0))),"كود المنتج غير معروف",IF(NOT(ISNUMBER(MATCH(E1049,'المحافظات'!$A$5:$A$44,0))),"المنطقة غير معروفة",IF(K1049&lt;0,"الخصم أكبر من قيمة الطلب",IF(I1049&amp;""="","اكتب الحالة","")))))</f>
        <v/>
      </c>
    </row>
    <row r="1050">
      <c r="A1050" s="17" t="n"/>
      <c r="B1050" s="5" t="n"/>
      <c r="C1050" s="5" t="n"/>
      <c r="D1050" s="13" t="n"/>
      <c r="E1050" s="5" t="n"/>
      <c r="F1050" s="5" t="n"/>
      <c r="G1050" s="15" t="n"/>
      <c r="H1050" s="14" t="n"/>
      <c r="I1050" s="5" t="n"/>
      <c r="J1050" s="6">
        <f>IF(AND(B1050&amp;""="",F1050&amp;""=""),"",IFERROR(INDEX('المنتجات'!$B$5:$B$204,MATCH($F1050,'المنتجات'!$A$5:$A$204,0))&amp;"",""))</f>
        <v/>
      </c>
      <c r="K1050" s="18">
        <f>IF(AND(B1050&amp;""="",F1050&amp;""=""),"",IFERROR(INDEX('المنتجات'!$D$5:$D$204,MATCH($F1050,'المنتجات'!$A$5:$A$204,0))*G1050-H1050,0))</f>
        <v/>
      </c>
      <c r="L1050" s="18">
        <f>IF(AND(B1050&amp;""="",F1050&amp;""=""),"",IF(I1050="تم التسليم",IFERROR(INDEX('المحافظات'!$B$5:$B$44,MATCH($E1050,'المحافظات'!$A$5:$A$44,0)),0),0))</f>
        <v/>
      </c>
      <c r="M1050" s="18">
        <f>IF(AND(B1050&amp;""="",F1050&amp;""=""),"",IFERROR(INDEX('المنتجات'!$C$5:$C$204,MATCH($F1050,'المنتجات'!$A$5:$A$204,0))*G1050,0))</f>
        <v/>
      </c>
      <c r="N1050" s="18">
        <f>IF(AND(B1050&amp;""="",F1050&amp;""=""),"",IF(I1050="تم التسليم",IFERROR(INDEX('المحافظات'!$C$5:$C$44,MATCH($E1050,'المحافظات'!$A$5:$A$44,0)),0),IF(I1050="مرتجع",IFERROR(INDEX('المحافظات'!$D$5:$D$44,MATCH($E1050,'المحافظات'!$A$5:$A$44,0)),0),0)))</f>
        <v/>
      </c>
      <c r="O1050" s="18">
        <f>IF(AND(B1050&amp;""="",F1050&amp;""=""),"",IF(I1050="تم التسليم",K1050+L1050-M1050-N1050,IF(I1050="مرتجع",-N1050,IF(I1050="ملغي",0,""))))</f>
        <v/>
      </c>
      <c r="P1050" s="6">
        <f>IF(AND(B1050&amp;""="",F1050&amp;""=""),"",IF(NOT(ISNUMBER(MATCH(F1050,'المنتجات'!$A$5:$A$204,0))),"كود المنتج غير معروف",IF(NOT(ISNUMBER(MATCH(E1050,'المحافظات'!$A$5:$A$44,0))),"المنطقة غير معروفة",IF(K1050&lt;0,"الخصم أكبر من قيمة الطلب",IF(I1050&amp;""="","اكتب الحالة","")))))</f>
        <v/>
      </c>
    </row>
    <row r="1051">
      <c r="A1051" s="17" t="n"/>
      <c r="B1051" s="5" t="n"/>
      <c r="C1051" s="5" t="n"/>
      <c r="D1051" s="13" t="n"/>
      <c r="E1051" s="5" t="n"/>
      <c r="F1051" s="5" t="n"/>
      <c r="G1051" s="15" t="n"/>
      <c r="H1051" s="14" t="n"/>
      <c r="I1051" s="5" t="n"/>
      <c r="J1051" s="6">
        <f>IF(AND(B1051&amp;""="",F1051&amp;""=""),"",IFERROR(INDEX('المنتجات'!$B$5:$B$204,MATCH($F1051,'المنتجات'!$A$5:$A$204,0))&amp;"",""))</f>
        <v/>
      </c>
      <c r="K1051" s="18">
        <f>IF(AND(B1051&amp;""="",F1051&amp;""=""),"",IFERROR(INDEX('المنتجات'!$D$5:$D$204,MATCH($F1051,'المنتجات'!$A$5:$A$204,0))*G1051-H1051,0))</f>
        <v/>
      </c>
      <c r="L1051" s="18">
        <f>IF(AND(B1051&amp;""="",F1051&amp;""=""),"",IF(I1051="تم التسليم",IFERROR(INDEX('المحافظات'!$B$5:$B$44,MATCH($E1051,'المحافظات'!$A$5:$A$44,0)),0),0))</f>
        <v/>
      </c>
      <c r="M1051" s="18">
        <f>IF(AND(B1051&amp;""="",F1051&amp;""=""),"",IFERROR(INDEX('المنتجات'!$C$5:$C$204,MATCH($F1051,'المنتجات'!$A$5:$A$204,0))*G1051,0))</f>
        <v/>
      </c>
      <c r="N1051" s="18">
        <f>IF(AND(B1051&amp;""="",F1051&amp;""=""),"",IF(I1051="تم التسليم",IFERROR(INDEX('المحافظات'!$C$5:$C$44,MATCH($E1051,'المحافظات'!$A$5:$A$44,0)),0),IF(I1051="مرتجع",IFERROR(INDEX('المحافظات'!$D$5:$D$44,MATCH($E1051,'المحافظات'!$A$5:$A$44,0)),0),0)))</f>
        <v/>
      </c>
      <c r="O1051" s="18">
        <f>IF(AND(B1051&amp;""="",F1051&amp;""=""),"",IF(I1051="تم التسليم",K1051+L1051-M1051-N1051,IF(I1051="مرتجع",-N1051,IF(I1051="ملغي",0,""))))</f>
        <v/>
      </c>
      <c r="P1051" s="6">
        <f>IF(AND(B1051&amp;""="",F1051&amp;""=""),"",IF(NOT(ISNUMBER(MATCH(F1051,'المنتجات'!$A$5:$A$204,0))),"كود المنتج غير معروف",IF(NOT(ISNUMBER(MATCH(E1051,'المحافظات'!$A$5:$A$44,0))),"المنطقة غير معروفة",IF(K1051&lt;0,"الخصم أكبر من قيمة الطلب",IF(I1051&amp;""="","اكتب الحالة","")))))</f>
        <v/>
      </c>
    </row>
    <row r="1052">
      <c r="A1052" s="17" t="n"/>
      <c r="B1052" s="5" t="n"/>
      <c r="C1052" s="5" t="n"/>
      <c r="D1052" s="13" t="n"/>
      <c r="E1052" s="5" t="n"/>
      <c r="F1052" s="5" t="n"/>
      <c r="G1052" s="15" t="n"/>
      <c r="H1052" s="14" t="n"/>
      <c r="I1052" s="5" t="n"/>
      <c r="J1052" s="6">
        <f>IF(AND(B1052&amp;""="",F1052&amp;""=""),"",IFERROR(INDEX('المنتجات'!$B$5:$B$204,MATCH($F1052,'المنتجات'!$A$5:$A$204,0))&amp;"",""))</f>
        <v/>
      </c>
      <c r="K1052" s="18">
        <f>IF(AND(B1052&amp;""="",F1052&amp;""=""),"",IFERROR(INDEX('المنتجات'!$D$5:$D$204,MATCH($F1052,'المنتجات'!$A$5:$A$204,0))*G1052-H1052,0))</f>
        <v/>
      </c>
      <c r="L1052" s="18">
        <f>IF(AND(B1052&amp;""="",F1052&amp;""=""),"",IF(I1052="تم التسليم",IFERROR(INDEX('المحافظات'!$B$5:$B$44,MATCH($E1052,'المحافظات'!$A$5:$A$44,0)),0),0))</f>
        <v/>
      </c>
      <c r="M1052" s="18">
        <f>IF(AND(B1052&amp;""="",F1052&amp;""=""),"",IFERROR(INDEX('المنتجات'!$C$5:$C$204,MATCH($F1052,'المنتجات'!$A$5:$A$204,0))*G1052,0))</f>
        <v/>
      </c>
      <c r="N1052" s="18">
        <f>IF(AND(B1052&amp;""="",F1052&amp;""=""),"",IF(I1052="تم التسليم",IFERROR(INDEX('المحافظات'!$C$5:$C$44,MATCH($E1052,'المحافظات'!$A$5:$A$44,0)),0),IF(I1052="مرتجع",IFERROR(INDEX('المحافظات'!$D$5:$D$44,MATCH($E1052,'المحافظات'!$A$5:$A$44,0)),0),0)))</f>
        <v/>
      </c>
      <c r="O1052" s="18">
        <f>IF(AND(B1052&amp;""="",F1052&amp;""=""),"",IF(I1052="تم التسليم",K1052+L1052-M1052-N1052,IF(I1052="مرتجع",-N1052,IF(I1052="ملغي",0,""))))</f>
        <v/>
      </c>
      <c r="P1052" s="6">
        <f>IF(AND(B1052&amp;""="",F1052&amp;""=""),"",IF(NOT(ISNUMBER(MATCH(F1052,'المنتجات'!$A$5:$A$204,0))),"كود المنتج غير معروف",IF(NOT(ISNUMBER(MATCH(E1052,'المحافظات'!$A$5:$A$44,0))),"المنطقة غير معروفة",IF(K1052&lt;0,"الخصم أكبر من قيمة الطلب",IF(I1052&amp;""="","اكتب الحالة","")))))</f>
        <v/>
      </c>
    </row>
    <row r="1053">
      <c r="A1053" s="17" t="n"/>
      <c r="B1053" s="5" t="n"/>
      <c r="C1053" s="5" t="n"/>
      <c r="D1053" s="13" t="n"/>
      <c r="E1053" s="5" t="n"/>
      <c r="F1053" s="5" t="n"/>
      <c r="G1053" s="15" t="n"/>
      <c r="H1053" s="14" t="n"/>
      <c r="I1053" s="5" t="n"/>
      <c r="J1053" s="6">
        <f>IF(AND(B1053&amp;""="",F1053&amp;""=""),"",IFERROR(INDEX('المنتجات'!$B$5:$B$204,MATCH($F1053,'المنتجات'!$A$5:$A$204,0))&amp;"",""))</f>
        <v/>
      </c>
      <c r="K1053" s="18">
        <f>IF(AND(B1053&amp;""="",F1053&amp;""=""),"",IFERROR(INDEX('المنتجات'!$D$5:$D$204,MATCH($F1053,'المنتجات'!$A$5:$A$204,0))*G1053-H1053,0))</f>
        <v/>
      </c>
      <c r="L1053" s="18">
        <f>IF(AND(B1053&amp;""="",F1053&amp;""=""),"",IF(I1053="تم التسليم",IFERROR(INDEX('المحافظات'!$B$5:$B$44,MATCH($E1053,'المحافظات'!$A$5:$A$44,0)),0),0))</f>
        <v/>
      </c>
      <c r="M1053" s="18">
        <f>IF(AND(B1053&amp;""="",F1053&amp;""=""),"",IFERROR(INDEX('المنتجات'!$C$5:$C$204,MATCH($F1053,'المنتجات'!$A$5:$A$204,0))*G1053,0))</f>
        <v/>
      </c>
      <c r="N1053" s="18">
        <f>IF(AND(B1053&amp;""="",F1053&amp;""=""),"",IF(I1053="تم التسليم",IFERROR(INDEX('المحافظات'!$C$5:$C$44,MATCH($E1053,'المحافظات'!$A$5:$A$44,0)),0),IF(I1053="مرتجع",IFERROR(INDEX('المحافظات'!$D$5:$D$44,MATCH($E1053,'المحافظات'!$A$5:$A$44,0)),0),0)))</f>
        <v/>
      </c>
      <c r="O1053" s="18">
        <f>IF(AND(B1053&amp;""="",F1053&amp;""=""),"",IF(I1053="تم التسليم",K1053+L1053-M1053-N1053,IF(I1053="مرتجع",-N1053,IF(I1053="ملغي",0,""))))</f>
        <v/>
      </c>
      <c r="P1053" s="6">
        <f>IF(AND(B1053&amp;""="",F1053&amp;""=""),"",IF(NOT(ISNUMBER(MATCH(F1053,'المنتجات'!$A$5:$A$204,0))),"كود المنتج غير معروف",IF(NOT(ISNUMBER(MATCH(E1053,'المحافظات'!$A$5:$A$44,0))),"المنطقة غير معروفة",IF(K1053&lt;0,"الخصم أكبر من قيمة الطلب",IF(I1053&amp;""="","اكتب الحالة","")))))</f>
        <v/>
      </c>
    </row>
    <row r="1054">
      <c r="A1054" s="17" t="n"/>
      <c r="B1054" s="5" t="n"/>
      <c r="C1054" s="5" t="n"/>
      <c r="D1054" s="13" t="n"/>
      <c r="E1054" s="5" t="n"/>
      <c r="F1054" s="5" t="n"/>
      <c r="G1054" s="15" t="n"/>
      <c r="H1054" s="14" t="n"/>
      <c r="I1054" s="5" t="n"/>
      <c r="J1054" s="6">
        <f>IF(AND(B1054&amp;""="",F1054&amp;""=""),"",IFERROR(INDEX('المنتجات'!$B$5:$B$204,MATCH($F1054,'المنتجات'!$A$5:$A$204,0))&amp;"",""))</f>
        <v/>
      </c>
      <c r="K1054" s="18">
        <f>IF(AND(B1054&amp;""="",F1054&amp;""=""),"",IFERROR(INDEX('المنتجات'!$D$5:$D$204,MATCH($F1054,'المنتجات'!$A$5:$A$204,0))*G1054-H1054,0))</f>
        <v/>
      </c>
      <c r="L1054" s="18">
        <f>IF(AND(B1054&amp;""="",F1054&amp;""=""),"",IF(I1054="تم التسليم",IFERROR(INDEX('المحافظات'!$B$5:$B$44,MATCH($E1054,'المحافظات'!$A$5:$A$44,0)),0),0))</f>
        <v/>
      </c>
      <c r="M1054" s="18">
        <f>IF(AND(B1054&amp;""="",F1054&amp;""=""),"",IFERROR(INDEX('المنتجات'!$C$5:$C$204,MATCH($F1054,'المنتجات'!$A$5:$A$204,0))*G1054,0))</f>
        <v/>
      </c>
      <c r="N1054" s="18">
        <f>IF(AND(B1054&amp;""="",F1054&amp;""=""),"",IF(I1054="تم التسليم",IFERROR(INDEX('المحافظات'!$C$5:$C$44,MATCH($E1054,'المحافظات'!$A$5:$A$44,0)),0),IF(I1054="مرتجع",IFERROR(INDEX('المحافظات'!$D$5:$D$44,MATCH($E1054,'المحافظات'!$A$5:$A$44,0)),0),0)))</f>
        <v/>
      </c>
      <c r="O1054" s="18">
        <f>IF(AND(B1054&amp;""="",F1054&amp;""=""),"",IF(I1054="تم التسليم",K1054+L1054-M1054-N1054,IF(I1054="مرتجع",-N1054,IF(I1054="ملغي",0,""))))</f>
        <v/>
      </c>
      <c r="P1054" s="6">
        <f>IF(AND(B1054&amp;""="",F1054&amp;""=""),"",IF(NOT(ISNUMBER(MATCH(F1054,'المنتجات'!$A$5:$A$204,0))),"كود المنتج غير معروف",IF(NOT(ISNUMBER(MATCH(E1054,'المحافظات'!$A$5:$A$44,0))),"المنطقة غير معروفة",IF(K1054&lt;0,"الخصم أكبر من قيمة الطلب",IF(I1054&amp;""="","اكتب الحالة","")))))</f>
        <v/>
      </c>
    </row>
    <row r="1055">
      <c r="A1055" s="17" t="n"/>
      <c r="B1055" s="5" t="n"/>
      <c r="C1055" s="5" t="n"/>
      <c r="D1055" s="13" t="n"/>
      <c r="E1055" s="5" t="n"/>
      <c r="F1055" s="5" t="n"/>
      <c r="G1055" s="15" t="n"/>
      <c r="H1055" s="14" t="n"/>
      <c r="I1055" s="5" t="n"/>
      <c r="J1055" s="6">
        <f>IF(AND(B1055&amp;""="",F1055&amp;""=""),"",IFERROR(INDEX('المنتجات'!$B$5:$B$204,MATCH($F1055,'المنتجات'!$A$5:$A$204,0))&amp;"",""))</f>
        <v/>
      </c>
      <c r="K1055" s="18">
        <f>IF(AND(B1055&amp;""="",F1055&amp;""=""),"",IFERROR(INDEX('المنتجات'!$D$5:$D$204,MATCH($F1055,'المنتجات'!$A$5:$A$204,0))*G1055-H1055,0))</f>
        <v/>
      </c>
      <c r="L1055" s="18">
        <f>IF(AND(B1055&amp;""="",F1055&amp;""=""),"",IF(I1055="تم التسليم",IFERROR(INDEX('المحافظات'!$B$5:$B$44,MATCH($E1055,'المحافظات'!$A$5:$A$44,0)),0),0))</f>
        <v/>
      </c>
      <c r="M1055" s="18">
        <f>IF(AND(B1055&amp;""="",F1055&amp;""=""),"",IFERROR(INDEX('المنتجات'!$C$5:$C$204,MATCH($F1055,'المنتجات'!$A$5:$A$204,0))*G1055,0))</f>
        <v/>
      </c>
      <c r="N1055" s="18">
        <f>IF(AND(B1055&amp;""="",F1055&amp;""=""),"",IF(I1055="تم التسليم",IFERROR(INDEX('المحافظات'!$C$5:$C$44,MATCH($E1055,'المحافظات'!$A$5:$A$44,0)),0),IF(I1055="مرتجع",IFERROR(INDEX('المحافظات'!$D$5:$D$44,MATCH($E1055,'المحافظات'!$A$5:$A$44,0)),0),0)))</f>
        <v/>
      </c>
      <c r="O1055" s="18">
        <f>IF(AND(B1055&amp;""="",F1055&amp;""=""),"",IF(I1055="تم التسليم",K1055+L1055-M1055-N1055,IF(I1055="مرتجع",-N1055,IF(I1055="ملغي",0,""))))</f>
        <v/>
      </c>
      <c r="P1055" s="6">
        <f>IF(AND(B1055&amp;""="",F1055&amp;""=""),"",IF(NOT(ISNUMBER(MATCH(F1055,'المنتجات'!$A$5:$A$204,0))),"كود المنتج غير معروف",IF(NOT(ISNUMBER(MATCH(E1055,'المحافظات'!$A$5:$A$44,0))),"المنطقة غير معروفة",IF(K1055&lt;0,"الخصم أكبر من قيمة الطلب",IF(I1055&amp;""="","اكتب الحالة","")))))</f>
        <v/>
      </c>
    </row>
    <row r="1056">
      <c r="A1056" s="17" t="n"/>
      <c r="B1056" s="5" t="n"/>
      <c r="C1056" s="5" t="n"/>
      <c r="D1056" s="13" t="n"/>
      <c r="E1056" s="5" t="n"/>
      <c r="F1056" s="5" t="n"/>
      <c r="G1056" s="15" t="n"/>
      <c r="H1056" s="14" t="n"/>
      <c r="I1056" s="5" t="n"/>
      <c r="J1056" s="6">
        <f>IF(AND(B1056&amp;""="",F1056&amp;""=""),"",IFERROR(INDEX('المنتجات'!$B$5:$B$204,MATCH($F1056,'المنتجات'!$A$5:$A$204,0))&amp;"",""))</f>
        <v/>
      </c>
      <c r="K1056" s="18">
        <f>IF(AND(B1056&amp;""="",F1056&amp;""=""),"",IFERROR(INDEX('المنتجات'!$D$5:$D$204,MATCH($F1056,'المنتجات'!$A$5:$A$204,0))*G1056-H1056,0))</f>
        <v/>
      </c>
      <c r="L1056" s="18">
        <f>IF(AND(B1056&amp;""="",F1056&amp;""=""),"",IF(I1056="تم التسليم",IFERROR(INDEX('المحافظات'!$B$5:$B$44,MATCH($E1056,'المحافظات'!$A$5:$A$44,0)),0),0))</f>
        <v/>
      </c>
      <c r="M1056" s="18">
        <f>IF(AND(B1056&amp;""="",F1056&amp;""=""),"",IFERROR(INDEX('المنتجات'!$C$5:$C$204,MATCH($F1056,'المنتجات'!$A$5:$A$204,0))*G1056,0))</f>
        <v/>
      </c>
      <c r="N1056" s="18">
        <f>IF(AND(B1056&amp;""="",F1056&amp;""=""),"",IF(I1056="تم التسليم",IFERROR(INDEX('المحافظات'!$C$5:$C$44,MATCH($E1056,'المحافظات'!$A$5:$A$44,0)),0),IF(I1056="مرتجع",IFERROR(INDEX('المحافظات'!$D$5:$D$44,MATCH($E1056,'المحافظات'!$A$5:$A$44,0)),0),0)))</f>
        <v/>
      </c>
      <c r="O1056" s="18">
        <f>IF(AND(B1056&amp;""="",F1056&amp;""=""),"",IF(I1056="تم التسليم",K1056+L1056-M1056-N1056,IF(I1056="مرتجع",-N1056,IF(I1056="ملغي",0,""))))</f>
        <v/>
      </c>
      <c r="P1056" s="6">
        <f>IF(AND(B1056&amp;""="",F1056&amp;""=""),"",IF(NOT(ISNUMBER(MATCH(F1056,'المنتجات'!$A$5:$A$204,0))),"كود المنتج غير معروف",IF(NOT(ISNUMBER(MATCH(E1056,'المحافظات'!$A$5:$A$44,0))),"المنطقة غير معروفة",IF(K1056&lt;0,"الخصم أكبر من قيمة الطلب",IF(I1056&amp;""="","اكتب الحالة","")))))</f>
        <v/>
      </c>
    </row>
    <row r="1057">
      <c r="A1057" s="17" t="n"/>
      <c r="B1057" s="5" t="n"/>
      <c r="C1057" s="5" t="n"/>
      <c r="D1057" s="13" t="n"/>
      <c r="E1057" s="5" t="n"/>
      <c r="F1057" s="5" t="n"/>
      <c r="G1057" s="15" t="n"/>
      <c r="H1057" s="14" t="n"/>
      <c r="I1057" s="5" t="n"/>
      <c r="J1057" s="6">
        <f>IF(AND(B1057&amp;""="",F1057&amp;""=""),"",IFERROR(INDEX('المنتجات'!$B$5:$B$204,MATCH($F1057,'المنتجات'!$A$5:$A$204,0))&amp;"",""))</f>
        <v/>
      </c>
      <c r="K1057" s="18">
        <f>IF(AND(B1057&amp;""="",F1057&amp;""=""),"",IFERROR(INDEX('المنتجات'!$D$5:$D$204,MATCH($F1057,'المنتجات'!$A$5:$A$204,0))*G1057-H1057,0))</f>
        <v/>
      </c>
      <c r="L1057" s="18">
        <f>IF(AND(B1057&amp;""="",F1057&amp;""=""),"",IF(I1057="تم التسليم",IFERROR(INDEX('المحافظات'!$B$5:$B$44,MATCH($E1057,'المحافظات'!$A$5:$A$44,0)),0),0))</f>
        <v/>
      </c>
      <c r="M1057" s="18">
        <f>IF(AND(B1057&amp;""="",F1057&amp;""=""),"",IFERROR(INDEX('المنتجات'!$C$5:$C$204,MATCH($F1057,'المنتجات'!$A$5:$A$204,0))*G1057,0))</f>
        <v/>
      </c>
      <c r="N1057" s="18">
        <f>IF(AND(B1057&amp;""="",F1057&amp;""=""),"",IF(I1057="تم التسليم",IFERROR(INDEX('المحافظات'!$C$5:$C$44,MATCH($E1057,'المحافظات'!$A$5:$A$44,0)),0),IF(I1057="مرتجع",IFERROR(INDEX('المحافظات'!$D$5:$D$44,MATCH($E1057,'المحافظات'!$A$5:$A$44,0)),0),0)))</f>
        <v/>
      </c>
      <c r="O1057" s="18">
        <f>IF(AND(B1057&amp;""="",F1057&amp;""=""),"",IF(I1057="تم التسليم",K1057+L1057-M1057-N1057,IF(I1057="مرتجع",-N1057,IF(I1057="ملغي",0,""))))</f>
        <v/>
      </c>
      <c r="P1057" s="6">
        <f>IF(AND(B1057&amp;""="",F1057&amp;""=""),"",IF(NOT(ISNUMBER(MATCH(F1057,'المنتجات'!$A$5:$A$204,0))),"كود المنتج غير معروف",IF(NOT(ISNUMBER(MATCH(E1057,'المحافظات'!$A$5:$A$44,0))),"المنطقة غير معروفة",IF(K1057&lt;0,"الخصم أكبر من قيمة الطلب",IF(I1057&amp;""="","اكتب الحالة","")))))</f>
        <v/>
      </c>
    </row>
    <row r="1058">
      <c r="A1058" s="17" t="n"/>
      <c r="B1058" s="5" t="n"/>
      <c r="C1058" s="5" t="n"/>
      <c r="D1058" s="13" t="n"/>
      <c r="E1058" s="5" t="n"/>
      <c r="F1058" s="5" t="n"/>
      <c r="G1058" s="15" t="n"/>
      <c r="H1058" s="14" t="n"/>
      <c r="I1058" s="5" t="n"/>
      <c r="J1058" s="6">
        <f>IF(AND(B1058&amp;""="",F1058&amp;""=""),"",IFERROR(INDEX('المنتجات'!$B$5:$B$204,MATCH($F1058,'المنتجات'!$A$5:$A$204,0))&amp;"",""))</f>
        <v/>
      </c>
      <c r="K1058" s="18">
        <f>IF(AND(B1058&amp;""="",F1058&amp;""=""),"",IFERROR(INDEX('المنتجات'!$D$5:$D$204,MATCH($F1058,'المنتجات'!$A$5:$A$204,0))*G1058-H1058,0))</f>
        <v/>
      </c>
      <c r="L1058" s="18">
        <f>IF(AND(B1058&amp;""="",F1058&amp;""=""),"",IF(I1058="تم التسليم",IFERROR(INDEX('المحافظات'!$B$5:$B$44,MATCH($E1058,'المحافظات'!$A$5:$A$44,0)),0),0))</f>
        <v/>
      </c>
      <c r="M1058" s="18">
        <f>IF(AND(B1058&amp;""="",F1058&amp;""=""),"",IFERROR(INDEX('المنتجات'!$C$5:$C$204,MATCH($F1058,'المنتجات'!$A$5:$A$204,0))*G1058,0))</f>
        <v/>
      </c>
      <c r="N1058" s="18">
        <f>IF(AND(B1058&amp;""="",F1058&amp;""=""),"",IF(I1058="تم التسليم",IFERROR(INDEX('المحافظات'!$C$5:$C$44,MATCH($E1058,'المحافظات'!$A$5:$A$44,0)),0),IF(I1058="مرتجع",IFERROR(INDEX('المحافظات'!$D$5:$D$44,MATCH($E1058,'المحافظات'!$A$5:$A$44,0)),0),0)))</f>
        <v/>
      </c>
      <c r="O1058" s="18">
        <f>IF(AND(B1058&amp;""="",F1058&amp;""=""),"",IF(I1058="تم التسليم",K1058+L1058-M1058-N1058,IF(I1058="مرتجع",-N1058,IF(I1058="ملغي",0,""))))</f>
        <v/>
      </c>
      <c r="P1058" s="6">
        <f>IF(AND(B1058&amp;""="",F1058&amp;""=""),"",IF(NOT(ISNUMBER(MATCH(F1058,'المنتجات'!$A$5:$A$204,0))),"كود المنتج غير معروف",IF(NOT(ISNUMBER(MATCH(E1058,'المحافظات'!$A$5:$A$44,0))),"المنطقة غير معروفة",IF(K1058&lt;0,"الخصم أكبر من قيمة الطلب",IF(I1058&amp;""="","اكتب الحالة","")))))</f>
        <v/>
      </c>
    </row>
    <row r="1059">
      <c r="A1059" s="17" t="n"/>
      <c r="B1059" s="5" t="n"/>
      <c r="C1059" s="5" t="n"/>
      <c r="D1059" s="13" t="n"/>
      <c r="E1059" s="5" t="n"/>
      <c r="F1059" s="5" t="n"/>
      <c r="G1059" s="15" t="n"/>
      <c r="H1059" s="14" t="n"/>
      <c r="I1059" s="5" t="n"/>
      <c r="J1059" s="6">
        <f>IF(AND(B1059&amp;""="",F1059&amp;""=""),"",IFERROR(INDEX('المنتجات'!$B$5:$B$204,MATCH($F1059,'المنتجات'!$A$5:$A$204,0))&amp;"",""))</f>
        <v/>
      </c>
      <c r="K1059" s="18">
        <f>IF(AND(B1059&amp;""="",F1059&amp;""=""),"",IFERROR(INDEX('المنتجات'!$D$5:$D$204,MATCH($F1059,'المنتجات'!$A$5:$A$204,0))*G1059-H1059,0))</f>
        <v/>
      </c>
      <c r="L1059" s="18">
        <f>IF(AND(B1059&amp;""="",F1059&amp;""=""),"",IF(I1059="تم التسليم",IFERROR(INDEX('المحافظات'!$B$5:$B$44,MATCH($E1059,'المحافظات'!$A$5:$A$44,0)),0),0))</f>
        <v/>
      </c>
      <c r="M1059" s="18">
        <f>IF(AND(B1059&amp;""="",F1059&amp;""=""),"",IFERROR(INDEX('المنتجات'!$C$5:$C$204,MATCH($F1059,'المنتجات'!$A$5:$A$204,0))*G1059,0))</f>
        <v/>
      </c>
      <c r="N1059" s="18">
        <f>IF(AND(B1059&amp;""="",F1059&amp;""=""),"",IF(I1059="تم التسليم",IFERROR(INDEX('المحافظات'!$C$5:$C$44,MATCH($E1059,'المحافظات'!$A$5:$A$44,0)),0),IF(I1059="مرتجع",IFERROR(INDEX('المحافظات'!$D$5:$D$44,MATCH($E1059,'المحافظات'!$A$5:$A$44,0)),0),0)))</f>
        <v/>
      </c>
      <c r="O1059" s="18">
        <f>IF(AND(B1059&amp;""="",F1059&amp;""=""),"",IF(I1059="تم التسليم",K1059+L1059-M1059-N1059,IF(I1059="مرتجع",-N1059,IF(I1059="ملغي",0,""))))</f>
        <v/>
      </c>
      <c r="P1059" s="6">
        <f>IF(AND(B1059&amp;""="",F1059&amp;""=""),"",IF(NOT(ISNUMBER(MATCH(F1059,'المنتجات'!$A$5:$A$204,0))),"كود المنتج غير معروف",IF(NOT(ISNUMBER(MATCH(E1059,'المحافظات'!$A$5:$A$44,0))),"المنطقة غير معروفة",IF(K1059&lt;0,"الخصم أكبر من قيمة الطلب",IF(I1059&amp;""="","اكتب الحالة","")))))</f>
        <v/>
      </c>
    </row>
    <row r="1060">
      <c r="A1060" s="17" t="n"/>
      <c r="B1060" s="5" t="n"/>
      <c r="C1060" s="5" t="n"/>
      <c r="D1060" s="13" t="n"/>
      <c r="E1060" s="5" t="n"/>
      <c r="F1060" s="5" t="n"/>
      <c r="G1060" s="15" t="n"/>
      <c r="H1060" s="14" t="n"/>
      <c r="I1060" s="5" t="n"/>
      <c r="J1060" s="6">
        <f>IF(AND(B1060&amp;""="",F1060&amp;""=""),"",IFERROR(INDEX('المنتجات'!$B$5:$B$204,MATCH($F1060,'المنتجات'!$A$5:$A$204,0))&amp;"",""))</f>
        <v/>
      </c>
      <c r="K1060" s="18">
        <f>IF(AND(B1060&amp;""="",F1060&amp;""=""),"",IFERROR(INDEX('المنتجات'!$D$5:$D$204,MATCH($F1060,'المنتجات'!$A$5:$A$204,0))*G1060-H1060,0))</f>
        <v/>
      </c>
      <c r="L1060" s="18">
        <f>IF(AND(B1060&amp;""="",F1060&amp;""=""),"",IF(I1060="تم التسليم",IFERROR(INDEX('المحافظات'!$B$5:$B$44,MATCH($E1060,'المحافظات'!$A$5:$A$44,0)),0),0))</f>
        <v/>
      </c>
      <c r="M1060" s="18">
        <f>IF(AND(B1060&amp;""="",F1060&amp;""=""),"",IFERROR(INDEX('المنتجات'!$C$5:$C$204,MATCH($F1060,'المنتجات'!$A$5:$A$204,0))*G1060,0))</f>
        <v/>
      </c>
      <c r="N1060" s="18">
        <f>IF(AND(B1060&amp;""="",F1060&amp;""=""),"",IF(I1060="تم التسليم",IFERROR(INDEX('المحافظات'!$C$5:$C$44,MATCH($E1060,'المحافظات'!$A$5:$A$44,0)),0),IF(I1060="مرتجع",IFERROR(INDEX('المحافظات'!$D$5:$D$44,MATCH($E1060,'المحافظات'!$A$5:$A$44,0)),0),0)))</f>
        <v/>
      </c>
      <c r="O1060" s="18">
        <f>IF(AND(B1060&amp;""="",F1060&amp;""=""),"",IF(I1060="تم التسليم",K1060+L1060-M1060-N1060,IF(I1060="مرتجع",-N1060,IF(I1060="ملغي",0,""))))</f>
        <v/>
      </c>
      <c r="P1060" s="6">
        <f>IF(AND(B1060&amp;""="",F1060&amp;""=""),"",IF(NOT(ISNUMBER(MATCH(F1060,'المنتجات'!$A$5:$A$204,0))),"كود المنتج غير معروف",IF(NOT(ISNUMBER(MATCH(E1060,'المحافظات'!$A$5:$A$44,0))),"المنطقة غير معروفة",IF(K1060&lt;0,"الخصم أكبر من قيمة الطلب",IF(I1060&amp;""="","اكتب الحالة","")))))</f>
        <v/>
      </c>
    </row>
    <row r="1061">
      <c r="A1061" s="17" t="n"/>
      <c r="B1061" s="5" t="n"/>
      <c r="C1061" s="5" t="n"/>
      <c r="D1061" s="13" t="n"/>
      <c r="E1061" s="5" t="n"/>
      <c r="F1061" s="5" t="n"/>
      <c r="G1061" s="15" t="n"/>
      <c r="H1061" s="14" t="n"/>
      <c r="I1061" s="5" t="n"/>
      <c r="J1061" s="6">
        <f>IF(AND(B1061&amp;""="",F1061&amp;""=""),"",IFERROR(INDEX('المنتجات'!$B$5:$B$204,MATCH($F1061,'المنتجات'!$A$5:$A$204,0))&amp;"",""))</f>
        <v/>
      </c>
      <c r="K1061" s="18">
        <f>IF(AND(B1061&amp;""="",F1061&amp;""=""),"",IFERROR(INDEX('المنتجات'!$D$5:$D$204,MATCH($F1061,'المنتجات'!$A$5:$A$204,0))*G1061-H1061,0))</f>
        <v/>
      </c>
      <c r="L1061" s="18">
        <f>IF(AND(B1061&amp;""="",F1061&amp;""=""),"",IF(I1061="تم التسليم",IFERROR(INDEX('المحافظات'!$B$5:$B$44,MATCH($E1061,'المحافظات'!$A$5:$A$44,0)),0),0))</f>
        <v/>
      </c>
      <c r="M1061" s="18">
        <f>IF(AND(B1061&amp;""="",F1061&amp;""=""),"",IFERROR(INDEX('المنتجات'!$C$5:$C$204,MATCH($F1061,'المنتجات'!$A$5:$A$204,0))*G1061,0))</f>
        <v/>
      </c>
      <c r="N1061" s="18">
        <f>IF(AND(B1061&amp;""="",F1061&amp;""=""),"",IF(I1061="تم التسليم",IFERROR(INDEX('المحافظات'!$C$5:$C$44,MATCH($E1061,'المحافظات'!$A$5:$A$44,0)),0),IF(I1061="مرتجع",IFERROR(INDEX('المحافظات'!$D$5:$D$44,MATCH($E1061,'المحافظات'!$A$5:$A$44,0)),0),0)))</f>
        <v/>
      </c>
      <c r="O1061" s="18">
        <f>IF(AND(B1061&amp;""="",F1061&amp;""=""),"",IF(I1061="تم التسليم",K1061+L1061-M1061-N1061,IF(I1061="مرتجع",-N1061,IF(I1061="ملغي",0,""))))</f>
        <v/>
      </c>
      <c r="P1061" s="6">
        <f>IF(AND(B1061&amp;""="",F1061&amp;""=""),"",IF(NOT(ISNUMBER(MATCH(F1061,'المنتجات'!$A$5:$A$204,0))),"كود المنتج غير معروف",IF(NOT(ISNUMBER(MATCH(E1061,'المحافظات'!$A$5:$A$44,0))),"المنطقة غير معروفة",IF(K1061&lt;0,"الخصم أكبر من قيمة الطلب",IF(I1061&amp;""="","اكتب الحالة","")))))</f>
        <v/>
      </c>
    </row>
    <row r="1062">
      <c r="A1062" s="17" t="n"/>
      <c r="B1062" s="5" t="n"/>
      <c r="C1062" s="5" t="n"/>
      <c r="D1062" s="13" t="n"/>
      <c r="E1062" s="5" t="n"/>
      <c r="F1062" s="5" t="n"/>
      <c r="G1062" s="15" t="n"/>
      <c r="H1062" s="14" t="n"/>
      <c r="I1062" s="5" t="n"/>
      <c r="J1062" s="6">
        <f>IF(AND(B1062&amp;""="",F1062&amp;""=""),"",IFERROR(INDEX('المنتجات'!$B$5:$B$204,MATCH($F1062,'المنتجات'!$A$5:$A$204,0))&amp;"",""))</f>
        <v/>
      </c>
      <c r="K1062" s="18">
        <f>IF(AND(B1062&amp;""="",F1062&amp;""=""),"",IFERROR(INDEX('المنتجات'!$D$5:$D$204,MATCH($F1062,'المنتجات'!$A$5:$A$204,0))*G1062-H1062,0))</f>
        <v/>
      </c>
      <c r="L1062" s="18">
        <f>IF(AND(B1062&amp;""="",F1062&amp;""=""),"",IF(I1062="تم التسليم",IFERROR(INDEX('المحافظات'!$B$5:$B$44,MATCH($E1062,'المحافظات'!$A$5:$A$44,0)),0),0))</f>
        <v/>
      </c>
      <c r="M1062" s="18">
        <f>IF(AND(B1062&amp;""="",F1062&amp;""=""),"",IFERROR(INDEX('المنتجات'!$C$5:$C$204,MATCH($F1062,'المنتجات'!$A$5:$A$204,0))*G1062,0))</f>
        <v/>
      </c>
      <c r="N1062" s="18">
        <f>IF(AND(B1062&amp;""="",F1062&amp;""=""),"",IF(I1062="تم التسليم",IFERROR(INDEX('المحافظات'!$C$5:$C$44,MATCH($E1062,'المحافظات'!$A$5:$A$44,0)),0),IF(I1062="مرتجع",IFERROR(INDEX('المحافظات'!$D$5:$D$44,MATCH($E1062,'المحافظات'!$A$5:$A$44,0)),0),0)))</f>
        <v/>
      </c>
      <c r="O1062" s="18">
        <f>IF(AND(B1062&amp;""="",F1062&amp;""=""),"",IF(I1062="تم التسليم",K1062+L1062-M1062-N1062,IF(I1062="مرتجع",-N1062,IF(I1062="ملغي",0,""))))</f>
        <v/>
      </c>
      <c r="P1062" s="6">
        <f>IF(AND(B1062&amp;""="",F1062&amp;""=""),"",IF(NOT(ISNUMBER(MATCH(F1062,'المنتجات'!$A$5:$A$204,0))),"كود المنتج غير معروف",IF(NOT(ISNUMBER(MATCH(E1062,'المحافظات'!$A$5:$A$44,0))),"المنطقة غير معروفة",IF(K1062&lt;0,"الخصم أكبر من قيمة الطلب",IF(I1062&amp;""="","اكتب الحالة","")))))</f>
        <v/>
      </c>
    </row>
    <row r="1063">
      <c r="A1063" s="17" t="n"/>
      <c r="B1063" s="5" t="n"/>
      <c r="C1063" s="5" t="n"/>
      <c r="D1063" s="13" t="n"/>
      <c r="E1063" s="5" t="n"/>
      <c r="F1063" s="5" t="n"/>
      <c r="G1063" s="15" t="n"/>
      <c r="H1063" s="14" t="n"/>
      <c r="I1063" s="5" t="n"/>
      <c r="J1063" s="6">
        <f>IF(AND(B1063&amp;""="",F1063&amp;""=""),"",IFERROR(INDEX('المنتجات'!$B$5:$B$204,MATCH($F1063,'المنتجات'!$A$5:$A$204,0))&amp;"",""))</f>
        <v/>
      </c>
      <c r="K1063" s="18">
        <f>IF(AND(B1063&amp;""="",F1063&amp;""=""),"",IFERROR(INDEX('المنتجات'!$D$5:$D$204,MATCH($F1063,'المنتجات'!$A$5:$A$204,0))*G1063-H1063,0))</f>
        <v/>
      </c>
      <c r="L1063" s="18">
        <f>IF(AND(B1063&amp;""="",F1063&amp;""=""),"",IF(I1063="تم التسليم",IFERROR(INDEX('المحافظات'!$B$5:$B$44,MATCH($E1063,'المحافظات'!$A$5:$A$44,0)),0),0))</f>
        <v/>
      </c>
      <c r="M1063" s="18">
        <f>IF(AND(B1063&amp;""="",F1063&amp;""=""),"",IFERROR(INDEX('المنتجات'!$C$5:$C$204,MATCH($F1063,'المنتجات'!$A$5:$A$204,0))*G1063,0))</f>
        <v/>
      </c>
      <c r="N1063" s="18">
        <f>IF(AND(B1063&amp;""="",F1063&amp;""=""),"",IF(I1063="تم التسليم",IFERROR(INDEX('المحافظات'!$C$5:$C$44,MATCH($E1063,'المحافظات'!$A$5:$A$44,0)),0),IF(I1063="مرتجع",IFERROR(INDEX('المحافظات'!$D$5:$D$44,MATCH($E1063,'المحافظات'!$A$5:$A$44,0)),0),0)))</f>
        <v/>
      </c>
      <c r="O1063" s="18">
        <f>IF(AND(B1063&amp;""="",F1063&amp;""=""),"",IF(I1063="تم التسليم",K1063+L1063-M1063-N1063,IF(I1063="مرتجع",-N1063,IF(I1063="ملغي",0,""))))</f>
        <v/>
      </c>
      <c r="P1063" s="6">
        <f>IF(AND(B1063&amp;""="",F1063&amp;""=""),"",IF(NOT(ISNUMBER(MATCH(F1063,'المنتجات'!$A$5:$A$204,0))),"كود المنتج غير معروف",IF(NOT(ISNUMBER(MATCH(E1063,'المحافظات'!$A$5:$A$44,0))),"المنطقة غير معروفة",IF(K1063&lt;0,"الخصم أكبر من قيمة الطلب",IF(I1063&amp;""="","اكتب الحالة","")))))</f>
        <v/>
      </c>
    </row>
    <row r="1064">
      <c r="A1064" s="17" t="n"/>
      <c r="B1064" s="5" t="n"/>
      <c r="C1064" s="5" t="n"/>
      <c r="D1064" s="13" t="n"/>
      <c r="E1064" s="5" t="n"/>
      <c r="F1064" s="5" t="n"/>
      <c r="G1064" s="15" t="n"/>
      <c r="H1064" s="14" t="n"/>
      <c r="I1064" s="5" t="n"/>
      <c r="J1064" s="6">
        <f>IF(AND(B1064&amp;""="",F1064&amp;""=""),"",IFERROR(INDEX('المنتجات'!$B$5:$B$204,MATCH($F1064,'المنتجات'!$A$5:$A$204,0))&amp;"",""))</f>
        <v/>
      </c>
      <c r="K1064" s="18">
        <f>IF(AND(B1064&amp;""="",F1064&amp;""=""),"",IFERROR(INDEX('المنتجات'!$D$5:$D$204,MATCH($F1064,'المنتجات'!$A$5:$A$204,0))*G1064-H1064,0))</f>
        <v/>
      </c>
      <c r="L1064" s="18">
        <f>IF(AND(B1064&amp;""="",F1064&amp;""=""),"",IF(I1064="تم التسليم",IFERROR(INDEX('المحافظات'!$B$5:$B$44,MATCH($E1064,'المحافظات'!$A$5:$A$44,0)),0),0))</f>
        <v/>
      </c>
      <c r="M1064" s="18">
        <f>IF(AND(B1064&amp;""="",F1064&amp;""=""),"",IFERROR(INDEX('المنتجات'!$C$5:$C$204,MATCH($F1064,'المنتجات'!$A$5:$A$204,0))*G1064,0))</f>
        <v/>
      </c>
      <c r="N1064" s="18">
        <f>IF(AND(B1064&amp;""="",F1064&amp;""=""),"",IF(I1064="تم التسليم",IFERROR(INDEX('المحافظات'!$C$5:$C$44,MATCH($E1064,'المحافظات'!$A$5:$A$44,0)),0),IF(I1064="مرتجع",IFERROR(INDEX('المحافظات'!$D$5:$D$44,MATCH($E1064,'المحافظات'!$A$5:$A$44,0)),0),0)))</f>
        <v/>
      </c>
      <c r="O1064" s="18">
        <f>IF(AND(B1064&amp;""="",F1064&amp;""=""),"",IF(I1064="تم التسليم",K1064+L1064-M1064-N1064,IF(I1064="مرتجع",-N1064,IF(I1064="ملغي",0,""))))</f>
        <v/>
      </c>
      <c r="P1064" s="6">
        <f>IF(AND(B1064&amp;""="",F1064&amp;""=""),"",IF(NOT(ISNUMBER(MATCH(F1064,'المنتجات'!$A$5:$A$204,0))),"كود المنتج غير معروف",IF(NOT(ISNUMBER(MATCH(E1064,'المحافظات'!$A$5:$A$44,0))),"المنطقة غير معروفة",IF(K1064&lt;0,"الخصم أكبر من قيمة الطلب",IF(I1064&amp;""="","اكتب الحالة","")))))</f>
        <v/>
      </c>
    </row>
    <row r="1065">
      <c r="A1065" s="17" t="n"/>
      <c r="B1065" s="5" t="n"/>
      <c r="C1065" s="5" t="n"/>
      <c r="D1065" s="13" t="n"/>
      <c r="E1065" s="5" t="n"/>
      <c r="F1065" s="5" t="n"/>
      <c r="G1065" s="15" t="n"/>
      <c r="H1065" s="14" t="n"/>
      <c r="I1065" s="5" t="n"/>
      <c r="J1065" s="6">
        <f>IF(AND(B1065&amp;""="",F1065&amp;""=""),"",IFERROR(INDEX('المنتجات'!$B$5:$B$204,MATCH($F1065,'المنتجات'!$A$5:$A$204,0))&amp;"",""))</f>
        <v/>
      </c>
      <c r="K1065" s="18">
        <f>IF(AND(B1065&amp;""="",F1065&amp;""=""),"",IFERROR(INDEX('المنتجات'!$D$5:$D$204,MATCH($F1065,'المنتجات'!$A$5:$A$204,0))*G1065-H1065,0))</f>
        <v/>
      </c>
      <c r="L1065" s="18">
        <f>IF(AND(B1065&amp;""="",F1065&amp;""=""),"",IF(I1065="تم التسليم",IFERROR(INDEX('المحافظات'!$B$5:$B$44,MATCH($E1065,'المحافظات'!$A$5:$A$44,0)),0),0))</f>
        <v/>
      </c>
      <c r="M1065" s="18">
        <f>IF(AND(B1065&amp;""="",F1065&amp;""=""),"",IFERROR(INDEX('المنتجات'!$C$5:$C$204,MATCH($F1065,'المنتجات'!$A$5:$A$204,0))*G1065,0))</f>
        <v/>
      </c>
      <c r="N1065" s="18">
        <f>IF(AND(B1065&amp;""="",F1065&amp;""=""),"",IF(I1065="تم التسليم",IFERROR(INDEX('المحافظات'!$C$5:$C$44,MATCH($E1065,'المحافظات'!$A$5:$A$44,0)),0),IF(I1065="مرتجع",IFERROR(INDEX('المحافظات'!$D$5:$D$44,MATCH($E1065,'المحافظات'!$A$5:$A$44,0)),0),0)))</f>
        <v/>
      </c>
      <c r="O1065" s="18">
        <f>IF(AND(B1065&amp;""="",F1065&amp;""=""),"",IF(I1065="تم التسليم",K1065+L1065-M1065-N1065,IF(I1065="مرتجع",-N1065,IF(I1065="ملغي",0,""))))</f>
        <v/>
      </c>
      <c r="P1065" s="6">
        <f>IF(AND(B1065&amp;""="",F1065&amp;""=""),"",IF(NOT(ISNUMBER(MATCH(F1065,'المنتجات'!$A$5:$A$204,0))),"كود المنتج غير معروف",IF(NOT(ISNUMBER(MATCH(E1065,'المحافظات'!$A$5:$A$44,0))),"المنطقة غير معروفة",IF(K1065&lt;0,"الخصم أكبر من قيمة الطلب",IF(I1065&amp;""="","اكتب الحالة","")))))</f>
        <v/>
      </c>
    </row>
    <row r="1066">
      <c r="A1066" s="17" t="n"/>
      <c r="B1066" s="5" t="n"/>
      <c r="C1066" s="5" t="n"/>
      <c r="D1066" s="13" t="n"/>
      <c r="E1066" s="5" t="n"/>
      <c r="F1066" s="5" t="n"/>
      <c r="G1066" s="15" t="n"/>
      <c r="H1066" s="14" t="n"/>
      <c r="I1066" s="5" t="n"/>
      <c r="J1066" s="6">
        <f>IF(AND(B1066&amp;""="",F1066&amp;""=""),"",IFERROR(INDEX('المنتجات'!$B$5:$B$204,MATCH($F1066,'المنتجات'!$A$5:$A$204,0))&amp;"",""))</f>
        <v/>
      </c>
      <c r="K1066" s="18">
        <f>IF(AND(B1066&amp;""="",F1066&amp;""=""),"",IFERROR(INDEX('المنتجات'!$D$5:$D$204,MATCH($F1066,'المنتجات'!$A$5:$A$204,0))*G1066-H1066,0))</f>
        <v/>
      </c>
      <c r="L1066" s="18">
        <f>IF(AND(B1066&amp;""="",F1066&amp;""=""),"",IF(I1066="تم التسليم",IFERROR(INDEX('المحافظات'!$B$5:$B$44,MATCH($E1066,'المحافظات'!$A$5:$A$44,0)),0),0))</f>
        <v/>
      </c>
      <c r="M1066" s="18">
        <f>IF(AND(B1066&amp;""="",F1066&amp;""=""),"",IFERROR(INDEX('المنتجات'!$C$5:$C$204,MATCH($F1066,'المنتجات'!$A$5:$A$204,0))*G1066,0))</f>
        <v/>
      </c>
      <c r="N1066" s="18">
        <f>IF(AND(B1066&amp;""="",F1066&amp;""=""),"",IF(I1066="تم التسليم",IFERROR(INDEX('المحافظات'!$C$5:$C$44,MATCH($E1066,'المحافظات'!$A$5:$A$44,0)),0),IF(I1066="مرتجع",IFERROR(INDEX('المحافظات'!$D$5:$D$44,MATCH($E1066,'المحافظات'!$A$5:$A$44,0)),0),0)))</f>
        <v/>
      </c>
      <c r="O1066" s="18">
        <f>IF(AND(B1066&amp;""="",F1066&amp;""=""),"",IF(I1066="تم التسليم",K1066+L1066-M1066-N1066,IF(I1066="مرتجع",-N1066,IF(I1066="ملغي",0,""))))</f>
        <v/>
      </c>
      <c r="P1066" s="6">
        <f>IF(AND(B1066&amp;""="",F1066&amp;""=""),"",IF(NOT(ISNUMBER(MATCH(F1066,'المنتجات'!$A$5:$A$204,0))),"كود المنتج غير معروف",IF(NOT(ISNUMBER(MATCH(E1066,'المحافظات'!$A$5:$A$44,0))),"المنطقة غير معروفة",IF(K1066&lt;0,"الخصم أكبر من قيمة الطلب",IF(I1066&amp;""="","اكتب الحالة","")))))</f>
        <v/>
      </c>
    </row>
    <row r="1067">
      <c r="A1067" s="17" t="n"/>
      <c r="B1067" s="5" t="n"/>
      <c r="C1067" s="5" t="n"/>
      <c r="D1067" s="13" t="n"/>
      <c r="E1067" s="5" t="n"/>
      <c r="F1067" s="5" t="n"/>
      <c r="G1067" s="15" t="n"/>
      <c r="H1067" s="14" t="n"/>
      <c r="I1067" s="5" t="n"/>
      <c r="J1067" s="6">
        <f>IF(AND(B1067&amp;""="",F1067&amp;""=""),"",IFERROR(INDEX('المنتجات'!$B$5:$B$204,MATCH($F1067,'المنتجات'!$A$5:$A$204,0))&amp;"",""))</f>
        <v/>
      </c>
      <c r="K1067" s="18">
        <f>IF(AND(B1067&amp;""="",F1067&amp;""=""),"",IFERROR(INDEX('المنتجات'!$D$5:$D$204,MATCH($F1067,'المنتجات'!$A$5:$A$204,0))*G1067-H1067,0))</f>
        <v/>
      </c>
      <c r="L1067" s="18">
        <f>IF(AND(B1067&amp;""="",F1067&amp;""=""),"",IF(I1067="تم التسليم",IFERROR(INDEX('المحافظات'!$B$5:$B$44,MATCH($E1067,'المحافظات'!$A$5:$A$44,0)),0),0))</f>
        <v/>
      </c>
      <c r="M1067" s="18">
        <f>IF(AND(B1067&amp;""="",F1067&amp;""=""),"",IFERROR(INDEX('المنتجات'!$C$5:$C$204,MATCH($F1067,'المنتجات'!$A$5:$A$204,0))*G1067,0))</f>
        <v/>
      </c>
      <c r="N1067" s="18">
        <f>IF(AND(B1067&amp;""="",F1067&amp;""=""),"",IF(I1067="تم التسليم",IFERROR(INDEX('المحافظات'!$C$5:$C$44,MATCH($E1067,'المحافظات'!$A$5:$A$44,0)),0),IF(I1067="مرتجع",IFERROR(INDEX('المحافظات'!$D$5:$D$44,MATCH($E1067,'المحافظات'!$A$5:$A$44,0)),0),0)))</f>
        <v/>
      </c>
      <c r="O1067" s="18">
        <f>IF(AND(B1067&amp;""="",F1067&amp;""=""),"",IF(I1067="تم التسليم",K1067+L1067-M1067-N1067,IF(I1067="مرتجع",-N1067,IF(I1067="ملغي",0,""))))</f>
        <v/>
      </c>
      <c r="P1067" s="6">
        <f>IF(AND(B1067&amp;""="",F1067&amp;""=""),"",IF(NOT(ISNUMBER(MATCH(F1067,'المنتجات'!$A$5:$A$204,0))),"كود المنتج غير معروف",IF(NOT(ISNUMBER(MATCH(E1067,'المحافظات'!$A$5:$A$44,0))),"المنطقة غير معروفة",IF(K1067&lt;0,"الخصم أكبر من قيمة الطلب",IF(I1067&amp;""="","اكتب الحالة","")))))</f>
        <v/>
      </c>
    </row>
    <row r="1068">
      <c r="A1068" s="17" t="n"/>
      <c r="B1068" s="5" t="n"/>
      <c r="C1068" s="5" t="n"/>
      <c r="D1068" s="13" t="n"/>
      <c r="E1068" s="5" t="n"/>
      <c r="F1068" s="5" t="n"/>
      <c r="G1068" s="15" t="n"/>
      <c r="H1068" s="14" t="n"/>
      <c r="I1068" s="5" t="n"/>
      <c r="J1068" s="6">
        <f>IF(AND(B1068&amp;""="",F1068&amp;""=""),"",IFERROR(INDEX('المنتجات'!$B$5:$B$204,MATCH($F1068,'المنتجات'!$A$5:$A$204,0))&amp;"",""))</f>
        <v/>
      </c>
      <c r="K1068" s="18">
        <f>IF(AND(B1068&amp;""="",F1068&amp;""=""),"",IFERROR(INDEX('المنتجات'!$D$5:$D$204,MATCH($F1068,'المنتجات'!$A$5:$A$204,0))*G1068-H1068,0))</f>
        <v/>
      </c>
      <c r="L1068" s="18">
        <f>IF(AND(B1068&amp;""="",F1068&amp;""=""),"",IF(I1068="تم التسليم",IFERROR(INDEX('المحافظات'!$B$5:$B$44,MATCH($E1068,'المحافظات'!$A$5:$A$44,0)),0),0))</f>
        <v/>
      </c>
      <c r="M1068" s="18">
        <f>IF(AND(B1068&amp;""="",F1068&amp;""=""),"",IFERROR(INDEX('المنتجات'!$C$5:$C$204,MATCH($F1068,'المنتجات'!$A$5:$A$204,0))*G1068,0))</f>
        <v/>
      </c>
      <c r="N1068" s="18">
        <f>IF(AND(B1068&amp;""="",F1068&amp;""=""),"",IF(I1068="تم التسليم",IFERROR(INDEX('المحافظات'!$C$5:$C$44,MATCH($E1068,'المحافظات'!$A$5:$A$44,0)),0),IF(I1068="مرتجع",IFERROR(INDEX('المحافظات'!$D$5:$D$44,MATCH($E1068,'المحافظات'!$A$5:$A$44,0)),0),0)))</f>
        <v/>
      </c>
      <c r="O1068" s="18">
        <f>IF(AND(B1068&amp;""="",F1068&amp;""=""),"",IF(I1068="تم التسليم",K1068+L1068-M1068-N1068,IF(I1068="مرتجع",-N1068,IF(I1068="ملغي",0,""))))</f>
        <v/>
      </c>
      <c r="P1068" s="6">
        <f>IF(AND(B1068&amp;""="",F1068&amp;""=""),"",IF(NOT(ISNUMBER(MATCH(F1068,'المنتجات'!$A$5:$A$204,0))),"كود المنتج غير معروف",IF(NOT(ISNUMBER(MATCH(E1068,'المحافظات'!$A$5:$A$44,0))),"المنطقة غير معروفة",IF(K1068&lt;0,"الخصم أكبر من قيمة الطلب",IF(I1068&amp;""="","اكتب الحالة","")))))</f>
        <v/>
      </c>
    </row>
    <row r="1069">
      <c r="A1069" s="17" t="n"/>
      <c r="B1069" s="5" t="n"/>
      <c r="C1069" s="5" t="n"/>
      <c r="D1069" s="13" t="n"/>
      <c r="E1069" s="5" t="n"/>
      <c r="F1069" s="5" t="n"/>
      <c r="G1069" s="15" t="n"/>
      <c r="H1069" s="14" t="n"/>
      <c r="I1069" s="5" t="n"/>
      <c r="J1069" s="6">
        <f>IF(AND(B1069&amp;""="",F1069&amp;""=""),"",IFERROR(INDEX('المنتجات'!$B$5:$B$204,MATCH($F1069,'المنتجات'!$A$5:$A$204,0))&amp;"",""))</f>
        <v/>
      </c>
      <c r="K1069" s="18">
        <f>IF(AND(B1069&amp;""="",F1069&amp;""=""),"",IFERROR(INDEX('المنتجات'!$D$5:$D$204,MATCH($F1069,'المنتجات'!$A$5:$A$204,0))*G1069-H1069,0))</f>
        <v/>
      </c>
      <c r="L1069" s="18">
        <f>IF(AND(B1069&amp;""="",F1069&amp;""=""),"",IF(I1069="تم التسليم",IFERROR(INDEX('المحافظات'!$B$5:$B$44,MATCH($E1069,'المحافظات'!$A$5:$A$44,0)),0),0))</f>
        <v/>
      </c>
      <c r="M1069" s="18">
        <f>IF(AND(B1069&amp;""="",F1069&amp;""=""),"",IFERROR(INDEX('المنتجات'!$C$5:$C$204,MATCH($F1069,'المنتجات'!$A$5:$A$204,0))*G1069,0))</f>
        <v/>
      </c>
      <c r="N1069" s="18">
        <f>IF(AND(B1069&amp;""="",F1069&amp;""=""),"",IF(I1069="تم التسليم",IFERROR(INDEX('المحافظات'!$C$5:$C$44,MATCH($E1069,'المحافظات'!$A$5:$A$44,0)),0),IF(I1069="مرتجع",IFERROR(INDEX('المحافظات'!$D$5:$D$44,MATCH($E1069,'المحافظات'!$A$5:$A$44,0)),0),0)))</f>
        <v/>
      </c>
      <c r="O1069" s="18">
        <f>IF(AND(B1069&amp;""="",F1069&amp;""=""),"",IF(I1069="تم التسليم",K1069+L1069-M1069-N1069,IF(I1069="مرتجع",-N1069,IF(I1069="ملغي",0,""))))</f>
        <v/>
      </c>
      <c r="P1069" s="6">
        <f>IF(AND(B1069&amp;""="",F1069&amp;""=""),"",IF(NOT(ISNUMBER(MATCH(F1069,'المنتجات'!$A$5:$A$204,0))),"كود المنتج غير معروف",IF(NOT(ISNUMBER(MATCH(E1069,'المحافظات'!$A$5:$A$44,0))),"المنطقة غير معروفة",IF(K1069&lt;0,"الخصم أكبر من قيمة الطلب",IF(I1069&amp;""="","اكتب الحالة","")))))</f>
        <v/>
      </c>
    </row>
    <row r="1070">
      <c r="A1070" s="17" t="n"/>
      <c r="B1070" s="5" t="n"/>
      <c r="C1070" s="5" t="n"/>
      <c r="D1070" s="13" t="n"/>
      <c r="E1070" s="5" t="n"/>
      <c r="F1070" s="5" t="n"/>
      <c r="G1070" s="15" t="n"/>
      <c r="H1070" s="14" t="n"/>
      <c r="I1070" s="5" t="n"/>
      <c r="J1070" s="6">
        <f>IF(AND(B1070&amp;""="",F1070&amp;""=""),"",IFERROR(INDEX('المنتجات'!$B$5:$B$204,MATCH($F1070,'المنتجات'!$A$5:$A$204,0))&amp;"",""))</f>
        <v/>
      </c>
      <c r="K1070" s="18">
        <f>IF(AND(B1070&amp;""="",F1070&amp;""=""),"",IFERROR(INDEX('المنتجات'!$D$5:$D$204,MATCH($F1070,'المنتجات'!$A$5:$A$204,0))*G1070-H1070,0))</f>
        <v/>
      </c>
      <c r="L1070" s="18">
        <f>IF(AND(B1070&amp;""="",F1070&amp;""=""),"",IF(I1070="تم التسليم",IFERROR(INDEX('المحافظات'!$B$5:$B$44,MATCH($E1070,'المحافظات'!$A$5:$A$44,0)),0),0))</f>
        <v/>
      </c>
      <c r="M1070" s="18">
        <f>IF(AND(B1070&amp;""="",F1070&amp;""=""),"",IFERROR(INDEX('المنتجات'!$C$5:$C$204,MATCH($F1070,'المنتجات'!$A$5:$A$204,0))*G1070,0))</f>
        <v/>
      </c>
      <c r="N1070" s="18">
        <f>IF(AND(B1070&amp;""="",F1070&amp;""=""),"",IF(I1070="تم التسليم",IFERROR(INDEX('المحافظات'!$C$5:$C$44,MATCH($E1070,'المحافظات'!$A$5:$A$44,0)),0),IF(I1070="مرتجع",IFERROR(INDEX('المحافظات'!$D$5:$D$44,MATCH($E1070,'المحافظات'!$A$5:$A$44,0)),0),0)))</f>
        <v/>
      </c>
      <c r="O1070" s="18">
        <f>IF(AND(B1070&amp;""="",F1070&amp;""=""),"",IF(I1070="تم التسليم",K1070+L1070-M1070-N1070,IF(I1070="مرتجع",-N1070,IF(I1070="ملغي",0,""))))</f>
        <v/>
      </c>
      <c r="P1070" s="6">
        <f>IF(AND(B1070&amp;""="",F1070&amp;""=""),"",IF(NOT(ISNUMBER(MATCH(F1070,'المنتجات'!$A$5:$A$204,0))),"كود المنتج غير معروف",IF(NOT(ISNUMBER(MATCH(E1070,'المحافظات'!$A$5:$A$44,0))),"المنطقة غير معروفة",IF(K1070&lt;0,"الخصم أكبر من قيمة الطلب",IF(I1070&amp;""="","اكتب الحالة","")))))</f>
        <v/>
      </c>
    </row>
    <row r="1071">
      <c r="A1071" s="17" t="n"/>
      <c r="B1071" s="5" t="n"/>
      <c r="C1071" s="5" t="n"/>
      <c r="D1071" s="13" t="n"/>
      <c r="E1071" s="5" t="n"/>
      <c r="F1071" s="5" t="n"/>
      <c r="G1071" s="15" t="n"/>
      <c r="H1071" s="14" t="n"/>
      <c r="I1071" s="5" t="n"/>
      <c r="J1071" s="6">
        <f>IF(AND(B1071&amp;""="",F1071&amp;""=""),"",IFERROR(INDEX('المنتجات'!$B$5:$B$204,MATCH($F1071,'المنتجات'!$A$5:$A$204,0))&amp;"",""))</f>
        <v/>
      </c>
      <c r="K1071" s="18">
        <f>IF(AND(B1071&amp;""="",F1071&amp;""=""),"",IFERROR(INDEX('المنتجات'!$D$5:$D$204,MATCH($F1071,'المنتجات'!$A$5:$A$204,0))*G1071-H1071,0))</f>
        <v/>
      </c>
      <c r="L1071" s="18">
        <f>IF(AND(B1071&amp;""="",F1071&amp;""=""),"",IF(I1071="تم التسليم",IFERROR(INDEX('المحافظات'!$B$5:$B$44,MATCH($E1071,'المحافظات'!$A$5:$A$44,0)),0),0))</f>
        <v/>
      </c>
      <c r="M1071" s="18">
        <f>IF(AND(B1071&amp;""="",F1071&amp;""=""),"",IFERROR(INDEX('المنتجات'!$C$5:$C$204,MATCH($F1071,'المنتجات'!$A$5:$A$204,0))*G1071,0))</f>
        <v/>
      </c>
      <c r="N1071" s="18">
        <f>IF(AND(B1071&amp;""="",F1071&amp;""=""),"",IF(I1071="تم التسليم",IFERROR(INDEX('المحافظات'!$C$5:$C$44,MATCH($E1071,'المحافظات'!$A$5:$A$44,0)),0),IF(I1071="مرتجع",IFERROR(INDEX('المحافظات'!$D$5:$D$44,MATCH($E1071,'المحافظات'!$A$5:$A$44,0)),0),0)))</f>
        <v/>
      </c>
      <c r="O1071" s="18">
        <f>IF(AND(B1071&amp;""="",F1071&amp;""=""),"",IF(I1071="تم التسليم",K1071+L1071-M1071-N1071,IF(I1071="مرتجع",-N1071,IF(I1071="ملغي",0,""))))</f>
        <v/>
      </c>
      <c r="P1071" s="6">
        <f>IF(AND(B1071&amp;""="",F1071&amp;""=""),"",IF(NOT(ISNUMBER(MATCH(F1071,'المنتجات'!$A$5:$A$204,0))),"كود المنتج غير معروف",IF(NOT(ISNUMBER(MATCH(E1071,'المحافظات'!$A$5:$A$44,0))),"المنطقة غير معروفة",IF(K1071&lt;0,"الخصم أكبر من قيمة الطلب",IF(I1071&amp;""="","اكتب الحالة","")))))</f>
        <v/>
      </c>
    </row>
    <row r="1072">
      <c r="A1072" s="17" t="n"/>
      <c r="B1072" s="5" t="n"/>
      <c r="C1072" s="5" t="n"/>
      <c r="D1072" s="13" t="n"/>
      <c r="E1072" s="5" t="n"/>
      <c r="F1072" s="5" t="n"/>
      <c r="G1072" s="15" t="n"/>
      <c r="H1072" s="14" t="n"/>
      <c r="I1072" s="5" t="n"/>
      <c r="J1072" s="6">
        <f>IF(AND(B1072&amp;""="",F1072&amp;""=""),"",IFERROR(INDEX('المنتجات'!$B$5:$B$204,MATCH($F1072,'المنتجات'!$A$5:$A$204,0))&amp;"",""))</f>
        <v/>
      </c>
      <c r="K1072" s="18">
        <f>IF(AND(B1072&amp;""="",F1072&amp;""=""),"",IFERROR(INDEX('المنتجات'!$D$5:$D$204,MATCH($F1072,'المنتجات'!$A$5:$A$204,0))*G1072-H1072,0))</f>
        <v/>
      </c>
      <c r="L1072" s="18">
        <f>IF(AND(B1072&amp;""="",F1072&amp;""=""),"",IF(I1072="تم التسليم",IFERROR(INDEX('المحافظات'!$B$5:$B$44,MATCH($E1072,'المحافظات'!$A$5:$A$44,0)),0),0))</f>
        <v/>
      </c>
      <c r="M1072" s="18">
        <f>IF(AND(B1072&amp;""="",F1072&amp;""=""),"",IFERROR(INDEX('المنتجات'!$C$5:$C$204,MATCH($F1072,'المنتجات'!$A$5:$A$204,0))*G1072,0))</f>
        <v/>
      </c>
      <c r="N1072" s="18">
        <f>IF(AND(B1072&amp;""="",F1072&amp;""=""),"",IF(I1072="تم التسليم",IFERROR(INDEX('المحافظات'!$C$5:$C$44,MATCH($E1072,'المحافظات'!$A$5:$A$44,0)),0),IF(I1072="مرتجع",IFERROR(INDEX('المحافظات'!$D$5:$D$44,MATCH($E1072,'المحافظات'!$A$5:$A$44,0)),0),0)))</f>
        <v/>
      </c>
      <c r="O1072" s="18">
        <f>IF(AND(B1072&amp;""="",F1072&amp;""=""),"",IF(I1072="تم التسليم",K1072+L1072-M1072-N1072,IF(I1072="مرتجع",-N1072,IF(I1072="ملغي",0,""))))</f>
        <v/>
      </c>
      <c r="P1072" s="6">
        <f>IF(AND(B1072&amp;""="",F1072&amp;""=""),"",IF(NOT(ISNUMBER(MATCH(F1072,'المنتجات'!$A$5:$A$204,0))),"كود المنتج غير معروف",IF(NOT(ISNUMBER(MATCH(E1072,'المحافظات'!$A$5:$A$44,0))),"المنطقة غير معروفة",IF(K1072&lt;0,"الخصم أكبر من قيمة الطلب",IF(I1072&amp;""="","اكتب الحالة","")))))</f>
        <v/>
      </c>
    </row>
    <row r="1073">
      <c r="A1073" s="17" t="n"/>
      <c r="B1073" s="5" t="n"/>
      <c r="C1073" s="5" t="n"/>
      <c r="D1073" s="13" t="n"/>
      <c r="E1073" s="5" t="n"/>
      <c r="F1073" s="5" t="n"/>
      <c r="G1073" s="15" t="n"/>
      <c r="H1073" s="14" t="n"/>
      <c r="I1073" s="5" t="n"/>
      <c r="J1073" s="6">
        <f>IF(AND(B1073&amp;""="",F1073&amp;""=""),"",IFERROR(INDEX('المنتجات'!$B$5:$B$204,MATCH($F1073,'المنتجات'!$A$5:$A$204,0))&amp;"",""))</f>
        <v/>
      </c>
      <c r="K1073" s="18">
        <f>IF(AND(B1073&amp;""="",F1073&amp;""=""),"",IFERROR(INDEX('المنتجات'!$D$5:$D$204,MATCH($F1073,'المنتجات'!$A$5:$A$204,0))*G1073-H1073,0))</f>
        <v/>
      </c>
      <c r="L1073" s="18">
        <f>IF(AND(B1073&amp;""="",F1073&amp;""=""),"",IF(I1073="تم التسليم",IFERROR(INDEX('المحافظات'!$B$5:$B$44,MATCH($E1073,'المحافظات'!$A$5:$A$44,0)),0),0))</f>
        <v/>
      </c>
      <c r="M1073" s="18">
        <f>IF(AND(B1073&amp;""="",F1073&amp;""=""),"",IFERROR(INDEX('المنتجات'!$C$5:$C$204,MATCH($F1073,'المنتجات'!$A$5:$A$204,0))*G1073,0))</f>
        <v/>
      </c>
      <c r="N1073" s="18">
        <f>IF(AND(B1073&amp;""="",F1073&amp;""=""),"",IF(I1073="تم التسليم",IFERROR(INDEX('المحافظات'!$C$5:$C$44,MATCH($E1073,'المحافظات'!$A$5:$A$44,0)),0),IF(I1073="مرتجع",IFERROR(INDEX('المحافظات'!$D$5:$D$44,MATCH($E1073,'المحافظات'!$A$5:$A$44,0)),0),0)))</f>
        <v/>
      </c>
      <c r="O1073" s="18">
        <f>IF(AND(B1073&amp;""="",F1073&amp;""=""),"",IF(I1073="تم التسليم",K1073+L1073-M1073-N1073,IF(I1073="مرتجع",-N1073,IF(I1073="ملغي",0,""))))</f>
        <v/>
      </c>
      <c r="P1073" s="6">
        <f>IF(AND(B1073&amp;""="",F1073&amp;""=""),"",IF(NOT(ISNUMBER(MATCH(F1073,'المنتجات'!$A$5:$A$204,0))),"كود المنتج غير معروف",IF(NOT(ISNUMBER(MATCH(E1073,'المحافظات'!$A$5:$A$44,0))),"المنطقة غير معروفة",IF(K1073&lt;0,"الخصم أكبر من قيمة الطلب",IF(I1073&amp;""="","اكتب الحالة","")))))</f>
        <v/>
      </c>
    </row>
    <row r="1074">
      <c r="A1074" s="17" t="n"/>
      <c r="B1074" s="5" t="n"/>
      <c r="C1074" s="5" t="n"/>
      <c r="D1074" s="13" t="n"/>
      <c r="E1074" s="5" t="n"/>
      <c r="F1074" s="5" t="n"/>
      <c r="G1074" s="15" t="n"/>
      <c r="H1074" s="14" t="n"/>
      <c r="I1074" s="5" t="n"/>
      <c r="J1074" s="6">
        <f>IF(AND(B1074&amp;""="",F1074&amp;""=""),"",IFERROR(INDEX('المنتجات'!$B$5:$B$204,MATCH($F1074,'المنتجات'!$A$5:$A$204,0))&amp;"",""))</f>
        <v/>
      </c>
      <c r="K1074" s="18">
        <f>IF(AND(B1074&amp;""="",F1074&amp;""=""),"",IFERROR(INDEX('المنتجات'!$D$5:$D$204,MATCH($F1074,'المنتجات'!$A$5:$A$204,0))*G1074-H1074,0))</f>
        <v/>
      </c>
      <c r="L1074" s="18">
        <f>IF(AND(B1074&amp;""="",F1074&amp;""=""),"",IF(I1074="تم التسليم",IFERROR(INDEX('المحافظات'!$B$5:$B$44,MATCH($E1074,'المحافظات'!$A$5:$A$44,0)),0),0))</f>
        <v/>
      </c>
      <c r="M1074" s="18">
        <f>IF(AND(B1074&amp;""="",F1074&amp;""=""),"",IFERROR(INDEX('المنتجات'!$C$5:$C$204,MATCH($F1074,'المنتجات'!$A$5:$A$204,0))*G1074,0))</f>
        <v/>
      </c>
      <c r="N1074" s="18">
        <f>IF(AND(B1074&amp;""="",F1074&amp;""=""),"",IF(I1074="تم التسليم",IFERROR(INDEX('المحافظات'!$C$5:$C$44,MATCH($E1074,'المحافظات'!$A$5:$A$44,0)),0),IF(I1074="مرتجع",IFERROR(INDEX('المحافظات'!$D$5:$D$44,MATCH($E1074,'المحافظات'!$A$5:$A$44,0)),0),0)))</f>
        <v/>
      </c>
      <c r="O1074" s="18">
        <f>IF(AND(B1074&amp;""="",F1074&amp;""=""),"",IF(I1074="تم التسليم",K1074+L1074-M1074-N1074,IF(I1074="مرتجع",-N1074,IF(I1074="ملغي",0,""))))</f>
        <v/>
      </c>
      <c r="P1074" s="6">
        <f>IF(AND(B1074&amp;""="",F1074&amp;""=""),"",IF(NOT(ISNUMBER(MATCH(F1074,'المنتجات'!$A$5:$A$204,0))),"كود المنتج غير معروف",IF(NOT(ISNUMBER(MATCH(E1074,'المحافظات'!$A$5:$A$44,0))),"المنطقة غير معروفة",IF(K1074&lt;0,"الخصم أكبر من قيمة الطلب",IF(I1074&amp;""="","اكتب الحالة","")))))</f>
        <v/>
      </c>
    </row>
    <row r="1075">
      <c r="A1075" s="17" t="n"/>
      <c r="B1075" s="5" t="n"/>
      <c r="C1075" s="5" t="n"/>
      <c r="D1075" s="13" t="n"/>
      <c r="E1075" s="5" t="n"/>
      <c r="F1075" s="5" t="n"/>
      <c r="G1075" s="15" t="n"/>
      <c r="H1075" s="14" t="n"/>
      <c r="I1075" s="5" t="n"/>
      <c r="J1075" s="6">
        <f>IF(AND(B1075&amp;""="",F1075&amp;""=""),"",IFERROR(INDEX('المنتجات'!$B$5:$B$204,MATCH($F1075,'المنتجات'!$A$5:$A$204,0))&amp;"",""))</f>
        <v/>
      </c>
      <c r="K1075" s="18">
        <f>IF(AND(B1075&amp;""="",F1075&amp;""=""),"",IFERROR(INDEX('المنتجات'!$D$5:$D$204,MATCH($F1075,'المنتجات'!$A$5:$A$204,0))*G1075-H1075,0))</f>
        <v/>
      </c>
      <c r="L1075" s="18">
        <f>IF(AND(B1075&amp;""="",F1075&amp;""=""),"",IF(I1075="تم التسليم",IFERROR(INDEX('المحافظات'!$B$5:$B$44,MATCH($E1075,'المحافظات'!$A$5:$A$44,0)),0),0))</f>
        <v/>
      </c>
      <c r="M1075" s="18">
        <f>IF(AND(B1075&amp;""="",F1075&amp;""=""),"",IFERROR(INDEX('المنتجات'!$C$5:$C$204,MATCH($F1075,'المنتجات'!$A$5:$A$204,0))*G1075,0))</f>
        <v/>
      </c>
      <c r="N1075" s="18">
        <f>IF(AND(B1075&amp;""="",F1075&amp;""=""),"",IF(I1075="تم التسليم",IFERROR(INDEX('المحافظات'!$C$5:$C$44,MATCH($E1075,'المحافظات'!$A$5:$A$44,0)),0),IF(I1075="مرتجع",IFERROR(INDEX('المحافظات'!$D$5:$D$44,MATCH($E1075,'المحافظات'!$A$5:$A$44,0)),0),0)))</f>
        <v/>
      </c>
      <c r="O1075" s="18">
        <f>IF(AND(B1075&amp;""="",F1075&amp;""=""),"",IF(I1075="تم التسليم",K1075+L1075-M1075-N1075,IF(I1075="مرتجع",-N1075,IF(I1075="ملغي",0,""))))</f>
        <v/>
      </c>
      <c r="P1075" s="6">
        <f>IF(AND(B1075&amp;""="",F1075&amp;""=""),"",IF(NOT(ISNUMBER(MATCH(F1075,'المنتجات'!$A$5:$A$204,0))),"كود المنتج غير معروف",IF(NOT(ISNUMBER(MATCH(E1075,'المحافظات'!$A$5:$A$44,0))),"المنطقة غير معروفة",IF(K1075&lt;0,"الخصم أكبر من قيمة الطلب",IF(I1075&amp;""="","اكتب الحالة","")))))</f>
        <v/>
      </c>
    </row>
    <row r="1076">
      <c r="A1076" s="17" t="n"/>
      <c r="B1076" s="5" t="n"/>
      <c r="C1076" s="5" t="n"/>
      <c r="D1076" s="13" t="n"/>
      <c r="E1076" s="5" t="n"/>
      <c r="F1076" s="5" t="n"/>
      <c r="G1076" s="15" t="n"/>
      <c r="H1076" s="14" t="n"/>
      <c r="I1076" s="5" t="n"/>
      <c r="J1076" s="6">
        <f>IF(AND(B1076&amp;""="",F1076&amp;""=""),"",IFERROR(INDEX('المنتجات'!$B$5:$B$204,MATCH($F1076,'المنتجات'!$A$5:$A$204,0))&amp;"",""))</f>
        <v/>
      </c>
      <c r="K1076" s="18">
        <f>IF(AND(B1076&amp;""="",F1076&amp;""=""),"",IFERROR(INDEX('المنتجات'!$D$5:$D$204,MATCH($F1076,'المنتجات'!$A$5:$A$204,0))*G1076-H1076,0))</f>
        <v/>
      </c>
      <c r="L1076" s="18">
        <f>IF(AND(B1076&amp;""="",F1076&amp;""=""),"",IF(I1076="تم التسليم",IFERROR(INDEX('المحافظات'!$B$5:$B$44,MATCH($E1076,'المحافظات'!$A$5:$A$44,0)),0),0))</f>
        <v/>
      </c>
      <c r="M1076" s="18">
        <f>IF(AND(B1076&amp;""="",F1076&amp;""=""),"",IFERROR(INDEX('المنتجات'!$C$5:$C$204,MATCH($F1076,'المنتجات'!$A$5:$A$204,0))*G1076,0))</f>
        <v/>
      </c>
      <c r="N1076" s="18">
        <f>IF(AND(B1076&amp;""="",F1076&amp;""=""),"",IF(I1076="تم التسليم",IFERROR(INDEX('المحافظات'!$C$5:$C$44,MATCH($E1076,'المحافظات'!$A$5:$A$44,0)),0),IF(I1076="مرتجع",IFERROR(INDEX('المحافظات'!$D$5:$D$44,MATCH($E1076,'المحافظات'!$A$5:$A$44,0)),0),0)))</f>
        <v/>
      </c>
      <c r="O1076" s="18">
        <f>IF(AND(B1076&amp;""="",F1076&amp;""=""),"",IF(I1076="تم التسليم",K1076+L1076-M1076-N1076,IF(I1076="مرتجع",-N1076,IF(I1076="ملغي",0,""))))</f>
        <v/>
      </c>
      <c r="P1076" s="6">
        <f>IF(AND(B1076&amp;""="",F1076&amp;""=""),"",IF(NOT(ISNUMBER(MATCH(F1076,'المنتجات'!$A$5:$A$204,0))),"كود المنتج غير معروف",IF(NOT(ISNUMBER(MATCH(E1076,'المحافظات'!$A$5:$A$44,0))),"المنطقة غير معروفة",IF(K1076&lt;0,"الخصم أكبر من قيمة الطلب",IF(I1076&amp;""="","اكتب الحالة","")))))</f>
        <v/>
      </c>
    </row>
    <row r="1077">
      <c r="A1077" s="17" t="n"/>
      <c r="B1077" s="5" t="n"/>
      <c r="C1077" s="5" t="n"/>
      <c r="D1077" s="13" t="n"/>
      <c r="E1077" s="5" t="n"/>
      <c r="F1077" s="5" t="n"/>
      <c r="G1077" s="15" t="n"/>
      <c r="H1077" s="14" t="n"/>
      <c r="I1077" s="5" t="n"/>
      <c r="J1077" s="6">
        <f>IF(AND(B1077&amp;""="",F1077&amp;""=""),"",IFERROR(INDEX('المنتجات'!$B$5:$B$204,MATCH($F1077,'المنتجات'!$A$5:$A$204,0))&amp;"",""))</f>
        <v/>
      </c>
      <c r="K1077" s="18">
        <f>IF(AND(B1077&amp;""="",F1077&amp;""=""),"",IFERROR(INDEX('المنتجات'!$D$5:$D$204,MATCH($F1077,'المنتجات'!$A$5:$A$204,0))*G1077-H1077,0))</f>
        <v/>
      </c>
      <c r="L1077" s="18">
        <f>IF(AND(B1077&amp;""="",F1077&amp;""=""),"",IF(I1077="تم التسليم",IFERROR(INDEX('المحافظات'!$B$5:$B$44,MATCH($E1077,'المحافظات'!$A$5:$A$44,0)),0),0))</f>
        <v/>
      </c>
      <c r="M1077" s="18">
        <f>IF(AND(B1077&amp;""="",F1077&amp;""=""),"",IFERROR(INDEX('المنتجات'!$C$5:$C$204,MATCH($F1077,'المنتجات'!$A$5:$A$204,0))*G1077,0))</f>
        <v/>
      </c>
      <c r="N1077" s="18">
        <f>IF(AND(B1077&amp;""="",F1077&amp;""=""),"",IF(I1077="تم التسليم",IFERROR(INDEX('المحافظات'!$C$5:$C$44,MATCH($E1077,'المحافظات'!$A$5:$A$44,0)),0),IF(I1077="مرتجع",IFERROR(INDEX('المحافظات'!$D$5:$D$44,MATCH($E1077,'المحافظات'!$A$5:$A$44,0)),0),0)))</f>
        <v/>
      </c>
      <c r="O1077" s="18">
        <f>IF(AND(B1077&amp;""="",F1077&amp;""=""),"",IF(I1077="تم التسليم",K1077+L1077-M1077-N1077,IF(I1077="مرتجع",-N1077,IF(I1077="ملغي",0,""))))</f>
        <v/>
      </c>
      <c r="P1077" s="6">
        <f>IF(AND(B1077&amp;""="",F1077&amp;""=""),"",IF(NOT(ISNUMBER(MATCH(F1077,'المنتجات'!$A$5:$A$204,0))),"كود المنتج غير معروف",IF(NOT(ISNUMBER(MATCH(E1077,'المحافظات'!$A$5:$A$44,0))),"المنطقة غير معروفة",IF(K1077&lt;0,"الخصم أكبر من قيمة الطلب",IF(I1077&amp;""="","اكتب الحالة","")))))</f>
        <v/>
      </c>
    </row>
    <row r="1078">
      <c r="A1078" s="17" t="n"/>
      <c r="B1078" s="5" t="n"/>
      <c r="C1078" s="5" t="n"/>
      <c r="D1078" s="13" t="n"/>
      <c r="E1078" s="5" t="n"/>
      <c r="F1078" s="5" t="n"/>
      <c r="G1078" s="15" t="n"/>
      <c r="H1078" s="14" t="n"/>
      <c r="I1078" s="5" t="n"/>
      <c r="J1078" s="6">
        <f>IF(AND(B1078&amp;""="",F1078&amp;""=""),"",IFERROR(INDEX('المنتجات'!$B$5:$B$204,MATCH($F1078,'المنتجات'!$A$5:$A$204,0))&amp;"",""))</f>
        <v/>
      </c>
      <c r="K1078" s="18">
        <f>IF(AND(B1078&amp;""="",F1078&amp;""=""),"",IFERROR(INDEX('المنتجات'!$D$5:$D$204,MATCH($F1078,'المنتجات'!$A$5:$A$204,0))*G1078-H1078,0))</f>
        <v/>
      </c>
      <c r="L1078" s="18">
        <f>IF(AND(B1078&amp;""="",F1078&amp;""=""),"",IF(I1078="تم التسليم",IFERROR(INDEX('المحافظات'!$B$5:$B$44,MATCH($E1078,'المحافظات'!$A$5:$A$44,0)),0),0))</f>
        <v/>
      </c>
      <c r="M1078" s="18">
        <f>IF(AND(B1078&amp;""="",F1078&amp;""=""),"",IFERROR(INDEX('المنتجات'!$C$5:$C$204,MATCH($F1078,'المنتجات'!$A$5:$A$204,0))*G1078,0))</f>
        <v/>
      </c>
      <c r="N1078" s="18">
        <f>IF(AND(B1078&amp;""="",F1078&amp;""=""),"",IF(I1078="تم التسليم",IFERROR(INDEX('المحافظات'!$C$5:$C$44,MATCH($E1078,'المحافظات'!$A$5:$A$44,0)),0),IF(I1078="مرتجع",IFERROR(INDEX('المحافظات'!$D$5:$D$44,MATCH($E1078,'المحافظات'!$A$5:$A$44,0)),0),0)))</f>
        <v/>
      </c>
      <c r="O1078" s="18">
        <f>IF(AND(B1078&amp;""="",F1078&amp;""=""),"",IF(I1078="تم التسليم",K1078+L1078-M1078-N1078,IF(I1078="مرتجع",-N1078,IF(I1078="ملغي",0,""))))</f>
        <v/>
      </c>
      <c r="P1078" s="6">
        <f>IF(AND(B1078&amp;""="",F1078&amp;""=""),"",IF(NOT(ISNUMBER(MATCH(F1078,'المنتجات'!$A$5:$A$204,0))),"كود المنتج غير معروف",IF(NOT(ISNUMBER(MATCH(E1078,'المحافظات'!$A$5:$A$44,0))),"المنطقة غير معروفة",IF(K1078&lt;0,"الخصم أكبر من قيمة الطلب",IF(I1078&amp;""="","اكتب الحالة","")))))</f>
        <v/>
      </c>
    </row>
    <row r="1079">
      <c r="A1079" s="17" t="n"/>
      <c r="B1079" s="5" t="n"/>
      <c r="C1079" s="5" t="n"/>
      <c r="D1079" s="13" t="n"/>
      <c r="E1079" s="5" t="n"/>
      <c r="F1079" s="5" t="n"/>
      <c r="G1079" s="15" t="n"/>
      <c r="H1079" s="14" t="n"/>
      <c r="I1079" s="5" t="n"/>
      <c r="J1079" s="6">
        <f>IF(AND(B1079&amp;""="",F1079&amp;""=""),"",IFERROR(INDEX('المنتجات'!$B$5:$B$204,MATCH($F1079,'المنتجات'!$A$5:$A$204,0))&amp;"",""))</f>
        <v/>
      </c>
      <c r="K1079" s="18">
        <f>IF(AND(B1079&amp;""="",F1079&amp;""=""),"",IFERROR(INDEX('المنتجات'!$D$5:$D$204,MATCH($F1079,'المنتجات'!$A$5:$A$204,0))*G1079-H1079,0))</f>
        <v/>
      </c>
      <c r="L1079" s="18">
        <f>IF(AND(B1079&amp;""="",F1079&amp;""=""),"",IF(I1079="تم التسليم",IFERROR(INDEX('المحافظات'!$B$5:$B$44,MATCH($E1079,'المحافظات'!$A$5:$A$44,0)),0),0))</f>
        <v/>
      </c>
      <c r="M1079" s="18">
        <f>IF(AND(B1079&amp;""="",F1079&amp;""=""),"",IFERROR(INDEX('المنتجات'!$C$5:$C$204,MATCH($F1079,'المنتجات'!$A$5:$A$204,0))*G1079,0))</f>
        <v/>
      </c>
      <c r="N1079" s="18">
        <f>IF(AND(B1079&amp;""="",F1079&amp;""=""),"",IF(I1079="تم التسليم",IFERROR(INDEX('المحافظات'!$C$5:$C$44,MATCH($E1079,'المحافظات'!$A$5:$A$44,0)),0),IF(I1079="مرتجع",IFERROR(INDEX('المحافظات'!$D$5:$D$44,MATCH($E1079,'المحافظات'!$A$5:$A$44,0)),0),0)))</f>
        <v/>
      </c>
      <c r="O1079" s="18">
        <f>IF(AND(B1079&amp;""="",F1079&amp;""=""),"",IF(I1079="تم التسليم",K1079+L1079-M1079-N1079,IF(I1079="مرتجع",-N1079,IF(I1079="ملغي",0,""))))</f>
        <v/>
      </c>
      <c r="P1079" s="6">
        <f>IF(AND(B1079&amp;""="",F1079&amp;""=""),"",IF(NOT(ISNUMBER(MATCH(F1079,'المنتجات'!$A$5:$A$204,0))),"كود المنتج غير معروف",IF(NOT(ISNUMBER(MATCH(E1079,'المحافظات'!$A$5:$A$44,0))),"المنطقة غير معروفة",IF(K1079&lt;0,"الخصم أكبر من قيمة الطلب",IF(I1079&amp;""="","اكتب الحالة","")))))</f>
        <v/>
      </c>
    </row>
    <row r="1080">
      <c r="A1080" s="17" t="n"/>
      <c r="B1080" s="5" t="n"/>
      <c r="C1080" s="5" t="n"/>
      <c r="D1080" s="13" t="n"/>
      <c r="E1080" s="5" t="n"/>
      <c r="F1080" s="5" t="n"/>
      <c r="G1080" s="15" t="n"/>
      <c r="H1080" s="14" t="n"/>
      <c r="I1080" s="5" t="n"/>
      <c r="J1080" s="6">
        <f>IF(AND(B1080&amp;""="",F1080&amp;""=""),"",IFERROR(INDEX('المنتجات'!$B$5:$B$204,MATCH($F1080,'المنتجات'!$A$5:$A$204,0))&amp;"",""))</f>
        <v/>
      </c>
      <c r="K1080" s="18">
        <f>IF(AND(B1080&amp;""="",F1080&amp;""=""),"",IFERROR(INDEX('المنتجات'!$D$5:$D$204,MATCH($F1080,'المنتجات'!$A$5:$A$204,0))*G1080-H1080,0))</f>
        <v/>
      </c>
      <c r="L1080" s="18">
        <f>IF(AND(B1080&amp;""="",F1080&amp;""=""),"",IF(I1080="تم التسليم",IFERROR(INDEX('المحافظات'!$B$5:$B$44,MATCH($E1080,'المحافظات'!$A$5:$A$44,0)),0),0))</f>
        <v/>
      </c>
      <c r="M1080" s="18">
        <f>IF(AND(B1080&amp;""="",F1080&amp;""=""),"",IFERROR(INDEX('المنتجات'!$C$5:$C$204,MATCH($F1080,'المنتجات'!$A$5:$A$204,0))*G1080,0))</f>
        <v/>
      </c>
      <c r="N1080" s="18">
        <f>IF(AND(B1080&amp;""="",F1080&amp;""=""),"",IF(I1080="تم التسليم",IFERROR(INDEX('المحافظات'!$C$5:$C$44,MATCH($E1080,'المحافظات'!$A$5:$A$44,0)),0),IF(I1080="مرتجع",IFERROR(INDEX('المحافظات'!$D$5:$D$44,MATCH($E1080,'المحافظات'!$A$5:$A$44,0)),0),0)))</f>
        <v/>
      </c>
      <c r="O1080" s="18">
        <f>IF(AND(B1080&amp;""="",F1080&amp;""=""),"",IF(I1080="تم التسليم",K1080+L1080-M1080-N1080,IF(I1080="مرتجع",-N1080,IF(I1080="ملغي",0,""))))</f>
        <v/>
      </c>
      <c r="P1080" s="6">
        <f>IF(AND(B1080&amp;""="",F1080&amp;""=""),"",IF(NOT(ISNUMBER(MATCH(F1080,'المنتجات'!$A$5:$A$204,0))),"كود المنتج غير معروف",IF(NOT(ISNUMBER(MATCH(E1080,'المحافظات'!$A$5:$A$44,0))),"المنطقة غير معروفة",IF(K1080&lt;0,"الخصم أكبر من قيمة الطلب",IF(I1080&amp;""="","اكتب الحالة","")))))</f>
        <v/>
      </c>
    </row>
    <row r="1081">
      <c r="A1081" s="17" t="n"/>
      <c r="B1081" s="5" t="n"/>
      <c r="C1081" s="5" t="n"/>
      <c r="D1081" s="13" t="n"/>
      <c r="E1081" s="5" t="n"/>
      <c r="F1081" s="5" t="n"/>
      <c r="G1081" s="15" t="n"/>
      <c r="H1081" s="14" t="n"/>
      <c r="I1081" s="5" t="n"/>
      <c r="J1081" s="6">
        <f>IF(AND(B1081&amp;""="",F1081&amp;""=""),"",IFERROR(INDEX('المنتجات'!$B$5:$B$204,MATCH($F1081,'المنتجات'!$A$5:$A$204,0))&amp;"",""))</f>
        <v/>
      </c>
      <c r="K1081" s="18">
        <f>IF(AND(B1081&amp;""="",F1081&amp;""=""),"",IFERROR(INDEX('المنتجات'!$D$5:$D$204,MATCH($F1081,'المنتجات'!$A$5:$A$204,0))*G1081-H1081,0))</f>
        <v/>
      </c>
      <c r="L1081" s="18">
        <f>IF(AND(B1081&amp;""="",F1081&amp;""=""),"",IF(I1081="تم التسليم",IFERROR(INDEX('المحافظات'!$B$5:$B$44,MATCH($E1081,'المحافظات'!$A$5:$A$44,0)),0),0))</f>
        <v/>
      </c>
      <c r="M1081" s="18">
        <f>IF(AND(B1081&amp;""="",F1081&amp;""=""),"",IFERROR(INDEX('المنتجات'!$C$5:$C$204,MATCH($F1081,'المنتجات'!$A$5:$A$204,0))*G1081,0))</f>
        <v/>
      </c>
      <c r="N1081" s="18">
        <f>IF(AND(B1081&amp;""="",F1081&amp;""=""),"",IF(I1081="تم التسليم",IFERROR(INDEX('المحافظات'!$C$5:$C$44,MATCH($E1081,'المحافظات'!$A$5:$A$44,0)),0),IF(I1081="مرتجع",IFERROR(INDEX('المحافظات'!$D$5:$D$44,MATCH($E1081,'المحافظات'!$A$5:$A$44,0)),0),0)))</f>
        <v/>
      </c>
      <c r="O1081" s="18">
        <f>IF(AND(B1081&amp;""="",F1081&amp;""=""),"",IF(I1081="تم التسليم",K1081+L1081-M1081-N1081,IF(I1081="مرتجع",-N1081,IF(I1081="ملغي",0,""))))</f>
        <v/>
      </c>
      <c r="P1081" s="6">
        <f>IF(AND(B1081&amp;""="",F1081&amp;""=""),"",IF(NOT(ISNUMBER(MATCH(F1081,'المنتجات'!$A$5:$A$204,0))),"كود المنتج غير معروف",IF(NOT(ISNUMBER(MATCH(E1081,'المحافظات'!$A$5:$A$44,0))),"المنطقة غير معروفة",IF(K1081&lt;0,"الخصم أكبر من قيمة الطلب",IF(I1081&amp;""="","اكتب الحالة","")))))</f>
        <v/>
      </c>
    </row>
    <row r="1082">
      <c r="A1082" s="17" t="n"/>
      <c r="B1082" s="5" t="n"/>
      <c r="C1082" s="5" t="n"/>
      <c r="D1082" s="13" t="n"/>
      <c r="E1082" s="5" t="n"/>
      <c r="F1082" s="5" t="n"/>
      <c r="G1082" s="15" t="n"/>
      <c r="H1082" s="14" t="n"/>
      <c r="I1082" s="5" t="n"/>
      <c r="J1082" s="6">
        <f>IF(AND(B1082&amp;""="",F1082&amp;""=""),"",IFERROR(INDEX('المنتجات'!$B$5:$B$204,MATCH($F1082,'المنتجات'!$A$5:$A$204,0))&amp;"",""))</f>
        <v/>
      </c>
      <c r="K1082" s="18">
        <f>IF(AND(B1082&amp;""="",F1082&amp;""=""),"",IFERROR(INDEX('المنتجات'!$D$5:$D$204,MATCH($F1082,'المنتجات'!$A$5:$A$204,0))*G1082-H1082,0))</f>
        <v/>
      </c>
      <c r="L1082" s="18">
        <f>IF(AND(B1082&amp;""="",F1082&amp;""=""),"",IF(I1082="تم التسليم",IFERROR(INDEX('المحافظات'!$B$5:$B$44,MATCH($E1082,'المحافظات'!$A$5:$A$44,0)),0),0))</f>
        <v/>
      </c>
      <c r="M1082" s="18">
        <f>IF(AND(B1082&amp;""="",F1082&amp;""=""),"",IFERROR(INDEX('المنتجات'!$C$5:$C$204,MATCH($F1082,'المنتجات'!$A$5:$A$204,0))*G1082,0))</f>
        <v/>
      </c>
      <c r="N1082" s="18">
        <f>IF(AND(B1082&amp;""="",F1082&amp;""=""),"",IF(I1082="تم التسليم",IFERROR(INDEX('المحافظات'!$C$5:$C$44,MATCH($E1082,'المحافظات'!$A$5:$A$44,0)),0),IF(I1082="مرتجع",IFERROR(INDEX('المحافظات'!$D$5:$D$44,MATCH($E1082,'المحافظات'!$A$5:$A$44,0)),0),0)))</f>
        <v/>
      </c>
      <c r="O1082" s="18">
        <f>IF(AND(B1082&amp;""="",F1082&amp;""=""),"",IF(I1082="تم التسليم",K1082+L1082-M1082-N1082,IF(I1082="مرتجع",-N1082,IF(I1082="ملغي",0,""))))</f>
        <v/>
      </c>
      <c r="P1082" s="6">
        <f>IF(AND(B1082&amp;""="",F1082&amp;""=""),"",IF(NOT(ISNUMBER(MATCH(F1082,'المنتجات'!$A$5:$A$204,0))),"كود المنتج غير معروف",IF(NOT(ISNUMBER(MATCH(E1082,'المحافظات'!$A$5:$A$44,0))),"المنطقة غير معروفة",IF(K1082&lt;0,"الخصم أكبر من قيمة الطلب",IF(I1082&amp;""="","اكتب الحالة","")))))</f>
        <v/>
      </c>
    </row>
    <row r="1083">
      <c r="A1083" s="17" t="n"/>
      <c r="B1083" s="5" t="n"/>
      <c r="C1083" s="5" t="n"/>
      <c r="D1083" s="13" t="n"/>
      <c r="E1083" s="5" t="n"/>
      <c r="F1083" s="5" t="n"/>
      <c r="G1083" s="15" t="n"/>
      <c r="H1083" s="14" t="n"/>
      <c r="I1083" s="5" t="n"/>
      <c r="J1083" s="6">
        <f>IF(AND(B1083&amp;""="",F1083&amp;""=""),"",IFERROR(INDEX('المنتجات'!$B$5:$B$204,MATCH($F1083,'المنتجات'!$A$5:$A$204,0))&amp;"",""))</f>
        <v/>
      </c>
      <c r="K1083" s="18">
        <f>IF(AND(B1083&amp;""="",F1083&amp;""=""),"",IFERROR(INDEX('المنتجات'!$D$5:$D$204,MATCH($F1083,'المنتجات'!$A$5:$A$204,0))*G1083-H1083,0))</f>
        <v/>
      </c>
      <c r="L1083" s="18">
        <f>IF(AND(B1083&amp;""="",F1083&amp;""=""),"",IF(I1083="تم التسليم",IFERROR(INDEX('المحافظات'!$B$5:$B$44,MATCH($E1083,'المحافظات'!$A$5:$A$44,0)),0),0))</f>
        <v/>
      </c>
      <c r="M1083" s="18">
        <f>IF(AND(B1083&amp;""="",F1083&amp;""=""),"",IFERROR(INDEX('المنتجات'!$C$5:$C$204,MATCH($F1083,'المنتجات'!$A$5:$A$204,0))*G1083,0))</f>
        <v/>
      </c>
      <c r="N1083" s="18">
        <f>IF(AND(B1083&amp;""="",F1083&amp;""=""),"",IF(I1083="تم التسليم",IFERROR(INDEX('المحافظات'!$C$5:$C$44,MATCH($E1083,'المحافظات'!$A$5:$A$44,0)),0),IF(I1083="مرتجع",IFERROR(INDEX('المحافظات'!$D$5:$D$44,MATCH($E1083,'المحافظات'!$A$5:$A$44,0)),0),0)))</f>
        <v/>
      </c>
      <c r="O1083" s="18">
        <f>IF(AND(B1083&amp;""="",F1083&amp;""=""),"",IF(I1083="تم التسليم",K1083+L1083-M1083-N1083,IF(I1083="مرتجع",-N1083,IF(I1083="ملغي",0,""))))</f>
        <v/>
      </c>
      <c r="P1083" s="6">
        <f>IF(AND(B1083&amp;""="",F1083&amp;""=""),"",IF(NOT(ISNUMBER(MATCH(F1083,'المنتجات'!$A$5:$A$204,0))),"كود المنتج غير معروف",IF(NOT(ISNUMBER(MATCH(E1083,'المحافظات'!$A$5:$A$44,0))),"المنطقة غير معروفة",IF(K1083&lt;0,"الخصم أكبر من قيمة الطلب",IF(I1083&amp;""="","اكتب الحالة","")))))</f>
        <v/>
      </c>
    </row>
    <row r="1084">
      <c r="A1084" s="17" t="n"/>
      <c r="B1084" s="5" t="n"/>
      <c r="C1084" s="5" t="n"/>
      <c r="D1084" s="13" t="n"/>
      <c r="E1084" s="5" t="n"/>
      <c r="F1084" s="5" t="n"/>
      <c r="G1084" s="15" t="n"/>
      <c r="H1084" s="14" t="n"/>
      <c r="I1084" s="5" t="n"/>
      <c r="J1084" s="6">
        <f>IF(AND(B1084&amp;""="",F1084&amp;""=""),"",IFERROR(INDEX('المنتجات'!$B$5:$B$204,MATCH($F1084,'المنتجات'!$A$5:$A$204,0))&amp;"",""))</f>
        <v/>
      </c>
      <c r="K1084" s="18">
        <f>IF(AND(B1084&amp;""="",F1084&amp;""=""),"",IFERROR(INDEX('المنتجات'!$D$5:$D$204,MATCH($F1084,'المنتجات'!$A$5:$A$204,0))*G1084-H1084,0))</f>
        <v/>
      </c>
      <c r="L1084" s="18">
        <f>IF(AND(B1084&amp;""="",F1084&amp;""=""),"",IF(I1084="تم التسليم",IFERROR(INDEX('المحافظات'!$B$5:$B$44,MATCH($E1084,'المحافظات'!$A$5:$A$44,0)),0),0))</f>
        <v/>
      </c>
      <c r="M1084" s="18">
        <f>IF(AND(B1084&amp;""="",F1084&amp;""=""),"",IFERROR(INDEX('المنتجات'!$C$5:$C$204,MATCH($F1084,'المنتجات'!$A$5:$A$204,0))*G1084,0))</f>
        <v/>
      </c>
      <c r="N1084" s="18">
        <f>IF(AND(B1084&amp;""="",F1084&amp;""=""),"",IF(I1084="تم التسليم",IFERROR(INDEX('المحافظات'!$C$5:$C$44,MATCH($E1084,'المحافظات'!$A$5:$A$44,0)),0),IF(I1084="مرتجع",IFERROR(INDEX('المحافظات'!$D$5:$D$44,MATCH($E1084,'المحافظات'!$A$5:$A$44,0)),0),0)))</f>
        <v/>
      </c>
      <c r="O1084" s="18">
        <f>IF(AND(B1084&amp;""="",F1084&amp;""=""),"",IF(I1084="تم التسليم",K1084+L1084-M1084-N1084,IF(I1084="مرتجع",-N1084,IF(I1084="ملغي",0,""))))</f>
        <v/>
      </c>
      <c r="P1084" s="6">
        <f>IF(AND(B1084&amp;""="",F1084&amp;""=""),"",IF(NOT(ISNUMBER(MATCH(F1084,'المنتجات'!$A$5:$A$204,0))),"كود المنتج غير معروف",IF(NOT(ISNUMBER(MATCH(E1084,'المحافظات'!$A$5:$A$44,0))),"المنطقة غير معروفة",IF(K1084&lt;0,"الخصم أكبر من قيمة الطلب",IF(I1084&amp;""="","اكتب الحالة","")))))</f>
        <v/>
      </c>
    </row>
    <row r="1085">
      <c r="A1085" s="17" t="n"/>
      <c r="B1085" s="5" t="n"/>
      <c r="C1085" s="5" t="n"/>
      <c r="D1085" s="13" t="n"/>
      <c r="E1085" s="5" t="n"/>
      <c r="F1085" s="5" t="n"/>
      <c r="G1085" s="15" t="n"/>
      <c r="H1085" s="14" t="n"/>
      <c r="I1085" s="5" t="n"/>
      <c r="J1085" s="6">
        <f>IF(AND(B1085&amp;""="",F1085&amp;""=""),"",IFERROR(INDEX('المنتجات'!$B$5:$B$204,MATCH($F1085,'المنتجات'!$A$5:$A$204,0))&amp;"",""))</f>
        <v/>
      </c>
      <c r="K1085" s="18">
        <f>IF(AND(B1085&amp;""="",F1085&amp;""=""),"",IFERROR(INDEX('المنتجات'!$D$5:$D$204,MATCH($F1085,'المنتجات'!$A$5:$A$204,0))*G1085-H1085,0))</f>
        <v/>
      </c>
      <c r="L1085" s="18">
        <f>IF(AND(B1085&amp;""="",F1085&amp;""=""),"",IF(I1085="تم التسليم",IFERROR(INDEX('المحافظات'!$B$5:$B$44,MATCH($E1085,'المحافظات'!$A$5:$A$44,0)),0),0))</f>
        <v/>
      </c>
      <c r="M1085" s="18">
        <f>IF(AND(B1085&amp;""="",F1085&amp;""=""),"",IFERROR(INDEX('المنتجات'!$C$5:$C$204,MATCH($F1085,'المنتجات'!$A$5:$A$204,0))*G1085,0))</f>
        <v/>
      </c>
      <c r="N1085" s="18">
        <f>IF(AND(B1085&amp;""="",F1085&amp;""=""),"",IF(I1085="تم التسليم",IFERROR(INDEX('المحافظات'!$C$5:$C$44,MATCH($E1085,'المحافظات'!$A$5:$A$44,0)),0),IF(I1085="مرتجع",IFERROR(INDEX('المحافظات'!$D$5:$D$44,MATCH($E1085,'المحافظات'!$A$5:$A$44,0)),0),0)))</f>
        <v/>
      </c>
      <c r="O1085" s="18">
        <f>IF(AND(B1085&amp;""="",F1085&amp;""=""),"",IF(I1085="تم التسليم",K1085+L1085-M1085-N1085,IF(I1085="مرتجع",-N1085,IF(I1085="ملغي",0,""))))</f>
        <v/>
      </c>
      <c r="P1085" s="6">
        <f>IF(AND(B1085&amp;""="",F1085&amp;""=""),"",IF(NOT(ISNUMBER(MATCH(F1085,'المنتجات'!$A$5:$A$204,0))),"كود المنتج غير معروف",IF(NOT(ISNUMBER(MATCH(E1085,'المحافظات'!$A$5:$A$44,0))),"المنطقة غير معروفة",IF(K1085&lt;0,"الخصم أكبر من قيمة الطلب",IF(I1085&amp;""="","اكتب الحالة","")))))</f>
        <v/>
      </c>
    </row>
    <row r="1086">
      <c r="A1086" s="17" t="n"/>
      <c r="B1086" s="5" t="n"/>
      <c r="C1086" s="5" t="n"/>
      <c r="D1086" s="13" t="n"/>
      <c r="E1086" s="5" t="n"/>
      <c r="F1086" s="5" t="n"/>
      <c r="G1086" s="15" t="n"/>
      <c r="H1086" s="14" t="n"/>
      <c r="I1086" s="5" t="n"/>
      <c r="J1086" s="6">
        <f>IF(AND(B1086&amp;""="",F1086&amp;""=""),"",IFERROR(INDEX('المنتجات'!$B$5:$B$204,MATCH($F1086,'المنتجات'!$A$5:$A$204,0))&amp;"",""))</f>
        <v/>
      </c>
      <c r="K1086" s="18">
        <f>IF(AND(B1086&amp;""="",F1086&amp;""=""),"",IFERROR(INDEX('المنتجات'!$D$5:$D$204,MATCH($F1086,'المنتجات'!$A$5:$A$204,0))*G1086-H1086,0))</f>
        <v/>
      </c>
      <c r="L1086" s="18">
        <f>IF(AND(B1086&amp;""="",F1086&amp;""=""),"",IF(I1086="تم التسليم",IFERROR(INDEX('المحافظات'!$B$5:$B$44,MATCH($E1086,'المحافظات'!$A$5:$A$44,0)),0),0))</f>
        <v/>
      </c>
      <c r="M1086" s="18">
        <f>IF(AND(B1086&amp;""="",F1086&amp;""=""),"",IFERROR(INDEX('المنتجات'!$C$5:$C$204,MATCH($F1086,'المنتجات'!$A$5:$A$204,0))*G1086,0))</f>
        <v/>
      </c>
      <c r="N1086" s="18">
        <f>IF(AND(B1086&amp;""="",F1086&amp;""=""),"",IF(I1086="تم التسليم",IFERROR(INDEX('المحافظات'!$C$5:$C$44,MATCH($E1086,'المحافظات'!$A$5:$A$44,0)),0),IF(I1086="مرتجع",IFERROR(INDEX('المحافظات'!$D$5:$D$44,MATCH($E1086,'المحافظات'!$A$5:$A$44,0)),0),0)))</f>
        <v/>
      </c>
      <c r="O1086" s="18">
        <f>IF(AND(B1086&amp;""="",F1086&amp;""=""),"",IF(I1086="تم التسليم",K1086+L1086-M1086-N1086,IF(I1086="مرتجع",-N1086,IF(I1086="ملغي",0,""))))</f>
        <v/>
      </c>
      <c r="P1086" s="6">
        <f>IF(AND(B1086&amp;""="",F1086&amp;""=""),"",IF(NOT(ISNUMBER(MATCH(F1086,'المنتجات'!$A$5:$A$204,0))),"كود المنتج غير معروف",IF(NOT(ISNUMBER(MATCH(E1086,'المحافظات'!$A$5:$A$44,0))),"المنطقة غير معروفة",IF(K1086&lt;0,"الخصم أكبر من قيمة الطلب",IF(I1086&amp;""="","اكتب الحالة","")))))</f>
        <v/>
      </c>
    </row>
    <row r="1087">
      <c r="A1087" s="17" t="n"/>
      <c r="B1087" s="5" t="n"/>
      <c r="C1087" s="5" t="n"/>
      <c r="D1087" s="13" t="n"/>
      <c r="E1087" s="5" t="n"/>
      <c r="F1087" s="5" t="n"/>
      <c r="G1087" s="15" t="n"/>
      <c r="H1087" s="14" t="n"/>
      <c r="I1087" s="5" t="n"/>
      <c r="J1087" s="6">
        <f>IF(AND(B1087&amp;""="",F1087&amp;""=""),"",IFERROR(INDEX('المنتجات'!$B$5:$B$204,MATCH($F1087,'المنتجات'!$A$5:$A$204,0))&amp;"",""))</f>
        <v/>
      </c>
      <c r="K1087" s="18">
        <f>IF(AND(B1087&amp;""="",F1087&amp;""=""),"",IFERROR(INDEX('المنتجات'!$D$5:$D$204,MATCH($F1087,'المنتجات'!$A$5:$A$204,0))*G1087-H1087,0))</f>
        <v/>
      </c>
      <c r="L1087" s="18">
        <f>IF(AND(B1087&amp;""="",F1087&amp;""=""),"",IF(I1087="تم التسليم",IFERROR(INDEX('المحافظات'!$B$5:$B$44,MATCH($E1087,'المحافظات'!$A$5:$A$44,0)),0),0))</f>
        <v/>
      </c>
      <c r="M1087" s="18">
        <f>IF(AND(B1087&amp;""="",F1087&amp;""=""),"",IFERROR(INDEX('المنتجات'!$C$5:$C$204,MATCH($F1087,'المنتجات'!$A$5:$A$204,0))*G1087,0))</f>
        <v/>
      </c>
      <c r="N1087" s="18">
        <f>IF(AND(B1087&amp;""="",F1087&amp;""=""),"",IF(I1087="تم التسليم",IFERROR(INDEX('المحافظات'!$C$5:$C$44,MATCH($E1087,'المحافظات'!$A$5:$A$44,0)),0),IF(I1087="مرتجع",IFERROR(INDEX('المحافظات'!$D$5:$D$44,MATCH($E1087,'المحافظات'!$A$5:$A$44,0)),0),0)))</f>
        <v/>
      </c>
      <c r="O1087" s="18">
        <f>IF(AND(B1087&amp;""="",F1087&amp;""=""),"",IF(I1087="تم التسليم",K1087+L1087-M1087-N1087,IF(I1087="مرتجع",-N1087,IF(I1087="ملغي",0,""))))</f>
        <v/>
      </c>
      <c r="P1087" s="6">
        <f>IF(AND(B1087&amp;""="",F1087&amp;""=""),"",IF(NOT(ISNUMBER(MATCH(F1087,'المنتجات'!$A$5:$A$204,0))),"كود المنتج غير معروف",IF(NOT(ISNUMBER(MATCH(E1087,'المحافظات'!$A$5:$A$44,0))),"المنطقة غير معروفة",IF(K1087&lt;0,"الخصم أكبر من قيمة الطلب",IF(I1087&amp;""="","اكتب الحالة","")))))</f>
        <v/>
      </c>
    </row>
    <row r="1088">
      <c r="A1088" s="17" t="n"/>
      <c r="B1088" s="5" t="n"/>
      <c r="C1088" s="5" t="n"/>
      <c r="D1088" s="13" t="n"/>
      <c r="E1088" s="5" t="n"/>
      <c r="F1088" s="5" t="n"/>
      <c r="G1088" s="15" t="n"/>
      <c r="H1088" s="14" t="n"/>
      <c r="I1088" s="5" t="n"/>
      <c r="J1088" s="6">
        <f>IF(AND(B1088&amp;""="",F1088&amp;""=""),"",IFERROR(INDEX('المنتجات'!$B$5:$B$204,MATCH($F1088,'المنتجات'!$A$5:$A$204,0))&amp;"",""))</f>
        <v/>
      </c>
      <c r="K1088" s="18">
        <f>IF(AND(B1088&amp;""="",F1088&amp;""=""),"",IFERROR(INDEX('المنتجات'!$D$5:$D$204,MATCH($F1088,'المنتجات'!$A$5:$A$204,0))*G1088-H1088,0))</f>
        <v/>
      </c>
      <c r="L1088" s="18">
        <f>IF(AND(B1088&amp;""="",F1088&amp;""=""),"",IF(I1088="تم التسليم",IFERROR(INDEX('المحافظات'!$B$5:$B$44,MATCH($E1088,'المحافظات'!$A$5:$A$44,0)),0),0))</f>
        <v/>
      </c>
      <c r="M1088" s="18">
        <f>IF(AND(B1088&amp;""="",F1088&amp;""=""),"",IFERROR(INDEX('المنتجات'!$C$5:$C$204,MATCH($F1088,'المنتجات'!$A$5:$A$204,0))*G1088,0))</f>
        <v/>
      </c>
      <c r="N1088" s="18">
        <f>IF(AND(B1088&amp;""="",F1088&amp;""=""),"",IF(I1088="تم التسليم",IFERROR(INDEX('المحافظات'!$C$5:$C$44,MATCH($E1088,'المحافظات'!$A$5:$A$44,0)),0),IF(I1088="مرتجع",IFERROR(INDEX('المحافظات'!$D$5:$D$44,MATCH($E1088,'المحافظات'!$A$5:$A$44,0)),0),0)))</f>
        <v/>
      </c>
      <c r="O1088" s="18">
        <f>IF(AND(B1088&amp;""="",F1088&amp;""=""),"",IF(I1088="تم التسليم",K1088+L1088-M1088-N1088,IF(I1088="مرتجع",-N1088,IF(I1088="ملغي",0,""))))</f>
        <v/>
      </c>
      <c r="P1088" s="6">
        <f>IF(AND(B1088&amp;""="",F1088&amp;""=""),"",IF(NOT(ISNUMBER(MATCH(F1088,'المنتجات'!$A$5:$A$204,0))),"كود المنتج غير معروف",IF(NOT(ISNUMBER(MATCH(E1088,'المحافظات'!$A$5:$A$44,0))),"المنطقة غير معروفة",IF(K1088&lt;0,"الخصم أكبر من قيمة الطلب",IF(I1088&amp;""="","اكتب الحالة","")))))</f>
        <v/>
      </c>
    </row>
    <row r="1089">
      <c r="A1089" s="17" t="n"/>
      <c r="B1089" s="5" t="n"/>
      <c r="C1089" s="5" t="n"/>
      <c r="D1089" s="13" t="n"/>
      <c r="E1089" s="5" t="n"/>
      <c r="F1089" s="5" t="n"/>
      <c r="G1089" s="15" t="n"/>
      <c r="H1089" s="14" t="n"/>
      <c r="I1089" s="5" t="n"/>
      <c r="J1089" s="6">
        <f>IF(AND(B1089&amp;""="",F1089&amp;""=""),"",IFERROR(INDEX('المنتجات'!$B$5:$B$204,MATCH($F1089,'المنتجات'!$A$5:$A$204,0))&amp;"",""))</f>
        <v/>
      </c>
      <c r="K1089" s="18">
        <f>IF(AND(B1089&amp;""="",F1089&amp;""=""),"",IFERROR(INDEX('المنتجات'!$D$5:$D$204,MATCH($F1089,'المنتجات'!$A$5:$A$204,0))*G1089-H1089,0))</f>
        <v/>
      </c>
      <c r="L1089" s="18">
        <f>IF(AND(B1089&amp;""="",F1089&amp;""=""),"",IF(I1089="تم التسليم",IFERROR(INDEX('المحافظات'!$B$5:$B$44,MATCH($E1089,'المحافظات'!$A$5:$A$44,0)),0),0))</f>
        <v/>
      </c>
      <c r="M1089" s="18">
        <f>IF(AND(B1089&amp;""="",F1089&amp;""=""),"",IFERROR(INDEX('المنتجات'!$C$5:$C$204,MATCH($F1089,'المنتجات'!$A$5:$A$204,0))*G1089,0))</f>
        <v/>
      </c>
      <c r="N1089" s="18">
        <f>IF(AND(B1089&amp;""="",F1089&amp;""=""),"",IF(I1089="تم التسليم",IFERROR(INDEX('المحافظات'!$C$5:$C$44,MATCH($E1089,'المحافظات'!$A$5:$A$44,0)),0),IF(I1089="مرتجع",IFERROR(INDEX('المحافظات'!$D$5:$D$44,MATCH($E1089,'المحافظات'!$A$5:$A$44,0)),0),0)))</f>
        <v/>
      </c>
      <c r="O1089" s="18">
        <f>IF(AND(B1089&amp;""="",F1089&amp;""=""),"",IF(I1089="تم التسليم",K1089+L1089-M1089-N1089,IF(I1089="مرتجع",-N1089,IF(I1089="ملغي",0,""))))</f>
        <v/>
      </c>
      <c r="P1089" s="6">
        <f>IF(AND(B1089&amp;""="",F1089&amp;""=""),"",IF(NOT(ISNUMBER(MATCH(F1089,'المنتجات'!$A$5:$A$204,0))),"كود المنتج غير معروف",IF(NOT(ISNUMBER(MATCH(E1089,'المحافظات'!$A$5:$A$44,0))),"المنطقة غير معروفة",IF(K1089&lt;0,"الخصم أكبر من قيمة الطلب",IF(I1089&amp;""="","اكتب الحالة","")))))</f>
        <v/>
      </c>
    </row>
    <row r="1090">
      <c r="A1090" s="17" t="n"/>
      <c r="B1090" s="5" t="n"/>
      <c r="C1090" s="5" t="n"/>
      <c r="D1090" s="13" t="n"/>
      <c r="E1090" s="5" t="n"/>
      <c r="F1090" s="5" t="n"/>
      <c r="G1090" s="15" t="n"/>
      <c r="H1090" s="14" t="n"/>
      <c r="I1090" s="5" t="n"/>
      <c r="J1090" s="6">
        <f>IF(AND(B1090&amp;""="",F1090&amp;""=""),"",IFERROR(INDEX('المنتجات'!$B$5:$B$204,MATCH($F1090,'المنتجات'!$A$5:$A$204,0))&amp;"",""))</f>
        <v/>
      </c>
      <c r="K1090" s="18">
        <f>IF(AND(B1090&amp;""="",F1090&amp;""=""),"",IFERROR(INDEX('المنتجات'!$D$5:$D$204,MATCH($F1090,'المنتجات'!$A$5:$A$204,0))*G1090-H1090,0))</f>
        <v/>
      </c>
      <c r="L1090" s="18">
        <f>IF(AND(B1090&amp;""="",F1090&amp;""=""),"",IF(I1090="تم التسليم",IFERROR(INDEX('المحافظات'!$B$5:$B$44,MATCH($E1090,'المحافظات'!$A$5:$A$44,0)),0),0))</f>
        <v/>
      </c>
      <c r="M1090" s="18">
        <f>IF(AND(B1090&amp;""="",F1090&amp;""=""),"",IFERROR(INDEX('المنتجات'!$C$5:$C$204,MATCH($F1090,'المنتجات'!$A$5:$A$204,0))*G1090,0))</f>
        <v/>
      </c>
      <c r="N1090" s="18">
        <f>IF(AND(B1090&amp;""="",F1090&amp;""=""),"",IF(I1090="تم التسليم",IFERROR(INDEX('المحافظات'!$C$5:$C$44,MATCH($E1090,'المحافظات'!$A$5:$A$44,0)),0),IF(I1090="مرتجع",IFERROR(INDEX('المحافظات'!$D$5:$D$44,MATCH($E1090,'المحافظات'!$A$5:$A$44,0)),0),0)))</f>
        <v/>
      </c>
      <c r="O1090" s="18">
        <f>IF(AND(B1090&amp;""="",F1090&amp;""=""),"",IF(I1090="تم التسليم",K1090+L1090-M1090-N1090,IF(I1090="مرتجع",-N1090,IF(I1090="ملغي",0,""))))</f>
        <v/>
      </c>
      <c r="P1090" s="6">
        <f>IF(AND(B1090&amp;""="",F1090&amp;""=""),"",IF(NOT(ISNUMBER(MATCH(F1090,'المنتجات'!$A$5:$A$204,0))),"كود المنتج غير معروف",IF(NOT(ISNUMBER(MATCH(E1090,'المحافظات'!$A$5:$A$44,0))),"المنطقة غير معروفة",IF(K1090&lt;0,"الخصم أكبر من قيمة الطلب",IF(I1090&amp;""="","اكتب الحالة","")))))</f>
        <v/>
      </c>
    </row>
    <row r="1091">
      <c r="A1091" s="17" t="n"/>
      <c r="B1091" s="5" t="n"/>
      <c r="C1091" s="5" t="n"/>
      <c r="D1091" s="13" t="n"/>
      <c r="E1091" s="5" t="n"/>
      <c r="F1091" s="5" t="n"/>
      <c r="G1091" s="15" t="n"/>
      <c r="H1091" s="14" t="n"/>
      <c r="I1091" s="5" t="n"/>
      <c r="J1091" s="6">
        <f>IF(AND(B1091&amp;""="",F1091&amp;""=""),"",IFERROR(INDEX('المنتجات'!$B$5:$B$204,MATCH($F1091,'المنتجات'!$A$5:$A$204,0))&amp;"",""))</f>
        <v/>
      </c>
      <c r="K1091" s="18">
        <f>IF(AND(B1091&amp;""="",F1091&amp;""=""),"",IFERROR(INDEX('المنتجات'!$D$5:$D$204,MATCH($F1091,'المنتجات'!$A$5:$A$204,0))*G1091-H1091,0))</f>
        <v/>
      </c>
      <c r="L1091" s="18">
        <f>IF(AND(B1091&amp;""="",F1091&amp;""=""),"",IF(I1091="تم التسليم",IFERROR(INDEX('المحافظات'!$B$5:$B$44,MATCH($E1091,'المحافظات'!$A$5:$A$44,0)),0),0))</f>
        <v/>
      </c>
      <c r="M1091" s="18">
        <f>IF(AND(B1091&amp;""="",F1091&amp;""=""),"",IFERROR(INDEX('المنتجات'!$C$5:$C$204,MATCH($F1091,'المنتجات'!$A$5:$A$204,0))*G1091,0))</f>
        <v/>
      </c>
      <c r="N1091" s="18">
        <f>IF(AND(B1091&amp;""="",F1091&amp;""=""),"",IF(I1091="تم التسليم",IFERROR(INDEX('المحافظات'!$C$5:$C$44,MATCH($E1091,'المحافظات'!$A$5:$A$44,0)),0),IF(I1091="مرتجع",IFERROR(INDEX('المحافظات'!$D$5:$D$44,MATCH($E1091,'المحافظات'!$A$5:$A$44,0)),0),0)))</f>
        <v/>
      </c>
      <c r="O1091" s="18">
        <f>IF(AND(B1091&amp;""="",F1091&amp;""=""),"",IF(I1091="تم التسليم",K1091+L1091-M1091-N1091,IF(I1091="مرتجع",-N1091,IF(I1091="ملغي",0,""))))</f>
        <v/>
      </c>
      <c r="P1091" s="6">
        <f>IF(AND(B1091&amp;""="",F1091&amp;""=""),"",IF(NOT(ISNUMBER(MATCH(F1091,'المنتجات'!$A$5:$A$204,0))),"كود المنتج غير معروف",IF(NOT(ISNUMBER(MATCH(E1091,'المحافظات'!$A$5:$A$44,0))),"المنطقة غير معروفة",IF(K1091&lt;0,"الخصم أكبر من قيمة الطلب",IF(I1091&amp;""="","اكتب الحالة","")))))</f>
        <v/>
      </c>
    </row>
    <row r="1092">
      <c r="A1092" s="17" t="n"/>
      <c r="B1092" s="5" t="n"/>
      <c r="C1092" s="5" t="n"/>
      <c r="D1092" s="13" t="n"/>
      <c r="E1092" s="5" t="n"/>
      <c r="F1092" s="5" t="n"/>
      <c r="G1092" s="15" t="n"/>
      <c r="H1092" s="14" t="n"/>
      <c r="I1092" s="5" t="n"/>
      <c r="J1092" s="6">
        <f>IF(AND(B1092&amp;""="",F1092&amp;""=""),"",IFERROR(INDEX('المنتجات'!$B$5:$B$204,MATCH($F1092,'المنتجات'!$A$5:$A$204,0))&amp;"",""))</f>
        <v/>
      </c>
      <c r="K1092" s="18">
        <f>IF(AND(B1092&amp;""="",F1092&amp;""=""),"",IFERROR(INDEX('المنتجات'!$D$5:$D$204,MATCH($F1092,'المنتجات'!$A$5:$A$204,0))*G1092-H1092,0))</f>
        <v/>
      </c>
      <c r="L1092" s="18">
        <f>IF(AND(B1092&amp;""="",F1092&amp;""=""),"",IF(I1092="تم التسليم",IFERROR(INDEX('المحافظات'!$B$5:$B$44,MATCH($E1092,'المحافظات'!$A$5:$A$44,0)),0),0))</f>
        <v/>
      </c>
      <c r="M1092" s="18">
        <f>IF(AND(B1092&amp;""="",F1092&amp;""=""),"",IFERROR(INDEX('المنتجات'!$C$5:$C$204,MATCH($F1092,'المنتجات'!$A$5:$A$204,0))*G1092,0))</f>
        <v/>
      </c>
      <c r="N1092" s="18">
        <f>IF(AND(B1092&amp;""="",F1092&amp;""=""),"",IF(I1092="تم التسليم",IFERROR(INDEX('المحافظات'!$C$5:$C$44,MATCH($E1092,'المحافظات'!$A$5:$A$44,0)),0),IF(I1092="مرتجع",IFERROR(INDEX('المحافظات'!$D$5:$D$44,MATCH($E1092,'المحافظات'!$A$5:$A$44,0)),0),0)))</f>
        <v/>
      </c>
      <c r="O1092" s="18">
        <f>IF(AND(B1092&amp;""="",F1092&amp;""=""),"",IF(I1092="تم التسليم",K1092+L1092-M1092-N1092,IF(I1092="مرتجع",-N1092,IF(I1092="ملغي",0,""))))</f>
        <v/>
      </c>
      <c r="P1092" s="6">
        <f>IF(AND(B1092&amp;""="",F1092&amp;""=""),"",IF(NOT(ISNUMBER(MATCH(F1092,'المنتجات'!$A$5:$A$204,0))),"كود المنتج غير معروف",IF(NOT(ISNUMBER(MATCH(E1092,'المحافظات'!$A$5:$A$44,0))),"المنطقة غير معروفة",IF(K1092&lt;0,"الخصم أكبر من قيمة الطلب",IF(I1092&amp;""="","اكتب الحالة","")))))</f>
        <v/>
      </c>
    </row>
    <row r="1093">
      <c r="A1093" s="17" t="n"/>
      <c r="B1093" s="5" t="n"/>
      <c r="C1093" s="5" t="n"/>
      <c r="D1093" s="13" t="n"/>
      <c r="E1093" s="5" t="n"/>
      <c r="F1093" s="5" t="n"/>
      <c r="G1093" s="15" t="n"/>
      <c r="H1093" s="14" t="n"/>
      <c r="I1093" s="5" t="n"/>
      <c r="J1093" s="6">
        <f>IF(AND(B1093&amp;""="",F1093&amp;""=""),"",IFERROR(INDEX('المنتجات'!$B$5:$B$204,MATCH($F1093,'المنتجات'!$A$5:$A$204,0))&amp;"",""))</f>
        <v/>
      </c>
      <c r="K1093" s="18">
        <f>IF(AND(B1093&amp;""="",F1093&amp;""=""),"",IFERROR(INDEX('المنتجات'!$D$5:$D$204,MATCH($F1093,'المنتجات'!$A$5:$A$204,0))*G1093-H1093,0))</f>
        <v/>
      </c>
      <c r="L1093" s="18">
        <f>IF(AND(B1093&amp;""="",F1093&amp;""=""),"",IF(I1093="تم التسليم",IFERROR(INDEX('المحافظات'!$B$5:$B$44,MATCH($E1093,'المحافظات'!$A$5:$A$44,0)),0),0))</f>
        <v/>
      </c>
      <c r="M1093" s="18">
        <f>IF(AND(B1093&amp;""="",F1093&amp;""=""),"",IFERROR(INDEX('المنتجات'!$C$5:$C$204,MATCH($F1093,'المنتجات'!$A$5:$A$204,0))*G1093,0))</f>
        <v/>
      </c>
      <c r="N1093" s="18">
        <f>IF(AND(B1093&amp;""="",F1093&amp;""=""),"",IF(I1093="تم التسليم",IFERROR(INDEX('المحافظات'!$C$5:$C$44,MATCH($E1093,'المحافظات'!$A$5:$A$44,0)),0),IF(I1093="مرتجع",IFERROR(INDEX('المحافظات'!$D$5:$D$44,MATCH($E1093,'المحافظات'!$A$5:$A$44,0)),0),0)))</f>
        <v/>
      </c>
      <c r="O1093" s="18">
        <f>IF(AND(B1093&amp;""="",F1093&amp;""=""),"",IF(I1093="تم التسليم",K1093+L1093-M1093-N1093,IF(I1093="مرتجع",-N1093,IF(I1093="ملغي",0,""))))</f>
        <v/>
      </c>
      <c r="P1093" s="6">
        <f>IF(AND(B1093&amp;""="",F1093&amp;""=""),"",IF(NOT(ISNUMBER(MATCH(F1093,'المنتجات'!$A$5:$A$204,0))),"كود المنتج غير معروف",IF(NOT(ISNUMBER(MATCH(E1093,'المحافظات'!$A$5:$A$44,0))),"المنطقة غير معروفة",IF(K1093&lt;0,"الخصم أكبر من قيمة الطلب",IF(I1093&amp;""="","اكتب الحالة","")))))</f>
        <v/>
      </c>
    </row>
    <row r="1094">
      <c r="A1094" s="17" t="n"/>
      <c r="B1094" s="5" t="n"/>
      <c r="C1094" s="5" t="n"/>
      <c r="D1094" s="13" t="n"/>
      <c r="E1094" s="5" t="n"/>
      <c r="F1094" s="5" t="n"/>
      <c r="G1094" s="15" t="n"/>
      <c r="H1094" s="14" t="n"/>
      <c r="I1094" s="5" t="n"/>
      <c r="J1094" s="6">
        <f>IF(AND(B1094&amp;""="",F1094&amp;""=""),"",IFERROR(INDEX('المنتجات'!$B$5:$B$204,MATCH($F1094,'المنتجات'!$A$5:$A$204,0))&amp;"",""))</f>
        <v/>
      </c>
      <c r="K1094" s="18">
        <f>IF(AND(B1094&amp;""="",F1094&amp;""=""),"",IFERROR(INDEX('المنتجات'!$D$5:$D$204,MATCH($F1094,'المنتجات'!$A$5:$A$204,0))*G1094-H1094,0))</f>
        <v/>
      </c>
      <c r="L1094" s="18">
        <f>IF(AND(B1094&amp;""="",F1094&amp;""=""),"",IF(I1094="تم التسليم",IFERROR(INDEX('المحافظات'!$B$5:$B$44,MATCH($E1094,'المحافظات'!$A$5:$A$44,0)),0),0))</f>
        <v/>
      </c>
      <c r="M1094" s="18">
        <f>IF(AND(B1094&amp;""="",F1094&amp;""=""),"",IFERROR(INDEX('المنتجات'!$C$5:$C$204,MATCH($F1094,'المنتجات'!$A$5:$A$204,0))*G1094,0))</f>
        <v/>
      </c>
      <c r="N1094" s="18">
        <f>IF(AND(B1094&amp;""="",F1094&amp;""=""),"",IF(I1094="تم التسليم",IFERROR(INDEX('المحافظات'!$C$5:$C$44,MATCH($E1094,'المحافظات'!$A$5:$A$44,0)),0),IF(I1094="مرتجع",IFERROR(INDEX('المحافظات'!$D$5:$D$44,MATCH($E1094,'المحافظات'!$A$5:$A$44,0)),0),0)))</f>
        <v/>
      </c>
      <c r="O1094" s="18">
        <f>IF(AND(B1094&amp;""="",F1094&amp;""=""),"",IF(I1094="تم التسليم",K1094+L1094-M1094-N1094,IF(I1094="مرتجع",-N1094,IF(I1094="ملغي",0,""))))</f>
        <v/>
      </c>
      <c r="P1094" s="6">
        <f>IF(AND(B1094&amp;""="",F1094&amp;""=""),"",IF(NOT(ISNUMBER(MATCH(F1094,'المنتجات'!$A$5:$A$204,0))),"كود المنتج غير معروف",IF(NOT(ISNUMBER(MATCH(E1094,'المحافظات'!$A$5:$A$44,0))),"المنطقة غير معروفة",IF(K1094&lt;0,"الخصم أكبر من قيمة الطلب",IF(I1094&amp;""="","اكتب الحالة","")))))</f>
        <v/>
      </c>
    </row>
    <row r="1095">
      <c r="A1095" s="17" t="n"/>
      <c r="B1095" s="5" t="n"/>
      <c r="C1095" s="5" t="n"/>
      <c r="D1095" s="13" t="n"/>
      <c r="E1095" s="5" t="n"/>
      <c r="F1095" s="5" t="n"/>
      <c r="G1095" s="15" t="n"/>
      <c r="H1095" s="14" t="n"/>
      <c r="I1095" s="5" t="n"/>
      <c r="J1095" s="6">
        <f>IF(AND(B1095&amp;""="",F1095&amp;""=""),"",IFERROR(INDEX('المنتجات'!$B$5:$B$204,MATCH($F1095,'المنتجات'!$A$5:$A$204,0))&amp;"",""))</f>
        <v/>
      </c>
      <c r="K1095" s="18">
        <f>IF(AND(B1095&amp;""="",F1095&amp;""=""),"",IFERROR(INDEX('المنتجات'!$D$5:$D$204,MATCH($F1095,'المنتجات'!$A$5:$A$204,0))*G1095-H1095,0))</f>
        <v/>
      </c>
      <c r="L1095" s="18">
        <f>IF(AND(B1095&amp;""="",F1095&amp;""=""),"",IF(I1095="تم التسليم",IFERROR(INDEX('المحافظات'!$B$5:$B$44,MATCH($E1095,'المحافظات'!$A$5:$A$44,0)),0),0))</f>
        <v/>
      </c>
      <c r="M1095" s="18">
        <f>IF(AND(B1095&amp;""="",F1095&amp;""=""),"",IFERROR(INDEX('المنتجات'!$C$5:$C$204,MATCH($F1095,'المنتجات'!$A$5:$A$204,0))*G1095,0))</f>
        <v/>
      </c>
      <c r="N1095" s="18">
        <f>IF(AND(B1095&amp;""="",F1095&amp;""=""),"",IF(I1095="تم التسليم",IFERROR(INDEX('المحافظات'!$C$5:$C$44,MATCH($E1095,'المحافظات'!$A$5:$A$44,0)),0),IF(I1095="مرتجع",IFERROR(INDEX('المحافظات'!$D$5:$D$44,MATCH($E1095,'المحافظات'!$A$5:$A$44,0)),0),0)))</f>
        <v/>
      </c>
      <c r="O1095" s="18">
        <f>IF(AND(B1095&amp;""="",F1095&amp;""=""),"",IF(I1095="تم التسليم",K1095+L1095-M1095-N1095,IF(I1095="مرتجع",-N1095,IF(I1095="ملغي",0,""))))</f>
        <v/>
      </c>
      <c r="P1095" s="6">
        <f>IF(AND(B1095&amp;""="",F1095&amp;""=""),"",IF(NOT(ISNUMBER(MATCH(F1095,'المنتجات'!$A$5:$A$204,0))),"كود المنتج غير معروف",IF(NOT(ISNUMBER(MATCH(E1095,'المحافظات'!$A$5:$A$44,0))),"المنطقة غير معروفة",IF(K1095&lt;0,"الخصم أكبر من قيمة الطلب",IF(I1095&amp;""="","اكتب الحالة","")))))</f>
        <v/>
      </c>
    </row>
    <row r="1096">
      <c r="A1096" s="17" t="n"/>
      <c r="B1096" s="5" t="n"/>
      <c r="C1096" s="5" t="n"/>
      <c r="D1096" s="13" t="n"/>
      <c r="E1096" s="5" t="n"/>
      <c r="F1096" s="5" t="n"/>
      <c r="G1096" s="15" t="n"/>
      <c r="H1096" s="14" t="n"/>
      <c r="I1096" s="5" t="n"/>
      <c r="J1096" s="6">
        <f>IF(AND(B1096&amp;""="",F1096&amp;""=""),"",IFERROR(INDEX('المنتجات'!$B$5:$B$204,MATCH($F1096,'المنتجات'!$A$5:$A$204,0))&amp;"",""))</f>
        <v/>
      </c>
      <c r="K1096" s="18">
        <f>IF(AND(B1096&amp;""="",F1096&amp;""=""),"",IFERROR(INDEX('المنتجات'!$D$5:$D$204,MATCH($F1096,'المنتجات'!$A$5:$A$204,0))*G1096-H1096,0))</f>
        <v/>
      </c>
      <c r="L1096" s="18">
        <f>IF(AND(B1096&amp;""="",F1096&amp;""=""),"",IF(I1096="تم التسليم",IFERROR(INDEX('المحافظات'!$B$5:$B$44,MATCH($E1096,'المحافظات'!$A$5:$A$44,0)),0),0))</f>
        <v/>
      </c>
      <c r="M1096" s="18">
        <f>IF(AND(B1096&amp;""="",F1096&amp;""=""),"",IFERROR(INDEX('المنتجات'!$C$5:$C$204,MATCH($F1096,'المنتجات'!$A$5:$A$204,0))*G1096,0))</f>
        <v/>
      </c>
      <c r="N1096" s="18">
        <f>IF(AND(B1096&amp;""="",F1096&amp;""=""),"",IF(I1096="تم التسليم",IFERROR(INDEX('المحافظات'!$C$5:$C$44,MATCH($E1096,'المحافظات'!$A$5:$A$44,0)),0),IF(I1096="مرتجع",IFERROR(INDEX('المحافظات'!$D$5:$D$44,MATCH($E1096,'المحافظات'!$A$5:$A$44,0)),0),0)))</f>
        <v/>
      </c>
      <c r="O1096" s="18">
        <f>IF(AND(B1096&amp;""="",F1096&amp;""=""),"",IF(I1096="تم التسليم",K1096+L1096-M1096-N1096,IF(I1096="مرتجع",-N1096,IF(I1096="ملغي",0,""))))</f>
        <v/>
      </c>
      <c r="P1096" s="6">
        <f>IF(AND(B1096&amp;""="",F1096&amp;""=""),"",IF(NOT(ISNUMBER(MATCH(F1096,'المنتجات'!$A$5:$A$204,0))),"كود المنتج غير معروف",IF(NOT(ISNUMBER(MATCH(E1096,'المحافظات'!$A$5:$A$44,0))),"المنطقة غير معروفة",IF(K1096&lt;0,"الخصم أكبر من قيمة الطلب",IF(I1096&amp;""="","اكتب الحالة","")))))</f>
        <v/>
      </c>
    </row>
    <row r="1097">
      <c r="A1097" s="17" t="n"/>
      <c r="B1097" s="5" t="n"/>
      <c r="C1097" s="5" t="n"/>
      <c r="D1097" s="13" t="n"/>
      <c r="E1097" s="5" t="n"/>
      <c r="F1097" s="5" t="n"/>
      <c r="G1097" s="15" t="n"/>
      <c r="H1097" s="14" t="n"/>
      <c r="I1097" s="5" t="n"/>
      <c r="J1097" s="6">
        <f>IF(AND(B1097&amp;""="",F1097&amp;""=""),"",IFERROR(INDEX('المنتجات'!$B$5:$B$204,MATCH($F1097,'المنتجات'!$A$5:$A$204,0))&amp;"",""))</f>
        <v/>
      </c>
      <c r="K1097" s="18">
        <f>IF(AND(B1097&amp;""="",F1097&amp;""=""),"",IFERROR(INDEX('المنتجات'!$D$5:$D$204,MATCH($F1097,'المنتجات'!$A$5:$A$204,0))*G1097-H1097,0))</f>
        <v/>
      </c>
      <c r="L1097" s="18">
        <f>IF(AND(B1097&amp;""="",F1097&amp;""=""),"",IF(I1097="تم التسليم",IFERROR(INDEX('المحافظات'!$B$5:$B$44,MATCH($E1097,'المحافظات'!$A$5:$A$44,0)),0),0))</f>
        <v/>
      </c>
      <c r="M1097" s="18">
        <f>IF(AND(B1097&amp;""="",F1097&amp;""=""),"",IFERROR(INDEX('المنتجات'!$C$5:$C$204,MATCH($F1097,'المنتجات'!$A$5:$A$204,0))*G1097,0))</f>
        <v/>
      </c>
      <c r="N1097" s="18">
        <f>IF(AND(B1097&amp;""="",F1097&amp;""=""),"",IF(I1097="تم التسليم",IFERROR(INDEX('المحافظات'!$C$5:$C$44,MATCH($E1097,'المحافظات'!$A$5:$A$44,0)),0),IF(I1097="مرتجع",IFERROR(INDEX('المحافظات'!$D$5:$D$44,MATCH($E1097,'المحافظات'!$A$5:$A$44,0)),0),0)))</f>
        <v/>
      </c>
      <c r="O1097" s="18">
        <f>IF(AND(B1097&amp;""="",F1097&amp;""=""),"",IF(I1097="تم التسليم",K1097+L1097-M1097-N1097,IF(I1097="مرتجع",-N1097,IF(I1097="ملغي",0,""))))</f>
        <v/>
      </c>
      <c r="P1097" s="6">
        <f>IF(AND(B1097&amp;""="",F1097&amp;""=""),"",IF(NOT(ISNUMBER(MATCH(F1097,'المنتجات'!$A$5:$A$204,0))),"كود المنتج غير معروف",IF(NOT(ISNUMBER(MATCH(E1097,'المحافظات'!$A$5:$A$44,0))),"المنطقة غير معروفة",IF(K1097&lt;0,"الخصم أكبر من قيمة الطلب",IF(I1097&amp;""="","اكتب الحالة","")))))</f>
        <v/>
      </c>
    </row>
    <row r="1098">
      <c r="A1098" s="17" t="n"/>
      <c r="B1098" s="5" t="n"/>
      <c r="C1098" s="5" t="n"/>
      <c r="D1098" s="13" t="n"/>
      <c r="E1098" s="5" t="n"/>
      <c r="F1098" s="5" t="n"/>
      <c r="G1098" s="15" t="n"/>
      <c r="H1098" s="14" t="n"/>
      <c r="I1098" s="5" t="n"/>
      <c r="J1098" s="6">
        <f>IF(AND(B1098&amp;""="",F1098&amp;""=""),"",IFERROR(INDEX('المنتجات'!$B$5:$B$204,MATCH($F1098,'المنتجات'!$A$5:$A$204,0))&amp;"",""))</f>
        <v/>
      </c>
      <c r="K1098" s="18">
        <f>IF(AND(B1098&amp;""="",F1098&amp;""=""),"",IFERROR(INDEX('المنتجات'!$D$5:$D$204,MATCH($F1098,'المنتجات'!$A$5:$A$204,0))*G1098-H1098,0))</f>
        <v/>
      </c>
      <c r="L1098" s="18">
        <f>IF(AND(B1098&amp;""="",F1098&amp;""=""),"",IF(I1098="تم التسليم",IFERROR(INDEX('المحافظات'!$B$5:$B$44,MATCH($E1098,'المحافظات'!$A$5:$A$44,0)),0),0))</f>
        <v/>
      </c>
      <c r="M1098" s="18">
        <f>IF(AND(B1098&amp;""="",F1098&amp;""=""),"",IFERROR(INDEX('المنتجات'!$C$5:$C$204,MATCH($F1098,'المنتجات'!$A$5:$A$204,0))*G1098,0))</f>
        <v/>
      </c>
      <c r="N1098" s="18">
        <f>IF(AND(B1098&amp;""="",F1098&amp;""=""),"",IF(I1098="تم التسليم",IFERROR(INDEX('المحافظات'!$C$5:$C$44,MATCH($E1098,'المحافظات'!$A$5:$A$44,0)),0),IF(I1098="مرتجع",IFERROR(INDEX('المحافظات'!$D$5:$D$44,MATCH($E1098,'المحافظات'!$A$5:$A$44,0)),0),0)))</f>
        <v/>
      </c>
      <c r="O1098" s="18">
        <f>IF(AND(B1098&amp;""="",F1098&amp;""=""),"",IF(I1098="تم التسليم",K1098+L1098-M1098-N1098,IF(I1098="مرتجع",-N1098,IF(I1098="ملغي",0,""))))</f>
        <v/>
      </c>
      <c r="P1098" s="6">
        <f>IF(AND(B1098&amp;""="",F1098&amp;""=""),"",IF(NOT(ISNUMBER(MATCH(F1098,'المنتجات'!$A$5:$A$204,0))),"كود المنتج غير معروف",IF(NOT(ISNUMBER(MATCH(E1098,'المحافظات'!$A$5:$A$44,0))),"المنطقة غير معروفة",IF(K1098&lt;0,"الخصم أكبر من قيمة الطلب",IF(I1098&amp;""="","اكتب الحالة","")))))</f>
        <v/>
      </c>
    </row>
    <row r="1099">
      <c r="A1099" s="17" t="n"/>
      <c r="B1099" s="5" t="n"/>
      <c r="C1099" s="5" t="n"/>
      <c r="D1099" s="13" t="n"/>
      <c r="E1099" s="5" t="n"/>
      <c r="F1099" s="5" t="n"/>
      <c r="G1099" s="15" t="n"/>
      <c r="H1099" s="14" t="n"/>
      <c r="I1099" s="5" t="n"/>
      <c r="J1099" s="6">
        <f>IF(AND(B1099&amp;""="",F1099&amp;""=""),"",IFERROR(INDEX('المنتجات'!$B$5:$B$204,MATCH($F1099,'المنتجات'!$A$5:$A$204,0))&amp;"",""))</f>
        <v/>
      </c>
      <c r="K1099" s="18">
        <f>IF(AND(B1099&amp;""="",F1099&amp;""=""),"",IFERROR(INDEX('المنتجات'!$D$5:$D$204,MATCH($F1099,'المنتجات'!$A$5:$A$204,0))*G1099-H1099,0))</f>
        <v/>
      </c>
      <c r="L1099" s="18">
        <f>IF(AND(B1099&amp;""="",F1099&amp;""=""),"",IF(I1099="تم التسليم",IFERROR(INDEX('المحافظات'!$B$5:$B$44,MATCH($E1099,'المحافظات'!$A$5:$A$44,0)),0),0))</f>
        <v/>
      </c>
      <c r="M1099" s="18">
        <f>IF(AND(B1099&amp;""="",F1099&amp;""=""),"",IFERROR(INDEX('المنتجات'!$C$5:$C$204,MATCH($F1099,'المنتجات'!$A$5:$A$204,0))*G1099,0))</f>
        <v/>
      </c>
      <c r="N1099" s="18">
        <f>IF(AND(B1099&amp;""="",F1099&amp;""=""),"",IF(I1099="تم التسليم",IFERROR(INDEX('المحافظات'!$C$5:$C$44,MATCH($E1099,'المحافظات'!$A$5:$A$44,0)),0),IF(I1099="مرتجع",IFERROR(INDEX('المحافظات'!$D$5:$D$44,MATCH($E1099,'المحافظات'!$A$5:$A$44,0)),0),0)))</f>
        <v/>
      </c>
      <c r="O1099" s="18">
        <f>IF(AND(B1099&amp;""="",F1099&amp;""=""),"",IF(I1099="تم التسليم",K1099+L1099-M1099-N1099,IF(I1099="مرتجع",-N1099,IF(I1099="ملغي",0,""))))</f>
        <v/>
      </c>
      <c r="P1099" s="6">
        <f>IF(AND(B1099&amp;""="",F1099&amp;""=""),"",IF(NOT(ISNUMBER(MATCH(F1099,'المنتجات'!$A$5:$A$204,0))),"كود المنتج غير معروف",IF(NOT(ISNUMBER(MATCH(E1099,'المحافظات'!$A$5:$A$44,0))),"المنطقة غير معروفة",IF(K1099&lt;0,"الخصم أكبر من قيمة الطلب",IF(I1099&amp;""="","اكتب الحالة","")))))</f>
        <v/>
      </c>
    </row>
    <row r="1100">
      <c r="A1100" s="17" t="n"/>
      <c r="B1100" s="5" t="n"/>
      <c r="C1100" s="5" t="n"/>
      <c r="D1100" s="13" t="n"/>
      <c r="E1100" s="5" t="n"/>
      <c r="F1100" s="5" t="n"/>
      <c r="G1100" s="15" t="n"/>
      <c r="H1100" s="14" t="n"/>
      <c r="I1100" s="5" t="n"/>
      <c r="J1100" s="6">
        <f>IF(AND(B1100&amp;""="",F1100&amp;""=""),"",IFERROR(INDEX('المنتجات'!$B$5:$B$204,MATCH($F1100,'المنتجات'!$A$5:$A$204,0))&amp;"",""))</f>
        <v/>
      </c>
      <c r="K1100" s="18">
        <f>IF(AND(B1100&amp;""="",F1100&amp;""=""),"",IFERROR(INDEX('المنتجات'!$D$5:$D$204,MATCH($F1100,'المنتجات'!$A$5:$A$204,0))*G1100-H1100,0))</f>
        <v/>
      </c>
      <c r="L1100" s="18">
        <f>IF(AND(B1100&amp;""="",F1100&amp;""=""),"",IF(I1100="تم التسليم",IFERROR(INDEX('المحافظات'!$B$5:$B$44,MATCH($E1100,'المحافظات'!$A$5:$A$44,0)),0),0))</f>
        <v/>
      </c>
      <c r="M1100" s="18">
        <f>IF(AND(B1100&amp;""="",F1100&amp;""=""),"",IFERROR(INDEX('المنتجات'!$C$5:$C$204,MATCH($F1100,'المنتجات'!$A$5:$A$204,0))*G1100,0))</f>
        <v/>
      </c>
      <c r="N1100" s="18">
        <f>IF(AND(B1100&amp;""="",F1100&amp;""=""),"",IF(I1100="تم التسليم",IFERROR(INDEX('المحافظات'!$C$5:$C$44,MATCH($E1100,'المحافظات'!$A$5:$A$44,0)),0),IF(I1100="مرتجع",IFERROR(INDEX('المحافظات'!$D$5:$D$44,MATCH($E1100,'المحافظات'!$A$5:$A$44,0)),0),0)))</f>
        <v/>
      </c>
      <c r="O1100" s="18">
        <f>IF(AND(B1100&amp;""="",F1100&amp;""=""),"",IF(I1100="تم التسليم",K1100+L1100-M1100-N1100,IF(I1100="مرتجع",-N1100,IF(I1100="ملغي",0,""))))</f>
        <v/>
      </c>
      <c r="P1100" s="6">
        <f>IF(AND(B1100&amp;""="",F1100&amp;""=""),"",IF(NOT(ISNUMBER(MATCH(F1100,'المنتجات'!$A$5:$A$204,0))),"كود المنتج غير معروف",IF(NOT(ISNUMBER(MATCH(E1100,'المحافظات'!$A$5:$A$44,0))),"المنطقة غير معروفة",IF(K1100&lt;0,"الخصم أكبر من قيمة الطلب",IF(I1100&amp;""="","اكتب الحالة","")))))</f>
        <v/>
      </c>
    </row>
    <row r="1101">
      <c r="A1101" s="17" t="n"/>
      <c r="B1101" s="5" t="n"/>
      <c r="C1101" s="5" t="n"/>
      <c r="D1101" s="13" t="n"/>
      <c r="E1101" s="5" t="n"/>
      <c r="F1101" s="5" t="n"/>
      <c r="G1101" s="15" t="n"/>
      <c r="H1101" s="14" t="n"/>
      <c r="I1101" s="5" t="n"/>
      <c r="J1101" s="6">
        <f>IF(AND(B1101&amp;""="",F1101&amp;""=""),"",IFERROR(INDEX('المنتجات'!$B$5:$B$204,MATCH($F1101,'المنتجات'!$A$5:$A$204,0))&amp;"",""))</f>
        <v/>
      </c>
      <c r="K1101" s="18">
        <f>IF(AND(B1101&amp;""="",F1101&amp;""=""),"",IFERROR(INDEX('المنتجات'!$D$5:$D$204,MATCH($F1101,'المنتجات'!$A$5:$A$204,0))*G1101-H1101,0))</f>
        <v/>
      </c>
      <c r="L1101" s="18">
        <f>IF(AND(B1101&amp;""="",F1101&amp;""=""),"",IF(I1101="تم التسليم",IFERROR(INDEX('المحافظات'!$B$5:$B$44,MATCH($E1101,'المحافظات'!$A$5:$A$44,0)),0),0))</f>
        <v/>
      </c>
      <c r="M1101" s="18">
        <f>IF(AND(B1101&amp;""="",F1101&amp;""=""),"",IFERROR(INDEX('المنتجات'!$C$5:$C$204,MATCH($F1101,'المنتجات'!$A$5:$A$204,0))*G1101,0))</f>
        <v/>
      </c>
      <c r="N1101" s="18">
        <f>IF(AND(B1101&amp;""="",F1101&amp;""=""),"",IF(I1101="تم التسليم",IFERROR(INDEX('المحافظات'!$C$5:$C$44,MATCH($E1101,'المحافظات'!$A$5:$A$44,0)),0),IF(I1101="مرتجع",IFERROR(INDEX('المحافظات'!$D$5:$D$44,MATCH($E1101,'المحافظات'!$A$5:$A$44,0)),0),0)))</f>
        <v/>
      </c>
      <c r="O1101" s="18">
        <f>IF(AND(B1101&amp;""="",F1101&amp;""=""),"",IF(I1101="تم التسليم",K1101+L1101-M1101-N1101,IF(I1101="مرتجع",-N1101,IF(I1101="ملغي",0,""))))</f>
        <v/>
      </c>
      <c r="P1101" s="6">
        <f>IF(AND(B1101&amp;""="",F1101&amp;""=""),"",IF(NOT(ISNUMBER(MATCH(F1101,'المنتجات'!$A$5:$A$204,0))),"كود المنتج غير معروف",IF(NOT(ISNUMBER(MATCH(E1101,'المحافظات'!$A$5:$A$44,0))),"المنطقة غير معروفة",IF(K1101&lt;0,"الخصم أكبر من قيمة الطلب",IF(I1101&amp;""="","اكتب الحالة","")))))</f>
        <v/>
      </c>
    </row>
    <row r="1102">
      <c r="A1102" s="17" t="n"/>
      <c r="B1102" s="5" t="n"/>
      <c r="C1102" s="5" t="n"/>
      <c r="D1102" s="13" t="n"/>
      <c r="E1102" s="5" t="n"/>
      <c r="F1102" s="5" t="n"/>
      <c r="G1102" s="15" t="n"/>
      <c r="H1102" s="14" t="n"/>
      <c r="I1102" s="5" t="n"/>
      <c r="J1102" s="6">
        <f>IF(AND(B1102&amp;""="",F1102&amp;""=""),"",IFERROR(INDEX('المنتجات'!$B$5:$B$204,MATCH($F1102,'المنتجات'!$A$5:$A$204,0))&amp;"",""))</f>
        <v/>
      </c>
      <c r="K1102" s="18">
        <f>IF(AND(B1102&amp;""="",F1102&amp;""=""),"",IFERROR(INDEX('المنتجات'!$D$5:$D$204,MATCH($F1102,'المنتجات'!$A$5:$A$204,0))*G1102-H1102,0))</f>
        <v/>
      </c>
      <c r="L1102" s="18">
        <f>IF(AND(B1102&amp;""="",F1102&amp;""=""),"",IF(I1102="تم التسليم",IFERROR(INDEX('المحافظات'!$B$5:$B$44,MATCH($E1102,'المحافظات'!$A$5:$A$44,0)),0),0))</f>
        <v/>
      </c>
      <c r="M1102" s="18">
        <f>IF(AND(B1102&amp;""="",F1102&amp;""=""),"",IFERROR(INDEX('المنتجات'!$C$5:$C$204,MATCH($F1102,'المنتجات'!$A$5:$A$204,0))*G1102,0))</f>
        <v/>
      </c>
      <c r="N1102" s="18">
        <f>IF(AND(B1102&amp;""="",F1102&amp;""=""),"",IF(I1102="تم التسليم",IFERROR(INDEX('المحافظات'!$C$5:$C$44,MATCH($E1102,'المحافظات'!$A$5:$A$44,0)),0),IF(I1102="مرتجع",IFERROR(INDEX('المحافظات'!$D$5:$D$44,MATCH($E1102,'المحافظات'!$A$5:$A$44,0)),0),0)))</f>
        <v/>
      </c>
      <c r="O1102" s="18">
        <f>IF(AND(B1102&amp;""="",F1102&amp;""=""),"",IF(I1102="تم التسليم",K1102+L1102-M1102-N1102,IF(I1102="مرتجع",-N1102,IF(I1102="ملغي",0,""))))</f>
        <v/>
      </c>
      <c r="P1102" s="6">
        <f>IF(AND(B1102&amp;""="",F1102&amp;""=""),"",IF(NOT(ISNUMBER(MATCH(F1102,'المنتجات'!$A$5:$A$204,0))),"كود المنتج غير معروف",IF(NOT(ISNUMBER(MATCH(E1102,'المحافظات'!$A$5:$A$44,0))),"المنطقة غير معروفة",IF(K1102&lt;0,"الخصم أكبر من قيمة الطلب",IF(I1102&amp;""="","اكتب الحالة","")))))</f>
        <v/>
      </c>
    </row>
    <row r="1103">
      <c r="A1103" s="17" t="n"/>
      <c r="B1103" s="5" t="n"/>
      <c r="C1103" s="5" t="n"/>
      <c r="D1103" s="13" t="n"/>
      <c r="E1103" s="5" t="n"/>
      <c r="F1103" s="5" t="n"/>
      <c r="G1103" s="15" t="n"/>
      <c r="H1103" s="14" t="n"/>
      <c r="I1103" s="5" t="n"/>
      <c r="J1103" s="6">
        <f>IF(AND(B1103&amp;""="",F1103&amp;""=""),"",IFERROR(INDEX('المنتجات'!$B$5:$B$204,MATCH($F1103,'المنتجات'!$A$5:$A$204,0))&amp;"",""))</f>
        <v/>
      </c>
      <c r="K1103" s="18">
        <f>IF(AND(B1103&amp;""="",F1103&amp;""=""),"",IFERROR(INDEX('المنتجات'!$D$5:$D$204,MATCH($F1103,'المنتجات'!$A$5:$A$204,0))*G1103-H1103,0))</f>
        <v/>
      </c>
      <c r="L1103" s="18">
        <f>IF(AND(B1103&amp;""="",F1103&amp;""=""),"",IF(I1103="تم التسليم",IFERROR(INDEX('المحافظات'!$B$5:$B$44,MATCH($E1103,'المحافظات'!$A$5:$A$44,0)),0),0))</f>
        <v/>
      </c>
      <c r="M1103" s="18">
        <f>IF(AND(B1103&amp;""="",F1103&amp;""=""),"",IFERROR(INDEX('المنتجات'!$C$5:$C$204,MATCH($F1103,'المنتجات'!$A$5:$A$204,0))*G1103,0))</f>
        <v/>
      </c>
      <c r="N1103" s="18">
        <f>IF(AND(B1103&amp;""="",F1103&amp;""=""),"",IF(I1103="تم التسليم",IFERROR(INDEX('المحافظات'!$C$5:$C$44,MATCH($E1103,'المحافظات'!$A$5:$A$44,0)),0),IF(I1103="مرتجع",IFERROR(INDEX('المحافظات'!$D$5:$D$44,MATCH($E1103,'المحافظات'!$A$5:$A$44,0)),0),0)))</f>
        <v/>
      </c>
      <c r="O1103" s="18">
        <f>IF(AND(B1103&amp;""="",F1103&amp;""=""),"",IF(I1103="تم التسليم",K1103+L1103-M1103-N1103,IF(I1103="مرتجع",-N1103,IF(I1103="ملغي",0,""))))</f>
        <v/>
      </c>
      <c r="P1103" s="6">
        <f>IF(AND(B1103&amp;""="",F1103&amp;""=""),"",IF(NOT(ISNUMBER(MATCH(F1103,'المنتجات'!$A$5:$A$204,0))),"كود المنتج غير معروف",IF(NOT(ISNUMBER(MATCH(E1103,'المحافظات'!$A$5:$A$44,0))),"المنطقة غير معروفة",IF(K1103&lt;0,"الخصم أكبر من قيمة الطلب",IF(I1103&amp;""="","اكتب الحالة","")))))</f>
        <v/>
      </c>
    </row>
    <row r="1104">
      <c r="A1104" s="17" t="n"/>
      <c r="B1104" s="5" t="n"/>
      <c r="C1104" s="5" t="n"/>
      <c r="D1104" s="13" t="n"/>
      <c r="E1104" s="5" t="n"/>
      <c r="F1104" s="5" t="n"/>
      <c r="G1104" s="15" t="n"/>
      <c r="H1104" s="14" t="n"/>
      <c r="I1104" s="5" t="n"/>
      <c r="J1104" s="6">
        <f>IF(AND(B1104&amp;""="",F1104&amp;""=""),"",IFERROR(INDEX('المنتجات'!$B$5:$B$204,MATCH($F1104,'المنتجات'!$A$5:$A$204,0))&amp;"",""))</f>
        <v/>
      </c>
      <c r="K1104" s="18">
        <f>IF(AND(B1104&amp;""="",F1104&amp;""=""),"",IFERROR(INDEX('المنتجات'!$D$5:$D$204,MATCH($F1104,'المنتجات'!$A$5:$A$204,0))*G1104-H1104,0))</f>
        <v/>
      </c>
      <c r="L1104" s="18">
        <f>IF(AND(B1104&amp;""="",F1104&amp;""=""),"",IF(I1104="تم التسليم",IFERROR(INDEX('المحافظات'!$B$5:$B$44,MATCH($E1104,'المحافظات'!$A$5:$A$44,0)),0),0))</f>
        <v/>
      </c>
      <c r="M1104" s="18">
        <f>IF(AND(B1104&amp;""="",F1104&amp;""=""),"",IFERROR(INDEX('المنتجات'!$C$5:$C$204,MATCH($F1104,'المنتجات'!$A$5:$A$204,0))*G1104,0))</f>
        <v/>
      </c>
      <c r="N1104" s="18">
        <f>IF(AND(B1104&amp;""="",F1104&amp;""=""),"",IF(I1104="تم التسليم",IFERROR(INDEX('المحافظات'!$C$5:$C$44,MATCH($E1104,'المحافظات'!$A$5:$A$44,0)),0),IF(I1104="مرتجع",IFERROR(INDEX('المحافظات'!$D$5:$D$44,MATCH($E1104,'المحافظات'!$A$5:$A$44,0)),0),0)))</f>
        <v/>
      </c>
      <c r="O1104" s="18">
        <f>IF(AND(B1104&amp;""="",F1104&amp;""=""),"",IF(I1104="تم التسليم",K1104+L1104-M1104-N1104,IF(I1104="مرتجع",-N1104,IF(I1104="ملغي",0,""))))</f>
        <v/>
      </c>
      <c r="P1104" s="6">
        <f>IF(AND(B1104&amp;""="",F1104&amp;""=""),"",IF(NOT(ISNUMBER(MATCH(F1104,'المنتجات'!$A$5:$A$204,0))),"كود المنتج غير معروف",IF(NOT(ISNUMBER(MATCH(E1104,'المحافظات'!$A$5:$A$44,0))),"المنطقة غير معروفة",IF(K1104&lt;0,"الخصم أكبر من قيمة الطلب",IF(I1104&amp;""="","اكتب الحالة","")))))</f>
        <v/>
      </c>
    </row>
    <row r="1105">
      <c r="A1105" s="17" t="n"/>
      <c r="B1105" s="5" t="n"/>
      <c r="C1105" s="5" t="n"/>
      <c r="D1105" s="13" t="n"/>
      <c r="E1105" s="5" t="n"/>
      <c r="F1105" s="5" t="n"/>
      <c r="G1105" s="15" t="n"/>
      <c r="H1105" s="14" t="n"/>
      <c r="I1105" s="5" t="n"/>
      <c r="J1105" s="6">
        <f>IF(AND(B1105&amp;""="",F1105&amp;""=""),"",IFERROR(INDEX('المنتجات'!$B$5:$B$204,MATCH($F1105,'المنتجات'!$A$5:$A$204,0))&amp;"",""))</f>
        <v/>
      </c>
      <c r="K1105" s="18">
        <f>IF(AND(B1105&amp;""="",F1105&amp;""=""),"",IFERROR(INDEX('المنتجات'!$D$5:$D$204,MATCH($F1105,'المنتجات'!$A$5:$A$204,0))*G1105-H1105,0))</f>
        <v/>
      </c>
      <c r="L1105" s="18">
        <f>IF(AND(B1105&amp;""="",F1105&amp;""=""),"",IF(I1105="تم التسليم",IFERROR(INDEX('المحافظات'!$B$5:$B$44,MATCH($E1105,'المحافظات'!$A$5:$A$44,0)),0),0))</f>
        <v/>
      </c>
      <c r="M1105" s="18">
        <f>IF(AND(B1105&amp;""="",F1105&amp;""=""),"",IFERROR(INDEX('المنتجات'!$C$5:$C$204,MATCH($F1105,'المنتجات'!$A$5:$A$204,0))*G1105,0))</f>
        <v/>
      </c>
      <c r="N1105" s="18">
        <f>IF(AND(B1105&amp;""="",F1105&amp;""=""),"",IF(I1105="تم التسليم",IFERROR(INDEX('المحافظات'!$C$5:$C$44,MATCH($E1105,'المحافظات'!$A$5:$A$44,0)),0),IF(I1105="مرتجع",IFERROR(INDEX('المحافظات'!$D$5:$D$44,MATCH($E1105,'المحافظات'!$A$5:$A$44,0)),0),0)))</f>
        <v/>
      </c>
      <c r="O1105" s="18">
        <f>IF(AND(B1105&amp;""="",F1105&amp;""=""),"",IF(I1105="تم التسليم",K1105+L1105-M1105-N1105,IF(I1105="مرتجع",-N1105,IF(I1105="ملغي",0,""))))</f>
        <v/>
      </c>
      <c r="P1105" s="6">
        <f>IF(AND(B1105&amp;""="",F1105&amp;""=""),"",IF(NOT(ISNUMBER(MATCH(F1105,'المنتجات'!$A$5:$A$204,0))),"كود المنتج غير معروف",IF(NOT(ISNUMBER(MATCH(E1105,'المحافظات'!$A$5:$A$44,0))),"المنطقة غير معروفة",IF(K1105&lt;0,"الخصم أكبر من قيمة الطلب",IF(I1105&amp;""="","اكتب الحالة","")))))</f>
        <v/>
      </c>
    </row>
    <row r="1106">
      <c r="A1106" s="17" t="n"/>
      <c r="B1106" s="5" t="n"/>
      <c r="C1106" s="5" t="n"/>
      <c r="D1106" s="13" t="n"/>
      <c r="E1106" s="5" t="n"/>
      <c r="F1106" s="5" t="n"/>
      <c r="G1106" s="15" t="n"/>
      <c r="H1106" s="14" t="n"/>
      <c r="I1106" s="5" t="n"/>
      <c r="J1106" s="6">
        <f>IF(AND(B1106&amp;""="",F1106&amp;""=""),"",IFERROR(INDEX('المنتجات'!$B$5:$B$204,MATCH($F1106,'المنتجات'!$A$5:$A$204,0))&amp;"",""))</f>
        <v/>
      </c>
      <c r="K1106" s="18">
        <f>IF(AND(B1106&amp;""="",F1106&amp;""=""),"",IFERROR(INDEX('المنتجات'!$D$5:$D$204,MATCH($F1106,'المنتجات'!$A$5:$A$204,0))*G1106-H1106,0))</f>
        <v/>
      </c>
      <c r="L1106" s="18">
        <f>IF(AND(B1106&amp;""="",F1106&amp;""=""),"",IF(I1106="تم التسليم",IFERROR(INDEX('المحافظات'!$B$5:$B$44,MATCH($E1106,'المحافظات'!$A$5:$A$44,0)),0),0))</f>
        <v/>
      </c>
      <c r="M1106" s="18">
        <f>IF(AND(B1106&amp;""="",F1106&amp;""=""),"",IFERROR(INDEX('المنتجات'!$C$5:$C$204,MATCH($F1106,'المنتجات'!$A$5:$A$204,0))*G1106,0))</f>
        <v/>
      </c>
      <c r="N1106" s="18">
        <f>IF(AND(B1106&amp;""="",F1106&amp;""=""),"",IF(I1106="تم التسليم",IFERROR(INDEX('المحافظات'!$C$5:$C$44,MATCH($E1106,'المحافظات'!$A$5:$A$44,0)),0),IF(I1106="مرتجع",IFERROR(INDEX('المحافظات'!$D$5:$D$44,MATCH($E1106,'المحافظات'!$A$5:$A$44,0)),0),0)))</f>
        <v/>
      </c>
      <c r="O1106" s="18">
        <f>IF(AND(B1106&amp;""="",F1106&amp;""=""),"",IF(I1106="تم التسليم",K1106+L1106-M1106-N1106,IF(I1106="مرتجع",-N1106,IF(I1106="ملغي",0,""))))</f>
        <v/>
      </c>
      <c r="P1106" s="6">
        <f>IF(AND(B1106&amp;""="",F1106&amp;""=""),"",IF(NOT(ISNUMBER(MATCH(F1106,'المنتجات'!$A$5:$A$204,0))),"كود المنتج غير معروف",IF(NOT(ISNUMBER(MATCH(E1106,'المحافظات'!$A$5:$A$44,0))),"المنطقة غير معروفة",IF(K1106&lt;0,"الخصم أكبر من قيمة الطلب",IF(I1106&amp;""="","اكتب الحالة","")))))</f>
        <v/>
      </c>
    </row>
    <row r="1107">
      <c r="A1107" s="17" t="n"/>
      <c r="B1107" s="5" t="n"/>
      <c r="C1107" s="5" t="n"/>
      <c r="D1107" s="13" t="n"/>
      <c r="E1107" s="5" t="n"/>
      <c r="F1107" s="5" t="n"/>
      <c r="G1107" s="15" t="n"/>
      <c r="H1107" s="14" t="n"/>
      <c r="I1107" s="5" t="n"/>
      <c r="J1107" s="6">
        <f>IF(AND(B1107&amp;""="",F1107&amp;""=""),"",IFERROR(INDEX('المنتجات'!$B$5:$B$204,MATCH($F1107,'المنتجات'!$A$5:$A$204,0))&amp;"",""))</f>
        <v/>
      </c>
      <c r="K1107" s="18">
        <f>IF(AND(B1107&amp;""="",F1107&amp;""=""),"",IFERROR(INDEX('المنتجات'!$D$5:$D$204,MATCH($F1107,'المنتجات'!$A$5:$A$204,0))*G1107-H1107,0))</f>
        <v/>
      </c>
      <c r="L1107" s="18">
        <f>IF(AND(B1107&amp;""="",F1107&amp;""=""),"",IF(I1107="تم التسليم",IFERROR(INDEX('المحافظات'!$B$5:$B$44,MATCH($E1107,'المحافظات'!$A$5:$A$44,0)),0),0))</f>
        <v/>
      </c>
      <c r="M1107" s="18">
        <f>IF(AND(B1107&amp;""="",F1107&amp;""=""),"",IFERROR(INDEX('المنتجات'!$C$5:$C$204,MATCH($F1107,'المنتجات'!$A$5:$A$204,0))*G1107,0))</f>
        <v/>
      </c>
      <c r="N1107" s="18">
        <f>IF(AND(B1107&amp;""="",F1107&amp;""=""),"",IF(I1107="تم التسليم",IFERROR(INDEX('المحافظات'!$C$5:$C$44,MATCH($E1107,'المحافظات'!$A$5:$A$44,0)),0),IF(I1107="مرتجع",IFERROR(INDEX('المحافظات'!$D$5:$D$44,MATCH($E1107,'المحافظات'!$A$5:$A$44,0)),0),0)))</f>
        <v/>
      </c>
      <c r="O1107" s="18">
        <f>IF(AND(B1107&amp;""="",F1107&amp;""=""),"",IF(I1107="تم التسليم",K1107+L1107-M1107-N1107,IF(I1107="مرتجع",-N1107,IF(I1107="ملغي",0,""))))</f>
        <v/>
      </c>
      <c r="P1107" s="6">
        <f>IF(AND(B1107&amp;""="",F1107&amp;""=""),"",IF(NOT(ISNUMBER(MATCH(F1107,'المنتجات'!$A$5:$A$204,0))),"كود المنتج غير معروف",IF(NOT(ISNUMBER(MATCH(E1107,'المحافظات'!$A$5:$A$44,0))),"المنطقة غير معروفة",IF(K1107&lt;0,"الخصم أكبر من قيمة الطلب",IF(I1107&amp;""="","اكتب الحالة","")))))</f>
        <v/>
      </c>
    </row>
    <row r="1108">
      <c r="A1108" s="17" t="n"/>
      <c r="B1108" s="5" t="n"/>
      <c r="C1108" s="5" t="n"/>
      <c r="D1108" s="13" t="n"/>
      <c r="E1108" s="5" t="n"/>
      <c r="F1108" s="5" t="n"/>
      <c r="G1108" s="15" t="n"/>
      <c r="H1108" s="14" t="n"/>
      <c r="I1108" s="5" t="n"/>
      <c r="J1108" s="6">
        <f>IF(AND(B1108&amp;""="",F1108&amp;""=""),"",IFERROR(INDEX('المنتجات'!$B$5:$B$204,MATCH($F1108,'المنتجات'!$A$5:$A$204,0))&amp;"",""))</f>
        <v/>
      </c>
      <c r="K1108" s="18">
        <f>IF(AND(B1108&amp;""="",F1108&amp;""=""),"",IFERROR(INDEX('المنتجات'!$D$5:$D$204,MATCH($F1108,'المنتجات'!$A$5:$A$204,0))*G1108-H1108,0))</f>
        <v/>
      </c>
      <c r="L1108" s="18">
        <f>IF(AND(B1108&amp;""="",F1108&amp;""=""),"",IF(I1108="تم التسليم",IFERROR(INDEX('المحافظات'!$B$5:$B$44,MATCH($E1108,'المحافظات'!$A$5:$A$44,0)),0),0))</f>
        <v/>
      </c>
      <c r="M1108" s="18">
        <f>IF(AND(B1108&amp;""="",F1108&amp;""=""),"",IFERROR(INDEX('المنتجات'!$C$5:$C$204,MATCH($F1108,'المنتجات'!$A$5:$A$204,0))*G1108,0))</f>
        <v/>
      </c>
      <c r="N1108" s="18">
        <f>IF(AND(B1108&amp;""="",F1108&amp;""=""),"",IF(I1108="تم التسليم",IFERROR(INDEX('المحافظات'!$C$5:$C$44,MATCH($E1108,'المحافظات'!$A$5:$A$44,0)),0),IF(I1108="مرتجع",IFERROR(INDEX('المحافظات'!$D$5:$D$44,MATCH($E1108,'المحافظات'!$A$5:$A$44,0)),0),0)))</f>
        <v/>
      </c>
      <c r="O1108" s="18">
        <f>IF(AND(B1108&amp;""="",F1108&amp;""=""),"",IF(I1108="تم التسليم",K1108+L1108-M1108-N1108,IF(I1108="مرتجع",-N1108,IF(I1108="ملغي",0,""))))</f>
        <v/>
      </c>
      <c r="P1108" s="6">
        <f>IF(AND(B1108&amp;""="",F1108&amp;""=""),"",IF(NOT(ISNUMBER(MATCH(F1108,'المنتجات'!$A$5:$A$204,0))),"كود المنتج غير معروف",IF(NOT(ISNUMBER(MATCH(E1108,'المحافظات'!$A$5:$A$44,0))),"المنطقة غير معروفة",IF(K1108&lt;0,"الخصم أكبر من قيمة الطلب",IF(I1108&amp;""="","اكتب الحالة","")))))</f>
        <v/>
      </c>
    </row>
    <row r="1109">
      <c r="A1109" s="17" t="n"/>
      <c r="B1109" s="5" t="n"/>
      <c r="C1109" s="5" t="n"/>
      <c r="D1109" s="13" t="n"/>
      <c r="E1109" s="5" t="n"/>
      <c r="F1109" s="5" t="n"/>
      <c r="G1109" s="15" t="n"/>
      <c r="H1109" s="14" t="n"/>
      <c r="I1109" s="5" t="n"/>
      <c r="J1109" s="6">
        <f>IF(AND(B1109&amp;""="",F1109&amp;""=""),"",IFERROR(INDEX('المنتجات'!$B$5:$B$204,MATCH($F1109,'المنتجات'!$A$5:$A$204,0))&amp;"",""))</f>
        <v/>
      </c>
      <c r="K1109" s="18">
        <f>IF(AND(B1109&amp;""="",F1109&amp;""=""),"",IFERROR(INDEX('المنتجات'!$D$5:$D$204,MATCH($F1109,'المنتجات'!$A$5:$A$204,0))*G1109-H1109,0))</f>
        <v/>
      </c>
      <c r="L1109" s="18">
        <f>IF(AND(B1109&amp;""="",F1109&amp;""=""),"",IF(I1109="تم التسليم",IFERROR(INDEX('المحافظات'!$B$5:$B$44,MATCH($E1109,'المحافظات'!$A$5:$A$44,0)),0),0))</f>
        <v/>
      </c>
      <c r="M1109" s="18">
        <f>IF(AND(B1109&amp;""="",F1109&amp;""=""),"",IFERROR(INDEX('المنتجات'!$C$5:$C$204,MATCH($F1109,'المنتجات'!$A$5:$A$204,0))*G1109,0))</f>
        <v/>
      </c>
      <c r="N1109" s="18">
        <f>IF(AND(B1109&amp;""="",F1109&amp;""=""),"",IF(I1109="تم التسليم",IFERROR(INDEX('المحافظات'!$C$5:$C$44,MATCH($E1109,'المحافظات'!$A$5:$A$44,0)),0),IF(I1109="مرتجع",IFERROR(INDEX('المحافظات'!$D$5:$D$44,MATCH($E1109,'المحافظات'!$A$5:$A$44,0)),0),0)))</f>
        <v/>
      </c>
      <c r="O1109" s="18">
        <f>IF(AND(B1109&amp;""="",F1109&amp;""=""),"",IF(I1109="تم التسليم",K1109+L1109-M1109-N1109,IF(I1109="مرتجع",-N1109,IF(I1109="ملغي",0,""))))</f>
        <v/>
      </c>
      <c r="P1109" s="6">
        <f>IF(AND(B1109&amp;""="",F1109&amp;""=""),"",IF(NOT(ISNUMBER(MATCH(F1109,'المنتجات'!$A$5:$A$204,0))),"كود المنتج غير معروف",IF(NOT(ISNUMBER(MATCH(E1109,'المحافظات'!$A$5:$A$44,0))),"المنطقة غير معروفة",IF(K1109&lt;0,"الخصم أكبر من قيمة الطلب",IF(I1109&amp;""="","اكتب الحالة","")))))</f>
        <v/>
      </c>
    </row>
    <row r="1110">
      <c r="A1110" s="17" t="n"/>
      <c r="B1110" s="5" t="n"/>
      <c r="C1110" s="5" t="n"/>
      <c r="D1110" s="13" t="n"/>
      <c r="E1110" s="5" t="n"/>
      <c r="F1110" s="5" t="n"/>
      <c r="G1110" s="15" t="n"/>
      <c r="H1110" s="14" t="n"/>
      <c r="I1110" s="5" t="n"/>
      <c r="J1110" s="6">
        <f>IF(AND(B1110&amp;""="",F1110&amp;""=""),"",IFERROR(INDEX('المنتجات'!$B$5:$B$204,MATCH($F1110,'المنتجات'!$A$5:$A$204,0))&amp;"",""))</f>
        <v/>
      </c>
      <c r="K1110" s="18">
        <f>IF(AND(B1110&amp;""="",F1110&amp;""=""),"",IFERROR(INDEX('المنتجات'!$D$5:$D$204,MATCH($F1110,'المنتجات'!$A$5:$A$204,0))*G1110-H1110,0))</f>
        <v/>
      </c>
      <c r="L1110" s="18">
        <f>IF(AND(B1110&amp;""="",F1110&amp;""=""),"",IF(I1110="تم التسليم",IFERROR(INDEX('المحافظات'!$B$5:$B$44,MATCH($E1110,'المحافظات'!$A$5:$A$44,0)),0),0))</f>
        <v/>
      </c>
      <c r="M1110" s="18">
        <f>IF(AND(B1110&amp;""="",F1110&amp;""=""),"",IFERROR(INDEX('المنتجات'!$C$5:$C$204,MATCH($F1110,'المنتجات'!$A$5:$A$204,0))*G1110,0))</f>
        <v/>
      </c>
      <c r="N1110" s="18">
        <f>IF(AND(B1110&amp;""="",F1110&amp;""=""),"",IF(I1110="تم التسليم",IFERROR(INDEX('المحافظات'!$C$5:$C$44,MATCH($E1110,'المحافظات'!$A$5:$A$44,0)),0),IF(I1110="مرتجع",IFERROR(INDEX('المحافظات'!$D$5:$D$44,MATCH($E1110,'المحافظات'!$A$5:$A$44,0)),0),0)))</f>
        <v/>
      </c>
      <c r="O1110" s="18">
        <f>IF(AND(B1110&amp;""="",F1110&amp;""=""),"",IF(I1110="تم التسليم",K1110+L1110-M1110-N1110,IF(I1110="مرتجع",-N1110,IF(I1110="ملغي",0,""))))</f>
        <v/>
      </c>
      <c r="P1110" s="6">
        <f>IF(AND(B1110&amp;""="",F1110&amp;""=""),"",IF(NOT(ISNUMBER(MATCH(F1110,'المنتجات'!$A$5:$A$204,0))),"كود المنتج غير معروف",IF(NOT(ISNUMBER(MATCH(E1110,'المحافظات'!$A$5:$A$44,0))),"المنطقة غير معروفة",IF(K1110&lt;0,"الخصم أكبر من قيمة الطلب",IF(I1110&amp;""="","اكتب الحالة","")))))</f>
        <v/>
      </c>
    </row>
    <row r="1111">
      <c r="A1111" s="17" t="n"/>
      <c r="B1111" s="5" t="n"/>
      <c r="C1111" s="5" t="n"/>
      <c r="D1111" s="13" t="n"/>
      <c r="E1111" s="5" t="n"/>
      <c r="F1111" s="5" t="n"/>
      <c r="G1111" s="15" t="n"/>
      <c r="H1111" s="14" t="n"/>
      <c r="I1111" s="5" t="n"/>
      <c r="J1111" s="6">
        <f>IF(AND(B1111&amp;""="",F1111&amp;""=""),"",IFERROR(INDEX('المنتجات'!$B$5:$B$204,MATCH($F1111,'المنتجات'!$A$5:$A$204,0))&amp;"",""))</f>
        <v/>
      </c>
      <c r="K1111" s="18">
        <f>IF(AND(B1111&amp;""="",F1111&amp;""=""),"",IFERROR(INDEX('المنتجات'!$D$5:$D$204,MATCH($F1111,'المنتجات'!$A$5:$A$204,0))*G1111-H1111,0))</f>
        <v/>
      </c>
      <c r="L1111" s="18">
        <f>IF(AND(B1111&amp;""="",F1111&amp;""=""),"",IF(I1111="تم التسليم",IFERROR(INDEX('المحافظات'!$B$5:$B$44,MATCH($E1111,'المحافظات'!$A$5:$A$44,0)),0),0))</f>
        <v/>
      </c>
      <c r="M1111" s="18">
        <f>IF(AND(B1111&amp;""="",F1111&amp;""=""),"",IFERROR(INDEX('المنتجات'!$C$5:$C$204,MATCH($F1111,'المنتجات'!$A$5:$A$204,0))*G1111,0))</f>
        <v/>
      </c>
      <c r="N1111" s="18">
        <f>IF(AND(B1111&amp;""="",F1111&amp;""=""),"",IF(I1111="تم التسليم",IFERROR(INDEX('المحافظات'!$C$5:$C$44,MATCH($E1111,'المحافظات'!$A$5:$A$44,0)),0),IF(I1111="مرتجع",IFERROR(INDEX('المحافظات'!$D$5:$D$44,MATCH($E1111,'المحافظات'!$A$5:$A$44,0)),0),0)))</f>
        <v/>
      </c>
      <c r="O1111" s="18">
        <f>IF(AND(B1111&amp;""="",F1111&amp;""=""),"",IF(I1111="تم التسليم",K1111+L1111-M1111-N1111,IF(I1111="مرتجع",-N1111,IF(I1111="ملغي",0,""))))</f>
        <v/>
      </c>
      <c r="P1111" s="6">
        <f>IF(AND(B1111&amp;""="",F1111&amp;""=""),"",IF(NOT(ISNUMBER(MATCH(F1111,'المنتجات'!$A$5:$A$204,0))),"كود المنتج غير معروف",IF(NOT(ISNUMBER(MATCH(E1111,'المحافظات'!$A$5:$A$44,0))),"المنطقة غير معروفة",IF(K1111&lt;0,"الخصم أكبر من قيمة الطلب",IF(I1111&amp;""="","اكتب الحالة","")))))</f>
        <v/>
      </c>
    </row>
    <row r="1112">
      <c r="A1112" s="17" t="n"/>
      <c r="B1112" s="5" t="n"/>
      <c r="C1112" s="5" t="n"/>
      <c r="D1112" s="13" t="n"/>
      <c r="E1112" s="5" t="n"/>
      <c r="F1112" s="5" t="n"/>
      <c r="G1112" s="15" t="n"/>
      <c r="H1112" s="14" t="n"/>
      <c r="I1112" s="5" t="n"/>
      <c r="J1112" s="6">
        <f>IF(AND(B1112&amp;""="",F1112&amp;""=""),"",IFERROR(INDEX('المنتجات'!$B$5:$B$204,MATCH($F1112,'المنتجات'!$A$5:$A$204,0))&amp;"",""))</f>
        <v/>
      </c>
      <c r="K1112" s="18">
        <f>IF(AND(B1112&amp;""="",F1112&amp;""=""),"",IFERROR(INDEX('المنتجات'!$D$5:$D$204,MATCH($F1112,'المنتجات'!$A$5:$A$204,0))*G1112-H1112,0))</f>
        <v/>
      </c>
      <c r="L1112" s="18">
        <f>IF(AND(B1112&amp;""="",F1112&amp;""=""),"",IF(I1112="تم التسليم",IFERROR(INDEX('المحافظات'!$B$5:$B$44,MATCH($E1112,'المحافظات'!$A$5:$A$44,0)),0),0))</f>
        <v/>
      </c>
      <c r="M1112" s="18">
        <f>IF(AND(B1112&amp;""="",F1112&amp;""=""),"",IFERROR(INDEX('المنتجات'!$C$5:$C$204,MATCH($F1112,'المنتجات'!$A$5:$A$204,0))*G1112,0))</f>
        <v/>
      </c>
      <c r="N1112" s="18">
        <f>IF(AND(B1112&amp;""="",F1112&amp;""=""),"",IF(I1112="تم التسليم",IFERROR(INDEX('المحافظات'!$C$5:$C$44,MATCH($E1112,'المحافظات'!$A$5:$A$44,0)),0),IF(I1112="مرتجع",IFERROR(INDEX('المحافظات'!$D$5:$D$44,MATCH($E1112,'المحافظات'!$A$5:$A$44,0)),0),0)))</f>
        <v/>
      </c>
      <c r="O1112" s="18">
        <f>IF(AND(B1112&amp;""="",F1112&amp;""=""),"",IF(I1112="تم التسليم",K1112+L1112-M1112-N1112,IF(I1112="مرتجع",-N1112,IF(I1112="ملغي",0,""))))</f>
        <v/>
      </c>
      <c r="P1112" s="6">
        <f>IF(AND(B1112&amp;""="",F1112&amp;""=""),"",IF(NOT(ISNUMBER(MATCH(F1112,'المنتجات'!$A$5:$A$204,0))),"كود المنتج غير معروف",IF(NOT(ISNUMBER(MATCH(E1112,'المحافظات'!$A$5:$A$44,0))),"المنطقة غير معروفة",IF(K1112&lt;0,"الخصم أكبر من قيمة الطلب",IF(I1112&amp;""="","اكتب الحالة","")))))</f>
        <v/>
      </c>
    </row>
    <row r="1113">
      <c r="A1113" s="17" t="n"/>
      <c r="B1113" s="5" t="n"/>
      <c r="C1113" s="5" t="n"/>
      <c r="D1113" s="13" t="n"/>
      <c r="E1113" s="5" t="n"/>
      <c r="F1113" s="5" t="n"/>
      <c r="G1113" s="15" t="n"/>
      <c r="H1113" s="14" t="n"/>
      <c r="I1113" s="5" t="n"/>
      <c r="J1113" s="6">
        <f>IF(AND(B1113&amp;""="",F1113&amp;""=""),"",IFERROR(INDEX('المنتجات'!$B$5:$B$204,MATCH($F1113,'المنتجات'!$A$5:$A$204,0))&amp;"",""))</f>
        <v/>
      </c>
      <c r="K1113" s="18">
        <f>IF(AND(B1113&amp;""="",F1113&amp;""=""),"",IFERROR(INDEX('المنتجات'!$D$5:$D$204,MATCH($F1113,'المنتجات'!$A$5:$A$204,0))*G1113-H1113,0))</f>
        <v/>
      </c>
      <c r="L1113" s="18">
        <f>IF(AND(B1113&amp;""="",F1113&amp;""=""),"",IF(I1113="تم التسليم",IFERROR(INDEX('المحافظات'!$B$5:$B$44,MATCH($E1113,'المحافظات'!$A$5:$A$44,0)),0),0))</f>
        <v/>
      </c>
      <c r="M1113" s="18">
        <f>IF(AND(B1113&amp;""="",F1113&amp;""=""),"",IFERROR(INDEX('المنتجات'!$C$5:$C$204,MATCH($F1113,'المنتجات'!$A$5:$A$204,0))*G1113,0))</f>
        <v/>
      </c>
      <c r="N1113" s="18">
        <f>IF(AND(B1113&amp;""="",F1113&amp;""=""),"",IF(I1113="تم التسليم",IFERROR(INDEX('المحافظات'!$C$5:$C$44,MATCH($E1113,'المحافظات'!$A$5:$A$44,0)),0),IF(I1113="مرتجع",IFERROR(INDEX('المحافظات'!$D$5:$D$44,MATCH($E1113,'المحافظات'!$A$5:$A$44,0)),0),0)))</f>
        <v/>
      </c>
      <c r="O1113" s="18">
        <f>IF(AND(B1113&amp;""="",F1113&amp;""=""),"",IF(I1113="تم التسليم",K1113+L1113-M1113-N1113,IF(I1113="مرتجع",-N1113,IF(I1113="ملغي",0,""))))</f>
        <v/>
      </c>
      <c r="P1113" s="6">
        <f>IF(AND(B1113&amp;""="",F1113&amp;""=""),"",IF(NOT(ISNUMBER(MATCH(F1113,'المنتجات'!$A$5:$A$204,0))),"كود المنتج غير معروف",IF(NOT(ISNUMBER(MATCH(E1113,'المحافظات'!$A$5:$A$44,0))),"المنطقة غير معروفة",IF(K1113&lt;0,"الخصم أكبر من قيمة الطلب",IF(I1113&amp;""="","اكتب الحالة","")))))</f>
        <v/>
      </c>
    </row>
    <row r="1114">
      <c r="A1114" s="17" t="n"/>
      <c r="B1114" s="5" t="n"/>
      <c r="C1114" s="5" t="n"/>
      <c r="D1114" s="13" t="n"/>
      <c r="E1114" s="5" t="n"/>
      <c r="F1114" s="5" t="n"/>
      <c r="G1114" s="15" t="n"/>
      <c r="H1114" s="14" t="n"/>
      <c r="I1114" s="5" t="n"/>
      <c r="J1114" s="6">
        <f>IF(AND(B1114&amp;""="",F1114&amp;""=""),"",IFERROR(INDEX('المنتجات'!$B$5:$B$204,MATCH($F1114,'المنتجات'!$A$5:$A$204,0))&amp;"",""))</f>
        <v/>
      </c>
      <c r="K1114" s="18">
        <f>IF(AND(B1114&amp;""="",F1114&amp;""=""),"",IFERROR(INDEX('المنتجات'!$D$5:$D$204,MATCH($F1114,'المنتجات'!$A$5:$A$204,0))*G1114-H1114,0))</f>
        <v/>
      </c>
      <c r="L1114" s="18">
        <f>IF(AND(B1114&amp;""="",F1114&amp;""=""),"",IF(I1114="تم التسليم",IFERROR(INDEX('المحافظات'!$B$5:$B$44,MATCH($E1114,'المحافظات'!$A$5:$A$44,0)),0),0))</f>
        <v/>
      </c>
      <c r="M1114" s="18">
        <f>IF(AND(B1114&amp;""="",F1114&amp;""=""),"",IFERROR(INDEX('المنتجات'!$C$5:$C$204,MATCH($F1114,'المنتجات'!$A$5:$A$204,0))*G1114,0))</f>
        <v/>
      </c>
      <c r="N1114" s="18">
        <f>IF(AND(B1114&amp;""="",F1114&amp;""=""),"",IF(I1114="تم التسليم",IFERROR(INDEX('المحافظات'!$C$5:$C$44,MATCH($E1114,'المحافظات'!$A$5:$A$44,0)),0),IF(I1114="مرتجع",IFERROR(INDEX('المحافظات'!$D$5:$D$44,MATCH($E1114,'المحافظات'!$A$5:$A$44,0)),0),0)))</f>
        <v/>
      </c>
      <c r="O1114" s="18">
        <f>IF(AND(B1114&amp;""="",F1114&amp;""=""),"",IF(I1114="تم التسليم",K1114+L1114-M1114-N1114,IF(I1114="مرتجع",-N1114,IF(I1114="ملغي",0,""))))</f>
        <v/>
      </c>
      <c r="P1114" s="6">
        <f>IF(AND(B1114&amp;""="",F1114&amp;""=""),"",IF(NOT(ISNUMBER(MATCH(F1114,'المنتجات'!$A$5:$A$204,0))),"كود المنتج غير معروف",IF(NOT(ISNUMBER(MATCH(E1114,'المحافظات'!$A$5:$A$44,0))),"المنطقة غير معروفة",IF(K1114&lt;0,"الخصم أكبر من قيمة الطلب",IF(I1114&amp;""="","اكتب الحالة","")))))</f>
        <v/>
      </c>
    </row>
    <row r="1115">
      <c r="A1115" s="17" t="n"/>
      <c r="B1115" s="5" t="n"/>
      <c r="C1115" s="5" t="n"/>
      <c r="D1115" s="13" t="n"/>
      <c r="E1115" s="5" t="n"/>
      <c r="F1115" s="5" t="n"/>
      <c r="G1115" s="15" t="n"/>
      <c r="H1115" s="14" t="n"/>
      <c r="I1115" s="5" t="n"/>
      <c r="J1115" s="6">
        <f>IF(AND(B1115&amp;""="",F1115&amp;""=""),"",IFERROR(INDEX('المنتجات'!$B$5:$B$204,MATCH($F1115,'المنتجات'!$A$5:$A$204,0))&amp;"",""))</f>
        <v/>
      </c>
      <c r="K1115" s="18">
        <f>IF(AND(B1115&amp;""="",F1115&amp;""=""),"",IFERROR(INDEX('المنتجات'!$D$5:$D$204,MATCH($F1115,'المنتجات'!$A$5:$A$204,0))*G1115-H1115,0))</f>
        <v/>
      </c>
      <c r="L1115" s="18">
        <f>IF(AND(B1115&amp;""="",F1115&amp;""=""),"",IF(I1115="تم التسليم",IFERROR(INDEX('المحافظات'!$B$5:$B$44,MATCH($E1115,'المحافظات'!$A$5:$A$44,0)),0),0))</f>
        <v/>
      </c>
      <c r="M1115" s="18">
        <f>IF(AND(B1115&amp;""="",F1115&amp;""=""),"",IFERROR(INDEX('المنتجات'!$C$5:$C$204,MATCH($F1115,'المنتجات'!$A$5:$A$204,0))*G1115,0))</f>
        <v/>
      </c>
      <c r="N1115" s="18">
        <f>IF(AND(B1115&amp;""="",F1115&amp;""=""),"",IF(I1115="تم التسليم",IFERROR(INDEX('المحافظات'!$C$5:$C$44,MATCH($E1115,'المحافظات'!$A$5:$A$44,0)),0),IF(I1115="مرتجع",IFERROR(INDEX('المحافظات'!$D$5:$D$44,MATCH($E1115,'المحافظات'!$A$5:$A$44,0)),0),0)))</f>
        <v/>
      </c>
      <c r="O1115" s="18">
        <f>IF(AND(B1115&amp;""="",F1115&amp;""=""),"",IF(I1115="تم التسليم",K1115+L1115-M1115-N1115,IF(I1115="مرتجع",-N1115,IF(I1115="ملغي",0,""))))</f>
        <v/>
      </c>
      <c r="P1115" s="6">
        <f>IF(AND(B1115&amp;""="",F1115&amp;""=""),"",IF(NOT(ISNUMBER(MATCH(F1115,'المنتجات'!$A$5:$A$204,0))),"كود المنتج غير معروف",IF(NOT(ISNUMBER(MATCH(E1115,'المحافظات'!$A$5:$A$44,0))),"المنطقة غير معروفة",IF(K1115&lt;0,"الخصم أكبر من قيمة الطلب",IF(I1115&amp;""="","اكتب الحالة","")))))</f>
        <v/>
      </c>
    </row>
    <row r="1116">
      <c r="A1116" s="17" t="n"/>
      <c r="B1116" s="5" t="n"/>
      <c r="C1116" s="5" t="n"/>
      <c r="D1116" s="13" t="n"/>
      <c r="E1116" s="5" t="n"/>
      <c r="F1116" s="5" t="n"/>
      <c r="G1116" s="15" t="n"/>
      <c r="H1116" s="14" t="n"/>
      <c r="I1116" s="5" t="n"/>
      <c r="J1116" s="6">
        <f>IF(AND(B1116&amp;""="",F1116&amp;""=""),"",IFERROR(INDEX('المنتجات'!$B$5:$B$204,MATCH($F1116,'المنتجات'!$A$5:$A$204,0))&amp;"",""))</f>
        <v/>
      </c>
      <c r="K1116" s="18">
        <f>IF(AND(B1116&amp;""="",F1116&amp;""=""),"",IFERROR(INDEX('المنتجات'!$D$5:$D$204,MATCH($F1116,'المنتجات'!$A$5:$A$204,0))*G1116-H1116,0))</f>
        <v/>
      </c>
      <c r="L1116" s="18">
        <f>IF(AND(B1116&amp;""="",F1116&amp;""=""),"",IF(I1116="تم التسليم",IFERROR(INDEX('المحافظات'!$B$5:$B$44,MATCH($E1116,'المحافظات'!$A$5:$A$44,0)),0),0))</f>
        <v/>
      </c>
      <c r="M1116" s="18">
        <f>IF(AND(B1116&amp;""="",F1116&amp;""=""),"",IFERROR(INDEX('المنتجات'!$C$5:$C$204,MATCH($F1116,'المنتجات'!$A$5:$A$204,0))*G1116,0))</f>
        <v/>
      </c>
      <c r="N1116" s="18">
        <f>IF(AND(B1116&amp;""="",F1116&amp;""=""),"",IF(I1116="تم التسليم",IFERROR(INDEX('المحافظات'!$C$5:$C$44,MATCH($E1116,'المحافظات'!$A$5:$A$44,0)),0),IF(I1116="مرتجع",IFERROR(INDEX('المحافظات'!$D$5:$D$44,MATCH($E1116,'المحافظات'!$A$5:$A$44,0)),0),0)))</f>
        <v/>
      </c>
      <c r="O1116" s="18">
        <f>IF(AND(B1116&amp;""="",F1116&amp;""=""),"",IF(I1116="تم التسليم",K1116+L1116-M1116-N1116,IF(I1116="مرتجع",-N1116,IF(I1116="ملغي",0,""))))</f>
        <v/>
      </c>
      <c r="P1116" s="6">
        <f>IF(AND(B1116&amp;""="",F1116&amp;""=""),"",IF(NOT(ISNUMBER(MATCH(F1116,'المنتجات'!$A$5:$A$204,0))),"كود المنتج غير معروف",IF(NOT(ISNUMBER(MATCH(E1116,'المحافظات'!$A$5:$A$44,0))),"المنطقة غير معروفة",IF(K1116&lt;0,"الخصم أكبر من قيمة الطلب",IF(I1116&amp;""="","اكتب الحالة","")))))</f>
        <v/>
      </c>
    </row>
    <row r="1117">
      <c r="A1117" s="17" t="n"/>
      <c r="B1117" s="5" t="n"/>
      <c r="C1117" s="5" t="n"/>
      <c r="D1117" s="13" t="n"/>
      <c r="E1117" s="5" t="n"/>
      <c r="F1117" s="5" t="n"/>
      <c r="G1117" s="15" t="n"/>
      <c r="H1117" s="14" t="n"/>
      <c r="I1117" s="5" t="n"/>
      <c r="J1117" s="6">
        <f>IF(AND(B1117&amp;""="",F1117&amp;""=""),"",IFERROR(INDEX('المنتجات'!$B$5:$B$204,MATCH($F1117,'المنتجات'!$A$5:$A$204,0))&amp;"",""))</f>
        <v/>
      </c>
      <c r="K1117" s="18">
        <f>IF(AND(B1117&amp;""="",F1117&amp;""=""),"",IFERROR(INDEX('المنتجات'!$D$5:$D$204,MATCH($F1117,'المنتجات'!$A$5:$A$204,0))*G1117-H1117,0))</f>
        <v/>
      </c>
      <c r="L1117" s="18">
        <f>IF(AND(B1117&amp;""="",F1117&amp;""=""),"",IF(I1117="تم التسليم",IFERROR(INDEX('المحافظات'!$B$5:$B$44,MATCH($E1117,'المحافظات'!$A$5:$A$44,0)),0),0))</f>
        <v/>
      </c>
      <c r="M1117" s="18">
        <f>IF(AND(B1117&amp;""="",F1117&amp;""=""),"",IFERROR(INDEX('المنتجات'!$C$5:$C$204,MATCH($F1117,'المنتجات'!$A$5:$A$204,0))*G1117,0))</f>
        <v/>
      </c>
      <c r="N1117" s="18">
        <f>IF(AND(B1117&amp;""="",F1117&amp;""=""),"",IF(I1117="تم التسليم",IFERROR(INDEX('المحافظات'!$C$5:$C$44,MATCH($E1117,'المحافظات'!$A$5:$A$44,0)),0),IF(I1117="مرتجع",IFERROR(INDEX('المحافظات'!$D$5:$D$44,MATCH($E1117,'المحافظات'!$A$5:$A$44,0)),0),0)))</f>
        <v/>
      </c>
      <c r="O1117" s="18">
        <f>IF(AND(B1117&amp;""="",F1117&amp;""=""),"",IF(I1117="تم التسليم",K1117+L1117-M1117-N1117,IF(I1117="مرتجع",-N1117,IF(I1117="ملغي",0,""))))</f>
        <v/>
      </c>
      <c r="P1117" s="6">
        <f>IF(AND(B1117&amp;""="",F1117&amp;""=""),"",IF(NOT(ISNUMBER(MATCH(F1117,'المنتجات'!$A$5:$A$204,0))),"كود المنتج غير معروف",IF(NOT(ISNUMBER(MATCH(E1117,'المحافظات'!$A$5:$A$44,0))),"المنطقة غير معروفة",IF(K1117&lt;0,"الخصم أكبر من قيمة الطلب",IF(I1117&amp;""="","اكتب الحالة","")))))</f>
        <v/>
      </c>
    </row>
    <row r="1118">
      <c r="A1118" s="17" t="n"/>
      <c r="B1118" s="5" t="n"/>
      <c r="C1118" s="5" t="n"/>
      <c r="D1118" s="13" t="n"/>
      <c r="E1118" s="5" t="n"/>
      <c r="F1118" s="5" t="n"/>
      <c r="G1118" s="15" t="n"/>
      <c r="H1118" s="14" t="n"/>
      <c r="I1118" s="5" t="n"/>
      <c r="J1118" s="6">
        <f>IF(AND(B1118&amp;""="",F1118&amp;""=""),"",IFERROR(INDEX('المنتجات'!$B$5:$B$204,MATCH($F1118,'المنتجات'!$A$5:$A$204,0))&amp;"",""))</f>
        <v/>
      </c>
      <c r="K1118" s="18">
        <f>IF(AND(B1118&amp;""="",F1118&amp;""=""),"",IFERROR(INDEX('المنتجات'!$D$5:$D$204,MATCH($F1118,'المنتجات'!$A$5:$A$204,0))*G1118-H1118,0))</f>
        <v/>
      </c>
      <c r="L1118" s="18">
        <f>IF(AND(B1118&amp;""="",F1118&amp;""=""),"",IF(I1118="تم التسليم",IFERROR(INDEX('المحافظات'!$B$5:$B$44,MATCH($E1118,'المحافظات'!$A$5:$A$44,0)),0),0))</f>
        <v/>
      </c>
      <c r="M1118" s="18">
        <f>IF(AND(B1118&amp;""="",F1118&amp;""=""),"",IFERROR(INDEX('المنتجات'!$C$5:$C$204,MATCH($F1118,'المنتجات'!$A$5:$A$204,0))*G1118,0))</f>
        <v/>
      </c>
      <c r="N1118" s="18">
        <f>IF(AND(B1118&amp;""="",F1118&amp;""=""),"",IF(I1118="تم التسليم",IFERROR(INDEX('المحافظات'!$C$5:$C$44,MATCH($E1118,'المحافظات'!$A$5:$A$44,0)),0),IF(I1118="مرتجع",IFERROR(INDEX('المحافظات'!$D$5:$D$44,MATCH($E1118,'المحافظات'!$A$5:$A$44,0)),0),0)))</f>
        <v/>
      </c>
      <c r="O1118" s="18">
        <f>IF(AND(B1118&amp;""="",F1118&amp;""=""),"",IF(I1118="تم التسليم",K1118+L1118-M1118-N1118,IF(I1118="مرتجع",-N1118,IF(I1118="ملغي",0,""))))</f>
        <v/>
      </c>
      <c r="P1118" s="6">
        <f>IF(AND(B1118&amp;""="",F1118&amp;""=""),"",IF(NOT(ISNUMBER(MATCH(F1118,'المنتجات'!$A$5:$A$204,0))),"كود المنتج غير معروف",IF(NOT(ISNUMBER(MATCH(E1118,'المحافظات'!$A$5:$A$44,0))),"المنطقة غير معروفة",IF(K1118&lt;0,"الخصم أكبر من قيمة الطلب",IF(I1118&amp;""="","اكتب الحالة","")))))</f>
        <v/>
      </c>
    </row>
    <row r="1119">
      <c r="A1119" s="17" t="n"/>
      <c r="B1119" s="5" t="n"/>
      <c r="C1119" s="5" t="n"/>
      <c r="D1119" s="13" t="n"/>
      <c r="E1119" s="5" t="n"/>
      <c r="F1119" s="5" t="n"/>
      <c r="G1119" s="15" t="n"/>
      <c r="H1119" s="14" t="n"/>
      <c r="I1119" s="5" t="n"/>
      <c r="J1119" s="6">
        <f>IF(AND(B1119&amp;""="",F1119&amp;""=""),"",IFERROR(INDEX('المنتجات'!$B$5:$B$204,MATCH($F1119,'المنتجات'!$A$5:$A$204,0))&amp;"",""))</f>
        <v/>
      </c>
      <c r="K1119" s="18">
        <f>IF(AND(B1119&amp;""="",F1119&amp;""=""),"",IFERROR(INDEX('المنتجات'!$D$5:$D$204,MATCH($F1119,'المنتجات'!$A$5:$A$204,0))*G1119-H1119,0))</f>
        <v/>
      </c>
      <c r="L1119" s="18">
        <f>IF(AND(B1119&amp;""="",F1119&amp;""=""),"",IF(I1119="تم التسليم",IFERROR(INDEX('المحافظات'!$B$5:$B$44,MATCH($E1119,'المحافظات'!$A$5:$A$44,0)),0),0))</f>
        <v/>
      </c>
      <c r="M1119" s="18">
        <f>IF(AND(B1119&amp;""="",F1119&amp;""=""),"",IFERROR(INDEX('المنتجات'!$C$5:$C$204,MATCH($F1119,'المنتجات'!$A$5:$A$204,0))*G1119,0))</f>
        <v/>
      </c>
      <c r="N1119" s="18">
        <f>IF(AND(B1119&amp;""="",F1119&amp;""=""),"",IF(I1119="تم التسليم",IFERROR(INDEX('المحافظات'!$C$5:$C$44,MATCH($E1119,'المحافظات'!$A$5:$A$44,0)),0),IF(I1119="مرتجع",IFERROR(INDEX('المحافظات'!$D$5:$D$44,MATCH($E1119,'المحافظات'!$A$5:$A$44,0)),0),0)))</f>
        <v/>
      </c>
      <c r="O1119" s="18">
        <f>IF(AND(B1119&amp;""="",F1119&amp;""=""),"",IF(I1119="تم التسليم",K1119+L1119-M1119-N1119,IF(I1119="مرتجع",-N1119,IF(I1119="ملغي",0,""))))</f>
        <v/>
      </c>
      <c r="P1119" s="6">
        <f>IF(AND(B1119&amp;""="",F1119&amp;""=""),"",IF(NOT(ISNUMBER(MATCH(F1119,'المنتجات'!$A$5:$A$204,0))),"كود المنتج غير معروف",IF(NOT(ISNUMBER(MATCH(E1119,'المحافظات'!$A$5:$A$44,0))),"المنطقة غير معروفة",IF(K1119&lt;0,"الخصم أكبر من قيمة الطلب",IF(I1119&amp;""="","اكتب الحالة","")))))</f>
        <v/>
      </c>
    </row>
    <row r="1120">
      <c r="A1120" s="17" t="n"/>
      <c r="B1120" s="5" t="n"/>
      <c r="C1120" s="5" t="n"/>
      <c r="D1120" s="13" t="n"/>
      <c r="E1120" s="5" t="n"/>
      <c r="F1120" s="5" t="n"/>
      <c r="G1120" s="15" t="n"/>
      <c r="H1120" s="14" t="n"/>
      <c r="I1120" s="5" t="n"/>
      <c r="J1120" s="6">
        <f>IF(AND(B1120&amp;""="",F1120&amp;""=""),"",IFERROR(INDEX('المنتجات'!$B$5:$B$204,MATCH($F1120,'المنتجات'!$A$5:$A$204,0))&amp;"",""))</f>
        <v/>
      </c>
      <c r="K1120" s="18">
        <f>IF(AND(B1120&amp;""="",F1120&amp;""=""),"",IFERROR(INDEX('المنتجات'!$D$5:$D$204,MATCH($F1120,'المنتجات'!$A$5:$A$204,0))*G1120-H1120,0))</f>
        <v/>
      </c>
      <c r="L1120" s="18">
        <f>IF(AND(B1120&amp;""="",F1120&amp;""=""),"",IF(I1120="تم التسليم",IFERROR(INDEX('المحافظات'!$B$5:$B$44,MATCH($E1120,'المحافظات'!$A$5:$A$44,0)),0),0))</f>
        <v/>
      </c>
      <c r="M1120" s="18">
        <f>IF(AND(B1120&amp;""="",F1120&amp;""=""),"",IFERROR(INDEX('المنتجات'!$C$5:$C$204,MATCH($F1120,'المنتجات'!$A$5:$A$204,0))*G1120,0))</f>
        <v/>
      </c>
      <c r="N1120" s="18">
        <f>IF(AND(B1120&amp;""="",F1120&amp;""=""),"",IF(I1120="تم التسليم",IFERROR(INDEX('المحافظات'!$C$5:$C$44,MATCH($E1120,'المحافظات'!$A$5:$A$44,0)),0),IF(I1120="مرتجع",IFERROR(INDEX('المحافظات'!$D$5:$D$44,MATCH($E1120,'المحافظات'!$A$5:$A$44,0)),0),0)))</f>
        <v/>
      </c>
      <c r="O1120" s="18">
        <f>IF(AND(B1120&amp;""="",F1120&amp;""=""),"",IF(I1120="تم التسليم",K1120+L1120-M1120-N1120,IF(I1120="مرتجع",-N1120,IF(I1120="ملغي",0,""))))</f>
        <v/>
      </c>
      <c r="P1120" s="6">
        <f>IF(AND(B1120&amp;""="",F1120&amp;""=""),"",IF(NOT(ISNUMBER(MATCH(F1120,'المنتجات'!$A$5:$A$204,0))),"كود المنتج غير معروف",IF(NOT(ISNUMBER(MATCH(E1120,'المحافظات'!$A$5:$A$44,0))),"المنطقة غير معروفة",IF(K1120&lt;0,"الخصم أكبر من قيمة الطلب",IF(I1120&amp;""="","اكتب الحالة","")))))</f>
        <v/>
      </c>
    </row>
    <row r="1121">
      <c r="A1121" s="17" t="n"/>
      <c r="B1121" s="5" t="n"/>
      <c r="C1121" s="5" t="n"/>
      <c r="D1121" s="13" t="n"/>
      <c r="E1121" s="5" t="n"/>
      <c r="F1121" s="5" t="n"/>
      <c r="G1121" s="15" t="n"/>
      <c r="H1121" s="14" t="n"/>
      <c r="I1121" s="5" t="n"/>
      <c r="J1121" s="6">
        <f>IF(AND(B1121&amp;""="",F1121&amp;""=""),"",IFERROR(INDEX('المنتجات'!$B$5:$B$204,MATCH($F1121,'المنتجات'!$A$5:$A$204,0))&amp;"",""))</f>
        <v/>
      </c>
      <c r="K1121" s="18">
        <f>IF(AND(B1121&amp;""="",F1121&amp;""=""),"",IFERROR(INDEX('المنتجات'!$D$5:$D$204,MATCH($F1121,'المنتجات'!$A$5:$A$204,0))*G1121-H1121,0))</f>
        <v/>
      </c>
      <c r="L1121" s="18">
        <f>IF(AND(B1121&amp;""="",F1121&amp;""=""),"",IF(I1121="تم التسليم",IFERROR(INDEX('المحافظات'!$B$5:$B$44,MATCH($E1121,'المحافظات'!$A$5:$A$44,0)),0),0))</f>
        <v/>
      </c>
      <c r="M1121" s="18">
        <f>IF(AND(B1121&amp;""="",F1121&amp;""=""),"",IFERROR(INDEX('المنتجات'!$C$5:$C$204,MATCH($F1121,'المنتجات'!$A$5:$A$204,0))*G1121,0))</f>
        <v/>
      </c>
      <c r="N1121" s="18">
        <f>IF(AND(B1121&amp;""="",F1121&amp;""=""),"",IF(I1121="تم التسليم",IFERROR(INDEX('المحافظات'!$C$5:$C$44,MATCH($E1121,'المحافظات'!$A$5:$A$44,0)),0),IF(I1121="مرتجع",IFERROR(INDEX('المحافظات'!$D$5:$D$44,MATCH($E1121,'المحافظات'!$A$5:$A$44,0)),0),0)))</f>
        <v/>
      </c>
      <c r="O1121" s="18">
        <f>IF(AND(B1121&amp;""="",F1121&amp;""=""),"",IF(I1121="تم التسليم",K1121+L1121-M1121-N1121,IF(I1121="مرتجع",-N1121,IF(I1121="ملغي",0,""))))</f>
        <v/>
      </c>
      <c r="P1121" s="6">
        <f>IF(AND(B1121&amp;""="",F1121&amp;""=""),"",IF(NOT(ISNUMBER(MATCH(F1121,'المنتجات'!$A$5:$A$204,0))),"كود المنتج غير معروف",IF(NOT(ISNUMBER(MATCH(E1121,'المحافظات'!$A$5:$A$44,0))),"المنطقة غير معروفة",IF(K1121&lt;0,"الخصم أكبر من قيمة الطلب",IF(I1121&amp;""="","اكتب الحالة","")))))</f>
        <v/>
      </c>
    </row>
    <row r="1122">
      <c r="A1122" s="17" t="n"/>
      <c r="B1122" s="5" t="n"/>
      <c r="C1122" s="5" t="n"/>
      <c r="D1122" s="13" t="n"/>
      <c r="E1122" s="5" t="n"/>
      <c r="F1122" s="5" t="n"/>
      <c r="G1122" s="15" t="n"/>
      <c r="H1122" s="14" t="n"/>
      <c r="I1122" s="5" t="n"/>
      <c r="J1122" s="6">
        <f>IF(AND(B1122&amp;""="",F1122&amp;""=""),"",IFERROR(INDEX('المنتجات'!$B$5:$B$204,MATCH($F1122,'المنتجات'!$A$5:$A$204,0))&amp;"",""))</f>
        <v/>
      </c>
      <c r="K1122" s="18">
        <f>IF(AND(B1122&amp;""="",F1122&amp;""=""),"",IFERROR(INDEX('المنتجات'!$D$5:$D$204,MATCH($F1122,'المنتجات'!$A$5:$A$204,0))*G1122-H1122,0))</f>
        <v/>
      </c>
      <c r="L1122" s="18">
        <f>IF(AND(B1122&amp;""="",F1122&amp;""=""),"",IF(I1122="تم التسليم",IFERROR(INDEX('المحافظات'!$B$5:$B$44,MATCH($E1122,'المحافظات'!$A$5:$A$44,0)),0),0))</f>
        <v/>
      </c>
      <c r="M1122" s="18">
        <f>IF(AND(B1122&amp;""="",F1122&amp;""=""),"",IFERROR(INDEX('المنتجات'!$C$5:$C$204,MATCH($F1122,'المنتجات'!$A$5:$A$204,0))*G1122,0))</f>
        <v/>
      </c>
      <c r="N1122" s="18">
        <f>IF(AND(B1122&amp;""="",F1122&amp;""=""),"",IF(I1122="تم التسليم",IFERROR(INDEX('المحافظات'!$C$5:$C$44,MATCH($E1122,'المحافظات'!$A$5:$A$44,0)),0),IF(I1122="مرتجع",IFERROR(INDEX('المحافظات'!$D$5:$D$44,MATCH($E1122,'المحافظات'!$A$5:$A$44,0)),0),0)))</f>
        <v/>
      </c>
      <c r="O1122" s="18">
        <f>IF(AND(B1122&amp;""="",F1122&amp;""=""),"",IF(I1122="تم التسليم",K1122+L1122-M1122-N1122,IF(I1122="مرتجع",-N1122,IF(I1122="ملغي",0,""))))</f>
        <v/>
      </c>
      <c r="P1122" s="6">
        <f>IF(AND(B1122&amp;""="",F1122&amp;""=""),"",IF(NOT(ISNUMBER(MATCH(F1122,'المنتجات'!$A$5:$A$204,0))),"كود المنتج غير معروف",IF(NOT(ISNUMBER(MATCH(E1122,'المحافظات'!$A$5:$A$44,0))),"المنطقة غير معروفة",IF(K1122&lt;0,"الخصم أكبر من قيمة الطلب",IF(I1122&amp;""="","اكتب الحالة","")))))</f>
        <v/>
      </c>
    </row>
    <row r="1123">
      <c r="A1123" s="17" t="n"/>
      <c r="B1123" s="5" t="n"/>
      <c r="C1123" s="5" t="n"/>
      <c r="D1123" s="13" t="n"/>
      <c r="E1123" s="5" t="n"/>
      <c r="F1123" s="5" t="n"/>
      <c r="G1123" s="15" t="n"/>
      <c r="H1123" s="14" t="n"/>
      <c r="I1123" s="5" t="n"/>
      <c r="J1123" s="6">
        <f>IF(AND(B1123&amp;""="",F1123&amp;""=""),"",IFERROR(INDEX('المنتجات'!$B$5:$B$204,MATCH($F1123,'المنتجات'!$A$5:$A$204,0))&amp;"",""))</f>
        <v/>
      </c>
      <c r="K1123" s="18">
        <f>IF(AND(B1123&amp;""="",F1123&amp;""=""),"",IFERROR(INDEX('المنتجات'!$D$5:$D$204,MATCH($F1123,'المنتجات'!$A$5:$A$204,0))*G1123-H1123,0))</f>
        <v/>
      </c>
      <c r="L1123" s="18">
        <f>IF(AND(B1123&amp;""="",F1123&amp;""=""),"",IF(I1123="تم التسليم",IFERROR(INDEX('المحافظات'!$B$5:$B$44,MATCH($E1123,'المحافظات'!$A$5:$A$44,0)),0),0))</f>
        <v/>
      </c>
      <c r="M1123" s="18">
        <f>IF(AND(B1123&amp;""="",F1123&amp;""=""),"",IFERROR(INDEX('المنتجات'!$C$5:$C$204,MATCH($F1123,'المنتجات'!$A$5:$A$204,0))*G1123,0))</f>
        <v/>
      </c>
      <c r="N1123" s="18">
        <f>IF(AND(B1123&amp;""="",F1123&amp;""=""),"",IF(I1123="تم التسليم",IFERROR(INDEX('المحافظات'!$C$5:$C$44,MATCH($E1123,'المحافظات'!$A$5:$A$44,0)),0),IF(I1123="مرتجع",IFERROR(INDEX('المحافظات'!$D$5:$D$44,MATCH($E1123,'المحافظات'!$A$5:$A$44,0)),0),0)))</f>
        <v/>
      </c>
      <c r="O1123" s="18">
        <f>IF(AND(B1123&amp;""="",F1123&amp;""=""),"",IF(I1123="تم التسليم",K1123+L1123-M1123-N1123,IF(I1123="مرتجع",-N1123,IF(I1123="ملغي",0,""))))</f>
        <v/>
      </c>
      <c r="P1123" s="6">
        <f>IF(AND(B1123&amp;""="",F1123&amp;""=""),"",IF(NOT(ISNUMBER(MATCH(F1123,'المنتجات'!$A$5:$A$204,0))),"كود المنتج غير معروف",IF(NOT(ISNUMBER(MATCH(E1123,'المحافظات'!$A$5:$A$44,0))),"المنطقة غير معروفة",IF(K1123&lt;0,"الخصم أكبر من قيمة الطلب",IF(I1123&amp;""="","اكتب الحالة","")))))</f>
        <v/>
      </c>
    </row>
    <row r="1124">
      <c r="A1124" s="17" t="n"/>
      <c r="B1124" s="5" t="n"/>
      <c r="C1124" s="5" t="n"/>
      <c r="D1124" s="13" t="n"/>
      <c r="E1124" s="5" t="n"/>
      <c r="F1124" s="5" t="n"/>
      <c r="G1124" s="15" t="n"/>
      <c r="H1124" s="14" t="n"/>
      <c r="I1124" s="5" t="n"/>
      <c r="J1124" s="6">
        <f>IF(AND(B1124&amp;""="",F1124&amp;""=""),"",IFERROR(INDEX('المنتجات'!$B$5:$B$204,MATCH($F1124,'المنتجات'!$A$5:$A$204,0))&amp;"",""))</f>
        <v/>
      </c>
      <c r="K1124" s="18">
        <f>IF(AND(B1124&amp;""="",F1124&amp;""=""),"",IFERROR(INDEX('المنتجات'!$D$5:$D$204,MATCH($F1124,'المنتجات'!$A$5:$A$204,0))*G1124-H1124,0))</f>
        <v/>
      </c>
      <c r="L1124" s="18">
        <f>IF(AND(B1124&amp;""="",F1124&amp;""=""),"",IF(I1124="تم التسليم",IFERROR(INDEX('المحافظات'!$B$5:$B$44,MATCH($E1124,'المحافظات'!$A$5:$A$44,0)),0),0))</f>
        <v/>
      </c>
      <c r="M1124" s="18">
        <f>IF(AND(B1124&amp;""="",F1124&amp;""=""),"",IFERROR(INDEX('المنتجات'!$C$5:$C$204,MATCH($F1124,'المنتجات'!$A$5:$A$204,0))*G1124,0))</f>
        <v/>
      </c>
      <c r="N1124" s="18">
        <f>IF(AND(B1124&amp;""="",F1124&amp;""=""),"",IF(I1124="تم التسليم",IFERROR(INDEX('المحافظات'!$C$5:$C$44,MATCH($E1124,'المحافظات'!$A$5:$A$44,0)),0),IF(I1124="مرتجع",IFERROR(INDEX('المحافظات'!$D$5:$D$44,MATCH($E1124,'المحافظات'!$A$5:$A$44,0)),0),0)))</f>
        <v/>
      </c>
      <c r="O1124" s="18">
        <f>IF(AND(B1124&amp;""="",F1124&amp;""=""),"",IF(I1124="تم التسليم",K1124+L1124-M1124-N1124,IF(I1124="مرتجع",-N1124,IF(I1124="ملغي",0,""))))</f>
        <v/>
      </c>
      <c r="P1124" s="6">
        <f>IF(AND(B1124&amp;""="",F1124&amp;""=""),"",IF(NOT(ISNUMBER(MATCH(F1124,'المنتجات'!$A$5:$A$204,0))),"كود المنتج غير معروف",IF(NOT(ISNUMBER(MATCH(E1124,'المحافظات'!$A$5:$A$44,0))),"المنطقة غير معروفة",IF(K1124&lt;0,"الخصم أكبر من قيمة الطلب",IF(I1124&amp;""="","اكتب الحالة","")))))</f>
        <v/>
      </c>
    </row>
    <row r="1125">
      <c r="A1125" s="17" t="n"/>
      <c r="B1125" s="5" t="n"/>
      <c r="C1125" s="5" t="n"/>
      <c r="D1125" s="13" t="n"/>
      <c r="E1125" s="5" t="n"/>
      <c r="F1125" s="5" t="n"/>
      <c r="G1125" s="15" t="n"/>
      <c r="H1125" s="14" t="n"/>
      <c r="I1125" s="5" t="n"/>
      <c r="J1125" s="6">
        <f>IF(AND(B1125&amp;""="",F1125&amp;""=""),"",IFERROR(INDEX('المنتجات'!$B$5:$B$204,MATCH($F1125,'المنتجات'!$A$5:$A$204,0))&amp;"",""))</f>
        <v/>
      </c>
      <c r="K1125" s="18">
        <f>IF(AND(B1125&amp;""="",F1125&amp;""=""),"",IFERROR(INDEX('المنتجات'!$D$5:$D$204,MATCH($F1125,'المنتجات'!$A$5:$A$204,0))*G1125-H1125,0))</f>
        <v/>
      </c>
      <c r="L1125" s="18">
        <f>IF(AND(B1125&amp;""="",F1125&amp;""=""),"",IF(I1125="تم التسليم",IFERROR(INDEX('المحافظات'!$B$5:$B$44,MATCH($E1125,'المحافظات'!$A$5:$A$44,0)),0),0))</f>
        <v/>
      </c>
      <c r="M1125" s="18">
        <f>IF(AND(B1125&amp;""="",F1125&amp;""=""),"",IFERROR(INDEX('المنتجات'!$C$5:$C$204,MATCH($F1125,'المنتجات'!$A$5:$A$204,0))*G1125,0))</f>
        <v/>
      </c>
      <c r="N1125" s="18">
        <f>IF(AND(B1125&amp;""="",F1125&amp;""=""),"",IF(I1125="تم التسليم",IFERROR(INDEX('المحافظات'!$C$5:$C$44,MATCH($E1125,'المحافظات'!$A$5:$A$44,0)),0),IF(I1125="مرتجع",IFERROR(INDEX('المحافظات'!$D$5:$D$44,MATCH($E1125,'المحافظات'!$A$5:$A$44,0)),0),0)))</f>
        <v/>
      </c>
      <c r="O1125" s="18">
        <f>IF(AND(B1125&amp;""="",F1125&amp;""=""),"",IF(I1125="تم التسليم",K1125+L1125-M1125-N1125,IF(I1125="مرتجع",-N1125,IF(I1125="ملغي",0,""))))</f>
        <v/>
      </c>
      <c r="P1125" s="6">
        <f>IF(AND(B1125&amp;""="",F1125&amp;""=""),"",IF(NOT(ISNUMBER(MATCH(F1125,'المنتجات'!$A$5:$A$204,0))),"كود المنتج غير معروف",IF(NOT(ISNUMBER(MATCH(E1125,'المحافظات'!$A$5:$A$44,0))),"المنطقة غير معروفة",IF(K1125&lt;0,"الخصم أكبر من قيمة الطلب",IF(I1125&amp;""="","اكتب الحالة","")))))</f>
        <v/>
      </c>
    </row>
    <row r="1126">
      <c r="A1126" s="17" t="n"/>
      <c r="B1126" s="5" t="n"/>
      <c r="C1126" s="5" t="n"/>
      <c r="D1126" s="13" t="n"/>
      <c r="E1126" s="5" t="n"/>
      <c r="F1126" s="5" t="n"/>
      <c r="G1126" s="15" t="n"/>
      <c r="H1126" s="14" t="n"/>
      <c r="I1126" s="5" t="n"/>
      <c r="J1126" s="6">
        <f>IF(AND(B1126&amp;""="",F1126&amp;""=""),"",IFERROR(INDEX('المنتجات'!$B$5:$B$204,MATCH($F1126,'المنتجات'!$A$5:$A$204,0))&amp;"",""))</f>
        <v/>
      </c>
      <c r="K1126" s="18">
        <f>IF(AND(B1126&amp;""="",F1126&amp;""=""),"",IFERROR(INDEX('المنتجات'!$D$5:$D$204,MATCH($F1126,'المنتجات'!$A$5:$A$204,0))*G1126-H1126,0))</f>
        <v/>
      </c>
      <c r="L1126" s="18">
        <f>IF(AND(B1126&amp;""="",F1126&amp;""=""),"",IF(I1126="تم التسليم",IFERROR(INDEX('المحافظات'!$B$5:$B$44,MATCH($E1126,'المحافظات'!$A$5:$A$44,0)),0),0))</f>
        <v/>
      </c>
      <c r="M1126" s="18">
        <f>IF(AND(B1126&amp;""="",F1126&amp;""=""),"",IFERROR(INDEX('المنتجات'!$C$5:$C$204,MATCH($F1126,'المنتجات'!$A$5:$A$204,0))*G1126,0))</f>
        <v/>
      </c>
      <c r="N1126" s="18">
        <f>IF(AND(B1126&amp;""="",F1126&amp;""=""),"",IF(I1126="تم التسليم",IFERROR(INDEX('المحافظات'!$C$5:$C$44,MATCH($E1126,'المحافظات'!$A$5:$A$44,0)),0),IF(I1126="مرتجع",IFERROR(INDEX('المحافظات'!$D$5:$D$44,MATCH($E1126,'المحافظات'!$A$5:$A$44,0)),0),0)))</f>
        <v/>
      </c>
      <c r="O1126" s="18">
        <f>IF(AND(B1126&amp;""="",F1126&amp;""=""),"",IF(I1126="تم التسليم",K1126+L1126-M1126-N1126,IF(I1126="مرتجع",-N1126,IF(I1126="ملغي",0,""))))</f>
        <v/>
      </c>
      <c r="P1126" s="6">
        <f>IF(AND(B1126&amp;""="",F1126&amp;""=""),"",IF(NOT(ISNUMBER(MATCH(F1126,'المنتجات'!$A$5:$A$204,0))),"كود المنتج غير معروف",IF(NOT(ISNUMBER(MATCH(E1126,'المحافظات'!$A$5:$A$44,0))),"المنطقة غير معروفة",IF(K1126&lt;0,"الخصم أكبر من قيمة الطلب",IF(I1126&amp;""="","اكتب الحالة","")))))</f>
        <v/>
      </c>
    </row>
    <row r="1127">
      <c r="A1127" s="17" t="n"/>
      <c r="B1127" s="5" t="n"/>
      <c r="C1127" s="5" t="n"/>
      <c r="D1127" s="13" t="n"/>
      <c r="E1127" s="5" t="n"/>
      <c r="F1127" s="5" t="n"/>
      <c r="G1127" s="15" t="n"/>
      <c r="H1127" s="14" t="n"/>
      <c r="I1127" s="5" t="n"/>
      <c r="J1127" s="6">
        <f>IF(AND(B1127&amp;""="",F1127&amp;""=""),"",IFERROR(INDEX('المنتجات'!$B$5:$B$204,MATCH($F1127,'المنتجات'!$A$5:$A$204,0))&amp;"",""))</f>
        <v/>
      </c>
      <c r="K1127" s="18">
        <f>IF(AND(B1127&amp;""="",F1127&amp;""=""),"",IFERROR(INDEX('المنتجات'!$D$5:$D$204,MATCH($F1127,'المنتجات'!$A$5:$A$204,0))*G1127-H1127,0))</f>
        <v/>
      </c>
      <c r="L1127" s="18">
        <f>IF(AND(B1127&amp;""="",F1127&amp;""=""),"",IF(I1127="تم التسليم",IFERROR(INDEX('المحافظات'!$B$5:$B$44,MATCH($E1127,'المحافظات'!$A$5:$A$44,0)),0),0))</f>
        <v/>
      </c>
      <c r="M1127" s="18">
        <f>IF(AND(B1127&amp;""="",F1127&amp;""=""),"",IFERROR(INDEX('المنتجات'!$C$5:$C$204,MATCH($F1127,'المنتجات'!$A$5:$A$204,0))*G1127,0))</f>
        <v/>
      </c>
      <c r="N1127" s="18">
        <f>IF(AND(B1127&amp;""="",F1127&amp;""=""),"",IF(I1127="تم التسليم",IFERROR(INDEX('المحافظات'!$C$5:$C$44,MATCH($E1127,'المحافظات'!$A$5:$A$44,0)),0),IF(I1127="مرتجع",IFERROR(INDEX('المحافظات'!$D$5:$D$44,MATCH($E1127,'المحافظات'!$A$5:$A$44,0)),0),0)))</f>
        <v/>
      </c>
      <c r="O1127" s="18">
        <f>IF(AND(B1127&amp;""="",F1127&amp;""=""),"",IF(I1127="تم التسليم",K1127+L1127-M1127-N1127,IF(I1127="مرتجع",-N1127,IF(I1127="ملغي",0,""))))</f>
        <v/>
      </c>
      <c r="P1127" s="6">
        <f>IF(AND(B1127&amp;""="",F1127&amp;""=""),"",IF(NOT(ISNUMBER(MATCH(F1127,'المنتجات'!$A$5:$A$204,0))),"كود المنتج غير معروف",IF(NOT(ISNUMBER(MATCH(E1127,'المحافظات'!$A$5:$A$44,0))),"المنطقة غير معروفة",IF(K1127&lt;0,"الخصم أكبر من قيمة الطلب",IF(I1127&amp;""="","اكتب الحالة","")))))</f>
        <v/>
      </c>
    </row>
    <row r="1128">
      <c r="A1128" s="17" t="n"/>
      <c r="B1128" s="5" t="n"/>
      <c r="C1128" s="5" t="n"/>
      <c r="D1128" s="13" t="n"/>
      <c r="E1128" s="5" t="n"/>
      <c r="F1128" s="5" t="n"/>
      <c r="G1128" s="15" t="n"/>
      <c r="H1128" s="14" t="n"/>
      <c r="I1128" s="5" t="n"/>
      <c r="J1128" s="6">
        <f>IF(AND(B1128&amp;""="",F1128&amp;""=""),"",IFERROR(INDEX('المنتجات'!$B$5:$B$204,MATCH($F1128,'المنتجات'!$A$5:$A$204,0))&amp;"",""))</f>
        <v/>
      </c>
      <c r="K1128" s="18">
        <f>IF(AND(B1128&amp;""="",F1128&amp;""=""),"",IFERROR(INDEX('المنتجات'!$D$5:$D$204,MATCH($F1128,'المنتجات'!$A$5:$A$204,0))*G1128-H1128,0))</f>
        <v/>
      </c>
      <c r="L1128" s="18">
        <f>IF(AND(B1128&amp;""="",F1128&amp;""=""),"",IF(I1128="تم التسليم",IFERROR(INDEX('المحافظات'!$B$5:$B$44,MATCH($E1128,'المحافظات'!$A$5:$A$44,0)),0),0))</f>
        <v/>
      </c>
      <c r="M1128" s="18">
        <f>IF(AND(B1128&amp;""="",F1128&amp;""=""),"",IFERROR(INDEX('المنتجات'!$C$5:$C$204,MATCH($F1128,'المنتجات'!$A$5:$A$204,0))*G1128,0))</f>
        <v/>
      </c>
      <c r="N1128" s="18">
        <f>IF(AND(B1128&amp;""="",F1128&amp;""=""),"",IF(I1128="تم التسليم",IFERROR(INDEX('المحافظات'!$C$5:$C$44,MATCH($E1128,'المحافظات'!$A$5:$A$44,0)),0),IF(I1128="مرتجع",IFERROR(INDEX('المحافظات'!$D$5:$D$44,MATCH($E1128,'المحافظات'!$A$5:$A$44,0)),0),0)))</f>
        <v/>
      </c>
      <c r="O1128" s="18">
        <f>IF(AND(B1128&amp;""="",F1128&amp;""=""),"",IF(I1128="تم التسليم",K1128+L1128-M1128-N1128,IF(I1128="مرتجع",-N1128,IF(I1128="ملغي",0,""))))</f>
        <v/>
      </c>
      <c r="P1128" s="6">
        <f>IF(AND(B1128&amp;""="",F1128&amp;""=""),"",IF(NOT(ISNUMBER(MATCH(F1128,'المنتجات'!$A$5:$A$204,0))),"كود المنتج غير معروف",IF(NOT(ISNUMBER(MATCH(E1128,'المحافظات'!$A$5:$A$44,0))),"المنطقة غير معروفة",IF(K1128&lt;0,"الخصم أكبر من قيمة الطلب",IF(I1128&amp;""="","اكتب الحالة","")))))</f>
        <v/>
      </c>
    </row>
    <row r="1129">
      <c r="A1129" s="17" t="n"/>
      <c r="B1129" s="5" t="n"/>
      <c r="C1129" s="5" t="n"/>
      <c r="D1129" s="13" t="n"/>
      <c r="E1129" s="5" t="n"/>
      <c r="F1129" s="5" t="n"/>
      <c r="G1129" s="15" t="n"/>
      <c r="H1129" s="14" t="n"/>
      <c r="I1129" s="5" t="n"/>
      <c r="J1129" s="6">
        <f>IF(AND(B1129&amp;""="",F1129&amp;""=""),"",IFERROR(INDEX('المنتجات'!$B$5:$B$204,MATCH($F1129,'المنتجات'!$A$5:$A$204,0))&amp;"",""))</f>
        <v/>
      </c>
      <c r="K1129" s="18">
        <f>IF(AND(B1129&amp;""="",F1129&amp;""=""),"",IFERROR(INDEX('المنتجات'!$D$5:$D$204,MATCH($F1129,'المنتجات'!$A$5:$A$204,0))*G1129-H1129,0))</f>
        <v/>
      </c>
      <c r="L1129" s="18">
        <f>IF(AND(B1129&amp;""="",F1129&amp;""=""),"",IF(I1129="تم التسليم",IFERROR(INDEX('المحافظات'!$B$5:$B$44,MATCH($E1129,'المحافظات'!$A$5:$A$44,0)),0),0))</f>
        <v/>
      </c>
      <c r="M1129" s="18">
        <f>IF(AND(B1129&amp;""="",F1129&amp;""=""),"",IFERROR(INDEX('المنتجات'!$C$5:$C$204,MATCH($F1129,'المنتجات'!$A$5:$A$204,0))*G1129,0))</f>
        <v/>
      </c>
      <c r="N1129" s="18">
        <f>IF(AND(B1129&amp;""="",F1129&amp;""=""),"",IF(I1129="تم التسليم",IFERROR(INDEX('المحافظات'!$C$5:$C$44,MATCH($E1129,'المحافظات'!$A$5:$A$44,0)),0),IF(I1129="مرتجع",IFERROR(INDEX('المحافظات'!$D$5:$D$44,MATCH($E1129,'المحافظات'!$A$5:$A$44,0)),0),0)))</f>
        <v/>
      </c>
      <c r="O1129" s="18">
        <f>IF(AND(B1129&amp;""="",F1129&amp;""=""),"",IF(I1129="تم التسليم",K1129+L1129-M1129-N1129,IF(I1129="مرتجع",-N1129,IF(I1129="ملغي",0,""))))</f>
        <v/>
      </c>
      <c r="P1129" s="6">
        <f>IF(AND(B1129&amp;""="",F1129&amp;""=""),"",IF(NOT(ISNUMBER(MATCH(F1129,'المنتجات'!$A$5:$A$204,0))),"كود المنتج غير معروف",IF(NOT(ISNUMBER(MATCH(E1129,'المحافظات'!$A$5:$A$44,0))),"المنطقة غير معروفة",IF(K1129&lt;0,"الخصم أكبر من قيمة الطلب",IF(I1129&amp;""="","اكتب الحالة","")))))</f>
        <v/>
      </c>
    </row>
    <row r="1130">
      <c r="A1130" s="17" t="n"/>
      <c r="B1130" s="5" t="n"/>
      <c r="C1130" s="5" t="n"/>
      <c r="D1130" s="13" t="n"/>
      <c r="E1130" s="5" t="n"/>
      <c r="F1130" s="5" t="n"/>
      <c r="G1130" s="15" t="n"/>
      <c r="H1130" s="14" t="n"/>
      <c r="I1130" s="5" t="n"/>
      <c r="J1130" s="6">
        <f>IF(AND(B1130&amp;""="",F1130&amp;""=""),"",IFERROR(INDEX('المنتجات'!$B$5:$B$204,MATCH($F1130,'المنتجات'!$A$5:$A$204,0))&amp;"",""))</f>
        <v/>
      </c>
      <c r="K1130" s="18">
        <f>IF(AND(B1130&amp;""="",F1130&amp;""=""),"",IFERROR(INDEX('المنتجات'!$D$5:$D$204,MATCH($F1130,'المنتجات'!$A$5:$A$204,0))*G1130-H1130,0))</f>
        <v/>
      </c>
      <c r="L1130" s="18">
        <f>IF(AND(B1130&amp;""="",F1130&amp;""=""),"",IF(I1130="تم التسليم",IFERROR(INDEX('المحافظات'!$B$5:$B$44,MATCH($E1130,'المحافظات'!$A$5:$A$44,0)),0),0))</f>
        <v/>
      </c>
      <c r="M1130" s="18">
        <f>IF(AND(B1130&amp;""="",F1130&amp;""=""),"",IFERROR(INDEX('المنتجات'!$C$5:$C$204,MATCH($F1130,'المنتجات'!$A$5:$A$204,0))*G1130,0))</f>
        <v/>
      </c>
      <c r="N1130" s="18">
        <f>IF(AND(B1130&amp;""="",F1130&amp;""=""),"",IF(I1130="تم التسليم",IFERROR(INDEX('المحافظات'!$C$5:$C$44,MATCH($E1130,'المحافظات'!$A$5:$A$44,0)),0),IF(I1130="مرتجع",IFERROR(INDEX('المحافظات'!$D$5:$D$44,MATCH($E1130,'المحافظات'!$A$5:$A$44,0)),0),0)))</f>
        <v/>
      </c>
      <c r="O1130" s="18">
        <f>IF(AND(B1130&amp;""="",F1130&amp;""=""),"",IF(I1130="تم التسليم",K1130+L1130-M1130-N1130,IF(I1130="مرتجع",-N1130,IF(I1130="ملغي",0,""))))</f>
        <v/>
      </c>
      <c r="P1130" s="6">
        <f>IF(AND(B1130&amp;""="",F1130&amp;""=""),"",IF(NOT(ISNUMBER(MATCH(F1130,'المنتجات'!$A$5:$A$204,0))),"كود المنتج غير معروف",IF(NOT(ISNUMBER(MATCH(E1130,'المحافظات'!$A$5:$A$44,0))),"المنطقة غير معروفة",IF(K1130&lt;0,"الخصم أكبر من قيمة الطلب",IF(I1130&amp;""="","اكتب الحالة","")))))</f>
        <v/>
      </c>
    </row>
    <row r="1131">
      <c r="A1131" s="17" t="n"/>
      <c r="B1131" s="5" t="n"/>
      <c r="C1131" s="5" t="n"/>
      <c r="D1131" s="13" t="n"/>
      <c r="E1131" s="5" t="n"/>
      <c r="F1131" s="5" t="n"/>
      <c r="G1131" s="15" t="n"/>
      <c r="H1131" s="14" t="n"/>
      <c r="I1131" s="5" t="n"/>
      <c r="J1131" s="6">
        <f>IF(AND(B1131&amp;""="",F1131&amp;""=""),"",IFERROR(INDEX('المنتجات'!$B$5:$B$204,MATCH($F1131,'المنتجات'!$A$5:$A$204,0))&amp;"",""))</f>
        <v/>
      </c>
      <c r="K1131" s="18">
        <f>IF(AND(B1131&amp;""="",F1131&amp;""=""),"",IFERROR(INDEX('المنتجات'!$D$5:$D$204,MATCH($F1131,'المنتجات'!$A$5:$A$204,0))*G1131-H1131,0))</f>
        <v/>
      </c>
      <c r="L1131" s="18">
        <f>IF(AND(B1131&amp;""="",F1131&amp;""=""),"",IF(I1131="تم التسليم",IFERROR(INDEX('المحافظات'!$B$5:$B$44,MATCH($E1131,'المحافظات'!$A$5:$A$44,0)),0),0))</f>
        <v/>
      </c>
      <c r="M1131" s="18">
        <f>IF(AND(B1131&amp;""="",F1131&amp;""=""),"",IFERROR(INDEX('المنتجات'!$C$5:$C$204,MATCH($F1131,'المنتجات'!$A$5:$A$204,0))*G1131,0))</f>
        <v/>
      </c>
      <c r="N1131" s="18">
        <f>IF(AND(B1131&amp;""="",F1131&amp;""=""),"",IF(I1131="تم التسليم",IFERROR(INDEX('المحافظات'!$C$5:$C$44,MATCH($E1131,'المحافظات'!$A$5:$A$44,0)),0),IF(I1131="مرتجع",IFERROR(INDEX('المحافظات'!$D$5:$D$44,MATCH($E1131,'المحافظات'!$A$5:$A$44,0)),0),0)))</f>
        <v/>
      </c>
      <c r="O1131" s="18">
        <f>IF(AND(B1131&amp;""="",F1131&amp;""=""),"",IF(I1131="تم التسليم",K1131+L1131-M1131-N1131,IF(I1131="مرتجع",-N1131,IF(I1131="ملغي",0,""))))</f>
        <v/>
      </c>
      <c r="P1131" s="6">
        <f>IF(AND(B1131&amp;""="",F1131&amp;""=""),"",IF(NOT(ISNUMBER(MATCH(F1131,'المنتجات'!$A$5:$A$204,0))),"كود المنتج غير معروف",IF(NOT(ISNUMBER(MATCH(E1131,'المحافظات'!$A$5:$A$44,0))),"المنطقة غير معروفة",IF(K1131&lt;0,"الخصم أكبر من قيمة الطلب",IF(I1131&amp;""="","اكتب الحالة","")))))</f>
        <v/>
      </c>
    </row>
    <row r="1132">
      <c r="A1132" s="17" t="n"/>
      <c r="B1132" s="5" t="n"/>
      <c r="C1132" s="5" t="n"/>
      <c r="D1132" s="13" t="n"/>
      <c r="E1132" s="5" t="n"/>
      <c r="F1132" s="5" t="n"/>
      <c r="G1132" s="15" t="n"/>
      <c r="H1132" s="14" t="n"/>
      <c r="I1132" s="5" t="n"/>
      <c r="J1132" s="6">
        <f>IF(AND(B1132&amp;""="",F1132&amp;""=""),"",IFERROR(INDEX('المنتجات'!$B$5:$B$204,MATCH($F1132,'المنتجات'!$A$5:$A$204,0))&amp;"",""))</f>
        <v/>
      </c>
      <c r="K1132" s="18">
        <f>IF(AND(B1132&amp;""="",F1132&amp;""=""),"",IFERROR(INDEX('المنتجات'!$D$5:$D$204,MATCH($F1132,'المنتجات'!$A$5:$A$204,0))*G1132-H1132,0))</f>
        <v/>
      </c>
      <c r="L1132" s="18">
        <f>IF(AND(B1132&amp;""="",F1132&amp;""=""),"",IF(I1132="تم التسليم",IFERROR(INDEX('المحافظات'!$B$5:$B$44,MATCH($E1132,'المحافظات'!$A$5:$A$44,0)),0),0))</f>
        <v/>
      </c>
      <c r="M1132" s="18">
        <f>IF(AND(B1132&amp;""="",F1132&amp;""=""),"",IFERROR(INDEX('المنتجات'!$C$5:$C$204,MATCH($F1132,'المنتجات'!$A$5:$A$204,0))*G1132,0))</f>
        <v/>
      </c>
      <c r="N1132" s="18">
        <f>IF(AND(B1132&amp;""="",F1132&amp;""=""),"",IF(I1132="تم التسليم",IFERROR(INDEX('المحافظات'!$C$5:$C$44,MATCH($E1132,'المحافظات'!$A$5:$A$44,0)),0),IF(I1132="مرتجع",IFERROR(INDEX('المحافظات'!$D$5:$D$44,MATCH($E1132,'المحافظات'!$A$5:$A$44,0)),0),0)))</f>
        <v/>
      </c>
      <c r="O1132" s="18">
        <f>IF(AND(B1132&amp;""="",F1132&amp;""=""),"",IF(I1132="تم التسليم",K1132+L1132-M1132-N1132,IF(I1132="مرتجع",-N1132,IF(I1132="ملغي",0,""))))</f>
        <v/>
      </c>
      <c r="P1132" s="6">
        <f>IF(AND(B1132&amp;""="",F1132&amp;""=""),"",IF(NOT(ISNUMBER(MATCH(F1132,'المنتجات'!$A$5:$A$204,0))),"كود المنتج غير معروف",IF(NOT(ISNUMBER(MATCH(E1132,'المحافظات'!$A$5:$A$44,0))),"المنطقة غير معروفة",IF(K1132&lt;0,"الخصم أكبر من قيمة الطلب",IF(I1132&amp;""="","اكتب الحالة","")))))</f>
        <v/>
      </c>
    </row>
    <row r="1133">
      <c r="A1133" s="17" t="n"/>
      <c r="B1133" s="5" t="n"/>
      <c r="C1133" s="5" t="n"/>
      <c r="D1133" s="13" t="n"/>
      <c r="E1133" s="5" t="n"/>
      <c r="F1133" s="5" t="n"/>
      <c r="G1133" s="15" t="n"/>
      <c r="H1133" s="14" t="n"/>
      <c r="I1133" s="5" t="n"/>
      <c r="J1133" s="6">
        <f>IF(AND(B1133&amp;""="",F1133&amp;""=""),"",IFERROR(INDEX('المنتجات'!$B$5:$B$204,MATCH($F1133,'المنتجات'!$A$5:$A$204,0))&amp;"",""))</f>
        <v/>
      </c>
      <c r="K1133" s="18">
        <f>IF(AND(B1133&amp;""="",F1133&amp;""=""),"",IFERROR(INDEX('المنتجات'!$D$5:$D$204,MATCH($F1133,'المنتجات'!$A$5:$A$204,0))*G1133-H1133,0))</f>
        <v/>
      </c>
      <c r="L1133" s="18">
        <f>IF(AND(B1133&amp;""="",F1133&amp;""=""),"",IF(I1133="تم التسليم",IFERROR(INDEX('المحافظات'!$B$5:$B$44,MATCH($E1133,'المحافظات'!$A$5:$A$44,0)),0),0))</f>
        <v/>
      </c>
      <c r="M1133" s="18">
        <f>IF(AND(B1133&amp;""="",F1133&amp;""=""),"",IFERROR(INDEX('المنتجات'!$C$5:$C$204,MATCH($F1133,'المنتجات'!$A$5:$A$204,0))*G1133,0))</f>
        <v/>
      </c>
      <c r="N1133" s="18">
        <f>IF(AND(B1133&amp;""="",F1133&amp;""=""),"",IF(I1133="تم التسليم",IFERROR(INDEX('المحافظات'!$C$5:$C$44,MATCH($E1133,'المحافظات'!$A$5:$A$44,0)),0),IF(I1133="مرتجع",IFERROR(INDEX('المحافظات'!$D$5:$D$44,MATCH($E1133,'المحافظات'!$A$5:$A$44,0)),0),0)))</f>
        <v/>
      </c>
      <c r="O1133" s="18">
        <f>IF(AND(B1133&amp;""="",F1133&amp;""=""),"",IF(I1133="تم التسليم",K1133+L1133-M1133-N1133,IF(I1133="مرتجع",-N1133,IF(I1133="ملغي",0,""))))</f>
        <v/>
      </c>
      <c r="P1133" s="6">
        <f>IF(AND(B1133&amp;""="",F1133&amp;""=""),"",IF(NOT(ISNUMBER(MATCH(F1133,'المنتجات'!$A$5:$A$204,0))),"كود المنتج غير معروف",IF(NOT(ISNUMBER(MATCH(E1133,'المحافظات'!$A$5:$A$44,0))),"المنطقة غير معروفة",IF(K1133&lt;0,"الخصم أكبر من قيمة الطلب",IF(I1133&amp;""="","اكتب الحالة","")))))</f>
        <v/>
      </c>
    </row>
    <row r="1134">
      <c r="A1134" s="17" t="n"/>
      <c r="B1134" s="5" t="n"/>
      <c r="C1134" s="5" t="n"/>
      <c r="D1134" s="13" t="n"/>
      <c r="E1134" s="5" t="n"/>
      <c r="F1134" s="5" t="n"/>
      <c r="G1134" s="15" t="n"/>
      <c r="H1134" s="14" t="n"/>
      <c r="I1134" s="5" t="n"/>
      <c r="J1134" s="6">
        <f>IF(AND(B1134&amp;""="",F1134&amp;""=""),"",IFERROR(INDEX('المنتجات'!$B$5:$B$204,MATCH($F1134,'المنتجات'!$A$5:$A$204,0))&amp;"",""))</f>
        <v/>
      </c>
      <c r="K1134" s="18">
        <f>IF(AND(B1134&amp;""="",F1134&amp;""=""),"",IFERROR(INDEX('المنتجات'!$D$5:$D$204,MATCH($F1134,'المنتجات'!$A$5:$A$204,0))*G1134-H1134,0))</f>
        <v/>
      </c>
      <c r="L1134" s="18">
        <f>IF(AND(B1134&amp;""="",F1134&amp;""=""),"",IF(I1134="تم التسليم",IFERROR(INDEX('المحافظات'!$B$5:$B$44,MATCH($E1134,'المحافظات'!$A$5:$A$44,0)),0),0))</f>
        <v/>
      </c>
      <c r="M1134" s="18">
        <f>IF(AND(B1134&amp;""="",F1134&amp;""=""),"",IFERROR(INDEX('المنتجات'!$C$5:$C$204,MATCH($F1134,'المنتجات'!$A$5:$A$204,0))*G1134,0))</f>
        <v/>
      </c>
      <c r="N1134" s="18">
        <f>IF(AND(B1134&amp;""="",F1134&amp;""=""),"",IF(I1134="تم التسليم",IFERROR(INDEX('المحافظات'!$C$5:$C$44,MATCH($E1134,'المحافظات'!$A$5:$A$44,0)),0),IF(I1134="مرتجع",IFERROR(INDEX('المحافظات'!$D$5:$D$44,MATCH($E1134,'المحافظات'!$A$5:$A$44,0)),0),0)))</f>
        <v/>
      </c>
      <c r="O1134" s="18">
        <f>IF(AND(B1134&amp;""="",F1134&amp;""=""),"",IF(I1134="تم التسليم",K1134+L1134-M1134-N1134,IF(I1134="مرتجع",-N1134,IF(I1134="ملغي",0,""))))</f>
        <v/>
      </c>
      <c r="P1134" s="6">
        <f>IF(AND(B1134&amp;""="",F1134&amp;""=""),"",IF(NOT(ISNUMBER(MATCH(F1134,'المنتجات'!$A$5:$A$204,0))),"كود المنتج غير معروف",IF(NOT(ISNUMBER(MATCH(E1134,'المحافظات'!$A$5:$A$44,0))),"المنطقة غير معروفة",IF(K1134&lt;0,"الخصم أكبر من قيمة الطلب",IF(I1134&amp;""="","اكتب الحالة","")))))</f>
        <v/>
      </c>
    </row>
    <row r="1135">
      <c r="A1135" s="17" t="n"/>
      <c r="B1135" s="5" t="n"/>
      <c r="C1135" s="5" t="n"/>
      <c r="D1135" s="13" t="n"/>
      <c r="E1135" s="5" t="n"/>
      <c r="F1135" s="5" t="n"/>
      <c r="G1135" s="15" t="n"/>
      <c r="H1135" s="14" t="n"/>
      <c r="I1135" s="5" t="n"/>
      <c r="J1135" s="6">
        <f>IF(AND(B1135&amp;""="",F1135&amp;""=""),"",IFERROR(INDEX('المنتجات'!$B$5:$B$204,MATCH($F1135,'المنتجات'!$A$5:$A$204,0))&amp;"",""))</f>
        <v/>
      </c>
      <c r="K1135" s="18">
        <f>IF(AND(B1135&amp;""="",F1135&amp;""=""),"",IFERROR(INDEX('المنتجات'!$D$5:$D$204,MATCH($F1135,'المنتجات'!$A$5:$A$204,0))*G1135-H1135,0))</f>
        <v/>
      </c>
      <c r="L1135" s="18">
        <f>IF(AND(B1135&amp;""="",F1135&amp;""=""),"",IF(I1135="تم التسليم",IFERROR(INDEX('المحافظات'!$B$5:$B$44,MATCH($E1135,'المحافظات'!$A$5:$A$44,0)),0),0))</f>
        <v/>
      </c>
      <c r="M1135" s="18">
        <f>IF(AND(B1135&amp;""="",F1135&amp;""=""),"",IFERROR(INDEX('المنتجات'!$C$5:$C$204,MATCH($F1135,'المنتجات'!$A$5:$A$204,0))*G1135,0))</f>
        <v/>
      </c>
      <c r="N1135" s="18">
        <f>IF(AND(B1135&amp;""="",F1135&amp;""=""),"",IF(I1135="تم التسليم",IFERROR(INDEX('المحافظات'!$C$5:$C$44,MATCH($E1135,'المحافظات'!$A$5:$A$44,0)),0),IF(I1135="مرتجع",IFERROR(INDEX('المحافظات'!$D$5:$D$44,MATCH($E1135,'المحافظات'!$A$5:$A$44,0)),0),0)))</f>
        <v/>
      </c>
      <c r="O1135" s="18">
        <f>IF(AND(B1135&amp;""="",F1135&amp;""=""),"",IF(I1135="تم التسليم",K1135+L1135-M1135-N1135,IF(I1135="مرتجع",-N1135,IF(I1135="ملغي",0,""))))</f>
        <v/>
      </c>
      <c r="P1135" s="6">
        <f>IF(AND(B1135&amp;""="",F1135&amp;""=""),"",IF(NOT(ISNUMBER(MATCH(F1135,'المنتجات'!$A$5:$A$204,0))),"كود المنتج غير معروف",IF(NOT(ISNUMBER(MATCH(E1135,'المحافظات'!$A$5:$A$44,0))),"المنطقة غير معروفة",IF(K1135&lt;0,"الخصم أكبر من قيمة الطلب",IF(I1135&amp;""="","اكتب الحالة","")))))</f>
        <v/>
      </c>
    </row>
    <row r="1136">
      <c r="A1136" s="17" t="n"/>
      <c r="B1136" s="5" t="n"/>
      <c r="C1136" s="5" t="n"/>
      <c r="D1136" s="13" t="n"/>
      <c r="E1136" s="5" t="n"/>
      <c r="F1136" s="5" t="n"/>
      <c r="G1136" s="15" t="n"/>
      <c r="H1136" s="14" t="n"/>
      <c r="I1136" s="5" t="n"/>
      <c r="J1136" s="6">
        <f>IF(AND(B1136&amp;""="",F1136&amp;""=""),"",IFERROR(INDEX('المنتجات'!$B$5:$B$204,MATCH($F1136,'المنتجات'!$A$5:$A$204,0))&amp;"",""))</f>
        <v/>
      </c>
      <c r="K1136" s="18">
        <f>IF(AND(B1136&amp;""="",F1136&amp;""=""),"",IFERROR(INDEX('المنتجات'!$D$5:$D$204,MATCH($F1136,'المنتجات'!$A$5:$A$204,0))*G1136-H1136,0))</f>
        <v/>
      </c>
      <c r="L1136" s="18">
        <f>IF(AND(B1136&amp;""="",F1136&amp;""=""),"",IF(I1136="تم التسليم",IFERROR(INDEX('المحافظات'!$B$5:$B$44,MATCH($E1136,'المحافظات'!$A$5:$A$44,0)),0),0))</f>
        <v/>
      </c>
      <c r="M1136" s="18">
        <f>IF(AND(B1136&amp;""="",F1136&amp;""=""),"",IFERROR(INDEX('المنتجات'!$C$5:$C$204,MATCH($F1136,'المنتجات'!$A$5:$A$204,0))*G1136,0))</f>
        <v/>
      </c>
      <c r="N1136" s="18">
        <f>IF(AND(B1136&amp;""="",F1136&amp;""=""),"",IF(I1136="تم التسليم",IFERROR(INDEX('المحافظات'!$C$5:$C$44,MATCH($E1136,'المحافظات'!$A$5:$A$44,0)),0),IF(I1136="مرتجع",IFERROR(INDEX('المحافظات'!$D$5:$D$44,MATCH($E1136,'المحافظات'!$A$5:$A$44,0)),0),0)))</f>
        <v/>
      </c>
      <c r="O1136" s="18">
        <f>IF(AND(B1136&amp;""="",F1136&amp;""=""),"",IF(I1136="تم التسليم",K1136+L1136-M1136-N1136,IF(I1136="مرتجع",-N1136,IF(I1136="ملغي",0,""))))</f>
        <v/>
      </c>
      <c r="P1136" s="6">
        <f>IF(AND(B1136&amp;""="",F1136&amp;""=""),"",IF(NOT(ISNUMBER(MATCH(F1136,'المنتجات'!$A$5:$A$204,0))),"كود المنتج غير معروف",IF(NOT(ISNUMBER(MATCH(E1136,'المحافظات'!$A$5:$A$44,0))),"المنطقة غير معروفة",IF(K1136&lt;0,"الخصم أكبر من قيمة الطلب",IF(I1136&amp;""="","اكتب الحالة","")))))</f>
        <v/>
      </c>
    </row>
    <row r="1137">
      <c r="A1137" s="17" t="n"/>
      <c r="B1137" s="5" t="n"/>
      <c r="C1137" s="5" t="n"/>
      <c r="D1137" s="13" t="n"/>
      <c r="E1137" s="5" t="n"/>
      <c r="F1137" s="5" t="n"/>
      <c r="G1137" s="15" t="n"/>
      <c r="H1137" s="14" t="n"/>
      <c r="I1137" s="5" t="n"/>
      <c r="J1137" s="6">
        <f>IF(AND(B1137&amp;""="",F1137&amp;""=""),"",IFERROR(INDEX('المنتجات'!$B$5:$B$204,MATCH($F1137,'المنتجات'!$A$5:$A$204,0))&amp;"",""))</f>
        <v/>
      </c>
      <c r="K1137" s="18">
        <f>IF(AND(B1137&amp;""="",F1137&amp;""=""),"",IFERROR(INDEX('المنتجات'!$D$5:$D$204,MATCH($F1137,'المنتجات'!$A$5:$A$204,0))*G1137-H1137,0))</f>
        <v/>
      </c>
      <c r="L1137" s="18">
        <f>IF(AND(B1137&amp;""="",F1137&amp;""=""),"",IF(I1137="تم التسليم",IFERROR(INDEX('المحافظات'!$B$5:$B$44,MATCH($E1137,'المحافظات'!$A$5:$A$44,0)),0),0))</f>
        <v/>
      </c>
      <c r="M1137" s="18">
        <f>IF(AND(B1137&amp;""="",F1137&amp;""=""),"",IFERROR(INDEX('المنتجات'!$C$5:$C$204,MATCH($F1137,'المنتجات'!$A$5:$A$204,0))*G1137,0))</f>
        <v/>
      </c>
      <c r="N1137" s="18">
        <f>IF(AND(B1137&amp;""="",F1137&amp;""=""),"",IF(I1137="تم التسليم",IFERROR(INDEX('المحافظات'!$C$5:$C$44,MATCH($E1137,'المحافظات'!$A$5:$A$44,0)),0),IF(I1137="مرتجع",IFERROR(INDEX('المحافظات'!$D$5:$D$44,MATCH($E1137,'المحافظات'!$A$5:$A$44,0)),0),0)))</f>
        <v/>
      </c>
      <c r="O1137" s="18">
        <f>IF(AND(B1137&amp;""="",F1137&amp;""=""),"",IF(I1137="تم التسليم",K1137+L1137-M1137-N1137,IF(I1137="مرتجع",-N1137,IF(I1137="ملغي",0,""))))</f>
        <v/>
      </c>
      <c r="P1137" s="6">
        <f>IF(AND(B1137&amp;""="",F1137&amp;""=""),"",IF(NOT(ISNUMBER(MATCH(F1137,'المنتجات'!$A$5:$A$204,0))),"كود المنتج غير معروف",IF(NOT(ISNUMBER(MATCH(E1137,'المحافظات'!$A$5:$A$44,0))),"المنطقة غير معروفة",IF(K1137&lt;0,"الخصم أكبر من قيمة الطلب",IF(I1137&amp;""="","اكتب الحالة","")))))</f>
        <v/>
      </c>
    </row>
    <row r="1138">
      <c r="A1138" s="17" t="n"/>
      <c r="B1138" s="5" t="n"/>
      <c r="C1138" s="5" t="n"/>
      <c r="D1138" s="13" t="n"/>
      <c r="E1138" s="5" t="n"/>
      <c r="F1138" s="5" t="n"/>
      <c r="G1138" s="15" t="n"/>
      <c r="H1138" s="14" t="n"/>
      <c r="I1138" s="5" t="n"/>
      <c r="J1138" s="6">
        <f>IF(AND(B1138&amp;""="",F1138&amp;""=""),"",IFERROR(INDEX('المنتجات'!$B$5:$B$204,MATCH($F1138,'المنتجات'!$A$5:$A$204,0))&amp;"",""))</f>
        <v/>
      </c>
      <c r="K1138" s="18">
        <f>IF(AND(B1138&amp;""="",F1138&amp;""=""),"",IFERROR(INDEX('المنتجات'!$D$5:$D$204,MATCH($F1138,'المنتجات'!$A$5:$A$204,0))*G1138-H1138,0))</f>
        <v/>
      </c>
      <c r="L1138" s="18">
        <f>IF(AND(B1138&amp;""="",F1138&amp;""=""),"",IF(I1138="تم التسليم",IFERROR(INDEX('المحافظات'!$B$5:$B$44,MATCH($E1138,'المحافظات'!$A$5:$A$44,0)),0),0))</f>
        <v/>
      </c>
      <c r="M1138" s="18">
        <f>IF(AND(B1138&amp;""="",F1138&amp;""=""),"",IFERROR(INDEX('المنتجات'!$C$5:$C$204,MATCH($F1138,'المنتجات'!$A$5:$A$204,0))*G1138,0))</f>
        <v/>
      </c>
      <c r="N1138" s="18">
        <f>IF(AND(B1138&amp;""="",F1138&amp;""=""),"",IF(I1138="تم التسليم",IFERROR(INDEX('المحافظات'!$C$5:$C$44,MATCH($E1138,'المحافظات'!$A$5:$A$44,0)),0),IF(I1138="مرتجع",IFERROR(INDEX('المحافظات'!$D$5:$D$44,MATCH($E1138,'المحافظات'!$A$5:$A$44,0)),0),0)))</f>
        <v/>
      </c>
      <c r="O1138" s="18">
        <f>IF(AND(B1138&amp;""="",F1138&amp;""=""),"",IF(I1138="تم التسليم",K1138+L1138-M1138-N1138,IF(I1138="مرتجع",-N1138,IF(I1138="ملغي",0,""))))</f>
        <v/>
      </c>
      <c r="P1138" s="6">
        <f>IF(AND(B1138&amp;""="",F1138&amp;""=""),"",IF(NOT(ISNUMBER(MATCH(F1138,'المنتجات'!$A$5:$A$204,0))),"كود المنتج غير معروف",IF(NOT(ISNUMBER(MATCH(E1138,'المحافظات'!$A$5:$A$44,0))),"المنطقة غير معروفة",IF(K1138&lt;0,"الخصم أكبر من قيمة الطلب",IF(I1138&amp;""="","اكتب الحالة","")))))</f>
        <v/>
      </c>
    </row>
    <row r="1139">
      <c r="A1139" s="17" t="n"/>
      <c r="B1139" s="5" t="n"/>
      <c r="C1139" s="5" t="n"/>
      <c r="D1139" s="13" t="n"/>
      <c r="E1139" s="5" t="n"/>
      <c r="F1139" s="5" t="n"/>
      <c r="G1139" s="15" t="n"/>
      <c r="H1139" s="14" t="n"/>
      <c r="I1139" s="5" t="n"/>
      <c r="J1139" s="6">
        <f>IF(AND(B1139&amp;""="",F1139&amp;""=""),"",IFERROR(INDEX('المنتجات'!$B$5:$B$204,MATCH($F1139,'المنتجات'!$A$5:$A$204,0))&amp;"",""))</f>
        <v/>
      </c>
      <c r="K1139" s="18">
        <f>IF(AND(B1139&amp;""="",F1139&amp;""=""),"",IFERROR(INDEX('المنتجات'!$D$5:$D$204,MATCH($F1139,'المنتجات'!$A$5:$A$204,0))*G1139-H1139,0))</f>
        <v/>
      </c>
      <c r="L1139" s="18">
        <f>IF(AND(B1139&amp;""="",F1139&amp;""=""),"",IF(I1139="تم التسليم",IFERROR(INDEX('المحافظات'!$B$5:$B$44,MATCH($E1139,'المحافظات'!$A$5:$A$44,0)),0),0))</f>
        <v/>
      </c>
      <c r="M1139" s="18">
        <f>IF(AND(B1139&amp;""="",F1139&amp;""=""),"",IFERROR(INDEX('المنتجات'!$C$5:$C$204,MATCH($F1139,'المنتجات'!$A$5:$A$204,0))*G1139,0))</f>
        <v/>
      </c>
      <c r="N1139" s="18">
        <f>IF(AND(B1139&amp;""="",F1139&amp;""=""),"",IF(I1139="تم التسليم",IFERROR(INDEX('المحافظات'!$C$5:$C$44,MATCH($E1139,'المحافظات'!$A$5:$A$44,0)),0),IF(I1139="مرتجع",IFERROR(INDEX('المحافظات'!$D$5:$D$44,MATCH($E1139,'المحافظات'!$A$5:$A$44,0)),0),0)))</f>
        <v/>
      </c>
      <c r="O1139" s="18">
        <f>IF(AND(B1139&amp;""="",F1139&amp;""=""),"",IF(I1139="تم التسليم",K1139+L1139-M1139-N1139,IF(I1139="مرتجع",-N1139,IF(I1139="ملغي",0,""))))</f>
        <v/>
      </c>
      <c r="P1139" s="6">
        <f>IF(AND(B1139&amp;""="",F1139&amp;""=""),"",IF(NOT(ISNUMBER(MATCH(F1139,'المنتجات'!$A$5:$A$204,0))),"كود المنتج غير معروف",IF(NOT(ISNUMBER(MATCH(E1139,'المحافظات'!$A$5:$A$44,0))),"المنطقة غير معروفة",IF(K1139&lt;0,"الخصم أكبر من قيمة الطلب",IF(I1139&amp;""="","اكتب الحالة","")))))</f>
        <v/>
      </c>
    </row>
    <row r="1140">
      <c r="A1140" s="17" t="n"/>
      <c r="B1140" s="5" t="n"/>
      <c r="C1140" s="5" t="n"/>
      <c r="D1140" s="13" t="n"/>
      <c r="E1140" s="5" t="n"/>
      <c r="F1140" s="5" t="n"/>
      <c r="G1140" s="15" t="n"/>
      <c r="H1140" s="14" t="n"/>
      <c r="I1140" s="5" t="n"/>
      <c r="J1140" s="6">
        <f>IF(AND(B1140&amp;""="",F1140&amp;""=""),"",IFERROR(INDEX('المنتجات'!$B$5:$B$204,MATCH($F1140,'المنتجات'!$A$5:$A$204,0))&amp;"",""))</f>
        <v/>
      </c>
      <c r="K1140" s="18">
        <f>IF(AND(B1140&amp;""="",F1140&amp;""=""),"",IFERROR(INDEX('المنتجات'!$D$5:$D$204,MATCH($F1140,'المنتجات'!$A$5:$A$204,0))*G1140-H1140,0))</f>
        <v/>
      </c>
      <c r="L1140" s="18">
        <f>IF(AND(B1140&amp;""="",F1140&amp;""=""),"",IF(I1140="تم التسليم",IFERROR(INDEX('المحافظات'!$B$5:$B$44,MATCH($E1140,'المحافظات'!$A$5:$A$44,0)),0),0))</f>
        <v/>
      </c>
      <c r="M1140" s="18">
        <f>IF(AND(B1140&amp;""="",F1140&amp;""=""),"",IFERROR(INDEX('المنتجات'!$C$5:$C$204,MATCH($F1140,'المنتجات'!$A$5:$A$204,0))*G1140,0))</f>
        <v/>
      </c>
      <c r="N1140" s="18">
        <f>IF(AND(B1140&amp;""="",F1140&amp;""=""),"",IF(I1140="تم التسليم",IFERROR(INDEX('المحافظات'!$C$5:$C$44,MATCH($E1140,'المحافظات'!$A$5:$A$44,0)),0),IF(I1140="مرتجع",IFERROR(INDEX('المحافظات'!$D$5:$D$44,MATCH($E1140,'المحافظات'!$A$5:$A$44,0)),0),0)))</f>
        <v/>
      </c>
      <c r="O1140" s="18">
        <f>IF(AND(B1140&amp;""="",F1140&amp;""=""),"",IF(I1140="تم التسليم",K1140+L1140-M1140-N1140,IF(I1140="مرتجع",-N1140,IF(I1140="ملغي",0,""))))</f>
        <v/>
      </c>
      <c r="P1140" s="6">
        <f>IF(AND(B1140&amp;""="",F1140&amp;""=""),"",IF(NOT(ISNUMBER(MATCH(F1140,'المنتجات'!$A$5:$A$204,0))),"كود المنتج غير معروف",IF(NOT(ISNUMBER(MATCH(E1140,'المحافظات'!$A$5:$A$44,0))),"المنطقة غير معروفة",IF(K1140&lt;0,"الخصم أكبر من قيمة الطلب",IF(I1140&amp;""="","اكتب الحالة","")))))</f>
        <v/>
      </c>
    </row>
    <row r="1141">
      <c r="A1141" s="17" t="n"/>
      <c r="B1141" s="5" t="n"/>
      <c r="C1141" s="5" t="n"/>
      <c r="D1141" s="13" t="n"/>
      <c r="E1141" s="5" t="n"/>
      <c r="F1141" s="5" t="n"/>
      <c r="G1141" s="15" t="n"/>
      <c r="H1141" s="14" t="n"/>
      <c r="I1141" s="5" t="n"/>
      <c r="J1141" s="6">
        <f>IF(AND(B1141&amp;""="",F1141&amp;""=""),"",IFERROR(INDEX('المنتجات'!$B$5:$B$204,MATCH($F1141,'المنتجات'!$A$5:$A$204,0))&amp;"",""))</f>
        <v/>
      </c>
      <c r="K1141" s="18">
        <f>IF(AND(B1141&amp;""="",F1141&amp;""=""),"",IFERROR(INDEX('المنتجات'!$D$5:$D$204,MATCH($F1141,'المنتجات'!$A$5:$A$204,0))*G1141-H1141,0))</f>
        <v/>
      </c>
      <c r="L1141" s="18">
        <f>IF(AND(B1141&amp;""="",F1141&amp;""=""),"",IF(I1141="تم التسليم",IFERROR(INDEX('المحافظات'!$B$5:$B$44,MATCH($E1141,'المحافظات'!$A$5:$A$44,0)),0),0))</f>
        <v/>
      </c>
      <c r="M1141" s="18">
        <f>IF(AND(B1141&amp;""="",F1141&amp;""=""),"",IFERROR(INDEX('المنتجات'!$C$5:$C$204,MATCH($F1141,'المنتجات'!$A$5:$A$204,0))*G1141,0))</f>
        <v/>
      </c>
      <c r="N1141" s="18">
        <f>IF(AND(B1141&amp;""="",F1141&amp;""=""),"",IF(I1141="تم التسليم",IFERROR(INDEX('المحافظات'!$C$5:$C$44,MATCH($E1141,'المحافظات'!$A$5:$A$44,0)),0),IF(I1141="مرتجع",IFERROR(INDEX('المحافظات'!$D$5:$D$44,MATCH($E1141,'المحافظات'!$A$5:$A$44,0)),0),0)))</f>
        <v/>
      </c>
      <c r="O1141" s="18">
        <f>IF(AND(B1141&amp;""="",F1141&amp;""=""),"",IF(I1141="تم التسليم",K1141+L1141-M1141-N1141,IF(I1141="مرتجع",-N1141,IF(I1141="ملغي",0,""))))</f>
        <v/>
      </c>
      <c r="P1141" s="6">
        <f>IF(AND(B1141&amp;""="",F1141&amp;""=""),"",IF(NOT(ISNUMBER(MATCH(F1141,'المنتجات'!$A$5:$A$204,0))),"كود المنتج غير معروف",IF(NOT(ISNUMBER(MATCH(E1141,'المحافظات'!$A$5:$A$44,0))),"المنطقة غير معروفة",IF(K1141&lt;0,"الخصم أكبر من قيمة الطلب",IF(I1141&amp;""="","اكتب الحالة","")))))</f>
        <v/>
      </c>
    </row>
    <row r="1142">
      <c r="A1142" s="17" t="n"/>
      <c r="B1142" s="5" t="n"/>
      <c r="C1142" s="5" t="n"/>
      <c r="D1142" s="13" t="n"/>
      <c r="E1142" s="5" t="n"/>
      <c r="F1142" s="5" t="n"/>
      <c r="G1142" s="15" t="n"/>
      <c r="H1142" s="14" t="n"/>
      <c r="I1142" s="5" t="n"/>
      <c r="J1142" s="6">
        <f>IF(AND(B1142&amp;""="",F1142&amp;""=""),"",IFERROR(INDEX('المنتجات'!$B$5:$B$204,MATCH($F1142,'المنتجات'!$A$5:$A$204,0))&amp;"",""))</f>
        <v/>
      </c>
      <c r="K1142" s="18">
        <f>IF(AND(B1142&amp;""="",F1142&amp;""=""),"",IFERROR(INDEX('المنتجات'!$D$5:$D$204,MATCH($F1142,'المنتجات'!$A$5:$A$204,0))*G1142-H1142,0))</f>
        <v/>
      </c>
      <c r="L1142" s="18">
        <f>IF(AND(B1142&amp;""="",F1142&amp;""=""),"",IF(I1142="تم التسليم",IFERROR(INDEX('المحافظات'!$B$5:$B$44,MATCH($E1142,'المحافظات'!$A$5:$A$44,0)),0),0))</f>
        <v/>
      </c>
      <c r="M1142" s="18">
        <f>IF(AND(B1142&amp;""="",F1142&amp;""=""),"",IFERROR(INDEX('المنتجات'!$C$5:$C$204,MATCH($F1142,'المنتجات'!$A$5:$A$204,0))*G1142,0))</f>
        <v/>
      </c>
      <c r="N1142" s="18">
        <f>IF(AND(B1142&amp;""="",F1142&amp;""=""),"",IF(I1142="تم التسليم",IFERROR(INDEX('المحافظات'!$C$5:$C$44,MATCH($E1142,'المحافظات'!$A$5:$A$44,0)),0),IF(I1142="مرتجع",IFERROR(INDEX('المحافظات'!$D$5:$D$44,MATCH($E1142,'المحافظات'!$A$5:$A$44,0)),0),0)))</f>
        <v/>
      </c>
      <c r="O1142" s="18">
        <f>IF(AND(B1142&amp;""="",F1142&amp;""=""),"",IF(I1142="تم التسليم",K1142+L1142-M1142-N1142,IF(I1142="مرتجع",-N1142,IF(I1142="ملغي",0,""))))</f>
        <v/>
      </c>
      <c r="P1142" s="6">
        <f>IF(AND(B1142&amp;""="",F1142&amp;""=""),"",IF(NOT(ISNUMBER(MATCH(F1142,'المنتجات'!$A$5:$A$204,0))),"كود المنتج غير معروف",IF(NOT(ISNUMBER(MATCH(E1142,'المحافظات'!$A$5:$A$44,0))),"المنطقة غير معروفة",IF(K1142&lt;0,"الخصم أكبر من قيمة الطلب",IF(I1142&amp;""="","اكتب الحالة","")))))</f>
        <v/>
      </c>
    </row>
    <row r="1143">
      <c r="A1143" s="17" t="n"/>
      <c r="B1143" s="5" t="n"/>
      <c r="C1143" s="5" t="n"/>
      <c r="D1143" s="13" t="n"/>
      <c r="E1143" s="5" t="n"/>
      <c r="F1143" s="5" t="n"/>
      <c r="G1143" s="15" t="n"/>
      <c r="H1143" s="14" t="n"/>
      <c r="I1143" s="5" t="n"/>
      <c r="J1143" s="6">
        <f>IF(AND(B1143&amp;""="",F1143&amp;""=""),"",IFERROR(INDEX('المنتجات'!$B$5:$B$204,MATCH($F1143,'المنتجات'!$A$5:$A$204,0))&amp;"",""))</f>
        <v/>
      </c>
      <c r="K1143" s="18">
        <f>IF(AND(B1143&amp;""="",F1143&amp;""=""),"",IFERROR(INDEX('المنتجات'!$D$5:$D$204,MATCH($F1143,'المنتجات'!$A$5:$A$204,0))*G1143-H1143,0))</f>
        <v/>
      </c>
      <c r="L1143" s="18">
        <f>IF(AND(B1143&amp;""="",F1143&amp;""=""),"",IF(I1143="تم التسليم",IFERROR(INDEX('المحافظات'!$B$5:$B$44,MATCH($E1143,'المحافظات'!$A$5:$A$44,0)),0),0))</f>
        <v/>
      </c>
      <c r="M1143" s="18">
        <f>IF(AND(B1143&amp;""="",F1143&amp;""=""),"",IFERROR(INDEX('المنتجات'!$C$5:$C$204,MATCH($F1143,'المنتجات'!$A$5:$A$204,0))*G1143,0))</f>
        <v/>
      </c>
      <c r="N1143" s="18">
        <f>IF(AND(B1143&amp;""="",F1143&amp;""=""),"",IF(I1143="تم التسليم",IFERROR(INDEX('المحافظات'!$C$5:$C$44,MATCH($E1143,'المحافظات'!$A$5:$A$44,0)),0),IF(I1143="مرتجع",IFERROR(INDEX('المحافظات'!$D$5:$D$44,MATCH($E1143,'المحافظات'!$A$5:$A$44,0)),0),0)))</f>
        <v/>
      </c>
      <c r="O1143" s="18">
        <f>IF(AND(B1143&amp;""="",F1143&amp;""=""),"",IF(I1143="تم التسليم",K1143+L1143-M1143-N1143,IF(I1143="مرتجع",-N1143,IF(I1143="ملغي",0,""))))</f>
        <v/>
      </c>
      <c r="P1143" s="6">
        <f>IF(AND(B1143&amp;""="",F1143&amp;""=""),"",IF(NOT(ISNUMBER(MATCH(F1143,'المنتجات'!$A$5:$A$204,0))),"كود المنتج غير معروف",IF(NOT(ISNUMBER(MATCH(E1143,'المحافظات'!$A$5:$A$44,0))),"المنطقة غير معروفة",IF(K1143&lt;0,"الخصم أكبر من قيمة الطلب",IF(I1143&amp;""="","اكتب الحالة","")))))</f>
        <v/>
      </c>
    </row>
    <row r="1144">
      <c r="A1144" s="17" t="n"/>
      <c r="B1144" s="5" t="n"/>
      <c r="C1144" s="5" t="n"/>
      <c r="D1144" s="13" t="n"/>
      <c r="E1144" s="5" t="n"/>
      <c r="F1144" s="5" t="n"/>
      <c r="G1144" s="15" t="n"/>
      <c r="H1144" s="14" t="n"/>
      <c r="I1144" s="5" t="n"/>
      <c r="J1144" s="6">
        <f>IF(AND(B1144&amp;""="",F1144&amp;""=""),"",IFERROR(INDEX('المنتجات'!$B$5:$B$204,MATCH($F1144,'المنتجات'!$A$5:$A$204,0))&amp;"",""))</f>
        <v/>
      </c>
      <c r="K1144" s="18">
        <f>IF(AND(B1144&amp;""="",F1144&amp;""=""),"",IFERROR(INDEX('المنتجات'!$D$5:$D$204,MATCH($F1144,'المنتجات'!$A$5:$A$204,0))*G1144-H1144,0))</f>
        <v/>
      </c>
      <c r="L1144" s="18">
        <f>IF(AND(B1144&amp;""="",F1144&amp;""=""),"",IF(I1144="تم التسليم",IFERROR(INDEX('المحافظات'!$B$5:$B$44,MATCH($E1144,'المحافظات'!$A$5:$A$44,0)),0),0))</f>
        <v/>
      </c>
      <c r="M1144" s="18">
        <f>IF(AND(B1144&amp;""="",F1144&amp;""=""),"",IFERROR(INDEX('المنتجات'!$C$5:$C$204,MATCH($F1144,'المنتجات'!$A$5:$A$204,0))*G1144,0))</f>
        <v/>
      </c>
      <c r="N1144" s="18">
        <f>IF(AND(B1144&amp;""="",F1144&amp;""=""),"",IF(I1144="تم التسليم",IFERROR(INDEX('المحافظات'!$C$5:$C$44,MATCH($E1144,'المحافظات'!$A$5:$A$44,0)),0),IF(I1144="مرتجع",IFERROR(INDEX('المحافظات'!$D$5:$D$44,MATCH($E1144,'المحافظات'!$A$5:$A$44,0)),0),0)))</f>
        <v/>
      </c>
      <c r="O1144" s="18">
        <f>IF(AND(B1144&amp;""="",F1144&amp;""=""),"",IF(I1144="تم التسليم",K1144+L1144-M1144-N1144,IF(I1144="مرتجع",-N1144,IF(I1144="ملغي",0,""))))</f>
        <v/>
      </c>
      <c r="P1144" s="6">
        <f>IF(AND(B1144&amp;""="",F1144&amp;""=""),"",IF(NOT(ISNUMBER(MATCH(F1144,'المنتجات'!$A$5:$A$204,0))),"كود المنتج غير معروف",IF(NOT(ISNUMBER(MATCH(E1144,'المحافظات'!$A$5:$A$44,0))),"المنطقة غير معروفة",IF(K1144&lt;0,"الخصم أكبر من قيمة الطلب",IF(I1144&amp;""="","اكتب الحالة","")))))</f>
        <v/>
      </c>
    </row>
    <row r="1145">
      <c r="A1145" s="17" t="n"/>
      <c r="B1145" s="5" t="n"/>
      <c r="C1145" s="5" t="n"/>
      <c r="D1145" s="13" t="n"/>
      <c r="E1145" s="5" t="n"/>
      <c r="F1145" s="5" t="n"/>
      <c r="G1145" s="15" t="n"/>
      <c r="H1145" s="14" t="n"/>
      <c r="I1145" s="5" t="n"/>
      <c r="J1145" s="6">
        <f>IF(AND(B1145&amp;""="",F1145&amp;""=""),"",IFERROR(INDEX('المنتجات'!$B$5:$B$204,MATCH($F1145,'المنتجات'!$A$5:$A$204,0))&amp;"",""))</f>
        <v/>
      </c>
      <c r="K1145" s="18">
        <f>IF(AND(B1145&amp;""="",F1145&amp;""=""),"",IFERROR(INDEX('المنتجات'!$D$5:$D$204,MATCH($F1145,'المنتجات'!$A$5:$A$204,0))*G1145-H1145,0))</f>
        <v/>
      </c>
      <c r="L1145" s="18">
        <f>IF(AND(B1145&amp;""="",F1145&amp;""=""),"",IF(I1145="تم التسليم",IFERROR(INDEX('المحافظات'!$B$5:$B$44,MATCH($E1145,'المحافظات'!$A$5:$A$44,0)),0),0))</f>
        <v/>
      </c>
      <c r="M1145" s="18">
        <f>IF(AND(B1145&amp;""="",F1145&amp;""=""),"",IFERROR(INDEX('المنتجات'!$C$5:$C$204,MATCH($F1145,'المنتجات'!$A$5:$A$204,0))*G1145,0))</f>
        <v/>
      </c>
      <c r="N1145" s="18">
        <f>IF(AND(B1145&amp;""="",F1145&amp;""=""),"",IF(I1145="تم التسليم",IFERROR(INDEX('المحافظات'!$C$5:$C$44,MATCH($E1145,'المحافظات'!$A$5:$A$44,0)),0),IF(I1145="مرتجع",IFERROR(INDEX('المحافظات'!$D$5:$D$44,MATCH($E1145,'المحافظات'!$A$5:$A$44,0)),0),0)))</f>
        <v/>
      </c>
      <c r="O1145" s="18">
        <f>IF(AND(B1145&amp;""="",F1145&amp;""=""),"",IF(I1145="تم التسليم",K1145+L1145-M1145-N1145,IF(I1145="مرتجع",-N1145,IF(I1145="ملغي",0,""))))</f>
        <v/>
      </c>
      <c r="P1145" s="6">
        <f>IF(AND(B1145&amp;""="",F1145&amp;""=""),"",IF(NOT(ISNUMBER(MATCH(F1145,'المنتجات'!$A$5:$A$204,0))),"كود المنتج غير معروف",IF(NOT(ISNUMBER(MATCH(E1145,'المحافظات'!$A$5:$A$44,0))),"المنطقة غير معروفة",IF(K1145&lt;0,"الخصم أكبر من قيمة الطلب",IF(I1145&amp;""="","اكتب الحالة","")))))</f>
        <v/>
      </c>
    </row>
    <row r="1146">
      <c r="A1146" s="17" t="n"/>
      <c r="B1146" s="5" t="n"/>
      <c r="C1146" s="5" t="n"/>
      <c r="D1146" s="13" t="n"/>
      <c r="E1146" s="5" t="n"/>
      <c r="F1146" s="5" t="n"/>
      <c r="G1146" s="15" t="n"/>
      <c r="H1146" s="14" t="n"/>
      <c r="I1146" s="5" t="n"/>
      <c r="J1146" s="6">
        <f>IF(AND(B1146&amp;""="",F1146&amp;""=""),"",IFERROR(INDEX('المنتجات'!$B$5:$B$204,MATCH($F1146,'المنتجات'!$A$5:$A$204,0))&amp;"",""))</f>
        <v/>
      </c>
      <c r="K1146" s="18">
        <f>IF(AND(B1146&amp;""="",F1146&amp;""=""),"",IFERROR(INDEX('المنتجات'!$D$5:$D$204,MATCH($F1146,'المنتجات'!$A$5:$A$204,0))*G1146-H1146,0))</f>
        <v/>
      </c>
      <c r="L1146" s="18">
        <f>IF(AND(B1146&amp;""="",F1146&amp;""=""),"",IF(I1146="تم التسليم",IFERROR(INDEX('المحافظات'!$B$5:$B$44,MATCH($E1146,'المحافظات'!$A$5:$A$44,0)),0),0))</f>
        <v/>
      </c>
      <c r="M1146" s="18">
        <f>IF(AND(B1146&amp;""="",F1146&amp;""=""),"",IFERROR(INDEX('المنتجات'!$C$5:$C$204,MATCH($F1146,'المنتجات'!$A$5:$A$204,0))*G1146,0))</f>
        <v/>
      </c>
      <c r="N1146" s="18">
        <f>IF(AND(B1146&amp;""="",F1146&amp;""=""),"",IF(I1146="تم التسليم",IFERROR(INDEX('المحافظات'!$C$5:$C$44,MATCH($E1146,'المحافظات'!$A$5:$A$44,0)),0),IF(I1146="مرتجع",IFERROR(INDEX('المحافظات'!$D$5:$D$44,MATCH($E1146,'المحافظات'!$A$5:$A$44,0)),0),0)))</f>
        <v/>
      </c>
      <c r="O1146" s="18">
        <f>IF(AND(B1146&amp;""="",F1146&amp;""=""),"",IF(I1146="تم التسليم",K1146+L1146-M1146-N1146,IF(I1146="مرتجع",-N1146,IF(I1146="ملغي",0,""))))</f>
        <v/>
      </c>
      <c r="P1146" s="6">
        <f>IF(AND(B1146&amp;""="",F1146&amp;""=""),"",IF(NOT(ISNUMBER(MATCH(F1146,'المنتجات'!$A$5:$A$204,0))),"كود المنتج غير معروف",IF(NOT(ISNUMBER(MATCH(E1146,'المحافظات'!$A$5:$A$44,0))),"المنطقة غير معروفة",IF(K1146&lt;0,"الخصم أكبر من قيمة الطلب",IF(I1146&amp;""="","اكتب الحالة","")))))</f>
        <v/>
      </c>
    </row>
    <row r="1147">
      <c r="A1147" s="17" t="n"/>
      <c r="B1147" s="5" t="n"/>
      <c r="C1147" s="5" t="n"/>
      <c r="D1147" s="13" t="n"/>
      <c r="E1147" s="5" t="n"/>
      <c r="F1147" s="5" t="n"/>
      <c r="G1147" s="15" t="n"/>
      <c r="H1147" s="14" t="n"/>
      <c r="I1147" s="5" t="n"/>
      <c r="J1147" s="6">
        <f>IF(AND(B1147&amp;""="",F1147&amp;""=""),"",IFERROR(INDEX('المنتجات'!$B$5:$B$204,MATCH($F1147,'المنتجات'!$A$5:$A$204,0))&amp;"",""))</f>
        <v/>
      </c>
      <c r="K1147" s="18">
        <f>IF(AND(B1147&amp;""="",F1147&amp;""=""),"",IFERROR(INDEX('المنتجات'!$D$5:$D$204,MATCH($F1147,'المنتجات'!$A$5:$A$204,0))*G1147-H1147,0))</f>
        <v/>
      </c>
      <c r="L1147" s="18">
        <f>IF(AND(B1147&amp;""="",F1147&amp;""=""),"",IF(I1147="تم التسليم",IFERROR(INDEX('المحافظات'!$B$5:$B$44,MATCH($E1147,'المحافظات'!$A$5:$A$44,0)),0),0))</f>
        <v/>
      </c>
      <c r="M1147" s="18">
        <f>IF(AND(B1147&amp;""="",F1147&amp;""=""),"",IFERROR(INDEX('المنتجات'!$C$5:$C$204,MATCH($F1147,'المنتجات'!$A$5:$A$204,0))*G1147,0))</f>
        <v/>
      </c>
      <c r="N1147" s="18">
        <f>IF(AND(B1147&amp;""="",F1147&amp;""=""),"",IF(I1147="تم التسليم",IFERROR(INDEX('المحافظات'!$C$5:$C$44,MATCH($E1147,'المحافظات'!$A$5:$A$44,0)),0),IF(I1147="مرتجع",IFERROR(INDEX('المحافظات'!$D$5:$D$44,MATCH($E1147,'المحافظات'!$A$5:$A$44,0)),0),0)))</f>
        <v/>
      </c>
      <c r="O1147" s="18">
        <f>IF(AND(B1147&amp;""="",F1147&amp;""=""),"",IF(I1147="تم التسليم",K1147+L1147-M1147-N1147,IF(I1147="مرتجع",-N1147,IF(I1147="ملغي",0,""))))</f>
        <v/>
      </c>
      <c r="P1147" s="6">
        <f>IF(AND(B1147&amp;""="",F1147&amp;""=""),"",IF(NOT(ISNUMBER(MATCH(F1147,'المنتجات'!$A$5:$A$204,0))),"كود المنتج غير معروف",IF(NOT(ISNUMBER(MATCH(E1147,'المحافظات'!$A$5:$A$44,0))),"المنطقة غير معروفة",IF(K1147&lt;0,"الخصم أكبر من قيمة الطلب",IF(I1147&amp;""="","اكتب الحالة","")))))</f>
        <v/>
      </c>
    </row>
    <row r="1148">
      <c r="A1148" s="17" t="n"/>
      <c r="B1148" s="5" t="n"/>
      <c r="C1148" s="5" t="n"/>
      <c r="D1148" s="13" t="n"/>
      <c r="E1148" s="5" t="n"/>
      <c r="F1148" s="5" t="n"/>
      <c r="G1148" s="15" t="n"/>
      <c r="H1148" s="14" t="n"/>
      <c r="I1148" s="5" t="n"/>
      <c r="J1148" s="6">
        <f>IF(AND(B1148&amp;""="",F1148&amp;""=""),"",IFERROR(INDEX('المنتجات'!$B$5:$B$204,MATCH($F1148,'المنتجات'!$A$5:$A$204,0))&amp;"",""))</f>
        <v/>
      </c>
      <c r="K1148" s="18">
        <f>IF(AND(B1148&amp;""="",F1148&amp;""=""),"",IFERROR(INDEX('المنتجات'!$D$5:$D$204,MATCH($F1148,'المنتجات'!$A$5:$A$204,0))*G1148-H1148,0))</f>
        <v/>
      </c>
      <c r="L1148" s="18">
        <f>IF(AND(B1148&amp;""="",F1148&amp;""=""),"",IF(I1148="تم التسليم",IFERROR(INDEX('المحافظات'!$B$5:$B$44,MATCH($E1148,'المحافظات'!$A$5:$A$44,0)),0),0))</f>
        <v/>
      </c>
      <c r="M1148" s="18">
        <f>IF(AND(B1148&amp;""="",F1148&amp;""=""),"",IFERROR(INDEX('المنتجات'!$C$5:$C$204,MATCH($F1148,'المنتجات'!$A$5:$A$204,0))*G1148,0))</f>
        <v/>
      </c>
      <c r="N1148" s="18">
        <f>IF(AND(B1148&amp;""="",F1148&amp;""=""),"",IF(I1148="تم التسليم",IFERROR(INDEX('المحافظات'!$C$5:$C$44,MATCH($E1148,'المحافظات'!$A$5:$A$44,0)),0),IF(I1148="مرتجع",IFERROR(INDEX('المحافظات'!$D$5:$D$44,MATCH($E1148,'المحافظات'!$A$5:$A$44,0)),0),0)))</f>
        <v/>
      </c>
      <c r="O1148" s="18">
        <f>IF(AND(B1148&amp;""="",F1148&amp;""=""),"",IF(I1148="تم التسليم",K1148+L1148-M1148-N1148,IF(I1148="مرتجع",-N1148,IF(I1148="ملغي",0,""))))</f>
        <v/>
      </c>
      <c r="P1148" s="6">
        <f>IF(AND(B1148&amp;""="",F1148&amp;""=""),"",IF(NOT(ISNUMBER(MATCH(F1148,'المنتجات'!$A$5:$A$204,0))),"كود المنتج غير معروف",IF(NOT(ISNUMBER(MATCH(E1148,'المحافظات'!$A$5:$A$44,0))),"المنطقة غير معروفة",IF(K1148&lt;0,"الخصم أكبر من قيمة الطلب",IF(I1148&amp;""="","اكتب الحالة","")))))</f>
        <v/>
      </c>
    </row>
    <row r="1149">
      <c r="A1149" s="17" t="n"/>
      <c r="B1149" s="5" t="n"/>
      <c r="C1149" s="5" t="n"/>
      <c r="D1149" s="13" t="n"/>
      <c r="E1149" s="5" t="n"/>
      <c r="F1149" s="5" t="n"/>
      <c r="G1149" s="15" t="n"/>
      <c r="H1149" s="14" t="n"/>
      <c r="I1149" s="5" t="n"/>
      <c r="J1149" s="6">
        <f>IF(AND(B1149&amp;""="",F1149&amp;""=""),"",IFERROR(INDEX('المنتجات'!$B$5:$B$204,MATCH($F1149,'المنتجات'!$A$5:$A$204,0))&amp;"",""))</f>
        <v/>
      </c>
      <c r="K1149" s="18">
        <f>IF(AND(B1149&amp;""="",F1149&amp;""=""),"",IFERROR(INDEX('المنتجات'!$D$5:$D$204,MATCH($F1149,'المنتجات'!$A$5:$A$204,0))*G1149-H1149,0))</f>
        <v/>
      </c>
      <c r="L1149" s="18">
        <f>IF(AND(B1149&amp;""="",F1149&amp;""=""),"",IF(I1149="تم التسليم",IFERROR(INDEX('المحافظات'!$B$5:$B$44,MATCH($E1149,'المحافظات'!$A$5:$A$44,0)),0),0))</f>
        <v/>
      </c>
      <c r="M1149" s="18">
        <f>IF(AND(B1149&amp;""="",F1149&amp;""=""),"",IFERROR(INDEX('المنتجات'!$C$5:$C$204,MATCH($F1149,'المنتجات'!$A$5:$A$204,0))*G1149,0))</f>
        <v/>
      </c>
      <c r="N1149" s="18">
        <f>IF(AND(B1149&amp;""="",F1149&amp;""=""),"",IF(I1149="تم التسليم",IFERROR(INDEX('المحافظات'!$C$5:$C$44,MATCH($E1149,'المحافظات'!$A$5:$A$44,0)),0),IF(I1149="مرتجع",IFERROR(INDEX('المحافظات'!$D$5:$D$44,MATCH($E1149,'المحافظات'!$A$5:$A$44,0)),0),0)))</f>
        <v/>
      </c>
      <c r="O1149" s="18">
        <f>IF(AND(B1149&amp;""="",F1149&amp;""=""),"",IF(I1149="تم التسليم",K1149+L1149-M1149-N1149,IF(I1149="مرتجع",-N1149,IF(I1149="ملغي",0,""))))</f>
        <v/>
      </c>
      <c r="P1149" s="6">
        <f>IF(AND(B1149&amp;""="",F1149&amp;""=""),"",IF(NOT(ISNUMBER(MATCH(F1149,'المنتجات'!$A$5:$A$204,0))),"كود المنتج غير معروف",IF(NOT(ISNUMBER(MATCH(E1149,'المحافظات'!$A$5:$A$44,0))),"المنطقة غير معروفة",IF(K1149&lt;0,"الخصم أكبر من قيمة الطلب",IF(I1149&amp;""="","اكتب الحالة","")))))</f>
        <v/>
      </c>
    </row>
    <row r="1150">
      <c r="A1150" s="17" t="n"/>
      <c r="B1150" s="5" t="n"/>
      <c r="C1150" s="5" t="n"/>
      <c r="D1150" s="13" t="n"/>
      <c r="E1150" s="5" t="n"/>
      <c r="F1150" s="5" t="n"/>
      <c r="G1150" s="15" t="n"/>
      <c r="H1150" s="14" t="n"/>
      <c r="I1150" s="5" t="n"/>
      <c r="J1150" s="6">
        <f>IF(AND(B1150&amp;""="",F1150&amp;""=""),"",IFERROR(INDEX('المنتجات'!$B$5:$B$204,MATCH($F1150,'المنتجات'!$A$5:$A$204,0))&amp;"",""))</f>
        <v/>
      </c>
      <c r="K1150" s="18">
        <f>IF(AND(B1150&amp;""="",F1150&amp;""=""),"",IFERROR(INDEX('المنتجات'!$D$5:$D$204,MATCH($F1150,'المنتجات'!$A$5:$A$204,0))*G1150-H1150,0))</f>
        <v/>
      </c>
      <c r="L1150" s="18">
        <f>IF(AND(B1150&amp;""="",F1150&amp;""=""),"",IF(I1150="تم التسليم",IFERROR(INDEX('المحافظات'!$B$5:$B$44,MATCH($E1150,'المحافظات'!$A$5:$A$44,0)),0),0))</f>
        <v/>
      </c>
      <c r="M1150" s="18">
        <f>IF(AND(B1150&amp;""="",F1150&amp;""=""),"",IFERROR(INDEX('المنتجات'!$C$5:$C$204,MATCH($F1150,'المنتجات'!$A$5:$A$204,0))*G1150,0))</f>
        <v/>
      </c>
      <c r="N1150" s="18">
        <f>IF(AND(B1150&amp;""="",F1150&amp;""=""),"",IF(I1150="تم التسليم",IFERROR(INDEX('المحافظات'!$C$5:$C$44,MATCH($E1150,'المحافظات'!$A$5:$A$44,0)),0),IF(I1150="مرتجع",IFERROR(INDEX('المحافظات'!$D$5:$D$44,MATCH($E1150,'المحافظات'!$A$5:$A$44,0)),0),0)))</f>
        <v/>
      </c>
      <c r="O1150" s="18">
        <f>IF(AND(B1150&amp;""="",F1150&amp;""=""),"",IF(I1150="تم التسليم",K1150+L1150-M1150-N1150,IF(I1150="مرتجع",-N1150,IF(I1150="ملغي",0,""))))</f>
        <v/>
      </c>
      <c r="P1150" s="6">
        <f>IF(AND(B1150&amp;""="",F1150&amp;""=""),"",IF(NOT(ISNUMBER(MATCH(F1150,'المنتجات'!$A$5:$A$204,0))),"كود المنتج غير معروف",IF(NOT(ISNUMBER(MATCH(E1150,'المحافظات'!$A$5:$A$44,0))),"المنطقة غير معروفة",IF(K1150&lt;0,"الخصم أكبر من قيمة الطلب",IF(I1150&amp;""="","اكتب الحالة","")))))</f>
        <v/>
      </c>
    </row>
    <row r="1151">
      <c r="A1151" s="17" t="n"/>
      <c r="B1151" s="5" t="n"/>
      <c r="C1151" s="5" t="n"/>
      <c r="D1151" s="13" t="n"/>
      <c r="E1151" s="5" t="n"/>
      <c r="F1151" s="5" t="n"/>
      <c r="G1151" s="15" t="n"/>
      <c r="H1151" s="14" t="n"/>
      <c r="I1151" s="5" t="n"/>
      <c r="J1151" s="6">
        <f>IF(AND(B1151&amp;""="",F1151&amp;""=""),"",IFERROR(INDEX('المنتجات'!$B$5:$B$204,MATCH($F1151,'المنتجات'!$A$5:$A$204,0))&amp;"",""))</f>
        <v/>
      </c>
      <c r="K1151" s="18">
        <f>IF(AND(B1151&amp;""="",F1151&amp;""=""),"",IFERROR(INDEX('المنتجات'!$D$5:$D$204,MATCH($F1151,'المنتجات'!$A$5:$A$204,0))*G1151-H1151,0))</f>
        <v/>
      </c>
      <c r="L1151" s="18">
        <f>IF(AND(B1151&amp;""="",F1151&amp;""=""),"",IF(I1151="تم التسليم",IFERROR(INDEX('المحافظات'!$B$5:$B$44,MATCH($E1151,'المحافظات'!$A$5:$A$44,0)),0),0))</f>
        <v/>
      </c>
      <c r="M1151" s="18">
        <f>IF(AND(B1151&amp;""="",F1151&amp;""=""),"",IFERROR(INDEX('المنتجات'!$C$5:$C$204,MATCH($F1151,'المنتجات'!$A$5:$A$204,0))*G1151,0))</f>
        <v/>
      </c>
      <c r="N1151" s="18">
        <f>IF(AND(B1151&amp;""="",F1151&amp;""=""),"",IF(I1151="تم التسليم",IFERROR(INDEX('المحافظات'!$C$5:$C$44,MATCH($E1151,'المحافظات'!$A$5:$A$44,0)),0),IF(I1151="مرتجع",IFERROR(INDEX('المحافظات'!$D$5:$D$44,MATCH($E1151,'المحافظات'!$A$5:$A$44,0)),0),0)))</f>
        <v/>
      </c>
      <c r="O1151" s="18">
        <f>IF(AND(B1151&amp;""="",F1151&amp;""=""),"",IF(I1151="تم التسليم",K1151+L1151-M1151-N1151,IF(I1151="مرتجع",-N1151,IF(I1151="ملغي",0,""))))</f>
        <v/>
      </c>
      <c r="P1151" s="6">
        <f>IF(AND(B1151&amp;""="",F1151&amp;""=""),"",IF(NOT(ISNUMBER(MATCH(F1151,'المنتجات'!$A$5:$A$204,0))),"كود المنتج غير معروف",IF(NOT(ISNUMBER(MATCH(E1151,'المحافظات'!$A$5:$A$44,0))),"المنطقة غير معروفة",IF(K1151&lt;0,"الخصم أكبر من قيمة الطلب",IF(I1151&amp;""="","اكتب الحالة","")))))</f>
        <v/>
      </c>
    </row>
    <row r="1152">
      <c r="A1152" s="17" t="n"/>
      <c r="B1152" s="5" t="n"/>
      <c r="C1152" s="5" t="n"/>
      <c r="D1152" s="13" t="n"/>
      <c r="E1152" s="5" t="n"/>
      <c r="F1152" s="5" t="n"/>
      <c r="G1152" s="15" t="n"/>
      <c r="H1152" s="14" t="n"/>
      <c r="I1152" s="5" t="n"/>
      <c r="J1152" s="6">
        <f>IF(AND(B1152&amp;""="",F1152&amp;""=""),"",IFERROR(INDEX('المنتجات'!$B$5:$B$204,MATCH($F1152,'المنتجات'!$A$5:$A$204,0))&amp;"",""))</f>
        <v/>
      </c>
      <c r="K1152" s="18">
        <f>IF(AND(B1152&amp;""="",F1152&amp;""=""),"",IFERROR(INDEX('المنتجات'!$D$5:$D$204,MATCH($F1152,'المنتجات'!$A$5:$A$204,0))*G1152-H1152,0))</f>
        <v/>
      </c>
      <c r="L1152" s="18">
        <f>IF(AND(B1152&amp;""="",F1152&amp;""=""),"",IF(I1152="تم التسليم",IFERROR(INDEX('المحافظات'!$B$5:$B$44,MATCH($E1152,'المحافظات'!$A$5:$A$44,0)),0),0))</f>
        <v/>
      </c>
      <c r="M1152" s="18">
        <f>IF(AND(B1152&amp;""="",F1152&amp;""=""),"",IFERROR(INDEX('المنتجات'!$C$5:$C$204,MATCH($F1152,'المنتجات'!$A$5:$A$204,0))*G1152,0))</f>
        <v/>
      </c>
      <c r="N1152" s="18">
        <f>IF(AND(B1152&amp;""="",F1152&amp;""=""),"",IF(I1152="تم التسليم",IFERROR(INDEX('المحافظات'!$C$5:$C$44,MATCH($E1152,'المحافظات'!$A$5:$A$44,0)),0),IF(I1152="مرتجع",IFERROR(INDEX('المحافظات'!$D$5:$D$44,MATCH($E1152,'المحافظات'!$A$5:$A$44,0)),0),0)))</f>
        <v/>
      </c>
      <c r="O1152" s="18">
        <f>IF(AND(B1152&amp;""="",F1152&amp;""=""),"",IF(I1152="تم التسليم",K1152+L1152-M1152-N1152,IF(I1152="مرتجع",-N1152,IF(I1152="ملغي",0,""))))</f>
        <v/>
      </c>
      <c r="P1152" s="6">
        <f>IF(AND(B1152&amp;""="",F1152&amp;""=""),"",IF(NOT(ISNUMBER(MATCH(F1152,'المنتجات'!$A$5:$A$204,0))),"كود المنتج غير معروف",IF(NOT(ISNUMBER(MATCH(E1152,'المحافظات'!$A$5:$A$44,0))),"المنطقة غير معروفة",IF(K1152&lt;0,"الخصم أكبر من قيمة الطلب",IF(I1152&amp;""="","اكتب الحالة","")))))</f>
        <v/>
      </c>
    </row>
    <row r="1153">
      <c r="A1153" s="17" t="n"/>
      <c r="B1153" s="5" t="n"/>
      <c r="C1153" s="5" t="n"/>
      <c r="D1153" s="13" t="n"/>
      <c r="E1153" s="5" t="n"/>
      <c r="F1153" s="5" t="n"/>
      <c r="G1153" s="15" t="n"/>
      <c r="H1153" s="14" t="n"/>
      <c r="I1153" s="5" t="n"/>
      <c r="J1153" s="6">
        <f>IF(AND(B1153&amp;""="",F1153&amp;""=""),"",IFERROR(INDEX('المنتجات'!$B$5:$B$204,MATCH($F1153,'المنتجات'!$A$5:$A$204,0))&amp;"",""))</f>
        <v/>
      </c>
      <c r="K1153" s="18">
        <f>IF(AND(B1153&amp;""="",F1153&amp;""=""),"",IFERROR(INDEX('المنتجات'!$D$5:$D$204,MATCH($F1153,'المنتجات'!$A$5:$A$204,0))*G1153-H1153,0))</f>
        <v/>
      </c>
      <c r="L1153" s="18">
        <f>IF(AND(B1153&amp;""="",F1153&amp;""=""),"",IF(I1153="تم التسليم",IFERROR(INDEX('المحافظات'!$B$5:$B$44,MATCH($E1153,'المحافظات'!$A$5:$A$44,0)),0),0))</f>
        <v/>
      </c>
      <c r="M1153" s="18">
        <f>IF(AND(B1153&amp;""="",F1153&amp;""=""),"",IFERROR(INDEX('المنتجات'!$C$5:$C$204,MATCH($F1153,'المنتجات'!$A$5:$A$204,0))*G1153,0))</f>
        <v/>
      </c>
      <c r="N1153" s="18">
        <f>IF(AND(B1153&amp;""="",F1153&amp;""=""),"",IF(I1153="تم التسليم",IFERROR(INDEX('المحافظات'!$C$5:$C$44,MATCH($E1153,'المحافظات'!$A$5:$A$44,0)),0),IF(I1153="مرتجع",IFERROR(INDEX('المحافظات'!$D$5:$D$44,MATCH($E1153,'المحافظات'!$A$5:$A$44,0)),0),0)))</f>
        <v/>
      </c>
      <c r="O1153" s="18">
        <f>IF(AND(B1153&amp;""="",F1153&amp;""=""),"",IF(I1153="تم التسليم",K1153+L1153-M1153-N1153,IF(I1153="مرتجع",-N1153,IF(I1153="ملغي",0,""))))</f>
        <v/>
      </c>
      <c r="P1153" s="6">
        <f>IF(AND(B1153&amp;""="",F1153&amp;""=""),"",IF(NOT(ISNUMBER(MATCH(F1153,'المنتجات'!$A$5:$A$204,0))),"كود المنتج غير معروف",IF(NOT(ISNUMBER(MATCH(E1153,'المحافظات'!$A$5:$A$44,0))),"المنطقة غير معروفة",IF(K1153&lt;0,"الخصم أكبر من قيمة الطلب",IF(I1153&amp;""="","اكتب الحالة","")))))</f>
        <v/>
      </c>
    </row>
    <row r="1154">
      <c r="A1154" s="17" t="n"/>
      <c r="B1154" s="5" t="n"/>
      <c r="C1154" s="5" t="n"/>
      <c r="D1154" s="13" t="n"/>
      <c r="E1154" s="5" t="n"/>
      <c r="F1154" s="5" t="n"/>
      <c r="G1154" s="15" t="n"/>
      <c r="H1154" s="14" t="n"/>
      <c r="I1154" s="5" t="n"/>
      <c r="J1154" s="6">
        <f>IF(AND(B1154&amp;""="",F1154&amp;""=""),"",IFERROR(INDEX('المنتجات'!$B$5:$B$204,MATCH($F1154,'المنتجات'!$A$5:$A$204,0))&amp;"",""))</f>
        <v/>
      </c>
      <c r="K1154" s="18">
        <f>IF(AND(B1154&amp;""="",F1154&amp;""=""),"",IFERROR(INDEX('المنتجات'!$D$5:$D$204,MATCH($F1154,'المنتجات'!$A$5:$A$204,0))*G1154-H1154,0))</f>
        <v/>
      </c>
      <c r="L1154" s="18">
        <f>IF(AND(B1154&amp;""="",F1154&amp;""=""),"",IF(I1154="تم التسليم",IFERROR(INDEX('المحافظات'!$B$5:$B$44,MATCH($E1154,'المحافظات'!$A$5:$A$44,0)),0),0))</f>
        <v/>
      </c>
      <c r="M1154" s="18">
        <f>IF(AND(B1154&amp;""="",F1154&amp;""=""),"",IFERROR(INDEX('المنتجات'!$C$5:$C$204,MATCH($F1154,'المنتجات'!$A$5:$A$204,0))*G1154,0))</f>
        <v/>
      </c>
      <c r="N1154" s="18">
        <f>IF(AND(B1154&amp;""="",F1154&amp;""=""),"",IF(I1154="تم التسليم",IFERROR(INDEX('المحافظات'!$C$5:$C$44,MATCH($E1154,'المحافظات'!$A$5:$A$44,0)),0),IF(I1154="مرتجع",IFERROR(INDEX('المحافظات'!$D$5:$D$44,MATCH($E1154,'المحافظات'!$A$5:$A$44,0)),0),0)))</f>
        <v/>
      </c>
      <c r="O1154" s="18">
        <f>IF(AND(B1154&amp;""="",F1154&amp;""=""),"",IF(I1154="تم التسليم",K1154+L1154-M1154-N1154,IF(I1154="مرتجع",-N1154,IF(I1154="ملغي",0,""))))</f>
        <v/>
      </c>
      <c r="P1154" s="6">
        <f>IF(AND(B1154&amp;""="",F1154&amp;""=""),"",IF(NOT(ISNUMBER(MATCH(F1154,'المنتجات'!$A$5:$A$204,0))),"كود المنتج غير معروف",IF(NOT(ISNUMBER(MATCH(E1154,'المحافظات'!$A$5:$A$44,0))),"المنطقة غير معروفة",IF(K1154&lt;0,"الخصم أكبر من قيمة الطلب",IF(I1154&amp;""="","اكتب الحالة","")))))</f>
        <v/>
      </c>
    </row>
    <row r="1155">
      <c r="A1155" s="17" t="n"/>
      <c r="B1155" s="5" t="n"/>
      <c r="C1155" s="5" t="n"/>
      <c r="D1155" s="13" t="n"/>
      <c r="E1155" s="5" t="n"/>
      <c r="F1155" s="5" t="n"/>
      <c r="G1155" s="15" t="n"/>
      <c r="H1155" s="14" t="n"/>
      <c r="I1155" s="5" t="n"/>
      <c r="J1155" s="6">
        <f>IF(AND(B1155&amp;""="",F1155&amp;""=""),"",IFERROR(INDEX('المنتجات'!$B$5:$B$204,MATCH($F1155,'المنتجات'!$A$5:$A$204,0))&amp;"",""))</f>
        <v/>
      </c>
      <c r="K1155" s="18">
        <f>IF(AND(B1155&amp;""="",F1155&amp;""=""),"",IFERROR(INDEX('المنتجات'!$D$5:$D$204,MATCH($F1155,'المنتجات'!$A$5:$A$204,0))*G1155-H1155,0))</f>
        <v/>
      </c>
      <c r="L1155" s="18">
        <f>IF(AND(B1155&amp;""="",F1155&amp;""=""),"",IF(I1155="تم التسليم",IFERROR(INDEX('المحافظات'!$B$5:$B$44,MATCH($E1155,'المحافظات'!$A$5:$A$44,0)),0),0))</f>
        <v/>
      </c>
      <c r="M1155" s="18">
        <f>IF(AND(B1155&amp;""="",F1155&amp;""=""),"",IFERROR(INDEX('المنتجات'!$C$5:$C$204,MATCH($F1155,'المنتجات'!$A$5:$A$204,0))*G1155,0))</f>
        <v/>
      </c>
      <c r="N1155" s="18">
        <f>IF(AND(B1155&amp;""="",F1155&amp;""=""),"",IF(I1155="تم التسليم",IFERROR(INDEX('المحافظات'!$C$5:$C$44,MATCH($E1155,'المحافظات'!$A$5:$A$44,0)),0),IF(I1155="مرتجع",IFERROR(INDEX('المحافظات'!$D$5:$D$44,MATCH($E1155,'المحافظات'!$A$5:$A$44,0)),0),0)))</f>
        <v/>
      </c>
      <c r="O1155" s="18">
        <f>IF(AND(B1155&amp;""="",F1155&amp;""=""),"",IF(I1155="تم التسليم",K1155+L1155-M1155-N1155,IF(I1155="مرتجع",-N1155,IF(I1155="ملغي",0,""))))</f>
        <v/>
      </c>
      <c r="P1155" s="6">
        <f>IF(AND(B1155&amp;""="",F1155&amp;""=""),"",IF(NOT(ISNUMBER(MATCH(F1155,'المنتجات'!$A$5:$A$204,0))),"كود المنتج غير معروف",IF(NOT(ISNUMBER(MATCH(E1155,'المحافظات'!$A$5:$A$44,0))),"المنطقة غير معروفة",IF(K1155&lt;0,"الخصم أكبر من قيمة الطلب",IF(I1155&amp;""="","اكتب الحالة","")))))</f>
        <v/>
      </c>
    </row>
    <row r="1156">
      <c r="A1156" s="17" t="n"/>
      <c r="B1156" s="5" t="n"/>
      <c r="C1156" s="5" t="n"/>
      <c r="D1156" s="13" t="n"/>
      <c r="E1156" s="5" t="n"/>
      <c r="F1156" s="5" t="n"/>
      <c r="G1156" s="15" t="n"/>
      <c r="H1156" s="14" t="n"/>
      <c r="I1156" s="5" t="n"/>
      <c r="J1156" s="6">
        <f>IF(AND(B1156&amp;""="",F1156&amp;""=""),"",IFERROR(INDEX('المنتجات'!$B$5:$B$204,MATCH($F1156,'المنتجات'!$A$5:$A$204,0))&amp;"",""))</f>
        <v/>
      </c>
      <c r="K1156" s="18">
        <f>IF(AND(B1156&amp;""="",F1156&amp;""=""),"",IFERROR(INDEX('المنتجات'!$D$5:$D$204,MATCH($F1156,'المنتجات'!$A$5:$A$204,0))*G1156-H1156,0))</f>
        <v/>
      </c>
      <c r="L1156" s="18">
        <f>IF(AND(B1156&amp;""="",F1156&amp;""=""),"",IF(I1156="تم التسليم",IFERROR(INDEX('المحافظات'!$B$5:$B$44,MATCH($E1156,'المحافظات'!$A$5:$A$44,0)),0),0))</f>
        <v/>
      </c>
      <c r="M1156" s="18">
        <f>IF(AND(B1156&amp;""="",F1156&amp;""=""),"",IFERROR(INDEX('المنتجات'!$C$5:$C$204,MATCH($F1156,'المنتجات'!$A$5:$A$204,0))*G1156,0))</f>
        <v/>
      </c>
      <c r="N1156" s="18">
        <f>IF(AND(B1156&amp;""="",F1156&amp;""=""),"",IF(I1156="تم التسليم",IFERROR(INDEX('المحافظات'!$C$5:$C$44,MATCH($E1156,'المحافظات'!$A$5:$A$44,0)),0),IF(I1156="مرتجع",IFERROR(INDEX('المحافظات'!$D$5:$D$44,MATCH($E1156,'المحافظات'!$A$5:$A$44,0)),0),0)))</f>
        <v/>
      </c>
      <c r="O1156" s="18">
        <f>IF(AND(B1156&amp;""="",F1156&amp;""=""),"",IF(I1156="تم التسليم",K1156+L1156-M1156-N1156,IF(I1156="مرتجع",-N1156,IF(I1156="ملغي",0,""))))</f>
        <v/>
      </c>
      <c r="P1156" s="6">
        <f>IF(AND(B1156&amp;""="",F1156&amp;""=""),"",IF(NOT(ISNUMBER(MATCH(F1156,'المنتجات'!$A$5:$A$204,0))),"كود المنتج غير معروف",IF(NOT(ISNUMBER(MATCH(E1156,'المحافظات'!$A$5:$A$44,0))),"المنطقة غير معروفة",IF(K1156&lt;0,"الخصم أكبر من قيمة الطلب",IF(I1156&amp;""="","اكتب الحالة","")))))</f>
        <v/>
      </c>
    </row>
    <row r="1157">
      <c r="A1157" s="17" t="n"/>
      <c r="B1157" s="5" t="n"/>
      <c r="C1157" s="5" t="n"/>
      <c r="D1157" s="13" t="n"/>
      <c r="E1157" s="5" t="n"/>
      <c r="F1157" s="5" t="n"/>
      <c r="G1157" s="15" t="n"/>
      <c r="H1157" s="14" t="n"/>
      <c r="I1157" s="5" t="n"/>
      <c r="J1157" s="6">
        <f>IF(AND(B1157&amp;""="",F1157&amp;""=""),"",IFERROR(INDEX('المنتجات'!$B$5:$B$204,MATCH($F1157,'المنتجات'!$A$5:$A$204,0))&amp;"",""))</f>
        <v/>
      </c>
      <c r="K1157" s="18">
        <f>IF(AND(B1157&amp;""="",F1157&amp;""=""),"",IFERROR(INDEX('المنتجات'!$D$5:$D$204,MATCH($F1157,'المنتجات'!$A$5:$A$204,0))*G1157-H1157,0))</f>
        <v/>
      </c>
      <c r="L1157" s="18">
        <f>IF(AND(B1157&amp;""="",F1157&amp;""=""),"",IF(I1157="تم التسليم",IFERROR(INDEX('المحافظات'!$B$5:$B$44,MATCH($E1157,'المحافظات'!$A$5:$A$44,0)),0),0))</f>
        <v/>
      </c>
      <c r="M1157" s="18">
        <f>IF(AND(B1157&amp;""="",F1157&amp;""=""),"",IFERROR(INDEX('المنتجات'!$C$5:$C$204,MATCH($F1157,'المنتجات'!$A$5:$A$204,0))*G1157,0))</f>
        <v/>
      </c>
      <c r="N1157" s="18">
        <f>IF(AND(B1157&amp;""="",F1157&amp;""=""),"",IF(I1157="تم التسليم",IFERROR(INDEX('المحافظات'!$C$5:$C$44,MATCH($E1157,'المحافظات'!$A$5:$A$44,0)),0),IF(I1157="مرتجع",IFERROR(INDEX('المحافظات'!$D$5:$D$44,MATCH($E1157,'المحافظات'!$A$5:$A$44,0)),0),0)))</f>
        <v/>
      </c>
      <c r="O1157" s="18">
        <f>IF(AND(B1157&amp;""="",F1157&amp;""=""),"",IF(I1157="تم التسليم",K1157+L1157-M1157-N1157,IF(I1157="مرتجع",-N1157,IF(I1157="ملغي",0,""))))</f>
        <v/>
      </c>
      <c r="P1157" s="6">
        <f>IF(AND(B1157&amp;""="",F1157&amp;""=""),"",IF(NOT(ISNUMBER(MATCH(F1157,'المنتجات'!$A$5:$A$204,0))),"كود المنتج غير معروف",IF(NOT(ISNUMBER(MATCH(E1157,'المحافظات'!$A$5:$A$44,0))),"المنطقة غير معروفة",IF(K1157&lt;0,"الخصم أكبر من قيمة الطلب",IF(I1157&amp;""="","اكتب الحالة","")))))</f>
        <v/>
      </c>
    </row>
    <row r="1158">
      <c r="A1158" s="17" t="n"/>
      <c r="B1158" s="5" t="n"/>
      <c r="C1158" s="5" t="n"/>
      <c r="D1158" s="13" t="n"/>
      <c r="E1158" s="5" t="n"/>
      <c r="F1158" s="5" t="n"/>
      <c r="G1158" s="15" t="n"/>
      <c r="H1158" s="14" t="n"/>
      <c r="I1158" s="5" t="n"/>
      <c r="J1158" s="6">
        <f>IF(AND(B1158&amp;""="",F1158&amp;""=""),"",IFERROR(INDEX('المنتجات'!$B$5:$B$204,MATCH($F1158,'المنتجات'!$A$5:$A$204,0))&amp;"",""))</f>
        <v/>
      </c>
      <c r="K1158" s="18">
        <f>IF(AND(B1158&amp;""="",F1158&amp;""=""),"",IFERROR(INDEX('المنتجات'!$D$5:$D$204,MATCH($F1158,'المنتجات'!$A$5:$A$204,0))*G1158-H1158,0))</f>
        <v/>
      </c>
      <c r="L1158" s="18">
        <f>IF(AND(B1158&amp;""="",F1158&amp;""=""),"",IF(I1158="تم التسليم",IFERROR(INDEX('المحافظات'!$B$5:$B$44,MATCH($E1158,'المحافظات'!$A$5:$A$44,0)),0),0))</f>
        <v/>
      </c>
      <c r="M1158" s="18">
        <f>IF(AND(B1158&amp;""="",F1158&amp;""=""),"",IFERROR(INDEX('المنتجات'!$C$5:$C$204,MATCH($F1158,'المنتجات'!$A$5:$A$204,0))*G1158,0))</f>
        <v/>
      </c>
      <c r="N1158" s="18">
        <f>IF(AND(B1158&amp;""="",F1158&amp;""=""),"",IF(I1158="تم التسليم",IFERROR(INDEX('المحافظات'!$C$5:$C$44,MATCH($E1158,'المحافظات'!$A$5:$A$44,0)),0),IF(I1158="مرتجع",IFERROR(INDEX('المحافظات'!$D$5:$D$44,MATCH($E1158,'المحافظات'!$A$5:$A$44,0)),0),0)))</f>
        <v/>
      </c>
      <c r="O1158" s="18">
        <f>IF(AND(B1158&amp;""="",F1158&amp;""=""),"",IF(I1158="تم التسليم",K1158+L1158-M1158-N1158,IF(I1158="مرتجع",-N1158,IF(I1158="ملغي",0,""))))</f>
        <v/>
      </c>
      <c r="P1158" s="6">
        <f>IF(AND(B1158&amp;""="",F1158&amp;""=""),"",IF(NOT(ISNUMBER(MATCH(F1158,'المنتجات'!$A$5:$A$204,0))),"كود المنتج غير معروف",IF(NOT(ISNUMBER(MATCH(E1158,'المحافظات'!$A$5:$A$44,0))),"المنطقة غير معروفة",IF(K1158&lt;0,"الخصم أكبر من قيمة الطلب",IF(I1158&amp;""="","اكتب الحالة","")))))</f>
        <v/>
      </c>
    </row>
    <row r="1159">
      <c r="A1159" s="17" t="n"/>
      <c r="B1159" s="5" t="n"/>
      <c r="C1159" s="5" t="n"/>
      <c r="D1159" s="13" t="n"/>
      <c r="E1159" s="5" t="n"/>
      <c r="F1159" s="5" t="n"/>
      <c r="G1159" s="15" t="n"/>
      <c r="H1159" s="14" t="n"/>
      <c r="I1159" s="5" t="n"/>
      <c r="J1159" s="6">
        <f>IF(AND(B1159&amp;""="",F1159&amp;""=""),"",IFERROR(INDEX('المنتجات'!$B$5:$B$204,MATCH($F1159,'المنتجات'!$A$5:$A$204,0))&amp;"",""))</f>
        <v/>
      </c>
      <c r="K1159" s="18">
        <f>IF(AND(B1159&amp;""="",F1159&amp;""=""),"",IFERROR(INDEX('المنتجات'!$D$5:$D$204,MATCH($F1159,'المنتجات'!$A$5:$A$204,0))*G1159-H1159,0))</f>
        <v/>
      </c>
      <c r="L1159" s="18">
        <f>IF(AND(B1159&amp;""="",F1159&amp;""=""),"",IF(I1159="تم التسليم",IFERROR(INDEX('المحافظات'!$B$5:$B$44,MATCH($E1159,'المحافظات'!$A$5:$A$44,0)),0),0))</f>
        <v/>
      </c>
      <c r="M1159" s="18">
        <f>IF(AND(B1159&amp;""="",F1159&amp;""=""),"",IFERROR(INDEX('المنتجات'!$C$5:$C$204,MATCH($F1159,'المنتجات'!$A$5:$A$204,0))*G1159,0))</f>
        <v/>
      </c>
      <c r="N1159" s="18">
        <f>IF(AND(B1159&amp;""="",F1159&amp;""=""),"",IF(I1159="تم التسليم",IFERROR(INDEX('المحافظات'!$C$5:$C$44,MATCH($E1159,'المحافظات'!$A$5:$A$44,0)),0),IF(I1159="مرتجع",IFERROR(INDEX('المحافظات'!$D$5:$D$44,MATCH($E1159,'المحافظات'!$A$5:$A$44,0)),0),0)))</f>
        <v/>
      </c>
      <c r="O1159" s="18">
        <f>IF(AND(B1159&amp;""="",F1159&amp;""=""),"",IF(I1159="تم التسليم",K1159+L1159-M1159-N1159,IF(I1159="مرتجع",-N1159,IF(I1159="ملغي",0,""))))</f>
        <v/>
      </c>
      <c r="P1159" s="6">
        <f>IF(AND(B1159&amp;""="",F1159&amp;""=""),"",IF(NOT(ISNUMBER(MATCH(F1159,'المنتجات'!$A$5:$A$204,0))),"كود المنتج غير معروف",IF(NOT(ISNUMBER(MATCH(E1159,'المحافظات'!$A$5:$A$44,0))),"المنطقة غير معروفة",IF(K1159&lt;0,"الخصم أكبر من قيمة الطلب",IF(I1159&amp;""="","اكتب الحالة","")))))</f>
        <v/>
      </c>
    </row>
    <row r="1160">
      <c r="A1160" s="17" t="n"/>
      <c r="B1160" s="5" t="n"/>
      <c r="C1160" s="5" t="n"/>
      <c r="D1160" s="13" t="n"/>
      <c r="E1160" s="5" t="n"/>
      <c r="F1160" s="5" t="n"/>
      <c r="G1160" s="15" t="n"/>
      <c r="H1160" s="14" t="n"/>
      <c r="I1160" s="5" t="n"/>
      <c r="J1160" s="6">
        <f>IF(AND(B1160&amp;""="",F1160&amp;""=""),"",IFERROR(INDEX('المنتجات'!$B$5:$B$204,MATCH($F1160,'المنتجات'!$A$5:$A$204,0))&amp;"",""))</f>
        <v/>
      </c>
      <c r="K1160" s="18">
        <f>IF(AND(B1160&amp;""="",F1160&amp;""=""),"",IFERROR(INDEX('المنتجات'!$D$5:$D$204,MATCH($F1160,'المنتجات'!$A$5:$A$204,0))*G1160-H1160,0))</f>
        <v/>
      </c>
      <c r="L1160" s="18">
        <f>IF(AND(B1160&amp;""="",F1160&amp;""=""),"",IF(I1160="تم التسليم",IFERROR(INDEX('المحافظات'!$B$5:$B$44,MATCH($E1160,'المحافظات'!$A$5:$A$44,0)),0),0))</f>
        <v/>
      </c>
      <c r="M1160" s="18">
        <f>IF(AND(B1160&amp;""="",F1160&amp;""=""),"",IFERROR(INDEX('المنتجات'!$C$5:$C$204,MATCH($F1160,'المنتجات'!$A$5:$A$204,0))*G1160,0))</f>
        <v/>
      </c>
      <c r="N1160" s="18">
        <f>IF(AND(B1160&amp;""="",F1160&amp;""=""),"",IF(I1160="تم التسليم",IFERROR(INDEX('المحافظات'!$C$5:$C$44,MATCH($E1160,'المحافظات'!$A$5:$A$44,0)),0),IF(I1160="مرتجع",IFERROR(INDEX('المحافظات'!$D$5:$D$44,MATCH($E1160,'المحافظات'!$A$5:$A$44,0)),0),0)))</f>
        <v/>
      </c>
      <c r="O1160" s="18">
        <f>IF(AND(B1160&amp;""="",F1160&amp;""=""),"",IF(I1160="تم التسليم",K1160+L1160-M1160-N1160,IF(I1160="مرتجع",-N1160,IF(I1160="ملغي",0,""))))</f>
        <v/>
      </c>
      <c r="P1160" s="6">
        <f>IF(AND(B1160&amp;""="",F1160&amp;""=""),"",IF(NOT(ISNUMBER(MATCH(F1160,'المنتجات'!$A$5:$A$204,0))),"كود المنتج غير معروف",IF(NOT(ISNUMBER(MATCH(E1160,'المحافظات'!$A$5:$A$44,0))),"المنطقة غير معروفة",IF(K1160&lt;0,"الخصم أكبر من قيمة الطلب",IF(I1160&amp;""="","اكتب الحالة","")))))</f>
        <v/>
      </c>
    </row>
    <row r="1161">
      <c r="A1161" s="17" t="n"/>
      <c r="B1161" s="5" t="n"/>
      <c r="C1161" s="5" t="n"/>
      <c r="D1161" s="13" t="n"/>
      <c r="E1161" s="5" t="n"/>
      <c r="F1161" s="5" t="n"/>
      <c r="G1161" s="15" t="n"/>
      <c r="H1161" s="14" t="n"/>
      <c r="I1161" s="5" t="n"/>
      <c r="J1161" s="6">
        <f>IF(AND(B1161&amp;""="",F1161&amp;""=""),"",IFERROR(INDEX('المنتجات'!$B$5:$B$204,MATCH($F1161,'المنتجات'!$A$5:$A$204,0))&amp;"",""))</f>
        <v/>
      </c>
      <c r="K1161" s="18">
        <f>IF(AND(B1161&amp;""="",F1161&amp;""=""),"",IFERROR(INDEX('المنتجات'!$D$5:$D$204,MATCH($F1161,'المنتجات'!$A$5:$A$204,0))*G1161-H1161,0))</f>
        <v/>
      </c>
      <c r="L1161" s="18">
        <f>IF(AND(B1161&amp;""="",F1161&amp;""=""),"",IF(I1161="تم التسليم",IFERROR(INDEX('المحافظات'!$B$5:$B$44,MATCH($E1161,'المحافظات'!$A$5:$A$44,0)),0),0))</f>
        <v/>
      </c>
      <c r="M1161" s="18">
        <f>IF(AND(B1161&amp;""="",F1161&amp;""=""),"",IFERROR(INDEX('المنتجات'!$C$5:$C$204,MATCH($F1161,'المنتجات'!$A$5:$A$204,0))*G1161,0))</f>
        <v/>
      </c>
      <c r="N1161" s="18">
        <f>IF(AND(B1161&amp;""="",F1161&amp;""=""),"",IF(I1161="تم التسليم",IFERROR(INDEX('المحافظات'!$C$5:$C$44,MATCH($E1161,'المحافظات'!$A$5:$A$44,0)),0),IF(I1161="مرتجع",IFERROR(INDEX('المحافظات'!$D$5:$D$44,MATCH($E1161,'المحافظات'!$A$5:$A$44,0)),0),0)))</f>
        <v/>
      </c>
      <c r="O1161" s="18">
        <f>IF(AND(B1161&amp;""="",F1161&amp;""=""),"",IF(I1161="تم التسليم",K1161+L1161-M1161-N1161,IF(I1161="مرتجع",-N1161,IF(I1161="ملغي",0,""))))</f>
        <v/>
      </c>
      <c r="P1161" s="6">
        <f>IF(AND(B1161&amp;""="",F1161&amp;""=""),"",IF(NOT(ISNUMBER(MATCH(F1161,'المنتجات'!$A$5:$A$204,0))),"كود المنتج غير معروف",IF(NOT(ISNUMBER(MATCH(E1161,'المحافظات'!$A$5:$A$44,0))),"المنطقة غير معروفة",IF(K1161&lt;0,"الخصم أكبر من قيمة الطلب",IF(I1161&amp;""="","اكتب الحالة","")))))</f>
        <v/>
      </c>
    </row>
    <row r="1162">
      <c r="A1162" s="17" t="n"/>
      <c r="B1162" s="5" t="n"/>
      <c r="C1162" s="5" t="n"/>
      <c r="D1162" s="13" t="n"/>
      <c r="E1162" s="5" t="n"/>
      <c r="F1162" s="5" t="n"/>
      <c r="G1162" s="15" t="n"/>
      <c r="H1162" s="14" t="n"/>
      <c r="I1162" s="5" t="n"/>
      <c r="J1162" s="6">
        <f>IF(AND(B1162&amp;""="",F1162&amp;""=""),"",IFERROR(INDEX('المنتجات'!$B$5:$B$204,MATCH($F1162,'المنتجات'!$A$5:$A$204,0))&amp;"",""))</f>
        <v/>
      </c>
      <c r="K1162" s="18">
        <f>IF(AND(B1162&amp;""="",F1162&amp;""=""),"",IFERROR(INDEX('المنتجات'!$D$5:$D$204,MATCH($F1162,'المنتجات'!$A$5:$A$204,0))*G1162-H1162,0))</f>
        <v/>
      </c>
      <c r="L1162" s="18">
        <f>IF(AND(B1162&amp;""="",F1162&amp;""=""),"",IF(I1162="تم التسليم",IFERROR(INDEX('المحافظات'!$B$5:$B$44,MATCH($E1162,'المحافظات'!$A$5:$A$44,0)),0),0))</f>
        <v/>
      </c>
      <c r="M1162" s="18">
        <f>IF(AND(B1162&amp;""="",F1162&amp;""=""),"",IFERROR(INDEX('المنتجات'!$C$5:$C$204,MATCH($F1162,'المنتجات'!$A$5:$A$204,0))*G1162,0))</f>
        <v/>
      </c>
      <c r="N1162" s="18">
        <f>IF(AND(B1162&amp;""="",F1162&amp;""=""),"",IF(I1162="تم التسليم",IFERROR(INDEX('المحافظات'!$C$5:$C$44,MATCH($E1162,'المحافظات'!$A$5:$A$44,0)),0),IF(I1162="مرتجع",IFERROR(INDEX('المحافظات'!$D$5:$D$44,MATCH($E1162,'المحافظات'!$A$5:$A$44,0)),0),0)))</f>
        <v/>
      </c>
      <c r="O1162" s="18">
        <f>IF(AND(B1162&amp;""="",F1162&amp;""=""),"",IF(I1162="تم التسليم",K1162+L1162-M1162-N1162,IF(I1162="مرتجع",-N1162,IF(I1162="ملغي",0,""))))</f>
        <v/>
      </c>
      <c r="P1162" s="6">
        <f>IF(AND(B1162&amp;""="",F1162&amp;""=""),"",IF(NOT(ISNUMBER(MATCH(F1162,'المنتجات'!$A$5:$A$204,0))),"كود المنتج غير معروف",IF(NOT(ISNUMBER(MATCH(E1162,'المحافظات'!$A$5:$A$44,0))),"المنطقة غير معروفة",IF(K1162&lt;0,"الخصم أكبر من قيمة الطلب",IF(I1162&amp;""="","اكتب الحالة","")))))</f>
        <v/>
      </c>
    </row>
    <row r="1163">
      <c r="A1163" s="17" t="n"/>
      <c r="B1163" s="5" t="n"/>
      <c r="C1163" s="5" t="n"/>
      <c r="D1163" s="13" t="n"/>
      <c r="E1163" s="5" t="n"/>
      <c r="F1163" s="5" t="n"/>
      <c r="G1163" s="15" t="n"/>
      <c r="H1163" s="14" t="n"/>
      <c r="I1163" s="5" t="n"/>
      <c r="J1163" s="6">
        <f>IF(AND(B1163&amp;""="",F1163&amp;""=""),"",IFERROR(INDEX('المنتجات'!$B$5:$B$204,MATCH($F1163,'المنتجات'!$A$5:$A$204,0))&amp;"",""))</f>
        <v/>
      </c>
      <c r="K1163" s="18">
        <f>IF(AND(B1163&amp;""="",F1163&amp;""=""),"",IFERROR(INDEX('المنتجات'!$D$5:$D$204,MATCH($F1163,'المنتجات'!$A$5:$A$204,0))*G1163-H1163,0))</f>
        <v/>
      </c>
      <c r="L1163" s="18">
        <f>IF(AND(B1163&amp;""="",F1163&amp;""=""),"",IF(I1163="تم التسليم",IFERROR(INDEX('المحافظات'!$B$5:$B$44,MATCH($E1163,'المحافظات'!$A$5:$A$44,0)),0),0))</f>
        <v/>
      </c>
      <c r="M1163" s="18">
        <f>IF(AND(B1163&amp;""="",F1163&amp;""=""),"",IFERROR(INDEX('المنتجات'!$C$5:$C$204,MATCH($F1163,'المنتجات'!$A$5:$A$204,0))*G1163,0))</f>
        <v/>
      </c>
      <c r="N1163" s="18">
        <f>IF(AND(B1163&amp;""="",F1163&amp;""=""),"",IF(I1163="تم التسليم",IFERROR(INDEX('المحافظات'!$C$5:$C$44,MATCH($E1163,'المحافظات'!$A$5:$A$44,0)),0),IF(I1163="مرتجع",IFERROR(INDEX('المحافظات'!$D$5:$D$44,MATCH($E1163,'المحافظات'!$A$5:$A$44,0)),0),0)))</f>
        <v/>
      </c>
      <c r="O1163" s="18">
        <f>IF(AND(B1163&amp;""="",F1163&amp;""=""),"",IF(I1163="تم التسليم",K1163+L1163-M1163-N1163,IF(I1163="مرتجع",-N1163,IF(I1163="ملغي",0,""))))</f>
        <v/>
      </c>
      <c r="P1163" s="6">
        <f>IF(AND(B1163&amp;""="",F1163&amp;""=""),"",IF(NOT(ISNUMBER(MATCH(F1163,'المنتجات'!$A$5:$A$204,0))),"كود المنتج غير معروف",IF(NOT(ISNUMBER(MATCH(E1163,'المحافظات'!$A$5:$A$44,0))),"المنطقة غير معروفة",IF(K1163&lt;0,"الخصم أكبر من قيمة الطلب",IF(I1163&amp;""="","اكتب الحالة","")))))</f>
        <v/>
      </c>
    </row>
    <row r="1164">
      <c r="A1164" s="17" t="n"/>
      <c r="B1164" s="5" t="n"/>
      <c r="C1164" s="5" t="n"/>
      <c r="D1164" s="13" t="n"/>
      <c r="E1164" s="5" t="n"/>
      <c r="F1164" s="5" t="n"/>
      <c r="G1164" s="15" t="n"/>
      <c r="H1164" s="14" t="n"/>
      <c r="I1164" s="5" t="n"/>
      <c r="J1164" s="6">
        <f>IF(AND(B1164&amp;""="",F1164&amp;""=""),"",IFERROR(INDEX('المنتجات'!$B$5:$B$204,MATCH($F1164,'المنتجات'!$A$5:$A$204,0))&amp;"",""))</f>
        <v/>
      </c>
      <c r="K1164" s="18">
        <f>IF(AND(B1164&amp;""="",F1164&amp;""=""),"",IFERROR(INDEX('المنتجات'!$D$5:$D$204,MATCH($F1164,'المنتجات'!$A$5:$A$204,0))*G1164-H1164,0))</f>
        <v/>
      </c>
      <c r="L1164" s="18">
        <f>IF(AND(B1164&amp;""="",F1164&amp;""=""),"",IF(I1164="تم التسليم",IFERROR(INDEX('المحافظات'!$B$5:$B$44,MATCH($E1164,'المحافظات'!$A$5:$A$44,0)),0),0))</f>
        <v/>
      </c>
      <c r="M1164" s="18">
        <f>IF(AND(B1164&amp;""="",F1164&amp;""=""),"",IFERROR(INDEX('المنتجات'!$C$5:$C$204,MATCH($F1164,'المنتجات'!$A$5:$A$204,0))*G1164,0))</f>
        <v/>
      </c>
      <c r="N1164" s="18">
        <f>IF(AND(B1164&amp;""="",F1164&amp;""=""),"",IF(I1164="تم التسليم",IFERROR(INDEX('المحافظات'!$C$5:$C$44,MATCH($E1164,'المحافظات'!$A$5:$A$44,0)),0),IF(I1164="مرتجع",IFERROR(INDEX('المحافظات'!$D$5:$D$44,MATCH($E1164,'المحافظات'!$A$5:$A$44,0)),0),0)))</f>
        <v/>
      </c>
      <c r="O1164" s="18">
        <f>IF(AND(B1164&amp;""="",F1164&amp;""=""),"",IF(I1164="تم التسليم",K1164+L1164-M1164-N1164,IF(I1164="مرتجع",-N1164,IF(I1164="ملغي",0,""))))</f>
        <v/>
      </c>
      <c r="P1164" s="6">
        <f>IF(AND(B1164&amp;""="",F1164&amp;""=""),"",IF(NOT(ISNUMBER(MATCH(F1164,'المنتجات'!$A$5:$A$204,0))),"كود المنتج غير معروف",IF(NOT(ISNUMBER(MATCH(E1164,'المحافظات'!$A$5:$A$44,0))),"المنطقة غير معروفة",IF(K1164&lt;0,"الخصم أكبر من قيمة الطلب",IF(I1164&amp;""="","اكتب الحالة","")))))</f>
        <v/>
      </c>
    </row>
    <row r="1165">
      <c r="A1165" s="17" t="n"/>
      <c r="B1165" s="5" t="n"/>
      <c r="C1165" s="5" t="n"/>
      <c r="D1165" s="13" t="n"/>
      <c r="E1165" s="5" t="n"/>
      <c r="F1165" s="5" t="n"/>
      <c r="G1165" s="15" t="n"/>
      <c r="H1165" s="14" t="n"/>
      <c r="I1165" s="5" t="n"/>
      <c r="J1165" s="6">
        <f>IF(AND(B1165&amp;""="",F1165&amp;""=""),"",IFERROR(INDEX('المنتجات'!$B$5:$B$204,MATCH($F1165,'المنتجات'!$A$5:$A$204,0))&amp;"",""))</f>
        <v/>
      </c>
      <c r="K1165" s="18">
        <f>IF(AND(B1165&amp;""="",F1165&amp;""=""),"",IFERROR(INDEX('المنتجات'!$D$5:$D$204,MATCH($F1165,'المنتجات'!$A$5:$A$204,0))*G1165-H1165,0))</f>
        <v/>
      </c>
      <c r="L1165" s="18">
        <f>IF(AND(B1165&amp;""="",F1165&amp;""=""),"",IF(I1165="تم التسليم",IFERROR(INDEX('المحافظات'!$B$5:$B$44,MATCH($E1165,'المحافظات'!$A$5:$A$44,0)),0),0))</f>
        <v/>
      </c>
      <c r="M1165" s="18">
        <f>IF(AND(B1165&amp;""="",F1165&amp;""=""),"",IFERROR(INDEX('المنتجات'!$C$5:$C$204,MATCH($F1165,'المنتجات'!$A$5:$A$204,0))*G1165,0))</f>
        <v/>
      </c>
      <c r="N1165" s="18">
        <f>IF(AND(B1165&amp;""="",F1165&amp;""=""),"",IF(I1165="تم التسليم",IFERROR(INDEX('المحافظات'!$C$5:$C$44,MATCH($E1165,'المحافظات'!$A$5:$A$44,0)),0),IF(I1165="مرتجع",IFERROR(INDEX('المحافظات'!$D$5:$D$44,MATCH($E1165,'المحافظات'!$A$5:$A$44,0)),0),0)))</f>
        <v/>
      </c>
      <c r="O1165" s="18">
        <f>IF(AND(B1165&amp;""="",F1165&amp;""=""),"",IF(I1165="تم التسليم",K1165+L1165-M1165-N1165,IF(I1165="مرتجع",-N1165,IF(I1165="ملغي",0,""))))</f>
        <v/>
      </c>
      <c r="P1165" s="6">
        <f>IF(AND(B1165&amp;""="",F1165&amp;""=""),"",IF(NOT(ISNUMBER(MATCH(F1165,'المنتجات'!$A$5:$A$204,0))),"كود المنتج غير معروف",IF(NOT(ISNUMBER(MATCH(E1165,'المحافظات'!$A$5:$A$44,0))),"المنطقة غير معروفة",IF(K1165&lt;0,"الخصم أكبر من قيمة الطلب",IF(I1165&amp;""="","اكتب الحالة","")))))</f>
        <v/>
      </c>
    </row>
    <row r="1166">
      <c r="A1166" s="17" t="n"/>
      <c r="B1166" s="5" t="n"/>
      <c r="C1166" s="5" t="n"/>
      <c r="D1166" s="13" t="n"/>
      <c r="E1166" s="5" t="n"/>
      <c r="F1166" s="5" t="n"/>
      <c r="G1166" s="15" t="n"/>
      <c r="H1166" s="14" t="n"/>
      <c r="I1166" s="5" t="n"/>
      <c r="J1166" s="6">
        <f>IF(AND(B1166&amp;""="",F1166&amp;""=""),"",IFERROR(INDEX('المنتجات'!$B$5:$B$204,MATCH($F1166,'المنتجات'!$A$5:$A$204,0))&amp;"",""))</f>
        <v/>
      </c>
      <c r="K1166" s="18">
        <f>IF(AND(B1166&amp;""="",F1166&amp;""=""),"",IFERROR(INDEX('المنتجات'!$D$5:$D$204,MATCH($F1166,'المنتجات'!$A$5:$A$204,0))*G1166-H1166,0))</f>
        <v/>
      </c>
      <c r="L1166" s="18">
        <f>IF(AND(B1166&amp;""="",F1166&amp;""=""),"",IF(I1166="تم التسليم",IFERROR(INDEX('المحافظات'!$B$5:$B$44,MATCH($E1166,'المحافظات'!$A$5:$A$44,0)),0),0))</f>
        <v/>
      </c>
      <c r="M1166" s="18">
        <f>IF(AND(B1166&amp;""="",F1166&amp;""=""),"",IFERROR(INDEX('المنتجات'!$C$5:$C$204,MATCH($F1166,'المنتجات'!$A$5:$A$204,0))*G1166,0))</f>
        <v/>
      </c>
      <c r="N1166" s="18">
        <f>IF(AND(B1166&amp;""="",F1166&amp;""=""),"",IF(I1166="تم التسليم",IFERROR(INDEX('المحافظات'!$C$5:$C$44,MATCH($E1166,'المحافظات'!$A$5:$A$44,0)),0),IF(I1166="مرتجع",IFERROR(INDEX('المحافظات'!$D$5:$D$44,MATCH($E1166,'المحافظات'!$A$5:$A$44,0)),0),0)))</f>
        <v/>
      </c>
      <c r="O1166" s="18">
        <f>IF(AND(B1166&amp;""="",F1166&amp;""=""),"",IF(I1166="تم التسليم",K1166+L1166-M1166-N1166,IF(I1166="مرتجع",-N1166,IF(I1166="ملغي",0,""))))</f>
        <v/>
      </c>
      <c r="P1166" s="6">
        <f>IF(AND(B1166&amp;""="",F1166&amp;""=""),"",IF(NOT(ISNUMBER(MATCH(F1166,'المنتجات'!$A$5:$A$204,0))),"كود المنتج غير معروف",IF(NOT(ISNUMBER(MATCH(E1166,'المحافظات'!$A$5:$A$44,0))),"المنطقة غير معروفة",IF(K1166&lt;0,"الخصم أكبر من قيمة الطلب",IF(I1166&amp;""="","اكتب الحالة","")))))</f>
        <v/>
      </c>
    </row>
    <row r="1167">
      <c r="A1167" s="17" t="n"/>
      <c r="B1167" s="5" t="n"/>
      <c r="C1167" s="5" t="n"/>
      <c r="D1167" s="13" t="n"/>
      <c r="E1167" s="5" t="n"/>
      <c r="F1167" s="5" t="n"/>
      <c r="G1167" s="15" t="n"/>
      <c r="H1167" s="14" t="n"/>
      <c r="I1167" s="5" t="n"/>
      <c r="J1167" s="6">
        <f>IF(AND(B1167&amp;""="",F1167&amp;""=""),"",IFERROR(INDEX('المنتجات'!$B$5:$B$204,MATCH($F1167,'المنتجات'!$A$5:$A$204,0))&amp;"",""))</f>
        <v/>
      </c>
      <c r="K1167" s="18">
        <f>IF(AND(B1167&amp;""="",F1167&amp;""=""),"",IFERROR(INDEX('المنتجات'!$D$5:$D$204,MATCH($F1167,'المنتجات'!$A$5:$A$204,0))*G1167-H1167,0))</f>
        <v/>
      </c>
      <c r="L1167" s="18">
        <f>IF(AND(B1167&amp;""="",F1167&amp;""=""),"",IF(I1167="تم التسليم",IFERROR(INDEX('المحافظات'!$B$5:$B$44,MATCH($E1167,'المحافظات'!$A$5:$A$44,0)),0),0))</f>
        <v/>
      </c>
      <c r="M1167" s="18">
        <f>IF(AND(B1167&amp;""="",F1167&amp;""=""),"",IFERROR(INDEX('المنتجات'!$C$5:$C$204,MATCH($F1167,'المنتجات'!$A$5:$A$204,0))*G1167,0))</f>
        <v/>
      </c>
      <c r="N1167" s="18">
        <f>IF(AND(B1167&amp;""="",F1167&amp;""=""),"",IF(I1167="تم التسليم",IFERROR(INDEX('المحافظات'!$C$5:$C$44,MATCH($E1167,'المحافظات'!$A$5:$A$44,0)),0),IF(I1167="مرتجع",IFERROR(INDEX('المحافظات'!$D$5:$D$44,MATCH($E1167,'المحافظات'!$A$5:$A$44,0)),0),0)))</f>
        <v/>
      </c>
      <c r="O1167" s="18">
        <f>IF(AND(B1167&amp;""="",F1167&amp;""=""),"",IF(I1167="تم التسليم",K1167+L1167-M1167-N1167,IF(I1167="مرتجع",-N1167,IF(I1167="ملغي",0,""))))</f>
        <v/>
      </c>
      <c r="P1167" s="6">
        <f>IF(AND(B1167&amp;""="",F1167&amp;""=""),"",IF(NOT(ISNUMBER(MATCH(F1167,'المنتجات'!$A$5:$A$204,0))),"كود المنتج غير معروف",IF(NOT(ISNUMBER(MATCH(E1167,'المحافظات'!$A$5:$A$44,0))),"المنطقة غير معروفة",IF(K1167&lt;0,"الخصم أكبر من قيمة الطلب",IF(I1167&amp;""="","اكتب الحالة","")))))</f>
        <v/>
      </c>
    </row>
    <row r="1168">
      <c r="A1168" s="17" t="n"/>
      <c r="B1168" s="5" t="n"/>
      <c r="C1168" s="5" t="n"/>
      <c r="D1168" s="13" t="n"/>
      <c r="E1168" s="5" t="n"/>
      <c r="F1168" s="5" t="n"/>
      <c r="G1168" s="15" t="n"/>
      <c r="H1168" s="14" t="n"/>
      <c r="I1168" s="5" t="n"/>
      <c r="J1168" s="6">
        <f>IF(AND(B1168&amp;""="",F1168&amp;""=""),"",IFERROR(INDEX('المنتجات'!$B$5:$B$204,MATCH($F1168,'المنتجات'!$A$5:$A$204,0))&amp;"",""))</f>
        <v/>
      </c>
      <c r="K1168" s="18">
        <f>IF(AND(B1168&amp;""="",F1168&amp;""=""),"",IFERROR(INDEX('المنتجات'!$D$5:$D$204,MATCH($F1168,'المنتجات'!$A$5:$A$204,0))*G1168-H1168,0))</f>
        <v/>
      </c>
      <c r="L1168" s="18">
        <f>IF(AND(B1168&amp;""="",F1168&amp;""=""),"",IF(I1168="تم التسليم",IFERROR(INDEX('المحافظات'!$B$5:$B$44,MATCH($E1168,'المحافظات'!$A$5:$A$44,0)),0),0))</f>
        <v/>
      </c>
      <c r="M1168" s="18">
        <f>IF(AND(B1168&amp;""="",F1168&amp;""=""),"",IFERROR(INDEX('المنتجات'!$C$5:$C$204,MATCH($F1168,'المنتجات'!$A$5:$A$204,0))*G1168,0))</f>
        <v/>
      </c>
      <c r="N1168" s="18">
        <f>IF(AND(B1168&amp;""="",F1168&amp;""=""),"",IF(I1168="تم التسليم",IFERROR(INDEX('المحافظات'!$C$5:$C$44,MATCH($E1168,'المحافظات'!$A$5:$A$44,0)),0),IF(I1168="مرتجع",IFERROR(INDEX('المحافظات'!$D$5:$D$44,MATCH($E1168,'المحافظات'!$A$5:$A$44,0)),0),0)))</f>
        <v/>
      </c>
      <c r="O1168" s="18">
        <f>IF(AND(B1168&amp;""="",F1168&amp;""=""),"",IF(I1168="تم التسليم",K1168+L1168-M1168-N1168,IF(I1168="مرتجع",-N1168,IF(I1168="ملغي",0,""))))</f>
        <v/>
      </c>
      <c r="P1168" s="6">
        <f>IF(AND(B1168&amp;""="",F1168&amp;""=""),"",IF(NOT(ISNUMBER(MATCH(F1168,'المنتجات'!$A$5:$A$204,0))),"كود المنتج غير معروف",IF(NOT(ISNUMBER(MATCH(E1168,'المحافظات'!$A$5:$A$44,0))),"المنطقة غير معروفة",IF(K1168&lt;0,"الخصم أكبر من قيمة الطلب",IF(I1168&amp;""="","اكتب الحالة","")))))</f>
        <v/>
      </c>
    </row>
    <row r="1169">
      <c r="A1169" s="17" t="n"/>
      <c r="B1169" s="5" t="n"/>
      <c r="C1169" s="5" t="n"/>
      <c r="D1169" s="13" t="n"/>
      <c r="E1169" s="5" t="n"/>
      <c r="F1169" s="5" t="n"/>
      <c r="G1169" s="15" t="n"/>
      <c r="H1169" s="14" t="n"/>
      <c r="I1169" s="5" t="n"/>
      <c r="J1169" s="6">
        <f>IF(AND(B1169&amp;""="",F1169&amp;""=""),"",IFERROR(INDEX('المنتجات'!$B$5:$B$204,MATCH($F1169,'المنتجات'!$A$5:$A$204,0))&amp;"",""))</f>
        <v/>
      </c>
      <c r="K1169" s="18">
        <f>IF(AND(B1169&amp;""="",F1169&amp;""=""),"",IFERROR(INDEX('المنتجات'!$D$5:$D$204,MATCH($F1169,'المنتجات'!$A$5:$A$204,0))*G1169-H1169,0))</f>
        <v/>
      </c>
      <c r="L1169" s="18">
        <f>IF(AND(B1169&amp;""="",F1169&amp;""=""),"",IF(I1169="تم التسليم",IFERROR(INDEX('المحافظات'!$B$5:$B$44,MATCH($E1169,'المحافظات'!$A$5:$A$44,0)),0),0))</f>
        <v/>
      </c>
      <c r="M1169" s="18">
        <f>IF(AND(B1169&amp;""="",F1169&amp;""=""),"",IFERROR(INDEX('المنتجات'!$C$5:$C$204,MATCH($F1169,'المنتجات'!$A$5:$A$204,0))*G1169,0))</f>
        <v/>
      </c>
      <c r="N1169" s="18">
        <f>IF(AND(B1169&amp;""="",F1169&amp;""=""),"",IF(I1169="تم التسليم",IFERROR(INDEX('المحافظات'!$C$5:$C$44,MATCH($E1169,'المحافظات'!$A$5:$A$44,0)),0),IF(I1169="مرتجع",IFERROR(INDEX('المحافظات'!$D$5:$D$44,MATCH($E1169,'المحافظات'!$A$5:$A$44,0)),0),0)))</f>
        <v/>
      </c>
      <c r="O1169" s="18">
        <f>IF(AND(B1169&amp;""="",F1169&amp;""=""),"",IF(I1169="تم التسليم",K1169+L1169-M1169-N1169,IF(I1169="مرتجع",-N1169,IF(I1169="ملغي",0,""))))</f>
        <v/>
      </c>
      <c r="P1169" s="6">
        <f>IF(AND(B1169&amp;""="",F1169&amp;""=""),"",IF(NOT(ISNUMBER(MATCH(F1169,'المنتجات'!$A$5:$A$204,0))),"كود المنتج غير معروف",IF(NOT(ISNUMBER(MATCH(E1169,'المحافظات'!$A$5:$A$44,0))),"المنطقة غير معروفة",IF(K1169&lt;0,"الخصم أكبر من قيمة الطلب",IF(I1169&amp;""="","اكتب الحالة","")))))</f>
        <v/>
      </c>
    </row>
    <row r="1170">
      <c r="A1170" s="17" t="n"/>
      <c r="B1170" s="5" t="n"/>
      <c r="C1170" s="5" t="n"/>
      <c r="D1170" s="13" t="n"/>
      <c r="E1170" s="5" t="n"/>
      <c r="F1170" s="5" t="n"/>
      <c r="G1170" s="15" t="n"/>
      <c r="H1170" s="14" t="n"/>
      <c r="I1170" s="5" t="n"/>
      <c r="J1170" s="6">
        <f>IF(AND(B1170&amp;""="",F1170&amp;""=""),"",IFERROR(INDEX('المنتجات'!$B$5:$B$204,MATCH($F1170,'المنتجات'!$A$5:$A$204,0))&amp;"",""))</f>
        <v/>
      </c>
      <c r="K1170" s="18">
        <f>IF(AND(B1170&amp;""="",F1170&amp;""=""),"",IFERROR(INDEX('المنتجات'!$D$5:$D$204,MATCH($F1170,'المنتجات'!$A$5:$A$204,0))*G1170-H1170,0))</f>
        <v/>
      </c>
      <c r="L1170" s="18">
        <f>IF(AND(B1170&amp;""="",F1170&amp;""=""),"",IF(I1170="تم التسليم",IFERROR(INDEX('المحافظات'!$B$5:$B$44,MATCH($E1170,'المحافظات'!$A$5:$A$44,0)),0),0))</f>
        <v/>
      </c>
      <c r="M1170" s="18">
        <f>IF(AND(B1170&amp;""="",F1170&amp;""=""),"",IFERROR(INDEX('المنتجات'!$C$5:$C$204,MATCH($F1170,'المنتجات'!$A$5:$A$204,0))*G1170,0))</f>
        <v/>
      </c>
      <c r="N1170" s="18">
        <f>IF(AND(B1170&amp;""="",F1170&amp;""=""),"",IF(I1170="تم التسليم",IFERROR(INDEX('المحافظات'!$C$5:$C$44,MATCH($E1170,'المحافظات'!$A$5:$A$44,0)),0),IF(I1170="مرتجع",IFERROR(INDEX('المحافظات'!$D$5:$D$44,MATCH($E1170,'المحافظات'!$A$5:$A$44,0)),0),0)))</f>
        <v/>
      </c>
      <c r="O1170" s="18">
        <f>IF(AND(B1170&amp;""="",F1170&amp;""=""),"",IF(I1170="تم التسليم",K1170+L1170-M1170-N1170,IF(I1170="مرتجع",-N1170,IF(I1170="ملغي",0,""))))</f>
        <v/>
      </c>
      <c r="P1170" s="6">
        <f>IF(AND(B1170&amp;""="",F1170&amp;""=""),"",IF(NOT(ISNUMBER(MATCH(F1170,'المنتجات'!$A$5:$A$204,0))),"كود المنتج غير معروف",IF(NOT(ISNUMBER(MATCH(E1170,'المحافظات'!$A$5:$A$44,0))),"المنطقة غير معروفة",IF(K1170&lt;0,"الخصم أكبر من قيمة الطلب",IF(I1170&amp;""="","اكتب الحالة","")))))</f>
        <v/>
      </c>
    </row>
    <row r="1171">
      <c r="A1171" s="17" t="n"/>
      <c r="B1171" s="5" t="n"/>
      <c r="C1171" s="5" t="n"/>
      <c r="D1171" s="13" t="n"/>
      <c r="E1171" s="5" t="n"/>
      <c r="F1171" s="5" t="n"/>
      <c r="G1171" s="15" t="n"/>
      <c r="H1171" s="14" t="n"/>
      <c r="I1171" s="5" t="n"/>
      <c r="J1171" s="6">
        <f>IF(AND(B1171&amp;""="",F1171&amp;""=""),"",IFERROR(INDEX('المنتجات'!$B$5:$B$204,MATCH($F1171,'المنتجات'!$A$5:$A$204,0))&amp;"",""))</f>
        <v/>
      </c>
      <c r="K1171" s="18">
        <f>IF(AND(B1171&amp;""="",F1171&amp;""=""),"",IFERROR(INDEX('المنتجات'!$D$5:$D$204,MATCH($F1171,'المنتجات'!$A$5:$A$204,0))*G1171-H1171,0))</f>
        <v/>
      </c>
      <c r="L1171" s="18">
        <f>IF(AND(B1171&amp;""="",F1171&amp;""=""),"",IF(I1171="تم التسليم",IFERROR(INDEX('المحافظات'!$B$5:$B$44,MATCH($E1171,'المحافظات'!$A$5:$A$44,0)),0),0))</f>
        <v/>
      </c>
      <c r="M1171" s="18">
        <f>IF(AND(B1171&amp;""="",F1171&amp;""=""),"",IFERROR(INDEX('المنتجات'!$C$5:$C$204,MATCH($F1171,'المنتجات'!$A$5:$A$204,0))*G1171,0))</f>
        <v/>
      </c>
      <c r="N1171" s="18">
        <f>IF(AND(B1171&amp;""="",F1171&amp;""=""),"",IF(I1171="تم التسليم",IFERROR(INDEX('المحافظات'!$C$5:$C$44,MATCH($E1171,'المحافظات'!$A$5:$A$44,0)),0),IF(I1171="مرتجع",IFERROR(INDEX('المحافظات'!$D$5:$D$44,MATCH($E1171,'المحافظات'!$A$5:$A$44,0)),0),0)))</f>
        <v/>
      </c>
      <c r="O1171" s="18">
        <f>IF(AND(B1171&amp;""="",F1171&amp;""=""),"",IF(I1171="تم التسليم",K1171+L1171-M1171-N1171,IF(I1171="مرتجع",-N1171,IF(I1171="ملغي",0,""))))</f>
        <v/>
      </c>
      <c r="P1171" s="6">
        <f>IF(AND(B1171&amp;""="",F1171&amp;""=""),"",IF(NOT(ISNUMBER(MATCH(F1171,'المنتجات'!$A$5:$A$204,0))),"كود المنتج غير معروف",IF(NOT(ISNUMBER(MATCH(E1171,'المحافظات'!$A$5:$A$44,0))),"المنطقة غير معروفة",IF(K1171&lt;0,"الخصم أكبر من قيمة الطلب",IF(I1171&amp;""="","اكتب الحالة","")))))</f>
        <v/>
      </c>
    </row>
    <row r="1172">
      <c r="A1172" s="17" t="n"/>
      <c r="B1172" s="5" t="n"/>
      <c r="C1172" s="5" t="n"/>
      <c r="D1172" s="13" t="n"/>
      <c r="E1172" s="5" t="n"/>
      <c r="F1172" s="5" t="n"/>
      <c r="G1172" s="15" t="n"/>
      <c r="H1172" s="14" t="n"/>
      <c r="I1172" s="5" t="n"/>
      <c r="J1172" s="6">
        <f>IF(AND(B1172&amp;""="",F1172&amp;""=""),"",IFERROR(INDEX('المنتجات'!$B$5:$B$204,MATCH($F1172,'المنتجات'!$A$5:$A$204,0))&amp;"",""))</f>
        <v/>
      </c>
      <c r="K1172" s="18">
        <f>IF(AND(B1172&amp;""="",F1172&amp;""=""),"",IFERROR(INDEX('المنتجات'!$D$5:$D$204,MATCH($F1172,'المنتجات'!$A$5:$A$204,0))*G1172-H1172,0))</f>
        <v/>
      </c>
      <c r="L1172" s="18">
        <f>IF(AND(B1172&amp;""="",F1172&amp;""=""),"",IF(I1172="تم التسليم",IFERROR(INDEX('المحافظات'!$B$5:$B$44,MATCH($E1172,'المحافظات'!$A$5:$A$44,0)),0),0))</f>
        <v/>
      </c>
      <c r="M1172" s="18">
        <f>IF(AND(B1172&amp;""="",F1172&amp;""=""),"",IFERROR(INDEX('المنتجات'!$C$5:$C$204,MATCH($F1172,'المنتجات'!$A$5:$A$204,0))*G1172,0))</f>
        <v/>
      </c>
      <c r="N1172" s="18">
        <f>IF(AND(B1172&amp;""="",F1172&amp;""=""),"",IF(I1172="تم التسليم",IFERROR(INDEX('المحافظات'!$C$5:$C$44,MATCH($E1172,'المحافظات'!$A$5:$A$44,0)),0),IF(I1172="مرتجع",IFERROR(INDEX('المحافظات'!$D$5:$D$44,MATCH($E1172,'المحافظات'!$A$5:$A$44,0)),0),0)))</f>
        <v/>
      </c>
      <c r="O1172" s="18">
        <f>IF(AND(B1172&amp;""="",F1172&amp;""=""),"",IF(I1172="تم التسليم",K1172+L1172-M1172-N1172,IF(I1172="مرتجع",-N1172,IF(I1172="ملغي",0,""))))</f>
        <v/>
      </c>
      <c r="P1172" s="6">
        <f>IF(AND(B1172&amp;""="",F1172&amp;""=""),"",IF(NOT(ISNUMBER(MATCH(F1172,'المنتجات'!$A$5:$A$204,0))),"كود المنتج غير معروف",IF(NOT(ISNUMBER(MATCH(E1172,'المحافظات'!$A$5:$A$44,0))),"المنطقة غير معروفة",IF(K1172&lt;0,"الخصم أكبر من قيمة الطلب",IF(I1172&amp;""="","اكتب الحالة","")))))</f>
        <v/>
      </c>
    </row>
    <row r="1173">
      <c r="A1173" s="17" t="n"/>
      <c r="B1173" s="5" t="n"/>
      <c r="C1173" s="5" t="n"/>
      <c r="D1173" s="13" t="n"/>
      <c r="E1173" s="5" t="n"/>
      <c r="F1173" s="5" t="n"/>
      <c r="G1173" s="15" t="n"/>
      <c r="H1173" s="14" t="n"/>
      <c r="I1173" s="5" t="n"/>
      <c r="J1173" s="6">
        <f>IF(AND(B1173&amp;""="",F1173&amp;""=""),"",IFERROR(INDEX('المنتجات'!$B$5:$B$204,MATCH($F1173,'المنتجات'!$A$5:$A$204,0))&amp;"",""))</f>
        <v/>
      </c>
      <c r="K1173" s="18">
        <f>IF(AND(B1173&amp;""="",F1173&amp;""=""),"",IFERROR(INDEX('المنتجات'!$D$5:$D$204,MATCH($F1173,'المنتجات'!$A$5:$A$204,0))*G1173-H1173,0))</f>
        <v/>
      </c>
      <c r="L1173" s="18">
        <f>IF(AND(B1173&amp;""="",F1173&amp;""=""),"",IF(I1173="تم التسليم",IFERROR(INDEX('المحافظات'!$B$5:$B$44,MATCH($E1173,'المحافظات'!$A$5:$A$44,0)),0),0))</f>
        <v/>
      </c>
      <c r="M1173" s="18">
        <f>IF(AND(B1173&amp;""="",F1173&amp;""=""),"",IFERROR(INDEX('المنتجات'!$C$5:$C$204,MATCH($F1173,'المنتجات'!$A$5:$A$204,0))*G1173,0))</f>
        <v/>
      </c>
      <c r="N1173" s="18">
        <f>IF(AND(B1173&amp;""="",F1173&amp;""=""),"",IF(I1173="تم التسليم",IFERROR(INDEX('المحافظات'!$C$5:$C$44,MATCH($E1173,'المحافظات'!$A$5:$A$44,0)),0),IF(I1173="مرتجع",IFERROR(INDEX('المحافظات'!$D$5:$D$44,MATCH($E1173,'المحافظات'!$A$5:$A$44,0)),0),0)))</f>
        <v/>
      </c>
      <c r="O1173" s="18">
        <f>IF(AND(B1173&amp;""="",F1173&amp;""=""),"",IF(I1173="تم التسليم",K1173+L1173-M1173-N1173,IF(I1173="مرتجع",-N1173,IF(I1173="ملغي",0,""))))</f>
        <v/>
      </c>
      <c r="P1173" s="6">
        <f>IF(AND(B1173&amp;""="",F1173&amp;""=""),"",IF(NOT(ISNUMBER(MATCH(F1173,'المنتجات'!$A$5:$A$204,0))),"كود المنتج غير معروف",IF(NOT(ISNUMBER(MATCH(E1173,'المحافظات'!$A$5:$A$44,0))),"المنطقة غير معروفة",IF(K1173&lt;0,"الخصم أكبر من قيمة الطلب",IF(I1173&amp;""="","اكتب الحالة","")))))</f>
        <v/>
      </c>
    </row>
    <row r="1174">
      <c r="A1174" s="17" t="n"/>
      <c r="B1174" s="5" t="n"/>
      <c r="C1174" s="5" t="n"/>
      <c r="D1174" s="13" t="n"/>
      <c r="E1174" s="5" t="n"/>
      <c r="F1174" s="5" t="n"/>
      <c r="G1174" s="15" t="n"/>
      <c r="H1174" s="14" t="n"/>
      <c r="I1174" s="5" t="n"/>
      <c r="J1174" s="6">
        <f>IF(AND(B1174&amp;""="",F1174&amp;""=""),"",IFERROR(INDEX('المنتجات'!$B$5:$B$204,MATCH($F1174,'المنتجات'!$A$5:$A$204,0))&amp;"",""))</f>
        <v/>
      </c>
      <c r="K1174" s="18">
        <f>IF(AND(B1174&amp;""="",F1174&amp;""=""),"",IFERROR(INDEX('المنتجات'!$D$5:$D$204,MATCH($F1174,'المنتجات'!$A$5:$A$204,0))*G1174-H1174,0))</f>
        <v/>
      </c>
      <c r="L1174" s="18">
        <f>IF(AND(B1174&amp;""="",F1174&amp;""=""),"",IF(I1174="تم التسليم",IFERROR(INDEX('المحافظات'!$B$5:$B$44,MATCH($E1174,'المحافظات'!$A$5:$A$44,0)),0),0))</f>
        <v/>
      </c>
      <c r="M1174" s="18">
        <f>IF(AND(B1174&amp;""="",F1174&amp;""=""),"",IFERROR(INDEX('المنتجات'!$C$5:$C$204,MATCH($F1174,'المنتجات'!$A$5:$A$204,0))*G1174,0))</f>
        <v/>
      </c>
      <c r="N1174" s="18">
        <f>IF(AND(B1174&amp;""="",F1174&amp;""=""),"",IF(I1174="تم التسليم",IFERROR(INDEX('المحافظات'!$C$5:$C$44,MATCH($E1174,'المحافظات'!$A$5:$A$44,0)),0),IF(I1174="مرتجع",IFERROR(INDEX('المحافظات'!$D$5:$D$44,MATCH($E1174,'المحافظات'!$A$5:$A$44,0)),0),0)))</f>
        <v/>
      </c>
      <c r="O1174" s="18">
        <f>IF(AND(B1174&amp;""="",F1174&amp;""=""),"",IF(I1174="تم التسليم",K1174+L1174-M1174-N1174,IF(I1174="مرتجع",-N1174,IF(I1174="ملغي",0,""))))</f>
        <v/>
      </c>
      <c r="P1174" s="6">
        <f>IF(AND(B1174&amp;""="",F1174&amp;""=""),"",IF(NOT(ISNUMBER(MATCH(F1174,'المنتجات'!$A$5:$A$204,0))),"كود المنتج غير معروف",IF(NOT(ISNUMBER(MATCH(E1174,'المحافظات'!$A$5:$A$44,0))),"المنطقة غير معروفة",IF(K1174&lt;0,"الخصم أكبر من قيمة الطلب",IF(I1174&amp;""="","اكتب الحالة","")))))</f>
        <v/>
      </c>
    </row>
    <row r="1175">
      <c r="A1175" s="17" t="n"/>
      <c r="B1175" s="5" t="n"/>
      <c r="C1175" s="5" t="n"/>
      <c r="D1175" s="13" t="n"/>
      <c r="E1175" s="5" t="n"/>
      <c r="F1175" s="5" t="n"/>
      <c r="G1175" s="15" t="n"/>
      <c r="H1175" s="14" t="n"/>
      <c r="I1175" s="5" t="n"/>
      <c r="J1175" s="6">
        <f>IF(AND(B1175&amp;""="",F1175&amp;""=""),"",IFERROR(INDEX('المنتجات'!$B$5:$B$204,MATCH($F1175,'المنتجات'!$A$5:$A$204,0))&amp;"",""))</f>
        <v/>
      </c>
      <c r="K1175" s="18">
        <f>IF(AND(B1175&amp;""="",F1175&amp;""=""),"",IFERROR(INDEX('المنتجات'!$D$5:$D$204,MATCH($F1175,'المنتجات'!$A$5:$A$204,0))*G1175-H1175,0))</f>
        <v/>
      </c>
      <c r="L1175" s="18">
        <f>IF(AND(B1175&amp;""="",F1175&amp;""=""),"",IF(I1175="تم التسليم",IFERROR(INDEX('المحافظات'!$B$5:$B$44,MATCH($E1175,'المحافظات'!$A$5:$A$44,0)),0),0))</f>
        <v/>
      </c>
      <c r="M1175" s="18">
        <f>IF(AND(B1175&amp;""="",F1175&amp;""=""),"",IFERROR(INDEX('المنتجات'!$C$5:$C$204,MATCH($F1175,'المنتجات'!$A$5:$A$204,0))*G1175,0))</f>
        <v/>
      </c>
      <c r="N1175" s="18">
        <f>IF(AND(B1175&amp;""="",F1175&amp;""=""),"",IF(I1175="تم التسليم",IFERROR(INDEX('المحافظات'!$C$5:$C$44,MATCH($E1175,'المحافظات'!$A$5:$A$44,0)),0),IF(I1175="مرتجع",IFERROR(INDEX('المحافظات'!$D$5:$D$44,MATCH($E1175,'المحافظات'!$A$5:$A$44,0)),0),0)))</f>
        <v/>
      </c>
      <c r="O1175" s="18">
        <f>IF(AND(B1175&amp;""="",F1175&amp;""=""),"",IF(I1175="تم التسليم",K1175+L1175-M1175-N1175,IF(I1175="مرتجع",-N1175,IF(I1175="ملغي",0,""))))</f>
        <v/>
      </c>
      <c r="P1175" s="6">
        <f>IF(AND(B1175&amp;""="",F1175&amp;""=""),"",IF(NOT(ISNUMBER(MATCH(F1175,'المنتجات'!$A$5:$A$204,0))),"كود المنتج غير معروف",IF(NOT(ISNUMBER(MATCH(E1175,'المحافظات'!$A$5:$A$44,0))),"المنطقة غير معروفة",IF(K1175&lt;0,"الخصم أكبر من قيمة الطلب",IF(I1175&amp;""="","اكتب الحالة","")))))</f>
        <v/>
      </c>
    </row>
    <row r="1176">
      <c r="A1176" s="17" t="n"/>
      <c r="B1176" s="5" t="n"/>
      <c r="C1176" s="5" t="n"/>
      <c r="D1176" s="13" t="n"/>
      <c r="E1176" s="5" t="n"/>
      <c r="F1176" s="5" t="n"/>
      <c r="G1176" s="15" t="n"/>
      <c r="H1176" s="14" t="n"/>
      <c r="I1176" s="5" t="n"/>
      <c r="J1176" s="6">
        <f>IF(AND(B1176&amp;""="",F1176&amp;""=""),"",IFERROR(INDEX('المنتجات'!$B$5:$B$204,MATCH($F1176,'المنتجات'!$A$5:$A$204,0))&amp;"",""))</f>
        <v/>
      </c>
      <c r="K1176" s="18">
        <f>IF(AND(B1176&amp;""="",F1176&amp;""=""),"",IFERROR(INDEX('المنتجات'!$D$5:$D$204,MATCH($F1176,'المنتجات'!$A$5:$A$204,0))*G1176-H1176,0))</f>
        <v/>
      </c>
      <c r="L1176" s="18">
        <f>IF(AND(B1176&amp;""="",F1176&amp;""=""),"",IF(I1176="تم التسليم",IFERROR(INDEX('المحافظات'!$B$5:$B$44,MATCH($E1176,'المحافظات'!$A$5:$A$44,0)),0),0))</f>
        <v/>
      </c>
      <c r="M1176" s="18">
        <f>IF(AND(B1176&amp;""="",F1176&amp;""=""),"",IFERROR(INDEX('المنتجات'!$C$5:$C$204,MATCH($F1176,'المنتجات'!$A$5:$A$204,0))*G1176,0))</f>
        <v/>
      </c>
      <c r="N1176" s="18">
        <f>IF(AND(B1176&amp;""="",F1176&amp;""=""),"",IF(I1176="تم التسليم",IFERROR(INDEX('المحافظات'!$C$5:$C$44,MATCH($E1176,'المحافظات'!$A$5:$A$44,0)),0),IF(I1176="مرتجع",IFERROR(INDEX('المحافظات'!$D$5:$D$44,MATCH($E1176,'المحافظات'!$A$5:$A$44,0)),0),0)))</f>
        <v/>
      </c>
      <c r="O1176" s="18">
        <f>IF(AND(B1176&amp;""="",F1176&amp;""=""),"",IF(I1176="تم التسليم",K1176+L1176-M1176-N1176,IF(I1176="مرتجع",-N1176,IF(I1176="ملغي",0,""))))</f>
        <v/>
      </c>
      <c r="P1176" s="6">
        <f>IF(AND(B1176&amp;""="",F1176&amp;""=""),"",IF(NOT(ISNUMBER(MATCH(F1176,'المنتجات'!$A$5:$A$204,0))),"كود المنتج غير معروف",IF(NOT(ISNUMBER(MATCH(E1176,'المحافظات'!$A$5:$A$44,0))),"المنطقة غير معروفة",IF(K1176&lt;0,"الخصم أكبر من قيمة الطلب",IF(I1176&amp;""="","اكتب الحالة","")))))</f>
        <v/>
      </c>
    </row>
    <row r="1177">
      <c r="A1177" s="17" t="n"/>
      <c r="B1177" s="5" t="n"/>
      <c r="C1177" s="5" t="n"/>
      <c r="D1177" s="13" t="n"/>
      <c r="E1177" s="5" t="n"/>
      <c r="F1177" s="5" t="n"/>
      <c r="G1177" s="15" t="n"/>
      <c r="H1177" s="14" t="n"/>
      <c r="I1177" s="5" t="n"/>
      <c r="J1177" s="6">
        <f>IF(AND(B1177&amp;""="",F1177&amp;""=""),"",IFERROR(INDEX('المنتجات'!$B$5:$B$204,MATCH($F1177,'المنتجات'!$A$5:$A$204,0))&amp;"",""))</f>
        <v/>
      </c>
      <c r="K1177" s="18">
        <f>IF(AND(B1177&amp;""="",F1177&amp;""=""),"",IFERROR(INDEX('المنتجات'!$D$5:$D$204,MATCH($F1177,'المنتجات'!$A$5:$A$204,0))*G1177-H1177,0))</f>
        <v/>
      </c>
      <c r="L1177" s="18">
        <f>IF(AND(B1177&amp;""="",F1177&amp;""=""),"",IF(I1177="تم التسليم",IFERROR(INDEX('المحافظات'!$B$5:$B$44,MATCH($E1177,'المحافظات'!$A$5:$A$44,0)),0),0))</f>
        <v/>
      </c>
      <c r="M1177" s="18">
        <f>IF(AND(B1177&amp;""="",F1177&amp;""=""),"",IFERROR(INDEX('المنتجات'!$C$5:$C$204,MATCH($F1177,'المنتجات'!$A$5:$A$204,0))*G1177,0))</f>
        <v/>
      </c>
      <c r="N1177" s="18">
        <f>IF(AND(B1177&amp;""="",F1177&amp;""=""),"",IF(I1177="تم التسليم",IFERROR(INDEX('المحافظات'!$C$5:$C$44,MATCH($E1177,'المحافظات'!$A$5:$A$44,0)),0),IF(I1177="مرتجع",IFERROR(INDEX('المحافظات'!$D$5:$D$44,MATCH($E1177,'المحافظات'!$A$5:$A$44,0)),0),0)))</f>
        <v/>
      </c>
      <c r="O1177" s="18">
        <f>IF(AND(B1177&amp;""="",F1177&amp;""=""),"",IF(I1177="تم التسليم",K1177+L1177-M1177-N1177,IF(I1177="مرتجع",-N1177,IF(I1177="ملغي",0,""))))</f>
        <v/>
      </c>
      <c r="P1177" s="6">
        <f>IF(AND(B1177&amp;""="",F1177&amp;""=""),"",IF(NOT(ISNUMBER(MATCH(F1177,'المنتجات'!$A$5:$A$204,0))),"كود المنتج غير معروف",IF(NOT(ISNUMBER(MATCH(E1177,'المحافظات'!$A$5:$A$44,0))),"المنطقة غير معروفة",IF(K1177&lt;0,"الخصم أكبر من قيمة الطلب",IF(I1177&amp;""="","اكتب الحالة","")))))</f>
        <v/>
      </c>
    </row>
    <row r="1178">
      <c r="A1178" s="17" t="n"/>
      <c r="B1178" s="5" t="n"/>
      <c r="C1178" s="5" t="n"/>
      <c r="D1178" s="13" t="n"/>
      <c r="E1178" s="5" t="n"/>
      <c r="F1178" s="5" t="n"/>
      <c r="G1178" s="15" t="n"/>
      <c r="H1178" s="14" t="n"/>
      <c r="I1178" s="5" t="n"/>
      <c r="J1178" s="6">
        <f>IF(AND(B1178&amp;""="",F1178&amp;""=""),"",IFERROR(INDEX('المنتجات'!$B$5:$B$204,MATCH($F1178,'المنتجات'!$A$5:$A$204,0))&amp;"",""))</f>
        <v/>
      </c>
      <c r="K1178" s="18">
        <f>IF(AND(B1178&amp;""="",F1178&amp;""=""),"",IFERROR(INDEX('المنتجات'!$D$5:$D$204,MATCH($F1178,'المنتجات'!$A$5:$A$204,0))*G1178-H1178,0))</f>
        <v/>
      </c>
      <c r="L1178" s="18">
        <f>IF(AND(B1178&amp;""="",F1178&amp;""=""),"",IF(I1178="تم التسليم",IFERROR(INDEX('المحافظات'!$B$5:$B$44,MATCH($E1178,'المحافظات'!$A$5:$A$44,0)),0),0))</f>
        <v/>
      </c>
      <c r="M1178" s="18">
        <f>IF(AND(B1178&amp;""="",F1178&amp;""=""),"",IFERROR(INDEX('المنتجات'!$C$5:$C$204,MATCH($F1178,'المنتجات'!$A$5:$A$204,0))*G1178,0))</f>
        <v/>
      </c>
      <c r="N1178" s="18">
        <f>IF(AND(B1178&amp;""="",F1178&amp;""=""),"",IF(I1178="تم التسليم",IFERROR(INDEX('المحافظات'!$C$5:$C$44,MATCH($E1178,'المحافظات'!$A$5:$A$44,0)),0),IF(I1178="مرتجع",IFERROR(INDEX('المحافظات'!$D$5:$D$44,MATCH($E1178,'المحافظات'!$A$5:$A$44,0)),0),0)))</f>
        <v/>
      </c>
      <c r="O1178" s="18">
        <f>IF(AND(B1178&amp;""="",F1178&amp;""=""),"",IF(I1178="تم التسليم",K1178+L1178-M1178-N1178,IF(I1178="مرتجع",-N1178,IF(I1178="ملغي",0,""))))</f>
        <v/>
      </c>
      <c r="P1178" s="6">
        <f>IF(AND(B1178&amp;""="",F1178&amp;""=""),"",IF(NOT(ISNUMBER(MATCH(F1178,'المنتجات'!$A$5:$A$204,0))),"كود المنتج غير معروف",IF(NOT(ISNUMBER(MATCH(E1178,'المحافظات'!$A$5:$A$44,0))),"المنطقة غير معروفة",IF(K1178&lt;0,"الخصم أكبر من قيمة الطلب",IF(I1178&amp;""="","اكتب الحالة","")))))</f>
        <v/>
      </c>
    </row>
    <row r="1179">
      <c r="A1179" s="17" t="n"/>
      <c r="B1179" s="5" t="n"/>
      <c r="C1179" s="5" t="n"/>
      <c r="D1179" s="13" t="n"/>
      <c r="E1179" s="5" t="n"/>
      <c r="F1179" s="5" t="n"/>
      <c r="G1179" s="15" t="n"/>
      <c r="H1179" s="14" t="n"/>
      <c r="I1179" s="5" t="n"/>
      <c r="J1179" s="6">
        <f>IF(AND(B1179&amp;""="",F1179&amp;""=""),"",IFERROR(INDEX('المنتجات'!$B$5:$B$204,MATCH($F1179,'المنتجات'!$A$5:$A$204,0))&amp;"",""))</f>
        <v/>
      </c>
      <c r="K1179" s="18">
        <f>IF(AND(B1179&amp;""="",F1179&amp;""=""),"",IFERROR(INDEX('المنتجات'!$D$5:$D$204,MATCH($F1179,'المنتجات'!$A$5:$A$204,0))*G1179-H1179,0))</f>
        <v/>
      </c>
      <c r="L1179" s="18">
        <f>IF(AND(B1179&amp;""="",F1179&amp;""=""),"",IF(I1179="تم التسليم",IFERROR(INDEX('المحافظات'!$B$5:$B$44,MATCH($E1179,'المحافظات'!$A$5:$A$44,0)),0),0))</f>
        <v/>
      </c>
      <c r="M1179" s="18">
        <f>IF(AND(B1179&amp;""="",F1179&amp;""=""),"",IFERROR(INDEX('المنتجات'!$C$5:$C$204,MATCH($F1179,'المنتجات'!$A$5:$A$204,0))*G1179,0))</f>
        <v/>
      </c>
      <c r="N1179" s="18">
        <f>IF(AND(B1179&amp;""="",F1179&amp;""=""),"",IF(I1179="تم التسليم",IFERROR(INDEX('المحافظات'!$C$5:$C$44,MATCH($E1179,'المحافظات'!$A$5:$A$44,0)),0),IF(I1179="مرتجع",IFERROR(INDEX('المحافظات'!$D$5:$D$44,MATCH($E1179,'المحافظات'!$A$5:$A$44,0)),0),0)))</f>
        <v/>
      </c>
      <c r="O1179" s="18">
        <f>IF(AND(B1179&amp;""="",F1179&amp;""=""),"",IF(I1179="تم التسليم",K1179+L1179-M1179-N1179,IF(I1179="مرتجع",-N1179,IF(I1179="ملغي",0,""))))</f>
        <v/>
      </c>
      <c r="P1179" s="6">
        <f>IF(AND(B1179&amp;""="",F1179&amp;""=""),"",IF(NOT(ISNUMBER(MATCH(F1179,'المنتجات'!$A$5:$A$204,0))),"كود المنتج غير معروف",IF(NOT(ISNUMBER(MATCH(E1179,'المحافظات'!$A$5:$A$44,0))),"المنطقة غير معروفة",IF(K1179&lt;0,"الخصم أكبر من قيمة الطلب",IF(I1179&amp;""="","اكتب الحالة","")))))</f>
        <v/>
      </c>
    </row>
    <row r="1180">
      <c r="A1180" s="17" t="n"/>
      <c r="B1180" s="5" t="n"/>
      <c r="C1180" s="5" t="n"/>
      <c r="D1180" s="13" t="n"/>
      <c r="E1180" s="5" t="n"/>
      <c r="F1180" s="5" t="n"/>
      <c r="G1180" s="15" t="n"/>
      <c r="H1180" s="14" t="n"/>
      <c r="I1180" s="5" t="n"/>
      <c r="J1180" s="6">
        <f>IF(AND(B1180&amp;""="",F1180&amp;""=""),"",IFERROR(INDEX('المنتجات'!$B$5:$B$204,MATCH($F1180,'المنتجات'!$A$5:$A$204,0))&amp;"",""))</f>
        <v/>
      </c>
      <c r="K1180" s="18">
        <f>IF(AND(B1180&amp;""="",F1180&amp;""=""),"",IFERROR(INDEX('المنتجات'!$D$5:$D$204,MATCH($F1180,'المنتجات'!$A$5:$A$204,0))*G1180-H1180,0))</f>
        <v/>
      </c>
      <c r="L1180" s="18">
        <f>IF(AND(B1180&amp;""="",F1180&amp;""=""),"",IF(I1180="تم التسليم",IFERROR(INDEX('المحافظات'!$B$5:$B$44,MATCH($E1180,'المحافظات'!$A$5:$A$44,0)),0),0))</f>
        <v/>
      </c>
      <c r="M1180" s="18">
        <f>IF(AND(B1180&amp;""="",F1180&amp;""=""),"",IFERROR(INDEX('المنتجات'!$C$5:$C$204,MATCH($F1180,'المنتجات'!$A$5:$A$204,0))*G1180,0))</f>
        <v/>
      </c>
      <c r="N1180" s="18">
        <f>IF(AND(B1180&amp;""="",F1180&amp;""=""),"",IF(I1180="تم التسليم",IFERROR(INDEX('المحافظات'!$C$5:$C$44,MATCH($E1180,'المحافظات'!$A$5:$A$44,0)),0),IF(I1180="مرتجع",IFERROR(INDEX('المحافظات'!$D$5:$D$44,MATCH($E1180,'المحافظات'!$A$5:$A$44,0)),0),0)))</f>
        <v/>
      </c>
      <c r="O1180" s="18">
        <f>IF(AND(B1180&amp;""="",F1180&amp;""=""),"",IF(I1180="تم التسليم",K1180+L1180-M1180-N1180,IF(I1180="مرتجع",-N1180,IF(I1180="ملغي",0,""))))</f>
        <v/>
      </c>
      <c r="P1180" s="6">
        <f>IF(AND(B1180&amp;""="",F1180&amp;""=""),"",IF(NOT(ISNUMBER(MATCH(F1180,'المنتجات'!$A$5:$A$204,0))),"كود المنتج غير معروف",IF(NOT(ISNUMBER(MATCH(E1180,'المحافظات'!$A$5:$A$44,0))),"المنطقة غير معروفة",IF(K1180&lt;0,"الخصم أكبر من قيمة الطلب",IF(I1180&amp;""="","اكتب الحالة","")))))</f>
        <v/>
      </c>
    </row>
    <row r="1181">
      <c r="A1181" s="17" t="n"/>
      <c r="B1181" s="5" t="n"/>
      <c r="C1181" s="5" t="n"/>
      <c r="D1181" s="13" t="n"/>
      <c r="E1181" s="5" t="n"/>
      <c r="F1181" s="5" t="n"/>
      <c r="G1181" s="15" t="n"/>
      <c r="H1181" s="14" t="n"/>
      <c r="I1181" s="5" t="n"/>
      <c r="J1181" s="6">
        <f>IF(AND(B1181&amp;""="",F1181&amp;""=""),"",IFERROR(INDEX('المنتجات'!$B$5:$B$204,MATCH($F1181,'المنتجات'!$A$5:$A$204,0))&amp;"",""))</f>
        <v/>
      </c>
      <c r="K1181" s="18">
        <f>IF(AND(B1181&amp;""="",F1181&amp;""=""),"",IFERROR(INDEX('المنتجات'!$D$5:$D$204,MATCH($F1181,'المنتجات'!$A$5:$A$204,0))*G1181-H1181,0))</f>
        <v/>
      </c>
      <c r="L1181" s="18">
        <f>IF(AND(B1181&amp;""="",F1181&amp;""=""),"",IF(I1181="تم التسليم",IFERROR(INDEX('المحافظات'!$B$5:$B$44,MATCH($E1181,'المحافظات'!$A$5:$A$44,0)),0),0))</f>
        <v/>
      </c>
      <c r="M1181" s="18">
        <f>IF(AND(B1181&amp;""="",F1181&amp;""=""),"",IFERROR(INDEX('المنتجات'!$C$5:$C$204,MATCH($F1181,'المنتجات'!$A$5:$A$204,0))*G1181,0))</f>
        <v/>
      </c>
      <c r="N1181" s="18">
        <f>IF(AND(B1181&amp;""="",F1181&amp;""=""),"",IF(I1181="تم التسليم",IFERROR(INDEX('المحافظات'!$C$5:$C$44,MATCH($E1181,'المحافظات'!$A$5:$A$44,0)),0),IF(I1181="مرتجع",IFERROR(INDEX('المحافظات'!$D$5:$D$44,MATCH($E1181,'المحافظات'!$A$5:$A$44,0)),0),0)))</f>
        <v/>
      </c>
      <c r="O1181" s="18">
        <f>IF(AND(B1181&amp;""="",F1181&amp;""=""),"",IF(I1181="تم التسليم",K1181+L1181-M1181-N1181,IF(I1181="مرتجع",-N1181,IF(I1181="ملغي",0,""))))</f>
        <v/>
      </c>
      <c r="P1181" s="6">
        <f>IF(AND(B1181&amp;""="",F1181&amp;""=""),"",IF(NOT(ISNUMBER(MATCH(F1181,'المنتجات'!$A$5:$A$204,0))),"كود المنتج غير معروف",IF(NOT(ISNUMBER(MATCH(E1181,'المحافظات'!$A$5:$A$44,0))),"المنطقة غير معروفة",IF(K1181&lt;0,"الخصم أكبر من قيمة الطلب",IF(I1181&amp;""="","اكتب الحالة","")))))</f>
        <v/>
      </c>
    </row>
    <row r="1182">
      <c r="A1182" s="17" t="n"/>
      <c r="B1182" s="5" t="n"/>
      <c r="C1182" s="5" t="n"/>
      <c r="D1182" s="13" t="n"/>
      <c r="E1182" s="5" t="n"/>
      <c r="F1182" s="5" t="n"/>
      <c r="G1182" s="15" t="n"/>
      <c r="H1182" s="14" t="n"/>
      <c r="I1182" s="5" t="n"/>
      <c r="J1182" s="6">
        <f>IF(AND(B1182&amp;""="",F1182&amp;""=""),"",IFERROR(INDEX('المنتجات'!$B$5:$B$204,MATCH($F1182,'المنتجات'!$A$5:$A$204,0))&amp;"",""))</f>
        <v/>
      </c>
      <c r="K1182" s="18">
        <f>IF(AND(B1182&amp;""="",F1182&amp;""=""),"",IFERROR(INDEX('المنتجات'!$D$5:$D$204,MATCH($F1182,'المنتجات'!$A$5:$A$204,0))*G1182-H1182,0))</f>
        <v/>
      </c>
      <c r="L1182" s="18">
        <f>IF(AND(B1182&amp;""="",F1182&amp;""=""),"",IF(I1182="تم التسليم",IFERROR(INDEX('المحافظات'!$B$5:$B$44,MATCH($E1182,'المحافظات'!$A$5:$A$44,0)),0),0))</f>
        <v/>
      </c>
      <c r="M1182" s="18">
        <f>IF(AND(B1182&amp;""="",F1182&amp;""=""),"",IFERROR(INDEX('المنتجات'!$C$5:$C$204,MATCH($F1182,'المنتجات'!$A$5:$A$204,0))*G1182,0))</f>
        <v/>
      </c>
      <c r="N1182" s="18">
        <f>IF(AND(B1182&amp;""="",F1182&amp;""=""),"",IF(I1182="تم التسليم",IFERROR(INDEX('المحافظات'!$C$5:$C$44,MATCH($E1182,'المحافظات'!$A$5:$A$44,0)),0),IF(I1182="مرتجع",IFERROR(INDEX('المحافظات'!$D$5:$D$44,MATCH($E1182,'المحافظات'!$A$5:$A$44,0)),0),0)))</f>
        <v/>
      </c>
      <c r="O1182" s="18">
        <f>IF(AND(B1182&amp;""="",F1182&amp;""=""),"",IF(I1182="تم التسليم",K1182+L1182-M1182-N1182,IF(I1182="مرتجع",-N1182,IF(I1182="ملغي",0,""))))</f>
        <v/>
      </c>
      <c r="P1182" s="6">
        <f>IF(AND(B1182&amp;""="",F1182&amp;""=""),"",IF(NOT(ISNUMBER(MATCH(F1182,'المنتجات'!$A$5:$A$204,0))),"كود المنتج غير معروف",IF(NOT(ISNUMBER(MATCH(E1182,'المحافظات'!$A$5:$A$44,0))),"المنطقة غير معروفة",IF(K1182&lt;0,"الخصم أكبر من قيمة الطلب",IF(I1182&amp;""="","اكتب الحالة","")))))</f>
        <v/>
      </c>
    </row>
    <row r="1183">
      <c r="A1183" s="17" t="n"/>
      <c r="B1183" s="5" t="n"/>
      <c r="C1183" s="5" t="n"/>
      <c r="D1183" s="13" t="n"/>
      <c r="E1183" s="5" t="n"/>
      <c r="F1183" s="5" t="n"/>
      <c r="G1183" s="15" t="n"/>
      <c r="H1183" s="14" t="n"/>
      <c r="I1183" s="5" t="n"/>
      <c r="J1183" s="6">
        <f>IF(AND(B1183&amp;""="",F1183&amp;""=""),"",IFERROR(INDEX('المنتجات'!$B$5:$B$204,MATCH($F1183,'المنتجات'!$A$5:$A$204,0))&amp;"",""))</f>
        <v/>
      </c>
      <c r="K1183" s="18">
        <f>IF(AND(B1183&amp;""="",F1183&amp;""=""),"",IFERROR(INDEX('المنتجات'!$D$5:$D$204,MATCH($F1183,'المنتجات'!$A$5:$A$204,0))*G1183-H1183,0))</f>
        <v/>
      </c>
      <c r="L1183" s="18">
        <f>IF(AND(B1183&amp;""="",F1183&amp;""=""),"",IF(I1183="تم التسليم",IFERROR(INDEX('المحافظات'!$B$5:$B$44,MATCH($E1183,'المحافظات'!$A$5:$A$44,0)),0),0))</f>
        <v/>
      </c>
      <c r="M1183" s="18">
        <f>IF(AND(B1183&amp;""="",F1183&amp;""=""),"",IFERROR(INDEX('المنتجات'!$C$5:$C$204,MATCH($F1183,'المنتجات'!$A$5:$A$204,0))*G1183,0))</f>
        <v/>
      </c>
      <c r="N1183" s="18">
        <f>IF(AND(B1183&amp;""="",F1183&amp;""=""),"",IF(I1183="تم التسليم",IFERROR(INDEX('المحافظات'!$C$5:$C$44,MATCH($E1183,'المحافظات'!$A$5:$A$44,0)),0),IF(I1183="مرتجع",IFERROR(INDEX('المحافظات'!$D$5:$D$44,MATCH($E1183,'المحافظات'!$A$5:$A$44,0)),0),0)))</f>
        <v/>
      </c>
      <c r="O1183" s="18">
        <f>IF(AND(B1183&amp;""="",F1183&amp;""=""),"",IF(I1183="تم التسليم",K1183+L1183-M1183-N1183,IF(I1183="مرتجع",-N1183,IF(I1183="ملغي",0,""))))</f>
        <v/>
      </c>
      <c r="P1183" s="6">
        <f>IF(AND(B1183&amp;""="",F1183&amp;""=""),"",IF(NOT(ISNUMBER(MATCH(F1183,'المنتجات'!$A$5:$A$204,0))),"كود المنتج غير معروف",IF(NOT(ISNUMBER(MATCH(E1183,'المحافظات'!$A$5:$A$44,0))),"المنطقة غير معروفة",IF(K1183&lt;0,"الخصم أكبر من قيمة الطلب",IF(I1183&amp;""="","اكتب الحالة","")))))</f>
        <v/>
      </c>
    </row>
    <row r="1184">
      <c r="A1184" s="17" t="n"/>
      <c r="B1184" s="5" t="n"/>
      <c r="C1184" s="5" t="n"/>
      <c r="D1184" s="13" t="n"/>
      <c r="E1184" s="5" t="n"/>
      <c r="F1184" s="5" t="n"/>
      <c r="G1184" s="15" t="n"/>
      <c r="H1184" s="14" t="n"/>
      <c r="I1184" s="5" t="n"/>
      <c r="J1184" s="6">
        <f>IF(AND(B1184&amp;""="",F1184&amp;""=""),"",IFERROR(INDEX('المنتجات'!$B$5:$B$204,MATCH($F1184,'المنتجات'!$A$5:$A$204,0))&amp;"",""))</f>
        <v/>
      </c>
      <c r="K1184" s="18">
        <f>IF(AND(B1184&amp;""="",F1184&amp;""=""),"",IFERROR(INDEX('المنتجات'!$D$5:$D$204,MATCH($F1184,'المنتجات'!$A$5:$A$204,0))*G1184-H1184,0))</f>
        <v/>
      </c>
      <c r="L1184" s="18">
        <f>IF(AND(B1184&amp;""="",F1184&amp;""=""),"",IF(I1184="تم التسليم",IFERROR(INDEX('المحافظات'!$B$5:$B$44,MATCH($E1184,'المحافظات'!$A$5:$A$44,0)),0),0))</f>
        <v/>
      </c>
      <c r="M1184" s="18">
        <f>IF(AND(B1184&amp;""="",F1184&amp;""=""),"",IFERROR(INDEX('المنتجات'!$C$5:$C$204,MATCH($F1184,'المنتجات'!$A$5:$A$204,0))*G1184,0))</f>
        <v/>
      </c>
      <c r="N1184" s="18">
        <f>IF(AND(B1184&amp;""="",F1184&amp;""=""),"",IF(I1184="تم التسليم",IFERROR(INDEX('المحافظات'!$C$5:$C$44,MATCH($E1184,'المحافظات'!$A$5:$A$44,0)),0),IF(I1184="مرتجع",IFERROR(INDEX('المحافظات'!$D$5:$D$44,MATCH($E1184,'المحافظات'!$A$5:$A$44,0)),0),0)))</f>
        <v/>
      </c>
      <c r="O1184" s="18">
        <f>IF(AND(B1184&amp;""="",F1184&amp;""=""),"",IF(I1184="تم التسليم",K1184+L1184-M1184-N1184,IF(I1184="مرتجع",-N1184,IF(I1184="ملغي",0,""))))</f>
        <v/>
      </c>
      <c r="P1184" s="6">
        <f>IF(AND(B1184&amp;""="",F1184&amp;""=""),"",IF(NOT(ISNUMBER(MATCH(F1184,'المنتجات'!$A$5:$A$204,0))),"كود المنتج غير معروف",IF(NOT(ISNUMBER(MATCH(E1184,'المحافظات'!$A$5:$A$44,0))),"المنطقة غير معروفة",IF(K1184&lt;0,"الخصم أكبر من قيمة الطلب",IF(I1184&amp;""="","اكتب الحالة","")))))</f>
        <v/>
      </c>
    </row>
    <row r="1185">
      <c r="A1185" s="17" t="n"/>
      <c r="B1185" s="5" t="n"/>
      <c r="C1185" s="5" t="n"/>
      <c r="D1185" s="13" t="n"/>
      <c r="E1185" s="5" t="n"/>
      <c r="F1185" s="5" t="n"/>
      <c r="G1185" s="15" t="n"/>
      <c r="H1185" s="14" t="n"/>
      <c r="I1185" s="5" t="n"/>
      <c r="J1185" s="6">
        <f>IF(AND(B1185&amp;""="",F1185&amp;""=""),"",IFERROR(INDEX('المنتجات'!$B$5:$B$204,MATCH($F1185,'المنتجات'!$A$5:$A$204,0))&amp;"",""))</f>
        <v/>
      </c>
      <c r="K1185" s="18">
        <f>IF(AND(B1185&amp;""="",F1185&amp;""=""),"",IFERROR(INDEX('المنتجات'!$D$5:$D$204,MATCH($F1185,'المنتجات'!$A$5:$A$204,0))*G1185-H1185,0))</f>
        <v/>
      </c>
      <c r="L1185" s="18">
        <f>IF(AND(B1185&amp;""="",F1185&amp;""=""),"",IF(I1185="تم التسليم",IFERROR(INDEX('المحافظات'!$B$5:$B$44,MATCH($E1185,'المحافظات'!$A$5:$A$44,0)),0),0))</f>
        <v/>
      </c>
      <c r="M1185" s="18">
        <f>IF(AND(B1185&amp;""="",F1185&amp;""=""),"",IFERROR(INDEX('المنتجات'!$C$5:$C$204,MATCH($F1185,'المنتجات'!$A$5:$A$204,0))*G1185,0))</f>
        <v/>
      </c>
      <c r="N1185" s="18">
        <f>IF(AND(B1185&amp;""="",F1185&amp;""=""),"",IF(I1185="تم التسليم",IFERROR(INDEX('المحافظات'!$C$5:$C$44,MATCH($E1185,'المحافظات'!$A$5:$A$44,0)),0),IF(I1185="مرتجع",IFERROR(INDEX('المحافظات'!$D$5:$D$44,MATCH($E1185,'المحافظات'!$A$5:$A$44,0)),0),0)))</f>
        <v/>
      </c>
      <c r="O1185" s="18">
        <f>IF(AND(B1185&amp;""="",F1185&amp;""=""),"",IF(I1185="تم التسليم",K1185+L1185-M1185-N1185,IF(I1185="مرتجع",-N1185,IF(I1185="ملغي",0,""))))</f>
        <v/>
      </c>
      <c r="P1185" s="6">
        <f>IF(AND(B1185&amp;""="",F1185&amp;""=""),"",IF(NOT(ISNUMBER(MATCH(F1185,'المنتجات'!$A$5:$A$204,0))),"كود المنتج غير معروف",IF(NOT(ISNUMBER(MATCH(E1185,'المحافظات'!$A$5:$A$44,0))),"المنطقة غير معروفة",IF(K1185&lt;0,"الخصم أكبر من قيمة الطلب",IF(I1185&amp;""="","اكتب الحالة","")))))</f>
        <v/>
      </c>
    </row>
    <row r="1186">
      <c r="A1186" s="17" t="n"/>
      <c r="B1186" s="5" t="n"/>
      <c r="C1186" s="5" t="n"/>
      <c r="D1186" s="13" t="n"/>
      <c r="E1186" s="5" t="n"/>
      <c r="F1186" s="5" t="n"/>
      <c r="G1186" s="15" t="n"/>
      <c r="H1186" s="14" t="n"/>
      <c r="I1186" s="5" t="n"/>
      <c r="J1186" s="6">
        <f>IF(AND(B1186&amp;""="",F1186&amp;""=""),"",IFERROR(INDEX('المنتجات'!$B$5:$B$204,MATCH($F1186,'المنتجات'!$A$5:$A$204,0))&amp;"",""))</f>
        <v/>
      </c>
      <c r="K1186" s="18">
        <f>IF(AND(B1186&amp;""="",F1186&amp;""=""),"",IFERROR(INDEX('المنتجات'!$D$5:$D$204,MATCH($F1186,'المنتجات'!$A$5:$A$204,0))*G1186-H1186,0))</f>
        <v/>
      </c>
      <c r="L1186" s="18">
        <f>IF(AND(B1186&amp;""="",F1186&amp;""=""),"",IF(I1186="تم التسليم",IFERROR(INDEX('المحافظات'!$B$5:$B$44,MATCH($E1186,'المحافظات'!$A$5:$A$44,0)),0),0))</f>
        <v/>
      </c>
      <c r="M1186" s="18">
        <f>IF(AND(B1186&amp;""="",F1186&amp;""=""),"",IFERROR(INDEX('المنتجات'!$C$5:$C$204,MATCH($F1186,'المنتجات'!$A$5:$A$204,0))*G1186,0))</f>
        <v/>
      </c>
      <c r="N1186" s="18">
        <f>IF(AND(B1186&amp;""="",F1186&amp;""=""),"",IF(I1186="تم التسليم",IFERROR(INDEX('المحافظات'!$C$5:$C$44,MATCH($E1186,'المحافظات'!$A$5:$A$44,0)),0),IF(I1186="مرتجع",IFERROR(INDEX('المحافظات'!$D$5:$D$44,MATCH($E1186,'المحافظات'!$A$5:$A$44,0)),0),0)))</f>
        <v/>
      </c>
      <c r="O1186" s="18">
        <f>IF(AND(B1186&amp;""="",F1186&amp;""=""),"",IF(I1186="تم التسليم",K1186+L1186-M1186-N1186,IF(I1186="مرتجع",-N1186,IF(I1186="ملغي",0,""))))</f>
        <v/>
      </c>
      <c r="P1186" s="6">
        <f>IF(AND(B1186&amp;""="",F1186&amp;""=""),"",IF(NOT(ISNUMBER(MATCH(F1186,'المنتجات'!$A$5:$A$204,0))),"كود المنتج غير معروف",IF(NOT(ISNUMBER(MATCH(E1186,'المحافظات'!$A$5:$A$44,0))),"المنطقة غير معروفة",IF(K1186&lt;0,"الخصم أكبر من قيمة الطلب",IF(I1186&amp;""="","اكتب الحالة","")))))</f>
        <v/>
      </c>
    </row>
    <row r="1187">
      <c r="A1187" s="17" t="n"/>
      <c r="B1187" s="5" t="n"/>
      <c r="C1187" s="5" t="n"/>
      <c r="D1187" s="13" t="n"/>
      <c r="E1187" s="5" t="n"/>
      <c r="F1187" s="5" t="n"/>
      <c r="G1187" s="15" t="n"/>
      <c r="H1187" s="14" t="n"/>
      <c r="I1187" s="5" t="n"/>
      <c r="J1187" s="6">
        <f>IF(AND(B1187&amp;""="",F1187&amp;""=""),"",IFERROR(INDEX('المنتجات'!$B$5:$B$204,MATCH($F1187,'المنتجات'!$A$5:$A$204,0))&amp;"",""))</f>
        <v/>
      </c>
      <c r="K1187" s="18">
        <f>IF(AND(B1187&amp;""="",F1187&amp;""=""),"",IFERROR(INDEX('المنتجات'!$D$5:$D$204,MATCH($F1187,'المنتجات'!$A$5:$A$204,0))*G1187-H1187,0))</f>
        <v/>
      </c>
      <c r="L1187" s="18">
        <f>IF(AND(B1187&amp;""="",F1187&amp;""=""),"",IF(I1187="تم التسليم",IFERROR(INDEX('المحافظات'!$B$5:$B$44,MATCH($E1187,'المحافظات'!$A$5:$A$44,0)),0),0))</f>
        <v/>
      </c>
      <c r="M1187" s="18">
        <f>IF(AND(B1187&amp;""="",F1187&amp;""=""),"",IFERROR(INDEX('المنتجات'!$C$5:$C$204,MATCH($F1187,'المنتجات'!$A$5:$A$204,0))*G1187,0))</f>
        <v/>
      </c>
      <c r="N1187" s="18">
        <f>IF(AND(B1187&amp;""="",F1187&amp;""=""),"",IF(I1187="تم التسليم",IFERROR(INDEX('المحافظات'!$C$5:$C$44,MATCH($E1187,'المحافظات'!$A$5:$A$44,0)),0),IF(I1187="مرتجع",IFERROR(INDEX('المحافظات'!$D$5:$D$44,MATCH($E1187,'المحافظات'!$A$5:$A$44,0)),0),0)))</f>
        <v/>
      </c>
      <c r="O1187" s="18">
        <f>IF(AND(B1187&amp;""="",F1187&amp;""=""),"",IF(I1187="تم التسليم",K1187+L1187-M1187-N1187,IF(I1187="مرتجع",-N1187,IF(I1187="ملغي",0,""))))</f>
        <v/>
      </c>
      <c r="P1187" s="6">
        <f>IF(AND(B1187&amp;""="",F1187&amp;""=""),"",IF(NOT(ISNUMBER(MATCH(F1187,'المنتجات'!$A$5:$A$204,0))),"كود المنتج غير معروف",IF(NOT(ISNUMBER(MATCH(E1187,'المحافظات'!$A$5:$A$44,0))),"المنطقة غير معروفة",IF(K1187&lt;0,"الخصم أكبر من قيمة الطلب",IF(I1187&amp;""="","اكتب الحالة","")))))</f>
        <v/>
      </c>
    </row>
    <row r="1188">
      <c r="A1188" s="17" t="n"/>
      <c r="B1188" s="5" t="n"/>
      <c r="C1188" s="5" t="n"/>
      <c r="D1188" s="13" t="n"/>
      <c r="E1188" s="5" t="n"/>
      <c r="F1188" s="5" t="n"/>
      <c r="G1188" s="15" t="n"/>
      <c r="H1188" s="14" t="n"/>
      <c r="I1188" s="5" t="n"/>
      <c r="J1188" s="6">
        <f>IF(AND(B1188&amp;""="",F1188&amp;""=""),"",IFERROR(INDEX('المنتجات'!$B$5:$B$204,MATCH($F1188,'المنتجات'!$A$5:$A$204,0))&amp;"",""))</f>
        <v/>
      </c>
      <c r="K1188" s="18">
        <f>IF(AND(B1188&amp;""="",F1188&amp;""=""),"",IFERROR(INDEX('المنتجات'!$D$5:$D$204,MATCH($F1188,'المنتجات'!$A$5:$A$204,0))*G1188-H1188,0))</f>
        <v/>
      </c>
      <c r="L1188" s="18">
        <f>IF(AND(B1188&amp;""="",F1188&amp;""=""),"",IF(I1188="تم التسليم",IFERROR(INDEX('المحافظات'!$B$5:$B$44,MATCH($E1188,'المحافظات'!$A$5:$A$44,0)),0),0))</f>
        <v/>
      </c>
      <c r="M1188" s="18">
        <f>IF(AND(B1188&amp;""="",F1188&amp;""=""),"",IFERROR(INDEX('المنتجات'!$C$5:$C$204,MATCH($F1188,'المنتجات'!$A$5:$A$204,0))*G1188,0))</f>
        <v/>
      </c>
      <c r="N1188" s="18">
        <f>IF(AND(B1188&amp;""="",F1188&amp;""=""),"",IF(I1188="تم التسليم",IFERROR(INDEX('المحافظات'!$C$5:$C$44,MATCH($E1188,'المحافظات'!$A$5:$A$44,0)),0),IF(I1188="مرتجع",IFERROR(INDEX('المحافظات'!$D$5:$D$44,MATCH($E1188,'المحافظات'!$A$5:$A$44,0)),0),0)))</f>
        <v/>
      </c>
      <c r="O1188" s="18">
        <f>IF(AND(B1188&amp;""="",F1188&amp;""=""),"",IF(I1188="تم التسليم",K1188+L1188-M1188-N1188,IF(I1188="مرتجع",-N1188,IF(I1188="ملغي",0,""))))</f>
        <v/>
      </c>
      <c r="P1188" s="6">
        <f>IF(AND(B1188&amp;""="",F1188&amp;""=""),"",IF(NOT(ISNUMBER(MATCH(F1188,'المنتجات'!$A$5:$A$204,0))),"كود المنتج غير معروف",IF(NOT(ISNUMBER(MATCH(E1188,'المحافظات'!$A$5:$A$44,0))),"المنطقة غير معروفة",IF(K1188&lt;0,"الخصم أكبر من قيمة الطلب",IF(I1188&amp;""="","اكتب الحالة","")))))</f>
        <v/>
      </c>
    </row>
    <row r="1189">
      <c r="A1189" s="17" t="n"/>
      <c r="B1189" s="5" t="n"/>
      <c r="C1189" s="5" t="n"/>
      <c r="D1189" s="13" t="n"/>
      <c r="E1189" s="5" t="n"/>
      <c r="F1189" s="5" t="n"/>
      <c r="G1189" s="15" t="n"/>
      <c r="H1189" s="14" t="n"/>
      <c r="I1189" s="5" t="n"/>
      <c r="J1189" s="6">
        <f>IF(AND(B1189&amp;""="",F1189&amp;""=""),"",IFERROR(INDEX('المنتجات'!$B$5:$B$204,MATCH($F1189,'المنتجات'!$A$5:$A$204,0))&amp;"",""))</f>
        <v/>
      </c>
      <c r="K1189" s="18">
        <f>IF(AND(B1189&amp;""="",F1189&amp;""=""),"",IFERROR(INDEX('المنتجات'!$D$5:$D$204,MATCH($F1189,'المنتجات'!$A$5:$A$204,0))*G1189-H1189,0))</f>
        <v/>
      </c>
      <c r="L1189" s="18">
        <f>IF(AND(B1189&amp;""="",F1189&amp;""=""),"",IF(I1189="تم التسليم",IFERROR(INDEX('المحافظات'!$B$5:$B$44,MATCH($E1189,'المحافظات'!$A$5:$A$44,0)),0),0))</f>
        <v/>
      </c>
      <c r="M1189" s="18">
        <f>IF(AND(B1189&amp;""="",F1189&amp;""=""),"",IFERROR(INDEX('المنتجات'!$C$5:$C$204,MATCH($F1189,'المنتجات'!$A$5:$A$204,0))*G1189,0))</f>
        <v/>
      </c>
      <c r="N1189" s="18">
        <f>IF(AND(B1189&amp;""="",F1189&amp;""=""),"",IF(I1189="تم التسليم",IFERROR(INDEX('المحافظات'!$C$5:$C$44,MATCH($E1189,'المحافظات'!$A$5:$A$44,0)),0),IF(I1189="مرتجع",IFERROR(INDEX('المحافظات'!$D$5:$D$44,MATCH($E1189,'المحافظات'!$A$5:$A$44,0)),0),0)))</f>
        <v/>
      </c>
      <c r="O1189" s="18">
        <f>IF(AND(B1189&amp;""="",F1189&amp;""=""),"",IF(I1189="تم التسليم",K1189+L1189-M1189-N1189,IF(I1189="مرتجع",-N1189,IF(I1189="ملغي",0,""))))</f>
        <v/>
      </c>
      <c r="P1189" s="6">
        <f>IF(AND(B1189&amp;""="",F1189&amp;""=""),"",IF(NOT(ISNUMBER(MATCH(F1189,'المنتجات'!$A$5:$A$204,0))),"كود المنتج غير معروف",IF(NOT(ISNUMBER(MATCH(E1189,'المحافظات'!$A$5:$A$44,0))),"المنطقة غير معروفة",IF(K1189&lt;0,"الخصم أكبر من قيمة الطلب",IF(I1189&amp;""="","اكتب الحالة","")))))</f>
        <v/>
      </c>
    </row>
    <row r="1190">
      <c r="A1190" s="17" t="n"/>
      <c r="B1190" s="5" t="n"/>
      <c r="C1190" s="5" t="n"/>
      <c r="D1190" s="13" t="n"/>
      <c r="E1190" s="5" t="n"/>
      <c r="F1190" s="5" t="n"/>
      <c r="G1190" s="15" t="n"/>
      <c r="H1190" s="14" t="n"/>
      <c r="I1190" s="5" t="n"/>
      <c r="J1190" s="6">
        <f>IF(AND(B1190&amp;""="",F1190&amp;""=""),"",IFERROR(INDEX('المنتجات'!$B$5:$B$204,MATCH($F1190,'المنتجات'!$A$5:$A$204,0))&amp;"",""))</f>
        <v/>
      </c>
      <c r="K1190" s="18">
        <f>IF(AND(B1190&amp;""="",F1190&amp;""=""),"",IFERROR(INDEX('المنتجات'!$D$5:$D$204,MATCH($F1190,'المنتجات'!$A$5:$A$204,0))*G1190-H1190,0))</f>
        <v/>
      </c>
      <c r="L1190" s="18">
        <f>IF(AND(B1190&amp;""="",F1190&amp;""=""),"",IF(I1190="تم التسليم",IFERROR(INDEX('المحافظات'!$B$5:$B$44,MATCH($E1190,'المحافظات'!$A$5:$A$44,0)),0),0))</f>
        <v/>
      </c>
      <c r="M1190" s="18">
        <f>IF(AND(B1190&amp;""="",F1190&amp;""=""),"",IFERROR(INDEX('المنتجات'!$C$5:$C$204,MATCH($F1190,'المنتجات'!$A$5:$A$204,0))*G1190,0))</f>
        <v/>
      </c>
      <c r="N1190" s="18">
        <f>IF(AND(B1190&amp;""="",F1190&amp;""=""),"",IF(I1190="تم التسليم",IFERROR(INDEX('المحافظات'!$C$5:$C$44,MATCH($E1190,'المحافظات'!$A$5:$A$44,0)),0),IF(I1190="مرتجع",IFERROR(INDEX('المحافظات'!$D$5:$D$44,MATCH($E1190,'المحافظات'!$A$5:$A$44,0)),0),0)))</f>
        <v/>
      </c>
      <c r="O1190" s="18">
        <f>IF(AND(B1190&amp;""="",F1190&amp;""=""),"",IF(I1190="تم التسليم",K1190+L1190-M1190-N1190,IF(I1190="مرتجع",-N1190,IF(I1190="ملغي",0,""))))</f>
        <v/>
      </c>
      <c r="P1190" s="6">
        <f>IF(AND(B1190&amp;""="",F1190&amp;""=""),"",IF(NOT(ISNUMBER(MATCH(F1190,'المنتجات'!$A$5:$A$204,0))),"كود المنتج غير معروف",IF(NOT(ISNUMBER(MATCH(E1190,'المحافظات'!$A$5:$A$44,0))),"المنطقة غير معروفة",IF(K1190&lt;0,"الخصم أكبر من قيمة الطلب",IF(I1190&amp;""="","اكتب الحالة","")))))</f>
        <v/>
      </c>
    </row>
    <row r="1191">
      <c r="A1191" s="17" t="n"/>
      <c r="B1191" s="5" t="n"/>
      <c r="C1191" s="5" t="n"/>
      <c r="D1191" s="13" t="n"/>
      <c r="E1191" s="5" t="n"/>
      <c r="F1191" s="5" t="n"/>
      <c r="G1191" s="15" t="n"/>
      <c r="H1191" s="14" t="n"/>
      <c r="I1191" s="5" t="n"/>
      <c r="J1191" s="6">
        <f>IF(AND(B1191&amp;""="",F1191&amp;""=""),"",IFERROR(INDEX('المنتجات'!$B$5:$B$204,MATCH($F1191,'المنتجات'!$A$5:$A$204,0))&amp;"",""))</f>
        <v/>
      </c>
      <c r="K1191" s="18">
        <f>IF(AND(B1191&amp;""="",F1191&amp;""=""),"",IFERROR(INDEX('المنتجات'!$D$5:$D$204,MATCH($F1191,'المنتجات'!$A$5:$A$204,0))*G1191-H1191,0))</f>
        <v/>
      </c>
      <c r="L1191" s="18">
        <f>IF(AND(B1191&amp;""="",F1191&amp;""=""),"",IF(I1191="تم التسليم",IFERROR(INDEX('المحافظات'!$B$5:$B$44,MATCH($E1191,'المحافظات'!$A$5:$A$44,0)),0),0))</f>
        <v/>
      </c>
      <c r="M1191" s="18">
        <f>IF(AND(B1191&amp;""="",F1191&amp;""=""),"",IFERROR(INDEX('المنتجات'!$C$5:$C$204,MATCH($F1191,'المنتجات'!$A$5:$A$204,0))*G1191,0))</f>
        <v/>
      </c>
      <c r="N1191" s="18">
        <f>IF(AND(B1191&amp;""="",F1191&amp;""=""),"",IF(I1191="تم التسليم",IFERROR(INDEX('المحافظات'!$C$5:$C$44,MATCH($E1191,'المحافظات'!$A$5:$A$44,0)),0),IF(I1191="مرتجع",IFERROR(INDEX('المحافظات'!$D$5:$D$44,MATCH($E1191,'المحافظات'!$A$5:$A$44,0)),0),0)))</f>
        <v/>
      </c>
      <c r="O1191" s="18">
        <f>IF(AND(B1191&amp;""="",F1191&amp;""=""),"",IF(I1191="تم التسليم",K1191+L1191-M1191-N1191,IF(I1191="مرتجع",-N1191,IF(I1191="ملغي",0,""))))</f>
        <v/>
      </c>
      <c r="P1191" s="6">
        <f>IF(AND(B1191&amp;""="",F1191&amp;""=""),"",IF(NOT(ISNUMBER(MATCH(F1191,'المنتجات'!$A$5:$A$204,0))),"كود المنتج غير معروف",IF(NOT(ISNUMBER(MATCH(E1191,'المحافظات'!$A$5:$A$44,0))),"المنطقة غير معروفة",IF(K1191&lt;0,"الخصم أكبر من قيمة الطلب",IF(I1191&amp;""="","اكتب الحالة","")))))</f>
        <v/>
      </c>
    </row>
    <row r="1192">
      <c r="A1192" s="17" t="n"/>
      <c r="B1192" s="5" t="n"/>
      <c r="C1192" s="5" t="n"/>
      <c r="D1192" s="13" t="n"/>
      <c r="E1192" s="5" t="n"/>
      <c r="F1192" s="5" t="n"/>
      <c r="G1192" s="15" t="n"/>
      <c r="H1192" s="14" t="n"/>
      <c r="I1192" s="5" t="n"/>
      <c r="J1192" s="6">
        <f>IF(AND(B1192&amp;""="",F1192&amp;""=""),"",IFERROR(INDEX('المنتجات'!$B$5:$B$204,MATCH($F1192,'المنتجات'!$A$5:$A$204,0))&amp;"",""))</f>
        <v/>
      </c>
      <c r="K1192" s="18">
        <f>IF(AND(B1192&amp;""="",F1192&amp;""=""),"",IFERROR(INDEX('المنتجات'!$D$5:$D$204,MATCH($F1192,'المنتجات'!$A$5:$A$204,0))*G1192-H1192,0))</f>
        <v/>
      </c>
      <c r="L1192" s="18">
        <f>IF(AND(B1192&amp;""="",F1192&amp;""=""),"",IF(I1192="تم التسليم",IFERROR(INDEX('المحافظات'!$B$5:$B$44,MATCH($E1192,'المحافظات'!$A$5:$A$44,0)),0),0))</f>
        <v/>
      </c>
      <c r="M1192" s="18">
        <f>IF(AND(B1192&amp;""="",F1192&amp;""=""),"",IFERROR(INDEX('المنتجات'!$C$5:$C$204,MATCH($F1192,'المنتجات'!$A$5:$A$204,0))*G1192,0))</f>
        <v/>
      </c>
      <c r="N1192" s="18">
        <f>IF(AND(B1192&amp;""="",F1192&amp;""=""),"",IF(I1192="تم التسليم",IFERROR(INDEX('المحافظات'!$C$5:$C$44,MATCH($E1192,'المحافظات'!$A$5:$A$44,0)),0),IF(I1192="مرتجع",IFERROR(INDEX('المحافظات'!$D$5:$D$44,MATCH($E1192,'المحافظات'!$A$5:$A$44,0)),0),0)))</f>
        <v/>
      </c>
      <c r="O1192" s="18">
        <f>IF(AND(B1192&amp;""="",F1192&amp;""=""),"",IF(I1192="تم التسليم",K1192+L1192-M1192-N1192,IF(I1192="مرتجع",-N1192,IF(I1192="ملغي",0,""))))</f>
        <v/>
      </c>
      <c r="P1192" s="6">
        <f>IF(AND(B1192&amp;""="",F1192&amp;""=""),"",IF(NOT(ISNUMBER(MATCH(F1192,'المنتجات'!$A$5:$A$204,0))),"كود المنتج غير معروف",IF(NOT(ISNUMBER(MATCH(E1192,'المحافظات'!$A$5:$A$44,0))),"المنطقة غير معروفة",IF(K1192&lt;0,"الخصم أكبر من قيمة الطلب",IF(I1192&amp;""="","اكتب الحالة","")))))</f>
        <v/>
      </c>
    </row>
    <row r="1193">
      <c r="A1193" s="17" t="n"/>
      <c r="B1193" s="5" t="n"/>
      <c r="C1193" s="5" t="n"/>
      <c r="D1193" s="13" t="n"/>
      <c r="E1193" s="5" t="n"/>
      <c r="F1193" s="5" t="n"/>
      <c r="G1193" s="15" t="n"/>
      <c r="H1193" s="14" t="n"/>
      <c r="I1193" s="5" t="n"/>
      <c r="J1193" s="6">
        <f>IF(AND(B1193&amp;""="",F1193&amp;""=""),"",IFERROR(INDEX('المنتجات'!$B$5:$B$204,MATCH($F1193,'المنتجات'!$A$5:$A$204,0))&amp;"",""))</f>
        <v/>
      </c>
      <c r="K1193" s="18">
        <f>IF(AND(B1193&amp;""="",F1193&amp;""=""),"",IFERROR(INDEX('المنتجات'!$D$5:$D$204,MATCH($F1193,'المنتجات'!$A$5:$A$204,0))*G1193-H1193,0))</f>
        <v/>
      </c>
      <c r="L1193" s="18">
        <f>IF(AND(B1193&amp;""="",F1193&amp;""=""),"",IF(I1193="تم التسليم",IFERROR(INDEX('المحافظات'!$B$5:$B$44,MATCH($E1193,'المحافظات'!$A$5:$A$44,0)),0),0))</f>
        <v/>
      </c>
      <c r="M1193" s="18">
        <f>IF(AND(B1193&amp;""="",F1193&amp;""=""),"",IFERROR(INDEX('المنتجات'!$C$5:$C$204,MATCH($F1193,'المنتجات'!$A$5:$A$204,0))*G1193,0))</f>
        <v/>
      </c>
      <c r="N1193" s="18">
        <f>IF(AND(B1193&amp;""="",F1193&amp;""=""),"",IF(I1193="تم التسليم",IFERROR(INDEX('المحافظات'!$C$5:$C$44,MATCH($E1193,'المحافظات'!$A$5:$A$44,0)),0),IF(I1193="مرتجع",IFERROR(INDEX('المحافظات'!$D$5:$D$44,MATCH($E1193,'المحافظات'!$A$5:$A$44,0)),0),0)))</f>
        <v/>
      </c>
      <c r="O1193" s="18">
        <f>IF(AND(B1193&amp;""="",F1193&amp;""=""),"",IF(I1193="تم التسليم",K1193+L1193-M1193-N1193,IF(I1193="مرتجع",-N1193,IF(I1193="ملغي",0,""))))</f>
        <v/>
      </c>
      <c r="P1193" s="6">
        <f>IF(AND(B1193&amp;""="",F1193&amp;""=""),"",IF(NOT(ISNUMBER(MATCH(F1193,'المنتجات'!$A$5:$A$204,0))),"كود المنتج غير معروف",IF(NOT(ISNUMBER(MATCH(E1193,'المحافظات'!$A$5:$A$44,0))),"المنطقة غير معروفة",IF(K1193&lt;0,"الخصم أكبر من قيمة الطلب",IF(I1193&amp;""="","اكتب الحالة","")))))</f>
        <v/>
      </c>
    </row>
    <row r="1194">
      <c r="A1194" s="17" t="n"/>
      <c r="B1194" s="5" t="n"/>
      <c r="C1194" s="5" t="n"/>
      <c r="D1194" s="13" t="n"/>
      <c r="E1194" s="5" t="n"/>
      <c r="F1194" s="5" t="n"/>
      <c r="G1194" s="15" t="n"/>
      <c r="H1194" s="14" t="n"/>
      <c r="I1194" s="5" t="n"/>
      <c r="J1194" s="6">
        <f>IF(AND(B1194&amp;""="",F1194&amp;""=""),"",IFERROR(INDEX('المنتجات'!$B$5:$B$204,MATCH($F1194,'المنتجات'!$A$5:$A$204,0))&amp;"",""))</f>
        <v/>
      </c>
      <c r="K1194" s="18">
        <f>IF(AND(B1194&amp;""="",F1194&amp;""=""),"",IFERROR(INDEX('المنتجات'!$D$5:$D$204,MATCH($F1194,'المنتجات'!$A$5:$A$204,0))*G1194-H1194,0))</f>
        <v/>
      </c>
      <c r="L1194" s="18">
        <f>IF(AND(B1194&amp;""="",F1194&amp;""=""),"",IF(I1194="تم التسليم",IFERROR(INDEX('المحافظات'!$B$5:$B$44,MATCH($E1194,'المحافظات'!$A$5:$A$44,0)),0),0))</f>
        <v/>
      </c>
      <c r="M1194" s="18">
        <f>IF(AND(B1194&amp;""="",F1194&amp;""=""),"",IFERROR(INDEX('المنتجات'!$C$5:$C$204,MATCH($F1194,'المنتجات'!$A$5:$A$204,0))*G1194,0))</f>
        <v/>
      </c>
      <c r="N1194" s="18">
        <f>IF(AND(B1194&amp;""="",F1194&amp;""=""),"",IF(I1194="تم التسليم",IFERROR(INDEX('المحافظات'!$C$5:$C$44,MATCH($E1194,'المحافظات'!$A$5:$A$44,0)),0),IF(I1194="مرتجع",IFERROR(INDEX('المحافظات'!$D$5:$D$44,MATCH($E1194,'المحافظات'!$A$5:$A$44,0)),0),0)))</f>
        <v/>
      </c>
      <c r="O1194" s="18">
        <f>IF(AND(B1194&amp;""="",F1194&amp;""=""),"",IF(I1194="تم التسليم",K1194+L1194-M1194-N1194,IF(I1194="مرتجع",-N1194,IF(I1194="ملغي",0,""))))</f>
        <v/>
      </c>
      <c r="P1194" s="6">
        <f>IF(AND(B1194&amp;""="",F1194&amp;""=""),"",IF(NOT(ISNUMBER(MATCH(F1194,'المنتجات'!$A$5:$A$204,0))),"كود المنتج غير معروف",IF(NOT(ISNUMBER(MATCH(E1194,'المحافظات'!$A$5:$A$44,0))),"المنطقة غير معروفة",IF(K1194&lt;0,"الخصم أكبر من قيمة الطلب",IF(I1194&amp;""="","اكتب الحالة","")))))</f>
        <v/>
      </c>
    </row>
    <row r="1195">
      <c r="A1195" s="17" t="n"/>
      <c r="B1195" s="5" t="n"/>
      <c r="C1195" s="5" t="n"/>
      <c r="D1195" s="13" t="n"/>
      <c r="E1195" s="5" t="n"/>
      <c r="F1195" s="5" t="n"/>
      <c r="G1195" s="15" t="n"/>
      <c r="H1195" s="14" t="n"/>
      <c r="I1195" s="5" t="n"/>
      <c r="J1195" s="6">
        <f>IF(AND(B1195&amp;""="",F1195&amp;""=""),"",IFERROR(INDEX('المنتجات'!$B$5:$B$204,MATCH($F1195,'المنتجات'!$A$5:$A$204,0))&amp;"",""))</f>
        <v/>
      </c>
      <c r="K1195" s="18">
        <f>IF(AND(B1195&amp;""="",F1195&amp;""=""),"",IFERROR(INDEX('المنتجات'!$D$5:$D$204,MATCH($F1195,'المنتجات'!$A$5:$A$204,0))*G1195-H1195,0))</f>
        <v/>
      </c>
      <c r="L1195" s="18">
        <f>IF(AND(B1195&amp;""="",F1195&amp;""=""),"",IF(I1195="تم التسليم",IFERROR(INDEX('المحافظات'!$B$5:$B$44,MATCH($E1195,'المحافظات'!$A$5:$A$44,0)),0),0))</f>
        <v/>
      </c>
      <c r="M1195" s="18">
        <f>IF(AND(B1195&amp;""="",F1195&amp;""=""),"",IFERROR(INDEX('المنتجات'!$C$5:$C$204,MATCH($F1195,'المنتجات'!$A$5:$A$204,0))*G1195,0))</f>
        <v/>
      </c>
      <c r="N1195" s="18">
        <f>IF(AND(B1195&amp;""="",F1195&amp;""=""),"",IF(I1195="تم التسليم",IFERROR(INDEX('المحافظات'!$C$5:$C$44,MATCH($E1195,'المحافظات'!$A$5:$A$44,0)),0),IF(I1195="مرتجع",IFERROR(INDEX('المحافظات'!$D$5:$D$44,MATCH($E1195,'المحافظات'!$A$5:$A$44,0)),0),0)))</f>
        <v/>
      </c>
      <c r="O1195" s="18">
        <f>IF(AND(B1195&amp;""="",F1195&amp;""=""),"",IF(I1195="تم التسليم",K1195+L1195-M1195-N1195,IF(I1195="مرتجع",-N1195,IF(I1195="ملغي",0,""))))</f>
        <v/>
      </c>
      <c r="P1195" s="6">
        <f>IF(AND(B1195&amp;""="",F1195&amp;""=""),"",IF(NOT(ISNUMBER(MATCH(F1195,'المنتجات'!$A$5:$A$204,0))),"كود المنتج غير معروف",IF(NOT(ISNUMBER(MATCH(E1195,'المحافظات'!$A$5:$A$44,0))),"المنطقة غير معروفة",IF(K1195&lt;0,"الخصم أكبر من قيمة الطلب",IF(I1195&amp;""="","اكتب الحالة","")))))</f>
        <v/>
      </c>
    </row>
    <row r="1196">
      <c r="A1196" s="17" t="n"/>
      <c r="B1196" s="5" t="n"/>
      <c r="C1196" s="5" t="n"/>
      <c r="D1196" s="13" t="n"/>
      <c r="E1196" s="5" t="n"/>
      <c r="F1196" s="5" t="n"/>
      <c r="G1196" s="15" t="n"/>
      <c r="H1196" s="14" t="n"/>
      <c r="I1196" s="5" t="n"/>
      <c r="J1196" s="6">
        <f>IF(AND(B1196&amp;""="",F1196&amp;""=""),"",IFERROR(INDEX('المنتجات'!$B$5:$B$204,MATCH($F1196,'المنتجات'!$A$5:$A$204,0))&amp;"",""))</f>
        <v/>
      </c>
      <c r="K1196" s="18">
        <f>IF(AND(B1196&amp;""="",F1196&amp;""=""),"",IFERROR(INDEX('المنتجات'!$D$5:$D$204,MATCH($F1196,'المنتجات'!$A$5:$A$204,0))*G1196-H1196,0))</f>
        <v/>
      </c>
      <c r="L1196" s="18">
        <f>IF(AND(B1196&amp;""="",F1196&amp;""=""),"",IF(I1196="تم التسليم",IFERROR(INDEX('المحافظات'!$B$5:$B$44,MATCH($E1196,'المحافظات'!$A$5:$A$44,0)),0),0))</f>
        <v/>
      </c>
      <c r="M1196" s="18">
        <f>IF(AND(B1196&amp;""="",F1196&amp;""=""),"",IFERROR(INDEX('المنتجات'!$C$5:$C$204,MATCH($F1196,'المنتجات'!$A$5:$A$204,0))*G1196,0))</f>
        <v/>
      </c>
      <c r="N1196" s="18">
        <f>IF(AND(B1196&amp;""="",F1196&amp;""=""),"",IF(I1196="تم التسليم",IFERROR(INDEX('المحافظات'!$C$5:$C$44,MATCH($E1196,'المحافظات'!$A$5:$A$44,0)),0),IF(I1196="مرتجع",IFERROR(INDEX('المحافظات'!$D$5:$D$44,MATCH($E1196,'المحافظات'!$A$5:$A$44,0)),0),0)))</f>
        <v/>
      </c>
      <c r="O1196" s="18">
        <f>IF(AND(B1196&amp;""="",F1196&amp;""=""),"",IF(I1196="تم التسليم",K1196+L1196-M1196-N1196,IF(I1196="مرتجع",-N1196,IF(I1196="ملغي",0,""))))</f>
        <v/>
      </c>
      <c r="P1196" s="6">
        <f>IF(AND(B1196&amp;""="",F1196&amp;""=""),"",IF(NOT(ISNUMBER(MATCH(F1196,'المنتجات'!$A$5:$A$204,0))),"كود المنتج غير معروف",IF(NOT(ISNUMBER(MATCH(E1196,'المحافظات'!$A$5:$A$44,0))),"المنطقة غير معروفة",IF(K1196&lt;0,"الخصم أكبر من قيمة الطلب",IF(I1196&amp;""="","اكتب الحالة","")))))</f>
        <v/>
      </c>
    </row>
    <row r="1197">
      <c r="A1197" s="17" t="n"/>
      <c r="B1197" s="5" t="n"/>
      <c r="C1197" s="5" t="n"/>
      <c r="D1197" s="13" t="n"/>
      <c r="E1197" s="5" t="n"/>
      <c r="F1197" s="5" t="n"/>
      <c r="G1197" s="15" t="n"/>
      <c r="H1197" s="14" t="n"/>
      <c r="I1197" s="5" t="n"/>
      <c r="J1197" s="6">
        <f>IF(AND(B1197&amp;""="",F1197&amp;""=""),"",IFERROR(INDEX('المنتجات'!$B$5:$B$204,MATCH($F1197,'المنتجات'!$A$5:$A$204,0))&amp;"",""))</f>
        <v/>
      </c>
      <c r="K1197" s="18">
        <f>IF(AND(B1197&amp;""="",F1197&amp;""=""),"",IFERROR(INDEX('المنتجات'!$D$5:$D$204,MATCH($F1197,'المنتجات'!$A$5:$A$204,0))*G1197-H1197,0))</f>
        <v/>
      </c>
      <c r="L1197" s="18">
        <f>IF(AND(B1197&amp;""="",F1197&amp;""=""),"",IF(I1197="تم التسليم",IFERROR(INDEX('المحافظات'!$B$5:$B$44,MATCH($E1197,'المحافظات'!$A$5:$A$44,0)),0),0))</f>
        <v/>
      </c>
      <c r="M1197" s="18">
        <f>IF(AND(B1197&amp;""="",F1197&amp;""=""),"",IFERROR(INDEX('المنتجات'!$C$5:$C$204,MATCH($F1197,'المنتجات'!$A$5:$A$204,0))*G1197,0))</f>
        <v/>
      </c>
      <c r="N1197" s="18">
        <f>IF(AND(B1197&amp;""="",F1197&amp;""=""),"",IF(I1197="تم التسليم",IFERROR(INDEX('المحافظات'!$C$5:$C$44,MATCH($E1197,'المحافظات'!$A$5:$A$44,0)),0),IF(I1197="مرتجع",IFERROR(INDEX('المحافظات'!$D$5:$D$44,MATCH($E1197,'المحافظات'!$A$5:$A$44,0)),0),0)))</f>
        <v/>
      </c>
      <c r="O1197" s="18">
        <f>IF(AND(B1197&amp;""="",F1197&amp;""=""),"",IF(I1197="تم التسليم",K1197+L1197-M1197-N1197,IF(I1197="مرتجع",-N1197,IF(I1197="ملغي",0,""))))</f>
        <v/>
      </c>
      <c r="P1197" s="6">
        <f>IF(AND(B1197&amp;""="",F1197&amp;""=""),"",IF(NOT(ISNUMBER(MATCH(F1197,'المنتجات'!$A$5:$A$204,0))),"كود المنتج غير معروف",IF(NOT(ISNUMBER(MATCH(E1197,'المحافظات'!$A$5:$A$44,0))),"المنطقة غير معروفة",IF(K1197&lt;0,"الخصم أكبر من قيمة الطلب",IF(I1197&amp;""="","اكتب الحالة","")))))</f>
        <v/>
      </c>
    </row>
    <row r="1198">
      <c r="A1198" s="17" t="n"/>
      <c r="B1198" s="5" t="n"/>
      <c r="C1198" s="5" t="n"/>
      <c r="D1198" s="13" t="n"/>
      <c r="E1198" s="5" t="n"/>
      <c r="F1198" s="5" t="n"/>
      <c r="G1198" s="15" t="n"/>
      <c r="H1198" s="14" t="n"/>
      <c r="I1198" s="5" t="n"/>
      <c r="J1198" s="6">
        <f>IF(AND(B1198&amp;""="",F1198&amp;""=""),"",IFERROR(INDEX('المنتجات'!$B$5:$B$204,MATCH($F1198,'المنتجات'!$A$5:$A$204,0))&amp;"",""))</f>
        <v/>
      </c>
      <c r="K1198" s="18">
        <f>IF(AND(B1198&amp;""="",F1198&amp;""=""),"",IFERROR(INDEX('المنتجات'!$D$5:$D$204,MATCH($F1198,'المنتجات'!$A$5:$A$204,0))*G1198-H1198,0))</f>
        <v/>
      </c>
      <c r="L1198" s="18">
        <f>IF(AND(B1198&amp;""="",F1198&amp;""=""),"",IF(I1198="تم التسليم",IFERROR(INDEX('المحافظات'!$B$5:$B$44,MATCH($E1198,'المحافظات'!$A$5:$A$44,0)),0),0))</f>
        <v/>
      </c>
      <c r="M1198" s="18">
        <f>IF(AND(B1198&amp;""="",F1198&amp;""=""),"",IFERROR(INDEX('المنتجات'!$C$5:$C$204,MATCH($F1198,'المنتجات'!$A$5:$A$204,0))*G1198,0))</f>
        <v/>
      </c>
      <c r="N1198" s="18">
        <f>IF(AND(B1198&amp;""="",F1198&amp;""=""),"",IF(I1198="تم التسليم",IFERROR(INDEX('المحافظات'!$C$5:$C$44,MATCH($E1198,'المحافظات'!$A$5:$A$44,0)),0),IF(I1198="مرتجع",IFERROR(INDEX('المحافظات'!$D$5:$D$44,MATCH($E1198,'المحافظات'!$A$5:$A$44,0)),0),0)))</f>
        <v/>
      </c>
      <c r="O1198" s="18">
        <f>IF(AND(B1198&amp;""="",F1198&amp;""=""),"",IF(I1198="تم التسليم",K1198+L1198-M1198-N1198,IF(I1198="مرتجع",-N1198,IF(I1198="ملغي",0,""))))</f>
        <v/>
      </c>
      <c r="P1198" s="6">
        <f>IF(AND(B1198&amp;""="",F1198&amp;""=""),"",IF(NOT(ISNUMBER(MATCH(F1198,'المنتجات'!$A$5:$A$204,0))),"كود المنتج غير معروف",IF(NOT(ISNUMBER(MATCH(E1198,'المحافظات'!$A$5:$A$44,0))),"المنطقة غير معروفة",IF(K1198&lt;0,"الخصم أكبر من قيمة الطلب",IF(I1198&amp;""="","اكتب الحالة","")))))</f>
        <v/>
      </c>
    </row>
    <row r="1199">
      <c r="A1199" s="17" t="n"/>
      <c r="B1199" s="5" t="n"/>
      <c r="C1199" s="5" t="n"/>
      <c r="D1199" s="13" t="n"/>
      <c r="E1199" s="5" t="n"/>
      <c r="F1199" s="5" t="n"/>
      <c r="G1199" s="15" t="n"/>
      <c r="H1199" s="14" t="n"/>
      <c r="I1199" s="5" t="n"/>
      <c r="J1199" s="6">
        <f>IF(AND(B1199&amp;""="",F1199&amp;""=""),"",IFERROR(INDEX('المنتجات'!$B$5:$B$204,MATCH($F1199,'المنتجات'!$A$5:$A$204,0))&amp;"",""))</f>
        <v/>
      </c>
      <c r="K1199" s="18">
        <f>IF(AND(B1199&amp;""="",F1199&amp;""=""),"",IFERROR(INDEX('المنتجات'!$D$5:$D$204,MATCH($F1199,'المنتجات'!$A$5:$A$204,0))*G1199-H1199,0))</f>
        <v/>
      </c>
      <c r="L1199" s="18">
        <f>IF(AND(B1199&amp;""="",F1199&amp;""=""),"",IF(I1199="تم التسليم",IFERROR(INDEX('المحافظات'!$B$5:$B$44,MATCH($E1199,'المحافظات'!$A$5:$A$44,0)),0),0))</f>
        <v/>
      </c>
      <c r="M1199" s="18">
        <f>IF(AND(B1199&amp;""="",F1199&amp;""=""),"",IFERROR(INDEX('المنتجات'!$C$5:$C$204,MATCH($F1199,'المنتجات'!$A$5:$A$204,0))*G1199,0))</f>
        <v/>
      </c>
      <c r="N1199" s="18">
        <f>IF(AND(B1199&amp;""="",F1199&amp;""=""),"",IF(I1199="تم التسليم",IFERROR(INDEX('المحافظات'!$C$5:$C$44,MATCH($E1199,'المحافظات'!$A$5:$A$44,0)),0),IF(I1199="مرتجع",IFERROR(INDEX('المحافظات'!$D$5:$D$44,MATCH($E1199,'المحافظات'!$A$5:$A$44,0)),0),0)))</f>
        <v/>
      </c>
      <c r="O1199" s="18">
        <f>IF(AND(B1199&amp;""="",F1199&amp;""=""),"",IF(I1199="تم التسليم",K1199+L1199-M1199-N1199,IF(I1199="مرتجع",-N1199,IF(I1199="ملغي",0,""))))</f>
        <v/>
      </c>
      <c r="P1199" s="6">
        <f>IF(AND(B1199&amp;""="",F1199&amp;""=""),"",IF(NOT(ISNUMBER(MATCH(F1199,'المنتجات'!$A$5:$A$204,0))),"كود المنتج غير معروف",IF(NOT(ISNUMBER(MATCH(E1199,'المحافظات'!$A$5:$A$44,0))),"المنطقة غير معروفة",IF(K1199&lt;0,"الخصم أكبر من قيمة الطلب",IF(I1199&amp;""="","اكتب الحالة","")))))</f>
        <v/>
      </c>
    </row>
    <row r="1200">
      <c r="A1200" s="17" t="n"/>
      <c r="B1200" s="5" t="n"/>
      <c r="C1200" s="5" t="n"/>
      <c r="D1200" s="13" t="n"/>
      <c r="E1200" s="5" t="n"/>
      <c r="F1200" s="5" t="n"/>
      <c r="G1200" s="15" t="n"/>
      <c r="H1200" s="14" t="n"/>
      <c r="I1200" s="5" t="n"/>
      <c r="J1200" s="6">
        <f>IF(AND(B1200&amp;""="",F1200&amp;""=""),"",IFERROR(INDEX('المنتجات'!$B$5:$B$204,MATCH($F1200,'المنتجات'!$A$5:$A$204,0))&amp;"",""))</f>
        <v/>
      </c>
      <c r="K1200" s="18">
        <f>IF(AND(B1200&amp;""="",F1200&amp;""=""),"",IFERROR(INDEX('المنتجات'!$D$5:$D$204,MATCH($F1200,'المنتجات'!$A$5:$A$204,0))*G1200-H1200,0))</f>
        <v/>
      </c>
      <c r="L1200" s="18">
        <f>IF(AND(B1200&amp;""="",F1200&amp;""=""),"",IF(I1200="تم التسليم",IFERROR(INDEX('المحافظات'!$B$5:$B$44,MATCH($E1200,'المحافظات'!$A$5:$A$44,0)),0),0))</f>
        <v/>
      </c>
      <c r="M1200" s="18">
        <f>IF(AND(B1200&amp;""="",F1200&amp;""=""),"",IFERROR(INDEX('المنتجات'!$C$5:$C$204,MATCH($F1200,'المنتجات'!$A$5:$A$204,0))*G1200,0))</f>
        <v/>
      </c>
      <c r="N1200" s="18">
        <f>IF(AND(B1200&amp;""="",F1200&amp;""=""),"",IF(I1200="تم التسليم",IFERROR(INDEX('المحافظات'!$C$5:$C$44,MATCH($E1200,'المحافظات'!$A$5:$A$44,0)),0),IF(I1200="مرتجع",IFERROR(INDEX('المحافظات'!$D$5:$D$44,MATCH($E1200,'المحافظات'!$A$5:$A$44,0)),0),0)))</f>
        <v/>
      </c>
      <c r="O1200" s="18">
        <f>IF(AND(B1200&amp;""="",F1200&amp;""=""),"",IF(I1200="تم التسليم",K1200+L1200-M1200-N1200,IF(I1200="مرتجع",-N1200,IF(I1200="ملغي",0,""))))</f>
        <v/>
      </c>
      <c r="P1200" s="6">
        <f>IF(AND(B1200&amp;""="",F1200&amp;""=""),"",IF(NOT(ISNUMBER(MATCH(F1200,'المنتجات'!$A$5:$A$204,0))),"كود المنتج غير معروف",IF(NOT(ISNUMBER(MATCH(E1200,'المحافظات'!$A$5:$A$44,0))),"المنطقة غير معروفة",IF(K1200&lt;0,"الخصم أكبر من قيمة الطلب",IF(I1200&amp;""="","اكتب الحالة","")))))</f>
        <v/>
      </c>
    </row>
    <row r="1201">
      <c r="A1201" s="17" t="n"/>
      <c r="B1201" s="5" t="n"/>
      <c r="C1201" s="5" t="n"/>
      <c r="D1201" s="13" t="n"/>
      <c r="E1201" s="5" t="n"/>
      <c r="F1201" s="5" t="n"/>
      <c r="G1201" s="15" t="n"/>
      <c r="H1201" s="14" t="n"/>
      <c r="I1201" s="5" t="n"/>
      <c r="J1201" s="6">
        <f>IF(AND(B1201&amp;""="",F1201&amp;""=""),"",IFERROR(INDEX('المنتجات'!$B$5:$B$204,MATCH($F1201,'المنتجات'!$A$5:$A$204,0))&amp;"",""))</f>
        <v/>
      </c>
      <c r="K1201" s="18">
        <f>IF(AND(B1201&amp;""="",F1201&amp;""=""),"",IFERROR(INDEX('المنتجات'!$D$5:$D$204,MATCH($F1201,'المنتجات'!$A$5:$A$204,0))*G1201-H1201,0))</f>
        <v/>
      </c>
      <c r="L1201" s="18">
        <f>IF(AND(B1201&amp;""="",F1201&amp;""=""),"",IF(I1201="تم التسليم",IFERROR(INDEX('المحافظات'!$B$5:$B$44,MATCH($E1201,'المحافظات'!$A$5:$A$44,0)),0),0))</f>
        <v/>
      </c>
      <c r="M1201" s="18">
        <f>IF(AND(B1201&amp;""="",F1201&amp;""=""),"",IFERROR(INDEX('المنتجات'!$C$5:$C$204,MATCH($F1201,'المنتجات'!$A$5:$A$204,0))*G1201,0))</f>
        <v/>
      </c>
      <c r="N1201" s="18">
        <f>IF(AND(B1201&amp;""="",F1201&amp;""=""),"",IF(I1201="تم التسليم",IFERROR(INDEX('المحافظات'!$C$5:$C$44,MATCH($E1201,'المحافظات'!$A$5:$A$44,0)),0),IF(I1201="مرتجع",IFERROR(INDEX('المحافظات'!$D$5:$D$44,MATCH($E1201,'المحافظات'!$A$5:$A$44,0)),0),0)))</f>
        <v/>
      </c>
      <c r="O1201" s="18">
        <f>IF(AND(B1201&amp;""="",F1201&amp;""=""),"",IF(I1201="تم التسليم",K1201+L1201-M1201-N1201,IF(I1201="مرتجع",-N1201,IF(I1201="ملغي",0,""))))</f>
        <v/>
      </c>
      <c r="P1201" s="6">
        <f>IF(AND(B1201&amp;""="",F1201&amp;""=""),"",IF(NOT(ISNUMBER(MATCH(F1201,'المنتجات'!$A$5:$A$204,0))),"كود المنتج غير معروف",IF(NOT(ISNUMBER(MATCH(E1201,'المحافظات'!$A$5:$A$44,0))),"المنطقة غير معروفة",IF(K1201&lt;0,"الخصم أكبر من قيمة الطلب",IF(I1201&amp;""="","اكتب الحالة","")))))</f>
        <v/>
      </c>
    </row>
    <row r="1202">
      <c r="A1202" s="17" t="n"/>
      <c r="B1202" s="5" t="n"/>
      <c r="C1202" s="5" t="n"/>
      <c r="D1202" s="13" t="n"/>
      <c r="E1202" s="5" t="n"/>
      <c r="F1202" s="5" t="n"/>
      <c r="G1202" s="15" t="n"/>
      <c r="H1202" s="14" t="n"/>
      <c r="I1202" s="5" t="n"/>
      <c r="J1202" s="6">
        <f>IF(AND(B1202&amp;""="",F1202&amp;""=""),"",IFERROR(INDEX('المنتجات'!$B$5:$B$204,MATCH($F1202,'المنتجات'!$A$5:$A$204,0))&amp;"",""))</f>
        <v/>
      </c>
      <c r="K1202" s="18">
        <f>IF(AND(B1202&amp;""="",F1202&amp;""=""),"",IFERROR(INDEX('المنتجات'!$D$5:$D$204,MATCH($F1202,'المنتجات'!$A$5:$A$204,0))*G1202-H1202,0))</f>
        <v/>
      </c>
      <c r="L1202" s="18">
        <f>IF(AND(B1202&amp;""="",F1202&amp;""=""),"",IF(I1202="تم التسليم",IFERROR(INDEX('المحافظات'!$B$5:$B$44,MATCH($E1202,'المحافظات'!$A$5:$A$44,0)),0),0))</f>
        <v/>
      </c>
      <c r="M1202" s="18">
        <f>IF(AND(B1202&amp;""="",F1202&amp;""=""),"",IFERROR(INDEX('المنتجات'!$C$5:$C$204,MATCH($F1202,'المنتجات'!$A$5:$A$204,0))*G1202,0))</f>
        <v/>
      </c>
      <c r="N1202" s="18">
        <f>IF(AND(B1202&amp;""="",F1202&amp;""=""),"",IF(I1202="تم التسليم",IFERROR(INDEX('المحافظات'!$C$5:$C$44,MATCH($E1202,'المحافظات'!$A$5:$A$44,0)),0),IF(I1202="مرتجع",IFERROR(INDEX('المحافظات'!$D$5:$D$44,MATCH($E1202,'المحافظات'!$A$5:$A$44,0)),0),0)))</f>
        <v/>
      </c>
      <c r="O1202" s="18">
        <f>IF(AND(B1202&amp;""="",F1202&amp;""=""),"",IF(I1202="تم التسليم",K1202+L1202-M1202-N1202,IF(I1202="مرتجع",-N1202,IF(I1202="ملغي",0,""))))</f>
        <v/>
      </c>
      <c r="P1202" s="6">
        <f>IF(AND(B1202&amp;""="",F1202&amp;""=""),"",IF(NOT(ISNUMBER(MATCH(F1202,'المنتجات'!$A$5:$A$204,0))),"كود المنتج غير معروف",IF(NOT(ISNUMBER(MATCH(E1202,'المحافظات'!$A$5:$A$44,0))),"المنطقة غير معروفة",IF(K1202&lt;0,"الخصم أكبر من قيمة الطلب",IF(I1202&amp;""="","اكتب الحالة","")))))</f>
        <v/>
      </c>
    </row>
    <row r="1203">
      <c r="A1203" s="17" t="n"/>
      <c r="B1203" s="5" t="n"/>
      <c r="C1203" s="5" t="n"/>
      <c r="D1203" s="13" t="n"/>
      <c r="E1203" s="5" t="n"/>
      <c r="F1203" s="5" t="n"/>
      <c r="G1203" s="15" t="n"/>
      <c r="H1203" s="14" t="n"/>
      <c r="I1203" s="5" t="n"/>
      <c r="J1203" s="6">
        <f>IF(AND(B1203&amp;""="",F1203&amp;""=""),"",IFERROR(INDEX('المنتجات'!$B$5:$B$204,MATCH($F1203,'المنتجات'!$A$5:$A$204,0))&amp;"",""))</f>
        <v/>
      </c>
      <c r="K1203" s="18">
        <f>IF(AND(B1203&amp;""="",F1203&amp;""=""),"",IFERROR(INDEX('المنتجات'!$D$5:$D$204,MATCH($F1203,'المنتجات'!$A$5:$A$204,0))*G1203-H1203,0))</f>
        <v/>
      </c>
      <c r="L1203" s="18">
        <f>IF(AND(B1203&amp;""="",F1203&amp;""=""),"",IF(I1203="تم التسليم",IFERROR(INDEX('المحافظات'!$B$5:$B$44,MATCH($E1203,'المحافظات'!$A$5:$A$44,0)),0),0))</f>
        <v/>
      </c>
      <c r="M1203" s="18">
        <f>IF(AND(B1203&amp;""="",F1203&amp;""=""),"",IFERROR(INDEX('المنتجات'!$C$5:$C$204,MATCH($F1203,'المنتجات'!$A$5:$A$204,0))*G1203,0))</f>
        <v/>
      </c>
      <c r="N1203" s="18">
        <f>IF(AND(B1203&amp;""="",F1203&amp;""=""),"",IF(I1203="تم التسليم",IFERROR(INDEX('المحافظات'!$C$5:$C$44,MATCH($E1203,'المحافظات'!$A$5:$A$44,0)),0),IF(I1203="مرتجع",IFERROR(INDEX('المحافظات'!$D$5:$D$44,MATCH($E1203,'المحافظات'!$A$5:$A$44,0)),0),0)))</f>
        <v/>
      </c>
      <c r="O1203" s="18">
        <f>IF(AND(B1203&amp;""="",F1203&amp;""=""),"",IF(I1203="تم التسليم",K1203+L1203-M1203-N1203,IF(I1203="مرتجع",-N1203,IF(I1203="ملغي",0,""))))</f>
        <v/>
      </c>
      <c r="P1203" s="6">
        <f>IF(AND(B1203&amp;""="",F1203&amp;""=""),"",IF(NOT(ISNUMBER(MATCH(F1203,'المنتجات'!$A$5:$A$204,0))),"كود المنتج غير معروف",IF(NOT(ISNUMBER(MATCH(E1203,'المحافظات'!$A$5:$A$44,0))),"المنطقة غير معروفة",IF(K1203&lt;0,"الخصم أكبر من قيمة الطلب",IF(I1203&amp;""="","اكتب الحالة","")))))</f>
        <v/>
      </c>
    </row>
    <row r="1204">
      <c r="A1204" s="17" t="n"/>
      <c r="B1204" s="5" t="n"/>
      <c r="C1204" s="5" t="n"/>
      <c r="D1204" s="13" t="n"/>
      <c r="E1204" s="5" t="n"/>
      <c r="F1204" s="5" t="n"/>
      <c r="G1204" s="15" t="n"/>
      <c r="H1204" s="14" t="n"/>
      <c r="I1204" s="5" t="n"/>
      <c r="J1204" s="6">
        <f>IF(AND(B1204&amp;""="",F1204&amp;""=""),"",IFERROR(INDEX('المنتجات'!$B$5:$B$204,MATCH($F1204,'المنتجات'!$A$5:$A$204,0))&amp;"",""))</f>
        <v/>
      </c>
      <c r="K1204" s="18">
        <f>IF(AND(B1204&amp;""="",F1204&amp;""=""),"",IFERROR(INDEX('المنتجات'!$D$5:$D$204,MATCH($F1204,'المنتجات'!$A$5:$A$204,0))*G1204-H1204,0))</f>
        <v/>
      </c>
      <c r="L1204" s="18">
        <f>IF(AND(B1204&amp;""="",F1204&amp;""=""),"",IF(I1204="تم التسليم",IFERROR(INDEX('المحافظات'!$B$5:$B$44,MATCH($E1204,'المحافظات'!$A$5:$A$44,0)),0),0))</f>
        <v/>
      </c>
      <c r="M1204" s="18">
        <f>IF(AND(B1204&amp;""="",F1204&amp;""=""),"",IFERROR(INDEX('المنتجات'!$C$5:$C$204,MATCH($F1204,'المنتجات'!$A$5:$A$204,0))*G1204,0))</f>
        <v/>
      </c>
      <c r="N1204" s="18">
        <f>IF(AND(B1204&amp;""="",F1204&amp;""=""),"",IF(I1204="تم التسليم",IFERROR(INDEX('المحافظات'!$C$5:$C$44,MATCH($E1204,'المحافظات'!$A$5:$A$44,0)),0),IF(I1204="مرتجع",IFERROR(INDEX('المحافظات'!$D$5:$D$44,MATCH($E1204,'المحافظات'!$A$5:$A$44,0)),0),0)))</f>
        <v/>
      </c>
      <c r="O1204" s="18">
        <f>IF(AND(B1204&amp;""="",F1204&amp;""=""),"",IF(I1204="تم التسليم",K1204+L1204-M1204-N1204,IF(I1204="مرتجع",-N1204,IF(I1204="ملغي",0,""))))</f>
        <v/>
      </c>
      <c r="P1204" s="6">
        <f>IF(AND(B1204&amp;""="",F1204&amp;""=""),"",IF(NOT(ISNUMBER(MATCH(F1204,'المنتجات'!$A$5:$A$204,0))),"كود المنتج غير معروف",IF(NOT(ISNUMBER(MATCH(E1204,'المحافظات'!$A$5:$A$44,0))),"المنطقة غير معروفة",IF(K1204&lt;0,"الخصم أكبر من قيمة الطلب",IF(I1204&amp;""="","اكتب الحالة","")))))</f>
        <v/>
      </c>
    </row>
    <row r="1205">
      <c r="A1205" s="17" t="n"/>
      <c r="B1205" s="5" t="n"/>
      <c r="C1205" s="5" t="n"/>
      <c r="D1205" s="13" t="n"/>
      <c r="E1205" s="5" t="n"/>
      <c r="F1205" s="5" t="n"/>
      <c r="G1205" s="15" t="n"/>
      <c r="H1205" s="14" t="n"/>
      <c r="I1205" s="5" t="n"/>
      <c r="J1205" s="6">
        <f>IF(AND(B1205&amp;""="",F1205&amp;""=""),"",IFERROR(INDEX('المنتجات'!$B$5:$B$204,MATCH($F1205,'المنتجات'!$A$5:$A$204,0))&amp;"",""))</f>
        <v/>
      </c>
      <c r="K1205" s="18">
        <f>IF(AND(B1205&amp;""="",F1205&amp;""=""),"",IFERROR(INDEX('المنتجات'!$D$5:$D$204,MATCH($F1205,'المنتجات'!$A$5:$A$204,0))*G1205-H1205,0))</f>
        <v/>
      </c>
      <c r="L1205" s="18">
        <f>IF(AND(B1205&amp;""="",F1205&amp;""=""),"",IF(I1205="تم التسليم",IFERROR(INDEX('المحافظات'!$B$5:$B$44,MATCH($E1205,'المحافظات'!$A$5:$A$44,0)),0),0))</f>
        <v/>
      </c>
      <c r="M1205" s="18">
        <f>IF(AND(B1205&amp;""="",F1205&amp;""=""),"",IFERROR(INDEX('المنتجات'!$C$5:$C$204,MATCH($F1205,'المنتجات'!$A$5:$A$204,0))*G1205,0))</f>
        <v/>
      </c>
      <c r="N1205" s="18">
        <f>IF(AND(B1205&amp;""="",F1205&amp;""=""),"",IF(I1205="تم التسليم",IFERROR(INDEX('المحافظات'!$C$5:$C$44,MATCH($E1205,'المحافظات'!$A$5:$A$44,0)),0),IF(I1205="مرتجع",IFERROR(INDEX('المحافظات'!$D$5:$D$44,MATCH($E1205,'المحافظات'!$A$5:$A$44,0)),0),0)))</f>
        <v/>
      </c>
      <c r="O1205" s="18">
        <f>IF(AND(B1205&amp;""="",F1205&amp;""=""),"",IF(I1205="تم التسليم",K1205+L1205-M1205-N1205,IF(I1205="مرتجع",-N1205,IF(I1205="ملغي",0,""))))</f>
        <v/>
      </c>
      <c r="P1205" s="6">
        <f>IF(AND(B1205&amp;""="",F1205&amp;""=""),"",IF(NOT(ISNUMBER(MATCH(F1205,'المنتجات'!$A$5:$A$204,0))),"كود المنتج غير معروف",IF(NOT(ISNUMBER(MATCH(E1205,'المحافظات'!$A$5:$A$44,0))),"المنطقة غير معروفة",IF(K1205&lt;0,"الخصم أكبر من قيمة الطلب",IF(I1205&amp;""="","اكتب الحالة","")))))</f>
        <v/>
      </c>
    </row>
    <row r="1206">
      <c r="A1206" s="17" t="n"/>
      <c r="B1206" s="5" t="n"/>
      <c r="C1206" s="5" t="n"/>
      <c r="D1206" s="13" t="n"/>
      <c r="E1206" s="5" t="n"/>
      <c r="F1206" s="5" t="n"/>
      <c r="G1206" s="15" t="n"/>
      <c r="H1206" s="14" t="n"/>
      <c r="I1206" s="5" t="n"/>
      <c r="J1206" s="6">
        <f>IF(AND(B1206&amp;""="",F1206&amp;""=""),"",IFERROR(INDEX('المنتجات'!$B$5:$B$204,MATCH($F1206,'المنتجات'!$A$5:$A$204,0))&amp;"",""))</f>
        <v/>
      </c>
      <c r="K1206" s="18">
        <f>IF(AND(B1206&amp;""="",F1206&amp;""=""),"",IFERROR(INDEX('المنتجات'!$D$5:$D$204,MATCH($F1206,'المنتجات'!$A$5:$A$204,0))*G1206-H1206,0))</f>
        <v/>
      </c>
      <c r="L1206" s="18">
        <f>IF(AND(B1206&amp;""="",F1206&amp;""=""),"",IF(I1206="تم التسليم",IFERROR(INDEX('المحافظات'!$B$5:$B$44,MATCH($E1206,'المحافظات'!$A$5:$A$44,0)),0),0))</f>
        <v/>
      </c>
      <c r="M1206" s="18">
        <f>IF(AND(B1206&amp;""="",F1206&amp;""=""),"",IFERROR(INDEX('المنتجات'!$C$5:$C$204,MATCH($F1206,'المنتجات'!$A$5:$A$204,0))*G1206,0))</f>
        <v/>
      </c>
      <c r="N1206" s="18">
        <f>IF(AND(B1206&amp;""="",F1206&amp;""=""),"",IF(I1206="تم التسليم",IFERROR(INDEX('المحافظات'!$C$5:$C$44,MATCH($E1206,'المحافظات'!$A$5:$A$44,0)),0),IF(I1206="مرتجع",IFERROR(INDEX('المحافظات'!$D$5:$D$44,MATCH($E1206,'المحافظات'!$A$5:$A$44,0)),0),0)))</f>
        <v/>
      </c>
      <c r="O1206" s="18">
        <f>IF(AND(B1206&amp;""="",F1206&amp;""=""),"",IF(I1206="تم التسليم",K1206+L1206-M1206-N1206,IF(I1206="مرتجع",-N1206,IF(I1206="ملغي",0,""))))</f>
        <v/>
      </c>
      <c r="P1206" s="6">
        <f>IF(AND(B1206&amp;""="",F1206&amp;""=""),"",IF(NOT(ISNUMBER(MATCH(F1206,'المنتجات'!$A$5:$A$204,0))),"كود المنتج غير معروف",IF(NOT(ISNUMBER(MATCH(E1206,'المحافظات'!$A$5:$A$44,0))),"المنطقة غير معروفة",IF(K1206&lt;0,"الخصم أكبر من قيمة الطلب",IF(I1206&amp;""="","اكتب الحالة","")))))</f>
        <v/>
      </c>
    </row>
    <row r="1207">
      <c r="A1207" s="17" t="n"/>
      <c r="B1207" s="5" t="n"/>
      <c r="C1207" s="5" t="n"/>
      <c r="D1207" s="13" t="n"/>
      <c r="E1207" s="5" t="n"/>
      <c r="F1207" s="5" t="n"/>
      <c r="G1207" s="15" t="n"/>
      <c r="H1207" s="14" t="n"/>
      <c r="I1207" s="5" t="n"/>
      <c r="J1207" s="6">
        <f>IF(AND(B1207&amp;""="",F1207&amp;""=""),"",IFERROR(INDEX('المنتجات'!$B$5:$B$204,MATCH($F1207,'المنتجات'!$A$5:$A$204,0))&amp;"",""))</f>
        <v/>
      </c>
      <c r="K1207" s="18">
        <f>IF(AND(B1207&amp;""="",F1207&amp;""=""),"",IFERROR(INDEX('المنتجات'!$D$5:$D$204,MATCH($F1207,'المنتجات'!$A$5:$A$204,0))*G1207-H1207,0))</f>
        <v/>
      </c>
      <c r="L1207" s="18">
        <f>IF(AND(B1207&amp;""="",F1207&amp;""=""),"",IF(I1207="تم التسليم",IFERROR(INDEX('المحافظات'!$B$5:$B$44,MATCH($E1207,'المحافظات'!$A$5:$A$44,0)),0),0))</f>
        <v/>
      </c>
      <c r="M1207" s="18">
        <f>IF(AND(B1207&amp;""="",F1207&amp;""=""),"",IFERROR(INDEX('المنتجات'!$C$5:$C$204,MATCH($F1207,'المنتجات'!$A$5:$A$204,0))*G1207,0))</f>
        <v/>
      </c>
      <c r="N1207" s="18">
        <f>IF(AND(B1207&amp;""="",F1207&amp;""=""),"",IF(I1207="تم التسليم",IFERROR(INDEX('المحافظات'!$C$5:$C$44,MATCH($E1207,'المحافظات'!$A$5:$A$44,0)),0),IF(I1207="مرتجع",IFERROR(INDEX('المحافظات'!$D$5:$D$44,MATCH($E1207,'المحافظات'!$A$5:$A$44,0)),0),0)))</f>
        <v/>
      </c>
      <c r="O1207" s="18">
        <f>IF(AND(B1207&amp;""="",F1207&amp;""=""),"",IF(I1207="تم التسليم",K1207+L1207-M1207-N1207,IF(I1207="مرتجع",-N1207,IF(I1207="ملغي",0,""))))</f>
        <v/>
      </c>
      <c r="P1207" s="6">
        <f>IF(AND(B1207&amp;""="",F1207&amp;""=""),"",IF(NOT(ISNUMBER(MATCH(F1207,'المنتجات'!$A$5:$A$204,0))),"كود المنتج غير معروف",IF(NOT(ISNUMBER(MATCH(E1207,'المحافظات'!$A$5:$A$44,0))),"المنطقة غير معروفة",IF(K1207&lt;0,"الخصم أكبر من قيمة الطلب",IF(I1207&amp;""="","اكتب الحالة","")))))</f>
        <v/>
      </c>
    </row>
    <row r="1208">
      <c r="A1208" s="17" t="n"/>
      <c r="B1208" s="5" t="n"/>
      <c r="C1208" s="5" t="n"/>
      <c r="D1208" s="13" t="n"/>
      <c r="E1208" s="5" t="n"/>
      <c r="F1208" s="5" t="n"/>
      <c r="G1208" s="15" t="n"/>
      <c r="H1208" s="14" t="n"/>
      <c r="I1208" s="5" t="n"/>
      <c r="J1208" s="6">
        <f>IF(AND(B1208&amp;""="",F1208&amp;""=""),"",IFERROR(INDEX('المنتجات'!$B$5:$B$204,MATCH($F1208,'المنتجات'!$A$5:$A$204,0))&amp;"",""))</f>
        <v/>
      </c>
      <c r="K1208" s="18">
        <f>IF(AND(B1208&amp;""="",F1208&amp;""=""),"",IFERROR(INDEX('المنتجات'!$D$5:$D$204,MATCH($F1208,'المنتجات'!$A$5:$A$204,0))*G1208-H1208,0))</f>
        <v/>
      </c>
      <c r="L1208" s="18">
        <f>IF(AND(B1208&amp;""="",F1208&amp;""=""),"",IF(I1208="تم التسليم",IFERROR(INDEX('المحافظات'!$B$5:$B$44,MATCH($E1208,'المحافظات'!$A$5:$A$44,0)),0),0))</f>
        <v/>
      </c>
      <c r="M1208" s="18">
        <f>IF(AND(B1208&amp;""="",F1208&amp;""=""),"",IFERROR(INDEX('المنتجات'!$C$5:$C$204,MATCH($F1208,'المنتجات'!$A$5:$A$204,0))*G1208,0))</f>
        <v/>
      </c>
      <c r="N1208" s="18">
        <f>IF(AND(B1208&amp;""="",F1208&amp;""=""),"",IF(I1208="تم التسليم",IFERROR(INDEX('المحافظات'!$C$5:$C$44,MATCH($E1208,'المحافظات'!$A$5:$A$44,0)),0),IF(I1208="مرتجع",IFERROR(INDEX('المحافظات'!$D$5:$D$44,MATCH($E1208,'المحافظات'!$A$5:$A$44,0)),0),0)))</f>
        <v/>
      </c>
      <c r="O1208" s="18">
        <f>IF(AND(B1208&amp;""="",F1208&amp;""=""),"",IF(I1208="تم التسليم",K1208+L1208-M1208-N1208,IF(I1208="مرتجع",-N1208,IF(I1208="ملغي",0,""))))</f>
        <v/>
      </c>
      <c r="P1208" s="6">
        <f>IF(AND(B1208&amp;""="",F1208&amp;""=""),"",IF(NOT(ISNUMBER(MATCH(F1208,'المنتجات'!$A$5:$A$204,0))),"كود المنتج غير معروف",IF(NOT(ISNUMBER(MATCH(E1208,'المحافظات'!$A$5:$A$44,0))),"المنطقة غير معروفة",IF(K1208&lt;0,"الخصم أكبر من قيمة الطلب",IF(I1208&amp;""="","اكتب الحالة","")))))</f>
        <v/>
      </c>
    </row>
    <row r="1209">
      <c r="A1209" s="17" t="n"/>
      <c r="B1209" s="5" t="n"/>
      <c r="C1209" s="5" t="n"/>
      <c r="D1209" s="13" t="n"/>
      <c r="E1209" s="5" t="n"/>
      <c r="F1209" s="5" t="n"/>
      <c r="G1209" s="15" t="n"/>
      <c r="H1209" s="14" t="n"/>
      <c r="I1209" s="5" t="n"/>
      <c r="J1209" s="6">
        <f>IF(AND(B1209&amp;""="",F1209&amp;""=""),"",IFERROR(INDEX('المنتجات'!$B$5:$B$204,MATCH($F1209,'المنتجات'!$A$5:$A$204,0))&amp;"",""))</f>
        <v/>
      </c>
      <c r="K1209" s="18">
        <f>IF(AND(B1209&amp;""="",F1209&amp;""=""),"",IFERROR(INDEX('المنتجات'!$D$5:$D$204,MATCH($F1209,'المنتجات'!$A$5:$A$204,0))*G1209-H1209,0))</f>
        <v/>
      </c>
      <c r="L1209" s="18">
        <f>IF(AND(B1209&amp;""="",F1209&amp;""=""),"",IF(I1209="تم التسليم",IFERROR(INDEX('المحافظات'!$B$5:$B$44,MATCH($E1209,'المحافظات'!$A$5:$A$44,0)),0),0))</f>
        <v/>
      </c>
      <c r="M1209" s="18">
        <f>IF(AND(B1209&amp;""="",F1209&amp;""=""),"",IFERROR(INDEX('المنتجات'!$C$5:$C$204,MATCH($F1209,'المنتجات'!$A$5:$A$204,0))*G1209,0))</f>
        <v/>
      </c>
      <c r="N1209" s="18">
        <f>IF(AND(B1209&amp;""="",F1209&amp;""=""),"",IF(I1209="تم التسليم",IFERROR(INDEX('المحافظات'!$C$5:$C$44,MATCH($E1209,'المحافظات'!$A$5:$A$44,0)),0),IF(I1209="مرتجع",IFERROR(INDEX('المحافظات'!$D$5:$D$44,MATCH($E1209,'المحافظات'!$A$5:$A$44,0)),0),0)))</f>
        <v/>
      </c>
      <c r="O1209" s="18">
        <f>IF(AND(B1209&amp;""="",F1209&amp;""=""),"",IF(I1209="تم التسليم",K1209+L1209-M1209-N1209,IF(I1209="مرتجع",-N1209,IF(I1209="ملغي",0,""))))</f>
        <v/>
      </c>
      <c r="P1209" s="6">
        <f>IF(AND(B1209&amp;""="",F1209&amp;""=""),"",IF(NOT(ISNUMBER(MATCH(F1209,'المنتجات'!$A$5:$A$204,0))),"كود المنتج غير معروف",IF(NOT(ISNUMBER(MATCH(E1209,'المحافظات'!$A$5:$A$44,0))),"المنطقة غير معروفة",IF(K1209&lt;0,"الخصم أكبر من قيمة الطلب",IF(I1209&amp;""="","اكتب الحالة","")))))</f>
        <v/>
      </c>
    </row>
    <row r="1210">
      <c r="A1210" s="17" t="n"/>
      <c r="B1210" s="5" t="n"/>
      <c r="C1210" s="5" t="n"/>
      <c r="D1210" s="13" t="n"/>
      <c r="E1210" s="5" t="n"/>
      <c r="F1210" s="5" t="n"/>
      <c r="G1210" s="15" t="n"/>
      <c r="H1210" s="14" t="n"/>
      <c r="I1210" s="5" t="n"/>
      <c r="J1210" s="6">
        <f>IF(AND(B1210&amp;""="",F1210&amp;""=""),"",IFERROR(INDEX('المنتجات'!$B$5:$B$204,MATCH($F1210,'المنتجات'!$A$5:$A$204,0))&amp;"",""))</f>
        <v/>
      </c>
      <c r="K1210" s="18">
        <f>IF(AND(B1210&amp;""="",F1210&amp;""=""),"",IFERROR(INDEX('المنتجات'!$D$5:$D$204,MATCH($F1210,'المنتجات'!$A$5:$A$204,0))*G1210-H1210,0))</f>
        <v/>
      </c>
      <c r="L1210" s="18">
        <f>IF(AND(B1210&amp;""="",F1210&amp;""=""),"",IF(I1210="تم التسليم",IFERROR(INDEX('المحافظات'!$B$5:$B$44,MATCH($E1210,'المحافظات'!$A$5:$A$44,0)),0),0))</f>
        <v/>
      </c>
      <c r="M1210" s="18">
        <f>IF(AND(B1210&amp;""="",F1210&amp;""=""),"",IFERROR(INDEX('المنتجات'!$C$5:$C$204,MATCH($F1210,'المنتجات'!$A$5:$A$204,0))*G1210,0))</f>
        <v/>
      </c>
      <c r="N1210" s="18">
        <f>IF(AND(B1210&amp;""="",F1210&amp;""=""),"",IF(I1210="تم التسليم",IFERROR(INDEX('المحافظات'!$C$5:$C$44,MATCH($E1210,'المحافظات'!$A$5:$A$44,0)),0),IF(I1210="مرتجع",IFERROR(INDEX('المحافظات'!$D$5:$D$44,MATCH($E1210,'المحافظات'!$A$5:$A$44,0)),0),0)))</f>
        <v/>
      </c>
      <c r="O1210" s="18">
        <f>IF(AND(B1210&amp;""="",F1210&amp;""=""),"",IF(I1210="تم التسليم",K1210+L1210-M1210-N1210,IF(I1210="مرتجع",-N1210,IF(I1210="ملغي",0,""))))</f>
        <v/>
      </c>
      <c r="P1210" s="6">
        <f>IF(AND(B1210&amp;""="",F1210&amp;""=""),"",IF(NOT(ISNUMBER(MATCH(F1210,'المنتجات'!$A$5:$A$204,0))),"كود المنتج غير معروف",IF(NOT(ISNUMBER(MATCH(E1210,'المحافظات'!$A$5:$A$44,0))),"المنطقة غير معروفة",IF(K1210&lt;0,"الخصم أكبر من قيمة الطلب",IF(I1210&amp;""="","اكتب الحالة","")))))</f>
        <v/>
      </c>
    </row>
    <row r="1211">
      <c r="A1211" s="17" t="n"/>
      <c r="B1211" s="5" t="n"/>
      <c r="C1211" s="5" t="n"/>
      <c r="D1211" s="13" t="n"/>
      <c r="E1211" s="5" t="n"/>
      <c r="F1211" s="5" t="n"/>
      <c r="G1211" s="15" t="n"/>
      <c r="H1211" s="14" t="n"/>
      <c r="I1211" s="5" t="n"/>
      <c r="J1211" s="6">
        <f>IF(AND(B1211&amp;""="",F1211&amp;""=""),"",IFERROR(INDEX('المنتجات'!$B$5:$B$204,MATCH($F1211,'المنتجات'!$A$5:$A$204,0))&amp;"",""))</f>
        <v/>
      </c>
      <c r="K1211" s="18">
        <f>IF(AND(B1211&amp;""="",F1211&amp;""=""),"",IFERROR(INDEX('المنتجات'!$D$5:$D$204,MATCH($F1211,'المنتجات'!$A$5:$A$204,0))*G1211-H1211,0))</f>
        <v/>
      </c>
      <c r="L1211" s="18">
        <f>IF(AND(B1211&amp;""="",F1211&amp;""=""),"",IF(I1211="تم التسليم",IFERROR(INDEX('المحافظات'!$B$5:$B$44,MATCH($E1211,'المحافظات'!$A$5:$A$44,0)),0),0))</f>
        <v/>
      </c>
      <c r="M1211" s="18">
        <f>IF(AND(B1211&amp;""="",F1211&amp;""=""),"",IFERROR(INDEX('المنتجات'!$C$5:$C$204,MATCH($F1211,'المنتجات'!$A$5:$A$204,0))*G1211,0))</f>
        <v/>
      </c>
      <c r="N1211" s="18">
        <f>IF(AND(B1211&amp;""="",F1211&amp;""=""),"",IF(I1211="تم التسليم",IFERROR(INDEX('المحافظات'!$C$5:$C$44,MATCH($E1211,'المحافظات'!$A$5:$A$44,0)),0),IF(I1211="مرتجع",IFERROR(INDEX('المحافظات'!$D$5:$D$44,MATCH($E1211,'المحافظات'!$A$5:$A$44,0)),0),0)))</f>
        <v/>
      </c>
      <c r="O1211" s="18">
        <f>IF(AND(B1211&amp;""="",F1211&amp;""=""),"",IF(I1211="تم التسليم",K1211+L1211-M1211-N1211,IF(I1211="مرتجع",-N1211,IF(I1211="ملغي",0,""))))</f>
        <v/>
      </c>
      <c r="P1211" s="6">
        <f>IF(AND(B1211&amp;""="",F1211&amp;""=""),"",IF(NOT(ISNUMBER(MATCH(F1211,'المنتجات'!$A$5:$A$204,0))),"كود المنتج غير معروف",IF(NOT(ISNUMBER(MATCH(E1211,'المحافظات'!$A$5:$A$44,0))),"المنطقة غير معروفة",IF(K1211&lt;0,"الخصم أكبر من قيمة الطلب",IF(I1211&amp;""="","اكتب الحالة","")))))</f>
        <v/>
      </c>
    </row>
    <row r="1212">
      <c r="A1212" s="17" t="n"/>
      <c r="B1212" s="5" t="n"/>
      <c r="C1212" s="5" t="n"/>
      <c r="D1212" s="13" t="n"/>
      <c r="E1212" s="5" t="n"/>
      <c r="F1212" s="5" t="n"/>
      <c r="G1212" s="15" t="n"/>
      <c r="H1212" s="14" t="n"/>
      <c r="I1212" s="5" t="n"/>
      <c r="J1212" s="6">
        <f>IF(AND(B1212&amp;""="",F1212&amp;""=""),"",IFERROR(INDEX('المنتجات'!$B$5:$B$204,MATCH($F1212,'المنتجات'!$A$5:$A$204,0))&amp;"",""))</f>
        <v/>
      </c>
      <c r="K1212" s="18">
        <f>IF(AND(B1212&amp;""="",F1212&amp;""=""),"",IFERROR(INDEX('المنتجات'!$D$5:$D$204,MATCH($F1212,'المنتجات'!$A$5:$A$204,0))*G1212-H1212,0))</f>
        <v/>
      </c>
      <c r="L1212" s="18">
        <f>IF(AND(B1212&amp;""="",F1212&amp;""=""),"",IF(I1212="تم التسليم",IFERROR(INDEX('المحافظات'!$B$5:$B$44,MATCH($E1212,'المحافظات'!$A$5:$A$44,0)),0),0))</f>
        <v/>
      </c>
      <c r="M1212" s="18">
        <f>IF(AND(B1212&amp;""="",F1212&amp;""=""),"",IFERROR(INDEX('المنتجات'!$C$5:$C$204,MATCH($F1212,'المنتجات'!$A$5:$A$204,0))*G1212,0))</f>
        <v/>
      </c>
      <c r="N1212" s="18">
        <f>IF(AND(B1212&amp;""="",F1212&amp;""=""),"",IF(I1212="تم التسليم",IFERROR(INDEX('المحافظات'!$C$5:$C$44,MATCH($E1212,'المحافظات'!$A$5:$A$44,0)),0),IF(I1212="مرتجع",IFERROR(INDEX('المحافظات'!$D$5:$D$44,MATCH($E1212,'المحافظات'!$A$5:$A$44,0)),0),0)))</f>
        <v/>
      </c>
      <c r="O1212" s="18">
        <f>IF(AND(B1212&amp;""="",F1212&amp;""=""),"",IF(I1212="تم التسليم",K1212+L1212-M1212-N1212,IF(I1212="مرتجع",-N1212,IF(I1212="ملغي",0,""))))</f>
        <v/>
      </c>
      <c r="P1212" s="6">
        <f>IF(AND(B1212&amp;""="",F1212&amp;""=""),"",IF(NOT(ISNUMBER(MATCH(F1212,'المنتجات'!$A$5:$A$204,0))),"كود المنتج غير معروف",IF(NOT(ISNUMBER(MATCH(E1212,'المحافظات'!$A$5:$A$44,0))),"المنطقة غير معروفة",IF(K1212&lt;0,"الخصم أكبر من قيمة الطلب",IF(I1212&amp;""="","اكتب الحالة","")))))</f>
        <v/>
      </c>
    </row>
    <row r="1213">
      <c r="A1213" s="17" t="n"/>
      <c r="B1213" s="5" t="n"/>
      <c r="C1213" s="5" t="n"/>
      <c r="D1213" s="13" t="n"/>
      <c r="E1213" s="5" t="n"/>
      <c r="F1213" s="5" t="n"/>
      <c r="G1213" s="15" t="n"/>
      <c r="H1213" s="14" t="n"/>
      <c r="I1213" s="5" t="n"/>
      <c r="J1213" s="6">
        <f>IF(AND(B1213&amp;""="",F1213&amp;""=""),"",IFERROR(INDEX('المنتجات'!$B$5:$B$204,MATCH($F1213,'المنتجات'!$A$5:$A$204,0))&amp;"",""))</f>
        <v/>
      </c>
      <c r="K1213" s="18">
        <f>IF(AND(B1213&amp;""="",F1213&amp;""=""),"",IFERROR(INDEX('المنتجات'!$D$5:$D$204,MATCH($F1213,'المنتجات'!$A$5:$A$204,0))*G1213-H1213,0))</f>
        <v/>
      </c>
      <c r="L1213" s="18">
        <f>IF(AND(B1213&amp;""="",F1213&amp;""=""),"",IF(I1213="تم التسليم",IFERROR(INDEX('المحافظات'!$B$5:$B$44,MATCH($E1213,'المحافظات'!$A$5:$A$44,0)),0),0))</f>
        <v/>
      </c>
      <c r="M1213" s="18">
        <f>IF(AND(B1213&amp;""="",F1213&amp;""=""),"",IFERROR(INDEX('المنتجات'!$C$5:$C$204,MATCH($F1213,'المنتجات'!$A$5:$A$204,0))*G1213,0))</f>
        <v/>
      </c>
      <c r="N1213" s="18">
        <f>IF(AND(B1213&amp;""="",F1213&amp;""=""),"",IF(I1213="تم التسليم",IFERROR(INDEX('المحافظات'!$C$5:$C$44,MATCH($E1213,'المحافظات'!$A$5:$A$44,0)),0),IF(I1213="مرتجع",IFERROR(INDEX('المحافظات'!$D$5:$D$44,MATCH($E1213,'المحافظات'!$A$5:$A$44,0)),0),0)))</f>
        <v/>
      </c>
      <c r="O1213" s="18">
        <f>IF(AND(B1213&amp;""="",F1213&amp;""=""),"",IF(I1213="تم التسليم",K1213+L1213-M1213-N1213,IF(I1213="مرتجع",-N1213,IF(I1213="ملغي",0,""))))</f>
        <v/>
      </c>
      <c r="P1213" s="6">
        <f>IF(AND(B1213&amp;""="",F1213&amp;""=""),"",IF(NOT(ISNUMBER(MATCH(F1213,'المنتجات'!$A$5:$A$204,0))),"كود المنتج غير معروف",IF(NOT(ISNUMBER(MATCH(E1213,'المحافظات'!$A$5:$A$44,0))),"المنطقة غير معروفة",IF(K1213&lt;0,"الخصم أكبر من قيمة الطلب",IF(I1213&amp;""="","اكتب الحالة","")))))</f>
        <v/>
      </c>
    </row>
    <row r="1214">
      <c r="A1214" s="17" t="n"/>
      <c r="B1214" s="5" t="n"/>
      <c r="C1214" s="5" t="n"/>
      <c r="D1214" s="13" t="n"/>
      <c r="E1214" s="5" t="n"/>
      <c r="F1214" s="5" t="n"/>
      <c r="G1214" s="15" t="n"/>
      <c r="H1214" s="14" t="n"/>
      <c r="I1214" s="5" t="n"/>
      <c r="J1214" s="6">
        <f>IF(AND(B1214&amp;""="",F1214&amp;""=""),"",IFERROR(INDEX('المنتجات'!$B$5:$B$204,MATCH($F1214,'المنتجات'!$A$5:$A$204,0))&amp;"",""))</f>
        <v/>
      </c>
      <c r="K1214" s="18">
        <f>IF(AND(B1214&amp;""="",F1214&amp;""=""),"",IFERROR(INDEX('المنتجات'!$D$5:$D$204,MATCH($F1214,'المنتجات'!$A$5:$A$204,0))*G1214-H1214,0))</f>
        <v/>
      </c>
      <c r="L1214" s="18">
        <f>IF(AND(B1214&amp;""="",F1214&amp;""=""),"",IF(I1214="تم التسليم",IFERROR(INDEX('المحافظات'!$B$5:$B$44,MATCH($E1214,'المحافظات'!$A$5:$A$44,0)),0),0))</f>
        <v/>
      </c>
      <c r="M1214" s="18">
        <f>IF(AND(B1214&amp;""="",F1214&amp;""=""),"",IFERROR(INDEX('المنتجات'!$C$5:$C$204,MATCH($F1214,'المنتجات'!$A$5:$A$204,0))*G1214,0))</f>
        <v/>
      </c>
      <c r="N1214" s="18">
        <f>IF(AND(B1214&amp;""="",F1214&amp;""=""),"",IF(I1214="تم التسليم",IFERROR(INDEX('المحافظات'!$C$5:$C$44,MATCH($E1214,'المحافظات'!$A$5:$A$44,0)),0),IF(I1214="مرتجع",IFERROR(INDEX('المحافظات'!$D$5:$D$44,MATCH($E1214,'المحافظات'!$A$5:$A$44,0)),0),0)))</f>
        <v/>
      </c>
      <c r="O1214" s="18">
        <f>IF(AND(B1214&amp;""="",F1214&amp;""=""),"",IF(I1214="تم التسليم",K1214+L1214-M1214-N1214,IF(I1214="مرتجع",-N1214,IF(I1214="ملغي",0,""))))</f>
        <v/>
      </c>
      <c r="P1214" s="6">
        <f>IF(AND(B1214&amp;""="",F1214&amp;""=""),"",IF(NOT(ISNUMBER(MATCH(F1214,'المنتجات'!$A$5:$A$204,0))),"كود المنتج غير معروف",IF(NOT(ISNUMBER(MATCH(E1214,'المحافظات'!$A$5:$A$44,0))),"المنطقة غير معروفة",IF(K1214&lt;0,"الخصم أكبر من قيمة الطلب",IF(I1214&amp;""="","اكتب الحالة","")))))</f>
        <v/>
      </c>
    </row>
    <row r="1215">
      <c r="A1215" s="17" t="n"/>
      <c r="B1215" s="5" t="n"/>
      <c r="C1215" s="5" t="n"/>
      <c r="D1215" s="13" t="n"/>
      <c r="E1215" s="5" t="n"/>
      <c r="F1215" s="5" t="n"/>
      <c r="G1215" s="15" t="n"/>
      <c r="H1215" s="14" t="n"/>
      <c r="I1215" s="5" t="n"/>
      <c r="J1215" s="6">
        <f>IF(AND(B1215&amp;""="",F1215&amp;""=""),"",IFERROR(INDEX('المنتجات'!$B$5:$B$204,MATCH($F1215,'المنتجات'!$A$5:$A$204,0))&amp;"",""))</f>
        <v/>
      </c>
      <c r="K1215" s="18">
        <f>IF(AND(B1215&amp;""="",F1215&amp;""=""),"",IFERROR(INDEX('المنتجات'!$D$5:$D$204,MATCH($F1215,'المنتجات'!$A$5:$A$204,0))*G1215-H1215,0))</f>
        <v/>
      </c>
      <c r="L1215" s="18">
        <f>IF(AND(B1215&amp;""="",F1215&amp;""=""),"",IF(I1215="تم التسليم",IFERROR(INDEX('المحافظات'!$B$5:$B$44,MATCH($E1215,'المحافظات'!$A$5:$A$44,0)),0),0))</f>
        <v/>
      </c>
      <c r="M1215" s="18">
        <f>IF(AND(B1215&amp;""="",F1215&amp;""=""),"",IFERROR(INDEX('المنتجات'!$C$5:$C$204,MATCH($F1215,'المنتجات'!$A$5:$A$204,0))*G1215,0))</f>
        <v/>
      </c>
      <c r="N1215" s="18">
        <f>IF(AND(B1215&amp;""="",F1215&amp;""=""),"",IF(I1215="تم التسليم",IFERROR(INDEX('المحافظات'!$C$5:$C$44,MATCH($E1215,'المحافظات'!$A$5:$A$44,0)),0),IF(I1215="مرتجع",IFERROR(INDEX('المحافظات'!$D$5:$D$44,MATCH($E1215,'المحافظات'!$A$5:$A$44,0)),0),0)))</f>
        <v/>
      </c>
      <c r="O1215" s="18">
        <f>IF(AND(B1215&amp;""="",F1215&amp;""=""),"",IF(I1215="تم التسليم",K1215+L1215-M1215-N1215,IF(I1215="مرتجع",-N1215,IF(I1215="ملغي",0,""))))</f>
        <v/>
      </c>
      <c r="P1215" s="6">
        <f>IF(AND(B1215&amp;""="",F1215&amp;""=""),"",IF(NOT(ISNUMBER(MATCH(F1215,'المنتجات'!$A$5:$A$204,0))),"كود المنتج غير معروف",IF(NOT(ISNUMBER(MATCH(E1215,'المحافظات'!$A$5:$A$44,0))),"المنطقة غير معروفة",IF(K1215&lt;0,"الخصم أكبر من قيمة الطلب",IF(I1215&amp;""="","اكتب الحالة","")))))</f>
        <v/>
      </c>
    </row>
    <row r="1216">
      <c r="A1216" s="17" t="n"/>
      <c r="B1216" s="5" t="n"/>
      <c r="C1216" s="5" t="n"/>
      <c r="D1216" s="13" t="n"/>
      <c r="E1216" s="5" t="n"/>
      <c r="F1216" s="5" t="n"/>
      <c r="G1216" s="15" t="n"/>
      <c r="H1216" s="14" t="n"/>
      <c r="I1216" s="5" t="n"/>
      <c r="J1216" s="6">
        <f>IF(AND(B1216&amp;""="",F1216&amp;""=""),"",IFERROR(INDEX('المنتجات'!$B$5:$B$204,MATCH($F1216,'المنتجات'!$A$5:$A$204,0))&amp;"",""))</f>
        <v/>
      </c>
      <c r="K1216" s="18">
        <f>IF(AND(B1216&amp;""="",F1216&amp;""=""),"",IFERROR(INDEX('المنتجات'!$D$5:$D$204,MATCH($F1216,'المنتجات'!$A$5:$A$204,0))*G1216-H1216,0))</f>
        <v/>
      </c>
      <c r="L1216" s="18">
        <f>IF(AND(B1216&amp;""="",F1216&amp;""=""),"",IF(I1216="تم التسليم",IFERROR(INDEX('المحافظات'!$B$5:$B$44,MATCH($E1216,'المحافظات'!$A$5:$A$44,0)),0),0))</f>
        <v/>
      </c>
      <c r="M1216" s="18">
        <f>IF(AND(B1216&amp;""="",F1216&amp;""=""),"",IFERROR(INDEX('المنتجات'!$C$5:$C$204,MATCH($F1216,'المنتجات'!$A$5:$A$204,0))*G1216,0))</f>
        <v/>
      </c>
      <c r="N1216" s="18">
        <f>IF(AND(B1216&amp;""="",F1216&amp;""=""),"",IF(I1216="تم التسليم",IFERROR(INDEX('المحافظات'!$C$5:$C$44,MATCH($E1216,'المحافظات'!$A$5:$A$44,0)),0),IF(I1216="مرتجع",IFERROR(INDEX('المحافظات'!$D$5:$D$44,MATCH($E1216,'المحافظات'!$A$5:$A$44,0)),0),0)))</f>
        <v/>
      </c>
      <c r="O1216" s="18">
        <f>IF(AND(B1216&amp;""="",F1216&amp;""=""),"",IF(I1216="تم التسليم",K1216+L1216-M1216-N1216,IF(I1216="مرتجع",-N1216,IF(I1216="ملغي",0,""))))</f>
        <v/>
      </c>
      <c r="P1216" s="6">
        <f>IF(AND(B1216&amp;""="",F1216&amp;""=""),"",IF(NOT(ISNUMBER(MATCH(F1216,'المنتجات'!$A$5:$A$204,0))),"كود المنتج غير معروف",IF(NOT(ISNUMBER(MATCH(E1216,'المحافظات'!$A$5:$A$44,0))),"المنطقة غير معروفة",IF(K1216&lt;0,"الخصم أكبر من قيمة الطلب",IF(I1216&amp;""="","اكتب الحالة","")))))</f>
        <v/>
      </c>
    </row>
    <row r="1217">
      <c r="A1217" s="17" t="n"/>
      <c r="B1217" s="5" t="n"/>
      <c r="C1217" s="5" t="n"/>
      <c r="D1217" s="13" t="n"/>
      <c r="E1217" s="5" t="n"/>
      <c r="F1217" s="5" t="n"/>
      <c r="G1217" s="15" t="n"/>
      <c r="H1217" s="14" t="n"/>
      <c r="I1217" s="5" t="n"/>
      <c r="J1217" s="6">
        <f>IF(AND(B1217&amp;""="",F1217&amp;""=""),"",IFERROR(INDEX('المنتجات'!$B$5:$B$204,MATCH($F1217,'المنتجات'!$A$5:$A$204,0))&amp;"",""))</f>
        <v/>
      </c>
      <c r="K1217" s="18">
        <f>IF(AND(B1217&amp;""="",F1217&amp;""=""),"",IFERROR(INDEX('المنتجات'!$D$5:$D$204,MATCH($F1217,'المنتجات'!$A$5:$A$204,0))*G1217-H1217,0))</f>
        <v/>
      </c>
      <c r="L1217" s="18">
        <f>IF(AND(B1217&amp;""="",F1217&amp;""=""),"",IF(I1217="تم التسليم",IFERROR(INDEX('المحافظات'!$B$5:$B$44,MATCH($E1217,'المحافظات'!$A$5:$A$44,0)),0),0))</f>
        <v/>
      </c>
      <c r="M1217" s="18">
        <f>IF(AND(B1217&amp;""="",F1217&amp;""=""),"",IFERROR(INDEX('المنتجات'!$C$5:$C$204,MATCH($F1217,'المنتجات'!$A$5:$A$204,0))*G1217,0))</f>
        <v/>
      </c>
      <c r="N1217" s="18">
        <f>IF(AND(B1217&amp;""="",F1217&amp;""=""),"",IF(I1217="تم التسليم",IFERROR(INDEX('المحافظات'!$C$5:$C$44,MATCH($E1217,'المحافظات'!$A$5:$A$44,0)),0),IF(I1217="مرتجع",IFERROR(INDEX('المحافظات'!$D$5:$D$44,MATCH($E1217,'المحافظات'!$A$5:$A$44,0)),0),0)))</f>
        <v/>
      </c>
      <c r="O1217" s="18">
        <f>IF(AND(B1217&amp;""="",F1217&amp;""=""),"",IF(I1217="تم التسليم",K1217+L1217-M1217-N1217,IF(I1217="مرتجع",-N1217,IF(I1217="ملغي",0,""))))</f>
        <v/>
      </c>
      <c r="P1217" s="6">
        <f>IF(AND(B1217&amp;""="",F1217&amp;""=""),"",IF(NOT(ISNUMBER(MATCH(F1217,'المنتجات'!$A$5:$A$204,0))),"كود المنتج غير معروف",IF(NOT(ISNUMBER(MATCH(E1217,'المحافظات'!$A$5:$A$44,0))),"المنطقة غير معروفة",IF(K1217&lt;0,"الخصم أكبر من قيمة الطلب",IF(I1217&amp;""="","اكتب الحالة","")))))</f>
        <v/>
      </c>
    </row>
    <row r="1218">
      <c r="A1218" s="17" t="n"/>
      <c r="B1218" s="5" t="n"/>
      <c r="C1218" s="5" t="n"/>
      <c r="D1218" s="13" t="n"/>
      <c r="E1218" s="5" t="n"/>
      <c r="F1218" s="5" t="n"/>
      <c r="G1218" s="15" t="n"/>
      <c r="H1218" s="14" t="n"/>
      <c r="I1218" s="5" t="n"/>
      <c r="J1218" s="6">
        <f>IF(AND(B1218&amp;""="",F1218&amp;""=""),"",IFERROR(INDEX('المنتجات'!$B$5:$B$204,MATCH($F1218,'المنتجات'!$A$5:$A$204,0))&amp;"",""))</f>
        <v/>
      </c>
      <c r="K1218" s="18">
        <f>IF(AND(B1218&amp;""="",F1218&amp;""=""),"",IFERROR(INDEX('المنتجات'!$D$5:$D$204,MATCH($F1218,'المنتجات'!$A$5:$A$204,0))*G1218-H1218,0))</f>
        <v/>
      </c>
      <c r="L1218" s="18">
        <f>IF(AND(B1218&amp;""="",F1218&amp;""=""),"",IF(I1218="تم التسليم",IFERROR(INDEX('المحافظات'!$B$5:$B$44,MATCH($E1218,'المحافظات'!$A$5:$A$44,0)),0),0))</f>
        <v/>
      </c>
      <c r="M1218" s="18">
        <f>IF(AND(B1218&amp;""="",F1218&amp;""=""),"",IFERROR(INDEX('المنتجات'!$C$5:$C$204,MATCH($F1218,'المنتجات'!$A$5:$A$204,0))*G1218,0))</f>
        <v/>
      </c>
      <c r="N1218" s="18">
        <f>IF(AND(B1218&amp;""="",F1218&amp;""=""),"",IF(I1218="تم التسليم",IFERROR(INDEX('المحافظات'!$C$5:$C$44,MATCH($E1218,'المحافظات'!$A$5:$A$44,0)),0),IF(I1218="مرتجع",IFERROR(INDEX('المحافظات'!$D$5:$D$44,MATCH($E1218,'المحافظات'!$A$5:$A$44,0)),0),0)))</f>
        <v/>
      </c>
      <c r="O1218" s="18">
        <f>IF(AND(B1218&amp;""="",F1218&amp;""=""),"",IF(I1218="تم التسليم",K1218+L1218-M1218-N1218,IF(I1218="مرتجع",-N1218,IF(I1218="ملغي",0,""))))</f>
        <v/>
      </c>
      <c r="P1218" s="6">
        <f>IF(AND(B1218&amp;""="",F1218&amp;""=""),"",IF(NOT(ISNUMBER(MATCH(F1218,'المنتجات'!$A$5:$A$204,0))),"كود المنتج غير معروف",IF(NOT(ISNUMBER(MATCH(E1218,'المحافظات'!$A$5:$A$44,0))),"المنطقة غير معروفة",IF(K1218&lt;0,"الخصم أكبر من قيمة الطلب",IF(I1218&amp;""="","اكتب الحالة","")))))</f>
        <v/>
      </c>
    </row>
    <row r="1219">
      <c r="A1219" s="17" t="n"/>
      <c r="B1219" s="5" t="n"/>
      <c r="C1219" s="5" t="n"/>
      <c r="D1219" s="13" t="n"/>
      <c r="E1219" s="5" t="n"/>
      <c r="F1219" s="5" t="n"/>
      <c r="G1219" s="15" t="n"/>
      <c r="H1219" s="14" t="n"/>
      <c r="I1219" s="5" t="n"/>
      <c r="J1219" s="6">
        <f>IF(AND(B1219&amp;""="",F1219&amp;""=""),"",IFERROR(INDEX('المنتجات'!$B$5:$B$204,MATCH($F1219,'المنتجات'!$A$5:$A$204,0))&amp;"",""))</f>
        <v/>
      </c>
      <c r="K1219" s="18">
        <f>IF(AND(B1219&amp;""="",F1219&amp;""=""),"",IFERROR(INDEX('المنتجات'!$D$5:$D$204,MATCH($F1219,'المنتجات'!$A$5:$A$204,0))*G1219-H1219,0))</f>
        <v/>
      </c>
      <c r="L1219" s="18">
        <f>IF(AND(B1219&amp;""="",F1219&amp;""=""),"",IF(I1219="تم التسليم",IFERROR(INDEX('المحافظات'!$B$5:$B$44,MATCH($E1219,'المحافظات'!$A$5:$A$44,0)),0),0))</f>
        <v/>
      </c>
      <c r="M1219" s="18">
        <f>IF(AND(B1219&amp;""="",F1219&amp;""=""),"",IFERROR(INDEX('المنتجات'!$C$5:$C$204,MATCH($F1219,'المنتجات'!$A$5:$A$204,0))*G1219,0))</f>
        <v/>
      </c>
      <c r="N1219" s="18">
        <f>IF(AND(B1219&amp;""="",F1219&amp;""=""),"",IF(I1219="تم التسليم",IFERROR(INDEX('المحافظات'!$C$5:$C$44,MATCH($E1219,'المحافظات'!$A$5:$A$44,0)),0),IF(I1219="مرتجع",IFERROR(INDEX('المحافظات'!$D$5:$D$44,MATCH($E1219,'المحافظات'!$A$5:$A$44,0)),0),0)))</f>
        <v/>
      </c>
      <c r="O1219" s="18">
        <f>IF(AND(B1219&amp;""="",F1219&amp;""=""),"",IF(I1219="تم التسليم",K1219+L1219-M1219-N1219,IF(I1219="مرتجع",-N1219,IF(I1219="ملغي",0,""))))</f>
        <v/>
      </c>
      <c r="P1219" s="6">
        <f>IF(AND(B1219&amp;""="",F1219&amp;""=""),"",IF(NOT(ISNUMBER(MATCH(F1219,'المنتجات'!$A$5:$A$204,0))),"كود المنتج غير معروف",IF(NOT(ISNUMBER(MATCH(E1219,'المحافظات'!$A$5:$A$44,0))),"المنطقة غير معروفة",IF(K1219&lt;0,"الخصم أكبر من قيمة الطلب",IF(I1219&amp;""="","اكتب الحالة","")))))</f>
        <v/>
      </c>
    </row>
    <row r="1220">
      <c r="A1220" s="17" t="n"/>
      <c r="B1220" s="5" t="n"/>
      <c r="C1220" s="5" t="n"/>
      <c r="D1220" s="13" t="n"/>
      <c r="E1220" s="5" t="n"/>
      <c r="F1220" s="5" t="n"/>
      <c r="G1220" s="15" t="n"/>
      <c r="H1220" s="14" t="n"/>
      <c r="I1220" s="5" t="n"/>
      <c r="J1220" s="6">
        <f>IF(AND(B1220&amp;""="",F1220&amp;""=""),"",IFERROR(INDEX('المنتجات'!$B$5:$B$204,MATCH($F1220,'المنتجات'!$A$5:$A$204,0))&amp;"",""))</f>
        <v/>
      </c>
      <c r="K1220" s="18">
        <f>IF(AND(B1220&amp;""="",F1220&amp;""=""),"",IFERROR(INDEX('المنتجات'!$D$5:$D$204,MATCH($F1220,'المنتجات'!$A$5:$A$204,0))*G1220-H1220,0))</f>
        <v/>
      </c>
      <c r="L1220" s="18">
        <f>IF(AND(B1220&amp;""="",F1220&amp;""=""),"",IF(I1220="تم التسليم",IFERROR(INDEX('المحافظات'!$B$5:$B$44,MATCH($E1220,'المحافظات'!$A$5:$A$44,0)),0),0))</f>
        <v/>
      </c>
      <c r="M1220" s="18">
        <f>IF(AND(B1220&amp;""="",F1220&amp;""=""),"",IFERROR(INDEX('المنتجات'!$C$5:$C$204,MATCH($F1220,'المنتجات'!$A$5:$A$204,0))*G1220,0))</f>
        <v/>
      </c>
      <c r="N1220" s="18">
        <f>IF(AND(B1220&amp;""="",F1220&amp;""=""),"",IF(I1220="تم التسليم",IFERROR(INDEX('المحافظات'!$C$5:$C$44,MATCH($E1220,'المحافظات'!$A$5:$A$44,0)),0),IF(I1220="مرتجع",IFERROR(INDEX('المحافظات'!$D$5:$D$44,MATCH($E1220,'المحافظات'!$A$5:$A$44,0)),0),0)))</f>
        <v/>
      </c>
      <c r="O1220" s="18">
        <f>IF(AND(B1220&amp;""="",F1220&amp;""=""),"",IF(I1220="تم التسليم",K1220+L1220-M1220-N1220,IF(I1220="مرتجع",-N1220,IF(I1220="ملغي",0,""))))</f>
        <v/>
      </c>
      <c r="P1220" s="6">
        <f>IF(AND(B1220&amp;""="",F1220&amp;""=""),"",IF(NOT(ISNUMBER(MATCH(F1220,'المنتجات'!$A$5:$A$204,0))),"كود المنتج غير معروف",IF(NOT(ISNUMBER(MATCH(E1220,'المحافظات'!$A$5:$A$44,0))),"المنطقة غير معروفة",IF(K1220&lt;0,"الخصم أكبر من قيمة الطلب",IF(I1220&amp;""="","اكتب الحالة","")))))</f>
        <v/>
      </c>
    </row>
    <row r="1221">
      <c r="A1221" s="17" t="n"/>
      <c r="B1221" s="5" t="n"/>
      <c r="C1221" s="5" t="n"/>
      <c r="D1221" s="13" t="n"/>
      <c r="E1221" s="5" t="n"/>
      <c r="F1221" s="5" t="n"/>
      <c r="G1221" s="15" t="n"/>
      <c r="H1221" s="14" t="n"/>
      <c r="I1221" s="5" t="n"/>
      <c r="J1221" s="6">
        <f>IF(AND(B1221&amp;""="",F1221&amp;""=""),"",IFERROR(INDEX('المنتجات'!$B$5:$B$204,MATCH($F1221,'المنتجات'!$A$5:$A$204,0))&amp;"",""))</f>
        <v/>
      </c>
      <c r="K1221" s="18">
        <f>IF(AND(B1221&amp;""="",F1221&amp;""=""),"",IFERROR(INDEX('المنتجات'!$D$5:$D$204,MATCH($F1221,'المنتجات'!$A$5:$A$204,0))*G1221-H1221,0))</f>
        <v/>
      </c>
      <c r="L1221" s="18">
        <f>IF(AND(B1221&amp;""="",F1221&amp;""=""),"",IF(I1221="تم التسليم",IFERROR(INDEX('المحافظات'!$B$5:$B$44,MATCH($E1221,'المحافظات'!$A$5:$A$44,0)),0),0))</f>
        <v/>
      </c>
      <c r="M1221" s="18">
        <f>IF(AND(B1221&amp;""="",F1221&amp;""=""),"",IFERROR(INDEX('المنتجات'!$C$5:$C$204,MATCH($F1221,'المنتجات'!$A$5:$A$204,0))*G1221,0))</f>
        <v/>
      </c>
      <c r="N1221" s="18">
        <f>IF(AND(B1221&amp;""="",F1221&amp;""=""),"",IF(I1221="تم التسليم",IFERROR(INDEX('المحافظات'!$C$5:$C$44,MATCH($E1221,'المحافظات'!$A$5:$A$44,0)),0),IF(I1221="مرتجع",IFERROR(INDEX('المحافظات'!$D$5:$D$44,MATCH($E1221,'المحافظات'!$A$5:$A$44,0)),0),0)))</f>
        <v/>
      </c>
      <c r="O1221" s="18">
        <f>IF(AND(B1221&amp;""="",F1221&amp;""=""),"",IF(I1221="تم التسليم",K1221+L1221-M1221-N1221,IF(I1221="مرتجع",-N1221,IF(I1221="ملغي",0,""))))</f>
        <v/>
      </c>
      <c r="P1221" s="6">
        <f>IF(AND(B1221&amp;""="",F1221&amp;""=""),"",IF(NOT(ISNUMBER(MATCH(F1221,'المنتجات'!$A$5:$A$204,0))),"كود المنتج غير معروف",IF(NOT(ISNUMBER(MATCH(E1221,'المحافظات'!$A$5:$A$44,0))),"المنطقة غير معروفة",IF(K1221&lt;0,"الخصم أكبر من قيمة الطلب",IF(I1221&amp;""="","اكتب الحالة","")))))</f>
        <v/>
      </c>
    </row>
    <row r="1222">
      <c r="A1222" s="17" t="n"/>
      <c r="B1222" s="5" t="n"/>
      <c r="C1222" s="5" t="n"/>
      <c r="D1222" s="13" t="n"/>
      <c r="E1222" s="5" t="n"/>
      <c r="F1222" s="5" t="n"/>
      <c r="G1222" s="15" t="n"/>
      <c r="H1222" s="14" t="n"/>
      <c r="I1222" s="5" t="n"/>
      <c r="J1222" s="6">
        <f>IF(AND(B1222&amp;""="",F1222&amp;""=""),"",IFERROR(INDEX('المنتجات'!$B$5:$B$204,MATCH($F1222,'المنتجات'!$A$5:$A$204,0))&amp;"",""))</f>
        <v/>
      </c>
      <c r="K1222" s="18">
        <f>IF(AND(B1222&amp;""="",F1222&amp;""=""),"",IFERROR(INDEX('المنتجات'!$D$5:$D$204,MATCH($F1222,'المنتجات'!$A$5:$A$204,0))*G1222-H1222,0))</f>
        <v/>
      </c>
      <c r="L1222" s="18">
        <f>IF(AND(B1222&amp;""="",F1222&amp;""=""),"",IF(I1222="تم التسليم",IFERROR(INDEX('المحافظات'!$B$5:$B$44,MATCH($E1222,'المحافظات'!$A$5:$A$44,0)),0),0))</f>
        <v/>
      </c>
      <c r="M1222" s="18">
        <f>IF(AND(B1222&amp;""="",F1222&amp;""=""),"",IFERROR(INDEX('المنتجات'!$C$5:$C$204,MATCH($F1222,'المنتجات'!$A$5:$A$204,0))*G1222,0))</f>
        <v/>
      </c>
      <c r="N1222" s="18">
        <f>IF(AND(B1222&amp;""="",F1222&amp;""=""),"",IF(I1222="تم التسليم",IFERROR(INDEX('المحافظات'!$C$5:$C$44,MATCH($E1222,'المحافظات'!$A$5:$A$44,0)),0),IF(I1222="مرتجع",IFERROR(INDEX('المحافظات'!$D$5:$D$44,MATCH($E1222,'المحافظات'!$A$5:$A$44,0)),0),0)))</f>
        <v/>
      </c>
      <c r="O1222" s="18">
        <f>IF(AND(B1222&amp;""="",F1222&amp;""=""),"",IF(I1222="تم التسليم",K1222+L1222-M1222-N1222,IF(I1222="مرتجع",-N1222,IF(I1222="ملغي",0,""))))</f>
        <v/>
      </c>
      <c r="P1222" s="6">
        <f>IF(AND(B1222&amp;""="",F1222&amp;""=""),"",IF(NOT(ISNUMBER(MATCH(F1222,'المنتجات'!$A$5:$A$204,0))),"كود المنتج غير معروف",IF(NOT(ISNUMBER(MATCH(E1222,'المحافظات'!$A$5:$A$44,0))),"المنطقة غير معروفة",IF(K1222&lt;0,"الخصم أكبر من قيمة الطلب",IF(I1222&amp;""="","اكتب الحالة","")))))</f>
        <v/>
      </c>
    </row>
    <row r="1223">
      <c r="A1223" s="17" t="n"/>
      <c r="B1223" s="5" t="n"/>
      <c r="C1223" s="5" t="n"/>
      <c r="D1223" s="13" t="n"/>
      <c r="E1223" s="5" t="n"/>
      <c r="F1223" s="5" t="n"/>
      <c r="G1223" s="15" t="n"/>
      <c r="H1223" s="14" t="n"/>
      <c r="I1223" s="5" t="n"/>
      <c r="J1223" s="6">
        <f>IF(AND(B1223&amp;""="",F1223&amp;""=""),"",IFERROR(INDEX('المنتجات'!$B$5:$B$204,MATCH($F1223,'المنتجات'!$A$5:$A$204,0))&amp;"",""))</f>
        <v/>
      </c>
      <c r="K1223" s="18">
        <f>IF(AND(B1223&amp;""="",F1223&amp;""=""),"",IFERROR(INDEX('المنتجات'!$D$5:$D$204,MATCH($F1223,'المنتجات'!$A$5:$A$204,0))*G1223-H1223,0))</f>
        <v/>
      </c>
      <c r="L1223" s="18">
        <f>IF(AND(B1223&amp;""="",F1223&amp;""=""),"",IF(I1223="تم التسليم",IFERROR(INDEX('المحافظات'!$B$5:$B$44,MATCH($E1223,'المحافظات'!$A$5:$A$44,0)),0),0))</f>
        <v/>
      </c>
      <c r="M1223" s="18">
        <f>IF(AND(B1223&amp;""="",F1223&amp;""=""),"",IFERROR(INDEX('المنتجات'!$C$5:$C$204,MATCH($F1223,'المنتجات'!$A$5:$A$204,0))*G1223,0))</f>
        <v/>
      </c>
      <c r="N1223" s="18">
        <f>IF(AND(B1223&amp;""="",F1223&amp;""=""),"",IF(I1223="تم التسليم",IFERROR(INDEX('المحافظات'!$C$5:$C$44,MATCH($E1223,'المحافظات'!$A$5:$A$44,0)),0),IF(I1223="مرتجع",IFERROR(INDEX('المحافظات'!$D$5:$D$44,MATCH($E1223,'المحافظات'!$A$5:$A$44,0)),0),0)))</f>
        <v/>
      </c>
      <c r="O1223" s="18">
        <f>IF(AND(B1223&amp;""="",F1223&amp;""=""),"",IF(I1223="تم التسليم",K1223+L1223-M1223-N1223,IF(I1223="مرتجع",-N1223,IF(I1223="ملغي",0,""))))</f>
        <v/>
      </c>
      <c r="P1223" s="6">
        <f>IF(AND(B1223&amp;""="",F1223&amp;""=""),"",IF(NOT(ISNUMBER(MATCH(F1223,'المنتجات'!$A$5:$A$204,0))),"كود المنتج غير معروف",IF(NOT(ISNUMBER(MATCH(E1223,'المحافظات'!$A$5:$A$44,0))),"المنطقة غير معروفة",IF(K1223&lt;0,"الخصم أكبر من قيمة الطلب",IF(I1223&amp;""="","اكتب الحالة","")))))</f>
        <v/>
      </c>
    </row>
    <row r="1224">
      <c r="A1224" s="17" t="n"/>
      <c r="B1224" s="5" t="n"/>
      <c r="C1224" s="5" t="n"/>
      <c r="D1224" s="13" t="n"/>
      <c r="E1224" s="5" t="n"/>
      <c r="F1224" s="5" t="n"/>
      <c r="G1224" s="15" t="n"/>
      <c r="H1224" s="14" t="n"/>
      <c r="I1224" s="5" t="n"/>
      <c r="J1224" s="6">
        <f>IF(AND(B1224&amp;""="",F1224&amp;""=""),"",IFERROR(INDEX('المنتجات'!$B$5:$B$204,MATCH($F1224,'المنتجات'!$A$5:$A$204,0))&amp;"",""))</f>
        <v/>
      </c>
      <c r="K1224" s="18">
        <f>IF(AND(B1224&amp;""="",F1224&amp;""=""),"",IFERROR(INDEX('المنتجات'!$D$5:$D$204,MATCH($F1224,'المنتجات'!$A$5:$A$204,0))*G1224-H1224,0))</f>
        <v/>
      </c>
      <c r="L1224" s="18">
        <f>IF(AND(B1224&amp;""="",F1224&amp;""=""),"",IF(I1224="تم التسليم",IFERROR(INDEX('المحافظات'!$B$5:$B$44,MATCH($E1224,'المحافظات'!$A$5:$A$44,0)),0),0))</f>
        <v/>
      </c>
      <c r="M1224" s="18">
        <f>IF(AND(B1224&amp;""="",F1224&amp;""=""),"",IFERROR(INDEX('المنتجات'!$C$5:$C$204,MATCH($F1224,'المنتجات'!$A$5:$A$204,0))*G1224,0))</f>
        <v/>
      </c>
      <c r="N1224" s="18">
        <f>IF(AND(B1224&amp;""="",F1224&amp;""=""),"",IF(I1224="تم التسليم",IFERROR(INDEX('المحافظات'!$C$5:$C$44,MATCH($E1224,'المحافظات'!$A$5:$A$44,0)),0),IF(I1224="مرتجع",IFERROR(INDEX('المحافظات'!$D$5:$D$44,MATCH($E1224,'المحافظات'!$A$5:$A$44,0)),0),0)))</f>
        <v/>
      </c>
      <c r="O1224" s="18">
        <f>IF(AND(B1224&amp;""="",F1224&amp;""=""),"",IF(I1224="تم التسليم",K1224+L1224-M1224-N1224,IF(I1224="مرتجع",-N1224,IF(I1224="ملغي",0,""))))</f>
        <v/>
      </c>
      <c r="P1224" s="6">
        <f>IF(AND(B1224&amp;""="",F1224&amp;""=""),"",IF(NOT(ISNUMBER(MATCH(F1224,'المنتجات'!$A$5:$A$204,0))),"كود المنتج غير معروف",IF(NOT(ISNUMBER(MATCH(E1224,'المحافظات'!$A$5:$A$44,0))),"المنطقة غير معروفة",IF(K1224&lt;0,"الخصم أكبر من قيمة الطلب",IF(I1224&amp;""="","اكتب الحالة","")))))</f>
        <v/>
      </c>
    </row>
    <row r="1225">
      <c r="A1225" s="17" t="n"/>
      <c r="B1225" s="5" t="n"/>
      <c r="C1225" s="5" t="n"/>
      <c r="D1225" s="13" t="n"/>
      <c r="E1225" s="5" t="n"/>
      <c r="F1225" s="5" t="n"/>
      <c r="G1225" s="15" t="n"/>
      <c r="H1225" s="14" t="n"/>
      <c r="I1225" s="5" t="n"/>
      <c r="J1225" s="6">
        <f>IF(AND(B1225&amp;""="",F1225&amp;""=""),"",IFERROR(INDEX('المنتجات'!$B$5:$B$204,MATCH($F1225,'المنتجات'!$A$5:$A$204,0))&amp;"",""))</f>
        <v/>
      </c>
      <c r="K1225" s="18">
        <f>IF(AND(B1225&amp;""="",F1225&amp;""=""),"",IFERROR(INDEX('المنتجات'!$D$5:$D$204,MATCH($F1225,'المنتجات'!$A$5:$A$204,0))*G1225-H1225,0))</f>
        <v/>
      </c>
      <c r="L1225" s="18">
        <f>IF(AND(B1225&amp;""="",F1225&amp;""=""),"",IF(I1225="تم التسليم",IFERROR(INDEX('المحافظات'!$B$5:$B$44,MATCH($E1225,'المحافظات'!$A$5:$A$44,0)),0),0))</f>
        <v/>
      </c>
      <c r="M1225" s="18">
        <f>IF(AND(B1225&amp;""="",F1225&amp;""=""),"",IFERROR(INDEX('المنتجات'!$C$5:$C$204,MATCH($F1225,'المنتجات'!$A$5:$A$204,0))*G1225,0))</f>
        <v/>
      </c>
      <c r="N1225" s="18">
        <f>IF(AND(B1225&amp;""="",F1225&amp;""=""),"",IF(I1225="تم التسليم",IFERROR(INDEX('المحافظات'!$C$5:$C$44,MATCH($E1225,'المحافظات'!$A$5:$A$44,0)),0),IF(I1225="مرتجع",IFERROR(INDEX('المحافظات'!$D$5:$D$44,MATCH($E1225,'المحافظات'!$A$5:$A$44,0)),0),0)))</f>
        <v/>
      </c>
      <c r="O1225" s="18">
        <f>IF(AND(B1225&amp;""="",F1225&amp;""=""),"",IF(I1225="تم التسليم",K1225+L1225-M1225-N1225,IF(I1225="مرتجع",-N1225,IF(I1225="ملغي",0,""))))</f>
        <v/>
      </c>
      <c r="P1225" s="6">
        <f>IF(AND(B1225&amp;""="",F1225&amp;""=""),"",IF(NOT(ISNUMBER(MATCH(F1225,'المنتجات'!$A$5:$A$204,0))),"كود المنتج غير معروف",IF(NOT(ISNUMBER(MATCH(E1225,'المحافظات'!$A$5:$A$44,0))),"المنطقة غير معروفة",IF(K1225&lt;0,"الخصم أكبر من قيمة الطلب",IF(I1225&amp;""="","اكتب الحالة","")))))</f>
        <v/>
      </c>
    </row>
    <row r="1226">
      <c r="A1226" s="17" t="n"/>
      <c r="B1226" s="5" t="n"/>
      <c r="C1226" s="5" t="n"/>
      <c r="D1226" s="13" t="n"/>
      <c r="E1226" s="5" t="n"/>
      <c r="F1226" s="5" t="n"/>
      <c r="G1226" s="15" t="n"/>
      <c r="H1226" s="14" t="n"/>
      <c r="I1226" s="5" t="n"/>
      <c r="J1226" s="6">
        <f>IF(AND(B1226&amp;""="",F1226&amp;""=""),"",IFERROR(INDEX('المنتجات'!$B$5:$B$204,MATCH($F1226,'المنتجات'!$A$5:$A$204,0))&amp;"",""))</f>
        <v/>
      </c>
      <c r="K1226" s="18">
        <f>IF(AND(B1226&amp;""="",F1226&amp;""=""),"",IFERROR(INDEX('المنتجات'!$D$5:$D$204,MATCH($F1226,'المنتجات'!$A$5:$A$204,0))*G1226-H1226,0))</f>
        <v/>
      </c>
      <c r="L1226" s="18">
        <f>IF(AND(B1226&amp;""="",F1226&amp;""=""),"",IF(I1226="تم التسليم",IFERROR(INDEX('المحافظات'!$B$5:$B$44,MATCH($E1226,'المحافظات'!$A$5:$A$44,0)),0),0))</f>
        <v/>
      </c>
      <c r="M1226" s="18">
        <f>IF(AND(B1226&amp;""="",F1226&amp;""=""),"",IFERROR(INDEX('المنتجات'!$C$5:$C$204,MATCH($F1226,'المنتجات'!$A$5:$A$204,0))*G1226,0))</f>
        <v/>
      </c>
      <c r="N1226" s="18">
        <f>IF(AND(B1226&amp;""="",F1226&amp;""=""),"",IF(I1226="تم التسليم",IFERROR(INDEX('المحافظات'!$C$5:$C$44,MATCH($E1226,'المحافظات'!$A$5:$A$44,0)),0),IF(I1226="مرتجع",IFERROR(INDEX('المحافظات'!$D$5:$D$44,MATCH($E1226,'المحافظات'!$A$5:$A$44,0)),0),0)))</f>
        <v/>
      </c>
      <c r="O1226" s="18">
        <f>IF(AND(B1226&amp;""="",F1226&amp;""=""),"",IF(I1226="تم التسليم",K1226+L1226-M1226-N1226,IF(I1226="مرتجع",-N1226,IF(I1226="ملغي",0,""))))</f>
        <v/>
      </c>
      <c r="P1226" s="6">
        <f>IF(AND(B1226&amp;""="",F1226&amp;""=""),"",IF(NOT(ISNUMBER(MATCH(F1226,'المنتجات'!$A$5:$A$204,0))),"كود المنتج غير معروف",IF(NOT(ISNUMBER(MATCH(E1226,'المحافظات'!$A$5:$A$44,0))),"المنطقة غير معروفة",IF(K1226&lt;0,"الخصم أكبر من قيمة الطلب",IF(I1226&amp;""="","اكتب الحالة","")))))</f>
        <v/>
      </c>
    </row>
    <row r="1227">
      <c r="A1227" s="17" t="n"/>
      <c r="B1227" s="5" t="n"/>
      <c r="C1227" s="5" t="n"/>
      <c r="D1227" s="13" t="n"/>
      <c r="E1227" s="5" t="n"/>
      <c r="F1227" s="5" t="n"/>
      <c r="G1227" s="15" t="n"/>
      <c r="H1227" s="14" t="n"/>
      <c r="I1227" s="5" t="n"/>
      <c r="J1227" s="6">
        <f>IF(AND(B1227&amp;""="",F1227&amp;""=""),"",IFERROR(INDEX('المنتجات'!$B$5:$B$204,MATCH($F1227,'المنتجات'!$A$5:$A$204,0))&amp;"",""))</f>
        <v/>
      </c>
      <c r="K1227" s="18">
        <f>IF(AND(B1227&amp;""="",F1227&amp;""=""),"",IFERROR(INDEX('المنتجات'!$D$5:$D$204,MATCH($F1227,'المنتجات'!$A$5:$A$204,0))*G1227-H1227,0))</f>
        <v/>
      </c>
      <c r="L1227" s="18">
        <f>IF(AND(B1227&amp;""="",F1227&amp;""=""),"",IF(I1227="تم التسليم",IFERROR(INDEX('المحافظات'!$B$5:$B$44,MATCH($E1227,'المحافظات'!$A$5:$A$44,0)),0),0))</f>
        <v/>
      </c>
      <c r="M1227" s="18">
        <f>IF(AND(B1227&amp;""="",F1227&amp;""=""),"",IFERROR(INDEX('المنتجات'!$C$5:$C$204,MATCH($F1227,'المنتجات'!$A$5:$A$204,0))*G1227,0))</f>
        <v/>
      </c>
      <c r="N1227" s="18">
        <f>IF(AND(B1227&amp;""="",F1227&amp;""=""),"",IF(I1227="تم التسليم",IFERROR(INDEX('المحافظات'!$C$5:$C$44,MATCH($E1227,'المحافظات'!$A$5:$A$44,0)),0),IF(I1227="مرتجع",IFERROR(INDEX('المحافظات'!$D$5:$D$44,MATCH($E1227,'المحافظات'!$A$5:$A$44,0)),0),0)))</f>
        <v/>
      </c>
      <c r="O1227" s="18">
        <f>IF(AND(B1227&amp;""="",F1227&amp;""=""),"",IF(I1227="تم التسليم",K1227+L1227-M1227-N1227,IF(I1227="مرتجع",-N1227,IF(I1227="ملغي",0,""))))</f>
        <v/>
      </c>
      <c r="P1227" s="6">
        <f>IF(AND(B1227&amp;""="",F1227&amp;""=""),"",IF(NOT(ISNUMBER(MATCH(F1227,'المنتجات'!$A$5:$A$204,0))),"كود المنتج غير معروف",IF(NOT(ISNUMBER(MATCH(E1227,'المحافظات'!$A$5:$A$44,0))),"المنطقة غير معروفة",IF(K1227&lt;0,"الخصم أكبر من قيمة الطلب",IF(I1227&amp;""="","اكتب الحالة","")))))</f>
        <v/>
      </c>
    </row>
    <row r="1228">
      <c r="A1228" s="17" t="n"/>
      <c r="B1228" s="5" t="n"/>
      <c r="C1228" s="5" t="n"/>
      <c r="D1228" s="13" t="n"/>
      <c r="E1228" s="5" t="n"/>
      <c r="F1228" s="5" t="n"/>
      <c r="G1228" s="15" t="n"/>
      <c r="H1228" s="14" t="n"/>
      <c r="I1228" s="5" t="n"/>
      <c r="J1228" s="6">
        <f>IF(AND(B1228&amp;""="",F1228&amp;""=""),"",IFERROR(INDEX('المنتجات'!$B$5:$B$204,MATCH($F1228,'المنتجات'!$A$5:$A$204,0))&amp;"",""))</f>
        <v/>
      </c>
      <c r="K1228" s="18">
        <f>IF(AND(B1228&amp;""="",F1228&amp;""=""),"",IFERROR(INDEX('المنتجات'!$D$5:$D$204,MATCH($F1228,'المنتجات'!$A$5:$A$204,0))*G1228-H1228,0))</f>
        <v/>
      </c>
      <c r="L1228" s="18">
        <f>IF(AND(B1228&amp;""="",F1228&amp;""=""),"",IF(I1228="تم التسليم",IFERROR(INDEX('المحافظات'!$B$5:$B$44,MATCH($E1228,'المحافظات'!$A$5:$A$44,0)),0),0))</f>
        <v/>
      </c>
      <c r="M1228" s="18">
        <f>IF(AND(B1228&amp;""="",F1228&amp;""=""),"",IFERROR(INDEX('المنتجات'!$C$5:$C$204,MATCH($F1228,'المنتجات'!$A$5:$A$204,0))*G1228,0))</f>
        <v/>
      </c>
      <c r="N1228" s="18">
        <f>IF(AND(B1228&amp;""="",F1228&amp;""=""),"",IF(I1228="تم التسليم",IFERROR(INDEX('المحافظات'!$C$5:$C$44,MATCH($E1228,'المحافظات'!$A$5:$A$44,0)),0),IF(I1228="مرتجع",IFERROR(INDEX('المحافظات'!$D$5:$D$44,MATCH($E1228,'المحافظات'!$A$5:$A$44,0)),0),0)))</f>
        <v/>
      </c>
      <c r="O1228" s="18">
        <f>IF(AND(B1228&amp;""="",F1228&amp;""=""),"",IF(I1228="تم التسليم",K1228+L1228-M1228-N1228,IF(I1228="مرتجع",-N1228,IF(I1228="ملغي",0,""))))</f>
        <v/>
      </c>
      <c r="P1228" s="6">
        <f>IF(AND(B1228&amp;""="",F1228&amp;""=""),"",IF(NOT(ISNUMBER(MATCH(F1228,'المنتجات'!$A$5:$A$204,0))),"كود المنتج غير معروف",IF(NOT(ISNUMBER(MATCH(E1228,'المحافظات'!$A$5:$A$44,0))),"المنطقة غير معروفة",IF(K1228&lt;0,"الخصم أكبر من قيمة الطلب",IF(I1228&amp;""="","اكتب الحالة","")))))</f>
        <v/>
      </c>
    </row>
    <row r="1229">
      <c r="A1229" s="17" t="n"/>
      <c r="B1229" s="5" t="n"/>
      <c r="C1229" s="5" t="n"/>
      <c r="D1229" s="13" t="n"/>
      <c r="E1229" s="5" t="n"/>
      <c r="F1229" s="5" t="n"/>
      <c r="G1229" s="15" t="n"/>
      <c r="H1229" s="14" t="n"/>
      <c r="I1229" s="5" t="n"/>
      <c r="J1229" s="6">
        <f>IF(AND(B1229&amp;""="",F1229&amp;""=""),"",IFERROR(INDEX('المنتجات'!$B$5:$B$204,MATCH($F1229,'المنتجات'!$A$5:$A$204,0))&amp;"",""))</f>
        <v/>
      </c>
      <c r="K1229" s="18">
        <f>IF(AND(B1229&amp;""="",F1229&amp;""=""),"",IFERROR(INDEX('المنتجات'!$D$5:$D$204,MATCH($F1229,'المنتجات'!$A$5:$A$204,0))*G1229-H1229,0))</f>
        <v/>
      </c>
      <c r="L1229" s="18">
        <f>IF(AND(B1229&amp;""="",F1229&amp;""=""),"",IF(I1229="تم التسليم",IFERROR(INDEX('المحافظات'!$B$5:$B$44,MATCH($E1229,'المحافظات'!$A$5:$A$44,0)),0),0))</f>
        <v/>
      </c>
      <c r="M1229" s="18">
        <f>IF(AND(B1229&amp;""="",F1229&amp;""=""),"",IFERROR(INDEX('المنتجات'!$C$5:$C$204,MATCH($F1229,'المنتجات'!$A$5:$A$204,0))*G1229,0))</f>
        <v/>
      </c>
      <c r="N1229" s="18">
        <f>IF(AND(B1229&amp;""="",F1229&amp;""=""),"",IF(I1229="تم التسليم",IFERROR(INDEX('المحافظات'!$C$5:$C$44,MATCH($E1229,'المحافظات'!$A$5:$A$44,0)),0),IF(I1229="مرتجع",IFERROR(INDEX('المحافظات'!$D$5:$D$44,MATCH($E1229,'المحافظات'!$A$5:$A$44,0)),0),0)))</f>
        <v/>
      </c>
      <c r="O1229" s="18">
        <f>IF(AND(B1229&amp;""="",F1229&amp;""=""),"",IF(I1229="تم التسليم",K1229+L1229-M1229-N1229,IF(I1229="مرتجع",-N1229,IF(I1229="ملغي",0,""))))</f>
        <v/>
      </c>
      <c r="P1229" s="6">
        <f>IF(AND(B1229&amp;""="",F1229&amp;""=""),"",IF(NOT(ISNUMBER(MATCH(F1229,'المنتجات'!$A$5:$A$204,0))),"كود المنتج غير معروف",IF(NOT(ISNUMBER(MATCH(E1229,'المحافظات'!$A$5:$A$44,0))),"المنطقة غير معروفة",IF(K1229&lt;0,"الخصم أكبر من قيمة الطلب",IF(I1229&amp;""="","اكتب الحالة","")))))</f>
        <v/>
      </c>
    </row>
    <row r="1230">
      <c r="A1230" s="17" t="n"/>
      <c r="B1230" s="5" t="n"/>
      <c r="C1230" s="5" t="n"/>
      <c r="D1230" s="13" t="n"/>
      <c r="E1230" s="5" t="n"/>
      <c r="F1230" s="5" t="n"/>
      <c r="G1230" s="15" t="n"/>
      <c r="H1230" s="14" t="n"/>
      <c r="I1230" s="5" t="n"/>
      <c r="J1230" s="6">
        <f>IF(AND(B1230&amp;""="",F1230&amp;""=""),"",IFERROR(INDEX('المنتجات'!$B$5:$B$204,MATCH($F1230,'المنتجات'!$A$5:$A$204,0))&amp;"",""))</f>
        <v/>
      </c>
      <c r="K1230" s="18">
        <f>IF(AND(B1230&amp;""="",F1230&amp;""=""),"",IFERROR(INDEX('المنتجات'!$D$5:$D$204,MATCH($F1230,'المنتجات'!$A$5:$A$204,0))*G1230-H1230,0))</f>
        <v/>
      </c>
      <c r="L1230" s="18">
        <f>IF(AND(B1230&amp;""="",F1230&amp;""=""),"",IF(I1230="تم التسليم",IFERROR(INDEX('المحافظات'!$B$5:$B$44,MATCH($E1230,'المحافظات'!$A$5:$A$44,0)),0),0))</f>
        <v/>
      </c>
      <c r="M1230" s="18">
        <f>IF(AND(B1230&amp;""="",F1230&amp;""=""),"",IFERROR(INDEX('المنتجات'!$C$5:$C$204,MATCH($F1230,'المنتجات'!$A$5:$A$204,0))*G1230,0))</f>
        <v/>
      </c>
      <c r="N1230" s="18">
        <f>IF(AND(B1230&amp;""="",F1230&amp;""=""),"",IF(I1230="تم التسليم",IFERROR(INDEX('المحافظات'!$C$5:$C$44,MATCH($E1230,'المحافظات'!$A$5:$A$44,0)),0),IF(I1230="مرتجع",IFERROR(INDEX('المحافظات'!$D$5:$D$44,MATCH($E1230,'المحافظات'!$A$5:$A$44,0)),0),0)))</f>
        <v/>
      </c>
      <c r="O1230" s="18">
        <f>IF(AND(B1230&amp;""="",F1230&amp;""=""),"",IF(I1230="تم التسليم",K1230+L1230-M1230-N1230,IF(I1230="مرتجع",-N1230,IF(I1230="ملغي",0,""))))</f>
        <v/>
      </c>
      <c r="P1230" s="6">
        <f>IF(AND(B1230&amp;""="",F1230&amp;""=""),"",IF(NOT(ISNUMBER(MATCH(F1230,'المنتجات'!$A$5:$A$204,0))),"كود المنتج غير معروف",IF(NOT(ISNUMBER(MATCH(E1230,'المحافظات'!$A$5:$A$44,0))),"المنطقة غير معروفة",IF(K1230&lt;0,"الخصم أكبر من قيمة الطلب",IF(I1230&amp;""="","اكتب الحالة","")))))</f>
        <v/>
      </c>
    </row>
    <row r="1231">
      <c r="A1231" s="17" t="n"/>
      <c r="B1231" s="5" t="n"/>
      <c r="C1231" s="5" t="n"/>
      <c r="D1231" s="13" t="n"/>
      <c r="E1231" s="5" t="n"/>
      <c r="F1231" s="5" t="n"/>
      <c r="G1231" s="15" t="n"/>
      <c r="H1231" s="14" t="n"/>
      <c r="I1231" s="5" t="n"/>
      <c r="J1231" s="6">
        <f>IF(AND(B1231&amp;""="",F1231&amp;""=""),"",IFERROR(INDEX('المنتجات'!$B$5:$B$204,MATCH($F1231,'المنتجات'!$A$5:$A$204,0))&amp;"",""))</f>
        <v/>
      </c>
      <c r="K1231" s="18">
        <f>IF(AND(B1231&amp;""="",F1231&amp;""=""),"",IFERROR(INDEX('المنتجات'!$D$5:$D$204,MATCH($F1231,'المنتجات'!$A$5:$A$204,0))*G1231-H1231,0))</f>
        <v/>
      </c>
      <c r="L1231" s="18">
        <f>IF(AND(B1231&amp;""="",F1231&amp;""=""),"",IF(I1231="تم التسليم",IFERROR(INDEX('المحافظات'!$B$5:$B$44,MATCH($E1231,'المحافظات'!$A$5:$A$44,0)),0),0))</f>
        <v/>
      </c>
      <c r="M1231" s="18">
        <f>IF(AND(B1231&amp;""="",F1231&amp;""=""),"",IFERROR(INDEX('المنتجات'!$C$5:$C$204,MATCH($F1231,'المنتجات'!$A$5:$A$204,0))*G1231,0))</f>
        <v/>
      </c>
      <c r="N1231" s="18">
        <f>IF(AND(B1231&amp;""="",F1231&amp;""=""),"",IF(I1231="تم التسليم",IFERROR(INDEX('المحافظات'!$C$5:$C$44,MATCH($E1231,'المحافظات'!$A$5:$A$44,0)),0),IF(I1231="مرتجع",IFERROR(INDEX('المحافظات'!$D$5:$D$44,MATCH($E1231,'المحافظات'!$A$5:$A$44,0)),0),0)))</f>
        <v/>
      </c>
      <c r="O1231" s="18">
        <f>IF(AND(B1231&amp;""="",F1231&amp;""=""),"",IF(I1231="تم التسليم",K1231+L1231-M1231-N1231,IF(I1231="مرتجع",-N1231,IF(I1231="ملغي",0,""))))</f>
        <v/>
      </c>
      <c r="P1231" s="6">
        <f>IF(AND(B1231&amp;""="",F1231&amp;""=""),"",IF(NOT(ISNUMBER(MATCH(F1231,'المنتجات'!$A$5:$A$204,0))),"كود المنتج غير معروف",IF(NOT(ISNUMBER(MATCH(E1231,'المحافظات'!$A$5:$A$44,0))),"المنطقة غير معروفة",IF(K1231&lt;0,"الخصم أكبر من قيمة الطلب",IF(I1231&amp;""="","اكتب الحالة","")))))</f>
        <v/>
      </c>
    </row>
    <row r="1232">
      <c r="A1232" s="17" t="n"/>
      <c r="B1232" s="5" t="n"/>
      <c r="C1232" s="5" t="n"/>
      <c r="D1232" s="13" t="n"/>
      <c r="E1232" s="5" t="n"/>
      <c r="F1232" s="5" t="n"/>
      <c r="G1232" s="15" t="n"/>
      <c r="H1232" s="14" t="n"/>
      <c r="I1232" s="5" t="n"/>
      <c r="J1232" s="6">
        <f>IF(AND(B1232&amp;""="",F1232&amp;""=""),"",IFERROR(INDEX('المنتجات'!$B$5:$B$204,MATCH($F1232,'المنتجات'!$A$5:$A$204,0))&amp;"",""))</f>
        <v/>
      </c>
      <c r="K1232" s="18">
        <f>IF(AND(B1232&amp;""="",F1232&amp;""=""),"",IFERROR(INDEX('المنتجات'!$D$5:$D$204,MATCH($F1232,'المنتجات'!$A$5:$A$204,0))*G1232-H1232,0))</f>
        <v/>
      </c>
      <c r="L1232" s="18">
        <f>IF(AND(B1232&amp;""="",F1232&amp;""=""),"",IF(I1232="تم التسليم",IFERROR(INDEX('المحافظات'!$B$5:$B$44,MATCH($E1232,'المحافظات'!$A$5:$A$44,0)),0),0))</f>
        <v/>
      </c>
      <c r="M1232" s="18">
        <f>IF(AND(B1232&amp;""="",F1232&amp;""=""),"",IFERROR(INDEX('المنتجات'!$C$5:$C$204,MATCH($F1232,'المنتجات'!$A$5:$A$204,0))*G1232,0))</f>
        <v/>
      </c>
      <c r="N1232" s="18">
        <f>IF(AND(B1232&amp;""="",F1232&amp;""=""),"",IF(I1232="تم التسليم",IFERROR(INDEX('المحافظات'!$C$5:$C$44,MATCH($E1232,'المحافظات'!$A$5:$A$44,0)),0),IF(I1232="مرتجع",IFERROR(INDEX('المحافظات'!$D$5:$D$44,MATCH($E1232,'المحافظات'!$A$5:$A$44,0)),0),0)))</f>
        <v/>
      </c>
      <c r="O1232" s="18">
        <f>IF(AND(B1232&amp;""="",F1232&amp;""=""),"",IF(I1232="تم التسليم",K1232+L1232-M1232-N1232,IF(I1232="مرتجع",-N1232,IF(I1232="ملغي",0,""))))</f>
        <v/>
      </c>
      <c r="P1232" s="6">
        <f>IF(AND(B1232&amp;""="",F1232&amp;""=""),"",IF(NOT(ISNUMBER(MATCH(F1232,'المنتجات'!$A$5:$A$204,0))),"كود المنتج غير معروف",IF(NOT(ISNUMBER(MATCH(E1232,'المحافظات'!$A$5:$A$44,0))),"المنطقة غير معروفة",IF(K1232&lt;0,"الخصم أكبر من قيمة الطلب",IF(I1232&amp;""="","اكتب الحالة","")))))</f>
        <v/>
      </c>
    </row>
    <row r="1233">
      <c r="A1233" s="17" t="n"/>
      <c r="B1233" s="5" t="n"/>
      <c r="C1233" s="5" t="n"/>
      <c r="D1233" s="13" t="n"/>
      <c r="E1233" s="5" t="n"/>
      <c r="F1233" s="5" t="n"/>
      <c r="G1233" s="15" t="n"/>
      <c r="H1233" s="14" t="n"/>
      <c r="I1233" s="5" t="n"/>
      <c r="J1233" s="6">
        <f>IF(AND(B1233&amp;""="",F1233&amp;""=""),"",IFERROR(INDEX('المنتجات'!$B$5:$B$204,MATCH($F1233,'المنتجات'!$A$5:$A$204,0))&amp;"",""))</f>
        <v/>
      </c>
      <c r="K1233" s="18">
        <f>IF(AND(B1233&amp;""="",F1233&amp;""=""),"",IFERROR(INDEX('المنتجات'!$D$5:$D$204,MATCH($F1233,'المنتجات'!$A$5:$A$204,0))*G1233-H1233,0))</f>
        <v/>
      </c>
      <c r="L1233" s="18">
        <f>IF(AND(B1233&amp;""="",F1233&amp;""=""),"",IF(I1233="تم التسليم",IFERROR(INDEX('المحافظات'!$B$5:$B$44,MATCH($E1233,'المحافظات'!$A$5:$A$44,0)),0),0))</f>
        <v/>
      </c>
      <c r="M1233" s="18">
        <f>IF(AND(B1233&amp;""="",F1233&amp;""=""),"",IFERROR(INDEX('المنتجات'!$C$5:$C$204,MATCH($F1233,'المنتجات'!$A$5:$A$204,0))*G1233,0))</f>
        <v/>
      </c>
      <c r="N1233" s="18">
        <f>IF(AND(B1233&amp;""="",F1233&amp;""=""),"",IF(I1233="تم التسليم",IFERROR(INDEX('المحافظات'!$C$5:$C$44,MATCH($E1233,'المحافظات'!$A$5:$A$44,0)),0),IF(I1233="مرتجع",IFERROR(INDEX('المحافظات'!$D$5:$D$44,MATCH($E1233,'المحافظات'!$A$5:$A$44,0)),0),0)))</f>
        <v/>
      </c>
      <c r="O1233" s="18">
        <f>IF(AND(B1233&amp;""="",F1233&amp;""=""),"",IF(I1233="تم التسليم",K1233+L1233-M1233-N1233,IF(I1233="مرتجع",-N1233,IF(I1233="ملغي",0,""))))</f>
        <v/>
      </c>
      <c r="P1233" s="6">
        <f>IF(AND(B1233&amp;""="",F1233&amp;""=""),"",IF(NOT(ISNUMBER(MATCH(F1233,'المنتجات'!$A$5:$A$204,0))),"كود المنتج غير معروف",IF(NOT(ISNUMBER(MATCH(E1233,'المحافظات'!$A$5:$A$44,0))),"المنطقة غير معروفة",IF(K1233&lt;0,"الخصم أكبر من قيمة الطلب",IF(I1233&amp;""="","اكتب الحالة","")))))</f>
        <v/>
      </c>
    </row>
    <row r="1234">
      <c r="A1234" s="17" t="n"/>
      <c r="B1234" s="5" t="n"/>
      <c r="C1234" s="5" t="n"/>
      <c r="D1234" s="13" t="n"/>
      <c r="E1234" s="5" t="n"/>
      <c r="F1234" s="5" t="n"/>
      <c r="G1234" s="15" t="n"/>
      <c r="H1234" s="14" t="n"/>
      <c r="I1234" s="5" t="n"/>
      <c r="J1234" s="6">
        <f>IF(AND(B1234&amp;""="",F1234&amp;""=""),"",IFERROR(INDEX('المنتجات'!$B$5:$B$204,MATCH($F1234,'المنتجات'!$A$5:$A$204,0))&amp;"",""))</f>
        <v/>
      </c>
      <c r="K1234" s="18">
        <f>IF(AND(B1234&amp;""="",F1234&amp;""=""),"",IFERROR(INDEX('المنتجات'!$D$5:$D$204,MATCH($F1234,'المنتجات'!$A$5:$A$204,0))*G1234-H1234,0))</f>
        <v/>
      </c>
      <c r="L1234" s="18">
        <f>IF(AND(B1234&amp;""="",F1234&amp;""=""),"",IF(I1234="تم التسليم",IFERROR(INDEX('المحافظات'!$B$5:$B$44,MATCH($E1234,'المحافظات'!$A$5:$A$44,0)),0),0))</f>
        <v/>
      </c>
      <c r="M1234" s="18">
        <f>IF(AND(B1234&amp;""="",F1234&amp;""=""),"",IFERROR(INDEX('المنتجات'!$C$5:$C$204,MATCH($F1234,'المنتجات'!$A$5:$A$204,0))*G1234,0))</f>
        <v/>
      </c>
      <c r="N1234" s="18">
        <f>IF(AND(B1234&amp;""="",F1234&amp;""=""),"",IF(I1234="تم التسليم",IFERROR(INDEX('المحافظات'!$C$5:$C$44,MATCH($E1234,'المحافظات'!$A$5:$A$44,0)),0),IF(I1234="مرتجع",IFERROR(INDEX('المحافظات'!$D$5:$D$44,MATCH($E1234,'المحافظات'!$A$5:$A$44,0)),0),0)))</f>
        <v/>
      </c>
      <c r="O1234" s="18">
        <f>IF(AND(B1234&amp;""="",F1234&amp;""=""),"",IF(I1234="تم التسليم",K1234+L1234-M1234-N1234,IF(I1234="مرتجع",-N1234,IF(I1234="ملغي",0,""))))</f>
        <v/>
      </c>
      <c r="P1234" s="6">
        <f>IF(AND(B1234&amp;""="",F1234&amp;""=""),"",IF(NOT(ISNUMBER(MATCH(F1234,'المنتجات'!$A$5:$A$204,0))),"كود المنتج غير معروف",IF(NOT(ISNUMBER(MATCH(E1234,'المحافظات'!$A$5:$A$44,0))),"المنطقة غير معروفة",IF(K1234&lt;0,"الخصم أكبر من قيمة الطلب",IF(I1234&amp;""="","اكتب الحالة","")))))</f>
        <v/>
      </c>
    </row>
    <row r="1235">
      <c r="A1235" s="17" t="n"/>
      <c r="B1235" s="5" t="n"/>
      <c r="C1235" s="5" t="n"/>
      <c r="D1235" s="13" t="n"/>
      <c r="E1235" s="5" t="n"/>
      <c r="F1235" s="5" t="n"/>
      <c r="G1235" s="15" t="n"/>
      <c r="H1235" s="14" t="n"/>
      <c r="I1235" s="5" t="n"/>
      <c r="J1235" s="6">
        <f>IF(AND(B1235&amp;""="",F1235&amp;""=""),"",IFERROR(INDEX('المنتجات'!$B$5:$B$204,MATCH($F1235,'المنتجات'!$A$5:$A$204,0))&amp;"",""))</f>
        <v/>
      </c>
      <c r="K1235" s="18">
        <f>IF(AND(B1235&amp;""="",F1235&amp;""=""),"",IFERROR(INDEX('المنتجات'!$D$5:$D$204,MATCH($F1235,'المنتجات'!$A$5:$A$204,0))*G1235-H1235,0))</f>
        <v/>
      </c>
      <c r="L1235" s="18">
        <f>IF(AND(B1235&amp;""="",F1235&amp;""=""),"",IF(I1235="تم التسليم",IFERROR(INDEX('المحافظات'!$B$5:$B$44,MATCH($E1235,'المحافظات'!$A$5:$A$44,0)),0),0))</f>
        <v/>
      </c>
      <c r="M1235" s="18">
        <f>IF(AND(B1235&amp;""="",F1235&amp;""=""),"",IFERROR(INDEX('المنتجات'!$C$5:$C$204,MATCH($F1235,'المنتجات'!$A$5:$A$204,0))*G1235,0))</f>
        <v/>
      </c>
      <c r="N1235" s="18">
        <f>IF(AND(B1235&amp;""="",F1235&amp;""=""),"",IF(I1235="تم التسليم",IFERROR(INDEX('المحافظات'!$C$5:$C$44,MATCH($E1235,'المحافظات'!$A$5:$A$44,0)),0),IF(I1235="مرتجع",IFERROR(INDEX('المحافظات'!$D$5:$D$44,MATCH($E1235,'المحافظات'!$A$5:$A$44,0)),0),0)))</f>
        <v/>
      </c>
      <c r="O1235" s="18">
        <f>IF(AND(B1235&amp;""="",F1235&amp;""=""),"",IF(I1235="تم التسليم",K1235+L1235-M1235-N1235,IF(I1235="مرتجع",-N1235,IF(I1235="ملغي",0,""))))</f>
        <v/>
      </c>
      <c r="P1235" s="6">
        <f>IF(AND(B1235&amp;""="",F1235&amp;""=""),"",IF(NOT(ISNUMBER(MATCH(F1235,'المنتجات'!$A$5:$A$204,0))),"كود المنتج غير معروف",IF(NOT(ISNUMBER(MATCH(E1235,'المحافظات'!$A$5:$A$44,0))),"المنطقة غير معروفة",IF(K1235&lt;0,"الخصم أكبر من قيمة الطلب",IF(I1235&amp;""="","اكتب الحالة","")))))</f>
        <v/>
      </c>
    </row>
    <row r="1236">
      <c r="A1236" s="17" t="n"/>
      <c r="B1236" s="5" t="n"/>
      <c r="C1236" s="5" t="n"/>
      <c r="D1236" s="13" t="n"/>
      <c r="E1236" s="5" t="n"/>
      <c r="F1236" s="5" t="n"/>
      <c r="G1236" s="15" t="n"/>
      <c r="H1236" s="14" t="n"/>
      <c r="I1236" s="5" t="n"/>
      <c r="J1236" s="6">
        <f>IF(AND(B1236&amp;""="",F1236&amp;""=""),"",IFERROR(INDEX('المنتجات'!$B$5:$B$204,MATCH($F1236,'المنتجات'!$A$5:$A$204,0))&amp;"",""))</f>
        <v/>
      </c>
      <c r="K1236" s="18">
        <f>IF(AND(B1236&amp;""="",F1236&amp;""=""),"",IFERROR(INDEX('المنتجات'!$D$5:$D$204,MATCH($F1236,'المنتجات'!$A$5:$A$204,0))*G1236-H1236,0))</f>
        <v/>
      </c>
      <c r="L1236" s="18">
        <f>IF(AND(B1236&amp;""="",F1236&amp;""=""),"",IF(I1236="تم التسليم",IFERROR(INDEX('المحافظات'!$B$5:$B$44,MATCH($E1236,'المحافظات'!$A$5:$A$44,0)),0),0))</f>
        <v/>
      </c>
      <c r="M1236" s="18">
        <f>IF(AND(B1236&amp;""="",F1236&amp;""=""),"",IFERROR(INDEX('المنتجات'!$C$5:$C$204,MATCH($F1236,'المنتجات'!$A$5:$A$204,0))*G1236,0))</f>
        <v/>
      </c>
      <c r="N1236" s="18">
        <f>IF(AND(B1236&amp;""="",F1236&amp;""=""),"",IF(I1236="تم التسليم",IFERROR(INDEX('المحافظات'!$C$5:$C$44,MATCH($E1236,'المحافظات'!$A$5:$A$44,0)),0),IF(I1236="مرتجع",IFERROR(INDEX('المحافظات'!$D$5:$D$44,MATCH($E1236,'المحافظات'!$A$5:$A$44,0)),0),0)))</f>
        <v/>
      </c>
      <c r="O1236" s="18">
        <f>IF(AND(B1236&amp;""="",F1236&amp;""=""),"",IF(I1236="تم التسليم",K1236+L1236-M1236-N1236,IF(I1236="مرتجع",-N1236,IF(I1236="ملغي",0,""))))</f>
        <v/>
      </c>
      <c r="P1236" s="6">
        <f>IF(AND(B1236&amp;""="",F1236&amp;""=""),"",IF(NOT(ISNUMBER(MATCH(F1236,'المنتجات'!$A$5:$A$204,0))),"كود المنتج غير معروف",IF(NOT(ISNUMBER(MATCH(E1236,'المحافظات'!$A$5:$A$44,0))),"المنطقة غير معروفة",IF(K1236&lt;0,"الخصم أكبر من قيمة الطلب",IF(I1236&amp;""="","اكتب الحالة","")))))</f>
        <v/>
      </c>
    </row>
    <row r="1237">
      <c r="A1237" s="17" t="n"/>
      <c r="B1237" s="5" t="n"/>
      <c r="C1237" s="5" t="n"/>
      <c r="D1237" s="13" t="n"/>
      <c r="E1237" s="5" t="n"/>
      <c r="F1237" s="5" t="n"/>
      <c r="G1237" s="15" t="n"/>
      <c r="H1237" s="14" t="n"/>
      <c r="I1237" s="5" t="n"/>
      <c r="J1237" s="6">
        <f>IF(AND(B1237&amp;""="",F1237&amp;""=""),"",IFERROR(INDEX('المنتجات'!$B$5:$B$204,MATCH($F1237,'المنتجات'!$A$5:$A$204,0))&amp;"",""))</f>
        <v/>
      </c>
      <c r="K1237" s="18">
        <f>IF(AND(B1237&amp;""="",F1237&amp;""=""),"",IFERROR(INDEX('المنتجات'!$D$5:$D$204,MATCH($F1237,'المنتجات'!$A$5:$A$204,0))*G1237-H1237,0))</f>
        <v/>
      </c>
      <c r="L1237" s="18">
        <f>IF(AND(B1237&amp;""="",F1237&amp;""=""),"",IF(I1237="تم التسليم",IFERROR(INDEX('المحافظات'!$B$5:$B$44,MATCH($E1237,'المحافظات'!$A$5:$A$44,0)),0),0))</f>
        <v/>
      </c>
      <c r="M1237" s="18">
        <f>IF(AND(B1237&amp;""="",F1237&amp;""=""),"",IFERROR(INDEX('المنتجات'!$C$5:$C$204,MATCH($F1237,'المنتجات'!$A$5:$A$204,0))*G1237,0))</f>
        <v/>
      </c>
      <c r="N1237" s="18">
        <f>IF(AND(B1237&amp;""="",F1237&amp;""=""),"",IF(I1237="تم التسليم",IFERROR(INDEX('المحافظات'!$C$5:$C$44,MATCH($E1237,'المحافظات'!$A$5:$A$44,0)),0),IF(I1237="مرتجع",IFERROR(INDEX('المحافظات'!$D$5:$D$44,MATCH($E1237,'المحافظات'!$A$5:$A$44,0)),0),0)))</f>
        <v/>
      </c>
      <c r="O1237" s="18">
        <f>IF(AND(B1237&amp;""="",F1237&amp;""=""),"",IF(I1237="تم التسليم",K1237+L1237-M1237-N1237,IF(I1237="مرتجع",-N1237,IF(I1237="ملغي",0,""))))</f>
        <v/>
      </c>
      <c r="P1237" s="6">
        <f>IF(AND(B1237&amp;""="",F1237&amp;""=""),"",IF(NOT(ISNUMBER(MATCH(F1237,'المنتجات'!$A$5:$A$204,0))),"كود المنتج غير معروف",IF(NOT(ISNUMBER(MATCH(E1237,'المحافظات'!$A$5:$A$44,0))),"المنطقة غير معروفة",IF(K1237&lt;0,"الخصم أكبر من قيمة الطلب",IF(I1237&amp;""="","اكتب الحالة","")))))</f>
        <v/>
      </c>
    </row>
    <row r="1238">
      <c r="A1238" s="17" t="n"/>
      <c r="B1238" s="5" t="n"/>
      <c r="C1238" s="5" t="n"/>
      <c r="D1238" s="13" t="n"/>
      <c r="E1238" s="5" t="n"/>
      <c r="F1238" s="5" t="n"/>
      <c r="G1238" s="15" t="n"/>
      <c r="H1238" s="14" t="n"/>
      <c r="I1238" s="5" t="n"/>
      <c r="J1238" s="6">
        <f>IF(AND(B1238&amp;""="",F1238&amp;""=""),"",IFERROR(INDEX('المنتجات'!$B$5:$B$204,MATCH($F1238,'المنتجات'!$A$5:$A$204,0))&amp;"",""))</f>
        <v/>
      </c>
      <c r="K1238" s="18">
        <f>IF(AND(B1238&amp;""="",F1238&amp;""=""),"",IFERROR(INDEX('المنتجات'!$D$5:$D$204,MATCH($F1238,'المنتجات'!$A$5:$A$204,0))*G1238-H1238,0))</f>
        <v/>
      </c>
      <c r="L1238" s="18">
        <f>IF(AND(B1238&amp;""="",F1238&amp;""=""),"",IF(I1238="تم التسليم",IFERROR(INDEX('المحافظات'!$B$5:$B$44,MATCH($E1238,'المحافظات'!$A$5:$A$44,0)),0),0))</f>
        <v/>
      </c>
      <c r="M1238" s="18">
        <f>IF(AND(B1238&amp;""="",F1238&amp;""=""),"",IFERROR(INDEX('المنتجات'!$C$5:$C$204,MATCH($F1238,'المنتجات'!$A$5:$A$204,0))*G1238,0))</f>
        <v/>
      </c>
      <c r="N1238" s="18">
        <f>IF(AND(B1238&amp;""="",F1238&amp;""=""),"",IF(I1238="تم التسليم",IFERROR(INDEX('المحافظات'!$C$5:$C$44,MATCH($E1238,'المحافظات'!$A$5:$A$44,0)),0),IF(I1238="مرتجع",IFERROR(INDEX('المحافظات'!$D$5:$D$44,MATCH($E1238,'المحافظات'!$A$5:$A$44,0)),0),0)))</f>
        <v/>
      </c>
      <c r="O1238" s="18">
        <f>IF(AND(B1238&amp;""="",F1238&amp;""=""),"",IF(I1238="تم التسليم",K1238+L1238-M1238-N1238,IF(I1238="مرتجع",-N1238,IF(I1238="ملغي",0,""))))</f>
        <v/>
      </c>
      <c r="P1238" s="6">
        <f>IF(AND(B1238&amp;""="",F1238&amp;""=""),"",IF(NOT(ISNUMBER(MATCH(F1238,'المنتجات'!$A$5:$A$204,0))),"كود المنتج غير معروف",IF(NOT(ISNUMBER(MATCH(E1238,'المحافظات'!$A$5:$A$44,0))),"المنطقة غير معروفة",IF(K1238&lt;0,"الخصم أكبر من قيمة الطلب",IF(I1238&amp;""="","اكتب الحالة","")))))</f>
        <v/>
      </c>
    </row>
    <row r="1239">
      <c r="A1239" s="17" t="n"/>
      <c r="B1239" s="5" t="n"/>
      <c r="C1239" s="5" t="n"/>
      <c r="D1239" s="13" t="n"/>
      <c r="E1239" s="5" t="n"/>
      <c r="F1239" s="5" t="n"/>
      <c r="G1239" s="15" t="n"/>
      <c r="H1239" s="14" t="n"/>
      <c r="I1239" s="5" t="n"/>
      <c r="J1239" s="6">
        <f>IF(AND(B1239&amp;""="",F1239&amp;""=""),"",IFERROR(INDEX('المنتجات'!$B$5:$B$204,MATCH($F1239,'المنتجات'!$A$5:$A$204,0))&amp;"",""))</f>
        <v/>
      </c>
      <c r="K1239" s="18">
        <f>IF(AND(B1239&amp;""="",F1239&amp;""=""),"",IFERROR(INDEX('المنتجات'!$D$5:$D$204,MATCH($F1239,'المنتجات'!$A$5:$A$204,0))*G1239-H1239,0))</f>
        <v/>
      </c>
      <c r="L1239" s="18">
        <f>IF(AND(B1239&amp;""="",F1239&amp;""=""),"",IF(I1239="تم التسليم",IFERROR(INDEX('المحافظات'!$B$5:$B$44,MATCH($E1239,'المحافظات'!$A$5:$A$44,0)),0),0))</f>
        <v/>
      </c>
      <c r="M1239" s="18">
        <f>IF(AND(B1239&amp;""="",F1239&amp;""=""),"",IFERROR(INDEX('المنتجات'!$C$5:$C$204,MATCH($F1239,'المنتجات'!$A$5:$A$204,0))*G1239,0))</f>
        <v/>
      </c>
      <c r="N1239" s="18">
        <f>IF(AND(B1239&amp;""="",F1239&amp;""=""),"",IF(I1239="تم التسليم",IFERROR(INDEX('المحافظات'!$C$5:$C$44,MATCH($E1239,'المحافظات'!$A$5:$A$44,0)),0),IF(I1239="مرتجع",IFERROR(INDEX('المحافظات'!$D$5:$D$44,MATCH($E1239,'المحافظات'!$A$5:$A$44,0)),0),0)))</f>
        <v/>
      </c>
      <c r="O1239" s="18">
        <f>IF(AND(B1239&amp;""="",F1239&amp;""=""),"",IF(I1239="تم التسليم",K1239+L1239-M1239-N1239,IF(I1239="مرتجع",-N1239,IF(I1239="ملغي",0,""))))</f>
        <v/>
      </c>
      <c r="P1239" s="6">
        <f>IF(AND(B1239&amp;""="",F1239&amp;""=""),"",IF(NOT(ISNUMBER(MATCH(F1239,'المنتجات'!$A$5:$A$204,0))),"كود المنتج غير معروف",IF(NOT(ISNUMBER(MATCH(E1239,'المحافظات'!$A$5:$A$44,0))),"المنطقة غير معروفة",IF(K1239&lt;0,"الخصم أكبر من قيمة الطلب",IF(I1239&amp;""="","اكتب الحالة","")))))</f>
        <v/>
      </c>
    </row>
    <row r="1240">
      <c r="A1240" s="17" t="n"/>
      <c r="B1240" s="5" t="n"/>
      <c r="C1240" s="5" t="n"/>
      <c r="D1240" s="13" t="n"/>
      <c r="E1240" s="5" t="n"/>
      <c r="F1240" s="5" t="n"/>
      <c r="G1240" s="15" t="n"/>
      <c r="H1240" s="14" t="n"/>
      <c r="I1240" s="5" t="n"/>
      <c r="J1240" s="6">
        <f>IF(AND(B1240&amp;""="",F1240&amp;""=""),"",IFERROR(INDEX('المنتجات'!$B$5:$B$204,MATCH($F1240,'المنتجات'!$A$5:$A$204,0))&amp;"",""))</f>
        <v/>
      </c>
      <c r="K1240" s="18">
        <f>IF(AND(B1240&amp;""="",F1240&amp;""=""),"",IFERROR(INDEX('المنتجات'!$D$5:$D$204,MATCH($F1240,'المنتجات'!$A$5:$A$204,0))*G1240-H1240,0))</f>
        <v/>
      </c>
      <c r="L1240" s="18">
        <f>IF(AND(B1240&amp;""="",F1240&amp;""=""),"",IF(I1240="تم التسليم",IFERROR(INDEX('المحافظات'!$B$5:$B$44,MATCH($E1240,'المحافظات'!$A$5:$A$44,0)),0),0))</f>
        <v/>
      </c>
      <c r="M1240" s="18">
        <f>IF(AND(B1240&amp;""="",F1240&amp;""=""),"",IFERROR(INDEX('المنتجات'!$C$5:$C$204,MATCH($F1240,'المنتجات'!$A$5:$A$204,0))*G1240,0))</f>
        <v/>
      </c>
      <c r="N1240" s="18">
        <f>IF(AND(B1240&amp;""="",F1240&amp;""=""),"",IF(I1240="تم التسليم",IFERROR(INDEX('المحافظات'!$C$5:$C$44,MATCH($E1240,'المحافظات'!$A$5:$A$44,0)),0),IF(I1240="مرتجع",IFERROR(INDEX('المحافظات'!$D$5:$D$44,MATCH($E1240,'المحافظات'!$A$5:$A$44,0)),0),0)))</f>
        <v/>
      </c>
      <c r="O1240" s="18">
        <f>IF(AND(B1240&amp;""="",F1240&amp;""=""),"",IF(I1240="تم التسليم",K1240+L1240-M1240-N1240,IF(I1240="مرتجع",-N1240,IF(I1240="ملغي",0,""))))</f>
        <v/>
      </c>
      <c r="P1240" s="6">
        <f>IF(AND(B1240&amp;""="",F1240&amp;""=""),"",IF(NOT(ISNUMBER(MATCH(F1240,'المنتجات'!$A$5:$A$204,0))),"كود المنتج غير معروف",IF(NOT(ISNUMBER(MATCH(E1240,'المحافظات'!$A$5:$A$44,0))),"المنطقة غير معروفة",IF(K1240&lt;0,"الخصم أكبر من قيمة الطلب",IF(I1240&amp;""="","اكتب الحالة","")))))</f>
        <v/>
      </c>
    </row>
    <row r="1241">
      <c r="A1241" s="17" t="n"/>
      <c r="B1241" s="5" t="n"/>
      <c r="C1241" s="5" t="n"/>
      <c r="D1241" s="13" t="n"/>
      <c r="E1241" s="5" t="n"/>
      <c r="F1241" s="5" t="n"/>
      <c r="G1241" s="15" t="n"/>
      <c r="H1241" s="14" t="n"/>
      <c r="I1241" s="5" t="n"/>
      <c r="J1241" s="6">
        <f>IF(AND(B1241&amp;""="",F1241&amp;""=""),"",IFERROR(INDEX('المنتجات'!$B$5:$B$204,MATCH($F1241,'المنتجات'!$A$5:$A$204,0))&amp;"",""))</f>
        <v/>
      </c>
      <c r="K1241" s="18">
        <f>IF(AND(B1241&amp;""="",F1241&amp;""=""),"",IFERROR(INDEX('المنتجات'!$D$5:$D$204,MATCH($F1241,'المنتجات'!$A$5:$A$204,0))*G1241-H1241,0))</f>
        <v/>
      </c>
      <c r="L1241" s="18">
        <f>IF(AND(B1241&amp;""="",F1241&amp;""=""),"",IF(I1241="تم التسليم",IFERROR(INDEX('المحافظات'!$B$5:$B$44,MATCH($E1241,'المحافظات'!$A$5:$A$44,0)),0),0))</f>
        <v/>
      </c>
      <c r="M1241" s="18">
        <f>IF(AND(B1241&amp;""="",F1241&amp;""=""),"",IFERROR(INDEX('المنتجات'!$C$5:$C$204,MATCH($F1241,'المنتجات'!$A$5:$A$204,0))*G1241,0))</f>
        <v/>
      </c>
      <c r="N1241" s="18">
        <f>IF(AND(B1241&amp;""="",F1241&amp;""=""),"",IF(I1241="تم التسليم",IFERROR(INDEX('المحافظات'!$C$5:$C$44,MATCH($E1241,'المحافظات'!$A$5:$A$44,0)),0),IF(I1241="مرتجع",IFERROR(INDEX('المحافظات'!$D$5:$D$44,MATCH($E1241,'المحافظات'!$A$5:$A$44,0)),0),0)))</f>
        <v/>
      </c>
      <c r="O1241" s="18">
        <f>IF(AND(B1241&amp;""="",F1241&amp;""=""),"",IF(I1241="تم التسليم",K1241+L1241-M1241-N1241,IF(I1241="مرتجع",-N1241,IF(I1241="ملغي",0,""))))</f>
        <v/>
      </c>
      <c r="P1241" s="6">
        <f>IF(AND(B1241&amp;""="",F1241&amp;""=""),"",IF(NOT(ISNUMBER(MATCH(F1241,'المنتجات'!$A$5:$A$204,0))),"كود المنتج غير معروف",IF(NOT(ISNUMBER(MATCH(E1241,'المحافظات'!$A$5:$A$44,0))),"المنطقة غير معروفة",IF(K1241&lt;0,"الخصم أكبر من قيمة الطلب",IF(I1241&amp;""="","اكتب الحالة","")))))</f>
        <v/>
      </c>
    </row>
    <row r="1242">
      <c r="A1242" s="17" t="n"/>
      <c r="B1242" s="5" t="n"/>
      <c r="C1242" s="5" t="n"/>
      <c r="D1242" s="13" t="n"/>
      <c r="E1242" s="5" t="n"/>
      <c r="F1242" s="5" t="n"/>
      <c r="G1242" s="15" t="n"/>
      <c r="H1242" s="14" t="n"/>
      <c r="I1242" s="5" t="n"/>
      <c r="J1242" s="6">
        <f>IF(AND(B1242&amp;""="",F1242&amp;""=""),"",IFERROR(INDEX('المنتجات'!$B$5:$B$204,MATCH($F1242,'المنتجات'!$A$5:$A$204,0))&amp;"",""))</f>
        <v/>
      </c>
      <c r="K1242" s="18">
        <f>IF(AND(B1242&amp;""="",F1242&amp;""=""),"",IFERROR(INDEX('المنتجات'!$D$5:$D$204,MATCH($F1242,'المنتجات'!$A$5:$A$204,0))*G1242-H1242,0))</f>
        <v/>
      </c>
      <c r="L1242" s="18">
        <f>IF(AND(B1242&amp;""="",F1242&amp;""=""),"",IF(I1242="تم التسليم",IFERROR(INDEX('المحافظات'!$B$5:$B$44,MATCH($E1242,'المحافظات'!$A$5:$A$44,0)),0),0))</f>
        <v/>
      </c>
      <c r="M1242" s="18">
        <f>IF(AND(B1242&amp;""="",F1242&amp;""=""),"",IFERROR(INDEX('المنتجات'!$C$5:$C$204,MATCH($F1242,'المنتجات'!$A$5:$A$204,0))*G1242,0))</f>
        <v/>
      </c>
      <c r="N1242" s="18">
        <f>IF(AND(B1242&amp;""="",F1242&amp;""=""),"",IF(I1242="تم التسليم",IFERROR(INDEX('المحافظات'!$C$5:$C$44,MATCH($E1242,'المحافظات'!$A$5:$A$44,0)),0),IF(I1242="مرتجع",IFERROR(INDEX('المحافظات'!$D$5:$D$44,MATCH($E1242,'المحافظات'!$A$5:$A$44,0)),0),0)))</f>
        <v/>
      </c>
      <c r="O1242" s="18">
        <f>IF(AND(B1242&amp;""="",F1242&amp;""=""),"",IF(I1242="تم التسليم",K1242+L1242-M1242-N1242,IF(I1242="مرتجع",-N1242,IF(I1242="ملغي",0,""))))</f>
        <v/>
      </c>
      <c r="P1242" s="6">
        <f>IF(AND(B1242&amp;""="",F1242&amp;""=""),"",IF(NOT(ISNUMBER(MATCH(F1242,'المنتجات'!$A$5:$A$204,0))),"كود المنتج غير معروف",IF(NOT(ISNUMBER(MATCH(E1242,'المحافظات'!$A$5:$A$44,0))),"المنطقة غير معروفة",IF(K1242&lt;0,"الخصم أكبر من قيمة الطلب",IF(I1242&amp;""="","اكتب الحالة","")))))</f>
        <v/>
      </c>
    </row>
    <row r="1243">
      <c r="A1243" s="17" t="n"/>
      <c r="B1243" s="5" t="n"/>
      <c r="C1243" s="5" t="n"/>
      <c r="D1243" s="13" t="n"/>
      <c r="E1243" s="5" t="n"/>
      <c r="F1243" s="5" t="n"/>
      <c r="G1243" s="15" t="n"/>
      <c r="H1243" s="14" t="n"/>
      <c r="I1243" s="5" t="n"/>
      <c r="J1243" s="6">
        <f>IF(AND(B1243&amp;""="",F1243&amp;""=""),"",IFERROR(INDEX('المنتجات'!$B$5:$B$204,MATCH($F1243,'المنتجات'!$A$5:$A$204,0))&amp;"",""))</f>
        <v/>
      </c>
      <c r="K1243" s="18">
        <f>IF(AND(B1243&amp;""="",F1243&amp;""=""),"",IFERROR(INDEX('المنتجات'!$D$5:$D$204,MATCH($F1243,'المنتجات'!$A$5:$A$204,0))*G1243-H1243,0))</f>
        <v/>
      </c>
      <c r="L1243" s="18">
        <f>IF(AND(B1243&amp;""="",F1243&amp;""=""),"",IF(I1243="تم التسليم",IFERROR(INDEX('المحافظات'!$B$5:$B$44,MATCH($E1243,'المحافظات'!$A$5:$A$44,0)),0),0))</f>
        <v/>
      </c>
      <c r="M1243" s="18">
        <f>IF(AND(B1243&amp;""="",F1243&amp;""=""),"",IFERROR(INDEX('المنتجات'!$C$5:$C$204,MATCH($F1243,'المنتجات'!$A$5:$A$204,0))*G1243,0))</f>
        <v/>
      </c>
      <c r="N1243" s="18">
        <f>IF(AND(B1243&amp;""="",F1243&amp;""=""),"",IF(I1243="تم التسليم",IFERROR(INDEX('المحافظات'!$C$5:$C$44,MATCH($E1243,'المحافظات'!$A$5:$A$44,0)),0),IF(I1243="مرتجع",IFERROR(INDEX('المحافظات'!$D$5:$D$44,MATCH($E1243,'المحافظات'!$A$5:$A$44,0)),0),0)))</f>
        <v/>
      </c>
      <c r="O1243" s="18">
        <f>IF(AND(B1243&amp;""="",F1243&amp;""=""),"",IF(I1243="تم التسليم",K1243+L1243-M1243-N1243,IF(I1243="مرتجع",-N1243,IF(I1243="ملغي",0,""))))</f>
        <v/>
      </c>
      <c r="P1243" s="6">
        <f>IF(AND(B1243&amp;""="",F1243&amp;""=""),"",IF(NOT(ISNUMBER(MATCH(F1243,'المنتجات'!$A$5:$A$204,0))),"كود المنتج غير معروف",IF(NOT(ISNUMBER(MATCH(E1243,'المحافظات'!$A$5:$A$44,0))),"المنطقة غير معروفة",IF(K1243&lt;0,"الخصم أكبر من قيمة الطلب",IF(I1243&amp;""="","اكتب الحالة","")))))</f>
        <v/>
      </c>
    </row>
    <row r="1244">
      <c r="A1244" s="17" t="n"/>
      <c r="B1244" s="5" t="n"/>
      <c r="C1244" s="5" t="n"/>
      <c r="D1244" s="13" t="n"/>
      <c r="E1244" s="5" t="n"/>
      <c r="F1244" s="5" t="n"/>
      <c r="G1244" s="15" t="n"/>
      <c r="H1244" s="14" t="n"/>
      <c r="I1244" s="5" t="n"/>
      <c r="J1244" s="6">
        <f>IF(AND(B1244&amp;""="",F1244&amp;""=""),"",IFERROR(INDEX('المنتجات'!$B$5:$B$204,MATCH($F1244,'المنتجات'!$A$5:$A$204,0))&amp;"",""))</f>
        <v/>
      </c>
      <c r="K1244" s="18">
        <f>IF(AND(B1244&amp;""="",F1244&amp;""=""),"",IFERROR(INDEX('المنتجات'!$D$5:$D$204,MATCH($F1244,'المنتجات'!$A$5:$A$204,0))*G1244-H1244,0))</f>
        <v/>
      </c>
      <c r="L1244" s="18">
        <f>IF(AND(B1244&amp;""="",F1244&amp;""=""),"",IF(I1244="تم التسليم",IFERROR(INDEX('المحافظات'!$B$5:$B$44,MATCH($E1244,'المحافظات'!$A$5:$A$44,0)),0),0))</f>
        <v/>
      </c>
      <c r="M1244" s="18">
        <f>IF(AND(B1244&amp;""="",F1244&amp;""=""),"",IFERROR(INDEX('المنتجات'!$C$5:$C$204,MATCH($F1244,'المنتجات'!$A$5:$A$204,0))*G1244,0))</f>
        <v/>
      </c>
      <c r="N1244" s="18">
        <f>IF(AND(B1244&amp;""="",F1244&amp;""=""),"",IF(I1244="تم التسليم",IFERROR(INDEX('المحافظات'!$C$5:$C$44,MATCH($E1244,'المحافظات'!$A$5:$A$44,0)),0),IF(I1244="مرتجع",IFERROR(INDEX('المحافظات'!$D$5:$D$44,MATCH($E1244,'المحافظات'!$A$5:$A$44,0)),0),0)))</f>
        <v/>
      </c>
      <c r="O1244" s="18">
        <f>IF(AND(B1244&amp;""="",F1244&amp;""=""),"",IF(I1244="تم التسليم",K1244+L1244-M1244-N1244,IF(I1244="مرتجع",-N1244,IF(I1244="ملغي",0,""))))</f>
        <v/>
      </c>
      <c r="P1244" s="6">
        <f>IF(AND(B1244&amp;""="",F1244&amp;""=""),"",IF(NOT(ISNUMBER(MATCH(F1244,'المنتجات'!$A$5:$A$204,0))),"كود المنتج غير معروف",IF(NOT(ISNUMBER(MATCH(E1244,'المحافظات'!$A$5:$A$44,0))),"المنطقة غير معروفة",IF(K1244&lt;0,"الخصم أكبر من قيمة الطلب",IF(I1244&amp;""="","اكتب الحالة","")))))</f>
        <v/>
      </c>
    </row>
    <row r="1245">
      <c r="A1245" s="17" t="n"/>
      <c r="B1245" s="5" t="n"/>
      <c r="C1245" s="5" t="n"/>
      <c r="D1245" s="13" t="n"/>
      <c r="E1245" s="5" t="n"/>
      <c r="F1245" s="5" t="n"/>
      <c r="G1245" s="15" t="n"/>
      <c r="H1245" s="14" t="n"/>
      <c r="I1245" s="5" t="n"/>
      <c r="J1245" s="6">
        <f>IF(AND(B1245&amp;""="",F1245&amp;""=""),"",IFERROR(INDEX('المنتجات'!$B$5:$B$204,MATCH($F1245,'المنتجات'!$A$5:$A$204,0))&amp;"",""))</f>
        <v/>
      </c>
      <c r="K1245" s="18">
        <f>IF(AND(B1245&amp;""="",F1245&amp;""=""),"",IFERROR(INDEX('المنتجات'!$D$5:$D$204,MATCH($F1245,'المنتجات'!$A$5:$A$204,0))*G1245-H1245,0))</f>
        <v/>
      </c>
      <c r="L1245" s="18">
        <f>IF(AND(B1245&amp;""="",F1245&amp;""=""),"",IF(I1245="تم التسليم",IFERROR(INDEX('المحافظات'!$B$5:$B$44,MATCH($E1245,'المحافظات'!$A$5:$A$44,0)),0),0))</f>
        <v/>
      </c>
      <c r="M1245" s="18">
        <f>IF(AND(B1245&amp;""="",F1245&amp;""=""),"",IFERROR(INDEX('المنتجات'!$C$5:$C$204,MATCH($F1245,'المنتجات'!$A$5:$A$204,0))*G1245,0))</f>
        <v/>
      </c>
      <c r="N1245" s="18">
        <f>IF(AND(B1245&amp;""="",F1245&amp;""=""),"",IF(I1245="تم التسليم",IFERROR(INDEX('المحافظات'!$C$5:$C$44,MATCH($E1245,'المحافظات'!$A$5:$A$44,0)),0),IF(I1245="مرتجع",IFERROR(INDEX('المحافظات'!$D$5:$D$44,MATCH($E1245,'المحافظات'!$A$5:$A$44,0)),0),0)))</f>
        <v/>
      </c>
      <c r="O1245" s="18">
        <f>IF(AND(B1245&amp;""="",F1245&amp;""=""),"",IF(I1245="تم التسليم",K1245+L1245-M1245-N1245,IF(I1245="مرتجع",-N1245,IF(I1245="ملغي",0,""))))</f>
        <v/>
      </c>
      <c r="P1245" s="6">
        <f>IF(AND(B1245&amp;""="",F1245&amp;""=""),"",IF(NOT(ISNUMBER(MATCH(F1245,'المنتجات'!$A$5:$A$204,0))),"كود المنتج غير معروف",IF(NOT(ISNUMBER(MATCH(E1245,'المحافظات'!$A$5:$A$44,0))),"المنطقة غير معروفة",IF(K1245&lt;0,"الخصم أكبر من قيمة الطلب",IF(I1245&amp;""="","اكتب الحالة","")))))</f>
        <v/>
      </c>
    </row>
    <row r="1246">
      <c r="A1246" s="17" t="n"/>
      <c r="B1246" s="5" t="n"/>
      <c r="C1246" s="5" t="n"/>
      <c r="D1246" s="13" t="n"/>
      <c r="E1246" s="5" t="n"/>
      <c r="F1246" s="5" t="n"/>
      <c r="G1246" s="15" t="n"/>
      <c r="H1246" s="14" t="n"/>
      <c r="I1246" s="5" t="n"/>
      <c r="J1246" s="6">
        <f>IF(AND(B1246&amp;""="",F1246&amp;""=""),"",IFERROR(INDEX('المنتجات'!$B$5:$B$204,MATCH($F1246,'المنتجات'!$A$5:$A$204,0))&amp;"",""))</f>
        <v/>
      </c>
      <c r="K1246" s="18">
        <f>IF(AND(B1246&amp;""="",F1246&amp;""=""),"",IFERROR(INDEX('المنتجات'!$D$5:$D$204,MATCH($F1246,'المنتجات'!$A$5:$A$204,0))*G1246-H1246,0))</f>
        <v/>
      </c>
      <c r="L1246" s="18">
        <f>IF(AND(B1246&amp;""="",F1246&amp;""=""),"",IF(I1246="تم التسليم",IFERROR(INDEX('المحافظات'!$B$5:$B$44,MATCH($E1246,'المحافظات'!$A$5:$A$44,0)),0),0))</f>
        <v/>
      </c>
      <c r="M1246" s="18">
        <f>IF(AND(B1246&amp;""="",F1246&amp;""=""),"",IFERROR(INDEX('المنتجات'!$C$5:$C$204,MATCH($F1246,'المنتجات'!$A$5:$A$204,0))*G1246,0))</f>
        <v/>
      </c>
      <c r="N1246" s="18">
        <f>IF(AND(B1246&amp;""="",F1246&amp;""=""),"",IF(I1246="تم التسليم",IFERROR(INDEX('المحافظات'!$C$5:$C$44,MATCH($E1246,'المحافظات'!$A$5:$A$44,0)),0),IF(I1246="مرتجع",IFERROR(INDEX('المحافظات'!$D$5:$D$44,MATCH($E1246,'المحافظات'!$A$5:$A$44,0)),0),0)))</f>
        <v/>
      </c>
      <c r="O1246" s="18">
        <f>IF(AND(B1246&amp;""="",F1246&amp;""=""),"",IF(I1246="تم التسليم",K1246+L1246-M1246-N1246,IF(I1246="مرتجع",-N1246,IF(I1246="ملغي",0,""))))</f>
        <v/>
      </c>
      <c r="P1246" s="6">
        <f>IF(AND(B1246&amp;""="",F1246&amp;""=""),"",IF(NOT(ISNUMBER(MATCH(F1246,'المنتجات'!$A$5:$A$204,0))),"كود المنتج غير معروف",IF(NOT(ISNUMBER(MATCH(E1246,'المحافظات'!$A$5:$A$44,0))),"المنطقة غير معروفة",IF(K1246&lt;0,"الخصم أكبر من قيمة الطلب",IF(I1246&amp;""="","اكتب الحالة","")))))</f>
        <v/>
      </c>
    </row>
    <row r="1247">
      <c r="A1247" s="17" t="n"/>
      <c r="B1247" s="5" t="n"/>
      <c r="C1247" s="5" t="n"/>
      <c r="D1247" s="13" t="n"/>
      <c r="E1247" s="5" t="n"/>
      <c r="F1247" s="5" t="n"/>
      <c r="G1247" s="15" t="n"/>
      <c r="H1247" s="14" t="n"/>
      <c r="I1247" s="5" t="n"/>
      <c r="J1247" s="6">
        <f>IF(AND(B1247&amp;""="",F1247&amp;""=""),"",IFERROR(INDEX('المنتجات'!$B$5:$B$204,MATCH($F1247,'المنتجات'!$A$5:$A$204,0))&amp;"",""))</f>
        <v/>
      </c>
      <c r="K1247" s="18">
        <f>IF(AND(B1247&amp;""="",F1247&amp;""=""),"",IFERROR(INDEX('المنتجات'!$D$5:$D$204,MATCH($F1247,'المنتجات'!$A$5:$A$204,0))*G1247-H1247,0))</f>
        <v/>
      </c>
      <c r="L1247" s="18">
        <f>IF(AND(B1247&amp;""="",F1247&amp;""=""),"",IF(I1247="تم التسليم",IFERROR(INDEX('المحافظات'!$B$5:$B$44,MATCH($E1247,'المحافظات'!$A$5:$A$44,0)),0),0))</f>
        <v/>
      </c>
      <c r="M1247" s="18">
        <f>IF(AND(B1247&amp;""="",F1247&amp;""=""),"",IFERROR(INDEX('المنتجات'!$C$5:$C$204,MATCH($F1247,'المنتجات'!$A$5:$A$204,0))*G1247,0))</f>
        <v/>
      </c>
      <c r="N1247" s="18">
        <f>IF(AND(B1247&amp;""="",F1247&amp;""=""),"",IF(I1247="تم التسليم",IFERROR(INDEX('المحافظات'!$C$5:$C$44,MATCH($E1247,'المحافظات'!$A$5:$A$44,0)),0),IF(I1247="مرتجع",IFERROR(INDEX('المحافظات'!$D$5:$D$44,MATCH($E1247,'المحافظات'!$A$5:$A$44,0)),0),0)))</f>
        <v/>
      </c>
      <c r="O1247" s="18">
        <f>IF(AND(B1247&amp;""="",F1247&amp;""=""),"",IF(I1247="تم التسليم",K1247+L1247-M1247-N1247,IF(I1247="مرتجع",-N1247,IF(I1247="ملغي",0,""))))</f>
        <v/>
      </c>
      <c r="P1247" s="6">
        <f>IF(AND(B1247&amp;""="",F1247&amp;""=""),"",IF(NOT(ISNUMBER(MATCH(F1247,'المنتجات'!$A$5:$A$204,0))),"كود المنتج غير معروف",IF(NOT(ISNUMBER(MATCH(E1247,'المحافظات'!$A$5:$A$44,0))),"المنطقة غير معروفة",IF(K1247&lt;0,"الخصم أكبر من قيمة الطلب",IF(I1247&amp;""="","اكتب الحالة","")))))</f>
        <v/>
      </c>
    </row>
    <row r="1248">
      <c r="A1248" s="17" t="n"/>
      <c r="B1248" s="5" t="n"/>
      <c r="C1248" s="5" t="n"/>
      <c r="D1248" s="13" t="n"/>
      <c r="E1248" s="5" t="n"/>
      <c r="F1248" s="5" t="n"/>
      <c r="G1248" s="15" t="n"/>
      <c r="H1248" s="14" t="n"/>
      <c r="I1248" s="5" t="n"/>
      <c r="J1248" s="6">
        <f>IF(AND(B1248&amp;""="",F1248&amp;""=""),"",IFERROR(INDEX('المنتجات'!$B$5:$B$204,MATCH($F1248,'المنتجات'!$A$5:$A$204,0))&amp;"",""))</f>
        <v/>
      </c>
      <c r="K1248" s="18">
        <f>IF(AND(B1248&amp;""="",F1248&amp;""=""),"",IFERROR(INDEX('المنتجات'!$D$5:$D$204,MATCH($F1248,'المنتجات'!$A$5:$A$204,0))*G1248-H1248,0))</f>
        <v/>
      </c>
      <c r="L1248" s="18">
        <f>IF(AND(B1248&amp;""="",F1248&amp;""=""),"",IF(I1248="تم التسليم",IFERROR(INDEX('المحافظات'!$B$5:$B$44,MATCH($E1248,'المحافظات'!$A$5:$A$44,0)),0),0))</f>
        <v/>
      </c>
      <c r="M1248" s="18">
        <f>IF(AND(B1248&amp;""="",F1248&amp;""=""),"",IFERROR(INDEX('المنتجات'!$C$5:$C$204,MATCH($F1248,'المنتجات'!$A$5:$A$204,0))*G1248,0))</f>
        <v/>
      </c>
      <c r="N1248" s="18">
        <f>IF(AND(B1248&amp;""="",F1248&amp;""=""),"",IF(I1248="تم التسليم",IFERROR(INDEX('المحافظات'!$C$5:$C$44,MATCH($E1248,'المحافظات'!$A$5:$A$44,0)),0),IF(I1248="مرتجع",IFERROR(INDEX('المحافظات'!$D$5:$D$44,MATCH($E1248,'المحافظات'!$A$5:$A$44,0)),0),0)))</f>
        <v/>
      </c>
      <c r="O1248" s="18">
        <f>IF(AND(B1248&amp;""="",F1248&amp;""=""),"",IF(I1248="تم التسليم",K1248+L1248-M1248-N1248,IF(I1248="مرتجع",-N1248,IF(I1248="ملغي",0,""))))</f>
        <v/>
      </c>
      <c r="P1248" s="6">
        <f>IF(AND(B1248&amp;""="",F1248&amp;""=""),"",IF(NOT(ISNUMBER(MATCH(F1248,'المنتجات'!$A$5:$A$204,0))),"كود المنتج غير معروف",IF(NOT(ISNUMBER(MATCH(E1248,'المحافظات'!$A$5:$A$44,0))),"المنطقة غير معروفة",IF(K1248&lt;0,"الخصم أكبر من قيمة الطلب",IF(I1248&amp;""="","اكتب الحالة","")))))</f>
        <v/>
      </c>
    </row>
    <row r="1249">
      <c r="A1249" s="17" t="n"/>
      <c r="B1249" s="5" t="n"/>
      <c r="C1249" s="5" t="n"/>
      <c r="D1249" s="13" t="n"/>
      <c r="E1249" s="5" t="n"/>
      <c r="F1249" s="5" t="n"/>
      <c r="G1249" s="15" t="n"/>
      <c r="H1249" s="14" t="n"/>
      <c r="I1249" s="5" t="n"/>
      <c r="J1249" s="6">
        <f>IF(AND(B1249&amp;""="",F1249&amp;""=""),"",IFERROR(INDEX('المنتجات'!$B$5:$B$204,MATCH($F1249,'المنتجات'!$A$5:$A$204,0))&amp;"",""))</f>
        <v/>
      </c>
      <c r="K1249" s="18">
        <f>IF(AND(B1249&amp;""="",F1249&amp;""=""),"",IFERROR(INDEX('المنتجات'!$D$5:$D$204,MATCH($F1249,'المنتجات'!$A$5:$A$204,0))*G1249-H1249,0))</f>
        <v/>
      </c>
      <c r="L1249" s="18">
        <f>IF(AND(B1249&amp;""="",F1249&amp;""=""),"",IF(I1249="تم التسليم",IFERROR(INDEX('المحافظات'!$B$5:$B$44,MATCH($E1249,'المحافظات'!$A$5:$A$44,0)),0),0))</f>
        <v/>
      </c>
      <c r="M1249" s="18">
        <f>IF(AND(B1249&amp;""="",F1249&amp;""=""),"",IFERROR(INDEX('المنتجات'!$C$5:$C$204,MATCH($F1249,'المنتجات'!$A$5:$A$204,0))*G1249,0))</f>
        <v/>
      </c>
      <c r="N1249" s="18">
        <f>IF(AND(B1249&amp;""="",F1249&amp;""=""),"",IF(I1249="تم التسليم",IFERROR(INDEX('المحافظات'!$C$5:$C$44,MATCH($E1249,'المحافظات'!$A$5:$A$44,0)),0),IF(I1249="مرتجع",IFERROR(INDEX('المحافظات'!$D$5:$D$44,MATCH($E1249,'المحافظات'!$A$5:$A$44,0)),0),0)))</f>
        <v/>
      </c>
      <c r="O1249" s="18">
        <f>IF(AND(B1249&amp;""="",F1249&amp;""=""),"",IF(I1249="تم التسليم",K1249+L1249-M1249-N1249,IF(I1249="مرتجع",-N1249,IF(I1249="ملغي",0,""))))</f>
        <v/>
      </c>
      <c r="P1249" s="6">
        <f>IF(AND(B1249&amp;""="",F1249&amp;""=""),"",IF(NOT(ISNUMBER(MATCH(F1249,'المنتجات'!$A$5:$A$204,0))),"كود المنتج غير معروف",IF(NOT(ISNUMBER(MATCH(E1249,'المحافظات'!$A$5:$A$44,0))),"المنطقة غير معروفة",IF(K1249&lt;0,"الخصم أكبر من قيمة الطلب",IF(I1249&amp;""="","اكتب الحالة","")))))</f>
        <v/>
      </c>
    </row>
    <row r="1250">
      <c r="A1250" s="17" t="n"/>
      <c r="B1250" s="5" t="n"/>
      <c r="C1250" s="5" t="n"/>
      <c r="D1250" s="13" t="n"/>
      <c r="E1250" s="5" t="n"/>
      <c r="F1250" s="5" t="n"/>
      <c r="G1250" s="15" t="n"/>
      <c r="H1250" s="14" t="n"/>
      <c r="I1250" s="5" t="n"/>
      <c r="J1250" s="6">
        <f>IF(AND(B1250&amp;""="",F1250&amp;""=""),"",IFERROR(INDEX('المنتجات'!$B$5:$B$204,MATCH($F1250,'المنتجات'!$A$5:$A$204,0))&amp;"",""))</f>
        <v/>
      </c>
      <c r="K1250" s="18">
        <f>IF(AND(B1250&amp;""="",F1250&amp;""=""),"",IFERROR(INDEX('المنتجات'!$D$5:$D$204,MATCH($F1250,'المنتجات'!$A$5:$A$204,0))*G1250-H1250,0))</f>
        <v/>
      </c>
      <c r="L1250" s="18">
        <f>IF(AND(B1250&amp;""="",F1250&amp;""=""),"",IF(I1250="تم التسليم",IFERROR(INDEX('المحافظات'!$B$5:$B$44,MATCH($E1250,'المحافظات'!$A$5:$A$44,0)),0),0))</f>
        <v/>
      </c>
      <c r="M1250" s="18">
        <f>IF(AND(B1250&amp;""="",F1250&amp;""=""),"",IFERROR(INDEX('المنتجات'!$C$5:$C$204,MATCH($F1250,'المنتجات'!$A$5:$A$204,0))*G1250,0))</f>
        <v/>
      </c>
      <c r="N1250" s="18">
        <f>IF(AND(B1250&amp;""="",F1250&amp;""=""),"",IF(I1250="تم التسليم",IFERROR(INDEX('المحافظات'!$C$5:$C$44,MATCH($E1250,'المحافظات'!$A$5:$A$44,0)),0),IF(I1250="مرتجع",IFERROR(INDEX('المحافظات'!$D$5:$D$44,MATCH($E1250,'المحافظات'!$A$5:$A$44,0)),0),0)))</f>
        <v/>
      </c>
      <c r="O1250" s="18">
        <f>IF(AND(B1250&amp;""="",F1250&amp;""=""),"",IF(I1250="تم التسليم",K1250+L1250-M1250-N1250,IF(I1250="مرتجع",-N1250,IF(I1250="ملغي",0,""))))</f>
        <v/>
      </c>
      <c r="P1250" s="6">
        <f>IF(AND(B1250&amp;""="",F1250&amp;""=""),"",IF(NOT(ISNUMBER(MATCH(F1250,'المنتجات'!$A$5:$A$204,0))),"كود المنتج غير معروف",IF(NOT(ISNUMBER(MATCH(E1250,'المحافظات'!$A$5:$A$44,0))),"المنطقة غير معروفة",IF(K1250&lt;0,"الخصم أكبر من قيمة الطلب",IF(I1250&amp;""="","اكتب الحالة","")))))</f>
        <v/>
      </c>
    </row>
    <row r="1251">
      <c r="A1251" s="17" t="n"/>
      <c r="B1251" s="5" t="n"/>
      <c r="C1251" s="5" t="n"/>
      <c r="D1251" s="13" t="n"/>
      <c r="E1251" s="5" t="n"/>
      <c r="F1251" s="5" t="n"/>
      <c r="G1251" s="15" t="n"/>
      <c r="H1251" s="14" t="n"/>
      <c r="I1251" s="5" t="n"/>
      <c r="J1251" s="6">
        <f>IF(AND(B1251&amp;""="",F1251&amp;""=""),"",IFERROR(INDEX('المنتجات'!$B$5:$B$204,MATCH($F1251,'المنتجات'!$A$5:$A$204,0))&amp;"",""))</f>
        <v/>
      </c>
      <c r="K1251" s="18">
        <f>IF(AND(B1251&amp;""="",F1251&amp;""=""),"",IFERROR(INDEX('المنتجات'!$D$5:$D$204,MATCH($F1251,'المنتجات'!$A$5:$A$204,0))*G1251-H1251,0))</f>
        <v/>
      </c>
      <c r="L1251" s="18">
        <f>IF(AND(B1251&amp;""="",F1251&amp;""=""),"",IF(I1251="تم التسليم",IFERROR(INDEX('المحافظات'!$B$5:$B$44,MATCH($E1251,'المحافظات'!$A$5:$A$44,0)),0),0))</f>
        <v/>
      </c>
      <c r="M1251" s="18">
        <f>IF(AND(B1251&amp;""="",F1251&amp;""=""),"",IFERROR(INDEX('المنتجات'!$C$5:$C$204,MATCH($F1251,'المنتجات'!$A$5:$A$204,0))*G1251,0))</f>
        <v/>
      </c>
      <c r="N1251" s="18">
        <f>IF(AND(B1251&amp;""="",F1251&amp;""=""),"",IF(I1251="تم التسليم",IFERROR(INDEX('المحافظات'!$C$5:$C$44,MATCH($E1251,'المحافظات'!$A$5:$A$44,0)),0),IF(I1251="مرتجع",IFERROR(INDEX('المحافظات'!$D$5:$D$44,MATCH($E1251,'المحافظات'!$A$5:$A$44,0)),0),0)))</f>
        <v/>
      </c>
      <c r="O1251" s="18">
        <f>IF(AND(B1251&amp;""="",F1251&amp;""=""),"",IF(I1251="تم التسليم",K1251+L1251-M1251-N1251,IF(I1251="مرتجع",-N1251,IF(I1251="ملغي",0,""))))</f>
        <v/>
      </c>
      <c r="P1251" s="6">
        <f>IF(AND(B1251&amp;""="",F1251&amp;""=""),"",IF(NOT(ISNUMBER(MATCH(F1251,'المنتجات'!$A$5:$A$204,0))),"كود المنتج غير معروف",IF(NOT(ISNUMBER(MATCH(E1251,'المحافظات'!$A$5:$A$44,0))),"المنطقة غير معروفة",IF(K1251&lt;0,"الخصم أكبر من قيمة الطلب",IF(I1251&amp;""="","اكتب الحالة","")))))</f>
        <v/>
      </c>
    </row>
    <row r="1252">
      <c r="A1252" s="17" t="n"/>
      <c r="B1252" s="5" t="n"/>
      <c r="C1252" s="5" t="n"/>
      <c r="D1252" s="13" t="n"/>
      <c r="E1252" s="5" t="n"/>
      <c r="F1252" s="5" t="n"/>
      <c r="G1252" s="15" t="n"/>
      <c r="H1252" s="14" t="n"/>
      <c r="I1252" s="5" t="n"/>
      <c r="J1252" s="6">
        <f>IF(AND(B1252&amp;""="",F1252&amp;""=""),"",IFERROR(INDEX('المنتجات'!$B$5:$B$204,MATCH($F1252,'المنتجات'!$A$5:$A$204,0))&amp;"",""))</f>
        <v/>
      </c>
      <c r="K1252" s="18">
        <f>IF(AND(B1252&amp;""="",F1252&amp;""=""),"",IFERROR(INDEX('المنتجات'!$D$5:$D$204,MATCH($F1252,'المنتجات'!$A$5:$A$204,0))*G1252-H1252,0))</f>
        <v/>
      </c>
      <c r="L1252" s="18">
        <f>IF(AND(B1252&amp;""="",F1252&amp;""=""),"",IF(I1252="تم التسليم",IFERROR(INDEX('المحافظات'!$B$5:$B$44,MATCH($E1252,'المحافظات'!$A$5:$A$44,0)),0),0))</f>
        <v/>
      </c>
      <c r="M1252" s="18">
        <f>IF(AND(B1252&amp;""="",F1252&amp;""=""),"",IFERROR(INDEX('المنتجات'!$C$5:$C$204,MATCH($F1252,'المنتجات'!$A$5:$A$204,0))*G1252,0))</f>
        <v/>
      </c>
      <c r="N1252" s="18">
        <f>IF(AND(B1252&amp;""="",F1252&amp;""=""),"",IF(I1252="تم التسليم",IFERROR(INDEX('المحافظات'!$C$5:$C$44,MATCH($E1252,'المحافظات'!$A$5:$A$44,0)),0),IF(I1252="مرتجع",IFERROR(INDEX('المحافظات'!$D$5:$D$44,MATCH($E1252,'المحافظات'!$A$5:$A$44,0)),0),0)))</f>
        <v/>
      </c>
      <c r="O1252" s="18">
        <f>IF(AND(B1252&amp;""="",F1252&amp;""=""),"",IF(I1252="تم التسليم",K1252+L1252-M1252-N1252,IF(I1252="مرتجع",-N1252,IF(I1252="ملغي",0,""))))</f>
        <v/>
      </c>
      <c r="P1252" s="6">
        <f>IF(AND(B1252&amp;""="",F1252&amp;""=""),"",IF(NOT(ISNUMBER(MATCH(F1252,'المنتجات'!$A$5:$A$204,0))),"كود المنتج غير معروف",IF(NOT(ISNUMBER(MATCH(E1252,'المحافظات'!$A$5:$A$44,0))),"المنطقة غير معروفة",IF(K1252&lt;0,"الخصم أكبر من قيمة الطلب",IF(I1252&amp;""="","اكتب الحالة","")))))</f>
        <v/>
      </c>
    </row>
    <row r="1253">
      <c r="A1253" s="17" t="n"/>
      <c r="B1253" s="5" t="n"/>
      <c r="C1253" s="5" t="n"/>
      <c r="D1253" s="13" t="n"/>
      <c r="E1253" s="5" t="n"/>
      <c r="F1253" s="5" t="n"/>
      <c r="G1253" s="15" t="n"/>
      <c r="H1253" s="14" t="n"/>
      <c r="I1253" s="5" t="n"/>
      <c r="J1253" s="6">
        <f>IF(AND(B1253&amp;""="",F1253&amp;""=""),"",IFERROR(INDEX('المنتجات'!$B$5:$B$204,MATCH($F1253,'المنتجات'!$A$5:$A$204,0))&amp;"",""))</f>
        <v/>
      </c>
      <c r="K1253" s="18">
        <f>IF(AND(B1253&amp;""="",F1253&amp;""=""),"",IFERROR(INDEX('المنتجات'!$D$5:$D$204,MATCH($F1253,'المنتجات'!$A$5:$A$204,0))*G1253-H1253,0))</f>
        <v/>
      </c>
      <c r="L1253" s="18">
        <f>IF(AND(B1253&amp;""="",F1253&amp;""=""),"",IF(I1253="تم التسليم",IFERROR(INDEX('المحافظات'!$B$5:$B$44,MATCH($E1253,'المحافظات'!$A$5:$A$44,0)),0),0))</f>
        <v/>
      </c>
      <c r="M1253" s="18">
        <f>IF(AND(B1253&amp;""="",F1253&amp;""=""),"",IFERROR(INDEX('المنتجات'!$C$5:$C$204,MATCH($F1253,'المنتجات'!$A$5:$A$204,0))*G1253,0))</f>
        <v/>
      </c>
      <c r="N1253" s="18">
        <f>IF(AND(B1253&amp;""="",F1253&amp;""=""),"",IF(I1253="تم التسليم",IFERROR(INDEX('المحافظات'!$C$5:$C$44,MATCH($E1253,'المحافظات'!$A$5:$A$44,0)),0),IF(I1253="مرتجع",IFERROR(INDEX('المحافظات'!$D$5:$D$44,MATCH($E1253,'المحافظات'!$A$5:$A$44,0)),0),0)))</f>
        <v/>
      </c>
      <c r="O1253" s="18">
        <f>IF(AND(B1253&amp;""="",F1253&amp;""=""),"",IF(I1253="تم التسليم",K1253+L1253-M1253-N1253,IF(I1253="مرتجع",-N1253,IF(I1253="ملغي",0,""))))</f>
        <v/>
      </c>
      <c r="P1253" s="6">
        <f>IF(AND(B1253&amp;""="",F1253&amp;""=""),"",IF(NOT(ISNUMBER(MATCH(F1253,'المنتجات'!$A$5:$A$204,0))),"كود المنتج غير معروف",IF(NOT(ISNUMBER(MATCH(E1253,'المحافظات'!$A$5:$A$44,0))),"المنطقة غير معروفة",IF(K1253&lt;0,"الخصم أكبر من قيمة الطلب",IF(I1253&amp;""="","اكتب الحالة","")))))</f>
        <v/>
      </c>
    </row>
    <row r="1254">
      <c r="A1254" s="17" t="n"/>
      <c r="B1254" s="5" t="n"/>
      <c r="C1254" s="5" t="n"/>
      <c r="D1254" s="13" t="n"/>
      <c r="E1254" s="5" t="n"/>
      <c r="F1254" s="5" t="n"/>
      <c r="G1254" s="15" t="n"/>
      <c r="H1254" s="14" t="n"/>
      <c r="I1254" s="5" t="n"/>
      <c r="J1254" s="6">
        <f>IF(AND(B1254&amp;""="",F1254&amp;""=""),"",IFERROR(INDEX('المنتجات'!$B$5:$B$204,MATCH($F1254,'المنتجات'!$A$5:$A$204,0))&amp;"",""))</f>
        <v/>
      </c>
      <c r="K1254" s="18">
        <f>IF(AND(B1254&amp;""="",F1254&amp;""=""),"",IFERROR(INDEX('المنتجات'!$D$5:$D$204,MATCH($F1254,'المنتجات'!$A$5:$A$204,0))*G1254-H1254,0))</f>
        <v/>
      </c>
      <c r="L1254" s="18">
        <f>IF(AND(B1254&amp;""="",F1254&amp;""=""),"",IF(I1254="تم التسليم",IFERROR(INDEX('المحافظات'!$B$5:$B$44,MATCH($E1254,'المحافظات'!$A$5:$A$44,0)),0),0))</f>
        <v/>
      </c>
      <c r="M1254" s="18">
        <f>IF(AND(B1254&amp;""="",F1254&amp;""=""),"",IFERROR(INDEX('المنتجات'!$C$5:$C$204,MATCH($F1254,'المنتجات'!$A$5:$A$204,0))*G1254,0))</f>
        <v/>
      </c>
      <c r="N1254" s="18">
        <f>IF(AND(B1254&amp;""="",F1254&amp;""=""),"",IF(I1254="تم التسليم",IFERROR(INDEX('المحافظات'!$C$5:$C$44,MATCH($E1254,'المحافظات'!$A$5:$A$44,0)),0),IF(I1254="مرتجع",IFERROR(INDEX('المحافظات'!$D$5:$D$44,MATCH($E1254,'المحافظات'!$A$5:$A$44,0)),0),0)))</f>
        <v/>
      </c>
      <c r="O1254" s="18">
        <f>IF(AND(B1254&amp;""="",F1254&amp;""=""),"",IF(I1254="تم التسليم",K1254+L1254-M1254-N1254,IF(I1254="مرتجع",-N1254,IF(I1254="ملغي",0,""))))</f>
        <v/>
      </c>
      <c r="P1254" s="6">
        <f>IF(AND(B1254&amp;""="",F1254&amp;""=""),"",IF(NOT(ISNUMBER(MATCH(F1254,'المنتجات'!$A$5:$A$204,0))),"كود المنتج غير معروف",IF(NOT(ISNUMBER(MATCH(E1254,'المحافظات'!$A$5:$A$44,0))),"المنطقة غير معروفة",IF(K1254&lt;0,"الخصم أكبر من قيمة الطلب",IF(I1254&amp;""="","اكتب الحالة","")))))</f>
        <v/>
      </c>
    </row>
    <row r="1255">
      <c r="A1255" s="17" t="n"/>
      <c r="B1255" s="5" t="n"/>
      <c r="C1255" s="5" t="n"/>
      <c r="D1255" s="13" t="n"/>
      <c r="E1255" s="5" t="n"/>
      <c r="F1255" s="5" t="n"/>
      <c r="G1255" s="15" t="n"/>
      <c r="H1255" s="14" t="n"/>
      <c r="I1255" s="5" t="n"/>
      <c r="J1255" s="6">
        <f>IF(AND(B1255&amp;""="",F1255&amp;""=""),"",IFERROR(INDEX('المنتجات'!$B$5:$B$204,MATCH($F1255,'المنتجات'!$A$5:$A$204,0))&amp;"",""))</f>
        <v/>
      </c>
      <c r="K1255" s="18">
        <f>IF(AND(B1255&amp;""="",F1255&amp;""=""),"",IFERROR(INDEX('المنتجات'!$D$5:$D$204,MATCH($F1255,'المنتجات'!$A$5:$A$204,0))*G1255-H1255,0))</f>
        <v/>
      </c>
      <c r="L1255" s="18">
        <f>IF(AND(B1255&amp;""="",F1255&amp;""=""),"",IF(I1255="تم التسليم",IFERROR(INDEX('المحافظات'!$B$5:$B$44,MATCH($E1255,'المحافظات'!$A$5:$A$44,0)),0),0))</f>
        <v/>
      </c>
      <c r="M1255" s="18">
        <f>IF(AND(B1255&amp;""="",F1255&amp;""=""),"",IFERROR(INDEX('المنتجات'!$C$5:$C$204,MATCH($F1255,'المنتجات'!$A$5:$A$204,0))*G1255,0))</f>
        <v/>
      </c>
      <c r="N1255" s="18">
        <f>IF(AND(B1255&amp;""="",F1255&amp;""=""),"",IF(I1255="تم التسليم",IFERROR(INDEX('المحافظات'!$C$5:$C$44,MATCH($E1255,'المحافظات'!$A$5:$A$44,0)),0),IF(I1255="مرتجع",IFERROR(INDEX('المحافظات'!$D$5:$D$44,MATCH($E1255,'المحافظات'!$A$5:$A$44,0)),0),0)))</f>
        <v/>
      </c>
      <c r="O1255" s="18">
        <f>IF(AND(B1255&amp;""="",F1255&amp;""=""),"",IF(I1255="تم التسليم",K1255+L1255-M1255-N1255,IF(I1255="مرتجع",-N1255,IF(I1255="ملغي",0,""))))</f>
        <v/>
      </c>
      <c r="P1255" s="6">
        <f>IF(AND(B1255&amp;""="",F1255&amp;""=""),"",IF(NOT(ISNUMBER(MATCH(F1255,'المنتجات'!$A$5:$A$204,0))),"كود المنتج غير معروف",IF(NOT(ISNUMBER(MATCH(E1255,'المحافظات'!$A$5:$A$44,0))),"المنطقة غير معروفة",IF(K1255&lt;0,"الخصم أكبر من قيمة الطلب",IF(I1255&amp;""="","اكتب الحالة","")))))</f>
        <v/>
      </c>
    </row>
    <row r="1256">
      <c r="A1256" s="17" t="n"/>
      <c r="B1256" s="5" t="n"/>
      <c r="C1256" s="5" t="n"/>
      <c r="D1256" s="13" t="n"/>
      <c r="E1256" s="5" t="n"/>
      <c r="F1256" s="5" t="n"/>
      <c r="G1256" s="15" t="n"/>
      <c r="H1256" s="14" t="n"/>
      <c r="I1256" s="5" t="n"/>
      <c r="J1256" s="6">
        <f>IF(AND(B1256&amp;""="",F1256&amp;""=""),"",IFERROR(INDEX('المنتجات'!$B$5:$B$204,MATCH($F1256,'المنتجات'!$A$5:$A$204,0))&amp;"",""))</f>
        <v/>
      </c>
      <c r="K1256" s="18">
        <f>IF(AND(B1256&amp;""="",F1256&amp;""=""),"",IFERROR(INDEX('المنتجات'!$D$5:$D$204,MATCH($F1256,'المنتجات'!$A$5:$A$204,0))*G1256-H1256,0))</f>
        <v/>
      </c>
      <c r="L1256" s="18">
        <f>IF(AND(B1256&amp;""="",F1256&amp;""=""),"",IF(I1256="تم التسليم",IFERROR(INDEX('المحافظات'!$B$5:$B$44,MATCH($E1256,'المحافظات'!$A$5:$A$44,0)),0),0))</f>
        <v/>
      </c>
      <c r="M1256" s="18">
        <f>IF(AND(B1256&amp;""="",F1256&amp;""=""),"",IFERROR(INDEX('المنتجات'!$C$5:$C$204,MATCH($F1256,'المنتجات'!$A$5:$A$204,0))*G1256,0))</f>
        <v/>
      </c>
      <c r="N1256" s="18">
        <f>IF(AND(B1256&amp;""="",F1256&amp;""=""),"",IF(I1256="تم التسليم",IFERROR(INDEX('المحافظات'!$C$5:$C$44,MATCH($E1256,'المحافظات'!$A$5:$A$44,0)),0),IF(I1256="مرتجع",IFERROR(INDEX('المحافظات'!$D$5:$D$44,MATCH($E1256,'المحافظات'!$A$5:$A$44,0)),0),0)))</f>
        <v/>
      </c>
      <c r="O1256" s="18">
        <f>IF(AND(B1256&amp;""="",F1256&amp;""=""),"",IF(I1256="تم التسليم",K1256+L1256-M1256-N1256,IF(I1256="مرتجع",-N1256,IF(I1256="ملغي",0,""))))</f>
        <v/>
      </c>
      <c r="P1256" s="6">
        <f>IF(AND(B1256&amp;""="",F1256&amp;""=""),"",IF(NOT(ISNUMBER(MATCH(F1256,'المنتجات'!$A$5:$A$204,0))),"كود المنتج غير معروف",IF(NOT(ISNUMBER(MATCH(E1256,'المحافظات'!$A$5:$A$44,0))),"المنطقة غير معروفة",IF(K1256&lt;0,"الخصم أكبر من قيمة الطلب",IF(I1256&amp;""="","اكتب الحالة","")))))</f>
        <v/>
      </c>
    </row>
    <row r="1257">
      <c r="A1257" s="17" t="n"/>
      <c r="B1257" s="5" t="n"/>
      <c r="C1257" s="5" t="n"/>
      <c r="D1257" s="13" t="n"/>
      <c r="E1257" s="5" t="n"/>
      <c r="F1257" s="5" t="n"/>
      <c r="G1257" s="15" t="n"/>
      <c r="H1257" s="14" t="n"/>
      <c r="I1257" s="5" t="n"/>
      <c r="J1257" s="6">
        <f>IF(AND(B1257&amp;""="",F1257&amp;""=""),"",IFERROR(INDEX('المنتجات'!$B$5:$B$204,MATCH($F1257,'المنتجات'!$A$5:$A$204,0))&amp;"",""))</f>
        <v/>
      </c>
      <c r="K1257" s="18">
        <f>IF(AND(B1257&amp;""="",F1257&amp;""=""),"",IFERROR(INDEX('المنتجات'!$D$5:$D$204,MATCH($F1257,'المنتجات'!$A$5:$A$204,0))*G1257-H1257,0))</f>
        <v/>
      </c>
      <c r="L1257" s="18">
        <f>IF(AND(B1257&amp;""="",F1257&amp;""=""),"",IF(I1257="تم التسليم",IFERROR(INDEX('المحافظات'!$B$5:$B$44,MATCH($E1257,'المحافظات'!$A$5:$A$44,0)),0),0))</f>
        <v/>
      </c>
      <c r="M1257" s="18">
        <f>IF(AND(B1257&amp;""="",F1257&amp;""=""),"",IFERROR(INDEX('المنتجات'!$C$5:$C$204,MATCH($F1257,'المنتجات'!$A$5:$A$204,0))*G1257,0))</f>
        <v/>
      </c>
      <c r="N1257" s="18">
        <f>IF(AND(B1257&amp;""="",F1257&amp;""=""),"",IF(I1257="تم التسليم",IFERROR(INDEX('المحافظات'!$C$5:$C$44,MATCH($E1257,'المحافظات'!$A$5:$A$44,0)),0),IF(I1257="مرتجع",IFERROR(INDEX('المحافظات'!$D$5:$D$44,MATCH($E1257,'المحافظات'!$A$5:$A$44,0)),0),0)))</f>
        <v/>
      </c>
      <c r="O1257" s="18">
        <f>IF(AND(B1257&amp;""="",F1257&amp;""=""),"",IF(I1257="تم التسليم",K1257+L1257-M1257-N1257,IF(I1257="مرتجع",-N1257,IF(I1257="ملغي",0,""))))</f>
        <v/>
      </c>
      <c r="P1257" s="6">
        <f>IF(AND(B1257&amp;""="",F1257&amp;""=""),"",IF(NOT(ISNUMBER(MATCH(F1257,'المنتجات'!$A$5:$A$204,0))),"كود المنتج غير معروف",IF(NOT(ISNUMBER(MATCH(E1257,'المحافظات'!$A$5:$A$44,0))),"المنطقة غير معروفة",IF(K1257&lt;0,"الخصم أكبر من قيمة الطلب",IF(I1257&amp;""="","اكتب الحالة","")))))</f>
        <v/>
      </c>
    </row>
    <row r="1258">
      <c r="A1258" s="17" t="n"/>
      <c r="B1258" s="5" t="n"/>
      <c r="C1258" s="5" t="n"/>
      <c r="D1258" s="13" t="n"/>
      <c r="E1258" s="5" t="n"/>
      <c r="F1258" s="5" t="n"/>
      <c r="G1258" s="15" t="n"/>
      <c r="H1258" s="14" t="n"/>
      <c r="I1258" s="5" t="n"/>
      <c r="J1258" s="6">
        <f>IF(AND(B1258&amp;""="",F1258&amp;""=""),"",IFERROR(INDEX('المنتجات'!$B$5:$B$204,MATCH($F1258,'المنتجات'!$A$5:$A$204,0))&amp;"",""))</f>
        <v/>
      </c>
      <c r="K1258" s="18">
        <f>IF(AND(B1258&amp;""="",F1258&amp;""=""),"",IFERROR(INDEX('المنتجات'!$D$5:$D$204,MATCH($F1258,'المنتجات'!$A$5:$A$204,0))*G1258-H1258,0))</f>
        <v/>
      </c>
      <c r="L1258" s="18">
        <f>IF(AND(B1258&amp;""="",F1258&amp;""=""),"",IF(I1258="تم التسليم",IFERROR(INDEX('المحافظات'!$B$5:$B$44,MATCH($E1258,'المحافظات'!$A$5:$A$44,0)),0),0))</f>
        <v/>
      </c>
      <c r="M1258" s="18">
        <f>IF(AND(B1258&amp;""="",F1258&amp;""=""),"",IFERROR(INDEX('المنتجات'!$C$5:$C$204,MATCH($F1258,'المنتجات'!$A$5:$A$204,0))*G1258,0))</f>
        <v/>
      </c>
      <c r="N1258" s="18">
        <f>IF(AND(B1258&amp;""="",F1258&amp;""=""),"",IF(I1258="تم التسليم",IFERROR(INDEX('المحافظات'!$C$5:$C$44,MATCH($E1258,'المحافظات'!$A$5:$A$44,0)),0),IF(I1258="مرتجع",IFERROR(INDEX('المحافظات'!$D$5:$D$44,MATCH($E1258,'المحافظات'!$A$5:$A$44,0)),0),0)))</f>
        <v/>
      </c>
      <c r="O1258" s="18">
        <f>IF(AND(B1258&amp;""="",F1258&amp;""=""),"",IF(I1258="تم التسليم",K1258+L1258-M1258-N1258,IF(I1258="مرتجع",-N1258,IF(I1258="ملغي",0,""))))</f>
        <v/>
      </c>
      <c r="P1258" s="6">
        <f>IF(AND(B1258&amp;""="",F1258&amp;""=""),"",IF(NOT(ISNUMBER(MATCH(F1258,'المنتجات'!$A$5:$A$204,0))),"كود المنتج غير معروف",IF(NOT(ISNUMBER(MATCH(E1258,'المحافظات'!$A$5:$A$44,0))),"المنطقة غير معروفة",IF(K1258&lt;0,"الخصم أكبر من قيمة الطلب",IF(I1258&amp;""="","اكتب الحالة","")))))</f>
        <v/>
      </c>
    </row>
    <row r="1259">
      <c r="A1259" s="17" t="n"/>
      <c r="B1259" s="5" t="n"/>
      <c r="C1259" s="5" t="n"/>
      <c r="D1259" s="13" t="n"/>
      <c r="E1259" s="5" t="n"/>
      <c r="F1259" s="5" t="n"/>
      <c r="G1259" s="15" t="n"/>
      <c r="H1259" s="14" t="n"/>
      <c r="I1259" s="5" t="n"/>
      <c r="J1259" s="6">
        <f>IF(AND(B1259&amp;""="",F1259&amp;""=""),"",IFERROR(INDEX('المنتجات'!$B$5:$B$204,MATCH($F1259,'المنتجات'!$A$5:$A$204,0))&amp;"",""))</f>
        <v/>
      </c>
      <c r="K1259" s="18">
        <f>IF(AND(B1259&amp;""="",F1259&amp;""=""),"",IFERROR(INDEX('المنتجات'!$D$5:$D$204,MATCH($F1259,'المنتجات'!$A$5:$A$204,0))*G1259-H1259,0))</f>
        <v/>
      </c>
      <c r="L1259" s="18">
        <f>IF(AND(B1259&amp;""="",F1259&amp;""=""),"",IF(I1259="تم التسليم",IFERROR(INDEX('المحافظات'!$B$5:$B$44,MATCH($E1259,'المحافظات'!$A$5:$A$44,0)),0),0))</f>
        <v/>
      </c>
      <c r="M1259" s="18">
        <f>IF(AND(B1259&amp;""="",F1259&amp;""=""),"",IFERROR(INDEX('المنتجات'!$C$5:$C$204,MATCH($F1259,'المنتجات'!$A$5:$A$204,0))*G1259,0))</f>
        <v/>
      </c>
      <c r="N1259" s="18">
        <f>IF(AND(B1259&amp;""="",F1259&amp;""=""),"",IF(I1259="تم التسليم",IFERROR(INDEX('المحافظات'!$C$5:$C$44,MATCH($E1259,'المحافظات'!$A$5:$A$44,0)),0),IF(I1259="مرتجع",IFERROR(INDEX('المحافظات'!$D$5:$D$44,MATCH($E1259,'المحافظات'!$A$5:$A$44,0)),0),0)))</f>
        <v/>
      </c>
      <c r="O1259" s="18">
        <f>IF(AND(B1259&amp;""="",F1259&amp;""=""),"",IF(I1259="تم التسليم",K1259+L1259-M1259-N1259,IF(I1259="مرتجع",-N1259,IF(I1259="ملغي",0,""))))</f>
        <v/>
      </c>
      <c r="P1259" s="6">
        <f>IF(AND(B1259&amp;""="",F1259&amp;""=""),"",IF(NOT(ISNUMBER(MATCH(F1259,'المنتجات'!$A$5:$A$204,0))),"كود المنتج غير معروف",IF(NOT(ISNUMBER(MATCH(E1259,'المحافظات'!$A$5:$A$44,0))),"المنطقة غير معروفة",IF(K1259&lt;0,"الخصم أكبر من قيمة الطلب",IF(I1259&amp;""="","اكتب الحالة","")))))</f>
        <v/>
      </c>
    </row>
    <row r="1260">
      <c r="A1260" s="17" t="n"/>
      <c r="B1260" s="5" t="n"/>
      <c r="C1260" s="5" t="n"/>
      <c r="D1260" s="13" t="n"/>
      <c r="E1260" s="5" t="n"/>
      <c r="F1260" s="5" t="n"/>
      <c r="G1260" s="15" t="n"/>
      <c r="H1260" s="14" t="n"/>
      <c r="I1260" s="5" t="n"/>
      <c r="J1260" s="6">
        <f>IF(AND(B1260&amp;""="",F1260&amp;""=""),"",IFERROR(INDEX('المنتجات'!$B$5:$B$204,MATCH($F1260,'المنتجات'!$A$5:$A$204,0))&amp;"",""))</f>
        <v/>
      </c>
      <c r="K1260" s="18">
        <f>IF(AND(B1260&amp;""="",F1260&amp;""=""),"",IFERROR(INDEX('المنتجات'!$D$5:$D$204,MATCH($F1260,'المنتجات'!$A$5:$A$204,0))*G1260-H1260,0))</f>
        <v/>
      </c>
      <c r="L1260" s="18">
        <f>IF(AND(B1260&amp;""="",F1260&amp;""=""),"",IF(I1260="تم التسليم",IFERROR(INDEX('المحافظات'!$B$5:$B$44,MATCH($E1260,'المحافظات'!$A$5:$A$44,0)),0),0))</f>
        <v/>
      </c>
      <c r="M1260" s="18">
        <f>IF(AND(B1260&amp;""="",F1260&amp;""=""),"",IFERROR(INDEX('المنتجات'!$C$5:$C$204,MATCH($F1260,'المنتجات'!$A$5:$A$204,0))*G1260,0))</f>
        <v/>
      </c>
      <c r="N1260" s="18">
        <f>IF(AND(B1260&amp;""="",F1260&amp;""=""),"",IF(I1260="تم التسليم",IFERROR(INDEX('المحافظات'!$C$5:$C$44,MATCH($E1260,'المحافظات'!$A$5:$A$44,0)),0),IF(I1260="مرتجع",IFERROR(INDEX('المحافظات'!$D$5:$D$44,MATCH($E1260,'المحافظات'!$A$5:$A$44,0)),0),0)))</f>
        <v/>
      </c>
      <c r="O1260" s="18">
        <f>IF(AND(B1260&amp;""="",F1260&amp;""=""),"",IF(I1260="تم التسليم",K1260+L1260-M1260-N1260,IF(I1260="مرتجع",-N1260,IF(I1260="ملغي",0,""))))</f>
        <v/>
      </c>
      <c r="P1260" s="6">
        <f>IF(AND(B1260&amp;""="",F1260&amp;""=""),"",IF(NOT(ISNUMBER(MATCH(F1260,'المنتجات'!$A$5:$A$204,0))),"كود المنتج غير معروف",IF(NOT(ISNUMBER(MATCH(E1260,'المحافظات'!$A$5:$A$44,0))),"المنطقة غير معروفة",IF(K1260&lt;0,"الخصم أكبر من قيمة الطلب",IF(I1260&amp;""="","اكتب الحالة","")))))</f>
        <v/>
      </c>
    </row>
    <row r="1261">
      <c r="A1261" s="17" t="n"/>
      <c r="B1261" s="5" t="n"/>
      <c r="C1261" s="5" t="n"/>
      <c r="D1261" s="13" t="n"/>
      <c r="E1261" s="5" t="n"/>
      <c r="F1261" s="5" t="n"/>
      <c r="G1261" s="15" t="n"/>
      <c r="H1261" s="14" t="n"/>
      <c r="I1261" s="5" t="n"/>
      <c r="J1261" s="6">
        <f>IF(AND(B1261&amp;""="",F1261&amp;""=""),"",IFERROR(INDEX('المنتجات'!$B$5:$B$204,MATCH($F1261,'المنتجات'!$A$5:$A$204,0))&amp;"",""))</f>
        <v/>
      </c>
      <c r="K1261" s="18">
        <f>IF(AND(B1261&amp;""="",F1261&amp;""=""),"",IFERROR(INDEX('المنتجات'!$D$5:$D$204,MATCH($F1261,'المنتجات'!$A$5:$A$204,0))*G1261-H1261,0))</f>
        <v/>
      </c>
      <c r="L1261" s="18">
        <f>IF(AND(B1261&amp;""="",F1261&amp;""=""),"",IF(I1261="تم التسليم",IFERROR(INDEX('المحافظات'!$B$5:$B$44,MATCH($E1261,'المحافظات'!$A$5:$A$44,0)),0),0))</f>
        <v/>
      </c>
      <c r="M1261" s="18">
        <f>IF(AND(B1261&amp;""="",F1261&amp;""=""),"",IFERROR(INDEX('المنتجات'!$C$5:$C$204,MATCH($F1261,'المنتجات'!$A$5:$A$204,0))*G1261,0))</f>
        <v/>
      </c>
      <c r="N1261" s="18">
        <f>IF(AND(B1261&amp;""="",F1261&amp;""=""),"",IF(I1261="تم التسليم",IFERROR(INDEX('المحافظات'!$C$5:$C$44,MATCH($E1261,'المحافظات'!$A$5:$A$44,0)),0),IF(I1261="مرتجع",IFERROR(INDEX('المحافظات'!$D$5:$D$44,MATCH($E1261,'المحافظات'!$A$5:$A$44,0)),0),0)))</f>
        <v/>
      </c>
      <c r="O1261" s="18">
        <f>IF(AND(B1261&amp;""="",F1261&amp;""=""),"",IF(I1261="تم التسليم",K1261+L1261-M1261-N1261,IF(I1261="مرتجع",-N1261,IF(I1261="ملغي",0,""))))</f>
        <v/>
      </c>
      <c r="P1261" s="6">
        <f>IF(AND(B1261&amp;""="",F1261&amp;""=""),"",IF(NOT(ISNUMBER(MATCH(F1261,'المنتجات'!$A$5:$A$204,0))),"كود المنتج غير معروف",IF(NOT(ISNUMBER(MATCH(E1261,'المحافظات'!$A$5:$A$44,0))),"المنطقة غير معروفة",IF(K1261&lt;0,"الخصم أكبر من قيمة الطلب",IF(I1261&amp;""="","اكتب الحالة","")))))</f>
        <v/>
      </c>
    </row>
    <row r="1262">
      <c r="A1262" s="17" t="n"/>
      <c r="B1262" s="5" t="n"/>
      <c r="C1262" s="5" t="n"/>
      <c r="D1262" s="13" t="n"/>
      <c r="E1262" s="5" t="n"/>
      <c r="F1262" s="5" t="n"/>
      <c r="G1262" s="15" t="n"/>
      <c r="H1262" s="14" t="n"/>
      <c r="I1262" s="5" t="n"/>
      <c r="J1262" s="6">
        <f>IF(AND(B1262&amp;""="",F1262&amp;""=""),"",IFERROR(INDEX('المنتجات'!$B$5:$B$204,MATCH($F1262,'المنتجات'!$A$5:$A$204,0))&amp;"",""))</f>
        <v/>
      </c>
      <c r="K1262" s="18">
        <f>IF(AND(B1262&amp;""="",F1262&amp;""=""),"",IFERROR(INDEX('المنتجات'!$D$5:$D$204,MATCH($F1262,'المنتجات'!$A$5:$A$204,0))*G1262-H1262,0))</f>
        <v/>
      </c>
      <c r="L1262" s="18">
        <f>IF(AND(B1262&amp;""="",F1262&amp;""=""),"",IF(I1262="تم التسليم",IFERROR(INDEX('المحافظات'!$B$5:$B$44,MATCH($E1262,'المحافظات'!$A$5:$A$44,0)),0),0))</f>
        <v/>
      </c>
      <c r="M1262" s="18">
        <f>IF(AND(B1262&amp;""="",F1262&amp;""=""),"",IFERROR(INDEX('المنتجات'!$C$5:$C$204,MATCH($F1262,'المنتجات'!$A$5:$A$204,0))*G1262,0))</f>
        <v/>
      </c>
      <c r="N1262" s="18">
        <f>IF(AND(B1262&amp;""="",F1262&amp;""=""),"",IF(I1262="تم التسليم",IFERROR(INDEX('المحافظات'!$C$5:$C$44,MATCH($E1262,'المحافظات'!$A$5:$A$44,0)),0),IF(I1262="مرتجع",IFERROR(INDEX('المحافظات'!$D$5:$D$44,MATCH($E1262,'المحافظات'!$A$5:$A$44,0)),0),0)))</f>
        <v/>
      </c>
      <c r="O1262" s="18">
        <f>IF(AND(B1262&amp;""="",F1262&amp;""=""),"",IF(I1262="تم التسليم",K1262+L1262-M1262-N1262,IF(I1262="مرتجع",-N1262,IF(I1262="ملغي",0,""))))</f>
        <v/>
      </c>
      <c r="P1262" s="6">
        <f>IF(AND(B1262&amp;""="",F1262&amp;""=""),"",IF(NOT(ISNUMBER(MATCH(F1262,'المنتجات'!$A$5:$A$204,0))),"كود المنتج غير معروف",IF(NOT(ISNUMBER(MATCH(E1262,'المحافظات'!$A$5:$A$44,0))),"المنطقة غير معروفة",IF(K1262&lt;0,"الخصم أكبر من قيمة الطلب",IF(I1262&amp;""="","اكتب الحالة","")))))</f>
        <v/>
      </c>
    </row>
    <row r="1263">
      <c r="A1263" s="17" t="n"/>
      <c r="B1263" s="5" t="n"/>
      <c r="C1263" s="5" t="n"/>
      <c r="D1263" s="13" t="n"/>
      <c r="E1263" s="5" t="n"/>
      <c r="F1263" s="5" t="n"/>
      <c r="G1263" s="15" t="n"/>
      <c r="H1263" s="14" t="n"/>
      <c r="I1263" s="5" t="n"/>
      <c r="J1263" s="6">
        <f>IF(AND(B1263&amp;""="",F1263&amp;""=""),"",IFERROR(INDEX('المنتجات'!$B$5:$B$204,MATCH($F1263,'المنتجات'!$A$5:$A$204,0))&amp;"",""))</f>
        <v/>
      </c>
      <c r="K1263" s="18">
        <f>IF(AND(B1263&amp;""="",F1263&amp;""=""),"",IFERROR(INDEX('المنتجات'!$D$5:$D$204,MATCH($F1263,'المنتجات'!$A$5:$A$204,0))*G1263-H1263,0))</f>
        <v/>
      </c>
      <c r="L1263" s="18">
        <f>IF(AND(B1263&amp;""="",F1263&amp;""=""),"",IF(I1263="تم التسليم",IFERROR(INDEX('المحافظات'!$B$5:$B$44,MATCH($E1263,'المحافظات'!$A$5:$A$44,0)),0),0))</f>
        <v/>
      </c>
      <c r="M1263" s="18">
        <f>IF(AND(B1263&amp;""="",F1263&amp;""=""),"",IFERROR(INDEX('المنتجات'!$C$5:$C$204,MATCH($F1263,'المنتجات'!$A$5:$A$204,0))*G1263,0))</f>
        <v/>
      </c>
      <c r="N1263" s="18">
        <f>IF(AND(B1263&amp;""="",F1263&amp;""=""),"",IF(I1263="تم التسليم",IFERROR(INDEX('المحافظات'!$C$5:$C$44,MATCH($E1263,'المحافظات'!$A$5:$A$44,0)),0),IF(I1263="مرتجع",IFERROR(INDEX('المحافظات'!$D$5:$D$44,MATCH($E1263,'المحافظات'!$A$5:$A$44,0)),0),0)))</f>
        <v/>
      </c>
      <c r="O1263" s="18">
        <f>IF(AND(B1263&amp;""="",F1263&amp;""=""),"",IF(I1263="تم التسليم",K1263+L1263-M1263-N1263,IF(I1263="مرتجع",-N1263,IF(I1263="ملغي",0,""))))</f>
        <v/>
      </c>
      <c r="P1263" s="6">
        <f>IF(AND(B1263&amp;""="",F1263&amp;""=""),"",IF(NOT(ISNUMBER(MATCH(F1263,'المنتجات'!$A$5:$A$204,0))),"كود المنتج غير معروف",IF(NOT(ISNUMBER(MATCH(E1263,'المحافظات'!$A$5:$A$44,0))),"المنطقة غير معروفة",IF(K1263&lt;0,"الخصم أكبر من قيمة الطلب",IF(I1263&amp;""="","اكتب الحالة","")))))</f>
        <v/>
      </c>
    </row>
    <row r="1264">
      <c r="A1264" s="17" t="n"/>
      <c r="B1264" s="5" t="n"/>
      <c r="C1264" s="5" t="n"/>
      <c r="D1264" s="13" t="n"/>
      <c r="E1264" s="5" t="n"/>
      <c r="F1264" s="5" t="n"/>
      <c r="G1264" s="15" t="n"/>
      <c r="H1264" s="14" t="n"/>
      <c r="I1264" s="5" t="n"/>
      <c r="J1264" s="6">
        <f>IF(AND(B1264&amp;""="",F1264&amp;""=""),"",IFERROR(INDEX('المنتجات'!$B$5:$B$204,MATCH($F1264,'المنتجات'!$A$5:$A$204,0))&amp;"",""))</f>
        <v/>
      </c>
      <c r="K1264" s="18">
        <f>IF(AND(B1264&amp;""="",F1264&amp;""=""),"",IFERROR(INDEX('المنتجات'!$D$5:$D$204,MATCH($F1264,'المنتجات'!$A$5:$A$204,0))*G1264-H1264,0))</f>
        <v/>
      </c>
      <c r="L1264" s="18">
        <f>IF(AND(B1264&amp;""="",F1264&amp;""=""),"",IF(I1264="تم التسليم",IFERROR(INDEX('المحافظات'!$B$5:$B$44,MATCH($E1264,'المحافظات'!$A$5:$A$44,0)),0),0))</f>
        <v/>
      </c>
      <c r="M1264" s="18">
        <f>IF(AND(B1264&amp;""="",F1264&amp;""=""),"",IFERROR(INDEX('المنتجات'!$C$5:$C$204,MATCH($F1264,'المنتجات'!$A$5:$A$204,0))*G1264,0))</f>
        <v/>
      </c>
      <c r="N1264" s="18">
        <f>IF(AND(B1264&amp;""="",F1264&amp;""=""),"",IF(I1264="تم التسليم",IFERROR(INDEX('المحافظات'!$C$5:$C$44,MATCH($E1264,'المحافظات'!$A$5:$A$44,0)),0),IF(I1264="مرتجع",IFERROR(INDEX('المحافظات'!$D$5:$D$44,MATCH($E1264,'المحافظات'!$A$5:$A$44,0)),0),0)))</f>
        <v/>
      </c>
      <c r="O1264" s="18">
        <f>IF(AND(B1264&amp;""="",F1264&amp;""=""),"",IF(I1264="تم التسليم",K1264+L1264-M1264-N1264,IF(I1264="مرتجع",-N1264,IF(I1264="ملغي",0,""))))</f>
        <v/>
      </c>
      <c r="P1264" s="6">
        <f>IF(AND(B1264&amp;""="",F1264&amp;""=""),"",IF(NOT(ISNUMBER(MATCH(F1264,'المنتجات'!$A$5:$A$204,0))),"كود المنتج غير معروف",IF(NOT(ISNUMBER(MATCH(E1264,'المحافظات'!$A$5:$A$44,0))),"المنطقة غير معروفة",IF(K1264&lt;0,"الخصم أكبر من قيمة الطلب",IF(I1264&amp;""="","اكتب الحالة","")))))</f>
        <v/>
      </c>
    </row>
    <row r="1265">
      <c r="A1265" s="17" t="n"/>
      <c r="B1265" s="5" t="n"/>
      <c r="C1265" s="5" t="n"/>
      <c r="D1265" s="13" t="n"/>
      <c r="E1265" s="5" t="n"/>
      <c r="F1265" s="5" t="n"/>
      <c r="G1265" s="15" t="n"/>
      <c r="H1265" s="14" t="n"/>
      <c r="I1265" s="5" t="n"/>
      <c r="J1265" s="6">
        <f>IF(AND(B1265&amp;""="",F1265&amp;""=""),"",IFERROR(INDEX('المنتجات'!$B$5:$B$204,MATCH($F1265,'المنتجات'!$A$5:$A$204,0))&amp;"",""))</f>
        <v/>
      </c>
      <c r="K1265" s="18">
        <f>IF(AND(B1265&amp;""="",F1265&amp;""=""),"",IFERROR(INDEX('المنتجات'!$D$5:$D$204,MATCH($F1265,'المنتجات'!$A$5:$A$204,0))*G1265-H1265,0))</f>
        <v/>
      </c>
      <c r="L1265" s="18">
        <f>IF(AND(B1265&amp;""="",F1265&amp;""=""),"",IF(I1265="تم التسليم",IFERROR(INDEX('المحافظات'!$B$5:$B$44,MATCH($E1265,'المحافظات'!$A$5:$A$44,0)),0),0))</f>
        <v/>
      </c>
      <c r="M1265" s="18">
        <f>IF(AND(B1265&amp;""="",F1265&amp;""=""),"",IFERROR(INDEX('المنتجات'!$C$5:$C$204,MATCH($F1265,'المنتجات'!$A$5:$A$204,0))*G1265,0))</f>
        <v/>
      </c>
      <c r="N1265" s="18">
        <f>IF(AND(B1265&amp;""="",F1265&amp;""=""),"",IF(I1265="تم التسليم",IFERROR(INDEX('المحافظات'!$C$5:$C$44,MATCH($E1265,'المحافظات'!$A$5:$A$44,0)),0),IF(I1265="مرتجع",IFERROR(INDEX('المحافظات'!$D$5:$D$44,MATCH($E1265,'المحافظات'!$A$5:$A$44,0)),0),0)))</f>
        <v/>
      </c>
      <c r="O1265" s="18">
        <f>IF(AND(B1265&amp;""="",F1265&amp;""=""),"",IF(I1265="تم التسليم",K1265+L1265-M1265-N1265,IF(I1265="مرتجع",-N1265,IF(I1265="ملغي",0,""))))</f>
        <v/>
      </c>
      <c r="P1265" s="6">
        <f>IF(AND(B1265&amp;""="",F1265&amp;""=""),"",IF(NOT(ISNUMBER(MATCH(F1265,'المنتجات'!$A$5:$A$204,0))),"كود المنتج غير معروف",IF(NOT(ISNUMBER(MATCH(E1265,'المحافظات'!$A$5:$A$44,0))),"المنطقة غير معروفة",IF(K1265&lt;0,"الخصم أكبر من قيمة الطلب",IF(I1265&amp;""="","اكتب الحالة","")))))</f>
        <v/>
      </c>
    </row>
    <row r="1266">
      <c r="A1266" s="17" t="n"/>
      <c r="B1266" s="5" t="n"/>
      <c r="C1266" s="5" t="n"/>
      <c r="D1266" s="13" t="n"/>
      <c r="E1266" s="5" t="n"/>
      <c r="F1266" s="5" t="n"/>
      <c r="G1266" s="15" t="n"/>
      <c r="H1266" s="14" t="n"/>
      <c r="I1266" s="5" t="n"/>
      <c r="J1266" s="6">
        <f>IF(AND(B1266&amp;""="",F1266&amp;""=""),"",IFERROR(INDEX('المنتجات'!$B$5:$B$204,MATCH($F1266,'المنتجات'!$A$5:$A$204,0))&amp;"",""))</f>
        <v/>
      </c>
      <c r="K1266" s="18">
        <f>IF(AND(B1266&amp;""="",F1266&amp;""=""),"",IFERROR(INDEX('المنتجات'!$D$5:$D$204,MATCH($F1266,'المنتجات'!$A$5:$A$204,0))*G1266-H1266,0))</f>
        <v/>
      </c>
      <c r="L1266" s="18">
        <f>IF(AND(B1266&amp;""="",F1266&amp;""=""),"",IF(I1266="تم التسليم",IFERROR(INDEX('المحافظات'!$B$5:$B$44,MATCH($E1266,'المحافظات'!$A$5:$A$44,0)),0),0))</f>
        <v/>
      </c>
      <c r="M1266" s="18">
        <f>IF(AND(B1266&amp;""="",F1266&amp;""=""),"",IFERROR(INDEX('المنتجات'!$C$5:$C$204,MATCH($F1266,'المنتجات'!$A$5:$A$204,0))*G1266,0))</f>
        <v/>
      </c>
      <c r="N1266" s="18">
        <f>IF(AND(B1266&amp;""="",F1266&amp;""=""),"",IF(I1266="تم التسليم",IFERROR(INDEX('المحافظات'!$C$5:$C$44,MATCH($E1266,'المحافظات'!$A$5:$A$44,0)),0),IF(I1266="مرتجع",IFERROR(INDEX('المحافظات'!$D$5:$D$44,MATCH($E1266,'المحافظات'!$A$5:$A$44,0)),0),0)))</f>
        <v/>
      </c>
      <c r="O1266" s="18">
        <f>IF(AND(B1266&amp;""="",F1266&amp;""=""),"",IF(I1266="تم التسليم",K1266+L1266-M1266-N1266,IF(I1266="مرتجع",-N1266,IF(I1266="ملغي",0,""))))</f>
        <v/>
      </c>
      <c r="P1266" s="6">
        <f>IF(AND(B1266&amp;""="",F1266&amp;""=""),"",IF(NOT(ISNUMBER(MATCH(F1266,'المنتجات'!$A$5:$A$204,0))),"كود المنتج غير معروف",IF(NOT(ISNUMBER(MATCH(E1266,'المحافظات'!$A$5:$A$44,0))),"المنطقة غير معروفة",IF(K1266&lt;0,"الخصم أكبر من قيمة الطلب",IF(I1266&amp;""="","اكتب الحالة","")))))</f>
        <v/>
      </c>
    </row>
    <row r="1267">
      <c r="A1267" s="17" t="n"/>
      <c r="B1267" s="5" t="n"/>
      <c r="C1267" s="5" t="n"/>
      <c r="D1267" s="13" t="n"/>
      <c r="E1267" s="5" t="n"/>
      <c r="F1267" s="5" t="n"/>
      <c r="G1267" s="15" t="n"/>
      <c r="H1267" s="14" t="n"/>
      <c r="I1267" s="5" t="n"/>
      <c r="J1267" s="6">
        <f>IF(AND(B1267&amp;""="",F1267&amp;""=""),"",IFERROR(INDEX('المنتجات'!$B$5:$B$204,MATCH($F1267,'المنتجات'!$A$5:$A$204,0))&amp;"",""))</f>
        <v/>
      </c>
      <c r="K1267" s="18">
        <f>IF(AND(B1267&amp;""="",F1267&amp;""=""),"",IFERROR(INDEX('المنتجات'!$D$5:$D$204,MATCH($F1267,'المنتجات'!$A$5:$A$204,0))*G1267-H1267,0))</f>
        <v/>
      </c>
      <c r="L1267" s="18">
        <f>IF(AND(B1267&amp;""="",F1267&amp;""=""),"",IF(I1267="تم التسليم",IFERROR(INDEX('المحافظات'!$B$5:$B$44,MATCH($E1267,'المحافظات'!$A$5:$A$44,0)),0),0))</f>
        <v/>
      </c>
      <c r="M1267" s="18">
        <f>IF(AND(B1267&amp;""="",F1267&amp;""=""),"",IFERROR(INDEX('المنتجات'!$C$5:$C$204,MATCH($F1267,'المنتجات'!$A$5:$A$204,0))*G1267,0))</f>
        <v/>
      </c>
      <c r="N1267" s="18">
        <f>IF(AND(B1267&amp;""="",F1267&amp;""=""),"",IF(I1267="تم التسليم",IFERROR(INDEX('المحافظات'!$C$5:$C$44,MATCH($E1267,'المحافظات'!$A$5:$A$44,0)),0),IF(I1267="مرتجع",IFERROR(INDEX('المحافظات'!$D$5:$D$44,MATCH($E1267,'المحافظات'!$A$5:$A$44,0)),0),0)))</f>
        <v/>
      </c>
      <c r="O1267" s="18">
        <f>IF(AND(B1267&amp;""="",F1267&amp;""=""),"",IF(I1267="تم التسليم",K1267+L1267-M1267-N1267,IF(I1267="مرتجع",-N1267,IF(I1267="ملغي",0,""))))</f>
        <v/>
      </c>
      <c r="P1267" s="6">
        <f>IF(AND(B1267&amp;""="",F1267&amp;""=""),"",IF(NOT(ISNUMBER(MATCH(F1267,'المنتجات'!$A$5:$A$204,0))),"كود المنتج غير معروف",IF(NOT(ISNUMBER(MATCH(E1267,'المحافظات'!$A$5:$A$44,0))),"المنطقة غير معروفة",IF(K1267&lt;0,"الخصم أكبر من قيمة الطلب",IF(I1267&amp;""="","اكتب الحالة","")))))</f>
        <v/>
      </c>
    </row>
    <row r="1268">
      <c r="A1268" s="17" t="n"/>
      <c r="B1268" s="5" t="n"/>
      <c r="C1268" s="5" t="n"/>
      <c r="D1268" s="13" t="n"/>
      <c r="E1268" s="5" t="n"/>
      <c r="F1268" s="5" t="n"/>
      <c r="G1268" s="15" t="n"/>
      <c r="H1268" s="14" t="n"/>
      <c r="I1268" s="5" t="n"/>
      <c r="J1268" s="6">
        <f>IF(AND(B1268&amp;""="",F1268&amp;""=""),"",IFERROR(INDEX('المنتجات'!$B$5:$B$204,MATCH($F1268,'المنتجات'!$A$5:$A$204,0))&amp;"",""))</f>
        <v/>
      </c>
      <c r="K1268" s="18">
        <f>IF(AND(B1268&amp;""="",F1268&amp;""=""),"",IFERROR(INDEX('المنتجات'!$D$5:$D$204,MATCH($F1268,'المنتجات'!$A$5:$A$204,0))*G1268-H1268,0))</f>
        <v/>
      </c>
      <c r="L1268" s="18">
        <f>IF(AND(B1268&amp;""="",F1268&amp;""=""),"",IF(I1268="تم التسليم",IFERROR(INDEX('المحافظات'!$B$5:$B$44,MATCH($E1268,'المحافظات'!$A$5:$A$44,0)),0),0))</f>
        <v/>
      </c>
      <c r="M1268" s="18">
        <f>IF(AND(B1268&amp;""="",F1268&amp;""=""),"",IFERROR(INDEX('المنتجات'!$C$5:$C$204,MATCH($F1268,'المنتجات'!$A$5:$A$204,0))*G1268,0))</f>
        <v/>
      </c>
      <c r="N1268" s="18">
        <f>IF(AND(B1268&amp;""="",F1268&amp;""=""),"",IF(I1268="تم التسليم",IFERROR(INDEX('المحافظات'!$C$5:$C$44,MATCH($E1268,'المحافظات'!$A$5:$A$44,0)),0),IF(I1268="مرتجع",IFERROR(INDEX('المحافظات'!$D$5:$D$44,MATCH($E1268,'المحافظات'!$A$5:$A$44,0)),0),0)))</f>
        <v/>
      </c>
      <c r="O1268" s="18">
        <f>IF(AND(B1268&amp;""="",F1268&amp;""=""),"",IF(I1268="تم التسليم",K1268+L1268-M1268-N1268,IF(I1268="مرتجع",-N1268,IF(I1268="ملغي",0,""))))</f>
        <v/>
      </c>
      <c r="P1268" s="6">
        <f>IF(AND(B1268&amp;""="",F1268&amp;""=""),"",IF(NOT(ISNUMBER(MATCH(F1268,'المنتجات'!$A$5:$A$204,0))),"كود المنتج غير معروف",IF(NOT(ISNUMBER(MATCH(E1268,'المحافظات'!$A$5:$A$44,0))),"المنطقة غير معروفة",IF(K1268&lt;0,"الخصم أكبر من قيمة الطلب",IF(I1268&amp;""="","اكتب الحالة","")))))</f>
        <v/>
      </c>
    </row>
    <row r="1269">
      <c r="A1269" s="17" t="n"/>
      <c r="B1269" s="5" t="n"/>
      <c r="C1269" s="5" t="n"/>
      <c r="D1269" s="13" t="n"/>
      <c r="E1269" s="5" t="n"/>
      <c r="F1269" s="5" t="n"/>
      <c r="G1269" s="15" t="n"/>
      <c r="H1269" s="14" t="n"/>
      <c r="I1269" s="5" t="n"/>
      <c r="J1269" s="6">
        <f>IF(AND(B1269&amp;""="",F1269&amp;""=""),"",IFERROR(INDEX('المنتجات'!$B$5:$B$204,MATCH($F1269,'المنتجات'!$A$5:$A$204,0))&amp;"",""))</f>
        <v/>
      </c>
      <c r="K1269" s="18">
        <f>IF(AND(B1269&amp;""="",F1269&amp;""=""),"",IFERROR(INDEX('المنتجات'!$D$5:$D$204,MATCH($F1269,'المنتجات'!$A$5:$A$204,0))*G1269-H1269,0))</f>
        <v/>
      </c>
      <c r="L1269" s="18">
        <f>IF(AND(B1269&amp;""="",F1269&amp;""=""),"",IF(I1269="تم التسليم",IFERROR(INDEX('المحافظات'!$B$5:$B$44,MATCH($E1269,'المحافظات'!$A$5:$A$44,0)),0),0))</f>
        <v/>
      </c>
      <c r="M1269" s="18">
        <f>IF(AND(B1269&amp;""="",F1269&amp;""=""),"",IFERROR(INDEX('المنتجات'!$C$5:$C$204,MATCH($F1269,'المنتجات'!$A$5:$A$204,0))*G1269,0))</f>
        <v/>
      </c>
      <c r="N1269" s="18">
        <f>IF(AND(B1269&amp;""="",F1269&amp;""=""),"",IF(I1269="تم التسليم",IFERROR(INDEX('المحافظات'!$C$5:$C$44,MATCH($E1269,'المحافظات'!$A$5:$A$44,0)),0),IF(I1269="مرتجع",IFERROR(INDEX('المحافظات'!$D$5:$D$44,MATCH($E1269,'المحافظات'!$A$5:$A$44,0)),0),0)))</f>
        <v/>
      </c>
      <c r="O1269" s="18">
        <f>IF(AND(B1269&amp;""="",F1269&amp;""=""),"",IF(I1269="تم التسليم",K1269+L1269-M1269-N1269,IF(I1269="مرتجع",-N1269,IF(I1269="ملغي",0,""))))</f>
        <v/>
      </c>
      <c r="P1269" s="6">
        <f>IF(AND(B1269&amp;""="",F1269&amp;""=""),"",IF(NOT(ISNUMBER(MATCH(F1269,'المنتجات'!$A$5:$A$204,0))),"كود المنتج غير معروف",IF(NOT(ISNUMBER(MATCH(E1269,'المحافظات'!$A$5:$A$44,0))),"المنطقة غير معروفة",IF(K1269&lt;0,"الخصم أكبر من قيمة الطلب",IF(I1269&amp;""="","اكتب الحالة","")))))</f>
        <v/>
      </c>
    </row>
    <row r="1270">
      <c r="A1270" s="17" t="n"/>
      <c r="B1270" s="5" t="n"/>
      <c r="C1270" s="5" t="n"/>
      <c r="D1270" s="13" t="n"/>
      <c r="E1270" s="5" t="n"/>
      <c r="F1270" s="5" t="n"/>
      <c r="G1270" s="15" t="n"/>
      <c r="H1270" s="14" t="n"/>
      <c r="I1270" s="5" t="n"/>
      <c r="J1270" s="6">
        <f>IF(AND(B1270&amp;""="",F1270&amp;""=""),"",IFERROR(INDEX('المنتجات'!$B$5:$B$204,MATCH($F1270,'المنتجات'!$A$5:$A$204,0))&amp;"",""))</f>
        <v/>
      </c>
      <c r="K1270" s="18">
        <f>IF(AND(B1270&amp;""="",F1270&amp;""=""),"",IFERROR(INDEX('المنتجات'!$D$5:$D$204,MATCH($F1270,'المنتجات'!$A$5:$A$204,0))*G1270-H1270,0))</f>
        <v/>
      </c>
      <c r="L1270" s="18">
        <f>IF(AND(B1270&amp;""="",F1270&amp;""=""),"",IF(I1270="تم التسليم",IFERROR(INDEX('المحافظات'!$B$5:$B$44,MATCH($E1270,'المحافظات'!$A$5:$A$44,0)),0),0))</f>
        <v/>
      </c>
      <c r="M1270" s="18">
        <f>IF(AND(B1270&amp;""="",F1270&amp;""=""),"",IFERROR(INDEX('المنتجات'!$C$5:$C$204,MATCH($F1270,'المنتجات'!$A$5:$A$204,0))*G1270,0))</f>
        <v/>
      </c>
      <c r="N1270" s="18">
        <f>IF(AND(B1270&amp;""="",F1270&amp;""=""),"",IF(I1270="تم التسليم",IFERROR(INDEX('المحافظات'!$C$5:$C$44,MATCH($E1270,'المحافظات'!$A$5:$A$44,0)),0),IF(I1270="مرتجع",IFERROR(INDEX('المحافظات'!$D$5:$D$44,MATCH($E1270,'المحافظات'!$A$5:$A$44,0)),0),0)))</f>
        <v/>
      </c>
      <c r="O1270" s="18">
        <f>IF(AND(B1270&amp;""="",F1270&amp;""=""),"",IF(I1270="تم التسليم",K1270+L1270-M1270-N1270,IF(I1270="مرتجع",-N1270,IF(I1270="ملغي",0,""))))</f>
        <v/>
      </c>
      <c r="P1270" s="6">
        <f>IF(AND(B1270&amp;""="",F1270&amp;""=""),"",IF(NOT(ISNUMBER(MATCH(F1270,'المنتجات'!$A$5:$A$204,0))),"كود المنتج غير معروف",IF(NOT(ISNUMBER(MATCH(E1270,'المحافظات'!$A$5:$A$44,0))),"المنطقة غير معروفة",IF(K1270&lt;0,"الخصم أكبر من قيمة الطلب",IF(I1270&amp;""="","اكتب الحالة","")))))</f>
        <v/>
      </c>
    </row>
    <row r="1271">
      <c r="A1271" s="17" t="n"/>
      <c r="B1271" s="5" t="n"/>
      <c r="C1271" s="5" t="n"/>
      <c r="D1271" s="13" t="n"/>
      <c r="E1271" s="5" t="n"/>
      <c r="F1271" s="5" t="n"/>
      <c r="G1271" s="15" t="n"/>
      <c r="H1271" s="14" t="n"/>
      <c r="I1271" s="5" t="n"/>
      <c r="J1271" s="6">
        <f>IF(AND(B1271&amp;""="",F1271&amp;""=""),"",IFERROR(INDEX('المنتجات'!$B$5:$B$204,MATCH($F1271,'المنتجات'!$A$5:$A$204,0))&amp;"",""))</f>
        <v/>
      </c>
      <c r="K1271" s="18">
        <f>IF(AND(B1271&amp;""="",F1271&amp;""=""),"",IFERROR(INDEX('المنتجات'!$D$5:$D$204,MATCH($F1271,'المنتجات'!$A$5:$A$204,0))*G1271-H1271,0))</f>
        <v/>
      </c>
      <c r="L1271" s="18">
        <f>IF(AND(B1271&amp;""="",F1271&amp;""=""),"",IF(I1271="تم التسليم",IFERROR(INDEX('المحافظات'!$B$5:$B$44,MATCH($E1271,'المحافظات'!$A$5:$A$44,0)),0),0))</f>
        <v/>
      </c>
      <c r="M1271" s="18">
        <f>IF(AND(B1271&amp;""="",F1271&amp;""=""),"",IFERROR(INDEX('المنتجات'!$C$5:$C$204,MATCH($F1271,'المنتجات'!$A$5:$A$204,0))*G1271,0))</f>
        <v/>
      </c>
      <c r="N1271" s="18">
        <f>IF(AND(B1271&amp;""="",F1271&amp;""=""),"",IF(I1271="تم التسليم",IFERROR(INDEX('المحافظات'!$C$5:$C$44,MATCH($E1271,'المحافظات'!$A$5:$A$44,0)),0),IF(I1271="مرتجع",IFERROR(INDEX('المحافظات'!$D$5:$D$44,MATCH($E1271,'المحافظات'!$A$5:$A$44,0)),0),0)))</f>
        <v/>
      </c>
      <c r="O1271" s="18">
        <f>IF(AND(B1271&amp;""="",F1271&amp;""=""),"",IF(I1271="تم التسليم",K1271+L1271-M1271-N1271,IF(I1271="مرتجع",-N1271,IF(I1271="ملغي",0,""))))</f>
        <v/>
      </c>
      <c r="P1271" s="6">
        <f>IF(AND(B1271&amp;""="",F1271&amp;""=""),"",IF(NOT(ISNUMBER(MATCH(F1271,'المنتجات'!$A$5:$A$204,0))),"كود المنتج غير معروف",IF(NOT(ISNUMBER(MATCH(E1271,'المحافظات'!$A$5:$A$44,0))),"المنطقة غير معروفة",IF(K1271&lt;0,"الخصم أكبر من قيمة الطلب",IF(I1271&amp;""="","اكتب الحالة","")))))</f>
        <v/>
      </c>
    </row>
    <row r="1272">
      <c r="A1272" s="17" t="n"/>
      <c r="B1272" s="5" t="n"/>
      <c r="C1272" s="5" t="n"/>
      <c r="D1272" s="13" t="n"/>
      <c r="E1272" s="5" t="n"/>
      <c r="F1272" s="5" t="n"/>
      <c r="G1272" s="15" t="n"/>
      <c r="H1272" s="14" t="n"/>
      <c r="I1272" s="5" t="n"/>
      <c r="J1272" s="6">
        <f>IF(AND(B1272&amp;""="",F1272&amp;""=""),"",IFERROR(INDEX('المنتجات'!$B$5:$B$204,MATCH($F1272,'المنتجات'!$A$5:$A$204,0))&amp;"",""))</f>
        <v/>
      </c>
      <c r="K1272" s="18">
        <f>IF(AND(B1272&amp;""="",F1272&amp;""=""),"",IFERROR(INDEX('المنتجات'!$D$5:$D$204,MATCH($F1272,'المنتجات'!$A$5:$A$204,0))*G1272-H1272,0))</f>
        <v/>
      </c>
      <c r="L1272" s="18">
        <f>IF(AND(B1272&amp;""="",F1272&amp;""=""),"",IF(I1272="تم التسليم",IFERROR(INDEX('المحافظات'!$B$5:$B$44,MATCH($E1272,'المحافظات'!$A$5:$A$44,0)),0),0))</f>
        <v/>
      </c>
      <c r="M1272" s="18">
        <f>IF(AND(B1272&amp;""="",F1272&amp;""=""),"",IFERROR(INDEX('المنتجات'!$C$5:$C$204,MATCH($F1272,'المنتجات'!$A$5:$A$204,0))*G1272,0))</f>
        <v/>
      </c>
      <c r="N1272" s="18">
        <f>IF(AND(B1272&amp;""="",F1272&amp;""=""),"",IF(I1272="تم التسليم",IFERROR(INDEX('المحافظات'!$C$5:$C$44,MATCH($E1272,'المحافظات'!$A$5:$A$44,0)),0),IF(I1272="مرتجع",IFERROR(INDEX('المحافظات'!$D$5:$D$44,MATCH($E1272,'المحافظات'!$A$5:$A$44,0)),0),0)))</f>
        <v/>
      </c>
      <c r="O1272" s="18">
        <f>IF(AND(B1272&amp;""="",F1272&amp;""=""),"",IF(I1272="تم التسليم",K1272+L1272-M1272-N1272,IF(I1272="مرتجع",-N1272,IF(I1272="ملغي",0,""))))</f>
        <v/>
      </c>
      <c r="P1272" s="6">
        <f>IF(AND(B1272&amp;""="",F1272&amp;""=""),"",IF(NOT(ISNUMBER(MATCH(F1272,'المنتجات'!$A$5:$A$204,0))),"كود المنتج غير معروف",IF(NOT(ISNUMBER(MATCH(E1272,'المحافظات'!$A$5:$A$44,0))),"المنطقة غير معروفة",IF(K1272&lt;0,"الخصم أكبر من قيمة الطلب",IF(I1272&amp;""="","اكتب الحالة","")))))</f>
        <v/>
      </c>
    </row>
    <row r="1273">
      <c r="A1273" s="17" t="n"/>
      <c r="B1273" s="5" t="n"/>
      <c r="C1273" s="5" t="n"/>
      <c r="D1273" s="13" t="n"/>
      <c r="E1273" s="5" t="n"/>
      <c r="F1273" s="5" t="n"/>
      <c r="G1273" s="15" t="n"/>
      <c r="H1273" s="14" t="n"/>
      <c r="I1273" s="5" t="n"/>
      <c r="J1273" s="6">
        <f>IF(AND(B1273&amp;""="",F1273&amp;""=""),"",IFERROR(INDEX('المنتجات'!$B$5:$B$204,MATCH($F1273,'المنتجات'!$A$5:$A$204,0))&amp;"",""))</f>
        <v/>
      </c>
      <c r="K1273" s="18">
        <f>IF(AND(B1273&amp;""="",F1273&amp;""=""),"",IFERROR(INDEX('المنتجات'!$D$5:$D$204,MATCH($F1273,'المنتجات'!$A$5:$A$204,0))*G1273-H1273,0))</f>
        <v/>
      </c>
      <c r="L1273" s="18">
        <f>IF(AND(B1273&amp;""="",F1273&amp;""=""),"",IF(I1273="تم التسليم",IFERROR(INDEX('المحافظات'!$B$5:$B$44,MATCH($E1273,'المحافظات'!$A$5:$A$44,0)),0),0))</f>
        <v/>
      </c>
      <c r="M1273" s="18">
        <f>IF(AND(B1273&amp;""="",F1273&amp;""=""),"",IFERROR(INDEX('المنتجات'!$C$5:$C$204,MATCH($F1273,'المنتجات'!$A$5:$A$204,0))*G1273,0))</f>
        <v/>
      </c>
      <c r="N1273" s="18">
        <f>IF(AND(B1273&amp;""="",F1273&amp;""=""),"",IF(I1273="تم التسليم",IFERROR(INDEX('المحافظات'!$C$5:$C$44,MATCH($E1273,'المحافظات'!$A$5:$A$44,0)),0),IF(I1273="مرتجع",IFERROR(INDEX('المحافظات'!$D$5:$D$44,MATCH($E1273,'المحافظات'!$A$5:$A$44,0)),0),0)))</f>
        <v/>
      </c>
      <c r="O1273" s="18">
        <f>IF(AND(B1273&amp;""="",F1273&amp;""=""),"",IF(I1273="تم التسليم",K1273+L1273-M1273-N1273,IF(I1273="مرتجع",-N1273,IF(I1273="ملغي",0,""))))</f>
        <v/>
      </c>
      <c r="P1273" s="6">
        <f>IF(AND(B1273&amp;""="",F1273&amp;""=""),"",IF(NOT(ISNUMBER(MATCH(F1273,'المنتجات'!$A$5:$A$204,0))),"كود المنتج غير معروف",IF(NOT(ISNUMBER(MATCH(E1273,'المحافظات'!$A$5:$A$44,0))),"المنطقة غير معروفة",IF(K1273&lt;0,"الخصم أكبر من قيمة الطلب",IF(I1273&amp;""="","اكتب الحالة","")))))</f>
        <v/>
      </c>
    </row>
    <row r="1274">
      <c r="A1274" s="17" t="n"/>
      <c r="B1274" s="5" t="n"/>
      <c r="C1274" s="5" t="n"/>
      <c r="D1274" s="13" t="n"/>
      <c r="E1274" s="5" t="n"/>
      <c r="F1274" s="5" t="n"/>
      <c r="G1274" s="15" t="n"/>
      <c r="H1274" s="14" t="n"/>
      <c r="I1274" s="5" t="n"/>
      <c r="J1274" s="6">
        <f>IF(AND(B1274&amp;""="",F1274&amp;""=""),"",IFERROR(INDEX('المنتجات'!$B$5:$B$204,MATCH($F1274,'المنتجات'!$A$5:$A$204,0))&amp;"",""))</f>
        <v/>
      </c>
      <c r="K1274" s="18">
        <f>IF(AND(B1274&amp;""="",F1274&amp;""=""),"",IFERROR(INDEX('المنتجات'!$D$5:$D$204,MATCH($F1274,'المنتجات'!$A$5:$A$204,0))*G1274-H1274,0))</f>
        <v/>
      </c>
      <c r="L1274" s="18">
        <f>IF(AND(B1274&amp;""="",F1274&amp;""=""),"",IF(I1274="تم التسليم",IFERROR(INDEX('المحافظات'!$B$5:$B$44,MATCH($E1274,'المحافظات'!$A$5:$A$44,0)),0),0))</f>
        <v/>
      </c>
      <c r="M1274" s="18">
        <f>IF(AND(B1274&amp;""="",F1274&amp;""=""),"",IFERROR(INDEX('المنتجات'!$C$5:$C$204,MATCH($F1274,'المنتجات'!$A$5:$A$204,0))*G1274,0))</f>
        <v/>
      </c>
      <c r="N1274" s="18">
        <f>IF(AND(B1274&amp;""="",F1274&amp;""=""),"",IF(I1274="تم التسليم",IFERROR(INDEX('المحافظات'!$C$5:$C$44,MATCH($E1274,'المحافظات'!$A$5:$A$44,0)),0),IF(I1274="مرتجع",IFERROR(INDEX('المحافظات'!$D$5:$D$44,MATCH($E1274,'المحافظات'!$A$5:$A$44,0)),0),0)))</f>
        <v/>
      </c>
      <c r="O1274" s="18">
        <f>IF(AND(B1274&amp;""="",F1274&amp;""=""),"",IF(I1274="تم التسليم",K1274+L1274-M1274-N1274,IF(I1274="مرتجع",-N1274,IF(I1274="ملغي",0,""))))</f>
        <v/>
      </c>
      <c r="P1274" s="6">
        <f>IF(AND(B1274&amp;""="",F1274&amp;""=""),"",IF(NOT(ISNUMBER(MATCH(F1274,'المنتجات'!$A$5:$A$204,0))),"كود المنتج غير معروف",IF(NOT(ISNUMBER(MATCH(E1274,'المحافظات'!$A$5:$A$44,0))),"المنطقة غير معروفة",IF(K1274&lt;0,"الخصم أكبر من قيمة الطلب",IF(I1274&amp;""="","اكتب الحالة","")))))</f>
        <v/>
      </c>
    </row>
    <row r="1275">
      <c r="A1275" s="17" t="n"/>
      <c r="B1275" s="5" t="n"/>
      <c r="C1275" s="5" t="n"/>
      <c r="D1275" s="13" t="n"/>
      <c r="E1275" s="5" t="n"/>
      <c r="F1275" s="5" t="n"/>
      <c r="G1275" s="15" t="n"/>
      <c r="H1275" s="14" t="n"/>
      <c r="I1275" s="5" t="n"/>
      <c r="J1275" s="6">
        <f>IF(AND(B1275&amp;""="",F1275&amp;""=""),"",IFERROR(INDEX('المنتجات'!$B$5:$B$204,MATCH($F1275,'المنتجات'!$A$5:$A$204,0))&amp;"",""))</f>
        <v/>
      </c>
      <c r="K1275" s="18">
        <f>IF(AND(B1275&amp;""="",F1275&amp;""=""),"",IFERROR(INDEX('المنتجات'!$D$5:$D$204,MATCH($F1275,'المنتجات'!$A$5:$A$204,0))*G1275-H1275,0))</f>
        <v/>
      </c>
      <c r="L1275" s="18">
        <f>IF(AND(B1275&amp;""="",F1275&amp;""=""),"",IF(I1275="تم التسليم",IFERROR(INDEX('المحافظات'!$B$5:$B$44,MATCH($E1275,'المحافظات'!$A$5:$A$44,0)),0),0))</f>
        <v/>
      </c>
      <c r="M1275" s="18">
        <f>IF(AND(B1275&amp;""="",F1275&amp;""=""),"",IFERROR(INDEX('المنتجات'!$C$5:$C$204,MATCH($F1275,'المنتجات'!$A$5:$A$204,0))*G1275,0))</f>
        <v/>
      </c>
      <c r="N1275" s="18">
        <f>IF(AND(B1275&amp;""="",F1275&amp;""=""),"",IF(I1275="تم التسليم",IFERROR(INDEX('المحافظات'!$C$5:$C$44,MATCH($E1275,'المحافظات'!$A$5:$A$44,0)),0),IF(I1275="مرتجع",IFERROR(INDEX('المحافظات'!$D$5:$D$44,MATCH($E1275,'المحافظات'!$A$5:$A$44,0)),0),0)))</f>
        <v/>
      </c>
      <c r="O1275" s="18">
        <f>IF(AND(B1275&amp;""="",F1275&amp;""=""),"",IF(I1275="تم التسليم",K1275+L1275-M1275-N1275,IF(I1275="مرتجع",-N1275,IF(I1275="ملغي",0,""))))</f>
        <v/>
      </c>
      <c r="P1275" s="6">
        <f>IF(AND(B1275&amp;""="",F1275&amp;""=""),"",IF(NOT(ISNUMBER(MATCH(F1275,'المنتجات'!$A$5:$A$204,0))),"كود المنتج غير معروف",IF(NOT(ISNUMBER(MATCH(E1275,'المحافظات'!$A$5:$A$44,0))),"المنطقة غير معروفة",IF(K1275&lt;0,"الخصم أكبر من قيمة الطلب",IF(I1275&amp;""="","اكتب الحالة","")))))</f>
        <v/>
      </c>
    </row>
    <row r="1276">
      <c r="A1276" s="17" t="n"/>
      <c r="B1276" s="5" t="n"/>
      <c r="C1276" s="5" t="n"/>
      <c r="D1276" s="13" t="n"/>
      <c r="E1276" s="5" t="n"/>
      <c r="F1276" s="5" t="n"/>
      <c r="G1276" s="15" t="n"/>
      <c r="H1276" s="14" t="n"/>
      <c r="I1276" s="5" t="n"/>
      <c r="J1276" s="6">
        <f>IF(AND(B1276&amp;""="",F1276&amp;""=""),"",IFERROR(INDEX('المنتجات'!$B$5:$B$204,MATCH($F1276,'المنتجات'!$A$5:$A$204,0))&amp;"",""))</f>
        <v/>
      </c>
      <c r="K1276" s="18">
        <f>IF(AND(B1276&amp;""="",F1276&amp;""=""),"",IFERROR(INDEX('المنتجات'!$D$5:$D$204,MATCH($F1276,'المنتجات'!$A$5:$A$204,0))*G1276-H1276,0))</f>
        <v/>
      </c>
      <c r="L1276" s="18">
        <f>IF(AND(B1276&amp;""="",F1276&amp;""=""),"",IF(I1276="تم التسليم",IFERROR(INDEX('المحافظات'!$B$5:$B$44,MATCH($E1276,'المحافظات'!$A$5:$A$44,0)),0),0))</f>
        <v/>
      </c>
      <c r="M1276" s="18">
        <f>IF(AND(B1276&amp;""="",F1276&amp;""=""),"",IFERROR(INDEX('المنتجات'!$C$5:$C$204,MATCH($F1276,'المنتجات'!$A$5:$A$204,0))*G1276,0))</f>
        <v/>
      </c>
      <c r="N1276" s="18">
        <f>IF(AND(B1276&amp;""="",F1276&amp;""=""),"",IF(I1276="تم التسليم",IFERROR(INDEX('المحافظات'!$C$5:$C$44,MATCH($E1276,'المحافظات'!$A$5:$A$44,0)),0),IF(I1276="مرتجع",IFERROR(INDEX('المحافظات'!$D$5:$D$44,MATCH($E1276,'المحافظات'!$A$5:$A$44,0)),0),0)))</f>
        <v/>
      </c>
      <c r="O1276" s="18">
        <f>IF(AND(B1276&amp;""="",F1276&amp;""=""),"",IF(I1276="تم التسليم",K1276+L1276-M1276-N1276,IF(I1276="مرتجع",-N1276,IF(I1276="ملغي",0,""))))</f>
        <v/>
      </c>
      <c r="P1276" s="6">
        <f>IF(AND(B1276&amp;""="",F1276&amp;""=""),"",IF(NOT(ISNUMBER(MATCH(F1276,'المنتجات'!$A$5:$A$204,0))),"كود المنتج غير معروف",IF(NOT(ISNUMBER(MATCH(E1276,'المحافظات'!$A$5:$A$44,0))),"المنطقة غير معروفة",IF(K1276&lt;0,"الخصم أكبر من قيمة الطلب",IF(I1276&amp;""="","اكتب الحالة","")))))</f>
        <v/>
      </c>
    </row>
    <row r="1277">
      <c r="A1277" s="17" t="n"/>
      <c r="B1277" s="5" t="n"/>
      <c r="C1277" s="5" t="n"/>
      <c r="D1277" s="13" t="n"/>
      <c r="E1277" s="5" t="n"/>
      <c r="F1277" s="5" t="n"/>
      <c r="G1277" s="15" t="n"/>
      <c r="H1277" s="14" t="n"/>
      <c r="I1277" s="5" t="n"/>
      <c r="J1277" s="6">
        <f>IF(AND(B1277&amp;""="",F1277&amp;""=""),"",IFERROR(INDEX('المنتجات'!$B$5:$B$204,MATCH($F1277,'المنتجات'!$A$5:$A$204,0))&amp;"",""))</f>
        <v/>
      </c>
      <c r="K1277" s="18">
        <f>IF(AND(B1277&amp;""="",F1277&amp;""=""),"",IFERROR(INDEX('المنتجات'!$D$5:$D$204,MATCH($F1277,'المنتجات'!$A$5:$A$204,0))*G1277-H1277,0))</f>
        <v/>
      </c>
      <c r="L1277" s="18">
        <f>IF(AND(B1277&amp;""="",F1277&amp;""=""),"",IF(I1277="تم التسليم",IFERROR(INDEX('المحافظات'!$B$5:$B$44,MATCH($E1277,'المحافظات'!$A$5:$A$44,0)),0),0))</f>
        <v/>
      </c>
      <c r="M1277" s="18">
        <f>IF(AND(B1277&amp;""="",F1277&amp;""=""),"",IFERROR(INDEX('المنتجات'!$C$5:$C$204,MATCH($F1277,'المنتجات'!$A$5:$A$204,0))*G1277,0))</f>
        <v/>
      </c>
      <c r="N1277" s="18">
        <f>IF(AND(B1277&amp;""="",F1277&amp;""=""),"",IF(I1277="تم التسليم",IFERROR(INDEX('المحافظات'!$C$5:$C$44,MATCH($E1277,'المحافظات'!$A$5:$A$44,0)),0),IF(I1277="مرتجع",IFERROR(INDEX('المحافظات'!$D$5:$D$44,MATCH($E1277,'المحافظات'!$A$5:$A$44,0)),0),0)))</f>
        <v/>
      </c>
      <c r="O1277" s="18">
        <f>IF(AND(B1277&amp;""="",F1277&amp;""=""),"",IF(I1277="تم التسليم",K1277+L1277-M1277-N1277,IF(I1277="مرتجع",-N1277,IF(I1277="ملغي",0,""))))</f>
        <v/>
      </c>
      <c r="P1277" s="6">
        <f>IF(AND(B1277&amp;""="",F1277&amp;""=""),"",IF(NOT(ISNUMBER(MATCH(F1277,'المنتجات'!$A$5:$A$204,0))),"كود المنتج غير معروف",IF(NOT(ISNUMBER(MATCH(E1277,'المحافظات'!$A$5:$A$44,0))),"المنطقة غير معروفة",IF(K1277&lt;0,"الخصم أكبر من قيمة الطلب",IF(I1277&amp;""="","اكتب الحالة","")))))</f>
        <v/>
      </c>
    </row>
    <row r="1278">
      <c r="A1278" s="17" t="n"/>
      <c r="B1278" s="5" t="n"/>
      <c r="C1278" s="5" t="n"/>
      <c r="D1278" s="13" t="n"/>
      <c r="E1278" s="5" t="n"/>
      <c r="F1278" s="5" t="n"/>
      <c r="G1278" s="15" t="n"/>
      <c r="H1278" s="14" t="n"/>
      <c r="I1278" s="5" t="n"/>
      <c r="J1278" s="6">
        <f>IF(AND(B1278&amp;""="",F1278&amp;""=""),"",IFERROR(INDEX('المنتجات'!$B$5:$B$204,MATCH($F1278,'المنتجات'!$A$5:$A$204,0))&amp;"",""))</f>
        <v/>
      </c>
      <c r="K1278" s="18">
        <f>IF(AND(B1278&amp;""="",F1278&amp;""=""),"",IFERROR(INDEX('المنتجات'!$D$5:$D$204,MATCH($F1278,'المنتجات'!$A$5:$A$204,0))*G1278-H1278,0))</f>
        <v/>
      </c>
      <c r="L1278" s="18">
        <f>IF(AND(B1278&amp;""="",F1278&amp;""=""),"",IF(I1278="تم التسليم",IFERROR(INDEX('المحافظات'!$B$5:$B$44,MATCH($E1278,'المحافظات'!$A$5:$A$44,0)),0),0))</f>
        <v/>
      </c>
      <c r="M1278" s="18">
        <f>IF(AND(B1278&amp;""="",F1278&amp;""=""),"",IFERROR(INDEX('المنتجات'!$C$5:$C$204,MATCH($F1278,'المنتجات'!$A$5:$A$204,0))*G1278,0))</f>
        <v/>
      </c>
      <c r="N1278" s="18">
        <f>IF(AND(B1278&amp;""="",F1278&amp;""=""),"",IF(I1278="تم التسليم",IFERROR(INDEX('المحافظات'!$C$5:$C$44,MATCH($E1278,'المحافظات'!$A$5:$A$44,0)),0),IF(I1278="مرتجع",IFERROR(INDEX('المحافظات'!$D$5:$D$44,MATCH($E1278,'المحافظات'!$A$5:$A$44,0)),0),0)))</f>
        <v/>
      </c>
      <c r="O1278" s="18">
        <f>IF(AND(B1278&amp;""="",F1278&amp;""=""),"",IF(I1278="تم التسليم",K1278+L1278-M1278-N1278,IF(I1278="مرتجع",-N1278,IF(I1278="ملغي",0,""))))</f>
        <v/>
      </c>
      <c r="P1278" s="6">
        <f>IF(AND(B1278&amp;""="",F1278&amp;""=""),"",IF(NOT(ISNUMBER(MATCH(F1278,'المنتجات'!$A$5:$A$204,0))),"كود المنتج غير معروف",IF(NOT(ISNUMBER(MATCH(E1278,'المحافظات'!$A$5:$A$44,0))),"المنطقة غير معروفة",IF(K1278&lt;0,"الخصم أكبر من قيمة الطلب",IF(I1278&amp;""="","اكتب الحالة","")))))</f>
        <v/>
      </c>
    </row>
    <row r="1279">
      <c r="A1279" s="17" t="n"/>
      <c r="B1279" s="5" t="n"/>
      <c r="C1279" s="5" t="n"/>
      <c r="D1279" s="13" t="n"/>
      <c r="E1279" s="5" t="n"/>
      <c r="F1279" s="5" t="n"/>
      <c r="G1279" s="15" t="n"/>
      <c r="H1279" s="14" t="n"/>
      <c r="I1279" s="5" t="n"/>
      <c r="J1279" s="6">
        <f>IF(AND(B1279&amp;""="",F1279&amp;""=""),"",IFERROR(INDEX('المنتجات'!$B$5:$B$204,MATCH($F1279,'المنتجات'!$A$5:$A$204,0))&amp;"",""))</f>
        <v/>
      </c>
      <c r="K1279" s="18">
        <f>IF(AND(B1279&amp;""="",F1279&amp;""=""),"",IFERROR(INDEX('المنتجات'!$D$5:$D$204,MATCH($F1279,'المنتجات'!$A$5:$A$204,0))*G1279-H1279,0))</f>
        <v/>
      </c>
      <c r="L1279" s="18">
        <f>IF(AND(B1279&amp;""="",F1279&amp;""=""),"",IF(I1279="تم التسليم",IFERROR(INDEX('المحافظات'!$B$5:$B$44,MATCH($E1279,'المحافظات'!$A$5:$A$44,0)),0),0))</f>
        <v/>
      </c>
      <c r="M1279" s="18">
        <f>IF(AND(B1279&amp;""="",F1279&amp;""=""),"",IFERROR(INDEX('المنتجات'!$C$5:$C$204,MATCH($F1279,'المنتجات'!$A$5:$A$204,0))*G1279,0))</f>
        <v/>
      </c>
      <c r="N1279" s="18">
        <f>IF(AND(B1279&amp;""="",F1279&amp;""=""),"",IF(I1279="تم التسليم",IFERROR(INDEX('المحافظات'!$C$5:$C$44,MATCH($E1279,'المحافظات'!$A$5:$A$44,0)),0),IF(I1279="مرتجع",IFERROR(INDEX('المحافظات'!$D$5:$D$44,MATCH($E1279,'المحافظات'!$A$5:$A$44,0)),0),0)))</f>
        <v/>
      </c>
      <c r="O1279" s="18">
        <f>IF(AND(B1279&amp;""="",F1279&amp;""=""),"",IF(I1279="تم التسليم",K1279+L1279-M1279-N1279,IF(I1279="مرتجع",-N1279,IF(I1279="ملغي",0,""))))</f>
        <v/>
      </c>
      <c r="P1279" s="6">
        <f>IF(AND(B1279&amp;""="",F1279&amp;""=""),"",IF(NOT(ISNUMBER(MATCH(F1279,'المنتجات'!$A$5:$A$204,0))),"كود المنتج غير معروف",IF(NOT(ISNUMBER(MATCH(E1279,'المحافظات'!$A$5:$A$44,0))),"المنطقة غير معروفة",IF(K1279&lt;0,"الخصم أكبر من قيمة الطلب",IF(I1279&amp;""="","اكتب الحالة","")))))</f>
        <v/>
      </c>
    </row>
    <row r="1280">
      <c r="A1280" s="17" t="n"/>
      <c r="B1280" s="5" t="n"/>
      <c r="C1280" s="5" t="n"/>
      <c r="D1280" s="13" t="n"/>
      <c r="E1280" s="5" t="n"/>
      <c r="F1280" s="5" t="n"/>
      <c r="G1280" s="15" t="n"/>
      <c r="H1280" s="14" t="n"/>
      <c r="I1280" s="5" t="n"/>
      <c r="J1280" s="6">
        <f>IF(AND(B1280&amp;""="",F1280&amp;""=""),"",IFERROR(INDEX('المنتجات'!$B$5:$B$204,MATCH($F1280,'المنتجات'!$A$5:$A$204,0))&amp;"",""))</f>
        <v/>
      </c>
      <c r="K1280" s="18">
        <f>IF(AND(B1280&amp;""="",F1280&amp;""=""),"",IFERROR(INDEX('المنتجات'!$D$5:$D$204,MATCH($F1280,'المنتجات'!$A$5:$A$204,0))*G1280-H1280,0))</f>
        <v/>
      </c>
      <c r="L1280" s="18">
        <f>IF(AND(B1280&amp;""="",F1280&amp;""=""),"",IF(I1280="تم التسليم",IFERROR(INDEX('المحافظات'!$B$5:$B$44,MATCH($E1280,'المحافظات'!$A$5:$A$44,0)),0),0))</f>
        <v/>
      </c>
      <c r="M1280" s="18">
        <f>IF(AND(B1280&amp;""="",F1280&amp;""=""),"",IFERROR(INDEX('المنتجات'!$C$5:$C$204,MATCH($F1280,'المنتجات'!$A$5:$A$204,0))*G1280,0))</f>
        <v/>
      </c>
      <c r="N1280" s="18">
        <f>IF(AND(B1280&amp;""="",F1280&amp;""=""),"",IF(I1280="تم التسليم",IFERROR(INDEX('المحافظات'!$C$5:$C$44,MATCH($E1280,'المحافظات'!$A$5:$A$44,0)),0),IF(I1280="مرتجع",IFERROR(INDEX('المحافظات'!$D$5:$D$44,MATCH($E1280,'المحافظات'!$A$5:$A$44,0)),0),0)))</f>
        <v/>
      </c>
      <c r="O1280" s="18">
        <f>IF(AND(B1280&amp;""="",F1280&amp;""=""),"",IF(I1280="تم التسليم",K1280+L1280-M1280-N1280,IF(I1280="مرتجع",-N1280,IF(I1280="ملغي",0,""))))</f>
        <v/>
      </c>
      <c r="P1280" s="6">
        <f>IF(AND(B1280&amp;""="",F1280&amp;""=""),"",IF(NOT(ISNUMBER(MATCH(F1280,'المنتجات'!$A$5:$A$204,0))),"كود المنتج غير معروف",IF(NOT(ISNUMBER(MATCH(E1280,'المحافظات'!$A$5:$A$44,0))),"المنطقة غير معروفة",IF(K1280&lt;0,"الخصم أكبر من قيمة الطلب",IF(I1280&amp;""="","اكتب الحالة","")))))</f>
        <v/>
      </c>
    </row>
    <row r="1281">
      <c r="A1281" s="17" t="n"/>
      <c r="B1281" s="5" t="n"/>
      <c r="C1281" s="5" t="n"/>
      <c r="D1281" s="13" t="n"/>
      <c r="E1281" s="5" t="n"/>
      <c r="F1281" s="5" t="n"/>
      <c r="G1281" s="15" t="n"/>
      <c r="H1281" s="14" t="n"/>
      <c r="I1281" s="5" t="n"/>
      <c r="J1281" s="6">
        <f>IF(AND(B1281&amp;""="",F1281&amp;""=""),"",IFERROR(INDEX('المنتجات'!$B$5:$B$204,MATCH($F1281,'المنتجات'!$A$5:$A$204,0))&amp;"",""))</f>
        <v/>
      </c>
      <c r="K1281" s="18">
        <f>IF(AND(B1281&amp;""="",F1281&amp;""=""),"",IFERROR(INDEX('المنتجات'!$D$5:$D$204,MATCH($F1281,'المنتجات'!$A$5:$A$204,0))*G1281-H1281,0))</f>
        <v/>
      </c>
      <c r="L1281" s="18">
        <f>IF(AND(B1281&amp;""="",F1281&amp;""=""),"",IF(I1281="تم التسليم",IFERROR(INDEX('المحافظات'!$B$5:$B$44,MATCH($E1281,'المحافظات'!$A$5:$A$44,0)),0),0))</f>
        <v/>
      </c>
      <c r="M1281" s="18">
        <f>IF(AND(B1281&amp;""="",F1281&amp;""=""),"",IFERROR(INDEX('المنتجات'!$C$5:$C$204,MATCH($F1281,'المنتجات'!$A$5:$A$204,0))*G1281,0))</f>
        <v/>
      </c>
      <c r="N1281" s="18">
        <f>IF(AND(B1281&amp;""="",F1281&amp;""=""),"",IF(I1281="تم التسليم",IFERROR(INDEX('المحافظات'!$C$5:$C$44,MATCH($E1281,'المحافظات'!$A$5:$A$44,0)),0),IF(I1281="مرتجع",IFERROR(INDEX('المحافظات'!$D$5:$D$44,MATCH($E1281,'المحافظات'!$A$5:$A$44,0)),0),0)))</f>
        <v/>
      </c>
      <c r="O1281" s="18">
        <f>IF(AND(B1281&amp;""="",F1281&amp;""=""),"",IF(I1281="تم التسليم",K1281+L1281-M1281-N1281,IF(I1281="مرتجع",-N1281,IF(I1281="ملغي",0,""))))</f>
        <v/>
      </c>
      <c r="P1281" s="6">
        <f>IF(AND(B1281&amp;""="",F1281&amp;""=""),"",IF(NOT(ISNUMBER(MATCH(F1281,'المنتجات'!$A$5:$A$204,0))),"كود المنتج غير معروف",IF(NOT(ISNUMBER(MATCH(E1281,'المحافظات'!$A$5:$A$44,0))),"المنطقة غير معروفة",IF(K1281&lt;0,"الخصم أكبر من قيمة الطلب",IF(I1281&amp;""="","اكتب الحالة","")))))</f>
        <v/>
      </c>
    </row>
    <row r="1282">
      <c r="A1282" s="17" t="n"/>
      <c r="B1282" s="5" t="n"/>
      <c r="C1282" s="5" t="n"/>
      <c r="D1282" s="13" t="n"/>
      <c r="E1282" s="5" t="n"/>
      <c r="F1282" s="5" t="n"/>
      <c r="G1282" s="15" t="n"/>
      <c r="H1282" s="14" t="n"/>
      <c r="I1282" s="5" t="n"/>
      <c r="J1282" s="6">
        <f>IF(AND(B1282&amp;""="",F1282&amp;""=""),"",IFERROR(INDEX('المنتجات'!$B$5:$B$204,MATCH($F1282,'المنتجات'!$A$5:$A$204,0))&amp;"",""))</f>
        <v/>
      </c>
      <c r="K1282" s="18">
        <f>IF(AND(B1282&amp;""="",F1282&amp;""=""),"",IFERROR(INDEX('المنتجات'!$D$5:$D$204,MATCH($F1282,'المنتجات'!$A$5:$A$204,0))*G1282-H1282,0))</f>
        <v/>
      </c>
      <c r="L1282" s="18">
        <f>IF(AND(B1282&amp;""="",F1282&amp;""=""),"",IF(I1282="تم التسليم",IFERROR(INDEX('المحافظات'!$B$5:$B$44,MATCH($E1282,'المحافظات'!$A$5:$A$44,0)),0),0))</f>
        <v/>
      </c>
      <c r="M1282" s="18">
        <f>IF(AND(B1282&amp;""="",F1282&amp;""=""),"",IFERROR(INDEX('المنتجات'!$C$5:$C$204,MATCH($F1282,'المنتجات'!$A$5:$A$204,0))*G1282,0))</f>
        <v/>
      </c>
      <c r="N1282" s="18">
        <f>IF(AND(B1282&amp;""="",F1282&amp;""=""),"",IF(I1282="تم التسليم",IFERROR(INDEX('المحافظات'!$C$5:$C$44,MATCH($E1282,'المحافظات'!$A$5:$A$44,0)),0),IF(I1282="مرتجع",IFERROR(INDEX('المحافظات'!$D$5:$D$44,MATCH($E1282,'المحافظات'!$A$5:$A$44,0)),0),0)))</f>
        <v/>
      </c>
      <c r="O1282" s="18">
        <f>IF(AND(B1282&amp;""="",F1282&amp;""=""),"",IF(I1282="تم التسليم",K1282+L1282-M1282-N1282,IF(I1282="مرتجع",-N1282,IF(I1282="ملغي",0,""))))</f>
        <v/>
      </c>
      <c r="P1282" s="6">
        <f>IF(AND(B1282&amp;""="",F1282&amp;""=""),"",IF(NOT(ISNUMBER(MATCH(F1282,'المنتجات'!$A$5:$A$204,0))),"كود المنتج غير معروف",IF(NOT(ISNUMBER(MATCH(E1282,'المحافظات'!$A$5:$A$44,0))),"المنطقة غير معروفة",IF(K1282&lt;0,"الخصم أكبر من قيمة الطلب",IF(I1282&amp;""="","اكتب الحالة","")))))</f>
        <v/>
      </c>
    </row>
    <row r="1283">
      <c r="A1283" s="17" t="n"/>
      <c r="B1283" s="5" t="n"/>
      <c r="C1283" s="5" t="n"/>
      <c r="D1283" s="13" t="n"/>
      <c r="E1283" s="5" t="n"/>
      <c r="F1283" s="5" t="n"/>
      <c r="G1283" s="15" t="n"/>
      <c r="H1283" s="14" t="n"/>
      <c r="I1283" s="5" t="n"/>
      <c r="J1283" s="6">
        <f>IF(AND(B1283&amp;""="",F1283&amp;""=""),"",IFERROR(INDEX('المنتجات'!$B$5:$B$204,MATCH($F1283,'المنتجات'!$A$5:$A$204,0))&amp;"",""))</f>
        <v/>
      </c>
      <c r="K1283" s="18">
        <f>IF(AND(B1283&amp;""="",F1283&amp;""=""),"",IFERROR(INDEX('المنتجات'!$D$5:$D$204,MATCH($F1283,'المنتجات'!$A$5:$A$204,0))*G1283-H1283,0))</f>
        <v/>
      </c>
      <c r="L1283" s="18">
        <f>IF(AND(B1283&amp;""="",F1283&amp;""=""),"",IF(I1283="تم التسليم",IFERROR(INDEX('المحافظات'!$B$5:$B$44,MATCH($E1283,'المحافظات'!$A$5:$A$44,0)),0),0))</f>
        <v/>
      </c>
      <c r="M1283" s="18">
        <f>IF(AND(B1283&amp;""="",F1283&amp;""=""),"",IFERROR(INDEX('المنتجات'!$C$5:$C$204,MATCH($F1283,'المنتجات'!$A$5:$A$204,0))*G1283,0))</f>
        <v/>
      </c>
      <c r="N1283" s="18">
        <f>IF(AND(B1283&amp;""="",F1283&amp;""=""),"",IF(I1283="تم التسليم",IFERROR(INDEX('المحافظات'!$C$5:$C$44,MATCH($E1283,'المحافظات'!$A$5:$A$44,0)),0),IF(I1283="مرتجع",IFERROR(INDEX('المحافظات'!$D$5:$D$44,MATCH($E1283,'المحافظات'!$A$5:$A$44,0)),0),0)))</f>
        <v/>
      </c>
      <c r="O1283" s="18">
        <f>IF(AND(B1283&amp;""="",F1283&amp;""=""),"",IF(I1283="تم التسليم",K1283+L1283-M1283-N1283,IF(I1283="مرتجع",-N1283,IF(I1283="ملغي",0,""))))</f>
        <v/>
      </c>
      <c r="P1283" s="6">
        <f>IF(AND(B1283&amp;""="",F1283&amp;""=""),"",IF(NOT(ISNUMBER(MATCH(F1283,'المنتجات'!$A$5:$A$204,0))),"كود المنتج غير معروف",IF(NOT(ISNUMBER(MATCH(E1283,'المحافظات'!$A$5:$A$44,0))),"المنطقة غير معروفة",IF(K1283&lt;0,"الخصم أكبر من قيمة الطلب",IF(I1283&amp;""="","اكتب الحالة","")))))</f>
        <v/>
      </c>
    </row>
    <row r="1284">
      <c r="A1284" s="17" t="n"/>
      <c r="B1284" s="5" t="n"/>
      <c r="C1284" s="5" t="n"/>
      <c r="D1284" s="13" t="n"/>
      <c r="E1284" s="5" t="n"/>
      <c r="F1284" s="5" t="n"/>
      <c r="G1284" s="15" t="n"/>
      <c r="H1284" s="14" t="n"/>
      <c r="I1284" s="5" t="n"/>
      <c r="J1284" s="6">
        <f>IF(AND(B1284&amp;""="",F1284&amp;""=""),"",IFERROR(INDEX('المنتجات'!$B$5:$B$204,MATCH($F1284,'المنتجات'!$A$5:$A$204,0))&amp;"",""))</f>
        <v/>
      </c>
      <c r="K1284" s="18">
        <f>IF(AND(B1284&amp;""="",F1284&amp;""=""),"",IFERROR(INDEX('المنتجات'!$D$5:$D$204,MATCH($F1284,'المنتجات'!$A$5:$A$204,0))*G1284-H1284,0))</f>
        <v/>
      </c>
      <c r="L1284" s="18">
        <f>IF(AND(B1284&amp;""="",F1284&amp;""=""),"",IF(I1284="تم التسليم",IFERROR(INDEX('المحافظات'!$B$5:$B$44,MATCH($E1284,'المحافظات'!$A$5:$A$44,0)),0),0))</f>
        <v/>
      </c>
      <c r="M1284" s="18">
        <f>IF(AND(B1284&amp;""="",F1284&amp;""=""),"",IFERROR(INDEX('المنتجات'!$C$5:$C$204,MATCH($F1284,'المنتجات'!$A$5:$A$204,0))*G1284,0))</f>
        <v/>
      </c>
      <c r="N1284" s="18">
        <f>IF(AND(B1284&amp;""="",F1284&amp;""=""),"",IF(I1284="تم التسليم",IFERROR(INDEX('المحافظات'!$C$5:$C$44,MATCH($E1284,'المحافظات'!$A$5:$A$44,0)),0),IF(I1284="مرتجع",IFERROR(INDEX('المحافظات'!$D$5:$D$44,MATCH($E1284,'المحافظات'!$A$5:$A$44,0)),0),0)))</f>
        <v/>
      </c>
      <c r="O1284" s="18">
        <f>IF(AND(B1284&amp;""="",F1284&amp;""=""),"",IF(I1284="تم التسليم",K1284+L1284-M1284-N1284,IF(I1284="مرتجع",-N1284,IF(I1284="ملغي",0,""))))</f>
        <v/>
      </c>
      <c r="P1284" s="6">
        <f>IF(AND(B1284&amp;""="",F1284&amp;""=""),"",IF(NOT(ISNUMBER(MATCH(F1284,'المنتجات'!$A$5:$A$204,0))),"كود المنتج غير معروف",IF(NOT(ISNUMBER(MATCH(E1284,'المحافظات'!$A$5:$A$44,0))),"المنطقة غير معروفة",IF(K1284&lt;0,"الخصم أكبر من قيمة الطلب",IF(I1284&amp;""="","اكتب الحالة","")))))</f>
        <v/>
      </c>
    </row>
    <row r="1285">
      <c r="A1285" s="17" t="n"/>
      <c r="B1285" s="5" t="n"/>
      <c r="C1285" s="5" t="n"/>
      <c r="D1285" s="13" t="n"/>
      <c r="E1285" s="5" t="n"/>
      <c r="F1285" s="5" t="n"/>
      <c r="G1285" s="15" t="n"/>
      <c r="H1285" s="14" t="n"/>
      <c r="I1285" s="5" t="n"/>
      <c r="J1285" s="6">
        <f>IF(AND(B1285&amp;""="",F1285&amp;""=""),"",IFERROR(INDEX('المنتجات'!$B$5:$B$204,MATCH($F1285,'المنتجات'!$A$5:$A$204,0))&amp;"",""))</f>
        <v/>
      </c>
      <c r="K1285" s="18">
        <f>IF(AND(B1285&amp;""="",F1285&amp;""=""),"",IFERROR(INDEX('المنتجات'!$D$5:$D$204,MATCH($F1285,'المنتجات'!$A$5:$A$204,0))*G1285-H1285,0))</f>
        <v/>
      </c>
      <c r="L1285" s="18">
        <f>IF(AND(B1285&amp;""="",F1285&amp;""=""),"",IF(I1285="تم التسليم",IFERROR(INDEX('المحافظات'!$B$5:$B$44,MATCH($E1285,'المحافظات'!$A$5:$A$44,0)),0),0))</f>
        <v/>
      </c>
      <c r="M1285" s="18">
        <f>IF(AND(B1285&amp;""="",F1285&amp;""=""),"",IFERROR(INDEX('المنتجات'!$C$5:$C$204,MATCH($F1285,'المنتجات'!$A$5:$A$204,0))*G1285,0))</f>
        <v/>
      </c>
      <c r="N1285" s="18">
        <f>IF(AND(B1285&amp;""="",F1285&amp;""=""),"",IF(I1285="تم التسليم",IFERROR(INDEX('المحافظات'!$C$5:$C$44,MATCH($E1285,'المحافظات'!$A$5:$A$44,0)),0),IF(I1285="مرتجع",IFERROR(INDEX('المحافظات'!$D$5:$D$44,MATCH($E1285,'المحافظات'!$A$5:$A$44,0)),0),0)))</f>
        <v/>
      </c>
      <c r="O1285" s="18">
        <f>IF(AND(B1285&amp;""="",F1285&amp;""=""),"",IF(I1285="تم التسليم",K1285+L1285-M1285-N1285,IF(I1285="مرتجع",-N1285,IF(I1285="ملغي",0,""))))</f>
        <v/>
      </c>
      <c r="P1285" s="6">
        <f>IF(AND(B1285&amp;""="",F1285&amp;""=""),"",IF(NOT(ISNUMBER(MATCH(F1285,'المنتجات'!$A$5:$A$204,0))),"كود المنتج غير معروف",IF(NOT(ISNUMBER(MATCH(E1285,'المحافظات'!$A$5:$A$44,0))),"المنطقة غير معروفة",IF(K1285&lt;0,"الخصم أكبر من قيمة الطلب",IF(I1285&amp;""="","اكتب الحالة","")))))</f>
        <v/>
      </c>
    </row>
    <row r="1286">
      <c r="A1286" s="17" t="n"/>
      <c r="B1286" s="5" t="n"/>
      <c r="C1286" s="5" t="n"/>
      <c r="D1286" s="13" t="n"/>
      <c r="E1286" s="5" t="n"/>
      <c r="F1286" s="5" t="n"/>
      <c r="G1286" s="15" t="n"/>
      <c r="H1286" s="14" t="n"/>
      <c r="I1286" s="5" t="n"/>
      <c r="J1286" s="6">
        <f>IF(AND(B1286&amp;""="",F1286&amp;""=""),"",IFERROR(INDEX('المنتجات'!$B$5:$B$204,MATCH($F1286,'المنتجات'!$A$5:$A$204,0))&amp;"",""))</f>
        <v/>
      </c>
      <c r="K1286" s="18">
        <f>IF(AND(B1286&amp;""="",F1286&amp;""=""),"",IFERROR(INDEX('المنتجات'!$D$5:$D$204,MATCH($F1286,'المنتجات'!$A$5:$A$204,0))*G1286-H1286,0))</f>
        <v/>
      </c>
      <c r="L1286" s="18">
        <f>IF(AND(B1286&amp;""="",F1286&amp;""=""),"",IF(I1286="تم التسليم",IFERROR(INDEX('المحافظات'!$B$5:$B$44,MATCH($E1286,'المحافظات'!$A$5:$A$44,0)),0),0))</f>
        <v/>
      </c>
      <c r="M1286" s="18">
        <f>IF(AND(B1286&amp;""="",F1286&amp;""=""),"",IFERROR(INDEX('المنتجات'!$C$5:$C$204,MATCH($F1286,'المنتجات'!$A$5:$A$204,0))*G1286,0))</f>
        <v/>
      </c>
      <c r="N1286" s="18">
        <f>IF(AND(B1286&amp;""="",F1286&amp;""=""),"",IF(I1286="تم التسليم",IFERROR(INDEX('المحافظات'!$C$5:$C$44,MATCH($E1286,'المحافظات'!$A$5:$A$44,0)),0),IF(I1286="مرتجع",IFERROR(INDEX('المحافظات'!$D$5:$D$44,MATCH($E1286,'المحافظات'!$A$5:$A$44,0)),0),0)))</f>
        <v/>
      </c>
      <c r="O1286" s="18">
        <f>IF(AND(B1286&amp;""="",F1286&amp;""=""),"",IF(I1286="تم التسليم",K1286+L1286-M1286-N1286,IF(I1286="مرتجع",-N1286,IF(I1286="ملغي",0,""))))</f>
        <v/>
      </c>
      <c r="P1286" s="6">
        <f>IF(AND(B1286&amp;""="",F1286&amp;""=""),"",IF(NOT(ISNUMBER(MATCH(F1286,'المنتجات'!$A$5:$A$204,0))),"كود المنتج غير معروف",IF(NOT(ISNUMBER(MATCH(E1286,'المحافظات'!$A$5:$A$44,0))),"المنطقة غير معروفة",IF(K1286&lt;0,"الخصم أكبر من قيمة الطلب",IF(I1286&amp;""="","اكتب الحالة","")))))</f>
        <v/>
      </c>
    </row>
    <row r="1287">
      <c r="A1287" s="17" t="n"/>
      <c r="B1287" s="5" t="n"/>
      <c r="C1287" s="5" t="n"/>
      <c r="D1287" s="13" t="n"/>
      <c r="E1287" s="5" t="n"/>
      <c r="F1287" s="5" t="n"/>
      <c r="G1287" s="15" t="n"/>
      <c r="H1287" s="14" t="n"/>
      <c r="I1287" s="5" t="n"/>
      <c r="J1287" s="6">
        <f>IF(AND(B1287&amp;""="",F1287&amp;""=""),"",IFERROR(INDEX('المنتجات'!$B$5:$B$204,MATCH($F1287,'المنتجات'!$A$5:$A$204,0))&amp;"",""))</f>
        <v/>
      </c>
      <c r="K1287" s="18">
        <f>IF(AND(B1287&amp;""="",F1287&amp;""=""),"",IFERROR(INDEX('المنتجات'!$D$5:$D$204,MATCH($F1287,'المنتجات'!$A$5:$A$204,0))*G1287-H1287,0))</f>
        <v/>
      </c>
      <c r="L1287" s="18">
        <f>IF(AND(B1287&amp;""="",F1287&amp;""=""),"",IF(I1287="تم التسليم",IFERROR(INDEX('المحافظات'!$B$5:$B$44,MATCH($E1287,'المحافظات'!$A$5:$A$44,0)),0),0))</f>
        <v/>
      </c>
      <c r="M1287" s="18">
        <f>IF(AND(B1287&amp;""="",F1287&amp;""=""),"",IFERROR(INDEX('المنتجات'!$C$5:$C$204,MATCH($F1287,'المنتجات'!$A$5:$A$204,0))*G1287,0))</f>
        <v/>
      </c>
      <c r="N1287" s="18">
        <f>IF(AND(B1287&amp;""="",F1287&amp;""=""),"",IF(I1287="تم التسليم",IFERROR(INDEX('المحافظات'!$C$5:$C$44,MATCH($E1287,'المحافظات'!$A$5:$A$44,0)),0),IF(I1287="مرتجع",IFERROR(INDEX('المحافظات'!$D$5:$D$44,MATCH($E1287,'المحافظات'!$A$5:$A$44,0)),0),0)))</f>
        <v/>
      </c>
      <c r="O1287" s="18">
        <f>IF(AND(B1287&amp;""="",F1287&amp;""=""),"",IF(I1287="تم التسليم",K1287+L1287-M1287-N1287,IF(I1287="مرتجع",-N1287,IF(I1287="ملغي",0,""))))</f>
        <v/>
      </c>
      <c r="P1287" s="6">
        <f>IF(AND(B1287&amp;""="",F1287&amp;""=""),"",IF(NOT(ISNUMBER(MATCH(F1287,'المنتجات'!$A$5:$A$204,0))),"كود المنتج غير معروف",IF(NOT(ISNUMBER(MATCH(E1287,'المحافظات'!$A$5:$A$44,0))),"المنطقة غير معروفة",IF(K1287&lt;0,"الخصم أكبر من قيمة الطلب",IF(I1287&amp;""="","اكتب الحالة","")))))</f>
        <v/>
      </c>
    </row>
    <row r="1288">
      <c r="A1288" s="17" t="n"/>
      <c r="B1288" s="5" t="n"/>
      <c r="C1288" s="5" t="n"/>
      <c r="D1288" s="13" t="n"/>
      <c r="E1288" s="5" t="n"/>
      <c r="F1288" s="5" t="n"/>
      <c r="G1288" s="15" t="n"/>
      <c r="H1288" s="14" t="n"/>
      <c r="I1288" s="5" t="n"/>
      <c r="J1288" s="6">
        <f>IF(AND(B1288&amp;""="",F1288&amp;""=""),"",IFERROR(INDEX('المنتجات'!$B$5:$B$204,MATCH($F1288,'المنتجات'!$A$5:$A$204,0))&amp;"",""))</f>
        <v/>
      </c>
      <c r="K1288" s="18">
        <f>IF(AND(B1288&amp;""="",F1288&amp;""=""),"",IFERROR(INDEX('المنتجات'!$D$5:$D$204,MATCH($F1288,'المنتجات'!$A$5:$A$204,0))*G1288-H1288,0))</f>
        <v/>
      </c>
      <c r="L1288" s="18">
        <f>IF(AND(B1288&amp;""="",F1288&amp;""=""),"",IF(I1288="تم التسليم",IFERROR(INDEX('المحافظات'!$B$5:$B$44,MATCH($E1288,'المحافظات'!$A$5:$A$44,0)),0),0))</f>
        <v/>
      </c>
      <c r="M1288" s="18">
        <f>IF(AND(B1288&amp;""="",F1288&amp;""=""),"",IFERROR(INDEX('المنتجات'!$C$5:$C$204,MATCH($F1288,'المنتجات'!$A$5:$A$204,0))*G1288,0))</f>
        <v/>
      </c>
      <c r="N1288" s="18">
        <f>IF(AND(B1288&amp;""="",F1288&amp;""=""),"",IF(I1288="تم التسليم",IFERROR(INDEX('المحافظات'!$C$5:$C$44,MATCH($E1288,'المحافظات'!$A$5:$A$44,0)),0),IF(I1288="مرتجع",IFERROR(INDEX('المحافظات'!$D$5:$D$44,MATCH($E1288,'المحافظات'!$A$5:$A$44,0)),0),0)))</f>
        <v/>
      </c>
      <c r="O1288" s="18">
        <f>IF(AND(B1288&amp;""="",F1288&amp;""=""),"",IF(I1288="تم التسليم",K1288+L1288-M1288-N1288,IF(I1288="مرتجع",-N1288,IF(I1288="ملغي",0,""))))</f>
        <v/>
      </c>
      <c r="P1288" s="6">
        <f>IF(AND(B1288&amp;""="",F1288&amp;""=""),"",IF(NOT(ISNUMBER(MATCH(F1288,'المنتجات'!$A$5:$A$204,0))),"كود المنتج غير معروف",IF(NOT(ISNUMBER(MATCH(E1288,'المحافظات'!$A$5:$A$44,0))),"المنطقة غير معروفة",IF(K1288&lt;0,"الخصم أكبر من قيمة الطلب",IF(I1288&amp;""="","اكتب الحالة","")))))</f>
        <v/>
      </c>
    </row>
    <row r="1289">
      <c r="A1289" s="17" t="n"/>
      <c r="B1289" s="5" t="n"/>
      <c r="C1289" s="5" t="n"/>
      <c r="D1289" s="13" t="n"/>
      <c r="E1289" s="5" t="n"/>
      <c r="F1289" s="5" t="n"/>
      <c r="G1289" s="15" t="n"/>
      <c r="H1289" s="14" t="n"/>
      <c r="I1289" s="5" t="n"/>
      <c r="J1289" s="6">
        <f>IF(AND(B1289&amp;""="",F1289&amp;""=""),"",IFERROR(INDEX('المنتجات'!$B$5:$B$204,MATCH($F1289,'المنتجات'!$A$5:$A$204,0))&amp;"",""))</f>
        <v/>
      </c>
      <c r="K1289" s="18">
        <f>IF(AND(B1289&amp;""="",F1289&amp;""=""),"",IFERROR(INDEX('المنتجات'!$D$5:$D$204,MATCH($F1289,'المنتجات'!$A$5:$A$204,0))*G1289-H1289,0))</f>
        <v/>
      </c>
      <c r="L1289" s="18">
        <f>IF(AND(B1289&amp;""="",F1289&amp;""=""),"",IF(I1289="تم التسليم",IFERROR(INDEX('المحافظات'!$B$5:$B$44,MATCH($E1289,'المحافظات'!$A$5:$A$44,0)),0),0))</f>
        <v/>
      </c>
      <c r="M1289" s="18">
        <f>IF(AND(B1289&amp;""="",F1289&amp;""=""),"",IFERROR(INDEX('المنتجات'!$C$5:$C$204,MATCH($F1289,'المنتجات'!$A$5:$A$204,0))*G1289,0))</f>
        <v/>
      </c>
      <c r="N1289" s="18">
        <f>IF(AND(B1289&amp;""="",F1289&amp;""=""),"",IF(I1289="تم التسليم",IFERROR(INDEX('المحافظات'!$C$5:$C$44,MATCH($E1289,'المحافظات'!$A$5:$A$44,0)),0),IF(I1289="مرتجع",IFERROR(INDEX('المحافظات'!$D$5:$D$44,MATCH($E1289,'المحافظات'!$A$5:$A$44,0)),0),0)))</f>
        <v/>
      </c>
      <c r="O1289" s="18">
        <f>IF(AND(B1289&amp;""="",F1289&amp;""=""),"",IF(I1289="تم التسليم",K1289+L1289-M1289-N1289,IF(I1289="مرتجع",-N1289,IF(I1289="ملغي",0,""))))</f>
        <v/>
      </c>
      <c r="P1289" s="6">
        <f>IF(AND(B1289&amp;""="",F1289&amp;""=""),"",IF(NOT(ISNUMBER(MATCH(F1289,'المنتجات'!$A$5:$A$204,0))),"كود المنتج غير معروف",IF(NOT(ISNUMBER(MATCH(E1289,'المحافظات'!$A$5:$A$44,0))),"المنطقة غير معروفة",IF(K1289&lt;0,"الخصم أكبر من قيمة الطلب",IF(I1289&amp;""="","اكتب الحالة","")))))</f>
        <v/>
      </c>
    </row>
    <row r="1290">
      <c r="A1290" s="17" t="n"/>
      <c r="B1290" s="5" t="n"/>
      <c r="C1290" s="5" t="n"/>
      <c r="D1290" s="13" t="n"/>
      <c r="E1290" s="5" t="n"/>
      <c r="F1290" s="5" t="n"/>
      <c r="G1290" s="15" t="n"/>
      <c r="H1290" s="14" t="n"/>
      <c r="I1290" s="5" t="n"/>
      <c r="J1290" s="6">
        <f>IF(AND(B1290&amp;""="",F1290&amp;""=""),"",IFERROR(INDEX('المنتجات'!$B$5:$B$204,MATCH($F1290,'المنتجات'!$A$5:$A$204,0))&amp;"",""))</f>
        <v/>
      </c>
      <c r="K1290" s="18">
        <f>IF(AND(B1290&amp;""="",F1290&amp;""=""),"",IFERROR(INDEX('المنتجات'!$D$5:$D$204,MATCH($F1290,'المنتجات'!$A$5:$A$204,0))*G1290-H1290,0))</f>
        <v/>
      </c>
      <c r="L1290" s="18">
        <f>IF(AND(B1290&amp;""="",F1290&amp;""=""),"",IF(I1290="تم التسليم",IFERROR(INDEX('المحافظات'!$B$5:$B$44,MATCH($E1290,'المحافظات'!$A$5:$A$44,0)),0),0))</f>
        <v/>
      </c>
      <c r="M1290" s="18">
        <f>IF(AND(B1290&amp;""="",F1290&amp;""=""),"",IFERROR(INDEX('المنتجات'!$C$5:$C$204,MATCH($F1290,'المنتجات'!$A$5:$A$204,0))*G1290,0))</f>
        <v/>
      </c>
      <c r="N1290" s="18">
        <f>IF(AND(B1290&amp;""="",F1290&amp;""=""),"",IF(I1290="تم التسليم",IFERROR(INDEX('المحافظات'!$C$5:$C$44,MATCH($E1290,'المحافظات'!$A$5:$A$44,0)),0),IF(I1290="مرتجع",IFERROR(INDEX('المحافظات'!$D$5:$D$44,MATCH($E1290,'المحافظات'!$A$5:$A$44,0)),0),0)))</f>
        <v/>
      </c>
      <c r="O1290" s="18">
        <f>IF(AND(B1290&amp;""="",F1290&amp;""=""),"",IF(I1290="تم التسليم",K1290+L1290-M1290-N1290,IF(I1290="مرتجع",-N1290,IF(I1290="ملغي",0,""))))</f>
        <v/>
      </c>
      <c r="P1290" s="6">
        <f>IF(AND(B1290&amp;""="",F1290&amp;""=""),"",IF(NOT(ISNUMBER(MATCH(F1290,'المنتجات'!$A$5:$A$204,0))),"كود المنتج غير معروف",IF(NOT(ISNUMBER(MATCH(E1290,'المحافظات'!$A$5:$A$44,0))),"المنطقة غير معروفة",IF(K1290&lt;0,"الخصم أكبر من قيمة الطلب",IF(I1290&amp;""="","اكتب الحالة","")))))</f>
        <v/>
      </c>
    </row>
    <row r="1291">
      <c r="A1291" s="17" t="n"/>
      <c r="B1291" s="5" t="n"/>
      <c r="C1291" s="5" t="n"/>
      <c r="D1291" s="13" t="n"/>
      <c r="E1291" s="5" t="n"/>
      <c r="F1291" s="5" t="n"/>
      <c r="G1291" s="15" t="n"/>
      <c r="H1291" s="14" t="n"/>
      <c r="I1291" s="5" t="n"/>
      <c r="J1291" s="6">
        <f>IF(AND(B1291&amp;""="",F1291&amp;""=""),"",IFERROR(INDEX('المنتجات'!$B$5:$B$204,MATCH($F1291,'المنتجات'!$A$5:$A$204,0))&amp;"",""))</f>
        <v/>
      </c>
      <c r="K1291" s="18">
        <f>IF(AND(B1291&amp;""="",F1291&amp;""=""),"",IFERROR(INDEX('المنتجات'!$D$5:$D$204,MATCH($F1291,'المنتجات'!$A$5:$A$204,0))*G1291-H1291,0))</f>
        <v/>
      </c>
      <c r="L1291" s="18">
        <f>IF(AND(B1291&amp;""="",F1291&amp;""=""),"",IF(I1291="تم التسليم",IFERROR(INDEX('المحافظات'!$B$5:$B$44,MATCH($E1291,'المحافظات'!$A$5:$A$44,0)),0),0))</f>
        <v/>
      </c>
      <c r="M1291" s="18">
        <f>IF(AND(B1291&amp;""="",F1291&amp;""=""),"",IFERROR(INDEX('المنتجات'!$C$5:$C$204,MATCH($F1291,'المنتجات'!$A$5:$A$204,0))*G1291,0))</f>
        <v/>
      </c>
      <c r="N1291" s="18">
        <f>IF(AND(B1291&amp;""="",F1291&amp;""=""),"",IF(I1291="تم التسليم",IFERROR(INDEX('المحافظات'!$C$5:$C$44,MATCH($E1291,'المحافظات'!$A$5:$A$44,0)),0),IF(I1291="مرتجع",IFERROR(INDEX('المحافظات'!$D$5:$D$44,MATCH($E1291,'المحافظات'!$A$5:$A$44,0)),0),0)))</f>
        <v/>
      </c>
      <c r="O1291" s="18">
        <f>IF(AND(B1291&amp;""="",F1291&amp;""=""),"",IF(I1291="تم التسليم",K1291+L1291-M1291-N1291,IF(I1291="مرتجع",-N1291,IF(I1291="ملغي",0,""))))</f>
        <v/>
      </c>
      <c r="P1291" s="6">
        <f>IF(AND(B1291&amp;""="",F1291&amp;""=""),"",IF(NOT(ISNUMBER(MATCH(F1291,'المنتجات'!$A$5:$A$204,0))),"كود المنتج غير معروف",IF(NOT(ISNUMBER(MATCH(E1291,'المحافظات'!$A$5:$A$44,0))),"المنطقة غير معروفة",IF(K1291&lt;0,"الخصم أكبر من قيمة الطلب",IF(I1291&amp;""="","اكتب الحالة","")))))</f>
        <v/>
      </c>
    </row>
    <row r="1292">
      <c r="A1292" s="17" t="n"/>
      <c r="B1292" s="5" t="n"/>
      <c r="C1292" s="5" t="n"/>
      <c r="D1292" s="13" t="n"/>
      <c r="E1292" s="5" t="n"/>
      <c r="F1292" s="5" t="n"/>
      <c r="G1292" s="15" t="n"/>
      <c r="H1292" s="14" t="n"/>
      <c r="I1292" s="5" t="n"/>
      <c r="J1292" s="6">
        <f>IF(AND(B1292&amp;""="",F1292&amp;""=""),"",IFERROR(INDEX('المنتجات'!$B$5:$B$204,MATCH($F1292,'المنتجات'!$A$5:$A$204,0))&amp;"",""))</f>
        <v/>
      </c>
      <c r="K1292" s="18">
        <f>IF(AND(B1292&amp;""="",F1292&amp;""=""),"",IFERROR(INDEX('المنتجات'!$D$5:$D$204,MATCH($F1292,'المنتجات'!$A$5:$A$204,0))*G1292-H1292,0))</f>
        <v/>
      </c>
      <c r="L1292" s="18">
        <f>IF(AND(B1292&amp;""="",F1292&amp;""=""),"",IF(I1292="تم التسليم",IFERROR(INDEX('المحافظات'!$B$5:$B$44,MATCH($E1292,'المحافظات'!$A$5:$A$44,0)),0),0))</f>
        <v/>
      </c>
      <c r="M1292" s="18">
        <f>IF(AND(B1292&amp;""="",F1292&amp;""=""),"",IFERROR(INDEX('المنتجات'!$C$5:$C$204,MATCH($F1292,'المنتجات'!$A$5:$A$204,0))*G1292,0))</f>
        <v/>
      </c>
      <c r="N1292" s="18">
        <f>IF(AND(B1292&amp;""="",F1292&amp;""=""),"",IF(I1292="تم التسليم",IFERROR(INDEX('المحافظات'!$C$5:$C$44,MATCH($E1292,'المحافظات'!$A$5:$A$44,0)),0),IF(I1292="مرتجع",IFERROR(INDEX('المحافظات'!$D$5:$D$44,MATCH($E1292,'المحافظات'!$A$5:$A$44,0)),0),0)))</f>
        <v/>
      </c>
      <c r="O1292" s="18">
        <f>IF(AND(B1292&amp;""="",F1292&amp;""=""),"",IF(I1292="تم التسليم",K1292+L1292-M1292-N1292,IF(I1292="مرتجع",-N1292,IF(I1292="ملغي",0,""))))</f>
        <v/>
      </c>
      <c r="P1292" s="6">
        <f>IF(AND(B1292&amp;""="",F1292&amp;""=""),"",IF(NOT(ISNUMBER(MATCH(F1292,'المنتجات'!$A$5:$A$204,0))),"كود المنتج غير معروف",IF(NOT(ISNUMBER(MATCH(E1292,'المحافظات'!$A$5:$A$44,0))),"المنطقة غير معروفة",IF(K1292&lt;0,"الخصم أكبر من قيمة الطلب",IF(I1292&amp;""="","اكتب الحالة","")))))</f>
        <v/>
      </c>
    </row>
    <row r="1293">
      <c r="A1293" s="17" t="n"/>
      <c r="B1293" s="5" t="n"/>
      <c r="C1293" s="5" t="n"/>
      <c r="D1293" s="13" t="n"/>
      <c r="E1293" s="5" t="n"/>
      <c r="F1293" s="5" t="n"/>
      <c r="G1293" s="15" t="n"/>
      <c r="H1293" s="14" t="n"/>
      <c r="I1293" s="5" t="n"/>
      <c r="J1293" s="6">
        <f>IF(AND(B1293&amp;""="",F1293&amp;""=""),"",IFERROR(INDEX('المنتجات'!$B$5:$B$204,MATCH($F1293,'المنتجات'!$A$5:$A$204,0))&amp;"",""))</f>
        <v/>
      </c>
      <c r="K1293" s="18">
        <f>IF(AND(B1293&amp;""="",F1293&amp;""=""),"",IFERROR(INDEX('المنتجات'!$D$5:$D$204,MATCH($F1293,'المنتجات'!$A$5:$A$204,0))*G1293-H1293,0))</f>
        <v/>
      </c>
      <c r="L1293" s="18">
        <f>IF(AND(B1293&amp;""="",F1293&amp;""=""),"",IF(I1293="تم التسليم",IFERROR(INDEX('المحافظات'!$B$5:$B$44,MATCH($E1293,'المحافظات'!$A$5:$A$44,0)),0),0))</f>
        <v/>
      </c>
      <c r="M1293" s="18">
        <f>IF(AND(B1293&amp;""="",F1293&amp;""=""),"",IFERROR(INDEX('المنتجات'!$C$5:$C$204,MATCH($F1293,'المنتجات'!$A$5:$A$204,0))*G1293,0))</f>
        <v/>
      </c>
      <c r="N1293" s="18">
        <f>IF(AND(B1293&amp;""="",F1293&amp;""=""),"",IF(I1293="تم التسليم",IFERROR(INDEX('المحافظات'!$C$5:$C$44,MATCH($E1293,'المحافظات'!$A$5:$A$44,0)),0),IF(I1293="مرتجع",IFERROR(INDEX('المحافظات'!$D$5:$D$44,MATCH($E1293,'المحافظات'!$A$5:$A$44,0)),0),0)))</f>
        <v/>
      </c>
      <c r="O1293" s="18">
        <f>IF(AND(B1293&amp;""="",F1293&amp;""=""),"",IF(I1293="تم التسليم",K1293+L1293-M1293-N1293,IF(I1293="مرتجع",-N1293,IF(I1293="ملغي",0,""))))</f>
        <v/>
      </c>
      <c r="P1293" s="6">
        <f>IF(AND(B1293&amp;""="",F1293&amp;""=""),"",IF(NOT(ISNUMBER(MATCH(F1293,'المنتجات'!$A$5:$A$204,0))),"كود المنتج غير معروف",IF(NOT(ISNUMBER(MATCH(E1293,'المحافظات'!$A$5:$A$44,0))),"المنطقة غير معروفة",IF(K1293&lt;0,"الخصم أكبر من قيمة الطلب",IF(I1293&amp;""="","اكتب الحالة","")))))</f>
        <v/>
      </c>
    </row>
    <row r="1294">
      <c r="A1294" s="17" t="n"/>
      <c r="B1294" s="5" t="n"/>
      <c r="C1294" s="5" t="n"/>
      <c r="D1294" s="13" t="n"/>
      <c r="E1294" s="5" t="n"/>
      <c r="F1294" s="5" t="n"/>
      <c r="G1294" s="15" t="n"/>
      <c r="H1294" s="14" t="n"/>
      <c r="I1294" s="5" t="n"/>
      <c r="J1294" s="6">
        <f>IF(AND(B1294&amp;""="",F1294&amp;""=""),"",IFERROR(INDEX('المنتجات'!$B$5:$B$204,MATCH($F1294,'المنتجات'!$A$5:$A$204,0))&amp;"",""))</f>
        <v/>
      </c>
      <c r="K1294" s="18">
        <f>IF(AND(B1294&amp;""="",F1294&amp;""=""),"",IFERROR(INDEX('المنتجات'!$D$5:$D$204,MATCH($F1294,'المنتجات'!$A$5:$A$204,0))*G1294-H1294,0))</f>
        <v/>
      </c>
      <c r="L1294" s="18">
        <f>IF(AND(B1294&amp;""="",F1294&amp;""=""),"",IF(I1294="تم التسليم",IFERROR(INDEX('المحافظات'!$B$5:$B$44,MATCH($E1294,'المحافظات'!$A$5:$A$44,0)),0),0))</f>
        <v/>
      </c>
      <c r="M1294" s="18">
        <f>IF(AND(B1294&amp;""="",F1294&amp;""=""),"",IFERROR(INDEX('المنتجات'!$C$5:$C$204,MATCH($F1294,'المنتجات'!$A$5:$A$204,0))*G1294,0))</f>
        <v/>
      </c>
      <c r="N1294" s="18">
        <f>IF(AND(B1294&amp;""="",F1294&amp;""=""),"",IF(I1294="تم التسليم",IFERROR(INDEX('المحافظات'!$C$5:$C$44,MATCH($E1294,'المحافظات'!$A$5:$A$44,0)),0),IF(I1294="مرتجع",IFERROR(INDEX('المحافظات'!$D$5:$D$44,MATCH($E1294,'المحافظات'!$A$5:$A$44,0)),0),0)))</f>
        <v/>
      </c>
      <c r="O1294" s="18">
        <f>IF(AND(B1294&amp;""="",F1294&amp;""=""),"",IF(I1294="تم التسليم",K1294+L1294-M1294-N1294,IF(I1294="مرتجع",-N1294,IF(I1294="ملغي",0,""))))</f>
        <v/>
      </c>
      <c r="P1294" s="6">
        <f>IF(AND(B1294&amp;""="",F1294&amp;""=""),"",IF(NOT(ISNUMBER(MATCH(F1294,'المنتجات'!$A$5:$A$204,0))),"كود المنتج غير معروف",IF(NOT(ISNUMBER(MATCH(E1294,'المحافظات'!$A$5:$A$44,0))),"المنطقة غير معروفة",IF(K1294&lt;0,"الخصم أكبر من قيمة الطلب",IF(I1294&amp;""="","اكتب الحالة","")))))</f>
        <v/>
      </c>
    </row>
    <row r="1295">
      <c r="A1295" s="17" t="n"/>
      <c r="B1295" s="5" t="n"/>
      <c r="C1295" s="5" t="n"/>
      <c r="D1295" s="13" t="n"/>
      <c r="E1295" s="5" t="n"/>
      <c r="F1295" s="5" t="n"/>
      <c r="G1295" s="15" t="n"/>
      <c r="H1295" s="14" t="n"/>
      <c r="I1295" s="5" t="n"/>
      <c r="J1295" s="6">
        <f>IF(AND(B1295&amp;""="",F1295&amp;""=""),"",IFERROR(INDEX('المنتجات'!$B$5:$B$204,MATCH($F1295,'المنتجات'!$A$5:$A$204,0))&amp;"",""))</f>
        <v/>
      </c>
      <c r="K1295" s="18">
        <f>IF(AND(B1295&amp;""="",F1295&amp;""=""),"",IFERROR(INDEX('المنتجات'!$D$5:$D$204,MATCH($F1295,'المنتجات'!$A$5:$A$204,0))*G1295-H1295,0))</f>
        <v/>
      </c>
      <c r="L1295" s="18">
        <f>IF(AND(B1295&amp;""="",F1295&amp;""=""),"",IF(I1295="تم التسليم",IFERROR(INDEX('المحافظات'!$B$5:$B$44,MATCH($E1295,'المحافظات'!$A$5:$A$44,0)),0),0))</f>
        <v/>
      </c>
      <c r="M1295" s="18">
        <f>IF(AND(B1295&amp;""="",F1295&amp;""=""),"",IFERROR(INDEX('المنتجات'!$C$5:$C$204,MATCH($F1295,'المنتجات'!$A$5:$A$204,0))*G1295,0))</f>
        <v/>
      </c>
      <c r="N1295" s="18">
        <f>IF(AND(B1295&amp;""="",F1295&amp;""=""),"",IF(I1295="تم التسليم",IFERROR(INDEX('المحافظات'!$C$5:$C$44,MATCH($E1295,'المحافظات'!$A$5:$A$44,0)),0),IF(I1295="مرتجع",IFERROR(INDEX('المحافظات'!$D$5:$D$44,MATCH($E1295,'المحافظات'!$A$5:$A$44,0)),0),0)))</f>
        <v/>
      </c>
      <c r="O1295" s="18">
        <f>IF(AND(B1295&amp;""="",F1295&amp;""=""),"",IF(I1295="تم التسليم",K1295+L1295-M1295-N1295,IF(I1295="مرتجع",-N1295,IF(I1295="ملغي",0,""))))</f>
        <v/>
      </c>
      <c r="P1295" s="6">
        <f>IF(AND(B1295&amp;""="",F1295&amp;""=""),"",IF(NOT(ISNUMBER(MATCH(F1295,'المنتجات'!$A$5:$A$204,0))),"كود المنتج غير معروف",IF(NOT(ISNUMBER(MATCH(E1295,'المحافظات'!$A$5:$A$44,0))),"المنطقة غير معروفة",IF(K1295&lt;0,"الخصم أكبر من قيمة الطلب",IF(I1295&amp;""="","اكتب الحالة","")))))</f>
        <v/>
      </c>
    </row>
    <row r="1296">
      <c r="A1296" s="17" t="n"/>
      <c r="B1296" s="5" t="n"/>
      <c r="C1296" s="5" t="n"/>
      <c r="D1296" s="13" t="n"/>
      <c r="E1296" s="5" t="n"/>
      <c r="F1296" s="5" t="n"/>
      <c r="G1296" s="15" t="n"/>
      <c r="H1296" s="14" t="n"/>
      <c r="I1296" s="5" t="n"/>
      <c r="J1296" s="6">
        <f>IF(AND(B1296&amp;""="",F1296&amp;""=""),"",IFERROR(INDEX('المنتجات'!$B$5:$B$204,MATCH($F1296,'المنتجات'!$A$5:$A$204,0))&amp;"",""))</f>
        <v/>
      </c>
      <c r="K1296" s="18">
        <f>IF(AND(B1296&amp;""="",F1296&amp;""=""),"",IFERROR(INDEX('المنتجات'!$D$5:$D$204,MATCH($F1296,'المنتجات'!$A$5:$A$204,0))*G1296-H1296,0))</f>
        <v/>
      </c>
      <c r="L1296" s="18">
        <f>IF(AND(B1296&amp;""="",F1296&amp;""=""),"",IF(I1296="تم التسليم",IFERROR(INDEX('المحافظات'!$B$5:$B$44,MATCH($E1296,'المحافظات'!$A$5:$A$44,0)),0),0))</f>
        <v/>
      </c>
      <c r="M1296" s="18">
        <f>IF(AND(B1296&amp;""="",F1296&amp;""=""),"",IFERROR(INDEX('المنتجات'!$C$5:$C$204,MATCH($F1296,'المنتجات'!$A$5:$A$204,0))*G1296,0))</f>
        <v/>
      </c>
      <c r="N1296" s="18">
        <f>IF(AND(B1296&amp;""="",F1296&amp;""=""),"",IF(I1296="تم التسليم",IFERROR(INDEX('المحافظات'!$C$5:$C$44,MATCH($E1296,'المحافظات'!$A$5:$A$44,0)),0),IF(I1296="مرتجع",IFERROR(INDEX('المحافظات'!$D$5:$D$44,MATCH($E1296,'المحافظات'!$A$5:$A$44,0)),0),0)))</f>
        <v/>
      </c>
      <c r="O1296" s="18">
        <f>IF(AND(B1296&amp;""="",F1296&amp;""=""),"",IF(I1296="تم التسليم",K1296+L1296-M1296-N1296,IF(I1296="مرتجع",-N1296,IF(I1296="ملغي",0,""))))</f>
        <v/>
      </c>
      <c r="P1296" s="6">
        <f>IF(AND(B1296&amp;""="",F1296&amp;""=""),"",IF(NOT(ISNUMBER(MATCH(F1296,'المنتجات'!$A$5:$A$204,0))),"كود المنتج غير معروف",IF(NOT(ISNUMBER(MATCH(E1296,'المحافظات'!$A$5:$A$44,0))),"المنطقة غير معروفة",IF(K1296&lt;0,"الخصم أكبر من قيمة الطلب",IF(I1296&amp;""="","اكتب الحالة","")))))</f>
        <v/>
      </c>
    </row>
    <row r="1297">
      <c r="A1297" s="17" t="n"/>
      <c r="B1297" s="5" t="n"/>
      <c r="C1297" s="5" t="n"/>
      <c r="D1297" s="13" t="n"/>
      <c r="E1297" s="5" t="n"/>
      <c r="F1297" s="5" t="n"/>
      <c r="G1297" s="15" t="n"/>
      <c r="H1297" s="14" t="n"/>
      <c r="I1297" s="5" t="n"/>
      <c r="J1297" s="6">
        <f>IF(AND(B1297&amp;""="",F1297&amp;""=""),"",IFERROR(INDEX('المنتجات'!$B$5:$B$204,MATCH($F1297,'المنتجات'!$A$5:$A$204,0))&amp;"",""))</f>
        <v/>
      </c>
      <c r="K1297" s="18">
        <f>IF(AND(B1297&amp;""="",F1297&amp;""=""),"",IFERROR(INDEX('المنتجات'!$D$5:$D$204,MATCH($F1297,'المنتجات'!$A$5:$A$204,0))*G1297-H1297,0))</f>
        <v/>
      </c>
      <c r="L1297" s="18">
        <f>IF(AND(B1297&amp;""="",F1297&amp;""=""),"",IF(I1297="تم التسليم",IFERROR(INDEX('المحافظات'!$B$5:$B$44,MATCH($E1297,'المحافظات'!$A$5:$A$44,0)),0),0))</f>
        <v/>
      </c>
      <c r="M1297" s="18">
        <f>IF(AND(B1297&amp;""="",F1297&amp;""=""),"",IFERROR(INDEX('المنتجات'!$C$5:$C$204,MATCH($F1297,'المنتجات'!$A$5:$A$204,0))*G1297,0))</f>
        <v/>
      </c>
      <c r="N1297" s="18">
        <f>IF(AND(B1297&amp;""="",F1297&amp;""=""),"",IF(I1297="تم التسليم",IFERROR(INDEX('المحافظات'!$C$5:$C$44,MATCH($E1297,'المحافظات'!$A$5:$A$44,0)),0),IF(I1297="مرتجع",IFERROR(INDEX('المحافظات'!$D$5:$D$44,MATCH($E1297,'المحافظات'!$A$5:$A$44,0)),0),0)))</f>
        <v/>
      </c>
      <c r="O1297" s="18">
        <f>IF(AND(B1297&amp;""="",F1297&amp;""=""),"",IF(I1297="تم التسليم",K1297+L1297-M1297-N1297,IF(I1297="مرتجع",-N1297,IF(I1297="ملغي",0,""))))</f>
        <v/>
      </c>
      <c r="P1297" s="6">
        <f>IF(AND(B1297&amp;""="",F1297&amp;""=""),"",IF(NOT(ISNUMBER(MATCH(F1297,'المنتجات'!$A$5:$A$204,0))),"كود المنتج غير معروف",IF(NOT(ISNUMBER(MATCH(E1297,'المحافظات'!$A$5:$A$44,0))),"المنطقة غير معروفة",IF(K1297&lt;0,"الخصم أكبر من قيمة الطلب",IF(I1297&amp;""="","اكتب الحالة","")))))</f>
        <v/>
      </c>
    </row>
    <row r="1298">
      <c r="A1298" s="17" t="n"/>
      <c r="B1298" s="5" t="n"/>
      <c r="C1298" s="5" t="n"/>
      <c r="D1298" s="13" t="n"/>
      <c r="E1298" s="5" t="n"/>
      <c r="F1298" s="5" t="n"/>
      <c r="G1298" s="15" t="n"/>
      <c r="H1298" s="14" t="n"/>
      <c r="I1298" s="5" t="n"/>
      <c r="J1298" s="6">
        <f>IF(AND(B1298&amp;""="",F1298&amp;""=""),"",IFERROR(INDEX('المنتجات'!$B$5:$B$204,MATCH($F1298,'المنتجات'!$A$5:$A$204,0))&amp;"",""))</f>
        <v/>
      </c>
      <c r="K1298" s="18">
        <f>IF(AND(B1298&amp;""="",F1298&amp;""=""),"",IFERROR(INDEX('المنتجات'!$D$5:$D$204,MATCH($F1298,'المنتجات'!$A$5:$A$204,0))*G1298-H1298,0))</f>
        <v/>
      </c>
      <c r="L1298" s="18">
        <f>IF(AND(B1298&amp;""="",F1298&amp;""=""),"",IF(I1298="تم التسليم",IFERROR(INDEX('المحافظات'!$B$5:$B$44,MATCH($E1298,'المحافظات'!$A$5:$A$44,0)),0),0))</f>
        <v/>
      </c>
      <c r="M1298" s="18">
        <f>IF(AND(B1298&amp;""="",F1298&amp;""=""),"",IFERROR(INDEX('المنتجات'!$C$5:$C$204,MATCH($F1298,'المنتجات'!$A$5:$A$204,0))*G1298,0))</f>
        <v/>
      </c>
      <c r="N1298" s="18">
        <f>IF(AND(B1298&amp;""="",F1298&amp;""=""),"",IF(I1298="تم التسليم",IFERROR(INDEX('المحافظات'!$C$5:$C$44,MATCH($E1298,'المحافظات'!$A$5:$A$44,0)),0),IF(I1298="مرتجع",IFERROR(INDEX('المحافظات'!$D$5:$D$44,MATCH($E1298,'المحافظات'!$A$5:$A$44,0)),0),0)))</f>
        <v/>
      </c>
      <c r="O1298" s="18">
        <f>IF(AND(B1298&amp;""="",F1298&amp;""=""),"",IF(I1298="تم التسليم",K1298+L1298-M1298-N1298,IF(I1298="مرتجع",-N1298,IF(I1298="ملغي",0,""))))</f>
        <v/>
      </c>
      <c r="P1298" s="6">
        <f>IF(AND(B1298&amp;""="",F1298&amp;""=""),"",IF(NOT(ISNUMBER(MATCH(F1298,'المنتجات'!$A$5:$A$204,0))),"كود المنتج غير معروف",IF(NOT(ISNUMBER(MATCH(E1298,'المحافظات'!$A$5:$A$44,0))),"المنطقة غير معروفة",IF(K1298&lt;0,"الخصم أكبر من قيمة الطلب",IF(I1298&amp;""="","اكتب الحالة","")))))</f>
        <v/>
      </c>
    </row>
    <row r="1299">
      <c r="A1299" s="17" t="n"/>
      <c r="B1299" s="5" t="n"/>
      <c r="C1299" s="5" t="n"/>
      <c r="D1299" s="13" t="n"/>
      <c r="E1299" s="5" t="n"/>
      <c r="F1299" s="5" t="n"/>
      <c r="G1299" s="15" t="n"/>
      <c r="H1299" s="14" t="n"/>
      <c r="I1299" s="5" t="n"/>
      <c r="J1299" s="6">
        <f>IF(AND(B1299&amp;""="",F1299&amp;""=""),"",IFERROR(INDEX('المنتجات'!$B$5:$B$204,MATCH($F1299,'المنتجات'!$A$5:$A$204,0))&amp;"",""))</f>
        <v/>
      </c>
      <c r="K1299" s="18">
        <f>IF(AND(B1299&amp;""="",F1299&amp;""=""),"",IFERROR(INDEX('المنتجات'!$D$5:$D$204,MATCH($F1299,'المنتجات'!$A$5:$A$204,0))*G1299-H1299,0))</f>
        <v/>
      </c>
      <c r="L1299" s="18">
        <f>IF(AND(B1299&amp;""="",F1299&amp;""=""),"",IF(I1299="تم التسليم",IFERROR(INDEX('المحافظات'!$B$5:$B$44,MATCH($E1299,'المحافظات'!$A$5:$A$44,0)),0),0))</f>
        <v/>
      </c>
      <c r="M1299" s="18">
        <f>IF(AND(B1299&amp;""="",F1299&amp;""=""),"",IFERROR(INDEX('المنتجات'!$C$5:$C$204,MATCH($F1299,'المنتجات'!$A$5:$A$204,0))*G1299,0))</f>
        <v/>
      </c>
      <c r="N1299" s="18">
        <f>IF(AND(B1299&amp;""="",F1299&amp;""=""),"",IF(I1299="تم التسليم",IFERROR(INDEX('المحافظات'!$C$5:$C$44,MATCH($E1299,'المحافظات'!$A$5:$A$44,0)),0),IF(I1299="مرتجع",IFERROR(INDEX('المحافظات'!$D$5:$D$44,MATCH($E1299,'المحافظات'!$A$5:$A$44,0)),0),0)))</f>
        <v/>
      </c>
      <c r="O1299" s="18">
        <f>IF(AND(B1299&amp;""="",F1299&amp;""=""),"",IF(I1299="تم التسليم",K1299+L1299-M1299-N1299,IF(I1299="مرتجع",-N1299,IF(I1299="ملغي",0,""))))</f>
        <v/>
      </c>
      <c r="P1299" s="6">
        <f>IF(AND(B1299&amp;""="",F1299&amp;""=""),"",IF(NOT(ISNUMBER(MATCH(F1299,'المنتجات'!$A$5:$A$204,0))),"كود المنتج غير معروف",IF(NOT(ISNUMBER(MATCH(E1299,'المحافظات'!$A$5:$A$44,0))),"المنطقة غير معروفة",IF(K1299&lt;0,"الخصم أكبر من قيمة الطلب",IF(I1299&amp;""="","اكتب الحالة","")))))</f>
        <v/>
      </c>
    </row>
    <row r="1300">
      <c r="A1300" s="17" t="n"/>
      <c r="B1300" s="5" t="n"/>
      <c r="C1300" s="5" t="n"/>
      <c r="D1300" s="13" t="n"/>
      <c r="E1300" s="5" t="n"/>
      <c r="F1300" s="5" t="n"/>
      <c r="G1300" s="15" t="n"/>
      <c r="H1300" s="14" t="n"/>
      <c r="I1300" s="5" t="n"/>
      <c r="J1300" s="6">
        <f>IF(AND(B1300&amp;""="",F1300&amp;""=""),"",IFERROR(INDEX('المنتجات'!$B$5:$B$204,MATCH($F1300,'المنتجات'!$A$5:$A$204,0))&amp;"",""))</f>
        <v/>
      </c>
      <c r="K1300" s="18">
        <f>IF(AND(B1300&amp;""="",F1300&amp;""=""),"",IFERROR(INDEX('المنتجات'!$D$5:$D$204,MATCH($F1300,'المنتجات'!$A$5:$A$204,0))*G1300-H1300,0))</f>
        <v/>
      </c>
      <c r="L1300" s="18">
        <f>IF(AND(B1300&amp;""="",F1300&amp;""=""),"",IF(I1300="تم التسليم",IFERROR(INDEX('المحافظات'!$B$5:$B$44,MATCH($E1300,'المحافظات'!$A$5:$A$44,0)),0),0))</f>
        <v/>
      </c>
      <c r="M1300" s="18">
        <f>IF(AND(B1300&amp;""="",F1300&amp;""=""),"",IFERROR(INDEX('المنتجات'!$C$5:$C$204,MATCH($F1300,'المنتجات'!$A$5:$A$204,0))*G1300,0))</f>
        <v/>
      </c>
      <c r="N1300" s="18">
        <f>IF(AND(B1300&amp;""="",F1300&amp;""=""),"",IF(I1300="تم التسليم",IFERROR(INDEX('المحافظات'!$C$5:$C$44,MATCH($E1300,'المحافظات'!$A$5:$A$44,0)),0),IF(I1300="مرتجع",IFERROR(INDEX('المحافظات'!$D$5:$D$44,MATCH($E1300,'المحافظات'!$A$5:$A$44,0)),0),0)))</f>
        <v/>
      </c>
      <c r="O1300" s="18">
        <f>IF(AND(B1300&amp;""="",F1300&amp;""=""),"",IF(I1300="تم التسليم",K1300+L1300-M1300-N1300,IF(I1300="مرتجع",-N1300,IF(I1300="ملغي",0,""))))</f>
        <v/>
      </c>
      <c r="P1300" s="6">
        <f>IF(AND(B1300&amp;""="",F1300&amp;""=""),"",IF(NOT(ISNUMBER(MATCH(F1300,'المنتجات'!$A$5:$A$204,0))),"كود المنتج غير معروف",IF(NOT(ISNUMBER(MATCH(E1300,'المحافظات'!$A$5:$A$44,0))),"المنطقة غير معروفة",IF(K1300&lt;0,"الخصم أكبر من قيمة الطلب",IF(I1300&amp;""="","اكتب الحالة","")))))</f>
        <v/>
      </c>
    </row>
    <row r="1301">
      <c r="A1301" s="17" t="n"/>
      <c r="B1301" s="5" t="n"/>
      <c r="C1301" s="5" t="n"/>
      <c r="D1301" s="13" t="n"/>
      <c r="E1301" s="5" t="n"/>
      <c r="F1301" s="5" t="n"/>
      <c r="G1301" s="15" t="n"/>
      <c r="H1301" s="14" t="n"/>
      <c r="I1301" s="5" t="n"/>
      <c r="J1301" s="6">
        <f>IF(AND(B1301&amp;""="",F1301&amp;""=""),"",IFERROR(INDEX('المنتجات'!$B$5:$B$204,MATCH($F1301,'المنتجات'!$A$5:$A$204,0))&amp;"",""))</f>
        <v/>
      </c>
      <c r="K1301" s="18">
        <f>IF(AND(B1301&amp;""="",F1301&amp;""=""),"",IFERROR(INDEX('المنتجات'!$D$5:$D$204,MATCH($F1301,'المنتجات'!$A$5:$A$204,0))*G1301-H1301,0))</f>
        <v/>
      </c>
      <c r="L1301" s="18">
        <f>IF(AND(B1301&amp;""="",F1301&amp;""=""),"",IF(I1301="تم التسليم",IFERROR(INDEX('المحافظات'!$B$5:$B$44,MATCH($E1301,'المحافظات'!$A$5:$A$44,0)),0),0))</f>
        <v/>
      </c>
      <c r="M1301" s="18">
        <f>IF(AND(B1301&amp;""="",F1301&amp;""=""),"",IFERROR(INDEX('المنتجات'!$C$5:$C$204,MATCH($F1301,'المنتجات'!$A$5:$A$204,0))*G1301,0))</f>
        <v/>
      </c>
      <c r="N1301" s="18">
        <f>IF(AND(B1301&amp;""="",F1301&amp;""=""),"",IF(I1301="تم التسليم",IFERROR(INDEX('المحافظات'!$C$5:$C$44,MATCH($E1301,'المحافظات'!$A$5:$A$44,0)),0),IF(I1301="مرتجع",IFERROR(INDEX('المحافظات'!$D$5:$D$44,MATCH($E1301,'المحافظات'!$A$5:$A$44,0)),0),0)))</f>
        <v/>
      </c>
      <c r="O1301" s="18">
        <f>IF(AND(B1301&amp;""="",F1301&amp;""=""),"",IF(I1301="تم التسليم",K1301+L1301-M1301-N1301,IF(I1301="مرتجع",-N1301,IF(I1301="ملغي",0,""))))</f>
        <v/>
      </c>
      <c r="P1301" s="6">
        <f>IF(AND(B1301&amp;""="",F1301&amp;""=""),"",IF(NOT(ISNUMBER(MATCH(F1301,'المنتجات'!$A$5:$A$204,0))),"كود المنتج غير معروف",IF(NOT(ISNUMBER(MATCH(E1301,'المحافظات'!$A$5:$A$44,0))),"المنطقة غير معروفة",IF(K1301&lt;0,"الخصم أكبر من قيمة الطلب",IF(I1301&amp;""="","اكتب الحالة","")))))</f>
        <v/>
      </c>
    </row>
    <row r="1302">
      <c r="A1302" s="17" t="n"/>
      <c r="B1302" s="5" t="n"/>
      <c r="C1302" s="5" t="n"/>
      <c r="D1302" s="13" t="n"/>
      <c r="E1302" s="5" t="n"/>
      <c r="F1302" s="5" t="n"/>
      <c r="G1302" s="15" t="n"/>
      <c r="H1302" s="14" t="n"/>
      <c r="I1302" s="5" t="n"/>
      <c r="J1302" s="6">
        <f>IF(AND(B1302&amp;""="",F1302&amp;""=""),"",IFERROR(INDEX('المنتجات'!$B$5:$B$204,MATCH($F1302,'المنتجات'!$A$5:$A$204,0))&amp;"",""))</f>
        <v/>
      </c>
      <c r="K1302" s="18">
        <f>IF(AND(B1302&amp;""="",F1302&amp;""=""),"",IFERROR(INDEX('المنتجات'!$D$5:$D$204,MATCH($F1302,'المنتجات'!$A$5:$A$204,0))*G1302-H1302,0))</f>
        <v/>
      </c>
      <c r="L1302" s="18">
        <f>IF(AND(B1302&amp;""="",F1302&amp;""=""),"",IF(I1302="تم التسليم",IFERROR(INDEX('المحافظات'!$B$5:$B$44,MATCH($E1302,'المحافظات'!$A$5:$A$44,0)),0),0))</f>
        <v/>
      </c>
      <c r="M1302" s="18">
        <f>IF(AND(B1302&amp;""="",F1302&amp;""=""),"",IFERROR(INDEX('المنتجات'!$C$5:$C$204,MATCH($F1302,'المنتجات'!$A$5:$A$204,0))*G1302,0))</f>
        <v/>
      </c>
      <c r="N1302" s="18">
        <f>IF(AND(B1302&amp;""="",F1302&amp;""=""),"",IF(I1302="تم التسليم",IFERROR(INDEX('المحافظات'!$C$5:$C$44,MATCH($E1302,'المحافظات'!$A$5:$A$44,0)),0),IF(I1302="مرتجع",IFERROR(INDEX('المحافظات'!$D$5:$D$44,MATCH($E1302,'المحافظات'!$A$5:$A$44,0)),0),0)))</f>
        <v/>
      </c>
      <c r="O1302" s="18">
        <f>IF(AND(B1302&amp;""="",F1302&amp;""=""),"",IF(I1302="تم التسليم",K1302+L1302-M1302-N1302,IF(I1302="مرتجع",-N1302,IF(I1302="ملغي",0,""))))</f>
        <v/>
      </c>
      <c r="P1302" s="6">
        <f>IF(AND(B1302&amp;""="",F1302&amp;""=""),"",IF(NOT(ISNUMBER(MATCH(F1302,'المنتجات'!$A$5:$A$204,0))),"كود المنتج غير معروف",IF(NOT(ISNUMBER(MATCH(E1302,'المحافظات'!$A$5:$A$44,0))),"المنطقة غير معروفة",IF(K1302&lt;0,"الخصم أكبر من قيمة الطلب",IF(I1302&amp;""="","اكتب الحالة","")))))</f>
        <v/>
      </c>
    </row>
    <row r="1303">
      <c r="A1303" s="17" t="n"/>
      <c r="B1303" s="5" t="n"/>
      <c r="C1303" s="5" t="n"/>
      <c r="D1303" s="13" t="n"/>
      <c r="E1303" s="5" t="n"/>
      <c r="F1303" s="5" t="n"/>
      <c r="G1303" s="15" t="n"/>
      <c r="H1303" s="14" t="n"/>
      <c r="I1303" s="5" t="n"/>
      <c r="J1303" s="6">
        <f>IF(AND(B1303&amp;""="",F1303&amp;""=""),"",IFERROR(INDEX('المنتجات'!$B$5:$B$204,MATCH($F1303,'المنتجات'!$A$5:$A$204,0))&amp;"",""))</f>
        <v/>
      </c>
      <c r="K1303" s="18">
        <f>IF(AND(B1303&amp;""="",F1303&amp;""=""),"",IFERROR(INDEX('المنتجات'!$D$5:$D$204,MATCH($F1303,'المنتجات'!$A$5:$A$204,0))*G1303-H1303,0))</f>
        <v/>
      </c>
      <c r="L1303" s="18">
        <f>IF(AND(B1303&amp;""="",F1303&amp;""=""),"",IF(I1303="تم التسليم",IFERROR(INDEX('المحافظات'!$B$5:$B$44,MATCH($E1303,'المحافظات'!$A$5:$A$44,0)),0),0))</f>
        <v/>
      </c>
      <c r="M1303" s="18">
        <f>IF(AND(B1303&amp;""="",F1303&amp;""=""),"",IFERROR(INDEX('المنتجات'!$C$5:$C$204,MATCH($F1303,'المنتجات'!$A$5:$A$204,0))*G1303,0))</f>
        <v/>
      </c>
      <c r="N1303" s="18">
        <f>IF(AND(B1303&amp;""="",F1303&amp;""=""),"",IF(I1303="تم التسليم",IFERROR(INDEX('المحافظات'!$C$5:$C$44,MATCH($E1303,'المحافظات'!$A$5:$A$44,0)),0),IF(I1303="مرتجع",IFERROR(INDEX('المحافظات'!$D$5:$D$44,MATCH($E1303,'المحافظات'!$A$5:$A$44,0)),0),0)))</f>
        <v/>
      </c>
      <c r="O1303" s="18">
        <f>IF(AND(B1303&amp;""="",F1303&amp;""=""),"",IF(I1303="تم التسليم",K1303+L1303-M1303-N1303,IF(I1303="مرتجع",-N1303,IF(I1303="ملغي",0,""))))</f>
        <v/>
      </c>
      <c r="P1303" s="6">
        <f>IF(AND(B1303&amp;""="",F1303&amp;""=""),"",IF(NOT(ISNUMBER(MATCH(F1303,'المنتجات'!$A$5:$A$204,0))),"كود المنتج غير معروف",IF(NOT(ISNUMBER(MATCH(E1303,'المحافظات'!$A$5:$A$44,0))),"المنطقة غير معروفة",IF(K1303&lt;0,"الخصم أكبر من قيمة الطلب",IF(I1303&amp;""="","اكتب الحالة","")))))</f>
        <v/>
      </c>
    </row>
    <row r="1304">
      <c r="A1304" s="17" t="n"/>
      <c r="B1304" s="5" t="n"/>
      <c r="C1304" s="5" t="n"/>
      <c r="D1304" s="13" t="n"/>
      <c r="E1304" s="5" t="n"/>
      <c r="F1304" s="5" t="n"/>
      <c r="G1304" s="15" t="n"/>
      <c r="H1304" s="14" t="n"/>
      <c r="I1304" s="5" t="n"/>
      <c r="J1304" s="6">
        <f>IF(AND(B1304&amp;""="",F1304&amp;""=""),"",IFERROR(INDEX('المنتجات'!$B$5:$B$204,MATCH($F1304,'المنتجات'!$A$5:$A$204,0))&amp;"",""))</f>
        <v/>
      </c>
      <c r="K1304" s="18">
        <f>IF(AND(B1304&amp;""="",F1304&amp;""=""),"",IFERROR(INDEX('المنتجات'!$D$5:$D$204,MATCH($F1304,'المنتجات'!$A$5:$A$204,0))*G1304-H1304,0))</f>
        <v/>
      </c>
      <c r="L1304" s="18">
        <f>IF(AND(B1304&amp;""="",F1304&amp;""=""),"",IF(I1304="تم التسليم",IFERROR(INDEX('المحافظات'!$B$5:$B$44,MATCH($E1304,'المحافظات'!$A$5:$A$44,0)),0),0))</f>
        <v/>
      </c>
      <c r="M1304" s="18">
        <f>IF(AND(B1304&amp;""="",F1304&amp;""=""),"",IFERROR(INDEX('المنتجات'!$C$5:$C$204,MATCH($F1304,'المنتجات'!$A$5:$A$204,0))*G1304,0))</f>
        <v/>
      </c>
      <c r="N1304" s="18">
        <f>IF(AND(B1304&amp;""="",F1304&amp;""=""),"",IF(I1304="تم التسليم",IFERROR(INDEX('المحافظات'!$C$5:$C$44,MATCH($E1304,'المحافظات'!$A$5:$A$44,0)),0),IF(I1304="مرتجع",IFERROR(INDEX('المحافظات'!$D$5:$D$44,MATCH($E1304,'المحافظات'!$A$5:$A$44,0)),0),0)))</f>
        <v/>
      </c>
      <c r="O1304" s="18">
        <f>IF(AND(B1304&amp;""="",F1304&amp;""=""),"",IF(I1304="تم التسليم",K1304+L1304-M1304-N1304,IF(I1304="مرتجع",-N1304,IF(I1304="ملغي",0,""))))</f>
        <v/>
      </c>
      <c r="P1304" s="6">
        <f>IF(AND(B1304&amp;""="",F1304&amp;""=""),"",IF(NOT(ISNUMBER(MATCH(F1304,'المنتجات'!$A$5:$A$204,0))),"كود المنتج غير معروف",IF(NOT(ISNUMBER(MATCH(E1304,'المحافظات'!$A$5:$A$44,0))),"المنطقة غير معروفة",IF(K1304&lt;0,"الخصم أكبر من قيمة الطلب",IF(I1304&amp;""="","اكتب الحالة","")))))</f>
        <v/>
      </c>
    </row>
    <row r="1305">
      <c r="A1305" s="17" t="n"/>
      <c r="B1305" s="5" t="n"/>
      <c r="C1305" s="5" t="n"/>
      <c r="D1305" s="13" t="n"/>
      <c r="E1305" s="5" t="n"/>
      <c r="F1305" s="5" t="n"/>
      <c r="G1305" s="15" t="n"/>
      <c r="H1305" s="14" t="n"/>
      <c r="I1305" s="5" t="n"/>
      <c r="J1305" s="6">
        <f>IF(AND(B1305&amp;""="",F1305&amp;""=""),"",IFERROR(INDEX('المنتجات'!$B$5:$B$204,MATCH($F1305,'المنتجات'!$A$5:$A$204,0))&amp;"",""))</f>
        <v/>
      </c>
      <c r="K1305" s="18">
        <f>IF(AND(B1305&amp;""="",F1305&amp;""=""),"",IFERROR(INDEX('المنتجات'!$D$5:$D$204,MATCH($F1305,'المنتجات'!$A$5:$A$204,0))*G1305-H1305,0))</f>
        <v/>
      </c>
      <c r="L1305" s="18">
        <f>IF(AND(B1305&amp;""="",F1305&amp;""=""),"",IF(I1305="تم التسليم",IFERROR(INDEX('المحافظات'!$B$5:$B$44,MATCH($E1305,'المحافظات'!$A$5:$A$44,0)),0),0))</f>
        <v/>
      </c>
      <c r="M1305" s="18">
        <f>IF(AND(B1305&amp;""="",F1305&amp;""=""),"",IFERROR(INDEX('المنتجات'!$C$5:$C$204,MATCH($F1305,'المنتجات'!$A$5:$A$204,0))*G1305,0))</f>
        <v/>
      </c>
      <c r="N1305" s="18">
        <f>IF(AND(B1305&amp;""="",F1305&amp;""=""),"",IF(I1305="تم التسليم",IFERROR(INDEX('المحافظات'!$C$5:$C$44,MATCH($E1305,'المحافظات'!$A$5:$A$44,0)),0),IF(I1305="مرتجع",IFERROR(INDEX('المحافظات'!$D$5:$D$44,MATCH($E1305,'المحافظات'!$A$5:$A$44,0)),0),0)))</f>
        <v/>
      </c>
      <c r="O1305" s="18">
        <f>IF(AND(B1305&amp;""="",F1305&amp;""=""),"",IF(I1305="تم التسليم",K1305+L1305-M1305-N1305,IF(I1305="مرتجع",-N1305,IF(I1305="ملغي",0,""))))</f>
        <v/>
      </c>
      <c r="P1305" s="6">
        <f>IF(AND(B1305&amp;""="",F1305&amp;""=""),"",IF(NOT(ISNUMBER(MATCH(F1305,'المنتجات'!$A$5:$A$204,0))),"كود المنتج غير معروف",IF(NOT(ISNUMBER(MATCH(E1305,'المحافظات'!$A$5:$A$44,0))),"المنطقة غير معروفة",IF(K1305&lt;0,"الخصم أكبر من قيمة الطلب",IF(I1305&amp;""="","اكتب الحالة","")))))</f>
        <v/>
      </c>
    </row>
    <row r="1306">
      <c r="A1306" s="17" t="n"/>
      <c r="B1306" s="5" t="n"/>
      <c r="C1306" s="5" t="n"/>
      <c r="D1306" s="13" t="n"/>
      <c r="E1306" s="5" t="n"/>
      <c r="F1306" s="5" t="n"/>
      <c r="G1306" s="15" t="n"/>
      <c r="H1306" s="14" t="n"/>
      <c r="I1306" s="5" t="n"/>
      <c r="J1306" s="6">
        <f>IF(AND(B1306&amp;""="",F1306&amp;""=""),"",IFERROR(INDEX('المنتجات'!$B$5:$B$204,MATCH($F1306,'المنتجات'!$A$5:$A$204,0))&amp;"",""))</f>
        <v/>
      </c>
      <c r="K1306" s="18">
        <f>IF(AND(B1306&amp;""="",F1306&amp;""=""),"",IFERROR(INDEX('المنتجات'!$D$5:$D$204,MATCH($F1306,'المنتجات'!$A$5:$A$204,0))*G1306-H1306,0))</f>
        <v/>
      </c>
      <c r="L1306" s="18">
        <f>IF(AND(B1306&amp;""="",F1306&amp;""=""),"",IF(I1306="تم التسليم",IFERROR(INDEX('المحافظات'!$B$5:$B$44,MATCH($E1306,'المحافظات'!$A$5:$A$44,0)),0),0))</f>
        <v/>
      </c>
      <c r="M1306" s="18">
        <f>IF(AND(B1306&amp;""="",F1306&amp;""=""),"",IFERROR(INDEX('المنتجات'!$C$5:$C$204,MATCH($F1306,'المنتجات'!$A$5:$A$204,0))*G1306,0))</f>
        <v/>
      </c>
      <c r="N1306" s="18">
        <f>IF(AND(B1306&amp;""="",F1306&amp;""=""),"",IF(I1306="تم التسليم",IFERROR(INDEX('المحافظات'!$C$5:$C$44,MATCH($E1306,'المحافظات'!$A$5:$A$44,0)),0),IF(I1306="مرتجع",IFERROR(INDEX('المحافظات'!$D$5:$D$44,MATCH($E1306,'المحافظات'!$A$5:$A$44,0)),0),0)))</f>
        <v/>
      </c>
      <c r="O1306" s="18">
        <f>IF(AND(B1306&amp;""="",F1306&amp;""=""),"",IF(I1306="تم التسليم",K1306+L1306-M1306-N1306,IF(I1306="مرتجع",-N1306,IF(I1306="ملغي",0,""))))</f>
        <v/>
      </c>
      <c r="P1306" s="6">
        <f>IF(AND(B1306&amp;""="",F1306&amp;""=""),"",IF(NOT(ISNUMBER(MATCH(F1306,'المنتجات'!$A$5:$A$204,0))),"كود المنتج غير معروف",IF(NOT(ISNUMBER(MATCH(E1306,'المحافظات'!$A$5:$A$44,0))),"المنطقة غير معروفة",IF(K1306&lt;0,"الخصم أكبر من قيمة الطلب",IF(I1306&amp;""="","اكتب الحالة","")))))</f>
        <v/>
      </c>
    </row>
    <row r="1307">
      <c r="A1307" s="17" t="n"/>
      <c r="B1307" s="5" t="n"/>
      <c r="C1307" s="5" t="n"/>
      <c r="D1307" s="13" t="n"/>
      <c r="E1307" s="5" t="n"/>
      <c r="F1307" s="5" t="n"/>
      <c r="G1307" s="15" t="n"/>
      <c r="H1307" s="14" t="n"/>
      <c r="I1307" s="5" t="n"/>
      <c r="J1307" s="6">
        <f>IF(AND(B1307&amp;""="",F1307&amp;""=""),"",IFERROR(INDEX('المنتجات'!$B$5:$B$204,MATCH($F1307,'المنتجات'!$A$5:$A$204,0))&amp;"",""))</f>
        <v/>
      </c>
      <c r="K1307" s="18">
        <f>IF(AND(B1307&amp;""="",F1307&amp;""=""),"",IFERROR(INDEX('المنتجات'!$D$5:$D$204,MATCH($F1307,'المنتجات'!$A$5:$A$204,0))*G1307-H1307,0))</f>
        <v/>
      </c>
      <c r="L1307" s="18">
        <f>IF(AND(B1307&amp;""="",F1307&amp;""=""),"",IF(I1307="تم التسليم",IFERROR(INDEX('المحافظات'!$B$5:$B$44,MATCH($E1307,'المحافظات'!$A$5:$A$44,0)),0),0))</f>
        <v/>
      </c>
      <c r="M1307" s="18">
        <f>IF(AND(B1307&amp;""="",F1307&amp;""=""),"",IFERROR(INDEX('المنتجات'!$C$5:$C$204,MATCH($F1307,'المنتجات'!$A$5:$A$204,0))*G1307,0))</f>
        <v/>
      </c>
      <c r="N1307" s="18">
        <f>IF(AND(B1307&amp;""="",F1307&amp;""=""),"",IF(I1307="تم التسليم",IFERROR(INDEX('المحافظات'!$C$5:$C$44,MATCH($E1307,'المحافظات'!$A$5:$A$44,0)),0),IF(I1307="مرتجع",IFERROR(INDEX('المحافظات'!$D$5:$D$44,MATCH($E1307,'المحافظات'!$A$5:$A$44,0)),0),0)))</f>
        <v/>
      </c>
      <c r="O1307" s="18">
        <f>IF(AND(B1307&amp;""="",F1307&amp;""=""),"",IF(I1307="تم التسليم",K1307+L1307-M1307-N1307,IF(I1307="مرتجع",-N1307,IF(I1307="ملغي",0,""))))</f>
        <v/>
      </c>
      <c r="P1307" s="6">
        <f>IF(AND(B1307&amp;""="",F1307&amp;""=""),"",IF(NOT(ISNUMBER(MATCH(F1307,'المنتجات'!$A$5:$A$204,0))),"كود المنتج غير معروف",IF(NOT(ISNUMBER(MATCH(E1307,'المحافظات'!$A$5:$A$44,0))),"المنطقة غير معروفة",IF(K1307&lt;0,"الخصم أكبر من قيمة الطلب",IF(I1307&amp;""="","اكتب الحالة","")))))</f>
        <v/>
      </c>
    </row>
    <row r="1308">
      <c r="A1308" s="17" t="n"/>
      <c r="B1308" s="5" t="n"/>
      <c r="C1308" s="5" t="n"/>
      <c r="D1308" s="13" t="n"/>
      <c r="E1308" s="5" t="n"/>
      <c r="F1308" s="5" t="n"/>
      <c r="G1308" s="15" t="n"/>
      <c r="H1308" s="14" t="n"/>
      <c r="I1308" s="5" t="n"/>
      <c r="J1308" s="6">
        <f>IF(AND(B1308&amp;""="",F1308&amp;""=""),"",IFERROR(INDEX('المنتجات'!$B$5:$B$204,MATCH($F1308,'المنتجات'!$A$5:$A$204,0))&amp;"",""))</f>
        <v/>
      </c>
      <c r="K1308" s="18">
        <f>IF(AND(B1308&amp;""="",F1308&amp;""=""),"",IFERROR(INDEX('المنتجات'!$D$5:$D$204,MATCH($F1308,'المنتجات'!$A$5:$A$204,0))*G1308-H1308,0))</f>
        <v/>
      </c>
      <c r="L1308" s="18">
        <f>IF(AND(B1308&amp;""="",F1308&amp;""=""),"",IF(I1308="تم التسليم",IFERROR(INDEX('المحافظات'!$B$5:$B$44,MATCH($E1308,'المحافظات'!$A$5:$A$44,0)),0),0))</f>
        <v/>
      </c>
      <c r="M1308" s="18">
        <f>IF(AND(B1308&amp;""="",F1308&amp;""=""),"",IFERROR(INDEX('المنتجات'!$C$5:$C$204,MATCH($F1308,'المنتجات'!$A$5:$A$204,0))*G1308,0))</f>
        <v/>
      </c>
      <c r="N1308" s="18">
        <f>IF(AND(B1308&amp;""="",F1308&amp;""=""),"",IF(I1308="تم التسليم",IFERROR(INDEX('المحافظات'!$C$5:$C$44,MATCH($E1308,'المحافظات'!$A$5:$A$44,0)),0),IF(I1308="مرتجع",IFERROR(INDEX('المحافظات'!$D$5:$D$44,MATCH($E1308,'المحافظات'!$A$5:$A$44,0)),0),0)))</f>
        <v/>
      </c>
      <c r="O1308" s="18">
        <f>IF(AND(B1308&amp;""="",F1308&amp;""=""),"",IF(I1308="تم التسليم",K1308+L1308-M1308-N1308,IF(I1308="مرتجع",-N1308,IF(I1308="ملغي",0,""))))</f>
        <v/>
      </c>
      <c r="P1308" s="6">
        <f>IF(AND(B1308&amp;""="",F1308&amp;""=""),"",IF(NOT(ISNUMBER(MATCH(F1308,'المنتجات'!$A$5:$A$204,0))),"كود المنتج غير معروف",IF(NOT(ISNUMBER(MATCH(E1308,'المحافظات'!$A$5:$A$44,0))),"المنطقة غير معروفة",IF(K1308&lt;0,"الخصم أكبر من قيمة الطلب",IF(I1308&amp;""="","اكتب الحالة","")))))</f>
        <v/>
      </c>
    </row>
    <row r="1309">
      <c r="A1309" s="17" t="n"/>
      <c r="B1309" s="5" t="n"/>
      <c r="C1309" s="5" t="n"/>
      <c r="D1309" s="13" t="n"/>
      <c r="E1309" s="5" t="n"/>
      <c r="F1309" s="5" t="n"/>
      <c r="G1309" s="15" t="n"/>
      <c r="H1309" s="14" t="n"/>
      <c r="I1309" s="5" t="n"/>
      <c r="J1309" s="6">
        <f>IF(AND(B1309&amp;""="",F1309&amp;""=""),"",IFERROR(INDEX('المنتجات'!$B$5:$B$204,MATCH($F1309,'المنتجات'!$A$5:$A$204,0))&amp;"",""))</f>
        <v/>
      </c>
      <c r="K1309" s="18">
        <f>IF(AND(B1309&amp;""="",F1309&amp;""=""),"",IFERROR(INDEX('المنتجات'!$D$5:$D$204,MATCH($F1309,'المنتجات'!$A$5:$A$204,0))*G1309-H1309,0))</f>
        <v/>
      </c>
      <c r="L1309" s="18">
        <f>IF(AND(B1309&amp;""="",F1309&amp;""=""),"",IF(I1309="تم التسليم",IFERROR(INDEX('المحافظات'!$B$5:$B$44,MATCH($E1309,'المحافظات'!$A$5:$A$44,0)),0),0))</f>
        <v/>
      </c>
      <c r="M1309" s="18">
        <f>IF(AND(B1309&amp;""="",F1309&amp;""=""),"",IFERROR(INDEX('المنتجات'!$C$5:$C$204,MATCH($F1309,'المنتجات'!$A$5:$A$204,0))*G1309,0))</f>
        <v/>
      </c>
      <c r="N1309" s="18">
        <f>IF(AND(B1309&amp;""="",F1309&amp;""=""),"",IF(I1309="تم التسليم",IFERROR(INDEX('المحافظات'!$C$5:$C$44,MATCH($E1309,'المحافظات'!$A$5:$A$44,0)),0),IF(I1309="مرتجع",IFERROR(INDEX('المحافظات'!$D$5:$D$44,MATCH($E1309,'المحافظات'!$A$5:$A$44,0)),0),0)))</f>
        <v/>
      </c>
      <c r="O1309" s="18">
        <f>IF(AND(B1309&amp;""="",F1309&amp;""=""),"",IF(I1309="تم التسليم",K1309+L1309-M1309-N1309,IF(I1309="مرتجع",-N1309,IF(I1309="ملغي",0,""))))</f>
        <v/>
      </c>
      <c r="P1309" s="6">
        <f>IF(AND(B1309&amp;""="",F1309&amp;""=""),"",IF(NOT(ISNUMBER(MATCH(F1309,'المنتجات'!$A$5:$A$204,0))),"كود المنتج غير معروف",IF(NOT(ISNUMBER(MATCH(E1309,'المحافظات'!$A$5:$A$44,0))),"المنطقة غير معروفة",IF(K1309&lt;0,"الخصم أكبر من قيمة الطلب",IF(I1309&amp;""="","اكتب الحالة","")))))</f>
        <v/>
      </c>
    </row>
    <row r="1310">
      <c r="A1310" s="17" t="n"/>
      <c r="B1310" s="5" t="n"/>
      <c r="C1310" s="5" t="n"/>
      <c r="D1310" s="13" t="n"/>
      <c r="E1310" s="5" t="n"/>
      <c r="F1310" s="5" t="n"/>
      <c r="G1310" s="15" t="n"/>
      <c r="H1310" s="14" t="n"/>
      <c r="I1310" s="5" t="n"/>
      <c r="J1310" s="6">
        <f>IF(AND(B1310&amp;""="",F1310&amp;""=""),"",IFERROR(INDEX('المنتجات'!$B$5:$B$204,MATCH($F1310,'المنتجات'!$A$5:$A$204,0))&amp;"",""))</f>
        <v/>
      </c>
      <c r="K1310" s="18">
        <f>IF(AND(B1310&amp;""="",F1310&amp;""=""),"",IFERROR(INDEX('المنتجات'!$D$5:$D$204,MATCH($F1310,'المنتجات'!$A$5:$A$204,0))*G1310-H1310,0))</f>
        <v/>
      </c>
      <c r="L1310" s="18">
        <f>IF(AND(B1310&amp;""="",F1310&amp;""=""),"",IF(I1310="تم التسليم",IFERROR(INDEX('المحافظات'!$B$5:$B$44,MATCH($E1310,'المحافظات'!$A$5:$A$44,0)),0),0))</f>
        <v/>
      </c>
      <c r="M1310" s="18">
        <f>IF(AND(B1310&amp;""="",F1310&amp;""=""),"",IFERROR(INDEX('المنتجات'!$C$5:$C$204,MATCH($F1310,'المنتجات'!$A$5:$A$204,0))*G1310,0))</f>
        <v/>
      </c>
      <c r="N1310" s="18">
        <f>IF(AND(B1310&amp;""="",F1310&amp;""=""),"",IF(I1310="تم التسليم",IFERROR(INDEX('المحافظات'!$C$5:$C$44,MATCH($E1310,'المحافظات'!$A$5:$A$44,0)),0),IF(I1310="مرتجع",IFERROR(INDEX('المحافظات'!$D$5:$D$44,MATCH($E1310,'المحافظات'!$A$5:$A$44,0)),0),0)))</f>
        <v/>
      </c>
      <c r="O1310" s="18">
        <f>IF(AND(B1310&amp;""="",F1310&amp;""=""),"",IF(I1310="تم التسليم",K1310+L1310-M1310-N1310,IF(I1310="مرتجع",-N1310,IF(I1310="ملغي",0,""))))</f>
        <v/>
      </c>
      <c r="P1310" s="6">
        <f>IF(AND(B1310&amp;""="",F1310&amp;""=""),"",IF(NOT(ISNUMBER(MATCH(F1310,'المنتجات'!$A$5:$A$204,0))),"كود المنتج غير معروف",IF(NOT(ISNUMBER(MATCH(E1310,'المحافظات'!$A$5:$A$44,0))),"المنطقة غير معروفة",IF(K1310&lt;0,"الخصم أكبر من قيمة الطلب",IF(I1310&amp;""="","اكتب الحالة","")))))</f>
        <v/>
      </c>
    </row>
    <row r="1311">
      <c r="A1311" s="17" t="n"/>
      <c r="B1311" s="5" t="n"/>
      <c r="C1311" s="5" t="n"/>
      <c r="D1311" s="13" t="n"/>
      <c r="E1311" s="5" t="n"/>
      <c r="F1311" s="5" t="n"/>
      <c r="G1311" s="15" t="n"/>
      <c r="H1311" s="14" t="n"/>
      <c r="I1311" s="5" t="n"/>
      <c r="J1311" s="6">
        <f>IF(AND(B1311&amp;""="",F1311&amp;""=""),"",IFERROR(INDEX('المنتجات'!$B$5:$B$204,MATCH($F1311,'المنتجات'!$A$5:$A$204,0))&amp;"",""))</f>
        <v/>
      </c>
      <c r="K1311" s="18">
        <f>IF(AND(B1311&amp;""="",F1311&amp;""=""),"",IFERROR(INDEX('المنتجات'!$D$5:$D$204,MATCH($F1311,'المنتجات'!$A$5:$A$204,0))*G1311-H1311,0))</f>
        <v/>
      </c>
      <c r="L1311" s="18">
        <f>IF(AND(B1311&amp;""="",F1311&amp;""=""),"",IF(I1311="تم التسليم",IFERROR(INDEX('المحافظات'!$B$5:$B$44,MATCH($E1311,'المحافظات'!$A$5:$A$44,0)),0),0))</f>
        <v/>
      </c>
      <c r="M1311" s="18">
        <f>IF(AND(B1311&amp;""="",F1311&amp;""=""),"",IFERROR(INDEX('المنتجات'!$C$5:$C$204,MATCH($F1311,'المنتجات'!$A$5:$A$204,0))*G1311,0))</f>
        <v/>
      </c>
      <c r="N1311" s="18">
        <f>IF(AND(B1311&amp;""="",F1311&amp;""=""),"",IF(I1311="تم التسليم",IFERROR(INDEX('المحافظات'!$C$5:$C$44,MATCH($E1311,'المحافظات'!$A$5:$A$44,0)),0),IF(I1311="مرتجع",IFERROR(INDEX('المحافظات'!$D$5:$D$44,MATCH($E1311,'المحافظات'!$A$5:$A$44,0)),0),0)))</f>
        <v/>
      </c>
      <c r="O1311" s="18">
        <f>IF(AND(B1311&amp;""="",F1311&amp;""=""),"",IF(I1311="تم التسليم",K1311+L1311-M1311-N1311,IF(I1311="مرتجع",-N1311,IF(I1311="ملغي",0,""))))</f>
        <v/>
      </c>
      <c r="P1311" s="6">
        <f>IF(AND(B1311&amp;""="",F1311&amp;""=""),"",IF(NOT(ISNUMBER(MATCH(F1311,'المنتجات'!$A$5:$A$204,0))),"كود المنتج غير معروف",IF(NOT(ISNUMBER(MATCH(E1311,'المحافظات'!$A$5:$A$44,0))),"المنطقة غير معروفة",IF(K1311&lt;0,"الخصم أكبر من قيمة الطلب",IF(I1311&amp;""="","اكتب الحالة","")))))</f>
        <v/>
      </c>
    </row>
    <row r="1312">
      <c r="A1312" s="17" t="n"/>
      <c r="B1312" s="5" t="n"/>
      <c r="C1312" s="5" t="n"/>
      <c r="D1312" s="13" t="n"/>
      <c r="E1312" s="5" t="n"/>
      <c r="F1312" s="5" t="n"/>
      <c r="G1312" s="15" t="n"/>
      <c r="H1312" s="14" t="n"/>
      <c r="I1312" s="5" t="n"/>
      <c r="J1312" s="6">
        <f>IF(AND(B1312&amp;""="",F1312&amp;""=""),"",IFERROR(INDEX('المنتجات'!$B$5:$B$204,MATCH($F1312,'المنتجات'!$A$5:$A$204,0))&amp;"",""))</f>
        <v/>
      </c>
      <c r="K1312" s="18">
        <f>IF(AND(B1312&amp;""="",F1312&amp;""=""),"",IFERROR(INDEX('المنتجات'!$D$5:$D$204,MATCH($F1312,'المنتجات'!$A$5:$A$204,0))*G1312-H1312,0))</f>
        <v/>
      </c>
      <c r="L1312" s="18">
        <f>IF(AND(B1312&amp;""="",F1312&amp;""=""),"",IF(I1312="تم التسليم",IFERROR(INDEX('المحافظات'!$B$5:$B$44,MATCH($E1312,'المحافظات'!$A$5:$A$44,0)),0),0))</f>
        <v/>
      </c>
      <c r="M1312" s="18">
        <f>IF(AND(B1312&amp;""="",F1312&amp;""=""),"",IFERROR(INDEX('المنتجات'!$C$5:$C$204,MATCH($F1312,'المنتجات'!$A$5:$A$204,0))*G1312,0))</f>
        <v/>
      </c>
      <c r="N1312" s="18">
        <f>IF(AND(B1312&amp;""="",F1312&amp;""=""),"",IF(I1312="تم التسليم",IFERROR(INDEX('المحافظات'!$C$5:$C$44,MATCH($E1312,'المحافظات'!$A$5:$A$44,0)),0),IF(I1312="مرتجع",IFERROR(INDEX('المحافظات'!$D$5:$D$44,MATCH($E1312,'المحافظات'!$A$5:$A$44,0)),0),0)))</f>
        <v/>
      </c>
      <c r="O1312" s="18">
        <f>IF(AND(B1312&amp;""="",F1312&amp;""=""),"",IF(I1312="تم التسليم",K1312+L1312-M1312-N1312,IF(I1312="مرتجع",-N1312,IF(I1312="ملغي",0,""))))</f>
        <v/>
      </c>
      <c r="P1312" s="6">
        <f>IF(AND(B1312&amp;""="",F1312&amp;""=""),"",IF(NOT(ISNUMBER(MATCH(F1312,'المنتجات'!$A$5:$A$204,0))),"كود المنتج غير معروف",IF(NOT(ISNUMBER(MATCH(E1312,'المحافظات'!$A$5:$A$44,0))),"المنطقة غير معروفة",IF(K1312&lt;0,"الخصم أكبر من قيمة الطلب",IF(I1312&amp;""="","اكتب الحالة","")))))</f>
        <v/>
      </c>
    </row>
    <row r="1313">
      <c r="A1313" s="17" t="n"/>
      <c r="B1313" s="5" t="n"/>
      <c r="C1313" s="5" t="n"/>
      <c r="D1313" s="13" t="n"/>
      <c r="E1313" s="5" t="n"/>
      <c r="F1313" s="5" t="n"/>
      <c r="G1313" s="15" t="n"/>
      <c r="H1313" s="14" t="n"/>
      <c r="I1313" s="5" t="n"/>
      <c r="J1313" s="6">
        <f>IF(AND(B1313&amp;""="",F1313&amp;""=""),"",IFERROR(INDEX('المنتجات'!$B$5:$B$204,MATCH($F1313,'المنتجات'!$A$5:$A$204,0))&amp;"",""))</f>
        <v/>
      </c>
      <c r="K1313" s="18">
        <f>IF(AND(B1313&amp;""="",F1313&amp;""=""),"",IFERROR(INDEX('المنتجات'!$D$5:$D$204,MATCH($F1313,'المنتجات'!$A$5:$A$204,0))*G1313-H1313,0))</f>
        <v/>
      </c>
      <c r="L1313" s="18">
        <f>IF(AND(B1313&amp;""="",F1313&amp;""=""),"",IF(I1313="تم التسليم",IFERROR(INDEX('المحافظات'!$B$5:$B$44,MATCH($E1313,'المحافظات'!$A$5:$A$44,0)),0),0))</f>
        <v/>
      </c>
      <c r="M1313" s="18">
        <f>IF(AND(B1313&amp;""="",F1313&amp;""=""),"",IFERROR(INDEX('المنتجات'!$C$5:$C$204,MATCH($F1313,'المنتجات'!$A$5:$A$204,0))*G1313,0))</f>
        <v/>
      </c>
      <c r="N1313" s="18">
        <f>IF(AND(B1313&amp;""="",F1313&amp;""=""),"",IF(I1313="تم التسليم",IFERROR(INDEX('المحافظات'!$C$5:$C$44,MATCH($E1313,'المحافظات'!$A$5:$A$44,0)),0),IF(I1313="مرتجع",IFERROR(INDEX('المحافظات'!$D$5:$D$44,MATCH($E1313,'المحافظات'!$A$5:$A$44,0)),0),0)))</f>
        <v/>
      </c>
      <c r="O1313" s="18">
        <f>IF(AND(B1313&amp;""="",F1313&amp;""=""),"",IF(I1313="تم التسليم",K1313+L1313-M1313-N1313,IF(I1313="مرتجع",-N1313,IF(I1313="ملغي",0,""))))</f>
        <v/>
      </c>
      <c r="P1313" s="6">
        <f>IF(AND(B1313&amp;""="",F1313&amp;""=""),"",IF(NOT(ISNUMBER(MATCH(F1313,'المنتجات'!$A$5:$A$204,0))),"كود المنتج غير معروف",IF(NOT(ISNUMBER(MATCH(E1313,'المحافظات'!$A$5:$A$44,0))),"المنطقة غير معروفة",IF(K1313&lt;0,"الخصم أكبر من قيمة الطلب",IF(I1313&amp;""="","اكتب الحالة","")))))</f>
        <v/>
      </c>
    </row>
    <row r="1314">
      <c r="A1314" s="17" t="n"/>
      <c r="B1314" s="5" t="n"/>
      <c r="C1314" s="5" t="n"/>
      <c r="D1314" s="13" t="n"/>
      <c r="E1314" s="5" t="n"/>
      <c r="F1314" s="5" t="n"/>
      <c r="G1314" s="15" t="n"/>
      <c r="H1314" s="14" t="n"/>
      <c r="I1314" s="5" t="n"/>
      <c r="J1314" s="6">
        <f>IF(AND(B1314&amp;""="",F1314&amp;""=""),"",IFERROR(INDEX('المنتجات'!$B$5:$B$204,MATCH($F1314,'المنتجات'!$A$5:$A$204,0))&amp;"",""))</f>
        <v/>
      </c>
      <c r="K1314" s="18">
        <f>IF(AND(B1314&amp;""="",F1314&amp;""=""),"",IFERROR(INDEX('المنتجات'!$D$5:$D$204,MATCH($F1314,'المنتجات'!$A$5:$A$204,0))*G1314-H1314,0))</f>
        <v/>
      </c>
      <c r="L1314" s="18">
        <f>IF(AND(B1314&amp;""="",F1314&amp;""=""),"",IF(I1314="تم التسليم",IFERROR(INDEX('المحافظات'!$B$5:$B$44,MATCH($E1314,'المحافظات'!$A$5:$A$44,0)),0),0))</f>
        <v/>
      </c>
      <c r="M1314" s="18">
        <f>IF(AND(B1314&amp;""="",F1314&amp;""=""),"",IFERROR(INDEX('المنتجات'!$C$5:$C$204,MATCH($F1314,'المنتجات'!$A$5:$A$204,0))*G1314,0))</f>
        <v/>
      </c>
      <c r="N1314" s="18">
        <f>IF(AND(B1314&amp;""="",F1314&amp;""=""),"",IF(I1314="تم التسليم",IFERROR(INDEX('المحافظات'!$C$5:$C$44,MATCH($E1314,'المحافظات'!$A$5:$A$44,0)),0),IF(I1314="مرتجع",IFERROR(INDEX('المحافظات'!$D$5:$D$44,MATCH($E1314,'المحافظات'!$A$5:$A$44,0)),0),0)))</f>
        <v/>
      </c>
      <c r="O1314" s="18">
        <f>IF(AND(B1314&amp;""="",F1314&amp;""=""),"",IF(I1314="تم التسليم",K1314+L1314-M1314-N1314,IF(I1314="مرتجع",-N1314,IF(I1314="ملغي",0,""))))</f>
        <v/>
      </c>
      <c r="P1314" s="6">
        <f>IF(AND(B1314&amp;""="",F1314&amp;""=""),"",IF(NOT(ISNUMBER(MATCH(F1314,'المنتجات'!$A$5:$A$204,0))),"كود المنتج غير معروف",IF(NOT(ISNUMBER(MATCH(E1314,'المحافظات'!$A$5:$A$44,0))),"المنطقة غير معروفة",IF(K1314&lt;0,"الخصم أكبر من قيمة الطلب",IF(I1314&amp;""="","اكتب الحالة","")))))</f>
        <v/>
      </c>
    </row>
    <row r="1315">
      <c r="A1315" s="17" t="n"/>
      <c r="B1315" s="5" t="n"/>
      <c r="C1315" s="5" t="n"/>
      <c r="D1315" s="13" t="n"/>
      <c r="E1315" s="5" t="n"/>
      <c r="F1315" s="5" t="n"/>
      <c r="G1315" s="15" t="n"/>
      <c r="H1315" s="14" t="n"/>
      <c r="I1315" s="5" t="n"/>
      <c r="J1315" s="6">
        <f>IF(AND(B1315&amp;""="",F1315&amp;""=""),"",IFERROR(INDEX('المنتجات'!$B$5:$B$204,MATCH($F1315,'المنتجات'!$A$5:$A$204,0))&amp;"",""))</f>
        <v/>
      </c>
      <c r="K1315" s="18">
        <f>IF(AND(B1315&amp;""="",F1315&amp;""=""),"",IFERROR(INDEX('المنتجات'!$D$5:$D$204,MATCH($F1315,'المنتجات'!$A$5:$A$204,0))*G1315-H1315,0))</f>
        <v/>
      </c>
      <c r="L1315" s="18">
        <f>IF(AND(B1315&amp;""="",F1315&amp;""=""),"",IF(I1315="تم التسليم",IFERROR(INDEX('المحافظات'!$B$5:$B$44,MATCH($E1315,'المحافظات'!$A$5:$A$44,0)),0),0))</f>
        <v/>
      </c>
      <c r="M1315" s="18">
        <f>IF(AND(B1315&amp;""="",F1315&amp;""=""),"",IFERROR(INDEX('المنتجات'!$C$5:$C$204,MATCH($F1315,'المنتجات'!$A$5:$A$204,0))*G1315,0))</f>
        <v/>
      </c>
      <c r="N1315" s="18">
        <f>IF(AND(B1315&amp;""="",F1315&amp;""=""),"",IF(I1315="تم التسليم",IFERROR(INDEX('المحافظات'!$C$5:$C$44,MATCH($E1315,'المحافظات'!$A$5:$A$44,0)),0),IF(I1315="مرتجع",IFERROR(INDEX('المحافظات'!$D$5:$D$44,MATCH($E1315,'المحافظات'!$A$5:$A$44,0)),0),0)))</f>
        <v/>
      </c>
      <c r="O1315" s="18">
        <f>IF(AND(B1315&amp;""="",F1315&amp;""=""),"",IF(I1315="تم التسليم",K1315+L1315-M1315-N1315,IF(I1315="مرتجع",-N1315,IF(I1315="ملغي",0,""))))</f>
        <v/>
      </c>
      <c r="P1315" s="6">
        <f>IF(AND(B1315&amp;""="",F1315&amp;""=""),"",IF(NOT(ISNUMBER(MATCH(F1315,'المنتجات'!$A$5:$A$204,0))),"كود المنتج غير معروف",IF(NOT(ISNUMBER(MATCH(E1315,'المحافظات'!$A$5:$A$44,0))),"المنطقة غير معروفة",IF(K1315&lt;0,"الخصم أكبر من قيمة الطلب",IF(I1315&amp;""="","اكتب الحالة","")))))</f>
        <v/>
      </c>
    </row>
    <row r="1316">
      <c r="A1316" s="17" t="n"/>
      <c r="B1316" s="5" t="n"/>
      <c r="C1316" s="5" t="n"/>
      <c r="D1316" s="13" t="n"/>
      <c r="E1316" s="5" t="n"/>
      <c r="F1316" s="5" t="n"/>
      <c r="G1316" s="15" t="n"/>
      <c r="H1316" s="14" t="n"/>
      <c r="I1316" s="5" t="n"/>
      <c r="J1316" s="6">
        <f>IF(AND(B1316&amp;""="",F1316&amp;""=""),"",IFERROR(INDEX('المنتجات'!$B$5:$B$204,MATCH($F1316,'المنتجات'!$A$5:$A$204,0))&amp;"",""))</f>
        <v/>
      </c>
      <c r="K1316" s="18">
        <f>IF(AND(B1316&amp;""="",F1316&amp;""=""),"",IFERROR(INDEX('المنتجات'!$D$5:$D$204,MATCH($F1316,'المنتجات'!$A$5:$A$204,0))*G1316-H1316,0))</f>
        <v/>
      </c>
      <c r="L1316" s="18">
        <f>IF(AND(B1316&amp;""="",F1316&amp;""=""),"",IF(I1316="تم التسليم",IFERROR(INDEX('المحافظات'!$B$5:$B$44,MATCH($E1316,'المحافظات'!$A$5:$A$44,0)),0),0))</f>
        <v/>
      </c>
      <c r="M1316" s="18">
        <f>IF(AND(B1316&amp;""="",F1316&amp;""=""),"",IFERROR(INDEX('المنتجات'!$C$5:$C$204,MATCH($F1316,'المنتجات'!$A$5:$A$204,0))*G1316,0))</f>
        <v/>
      </c>
      <c r="N1316" s="18">
        <f>IF(AND(B1316&amp;""="",F1316&amp;""=""),"",IF(I1316="تم التسليم",IFERROR(INDEX('المحافظات'!$C$5:$C$44,MATCH($E1316,'المحافظات'!$A$5:$A$44,0)),0),IF(I1316="مرتجع",IFERROR(INDEX('المحافظات'!$D$5:$D$44,MATCH($E1316,'المحافظات'!$A$5:$A$44,0)),0),0)))</f>
        <v/>
      </c>
      <c r="O1316" s="18">
        <f>IF(AND(B1316&amp;""="",F1316&amp;""=""),"",IF(I1316="تم التسليم",K1316+L1316-M1316-N1316,IF(I1316="مرتجع",-N1316,IF(I1316="ملغي",0,""))))</f>
        <v/>
      </c>
      <c r="P1316" s="6">
        <f>IF(AND(B1316&amp;""="",F1316&amp;""=""),"",IF(NOT(ISNUMBER(MATCH(F1316,'المنتجات'!$A$5:$A$204,0))),"كود المنتج غير معروف",IF(NOT(ISNUMBER(MATCH(E1316,'المحافظات'!$A$5:$A$44,0))),"المنطقة غير معروفة",IF(K1316&lt;0,"الخصم أكبر من قيمة الطلب",IF(I1316&amp;""="","اكتب الحالة","")))))</f>
        <v/>
      </c>
    </row>
    <row r="1317">
      <c r="A1317" s="17" t="n"/>
      <c r="B1317" s="5" t="n"/>
      <c r="C1317" s="5" t="n"/>
      <c r="D1317" s="13" t="n"/>
      <c r="E1317" s="5" t="n"/>
      <c r="F1317" s="5" t="n"/>
      <c r="G1317" s="15" t="n"/>
      <c r="H1317" s="14" t="n"/>
      <c r="I1317" s="5" t="n"/>
      <c r="J1317" s="6">
        <f>IF(AND(B1317&amp;""="",F1317&amp;""=""),"",IFERROR(INDEX('المنتجات'!$B$5:$B$204,MATCH($F1317,'المنتجات'!$A$5:$A$204,0))&amp;"",""))</f>
        <v/>
      </c>
      <c r="K1317" s="18">
        <f>IF(AND(B1317&amp;""="",F1317&amp;""=""),"",IFERROR(INDEX('المنتجات'!$D$5:$D$204,MATCH($F1317,'المنتجات'!$A$5:$A$204,0))*G1317-H1317,0))</f>
        <v/>
      </c>
      <c r="L1317" s="18">
        <f>IF(AND(B1317&amp;""="",F1317&amp;""=""),"",IF(I1317="تم التسليم",IFERROR(INDEX('المحافظات'!$B$5:$B$44,MATCH($E1317,'المحافظات'!$A$5:$A$44,0)),0),0))</f>
        <v/>
      </c>
      <c r="M1317" s="18">
        <f>IF(AND(B1317&amp;""="",F1317&amp;""=""),"",IFERROR(INDEX('المنتجات'!$C$5:$C$204,MATCH($F1317,'المنتجات'!$A$5:$A$204,0))*G1317,0))</f>
        <v/>
      </c>
      <c r="N1317" s="18">
        <f>IF(AND(B1317&amp;""="",F1317&amp;""=""),"",IF(I1317="تم التسليم",IFERROR(INDEX('المحافظات'!$C$5:$C$44,MATCH($E1317,'المحافظات'!$A$5:$A$44,0)),0),IF(I1317="مرتجع",IFERROR(INDEX('المحافظات'!$D$5:$D$44,MATCH($E1317,'المحافظات'!$A$5:$A$44,0)),0),0)))</f>
        <v/>
      </c>
      <c r="O1317" s="18">
        <f>IF(AND(B1317&amp;""="",F1317&amp;""=""),"",IF(I1317="تم التسليم",K1317+L1317-M1317-N1317,IF(I1317="مرتجع",-N1317,IF(I1317="ملغي",0,""))))</f>
        <v/>
      </c>
      <c r="P1317" s="6">
        <f>IF(AND(B1317&amp;""="",F1317&amp;""=""),"",IF(NOT(ISNUMBER(MATCH(F1317,'المنتجات'!$A$5:$A$204,0))),"كود المنتج غير معروف",IF(NOT(ISNUMBER(MATCH(E1317,'المحافظات'!$A$5:$A$44,0))),"المنطقة غير معروفة",IF(K1317&lt;0,"الخصم أكبر من قيمة الطلب",IF(I1317&amp;""="","اكتب الحالة","")))))</f>
        <v/>
      </c>
    </row>
    <row r="1318">
      <c r="A1318" s="17" t="n"/>
      <c r="B1318" s="5" t="n"/>
      <c r="C1318" s="5" t="n"/>
      <c r="D1318" s="13" t="n"/>
      <c r="E1318" s="5" t="n"/>
      <c r="F1318" s="5" t="n"/>
      <c r="G1318" s="15" t="n"/>
      <c r="H1318" s="14" t="n"/>
      <c r="I1318" s="5" t="n"/>
      <c r="J1318" s="6">
        <f>IF(AND(B1318&amp;""="",F1318&amp;""=""),"",IFERROR(INDEX('المنتجات'!$B$5:$B$204,MATCH($F1318,'المنتجات'!$A$5:$A$204,0))&amp;"",""))</f>
        <v/>
      </c>
      <c r="K1318" s="18">
        <f>IF(AND(B1318&amp;""="",F1318&amp;""=""),"",IFERROR(INDEX('المنتجات'!$D$5:$D$204,MATCH($F1318,'المنتجات'!$A$5:$A$204,0))*G1318-H1318,0))</f>
        <v/>
      </c>
      <c r="L1318" s="18">
        <f>IF(AND(B1318&amp;""="",F1318&amp;""=""),"",IF(I1318="تم التسليم",IFERROR(INDEX('المحافظات'!$B$5:$B$44,MATCH($E1318,'المحافظات'!$A$5:$A$44,0)),0),0))</f>
        <v/>
      </c>
      <c r="M1318" s="18">
        <f>IF(AND(B1318&amp;""="",F1318&amp;""=""),"",IFERROR(INDEX('المنتجات'!$C$5:$C$204,MATCH($F1318,'المنتجات'!$A$5:$A$204,0))*G1318,0))</f>
        <v/>
      </c>
      <c r="N1318" s="18">
        <f>IF(AND(B1318&amp;""="",F1318&amp;""=""),"",IF(I1318="تم التسليم",IFERROR(INDEX('المحافظات'!$C$5:$C$44,MATCH($E1318,'المحافظات'!$A$5:$A$44,0)),0),IF(I1318="مرتجع",IFERROR(INDEX('المحافظات'!$D$5:$D$44,MATCH($E1318,'المحافظات'!$A$5:$A$44,0)),0),0)))</f>
        <v/>
      </c>
      <c r="O1318" s="18">
        <f>IF(AND(B1318&amp;""="",F1318&amp;""=""),"",IF(I1318="تم التسليم",K1318+L1318-M1318-N1318,IF(I1318="مرتجع",-N1318,IF(I1318="ملغي",0,""))))</f>
        <v/>
      </c>
      <c r="P1318" s="6">
        <f>IF(AND(B1318&amp;""="",F1318&amp;""=""),"",IF(NOT(ISNUMBER(MATCH(F1318,'المنتجات'!$A$5:$A$204,0))),"كود المنتج غير معروف",IF(NOT(ISNUMBER(MATCH(E1318,'المحافظات'!$A$5:$A$44,0))),"المنطقة غير معروفة",IF(K1318&lt;0,"الخصم أكبر من قيمة الطلب",IF(I1318&amp;""="","اكتب الحالة","")))))</f>
        <v/>
      </c>
    </row>
    <row r="1319">
      <c r="A1319" s="17" t="n"/>
      <c r="B1319" s="5" t="n"/>
      <c r="C1319" s="5" t="n"/>
      <c r="D1319" s="13" t="n"/>
      <c r="E1319" s="5" t="n"/>
      <c r="F1319" s="5" t="n"/>
      <c r="G1319" s="15" t="n"/>
      <c r="H1319" s="14" t="n"/>
      <c r="I1319" s="5" t="n"/>
      <c r="J1319" s="6">
        <f>IF(AND(B1319&amp;""="",F1319&amp;""=""),"",IFERROR(INDEX('المنتجات'!$B$5:$B$204,MATCH($F1319,'المنتجات'!$A$5:$A$204,0))&amp;"",""))</f>
        <v/>
      </c>
      <c r="K1319" s="18">
        <f>IF(AND(B1319&amp;""="",F1319&amp;""=""),"",IFERROR(INDEX('المنتجات'!$D$5:$D$204,MATCH($F1319,'المنتجات'!$A$5:$A$204,0))*G1319-H1319,0))</f>
        <v/>
      </c>
      <c r="L1319" s="18">
        <f>IF(AND(B1319&amp;""="",F1319&amp;""=""),"",IF(I1319="تم التسليم",IFERROR(INDEX('المحافظات'!$B$5:$B$44,MATCH($E1319,'المحافظات'!$A$5:$A$44,0)),0),0))</f>
        <v/>
      </c>
      <c r="M1319" s="18">
        <f>IF(AND(B1319&amp;""="",F1319&amp;""=""),"",IFERROR(INDEX('المنتجات'!$C$5:$C$204,MATCH($F1319,'المنتجات'!$A$5:$A$204,0))*G1319,0))</f>
        <v/>
      </c>
      <c r="N1319" s="18">
        <f>IF(AND(B1319&amp;""="",F1319&amp;""=""),"",IF(I1319="تم التسليم",IFERROR(INDEX('المحافظات'!$C$5:$C$44,MATCH($E1319,'المحافظات'!$A$5:$A$44,0)),0),IF(I1319="مرتجع",IFERROR(INDEX('المحافظات'!$D$5:$D$44,MATCH($E1319,'المحافظات'!$A$5:$A$44,0)),0),0)))</f>
        <v/>
      </c>
      <c r="O1319" s="18">
        <f>IF(AND(B1319&amp;""="",F1319&amp;""=""),"",IF(I1319="تم التسليم",K1319+L1319-M1319-N1319,IF(I1319="مرتجع",-N1319,IF(I1319="ملغي",0,""))))</f>
        <v/>
      </c>
      <c r="P1319" s="6">
        <f>IF(AND(B1319&amp;""="",F1319&amp;""=""),"",IF(NOT(ISNUMBER(MATCH(F1319,'المنتجات'!$A$5:$A$204,0))),"كود المنتج غير معروف",IF(NOT(ISNUMBER(MATCH(E1319,'المحافظات'!$A$5:$A$44,0))),"المنطقة غير معروفة",IF(K1319&lt;0,"الخصم أكبر من قيمة الطلب",IF(I1319&amp;""="","اكتب الحالة","")))))</f>
        <v/>
      </c>
    </row>
    <row r="1320">
      <c r="A1320" s="17" t="n"/>
      <c r="B1320" s="5" t="n"/>
      <c r="C1320" s="5" t="n"/>
      <c r="D1320" s="13" t="n"/>
      <c r="E1320" s="5" t="n"/>
      <c r="F1320" s="5" t="n"/>
      <c r="G1320" s="15" t="n"/>
      <c r="H1320" s="14" t="n"/>
      <c r="I1320" s="5" t="n"/>
      <c r="J1320" s="6">
        <f>IF(AND(B1320&amp;""="",F1320&amp;""=""),"",IFERROR(INDEX('المنتجات'!$B$5:$B$204,MATCH($F1320,'المنتجات'!$A$5:$A$204,0))&amp;"",""))</f>
        <v/>
      </c>
      <c r="K1320" s="18">
        <f>IF(AND(B1320&amp;""="",F1320&amp;""=""),"",IFERROR(INDEX('المنتجات'!$D$5:$D$204,MATCH($F1320,'المنتجات'!$A$5:$A$204,0))*G1320-H1320,0))</f>
        <v/>
      </c>
      <c r="L1320" s="18">
        <f>IF(AND(B1320&amp;""="",F1320&amp;""=""),"",IF(I1320="تم التسليم",IFERROR(INDEX('المحافظات'!$B$5:$B$44,MATCH($E1320,'المحافظات'!$A$5:$A$44,0)),0),0))</f>
        <v/>
      </c>
      <c r="M1320" s="18">
        <f>IF(AND(B1320&amp;""="",F1320&amp;""=""),"",IFERROR(INDEX('المنتجات'!$C$5:$C$204,MATCH($F1320,'المنتجات'!$A$5:$A$204,0))*G1320,0))</f>
        <v/>
      </c>
      <c r="N1320" s="18">
        <f>IF(AND(B1320&amp;""="",F1320&amp;""=""),"",IF(I1320="تم التسليم",IFERROR(INDEX('المحافظات'!$C$5:$C$44,MATCH($E1320,'المحافظات'!$A$5:$A$44,0)),0),IF(I1320="مرتجع",IFERROR(INDEX('المحافظات'!$D$5:$D$44,MATCH($E1320,'المحافظات'!$A$5:$A$44,0)),0),0)))</f>
        <v/>
      </c>
      <c r="O1320" s="18">
        <f>IF(AND(B1320&amp;""="",F1320&amp;""=""),"",IF(I1320="تم التسليم",K1320+L1320-M1320-N1320,IF(I1320="مرتجع",-N1320,IF(I1320="ملغي",0,""))))</f>
        <v/>
      </c>
      <c r="P1320" s="6">
        <f>IF(AND(B1320&amp;""="",F1320&amp;""=""),"",IF(NOT(ISNUMBER(MATCH(F1320,'المنتجات'!$A$5:$A$204,0))),"كود المنتج غير معروف",IF(NOT(ISNUMBER(MATCH(E1320,'المحافظات'!$A$5:$A$44,0))),"المنطقة غير معروفة",IF(K1320&lt;0,"الخصم أكبر من قيمة الطلب",IF(I1320&amp;""="","اكتب الحالة","")))))</f>
        <v/>
      </c>
    </row>
    <row r="1321">
      <c r="A1321" s="17" t="n"/>
      <c r="B1321" s="5" t="n"/>
      <c r="C1321" s="5" t="n"/>
      <c r="D1321" s="13" t="n"/>
      <c r="E1321" s="5" t="n"/>
      <c r="F1321" s="5" t="n"/>
      <c r="G1321" s="15" t="n"/>
      <c r="H1321" s="14" t="n"/>
      <c r="I1321" s="5" t="n"/>
      <c r="J1321" s="6">
        <f>IF(AND(B1321&amp;""="",F1321&amp;""=""),"",IFERROR(INDEX('المنتجات'!$B$5:$B$204,MATCH($F1321,'المنتجات'!$A$5:$A$204,0))&amp;"",""))</f>
        <v/>
      </c>
      <c r="K1321" s="18">
        <f>IF(AND(B1321&amp;""="",F1321&amp;""=""),"",IFERROR(INDEX('المنتجات'!$D$5:$D$204,MATCH($F1321,'المنتجات'!$A$5:$A$204,0))*G1321-H1321,0))</f>
        <v/>
      </c>
      <c r="L1321" s="18">
        <f>IF(AND(B1321&amp;""="",F1321&amp;""=""),"",IF(I1321="تم التسليم",IFERROR(INDEX('المحافظات'!$B$5:$B$44,MATCH($E1321,'المحافظات'!$A$5:$A$44,0)),0),0))</f>
        <v/>
      </c>
      <c r="M1321" s="18">
        <f>IF(AND(B1321&amp;""="",F1321&amp;""=""),"",IFERROR(INDEX('المنتجات'!$C$5:$C$204,MATCH($F1321,'المنتجات'!$A$5:$A$204,0))*G1321,0))</f>
        <v/>
      </c>
      <c r="N1321" s="18">
        <f>IF(AND(B1321&amp;""="",F1321&amp;""=""),"",IF(I1321="تم التسليم",IFERROR(INDEX('المحافظات'!$C$5:$C$44,MATCH($E1321,'المحافظات'!$A$5:$A$44,0)),0),IF(I1321="مرتجع",IFERROR(INDEX('المحافظات'!$D$5:$D$44,MATCH($E1321,'المحافظات'!$A$5:$A$44,0)),0),0)))</f>
        <v/>
      </c>
      <c r="O1321" s="18">
        <f>IF(AND(B1321&amp;""="",F1321&amp;""=""),"",IF(I1321="تم التسليم",K1321+L1321-M1321-N1321,IF(I1321="مرتجع",-N1321,IF(I1321="ملغي",0,""))))</f>
        <v/>
      </c>
      <c r="P1321" s="6">
        <f>IF(AND(B1321&amp;""="",F1321&amp;""=""),"",IF(NOT(ISNUMBER(MATCH(F1321,'المنتجات'!$A$5:$A$204,0))),"كود المنتج غير معروف",IF(NOT(ISNUMBER(MATCH(E1321,'المحافظات'!$A$5:$A$44,0))),"المنطقة غير معروفة",IF(K1321&lt;0,"الخصم أكبر من قيمة الطلب",IF(I1321&amp;""="","اكتب الحالة","")))))</f>
        <v/>
      </c>
    </row>
    <row r="1322">
      <c r="A1322" s="17" t="n"/>
      <c r="B1322" s="5" t="n"/>
      <c r="C1322" s="5" t="n"/>
      <c r="D1322" s="13" t="n"/>
      <c r="E1322" s="5" t="n"/>
      <c r="F1322" s="5" t="n"/>
      <c r="G1322" s="15" t="n"/>
      <c r="H1322" s="14" t="n"/>
      <c r="I1322" s="5" t="n"/>
      <c r="J1322" s="6">
        <f>IF(AND(B1322&amp;""="",F1322&amp;""=""),"",IFERROR(INDEX('المنتجات'!$B$5:$B$204,MATCH($F1322,'المنتجات'!$A$5:$A$204,0))&amp;"",""))</f>
        <v/>
      </c>
      <c r="K1322" s="18">
        <f>IF(AND(B1322&amp;""="",F1322&amp;""=""),"",IFERROR(INDEX('المنتجات'!$D$5:$D$204,MATCH($F1322,'المنتجات'!$A$5:$A$204,0))*G1322-H1322,0))</f>
        <v/>
      </c>
      <c r="L1322" s="18">
        <f>IF(AND(B1322&amp;""="",F1322&amp;""=""),"",IF(I1322="تم التسليم",IFERROR(INDEX('المحافظات'!$B$5:$B$44,MATCH($E1322,'المحافظات'!$A$5:$A$44,0)),0),0))</f>
        <v/>
      </c>
      <c r="M1322" s="18">
        <f>IF(AND(B1322&amp;""="",F1322&amp;""=""),"",IFERROR(INDEX('المنتجات'!$C$5:$C$204,MATCH($F1322,'المنتجات'!$A$5:$A$204,0))*G1322,0))</f>
        <v/>
      </c>
      <c r="N1322" s="18">
        <f>IF(AND(B1322&amp;""="",F1322&amp;""=""),"",IF(I1322="تم التسليم",IFERROR(INDEX('المحافظات'!$C$5:$C$44,MATCH($E1322,'المحافظات'!$A$5:$A$44,0)),0),IF(I1322="مرتجع",IFERROR(INDEX('المحافظات'!$D$5:$D$44,MATCH($E1322,'المحافظات'!$A$5:$A$44,0)),0),0)))</f>
        <v/>
      </c>
      <c r="O1322" s="18">
        <f>IF(AND(B1322&amp;""="",F1322&amp;""=""),"",IF(I1322="تم التسليم",K1322+L1322-M1322-N1322,IF(I1322="مرتجع",-N1322,IF(I1322="ملغي",0,""))))</f>
        <v/>
      </c>
      <c r="P1322" s="6">
        <f>IF(AND(B1322&amp;""="",F1322&amp;""=""),"",IF(NOT(ISNUMBER(MATCH(F1322,'المنتجات'!$A$5:$A$204,0))),"كود المنتج غير معروف",IF(NOT(ISNUMBER(MATCH(E1322,'المحافظات'!$A$5:$A$44,0))),"المنطقة غير معروفة",IF(K1322&lt;0,"الخصم أكبر من قيمة الطلب",IF(I1322&amp;""="","اكتب الحالة","")))))</f>
        <v/>
      </c>
    </row>
    <row r="1323">
      <c r="A1323" s="17" t="n"/>
      <c r="B1323" s="5" t="n"/>
      <c r="C1323" s="5" t="n"/>
      <c r="D1323" s="13" t="n"/>
      <c r="E1323" s="5" t="n"/>
      <c r="F1323" s="5" t="n"/>
      <c r="G1323" s="15" t="n"/>
      <c r="H1323" s="14" t="n"/>
      <c r="I1323" s="5" t="n"/>
      <c r="J1323" s="6">
        <f>IF(AND(B1323&amp;""="",F1323&amp;""=""),"",IFERROR(INDEX('المنتجات'!$B$5:$B$204,MATCH($F1323,'المنتجات'!$A$5:$A$204,0))&amp;"",""))</f>
        <v/>
      </c>
      <c r="K1323" s="18">
        <f>IF(AND(B1323&amp;""="",F1323&amp;""=""),"",IFERROR(INDEX('المنتجات'!$D$5:$D$204,MATCH($F1323,'المنتجات'!$A$5:$A$204,0))*G1323-H1323,0))</f>
        <v/>
      </c>
      <c r="L1323" s="18">
        <f>IF(AND(B1323&amp;""="",F1323&amp;""=""),"",IF(I1323="تم التسليم",IFERROR(INDEX('المحافظات'!$B$5:$B$44,MATCH($E1323,'المحافظات'!$A$5:$A$44,0)),0),0))</f>
        <v/>
      </c>
      <c r="M1323" s="18">
        <f>IF(AND(B1323&amp;""="",F1323&amp;""=""),"",IFERROR(INDEX('المنتجات'!$C$5:$C$204,MATCH($F1323,'المنتجات'!$A$5:$A$204,0))*G1323,0))</f>
        <v/>
      </c>
      <c r="N1323" s="18">
        <f>IF(AND(B1323&amp;""="",F1323&amp;""=""),"",IF(I1323="تم التسليم",IFERROR(INDEX('المحافظات'!$C$5:$C$44,MATCH($E1323,'المحافظات'!$A$5:$A$44,0)),0),IF(I1323="مرتجع",IFERROR(INDEX('المحافظات'!$D$5:$D$44,MATCH($E1323,'المحافظات'!$A$5:$A$44,0)),0),0)))</f>
        <v/>
      </c>
      <c r="O1323" s="18">
        <f>IF(AND(B1323&amp;""="",F1323&amp;""=""),"",IF(I1323="تم التسليم",K1323+L1323-M1323-N1323,IF(I1323="مرتجع",-N1323,IF(I1323="ملغي",0,""))))</f>
        <v/>
      </c>
      <c r="P1323" s="6">
        <f>IF(AND(B1323&amp;""="",F1323&amp;""=""),"",IF(NOT(ISNUMBER(MATCH(F1323,'المنتجات'!$A$5:$A$204,0))),"كود المنتج غير معروف",IF(NOT(ISNUMBER(MATCH(E1323,'المحافظات'!$A$5:$A$44,0))),"المنطقة غير معروفة",IF(K1323&lt;0,"الخصم أكبر من قيمة الطلب",IF(I1323&amp;""="","اكتب الحالة","")))))</f>
        <v/>
      </c>
    </row>
    <row r="1324">
      <c r="A1324" s="17" t="n"/>
      <c r="B1324" s="5" t="n"/>
      <c r="C1324" s="5" t="n"/>
      <c r="D1324" s="13" t="n"/>
      <c r="E1324" s="5" t="n"/>
      <c r="F1324" s="5" t="n"/>
      <c r="G1324" s="15" t="n"/>
      <c r="H1324" s="14" t="n"/>
      <c r="I1324" s="5" t="n"/>
      <c r="J1324" s="6">
        <f>IF(AND(B1324&amp;""="",F1324&amp;""=""),"",IFERROR(INDEX('المنتجات'!$B$5:$B$204,MATCH($F1324,'المنتجات'!$A$5:$A$204,0))&amp;"",""))</f>
        <v/>
      </c>
      <c r="K1324" s="18">
        <f>IF(AND(B1324&amp;""="",F1324&amp;""=""),"",IFERROR(INDEX('المنتجات'!$D$5:$D$204,MATCH($F1324,'المنتجات'!$A$5:$A$204,0))*G1324-H1324,0))</f>
        <v/>
      </c>
      <c r="L1324" s="18">
        <f>IF(AND(B1324&amp;""="",F1324&amp;""=""),"",IF(I1324="تم التسليم",IFERROR(INDEX('المحافظات'!$B$5:$B$44,MATCH($E1324,'المحافظات'!$A$5:$A$44,0)),0),0))</f>
        <v/>
      </c>
      <c r="M1324" s="18">
        <f>IF(AND(B1324&amp;""="",F1324&amp;""=""),"",IFERROR(INDEX('المنتجات'!$C$5:$C$204,MATCH($F1324,'المنتجات'!$A$5:$A$204,0))*G1324,0))</f>
        <v/>
      </c>
      <c r="N1324" s="18">
        <f>IF(AND(B1324&amp;""="",F1324&amp;""=""),"",IF(I1324="تم التسليم",IFERROR(INDEX('المحافظات'!$C$5:$C$44,MATCH($E1324,'المحافظات'!$A$5:$A$44,0)),0),IF(I1324="مرتجع",IFERROR(INDEX('المحافظات'!$D$5:$D$44,MATCH($E1324,'المحافظات'!$A$5:$A$44,0)),0),0)))</f>
        <v/>
      </c>
      <c r="O1324" s="18">
        <f>IF(AND(B1324&amp;""="",F1324&amp;""=""),"",IF(I1324="تم التسليم",K1324+L1324-M1324-N1324,IF(I1324="مرتجع",-N1324,IF(I1324="ملغي",0,""))))</f>
        <v/>
      </c>
      <c r="P1324" s="6">
        <f>IF(AND(B1324&amp;""="",F1324&amp;""=""),"",IF(NOT(ISNUMBER(MATCH(F1324,'المنتجات'!$A$5:$A$204,0))),"كود المنتج غير معروف",IF(NOT(ISNUMBER(MATCH(E1324,'المحافظات'!$A$5:$A$44,0))),"المنطقة غير معروفة",IF(K1324&lt;0,"الخصم أكبر من قيمة الطلب",IF(I1324&amp;""="","اكتب الحالة","")))))</f>
        <v/>
      </c>
    </row>
    <row r="1325">
      <c r="A1325" s="17" t="n"/>
      <c r="B1325" s="5" t="n"/>
      <c r="C1325" s="5" t="n"/>
      <c r="D1325" s="13" t="n"/>
      <c r="E1325" s="5" t="n"/>
      <c r="F1325" s="5" t="n"/>
      <c r="G1325" s="15" t="n"/>
      <c r="H1325" s="14" t="n"/>
      <c r="I1325" s="5" t="n"/>
      <c r="J1325" s="6">
        <f>IF(AND(B1325&amp;""="",F1325&amp;""=""),"",IFERROR(INDEX('المنتجات'!$B$5:$B$204,MATCH($F1325,'المنتجات'!$A$5:$A$204,0))&amp;"",""))</f>
        <v/>
      </c>
      <c r="K1325" s="18">
        <f>IF(AND(B1325&amp;""="",F1325&amp;""=""),"",IFERROR(INDEX('المنتجات'!$D$5:$D$204,MATCH($F1325,'المنتجات'!$A$5:$A$204,0))*G1325-H1325,0))</f>
        <v/>
      </c>
      <c r="L1325" s="18">
        <f>IF(AND(B1325&amp;""="",F1325&amp;""=""),"",IF(I1325="تم التسليم",IFERROR(INDEX('المحافظات'!$B$5:$B$44,MATCH($E1325,'المحافظات'!$A$5:$A$44,0)),0),0))</f>
        <v/>
      </c>
      <c r="M1325" s="18">
        <f>IF(AND(B1325&amp;""="",F1325&amp;""=""),"",IFERROR(INDEX('المنتجات'!$C$5:$C$204,MATCH($F1325,'المنتجات'!$A$5:$A$204,0))*G1325,0))</f>
        <v/>
      </c>
      <c r="N1325" s="18">
        <f>IF(AND(B1325&amp;""="",F1325&amp;""=""),"",IF(I1325="تم التسليم",IFERROR(INDEX('المحافظات'!$C$5:$C$44,MATCH($E1325,'المحافظات'!$A$5:$A$44,0)),0),IF(I1325="مرتجع",IFERROR(INDEX('المحافظات'!$D$5:$D$44,MATCH($E1325,'المحافظات'!$A$5:$A$44,0)),0),0)))</f>
        <v/>
      </c>
      <c r="O1325" s="18">
        <f>IF(AND(B1325&amp;""="",F1325&amp;""=""),"",IF(I1325="تم التسليم",K1325+L1325-M1325-N1325,IF(I1325="مرتجع",-N1325,IF(I1325="ملغي",0,""))))</f>
        <v/>
      </c>
      <c r="P1325" s="6">
        <f>IF(AND(B1325&amp;""="",F1325&amp;""=""),"",IF(NOT(ISNUMBER(MATCH(F1325,'المنتجات'!$A$5:$A$204,0))),"كود المنتج غير معروف",IF(NOT(ISNUMBER(MATCH(E1325,'المحافظات'!$A$5:$A$44,0))),"المنطقة غير معروفة",IF(K1325&lt;0,"الخصم أكبر من قيمة الطلب",IF(I1325&amp;""="","اكتب الحالة","")))))</f>
        <v/>
      </c>
    </row>
    <row r="1326">
      <c r="A1326" s="17" t="n"/>
      <c r="B1326" s="5" t="n"/>
      <c r="C1326" s="5" t="n"/>
      <c r="D1326" s="13" t="n"/>
      <c r="E1326" s="5" t="n"/>
      <c r="F1326" s="5" t="n"/>
      <c r="G1326" s="15" t="n"/>
      <c r="H1326" s="14" t="n"/>
      <c r="I1326" s="5" t="n"/>
      <c r="J1326" s="6">
        <f>IF(AND(B1326&amp;""="",F1326&amp;""=""),"",IFERROR(INDEX('المنتجات'!$B$5:$B$204,MATCH($F1326,'المنتجات'!$A$5:$A$204,0))&amp;"",""))</f>
        <v/>
      </c>
      <c r="K1326" s="18">
        <f>IF(AND(B1326&amp;""="",F1326&amp;""=""),"",IFERROR(INDEX('المنتجات'!$D$5:$D$204,MATCH($F1326,'المنتجات'!$A$5:$A$204,0))*G1326-H1326,0))</f>
        <v/>
      </c>
      <c r="L1326" s="18">
        <f>IF(AND(B1326&amp;""="",F1326&amp;""=""),"",IF(I1326="تم التسليم",IFERROR(INDEX('المحافظات'!$B$5:$B$44,MATCH($E1326,'المحافظات'!$A$5:$A$44,0)),0),0))</f>
        <v/>
      </c>
      <c r="M1326" s="18">
        <f>IF(AND(B1326&amp;""="",F1326&amp;""=""),"",IFERROR(INDEX('المنتجات'!$C$5:$C$204,MATCH($F1326,'المنتجات'!$A$5:$A$204,0))*G1326,0))</f>
        <v/>
      </c>
      <c r="N1326" s="18">
        <f>IF(AND(B1326&amp;""="",F1326&amp;""=""),"",IF(I1326="تم التسليم",IFERROR(INDEX('المحافظات'!$C$5:$C$44,MATCH($E1326,'المحافظات'!$A$5:$A$44,0)),0),IF(I1326="مرتجع",IFERROR(INDEX('المحافظات'!$D$5:$D$44,MATCH($E1326,'المحافظات'!$A$5:$A$44,0)),0),0)))</f>
        <v/>
      </c>
      <c r="O1326" s="18">
        <f>IF(AND(B1326&amp;""="",F1326&amp;""=""),"",IF(I1326="تم التسليم",K1326+L1326-M1326-N1326,IF(I1326="مرتجع",-N1326,IF(I1326="ملغي",0,""))))</f>
        <v/>
      </c>
      <c r="P1326" s="6">
        <f>IF(AND(B1326&amp;""="",F1326&amp;""=""),"",IF(NOT(ISNUMBER(MATCH(F1326,'المنتجات'!$A$5:$A$204,0))),"كود المنتج غير معروف",IF(NOT(ISNUMBER(MATCH(E1326,'المحافظات'!$A$5:$A$44,0))),"المنطقة غير معروفة",IF(K1326&lt;0,"الخصم أكبر من قيمة الطلب",IF(I1326&amp;""="","اكتب الحالة","")))))</f>
        <v/>
      </c>
    </row>
    <row r="1327">
      <c r="A1327" s="17" t="n"/>
      <c r="B1327" s="5" t="n"/>
      <c r="C1327" s="5" t="n"/>
      <c r="D1327" s="13" t="n"/>
      <c r="E1327" s="5" t="n"/>
      <c r="F1327" s="5" t="n"/>
      <c r="G1327" s="15" t="n"/>
      <c r="H1327" s="14" t="n"/>
      <c r="I1327" s="5" t="n"/>
      <c r="J1327" s="6">
        <f>IF(AND(B1327&amp;""="",F1327&amp;""=""),"",IFERROR(INDEX('المنتجات'!$B$5:$B$204,MATCH($F1327,'المنتجات'!$A$5:$A$204,0))&amp;"",""))</f>
        <v/>
      </c>
      <c r="K1327" s="18">
        <f>IF(AND(B1327&amp;""="",F1327&amp;""=""),"",IFERROR(INDEX('المنتجات'!$D$5:$D$204,MATCH($F1327,'المنتجات'!$A$5:$A$204,0))*G1327-H1327,0))</f>
        <v/>
      </c>
      <c r="L1327" s="18">
        <f>IF(AND(B1327&amp;""="",F1327&amp;""=""),"",IF(I1327="تم التسليم",IFERROR(INDEX('المحافظات'!$B$5:$B$44,MATCH($E1327,'المحافظات'!$A$5:$A$44,0)),0),0))</f>
        <v/>
      </c>
      <c r="M1327" s="18">
        <f>IF(AND(B1327&amp;""="",F1327&amp;""=""),"",IFERROR(INDEX('المنتجات'!$C$5:$C$204,MATCH($F1327,'المنتجات'!$A$5:$A$204,0))*G1327,0))</f>
        <v/>
      </c>
      <c r="N1327" s="18">
        <f>IF(AND(B1327&amp;""="",F1327&amp;""=""),"",IF(I1327="تم التسليم",IFERROR(INDEX('المحافظات'!$C$5:$C$44,MATCH($E1327,'المحافظات'!$A$5:$A$44,0)),0),IF(I1327="مرتجع",IFERROR(INDEX('المحافظات'!$D$5:$D$44,MATCH($E1327,'المحافظات'!$A$5:$A$44,0)),0),0)))</f>
        <v/>
      </c>
      <c r="O1327" s="18">
        <f>IF(AND(B1327&amp;""="",F1327&amp;""=""),"",IF(I1327="تم التسليم",K1327+L1327-M1327-N1327,IF(I1327="مرتجع",-N1327,IF(I1327="ملغي",0,""))))</f>
        <v/>
      </c>
      <c r="P1327" s="6">
        <f>IF(AND(B1327&amp;""="",F1327&amp;""=""),"",IF(NOT(ISNUMBER(MATCH(F1327,'المنتجات'!$A$5:$A$204,0))),"كود المنتج غير معروف",IF(NOT(ISNUMBER(MATCH(E1327,'المحافظات'!$A$5:$A$44,0))),"المنطقة غير معروفة",IF(K1327&lt;0,"الخصم أكبر من قيمة الطلب",IF(I1327&amp;""="","اكتب الحالة","")))))</f>
        <v/>
      </c>
    </row>
    <row r="1328">
      <c r="A1328" s="17" t="n"/>
      <c r="B1328" s="5" t="n"/>
      <c r="C1328" s="5" t="n"/>
      <c r="D1328" s="13" t="n"/>
      <c r="E1328" s="5" t="n"/>
      <c r="F1328" s="5" t="n"/>
      <c r="G1328" s="15" t="n"/>
      <c r="H1328" s="14" t="n"/>
      <c r="I1328" s="5" t="n"/>
      <c r="J1328" s="6">
        <f>IF(AND(B1328&amp;""="",F1328&amp;""=""),"",IFERROR(INDEX('المنتجات'!$B$5:$B$204,MATCH($F1328,'المنتجات'!$A$5:$A$204,0))&amp;"",""))</f>
        <v/>
      </c>
      <c r="K1328" s="18">
        <f>IF(AND(B1328&amp;""="",F1328&amp;""=""),"",IFERROR(INDEX('المنتجات'!$D$5:$D$204,MATCH($F1328,'المنتجات'!$A$5:$A$204,0))*G1328-H1328,0))</f>
        <v/>
      </c>
      <c r="L1328" s="18">
        <f>IF(AND(B1328&amp;""="",F1328&amp;""=""),"",IF(I1328="تم التسليم",IFERROR(INDEX('المحافظات'!$B$5:$B$44,MATCH($E1328,'المحافظات'!$A$5:$A$44,0)),0),0))</f>
        <v/>
      </c>
      <c r="M1328" s="18">
        <f>IF(AND(B1328&amp;""="",F1328&amp;""=""),"",IFERROR(INDEX('المنتجات'!$C$5:$C$204,MATCH($F1328,'المنتجات'!$A$5:$A$204,0))*G1328,0))</f>
        <v/>
      </c>
      <c r="N1328" s="18">
        <f>IF(AND(B1328&amp;""="",F1328&amp;""=""),"",IF(I1328="تم التسليم",IFERROR(INDEX('المحافظات'!$C$5:$C$44,MATCH($E1328,'المحافظات'!$A$5:$A$44,0)),0),IF(I1328="مرتجع",IFERROR(INDEX('المحافظات'!$D$5:$D$44,MATCH($E1328,'المحافظات'!$A$5:$A$44,0)),0),0)))</f>
        <v/>
      </c>
      <c r="O1328" s="18">
        <f>IF(AND(B1328&amp;""="",F1328&amp;""=""),"",IF(I1328="تم التسليم",K1328+L1328-M1328-N1328,IF(I1328="مرتجع",-N1328,IF(I1328="ملغي",0,""))))</f>
        <v/>
      </c>
      <c r="P1328" s="6">
        <f>IF(AND(B1328&amp;""="",F1328&amp;""=""),"",IF(NOT(ISNUMBER(MATCH(F1328,'المنتجات'!$A$5:$A$204,0))),"كود المنتج غير معروف",IF(NOT(ISNUMBER(MATCH(E1328,'المحافظات'!$A$5:$A$44,0))),"المنطقة غير معروفة",IF(K1328&lt;0,"الخصم أكبر من قيمة الطلب",IF(I1328&amp;""="","اكتب الحالة","")))))</f>
        <v/>
      </c>
    </row>
    <row r="1329">
      <c r="A1329" s="17" t="n"/>
      <c r="B1329" s="5" t="n"/>
      <c r="C1329" s="5" t="n"/>
      <c r="D1329" s="13" t="n"/>
      <c r="E1329" s="5" t="n"/>
      <c r="F1329" s="5" t="n"/>
      <c r="G1329" s="15" t="n"/>
      <c r="H1329" s="14" t="n"/>
      <c r="I1329" s="5" t="n"/>
      <c r="J1329" s="6">
        <f>IF(AND(B1329&amp;""="",F1329&amp;""=""),"",IFERROR(INDEX('المنتجات'!$B$5:$B$204,MATCH($F1329,'المنتجات'!$A$5:$A$204,0))&amp;"",""))</f>
        <v/>
      </c>
      <c r="K1329" s="18">
        <f>IF(AND(B1329&amp;""="",F1329&amp;""=""),"",IFERROR(INDEX('المنتجات'!$D$5:$D$204,MATCH($F1329,'المنتجات'!$A$5:$A$204,0))*G1329-H1329,0))</f>
        <v/>
      </c>
      <c r="L1329" s="18">
        <f>IF(AND(B1329&amp;""="",F1329&amp;""=""),"",IF(I1329="تم التسليم",IFERROR(INDEX('المحافظات'!$B$5:$B$44,MATCH($E1329,'المحافظات'!$A$5:$A$44,0)),0),0))</f>
        <v/>
      </c>
      <c r="M1329" s="18">
        <f>IF(AND(B1329&amp;""="",F1329&amp;""=""),"",IFERROR(INDEX('المنتجات'!$C$5:$C$204,MATCH($F1329,'المنتجات'!$A$5:$A$204,0))*G1329,0))</f>
        <v/>
      </c>
      <c r="N1329" s="18">
        <f>IF(AND(B1329&amp;""="",F1329&amp;""=""),"",IF(I1329="تم التسليم",IFERROR(INDEX('المحافظات'!$C$5:$C$44,MATCH($E1329,'المحافظات'!$A$5:$A$44,0)),0),IF(I1329="مرتجع",IFERROR(INDEX('المحافظات'!$D$5:$D$44,MATCH($E1329,'المحافظات'!$A$5:$A$44,0)),0),0)))</f>
        <v/>
      </c>
      <c r="O1329" s="18">
        <f>IF(AND(B1329&amp;""="",F1329&amp;""=""),"",IF(I1329="تم التسليم",K1329+L1329-M1329-N1329,IF(I1329="مرتجع",-N1329,IF(I1329="ملغي",0,""))))</f>
        <v/>
      </c>
      <c r="P1329" s="6">
        <f>IF(AND(B1329&amp;""="",F1329&amp;""=""),"",IF(NOT(ISNUMBER(MATCH(F1329,'المنتجات'!$A$5:$A$204,0))),"كود المنتج غير معروف",IF(NOT(ISNUMBER(MATCH(E1329,'المحافظات'!$A$5:$A$44,0))),"المنطقة غير معروفة",IF(K1329&lt;0,"الخصم أكبر من قيمة الطلب",IF(I1329&amp;""="","اكتب الحالة","")))))</f>
        <v/>
      </c>
    </row>
    <row r="1330">
      <c r="A1330" s="17" t="n"/>
      <c r="B1330" s="5" t="n"/>
      <c r="C1330" s="5" t="n"/>
      <c r="D1330" s="13" t="n"/>
      <c r="E1330" s="5" t="n"/>
      <c r="F1330" s="5" t="n"/>
      <c r="G1330" s="15" t="n"/>
      <c r="H1330" s="14" t="n"/>
      <c r="I1330" s="5" t="n"/>
      <c r="J1330" s="6">
        <f>IF(AND(B1330&amp;""="",F1330&amp;""=""),"",IFERROR(INDEX('المنتجات'!$B$5:$B$204,MATCH($F1330,'المنتجات'!$A$5:$A$204,0))&amp;"",""))</f>
        <v/>
      </c>
      <c r="K1330" s="18">
        <f>IF(AND(B1330&amp;""="",F1330&amp;""=""),"",IFERROR(INDEX('المنتجات'!$D$5:$D$204,MATCH($F1330,'المنتجات'!$A$5:$A$204,0))*G1330-H1330,0))</f>
        <v/>
      </c>
      <c r="L1330" s="18">
        <f>IF(AND(B1330&amp;""="",F1330&amp;""=""),"",IF(I1330="تم التسليم",IFERROR(INDEX('المحافظات'!$B$5:$B$44,MATCH($E1330,'المحافظات'!$A$5:$A$44,0)),0),0))</f>
        <v/>
      </c>
      <c r="M1330" s="18">
        <f>IF(AND(B1330&amp;""="",F1330&amp;""=""),"",IFERROR(INDEX('المنتجات'!$C$5:$C$204,MATCH($F1330,'المنتجات'!$A$5:$A$204,0))*G1330,0))</f>
        <v/>
      </c>
      <c r="N1330" s="18">
        <f>IF(AND(B1330&amp;""="",F1330&amp;""=""),"",IF(I1330="تم التسليم",IFERROR(INDEX('المحافظات'!$C$5:$C$44,MATCH($E1330,'المحافظات'!$A$5:$A$44,0)),0),IF(I1330="مرتجع",IFERROR(INDEX('المحافظات'!$D$5:$D$44,MATCH($E1330,'المحافظات'!$A$5:$A$44,0)),0),0)))</f>
        <v/>
      </c>
      <c r="O1330" s="18">
        <f>IF(AND(B1330&amp;""="",F1330&amp;""=""),"",IF(I1330="تم التسليم",K1330+L1330-M1330-N1330,IF(I1330="مرتجع",-N1330,IF(I1330="ملغي",0,""))))</f>
        <v/>
      </c>
      <c r="P1330" s="6">
        <f>IF(AND(B1330&amp;""="",F1330&amp;""=""),"",IF(NOT(ISNUMBER(MATCH(F1330,'المنتجات'!$A$5:$A$204,0))),"كود المنتج غير معروف",IF(NOT(ISNUMBER(MATCH(E1330,'المحافظات'!$A$5:$A$44,0))),"المنطقة غير معروفة",IF(K1330&lt;0,"الخصم أكبر من قيمة الطلب",IF(I1330&amp;""="","اكتب الحالة","")))))</f>
        <v/>
      </c>
    </row>
    <row r="1331">
      <c r="A1331" s="17" t="n"/>
      <c r="B1331" s="5" t="n"/>
      <c r="C1331" s="5" t="n"/>
      <c r="D1331" s="13" t="n"/>
      <c r="E1331" s="5" t="n"/>
      <c r="F1331" s="5" t="n"/>
      <c r="G1331" s="15" t="n"/>
      <c r="H1331" s="14" t="n"/>
      <c r="I1331" s="5" t="n"/>
      <c r="J1331" s="6">
        <f>IF(AND(B1331&amp;""="",F1331&amp;""=""),"",IFERROR(INDEX('المنتجات'!$B$5:$B$204,MATCH($F1331,'المنتجات'!$A$5:$A$204,0))&amp;"",""))</f>
        <v/>
      </c>
      <c r="K1331" s="18">
        <f>IF(AND(B1331&amp;""="",F1331&amp;""=""),"",IFERROR(INDEX('المنتجات'!$D$5:$D$204,MATCH($F1331,'المنتجات'!$A$5:$A$204,0))*G1331-H1331,0))</f>
        <v/>
      </c>
      <c r="L1331" s="18">
        <f>IF(AND(B1331&amp;""="",F1331&amp;""=""),"",IF(I1331="تم التسليم",IFERROR(INDEX('المحافظات'!$B$5:$B$44,MATCH($E1331,'المحافظات'!$A$5:$A$44,0)),0),0))</f>
        <v/>
      </c>
      <c r="M1331" s="18">
        <f>IF(AND(B1331&amp;""="",F1331&amp;""=""),"",IFERROR(INDEX('المنتجات'!$C$5:$C$204,MATCH($F1331,'المنتجات'!$A$5:$A$204,0))*G1331,0))</f>
        <v/>
      </c>
      <c r="N1331" s="18">
        <f>IF(AND(B1331&amp;""="",F1331&amp;""=""),"",IF(I1331="تم التسليم",IFERROR(INDEX('المحافظات'!$C$5:$C$44,MATCH($E1331,'المحافظات'!$A$5:$A$44,0)),0),IF(I1331="مرتجع",IFERROR(INDEX('المحافظات'!$D$5:$D$44,MATCH($E1331,'المحافظات'!$A$5:$A$44,0)),0),0)))</f>
        <v/>
      </c>
      <c r="O1331" s="18">
        <f>IF(AND(B1331&amp;""="",F1331&amp;""=""),"",IF(I1331="تم التسليم",K1331+L1331-M1331-N1331,IF(I1331="مرتجع",-N1331,IF(I1331="ملغي",0,""))))</f>
        <v/>
      </c>
      <c r="P1331" s="6">
        <f>IF(AND(B1331&amp;""="",F1331&amp;""=""),"",IF(NOT(ISNUMBER(MATCH(F1331,'المنتجات'!$A$5:$A$204,0))),"كود المنتج غير معروف",IF(NOT(ISNUMBER(MATCH(E1331,'المحافظات'!$A$5:$A$44,0))),"المنطقة غير معروفة",IF(K1331&lt;0,"الخصم أكبر من قيمة الطلب",IF(I1331&amp;""="","اكتب الحالة","")))))</f>
        <v/>
      </c>
    </row>
    <row r="1332">
      <c r="A1332" s="17" t="n"/>
      <c r="B1332" s="5" t="n"/>
      <c r="C1332" s="5" t="n"/>
      <c r="D1332" s="13" t="n"/>
      <c r="E1332" s="5" t="n"/>
      <c r="F1332" s="5" t="n"/>
      <c r="G1332" s="15" t="n"/>
      <c r="H1332" s="14" t="n"/>
      <c r="I1332" s="5" t="n"/>
      <c r="J1332" s="6">
        <f>IF(AND(B1332&amp;""="",F1332&amp;""=""),"",IFERROR(INDEX('المنتجات'!$B$5:$B$204,MATCH($F1332,'المنتجات'!$A$5:$A$204,0))&amp;"",""))</f>
        <v/>
      </c>
      <c r="K1332" s="18">
        <f>IF(AND(B1332&amp;""="",F1332&amp;""=""),"",IFERROR(INDEX('المنتجات'!$D$5:$D$204,MATCH($F1332,'المنتجات'!$A$5:$A$204,0))*G1332-H1332,0))</f>
        <v/>
      </c>
      <c r="L1332" s="18">
        <f>IF(AND(B1332&amp;""="",F1332&amp;""=""),"",IF(I1332="تم التسليم",IFERROR(INDEX('المحافظات'!$B$5:$B$44,MATCH($E1332,'المحافظات'!$A$5:$A$44,0)),0),0))</f>
        <v/>
      </c>
      <c r="M1332" s="18">
        <f>IF(AND(B1332&amp;""="",F1332&amp;""=""),"",IFERROR(INDEX('المنتجات'!$C$5:$C$204,MATCH($F1332,'المنتجات'!$A$5:$A$204,0))*G1332,0))</f>
        <v/>
      </c>
      <c r="N1332" s="18">
        <f>IF(AND(B1332&amp;""="",F1332&amp;""=""),"",IF(I1332="تم التسليم",IFERROR(INDEX('المحافظات'!$C$5:$C$44,MATCH($E1332,'المحافظات'!$A$5:$A$44,0)),0),IF(I1332="مرتجع",IFERROR(INDEX('المحافظات'!$D$5:$D$44,MATCH($E1332,'المحافظات'!$A$5:$A$44,0)),0),0)))</f>
        <v/>
      </c>
      <c r="O1332" s="18">
        <f>IF(AND(B1332&amp;""="",F1332&amp;""=""),"",IF(I1332="تم التسليم",K1332+L1332-M1332-N1332,IF(I1332="مرتجع",-N1332,IF(I1332="ملغي",0,""))))</f>
        <v/>
      </c>
      <c r="P1332" s="6">
        <f>IF(AND(B1332&amp;""="",F1332&amp;""=""),"",IF(NOT(ISNUMBER(MATCH(F1332,'المنتجات'!$A$5:$A$204,0))),"كود المنتج غير معروف",IF(NOT(ISNUMBER(MATCH(E1332,'المحافظات'!$A$5:$A$44,0))),"المنطقة غير معروفة",IF(K1332&lt;0,"الخصم أكبر من قيمة الطلب",IF(I1332&amp;""="","اكتب الحالة","")))))</f>
        <v/>
      </c>
    </row>
    <row r="1333">
      <c r="A1333" s="17" t="n"/>
      <c r="B1333" s="5" t="n"/>
      <c r="C1333" s="5" t="n"/>
      <c r="D1333" s="13" t="n"/>
      <c r="E1333" s="5" t="n"/>
      <c r="F1333" s="5" t="n"/>
      <c r="G1333" s="15" t="n"/>
      <c r="H1333" s="14" t="n"/>
      <c r="I1333" s="5" t="n"/>
      <c r="J1333" s="6">
        <f>IF(AND(B1333&amp;""="",F1333&amp;""=""),"",IFERROR(INDEX('المنتجات'!$B$5:$B$204,MATCH($F1333,'المنتجات'!$A$5:$A$204,0))&amp;"",""))</f>
        <v/>
      </c>
      <c r="K1333" s="18">
        <f>IF(AND(B1333&amp;""="",F1333&amp;""=""),"",IFERROR(INDEX('المنتجات'!$D$5:$D$204,MATCH($F1333,'المنتجات'!$A$5:$A$204,0))*G1333-H1333,0))</f>
        <v/>
      </c>
      <c r="L1333" s="18">
        <f>IF(AND(B1333&amp;""="",F1333&amp;""=""),"",IF(I1333="تم التسليم",IFERROR(INDEX('المحافظات'!$B$5:$B$44,MATCH($E1333,'المحافظات'!$A$5:$A$44,0)),0),0))</f>
        <v/>
      </c>
      <c r="M1333" s="18">
        <f>IF(AND(B1333&amp;""="",F1333&amp;""=""),"",IFERROR(INDEX('المنتجات'!$C$5:$C$204,MATCH($F1333,'المنتجات'!$A$5:$A$204,0))*G1333,0))</f>
        <v/>
      </c>
      <c r="N1333" s="18">
        <f>IF(AND(B1333&amp;""="",F1333&amp;""=""),"",IF(I1333="تم التسليم",IFERROR(INDEX('المحافظات'!$C$5:$C$44,MATCH($E1333,'المحافظات'!$A$5:$A$44,0)),0),IF(I1333="مرتجع",IFERROR(INDEX('المحافظات'!$D$5:$D$44,MATCH($E1333,'المحافظات'!$A$5:$A$44,0)),0),0)))</f>
        <v/>
      </c>
      <c r="O1333" s="18">
        <f>IF(AND(B1333&amp;""="",F1333&amp;""=""),"",IF(I1333="تم التسليم",K1333+L1333-M1333-N1333,IF(I1333="مرتجع",-N1333,IF(I1333="ملغي",0,""))))</f>
        <v/>
      </c>
      <c r="P1333" s="6">
        <f>IF(AND(B1333&amp;""="",F1333&amp;""=""),"",IF(NOT(ISNUMBER(MATCH(F1333,'المنتجات'!$A$5:$A$204,0))),"كود المنتج غير معروف",IF(NOT(ISNUMBER(MATCH(E1333,'المحافظات'!$A$5:$A$44,0))),"المنطقة غير معروفة",IF(K1333&lt;0,"الخصم أكبر من قيمة الطلب",IF(I1333&amp;""="","اكتب الحالة","")))))</f>
        <v/>
      </c>
    </row>
    <row r="1334">
      <c r="A1334" s="17" t="n"/>
      <c r="B1334" s="5" t="n"/>
      <c r="C1334" s="5" t="n"/>
      <c r="D1334" s="13" t="n"/>
      <c r="E1334" s="5" t="n"/>
      <c r="F1334" s="5" t="n"/>
      <c r="G1334" s="15" t="n"/>
      <c r="H1334" s="14" t="n"/>
      <c r="I1334" s="5" t="n"/>
      <c r="J1334" s="6">
        <f>IF(AND(B1334&amp;""="",F1334&amp;""=""),"",IFERROR(INDEX('المنتجات'!$B$5:$B$204,MATCH($F1334,'المنتجات'!$A$5:$A$204,0))&amp;"",""))</f>
        <v/>
      </c>
      <c r="K1334" s="18">
        <f>IF(AND(B1334&amp;""="",F1334&amp;""=""),"",IFERROR(INDEX('المنتجات'!$D$5:$D$204,MATCH($F1334,'المنتجات'!$A$5:$A$204,0))*G1334-H1334,0))</f>
        <v/>
      </c>
      <c r="L1334" s="18">
        <f>IF(AND(B1334&amp;""="",F1334&amp;""=""),"",IF(I1334="تم التسليم",IFERROR(INDEX('المحافظات'!$B$5:$B$44,MATCH($E1334,'المحافظات'!$A$5:$A$44,0)),0),0))</f>
        <v/>
      </c>
      <c r="M1334" s="18">
        <f>IF(AND(B1334&amp;""="",F1334&amp;""=""),"",IFERROR(INDEX('المنتجات'!$C$5:$C$204,MATCH($F1334,'المنتجات'!$A$5:$A$204,0))*G1334,0))</f>
        <v/>
      </c>
      <c r="N1334" s="18">
        <f>IF(AND(B1334&amp;""="",F1334&amp;""=""),"",IF(I1334="تم التسليم",IFERROR(INDEX('المحافظات'!$C$5:$C$44,MATCH($E1334,'المحافظات'!$A$5:$A$44,0)),0),IF(I1334="مرتجع",IFERROR(INDEX('المحافظات'!$D$5:$D$44,MATCH($E1334,'المحافظات'!$A$5:$A$44,0)),0),0)))</f>
        <v/>
      </c>
      <c r="O1334" s="18">
        <f>IF(AND(B1334&amp;""="",F1334&amp;""=""),"",IF(I1334="تم التسليم",K1334+L1334-M1334-N1334,IF(I1334="مرتجع",-N1334,IF(I1334="ملغي",0,""))))</f>
        <v/>
      </c>
      <c r="P1334" s="6">
        <f>IF(AND(B1334&amp;""="",F1334&amp;""=""),"",IF(NOT(ISNUMBER(MATCH(F1334,'المنتجات'!$A$5:$A$204,0))),"كود المنتج غير معروف",IF(NOT(ISNUMBER(MATCH(E1334,'المحافظات'!$A$5:$A$44,0))),"المنطقة غير معروفة",IF(K1334&lt;0,"الخصم أكبر من قيمة الطلب",IF(I1334&amp;""="","اكتب الحالة","")))))</f>
        <v/>
      </c>
    </row>
    <row r="1335">
      <c r="A1335" s="17" t="n"/>
      <c r="B1335" s="5" t="n"/>
      <c r="C1335" s="5" t="n"/>
      <c r="D1335" s="13" t="n"/>
      <c r="E1335" s="5" t="n"/>
      <c r="F1335" s="5" t="n"/>
      <c r="G1335" s="15" t="n"/>
      <c r="H1335" s="14" t="n"/>
      <c r="I1335" s="5" t="n"/>
      <c r="J1335" s="6">
        <f>IF(AND(B1335&amp;""="",F1335&amp;""=""),"",IFERROR(INDEX('المنتجات'!$B$5:$B$204,MATCH($F1335,'المنتجات'!$A$5:$A$204,0))&amp;"",""))</f>
        <v/>
      </c>
      <c r="K1335" s="18">
        <f>IF(AND(B1335&amp;""="",F1335&amp;""=""),"",IFERROR(INDEX('المنتجات'!$D$5:$D$204,MATCH($F1335,'المنتجات'!$A$5:$A$204,0))*G1335-H1335,0))</f>
        <v/>
      </c>
      <c r="L1335" s="18">
        <f>IF(AND(B1335&amp;""="",F1335&amp;""=""),"",IF(I1335="تم التسليم",IFERROR(INDEX('المحافظات'!$B$5:$B$44,MATCH($E1335,'المحافظات'!$A$5:$A$44,0)),0),0))</f>
        <v/>
      </c>
      <c r="M1335" s="18">
        <f>IF(AND(B1335&amp;""="",F1335&amp;""=""),"",IFERROR(INDEX('المنتجات'!$C$5:$C$204,MATCH($F1335,'المنتجات'!$A$5:$A$204,0))*G1335,0))</f>
        <v/>
      </c>
      <c r="N1335" s="18">
        <f>IF(AND(B1335&amp;""="",F1335&amp;""=""),"",IF(I1335="تم التسليم",IFERROR(INDEX('المحافظات'!$C$5:$C$44,MATCH($E1335,'المحافظات'!$A$5:$A$44,0)),0),IF(I1335="مرتجع",IFERROR(INDEX('المحافظات'!$D$5:$D$44,MATCH($E1335,'المحافظات'!$A$5:$A$44,0)),0),0)))</f>
        <v/>
      </c>
      <c r="O1335" s="18">
        <f>IF(AND(B1335&amp;""="",F1335&amp;""=""),"",IF(I1335="تم التسليم",K1335+L1335-M1335-N1335,IF(I1335="مرتجع",-N1335,IF(I1335="ملغي",0,""))))</f>
        <v/>
      </c>
      <c r="P1335" s="6">
        <f>IF(AND(B1335&amp;""="",F1335&amp;""=""),"",IF(NOT(ISNUMBER(MATCH(F1335,'المنتجات'!$A$5:$A$204,0))),"كود المنتج غير معروف",IF(NOT(ISNUMBER(MATCH(E1335,'المحافظات'!$A$5:$A$44,0))),"المنطقة غير معروفة",IF(K1335&lt;0,"الخصم أكبر من قيمة الطلب",IF(I1335&amp;""="","اكتب الحالة","")))))</f>
        <v/>
      </c>
    </row>
    <row r="1336">
      <c r="A1336" s="17" t="n"/>
      <c r="B1336" s="5" t="n"/>
      <c r="C1336" s="5" t="n"/>
      <c r="D1336" s="13" t="n"/>
      <c r="E1336" s="5" t="n"/>
      <c r="F1336" s="5" t="n"/>
      <c r="G1336" s="15" t="n"/>
      <c r="H1336" s="14" t="n"/>
      <c r="I1336" s="5" t="n"/>
      <c r="J1336" s="6">
        <f>IF(AND(B1336&amp;""="",F1336&amp;""=""),"",IFERROR(INDEX('المنتجات'!$B$5:$B$204,MATCH($F1336,'المنتجات'!$A$5:$A$204,0))&amp;"",""))</f>
        <v/>
      </c>
      <c r="K1336" s="18">
        <f>IF(AND(B1336&amp;""="",F1336&amp;""=""),"",IFERROR(INDEX('المنتجات'!$D$5:$D$204,MATCH($F1336,'المنتجات'!$A$5:$A$204,0))*G1336-H1336,0))</f>
        <v/>
      </c>
      <c r="L1336" s="18">
        <f>IF(AND(B1336&amp;""="",F1336&amp;""=""),"",IF(I1336="تم التسليم",IFERROR(INDEX('المحافظات'!$B$5:$B$44,MATCH($E1336,'المحافظات'!$A$5:$A$44,0)),0),0))</f>
        <v/>
      </c>
      <c r="M1336" s="18">
        <f>IF(AND(B1336&amp;""="",F1336&amp;""=""),"",IFERROR(INDEX('المنتجات'!$C$5:$C$204,MATCH($F1336,'المنتجات'!$A$5:$A$204,0))*G1336,0))</f>
        <v/>
      </c>
      <c r="N1336" s="18">
        <f>IF(AND(B1336&amp;""="",F1336&amp;""=""),"",IF(I1336="تم التسليم",IFERROR(INDEX('المحافظات'!$C$5:$C$44,MATCH($E1336,'المحافظات'!$A$5:$A$44,0)),0),IF(I1336="مرتجع",IFERROR(INDEX('المحافظات'!$D$5:$D$44,MATCH($E1336,'المحافظات'!$A$5:$A$44,0)),0),0)))</f>
        <v/>
      </c>
      <c r="O1336" s="18">
        <f>IF(AND(B1336&amp;""="",F1336&amp;""=""),"",IF(I1336="تم التسليم",K1336+L1336-M1336-N1336,IF(I1336="مرتجع",-N1336,IF(I1336="ملغي",0,""))))</f>
        <v/>
      </c>
      <c r="P1336" s="6">
        <f>IF(AND(B1336&amp;""="",F1336&amp;""=""),"",IF(NOT(ISNUMBER(MATCH(F1336,'المنتجات'!$A$5:$A$204,0))),"كود المنتج غير معروف",IF(NOT(ISNUMBER(MATCH(E1336,'المحافظات'!$A$5:$A$44,0))),"المنطقة غير معروفة",IF(K1336&lt;0,"الخصم أكبر من قيمة الطلب",IF(I1336&amp;""="","اكتب الحالة","")))))</f>
        <v/>
      </c>
    </row>
    <row r="1337">
      <c r="A1337" s="17" t="n"/>
      <c r="B1337" s="5" t="n"/>
      <c r="C1337" s="5" t="n"/>
      <c r="D1337" s="13" t="n"/>
      <c r="E1337" s="5" t="n"/>
      <c r="F1337" s="5" t="n"/>
      <c r="G1337" s="15" t="n"/>
      <c r="H1337" s="14" t="n"/>
      <c r="I1337" s="5" t="n"/>
      <c r="J1337" s="6">
        <f>IF(AND(B1337&amp;""="",F1337&amp;""=""),"",IFERROR(INDEX('المنتجات'!$B$5:$B$204,MATCH($F1337,'المنتجات'!$A$5:$A$204,0))&amp;"",""))</f>
        <v/>
      </c>
      <c r="K1337" s="18">
        <f>IF(AND(B1337&amp;""="",F1337&amp;""=""),"",IFERROR(INDEX('المنتجات'!$D$5:$D$204,MATCH($F1337,'المنتجات'!$A$5:$A$204,0))*G1337-H1337,0))</f>
        <v/>
      </c>
      <c r="L1337" s="18">
        <f>IF(AND(B1337&amp;""="",F1337&amp;""=""),"",IF(I1337="تم التسليم",IFERROR(INDEX('المحافظات'!$B$5:$B$44,MATCH($E1337,'المحافظات'!$A$5:$A$44,0)),0),0))</f>
        <v/>
      </c>
      <c r="M1337" s="18">
        <f>IF(AND(B1337&amp;""="",F1337&amp;""=""),"",IFERROR(INDEX('المنتجات'!$C$5:$C$204,MATCH($F1337,'المنتجات'!$A$5:$A$204,0))*G1337,0))</f>
        <v/>
      </c>
      <c r="N1337" s="18">
        <f>IF(AND(B1337&amp;""="",F1337&amp;""=""),"",IF(I1337="تم التسليم",IFERROR(INDEX('المحافظات'!$C$5:$C$44,MATCH($E1337,'المحافظات'!$A$5:$A$44,0)),0),IF(I1337="مرتجع",IFERROR(INDEX('المحافظات'!$D$5:$D$44,MATCH($E1337,'المحافظات'!$A$5:$A$44,0)),0),0)))</f>
        <v/>
      </c>
      <c r="O1337" s="18">
        <f>IF(AND(B1337&amp;""="",F1337&amp;""=""),"",IF(I1337="تم التسليم",K1337+L1337-M1337-N1337,IF(I1337="مرتجع",-N1337,IF(I1337="ملغي",0,""))))</f>
        <v/>
      </c>
      <c r="P1337" s="6">
        <f>IF(AND(B1337&amp;""="",F1337&amp;""=""),"",IF(NOT(ISNUMBER(MATCH(F1337,'المنتجات'!$A$5:$A$204,0))),"كود المنتج غير معروف",IF(NOT(ISNUMBER(MATCH(E1337,'المحافظات'!$A$5:$A$44,0))),"المنطقة غير معروفة",IF(K1337&lt;0,"الخصم أكبر من قيمة الطلب",IF(I1337&amp;""="","اكتب الحالة","")))))</f>
        <v/>
      </c>
    </row>
    <row r="1338">
      <c r="A1338" s="17" t="n"/>
      <c r="B1338" s="5" t="n"/>
      <c r="C1338" s="5" t="n"/>
      <c r="D1338" s="13" t="n"/>
      <c r="E1338" s="5" t="n"/>
      <c r="F1338" s="5" t="n"/>
      <c r="G1338" s="15" t="n"/>
      <c r="H1338" s="14" t="n"/>
      <c r="I1338" s="5" t="n"/>
      <c r="J1338" s="6">
        <f>IF(AND(B1338&amp;""="",F1338&amp;""=""),"",IFERROR(INDEX('المنتجات'!$B$5:$B$204,MATCH($F1338,'المنتجات'!$A$5:$A$204,0))&amp;"",""))</f>
        <v/>
      </c>
      <c r="K1338" s="18">
        <f>IF(AND(B1338&amp;""="",F1338&amp;""=""),"",IFERROR(INDEX('المنتجات'!$D$5:$D$204,MATCH($F1338,'المنتجات'!$A$5:$A$204,0))*G1338-H1338,0))</f>
        <v/>
      </c>
      <c r="L1338" s="18">
        <f>IF(AND(B1338&amp;""="",F1338&amp;""=""),"",IF(I1338="تم التسليم",IFERROR(INDEX('المحافظات'!$B$5:$B$44,MATCH($E1338,'المحافظات'!$A$5:$A$44,0)),0),0))</f>
        <v/>
      </c>
      <c r="M1338" s="18">
        <f>IF(AND(B1338&amp;""="",F1338&amp;""=""),"",IFERROR(INDEX('المنتجات'!$C$5:$C$204,MATCH($F1338,'المنتجات'!$A$5:$A$204,0))*G1338,0))</f>
        <v/>
      </c>
      <c r="N1338" s="18">
        <f>IF(AND(B1338&amp;""="",F1338&amp;""=""),"",IF(I1338="تم التسليم",IFERROR(INDEX('المحافظات'!$C$5:$C$44,MATCH($E1338,'المحافظات'!$A$5:$A$44,0)),0),IF(I1338="مرتجع",IFERROR(INDEX('المحافظات'!$D$5:$D$44,MATCH($E1338,'المحافظات'!$A$5:$A$44,0)),0),0)))</f>
        <v/>
      </c>
      <c r="O1338" s="18">
        <f>IF(AND(B1338&amp;""="",F1338&amp;""=""),"",IF(I1338="تم التسليم",K1338+L1338-M1338-N1338,IF(I1338="مرتجع",-N1338,IF(I1338="ملغي",0,""))))</f>
        <v/>
      </c>
      <c r="P1338" s="6">
        <f>IF(AND(B1338&amp;""="",F1338&amp;""=""),"",IF(NOT(ISNUMBER(MATCH(F1338,'المنتجات'!$A$5:$A$204,0))),"كود المنتج غير معروف",IF(NOT(ISNUMBER(MATCH(E1338,'المحافظات'!$A$5:$A$44,0))),"المنطقة غير معروفة",IF(K1338&lt;0,"الخصم أكبر من قيمة الطلب",IF(I1338&amp;""="","اكتب الحالة","")))))</f>
        <v/>
      </c>
    </row>
    <row r="1339">
      <c r="A1339" s="17" t="n"/>
      <c r="B1339" s="5" t="n"/>
      <c r="C1339" s="5" t="n"/>
      <c r="D1339" s="13" t="n"/>
      <c r="E1339" s="5" t="n"/>
      <c r="F1339" s="5" t="n"/>
      <c r="G1339" s="15" t="n"/>
      <c r="H1339" s="14" t="n"/>
      <c r="I1339" s="5" t="n"/>
      <c r="J1339" s="6">
        <f>IF(AND(B1339&amp;""="",F1339&amp;""=""),"",IFERROR(INDEX('المنتجات'!$B$5:$B$204,MATCH($F1339,'المنتجات'!$A$5:$A$204,0))&amp;"",""))</f>
        <v/>
      </c>
      <c r="K1339" s="18">
        <f>IF(AND(B1339&amp;""="",F1339&amp;""=""),"",IFERROR(INDEX('المنتجات'!$D$5:$D$204,MATCH($F1339,'المنتجات'!$A$5:$A$204,0))*G1339-H1339,0))</f>
        <v/>
      </c>
      <c r="L1339" s="18">
        <f>IF(AND(B1339&amp;""="",F1339&amp;""=""),"",IF(I1339="تم التسليم",IFERROR(INDEX('المحافظات'!$B$5:$B$44,MATCH($E1339,'المحافظات'!$A$5:$A$44,0)),0),0))</f>
        <v/>
      </c>
      <c r="M1339" s="18">
        <f>IF(AND(B1339&amp;""="",F1339&amp;""=""),"",IFERROR(INDEX('المنتجات'!$C$5:$C$204,MATCH($F1339,'المنتجات'!$A$5:$A$204,0))*G1339,0))</f>
        <v/>
      </c>
      <c r="N1339" s="18">
        <f>IF(AND(B1339&amp;""="",F1339&amp;""=""),"",IF(I1339="تم التسليم",IFERROR(INDEX('المحافظات'!$C$5:$C$44,MATCH($E1339,'المحافظات'!$A$5:$A$44,0)),0),IF(I1339="مرتجع",IFERROR(INDEX('المحافظات'!$D$5:$D$44,MATCH($E1339,'المحافظات'!$A$5:$A$44,0)),0),0)))</f>
        <v/>
      </c>
      <c r="O1339" s="18">
        <f>IF(AND(B1339&amp;""="",F1339&amp;""=""),"",IF(I1339="تم التسليم",K1339+L1339-M1339-N1339,IF(I1339="مرتجع",-N1339,IF(I1339="ملغي",0,""))))</f>
        <v/>
      </c>
      <c r="P1339" s="6">
        <f>IF(AND(B1339&amp;""="",F1339&amp;""=""),"",IF(NOT(ISNUMBER(MATCH(F1339,'المنتجات'!$A$5:$A$204,0))),"كود المنتج غير معروف",IF(NOT(ISNUMBER(MATCH(E1339,'المحافظات'!$A$5:$A$44,0))),"المنطقة غير معروفة",IF(K1339&lt;0,"الخصم أكبر من قيمة الطلب",IF(I1339&amp;""="","اكتب الحالة","")))))</f>
        <v/>
      </c>
    </row>
    <row r="1340">
      <c r="A1340" s="17" t="n"/>
      <c r="B1340" s="5" t="n"/>
      <c r="C1340" s="5" t="n"/>
      <c r="D1340" s="13" t="n"/>
      <c r="E1340" s="5" t="n"/>
      <c r="F1340" s="5" t="n"/>
      <c r="G1340" s="15" t="n"/>
      <c r="H1340" s="14" t="n"/>
      <c r="I1340" s="5" t="n"/>
      <c r="J1340" s="6">
        <f>IF(AND(B1340&amp;""="",F1340&amp;""=""),"",IFERROR(INDEX('المنتجات'!$B$5:$B$204,MATCH($F1340,'المنتجات'!$A$5:$A$204,0))&amp;"",""))</f>
        <v/>
      </c>
      <c r="K1340" s="18">
        <f>IF(AND(B1340&amp;""="",F1340&amp;""=""),"",IFERROR(INDEX('المنتجات'!$D$5:$D$204,MATCH($F1340,'المنتجات'!$A$5:$A$204,0))*G1340-H1340,0))</f>
        <v/>
      </c>
      <c r="L1340" s="18">
        <f>IF(AND(B1340&amp;""="",F1340&amp;""=""),"",IF(I1340="تم التسليم",IFERROR(INDEX('المحافظات'!$B$5:$B$44,MATCH($E1340,'المحافظات'!$A$5:$A$44,0)),0),0))</f>
        <v/>
      </c>
      <c r="M1340" s="18">
        <f>IF(AND(B1340&amp;""="",F1340&amp;""=""),"",IFERROR(INDEX('المنتجات'!$C$5:$C$204,MATCH($F1340,'المنتجات'!$A$5:$A$204,0))*G1340,0))</f>
        <v/>
      </c>
      <c r="N1340" s="18">
        <f>IF(AND(B1340&amp;""="",F1340&amp;""=""),"",IF(I1340="تم التسليم",IFERROR(INDEX('المحافظات'!$C$5:$C$44,MATCH($E1340,'المحافظات'!$A$5:$A$44,0)),0),IF(I1340="مرتجع",IFERROR(INDEX('المحافظات'!$D$5:$D$44,MATCH($E1340,'المحافظات'!$A$5:$A$44,0)),0),0)))</f>
        <v/>
      </c>
      <c r="O1340" s="18">
        <f>IF(AND(B1340&amp;""="",F1340&amp;""=""),"",IF(I1340="تم التسليم",K1340+L1340-M1340-N1340,IF(I1340="مرتجع",-N1340,IF(I1340="ملغي",0,""))))</f>
        <v/>
      </c>
      <c r="P1340" s="6">
        <f>IF(AND(B1340&amp;""="",F1340&amp;""=""),"",IF(NOT(ISNUMBER(MATCH(F1340,'المنتجات'!$A$5:$A$204,0))),"كود المنتج غير معروف",IF(NOT(ISNUMBER(MATCH(E1340,'المحافظات'!$A$5:$A$44,0))),"المنطقة غير معروفة",IF(K1340&lt;0,"الخصم أكبر من قيمة الطلب",IF(I1340&amp;""="","اكتب الحالة","")))))</f>
        <v/>
      </c>
    </row>
    <row r="1341">
      <c r="A1341" s="17" t="n"/>
      <c r="B1341" s="5" t="n"/>
      <c r="C1341" s="5" t="n"/>
      <c r="D1341" s="13" t="n"/>
      <c r="E1341" s="5" t="n"/>
      <c r="F1341" s="5" t="n"/>
      <c r="G1341" s="15" t="n"/>
      <c r="H1341" s="14" t="n"/>
      <c r="I1341" s="5" t="n"/>
      <c r="J1341" s="6">
        <f>IF(AND(B1341&amp;""="",F1341&amp;""=""),"",IFERROR(INDEX('المنتجات'!$B$5:$B$204,MATCH($F1341,'المنتجات'!$A$5:$A$204,0))&amp;"",""))</f>
        <v/>
      </c>
      <c r="K1341" s="18">
        <f>IF(AND(B1341&amp;""="",F1341&amp;""=""),"",IFERROR(INDEX('المنتجات'!$D$5:$D$204,MATCH($F1341,'المنتجات'!$A$5:$A$204,0))*G1341-H1341,0))</f>
        <v/>
      </c>
      <c r="L1341" s="18">
        <f>IF(AND(B1341&amp;""="",F1341&amp;""=""),"",IF(I1341="تم التسليم",IFERROR(INDEX('المحافظات'!$B$5:$B$44,MATCH($E1341,'المحافظات'!$A$5:$A$44,0)),0),0))</f>
        <v/>
      </c>
      <c r="M1341" s="18">
        <f>IF(AND(B1341&amp;""="",F1341&amp;""=""),"",IFERROR(INDEX('المنتجات'!$C$5:$C$204,MATCH($F1341,'المنتجات'!$A$5:$A$204,0))*G1341,0))</f>
        <v/>
      </c>
      <c r="N1341" s="18">
        <f>IF(AND(B1341&amp;""="",F1341&amp;""=""),"",IF(I1341="تم التسليم",IFERROR(INDEX('المحافظات'!$C$5:$C$44,MATCH($E1341,'المحافظات'!$A$5:$A$44,0)),0),IF(I1341="مرتجع",IFERROR(INDEX('المحافظات'!$D$5:$D$44,MATCH($E1341,'المحافظات'!$A$5:$A$44,0)),0),0)))</f>
        <v/>
      </c>
      <c r="O1341" s="18">
        <f>IF(AND(B1341&amp;""="",F1341&amp;""=""),"",IF(I1341="تم التسليم",K1341+L1341-M1341-N1341,IF(I1341="مرتجع",-N1341,IF(I1341="ملغي",0,""))))</f>
        <v/>
      </c>
      <c r="P1341" s="6">
        <f>IF(AND(B1341&amp;""="",F1341&amp;""=""),"",IF(NOT(ISNUMBER(MATCH(F1341,'المنتجات'!$A$5:$A$204,0))),"كود المنتج غير معروف",IF(NOT(ISNUMBER(MATCH(E1341,'المحافظات'!$A$5:$A$44,0))),"المنطقة غير معروفة",IF(K1341&lt;0,"الخصم أكبر من قيمة الطلب",IF(I1341&amp;""="","اكتب الحالة","")))))</f>
        <v/>
      </c>
    </row>
    <row r="1342">
      <c r="A1342" s="17" t="n"/>
      <c r="B1342" s="5" t="n"/>
      <c r="C1342" s="5" t="n"/>
      <c r="D1342" s="13" t="n"/>
      <c r="E1342" s="5" t="n"/>
      <c r="F1342" s="5" t="n"/>
      <c r="G1342" s="15" t="n"/>
      <c r="H1342" s="14" t="n"/>
      <c r="I1342" s="5" t="n"/>
      <c r="J1342" s="6">
        <f>IF(AND(B1342&amp;""="",F1342&amp;""=""),"",IFERROR(INDEX('المنتجات'!$B$5:$B$204,MATCH($F1342,'المنتجات'!$A$5:$A$204,0))&amp;"",""))</f>
        <v/>
      </c>
      <c r="K1342" s="18">
        <f>IF(AND(B1342&amp;""="",F1342&amp;""=""),"",IFERROR(INDEX('المنتجات'!$D$5:$D$204,MATCH($F1342,'المنتجات'!$A$5:$A$204,0))*G1342-H1342,0))</f>
        <v/>
      </c>
      <c r="L1342" s="18">
        <f>IF(AND(B1342&amp;""="",F1342&amp;""=""),"",IF(I1342="تم التسليم",IFERROR(INDEX('المحافظات'!$B$5:$B$44,MATCH($E1342,'المحافظات'!$A$5:$A$44,0)),0),0))</f>
        <v/>
      </c>
      <c r="M1342" s="18">
        <f>IF(AND(B1342&amp;""="",F1342&amp;""=""),"",IFERROR(INDEX('المنتجات'!$C$5:$C$204,MATCH($F1342,'المنتجات'!$A$5:$A$204,0))*G1342,0))</f>
        <v/>
      </c>
      <c r="N1342" s="18">
        <f>IF(AND(B1342&amp;""="",F1342&amp;""=""),"",IF(I1342="تم التسليم",IFERROR(INDEX('المحافظات'!$C$5:$C$44,MATCH($E1342,'المحافظات'!$A$5:$A$44,0)),0),IF(I1342="مرتجع",IFERROR(INDEX('المحافظات'!$D$5:$D$44,MATCH($E1342,'المحافظات'!$A$5:$A$44,0)),0),0)))</f>
        <v/>
      </c>
      <c r="O1342" s="18">
        <f>IF(AND(B1342&amp;""="",F1342&amp;""=""),"",IF(I1342="تم التسليم",K1342+L1342-M1342-N1342,IF(I1342="مرتجع",-N1342,IF(I1342="ملغي",0,""))))</f>
        <v/>
      </c>
      <c r="P1342" s="6">
        <f>IF(AND(B1342&amp;""="",F1342&amp;""=""),"",IF(NOT(ISNUMBER(MATCH(F1342,'المنتجات'!$A$5:$A$204,0))),"كود المنتج غير معروف",IF(NOT(ISNUMBER(MATCH(E1342,'المحافظات'!$A$5:$A$44,0))),"المنطقة غير معروفة",IF(K1342&lt;0,"الخصم أكبر من قيمة الطلب",IF(I1342&amp;""="","اكتب الحالة","")))))</f>
        <v/>
      </c>
    </row>
    <row r="1343">
      <c r="A1343" s="17" t="n"/>
      <c r="B1343" s="5" t="n"/>
      <c r="C1343" s="5" t="n"/>
      <c r="D1343" s="13" t="n"/>
      <c r="E1343" s="5" t="n"/>
      <c r="F1343" s="5" t="n"/>
      <c r="G1343" s="15" t="n"/>
      <c r="H1343" s="14" t="n"/>
      <c r="I1343" s="5" t="n"/>
      <c r="J1343" s="6">
        <f>IF(AND(B1343&amp;""="",F1343&amp;""=""),"",IFERROR(INDEX('المنتجات'!$B$5:$B$204,MATCH($F1343,'المنتجات'!$A$5:$A$204,0))&amp;"",""))</f>
        <v/>
      </c>
      <c r="K1343" s="18">
        <f>IF(AND(B1343&amp;""="",F1343&amp;""=""),"",IFERROR(INDEX('المنتجات'!$D$5:$D$204,MATCH($F1343,'المنتجات'!$A$5:$A$204,0))*G1343-H1343,0))</f>
        <v/>
      </c>
      <c r="L1343" s="18">
        <f>IF(AND(B1343&amp;""="",F1343&amp;""=""),"",IF(I1343="تم التسليم",IFERROR(INDEX('المحافظات'!$B$5:$B$44,MATCH($E1343,'المحافظات'!$A$5:$A$44,0)),0),0))</f>
        <v/>
      </c>
      <c r="M1343" s="18">
        <f>IF(AND(B1343&amp;""="",F1343&amp;""=""),"",IFERROR(INDEX('المنتجات'!$C$5:$C$204,MATCH($F1343,'المنتجات'!$A$5:$A$204,0))*G1343,0))</f>
        <v/>
      </c>
      <c r="N1343" s="18">
        <f>IF(AND(B1343&amp;""="",F1343&amp;""=""),"",IF(I1343="تم التسليم",IFERROR(INDEX('المحافظات'!$C$5:$C$44,MATCH($E1343,'المحافظات'!$A$5:$A$44,0)),0),IF(I1343="مرتجع",IFERROR(INDEX('المحافظات'!$D$5:$D$44,MATCH($E1343,'المحافظات'!$A$5:$A$44,0)),0),0)))</f>
        <v/>
      </c>
      <c r="O1343" s="18">
        <f>IF(AND(B1343&amp;""="",F1343&amp;""=""),"",IF(I1343="تم التسليم",K1343+L1343-M1343-N1343,IF(I1343="مرتجع",-N1343,IF(I1343="ملغي",0,""))))</f>
        <v/>
      </c>
      <c r="P1343" s="6">
        <f>IF(AND(B1343&amp;""="",F1343&amp;""=""),"",IF(NOT(ISNUMBER(MATCH(F1343,'المنتجات'!$A$5:$A$204,0))),"كود المنتج غير معروف",IF(NOT(ISNUMBER(MATCH(E1343,'المحافظات'!$A$5:$A$44,0))),"المنطقة غير معروفة",IF(K1343&lt;0,"الخصم أكبر من قيمة الطلب",IF(I1343&amp;""="","اكتب الحالة","")))))</f>
        <v/>
      </c>
    </row>
    <row r="1344">
      <c r="A1344" s="17" t="n"/>
      <c r="B1344" s="5" t="n"/>
      <c r="C1344" s="5" t="n"/>
      <c r="D1344" s="13" t="n"/>
      <c r="E1344" s="5" t="n"/>
      <c r="F1344" s="5" t="n"/>
      <c r="G1344" s="15" t="n"/>
      <c r="H1344" s="14" t="n"/>
      <c r="I1344" s="5" t="n"/>
      <c r="J1344" s="6">
        <f>IF(AND(B1344&amp;""="",F1344&amp;""=""),"",IFERROR(INDEX('المنتجات'!$B$5:$B$204,MATCH($F1344,'المنتجات'!$A$5:$A$204,0))&amp;"",""))</f>
        <v/>
      </c>
      <c r="K1344" s="18">
        <f>IF(AND(B1344&amp;""="",F1344&amp;""=""),"",IFERROR(INDEX('المنتجات'!$D$5:$D$204,MATCH($F1344,'المنتجات'!$A$5:$A$204,0))*G1344-H1344,0))</f>
        <v/>
      </c>
      <c r="L1344" s="18">
        <f>IF(AND(B1344&amp;""="",F1344&amp;""=""),"",IF(I1344="تم التسليم",IFERROR(INDEX('المحافظات'!$B$5:$B$44,MATCH($E1344,'المحافظات'!$A$5:$A$44,0)),0),0))</f>
        <v/>
      </c>
      <c r="M1344" s="18">
        <f>IF(AND(B1344&amp;""="",F1344&amp;""=""),"",IFERROR(INDEX('المنتجات'!$C$5:$C$204,MATCH($F1344,'المنتجات'!$A$5:$A$204,0))*G1344,0))</f>
        <v/>
      </c>
      <c r="N1344" s="18">
        <f>IF(AND(B1344&amp;""="",F1344&amp;""=""),"",IF(I1344="تم التسليم",IFERROR(INDEX('المحافظات'!$C$5:$C$44,MATCH($E1344,'المحافظات'!$A$5:$A$44,0)),0),IF(I1344="مرتجع",IFERROR(INDEX('المحافظات'!$D$5:$D$44,MATCH($E1344,'المحافظات'!$A$5:$A$44,0)),0),0)))</f>
        <v/>
      </c>
      <c r="O1344" s="18">
        <f>IF(AND(B1344&amp;""="",F1344&amp;""=""),"",IF(I1344="تم التسليم",K1344+L1344-M1344-N1344,IF(I1344="مرتجع",-N1344,IF(I1344="ملغي",0,""))))</f>
        <v/>
      </c>
      <c r="P1344" s="6">
        <f>IF(AND(B1344&amp;""="",F1344&amp;""=""),"",IF(NOT(ISNUMBER(MATCH(F1344,'المنتجات'!$A$5:$A$204,0))),"كود المنتج غير معروف",IF(NOT(ISNUMBER(MATCH(E1344,'المحافظات'!$A$5:$A$44,0))),"المنطقة غير معروفة",IF(K1344&lt;0,"الخصم أكبر من قيمة الطلب",IF(I1344&amp;""="","اكتب الحالة","")))))</f>
        <v/>
      </c>
    </row>
    <row r="1345">
      <c r="A1345" s="17" t="n"/>
      <c r="B1345" s="5" t="n"/>
      <c r="C1345" s="5" t="n"/>
      <c r="D1345" s="13" t="n"/>
      <c r="E1345" s="5" t="n"/>
      <c r="F1345" s="5" t="n"/>
      <c r="G1345" s="15" t="n"/>
      <c r="H1345" s="14" t="n"/>
      <c r="I1345" s="5" t="n"/>
      <c r="J1345" s="6">
        <f>IF(AND(B1345&amp;""="",F1345&amp;""=""),"",IFERROR(INDEX('المنتجات'!$B$5:$B$204,MATCH($F1345,'المنتجات'!$A$5:$A$204,0))&amp;"",""))</f>
        <v/>
      </c>
      <c r="K1345" s="18">
        <f>IF(AND(B1345&amp;""="",F1345&amp;""=""),"",IFERROR(INDEX('المنتجات'!$D$5:$D$204,MATCH($F1345,'المنتجات'!$A$5:$A$204,0))*G1345-H1345,0))</f>
        <v/>
      </c>
      <c r="L1345" s="18">
        <f>IF(AND(B1345&amp;""="",F1345&amp;""=""),"",IF(I1345="تم التسليم",IFERROR(INDEX('المحافظات'!$B$5:$B$44,MATCH($E1345,'المحافظات'!$A$5:$A$44,0)),0),0))</f>
        <v/>
      </c>
      <c r="M1345" s="18">
        <f>IF(AND(B1345&amp;""="",F1345&amp;""=""),"",IFERROR(INDEX('المنتجات'!$C$5:$C$204,MATCH($F1345,'المنتجات'!$A$5:$A$204,0))*G1345,0))</f>
        <v/>
      </c>
      <c r="N1345" s="18">
        <f>IF(AND(B1345&amp;""="",F1345&amp;""=""),"",IF(I1345="تم التسليم",IFERROR(INDEX('المحافظات'!$C$5:$C$44,MATCH($E1345,'المحافظات'!$A$5:$A$44,0)),0),IF(I1345="مرتجع",IFERROR(INDEX('المحافظات'!$D$5:$D$44,MATCH($E1345,'المحافظات'!$A$5:$A$44,0)),0),0)))</f>
        <v/>
      </c>
      <c r="O1345" s="18">
        <f>IF(AND(B1345&amp;""="",F1345&amp;""=""),"",IF(I1345="تم التسليم",K1345+L1345-M1345-N1345,IF(I1345="مرتجع",-N1345,IF(I1345="ملغي",0,""))))</f>
        <v/>
      </c>
      <c r="P1345" s="6">
        <f>IF(AND(B1345&amp;""="",F1345&amp;""=""),"",IF(NOT(ISNUMBER(MATCH(F1345,'المنتجات'!$A$5:$A$204,0))),"كود المنتج غير معروف",IF(NOT(ISNUMBER(MATCH(E1345,'المحافظات'!$A$5:$A$44,0))),"المنطقة غير معروفة",IF(K1345&lt;0,"الخصم أكبر من قيمة الطلب",IF(I1345&amp;""="","اكتب الحالة","")))))</f>
        <v/>
      </c>
    </row>
    <row r="1346">
      <c r="A1346" s="17" t="n"/>
      <c r="B1346" s="5" t="n"/>
      <c r="C1346" s="5" t="n"/>
      <c r="D1346" s="13" t="n"/>
      <c r="E1346" s="5" t="n"/>
      <c r="F1346" s="5" t="n"/>
      <c r="G1346" s="15" t="n"/>
      <c r="H1346" s="14" t="n"/>
      <c r="I1346" s="5" t="n"/>
      <c r="J1346" s="6">
        <f>IF(AND(B1346&amp;""="",F1346&amp;""=""),"",IFERROR(INDEX('المنتجات'!$B$5:$B$204,MATCH($F1346,'المنتجات'!$A$5:$A$204,0))&amp;"",""))</f>
        <v/>
      </c>
      <c r="K1346" s="18">
        <f>IF(AND(B1346&amp;""="",F1346&amp;""=""),"",IFERROR(INDEX('المنتجات'!$D$5:$D$204,MATCH($F1346,'المنتجات'!$A$5:$A$204,0))*G1346-H1346,0))</f>
        <v/>
      </c>
      <c r="L1346" s="18">
        <f>IF(AND(B1346&amp;""="",F1346&amp;""=""),"",IF(I1346="تم التسليم",IFERROR(INDEX('المحافظات'!$B$5:$B$44,MATCH($E1346,'المحافظات'!$A$5:$A$44,0)),0),0))</f>
        <v/>
      </c>
      <c r="M1346" s="18">
        <f>IF(AND(B1346&amp;""="",F1346&amp;""=""),"",IFERROR(INDEX('المنتجات'!$C$5:$C$204,MATCH($F1346,'المنتجات'!$A$5:$A$204,0))*G1346,0))</f>
        <v/>
      </c>
      <c r="N1346" s="18">
        <f>IF(AND(B1346&amp;""="",F1346&amp;""=""),"",IF(I1346="تم التسليم",IFERROR(INDEX('المحافظات'!$C$5:$C$44,MATCH($E1346,'المحافظات'!$A$5:$A$44,0)),0),IF(I1346="مرتجع",IFERROR(INDEX('المحافظات'!$D$5:$D$44,MATCH($E1346,'المحافظات'!$A$5:$A$44,0)),0),0)))</f>
        <v/>
      </c>
      <c r="O1346" s="18">
        <f>IF(AND(B1346&amp;""="",F1346&amp;""=""),"",IF(I1346="تم التسليم",K1346+L1346-M1346-N1346,IF(I1346="مرتجع",-N1346,IF(I1346="ملغي",0,""))))</f>
        <v/>
      </c>
      <c r="P1346" s="6">
        <f>IF(AND(B1346&amp;""="",F1346&amp;""=""),"",IF(NOT(ISNUMBER(MATCH(F1346,'المنتجات'!$A$5:$A$204,0))),"كود المنتج غير معروف",IF(NOT(ISNUMBER(MATCH(E1346,'المحافظات'!$A$5:$A$44,0))),"المنطقة غير معروفة",IF(K1346&lt;0,"الخصم أكبر من قيمة الطلب",IF(I1346&amp;""="","اكتب الحالة","")))))</f>
        <v/>
      </c>
    </row>
    <row r="1347">
      <c r="A1347" s="17" t="n"/>
      <c r="B1347" s="5" t="n"/>
      <c r="C1347" s="5" t="n"/>
      <c r="D1347" s="13" t="n"/>
      <c r="E1347" s="5" t="n"/>
      <c r="F1347" s="5" t="n"/>
      <c r="G1347" s="15" t="n"/>
      <c r="H1347" s="14" t="n"/>
      <c r="I1347" s="5" t="n"/>
      <c r="J1347" s="6">
        <f>IF(AND(B1347&amp;""="",F1347&amp;""=""),"",IFERROR(INDEX('المنتجات'!$B$5:$B$204,MATCH($F1347,'المنتجات'!$A$5:$A$204,0))&amp;"",""))</f>
        <v/>
      </c>
      <c r="K1347" s="18">
        <f>IF(AND(B1347&amp;""="",F1347&amp;""=""),"",IFERROR(INDEX('المنتجات'!$D$5:$D$204,MATCH($F1347,'المنتجات'!$A$5:$A$204,0))*G1347-H1347,0))</f>
        <v/>
      </c>
      <c r="L1347" s="18">
        <f>IF(AND(B1347&amp;""="",F1347&amp;""=""),"",IF(I1347="تم التسليم",IFERROR(INDEX('المحافظات'!$B$5:$B$44,MATCH($E1347,'المحافظات'!$A$5:$A$44,0)),0),0))</f>
        <v/>
      </c>
      <c r="M1347" s="18">
        <f>IF(AND(B1347&amp;""="",F1347&amp;""=""),"",IFERROR(INDEX('المنتجات'!$C$5:$C$204,MATCH($F1347,'المنتجات'!$A$5:$A$204,0))*G1347,0))</f>
        <v/>
      </c>
      <c r="N1347" s="18">
        <f>IF(AND(B1347&amp;""="",F1347&amp;""=""),"",IF(I1347="تم التسليم",IFERROR(INDEX('المحافظات'!$C$5:$C$44,MATCH($E1347,'المحافظات'!$A$5:$A$44,0)),0),IF(I1347="مرتجع",IFERROR(INDEX('المحافظات'!$D$5:$D$44,MATCH($E1347,'المحافظات'!$A$5:$A$44,0)),0),0)))</f>
        <v/>
      </c>
      <c r="O1347" s="18">
        <f>IF(AND(B1347&amp;""="",F1347&amp;""=""),"",IF(I1347="تم التسليم",K1347+L1347-M1347-N1347,IF(I1347="مرتجع",-N1347,IF(I1347="ملغي",0,""))))</f>
        <v/>
      </c>
      <c r="P1347" s="6">
        <f>IF(AND(B1347&amp;""="",F1347&amp;""=""),"",IF(NOT(ISNUMBER(MATCH(F1347,'المنتجات'!$A$5:$A$204,0))),"كود المنتج غير معروف",IF(NOT(ISNUMBER(MATCH(E1347,'المحافظات'!$A$5:$A$44,0))),"المنطقة غير معروفة",IF(K1347&lt;0,"الخصم أكبر من قيمة الطلب",IF(I1347&amp;""="","اكتب الحالة","")))))</f>
        <v/>
      </c>
    </row>
    <row r="1348">
      <c r="A1348" s="17" t="n"/>
      <c r="B1348" s="5" t="n"/>
      <c r="C1348" s="5" t="n"/>
      <c r="D1348" s="13" t="n"/>
      <c r="E1348" s="5" t="n"/>
      <c r="F1348" s="5" t="n"/>
      <c r="G1348" s="15" t="n"/>
      <c r="H1348" s="14" t="n"/>
      <c r="I1348" s="5" t="n"/>
      <c r="J1348" s="6">
        <f>IF(AND(B1348&amp;""="",F1348&amp;""=""),"",IFERROR(INDEX('المنتجات'!$B$5:$B$204,MATCH($F1348,'المنتجات'!$A$5:$A$204,0))&amp;"",""))</f>
        <v/>
      </c>
      <c r="K1348" s="18">
        <f>IF(AND(B1348&amp;""="",F1348&amp;""=""),"",IFERROR(INDEX('المنتجات'!$D$5:$D$204,MATCH($F1348,'المنتجات'!$A$5:$A$204,0))*G1348-H1348,0))</f>
        <v/>
      </c>
      <c r="L1348" s="18">
        <f>IF(AND(B1348&amp;""="",F1348&amp;""=""),"",IF(I1348="تم التسليم",IFERROR(INDEX('المحافظات'!$B$5:$B$44,MATCH($E1348,'المحافظات'!$A$5:$A$44,0)),0),0))</f>
        <v/>
      </c>
      <c r="M1348" s="18">
        <f>IF(AND(B1348&amp;""="",F1348&amp;""=""),"",IFERROR(INDEX('المنتجات'!$C$5:$C$204,MATCH($F1348,'المنتجات'!$A$5:$A$204,0))*G1348,0))</f>
        <v/>
      </c>
      <c r="N1348" s="18">
        <f>IF(AND(B1348&amp;""="",F1348&amp;""=""),"",IF(I1348="تم التسليم",IFERROR(INDEX('المحافظات'!$C$5:$C$44,MATCH($E1348,'المحافظات'!$A$5:$A$44,0)),0),IF(I1348="مرتجع",IFERROR(INDEX('المحافظات'!$D$5:$D$44,MATCH($E1348,'المحافظات'!$A$5:$A$44,0)),0),0)))</f>
        <v/>
      </c>
      <c r="O1348" s="18">
        <f>IF(AND(B1348&amp;""="",F1348&amp;""=""),"",IF(I1348="تم التسليم",K1348+L1348-M1348-N1348,IF(I1348="مرتجع",-N1348,IF(I1348="ملغي",0,""))))</f>
        <v/>
      </c>
      <c r="P1348" s="6">
        <f>IF(AND(B1348&amp;""="",F1348&amp;""=""),"",IF(NOT(ISNUMBER(MATCH(F1348,'المنتجات'!$A$5:$A$204,0))),"كود المنتج غير معروف",IF(NOT(ISNUMBER(MATCH(E1348,'المحافظات'!$A$5:$A$44,0))),"المنطقة غير معروفة",IF(K1348&lt;0,"الخصم أكبر من قيمة الطلب",IF(I1348&amp;""="","اكتب الحالة","")))))</f>
        <v/>
      </c>
    </row>
    <row r="1349">
      <c r="A1349" s="17" t="n"/>
      <c r="B1349" s="5" t="n"/>
      <c r="C1349" s="5" t="n"/>
      <c r="D1349" s="13" t="n"/>
      <c r="E1349" s="5" t="n"/>
      <c r="F1349" s="5" t="n"/>
      <c r="G1349" s="15" t="n"/>
      <c r="H1349" s="14" t="n"/>
      <c r="I1349" s="5" t="n"/>
      <c r="J1349" s="6">
        <f>IF(AND(B1349&amp;""="",F1349&amp;""=""),"",IFERROR(INDEX('المنتجات'!$B$5:$B$204,MATCH($F1349,'المنتجات'!$A$5:$A$204,0))&amp;"",""))</f>
        <v/>
      </c>
      <c r="K1349" s="18">
        <f>IF(AND(B1349&amp;""="",F1349&amp;""=""),"",IFERROR(INDEX('المنتجات'!$D$5:$D$204,MATCH($F1349,'المنتجات'!$A$5:$A$204,0))*G1349-H1349,0))</f>
        <v/>
      </c>
      <c r="L1349" s="18">
        <f>IF(AND(B1349&amp;""="",F1349&amp;""=""),"",IF(I1349="تم التسليم",IFERROR(INDEX('المحافظات'!$B$5:$B$44,MATCH($E1349,'المحافظات'!$A$5:$A$44,0)),0),0))</f>
        <v/>
      </c>
      <c r="M1349" s="18">
        <f>IF(AND(B1349&amp;""="",F1349&amp;""=""),"",IFERROR(INDEX('المنتجات'!$C$5:$C$204,MATCH($F1349,'المنتجات'!$A$5:$A$204,0))*G1349,0))</f>
        <v/>
      </c>
      <c r="N1349" s="18">
        <f>IF(AND(B1349&amp;""="",F1349&amp;""=""),"",IF(I1349="تم التسليم",IFERROR(INDEX('المحافظات'!$C$5:$C$44,MATCH($E1349,'المحافظات'!$A$5:$A$44,0)),0),IF(I1349="مرتجع",IFERROR(INDEX('المحافظات'!$D$5:$D$44,MATCH($E1349,'المحافظات'!$A$5:$A$44,0)),0),0)))</f>
        <v/>
      </c>
      <c r="O1349" s="18">
        <f>IF(AND(B1349&amp;""="",F1349&amp;""=""),"",IF(I1349="تم التسليم",K1349+L1349-M1349-N1349,IF(I1349="مرتجع",-N1349,IF(I1349="ملغي",0,""))))</f>
        <v/>
      </c>
      <c r="P1349" s="6">
        <f>IF(AND(B1349&amp;""="",F1349&amp;""=""),"",IF(NOT(ISNUMBER(MATCH(F1349,'المنتجات'!$A$5:$A$204,0))),"كود المنتج غير معروف",IF(NOT(ISNUMBER(MATCH(E1349,'المحافظات'!$A$5:$A$44,0))),"المنطقة غير معروفة",IF(K1349&lt;0,"الخصم أكبر من قيمة الطلب",IF(I1349&amp;""="","اكتب الحالة","")))))</f>
        <v/>
      </c>
    </row>
    <row r="1350">
      <c r="A1350" s="17" t="n"/>
      <c r="B1350" s="5" t="n"/>
      <c r="C1350" s="5" t="n"/>
      <c r="D1350" s="13" t="n"/>
      <c r="E1350" s="5" t="n"/>
      <c r="F1350" s="5" t="n"/>
      <c r="G1350" s="15" t="n"/>
      <c r="H1350" s="14" t="n"/>
      <c r="I1350" s="5" t="n"/>
      <c r="J1350" s="6">
        <f>IF(AND(B1350&amp;""="",F1350&amp;""=""),"",IFERROR(INDEX('المنتجات'!$B$5:$B$204,MATCH($F1350,'المنتجات'!$A$5:$A$204,0))&amp;"",""))</f>
        <v/>
      </c>
      <c r="K1350" s="18">
        <f>IF(AND(B1350&amp;""="",F1350&amp;""=""),"",IFERROR(INDEX('المنتجات'!$D$5:$D$204,MATCH($F1350,'المنتجات'!$A$5:$A$204,0))*G1350-H1350,0))</f>
        <v/>
      </c>
      <c r="L1350" s="18">
        <f>IF(AND(B1350&amp;""="",F1350&amp;""=""),"",IF(I1350="تم التسليم",IFERROR(INDEX('المحافظات'!$B$5:$B$44,MATCH($E1350,'المحافظات'!$A$5:$A$44,0)),0),0))</f>
        <v/>
      </c>
      <c r="M1350" s="18">
        <f>IF(AND(B1350&amp;""="",F1350&amp;""=""),"",IFERROR(INDEX('المنتجات'!$C$5:$C$204,MATCH($F1350,'المنتجات'!$A$5:$A$204,0))*G1350,0))</f>
        <v/>
      </c>
      <c r="N1350" s="18">
        <f>IF(AND(B1350&amp;""="",F1350&amp;""=""),"",IF(I1350="تم التسليم",IFERROR(INDEX('المحافظات'!$C$5:$C$44,MATCH($E1350,'المحافظات'!$A$5:$A$44,0)),0),IF(I1350="مرتجع",IFERROR(INDEX('المحافظات'!$D$5:$D$44,MATCH($E1350,'المحافظات'!$A$5:$A$44,0)),0),0)))</f>
        <v/>
      </c>
      <c r="O1350" s="18">
        <f>IF(AND(B1350&amp;""="",F1350&amp;""=""),"",IF(I1350="تم التسليم",K1350+L1350-M1350-N1350,IF(I1350="مرتجع",-N1350,IF(I1350="ملغي",0,""))))</f>
        <v/>
      </c>
      <c r="P1350" s="6">
        <f>IF(AND(B1350&amp;""="",F1350&amp;""=""),"",IF(NOT(ISNUMBER(MATCH(F1350,'المنتجات'!$A$5:$A$204,0))),"كود المنتج غير معروف",IF(NOT(ISNUMBER(MATCH(E1350,'المحافظات'!$A$5:$A$44,0))),"المنطقة غير معروفة",IF(K1350&lt;0,"الخصم أكبر من قيمة الطلب",IF(I1350&amp;""="","اكتب الحالة","")))))</f>
        <v/>
      </c>
    </row>
    <row r="1351">
      <c r="A1351" s="17" t="n"/>
      <c r="B1351" s="5" t="n"/>
      <c r="C1351" s="5" t="n"/>
      <c r="D1351" s="13" t="n"/>
      <c r="E1351" s="5" t="n"/>
      <c r="F1351" s="5" t="n"/>
      <c r="G1351" s="15" t="n"/>
      <c r="H1351" s="14" t="n"/>
      <c r="I1351" s="5" t="n"/>
      <c r="J1351" s="6">
        <f>IF(AND(B1351&amp;""="",F1351&amp;""=""),"",IFERROR(INDEX('المنتجات'!$B$5:$B$204,MATCH($F1351,'المنتجات'!$A$5:$A$204,0))&amp;"",""))</f>
        <v/>
      </c>
      <c r="K1351" s="18">
        <f>IF(AND(B1351&amp;""="",F1351&amp;""=""),"",IFERROR(INDEX('المنتجات'!$D$5:$D$204,MATCH($F1351,'المنتجات'!$A$5:$A$204,0))*G1351-H1351,0))</f>
        <v/>
      </c>
      <c r="L1351" s="18">
        <f>IF(AND(B1351&amp;""="",F1351&amp;""=""),"",IF(I1351="تم التسليم",IFERROR(INDEX('المحافظات'!$B$5:$B$44,MATCH($E1351,'المحافظات'!$A$5:$A$44,0)),0),0))</f>
        <v/>
      </c>
      <c r="M1351" s="18">
        <f>IF(AND(B1351&amp;""="",F1351&amp;""=""),"",IFERROR(INDEX('المنتجات'!$C$5:$C$204,MATCH($F1351,'المنتجات'!$A$5:$A$204,0))*G1351,0))</f>
        <v/>
      </c>
      <c r="N1351" s="18">
        <f>IF(AND(B1351&amp;""="",F1351&amp;""=""),"",IF(I1351="تم التسليم",IFERROR(INDEX('المحافظات'!$C$5:$C$44,MATCH($E1351,'المحافظات'!$A$5:$A$44,0)),0),IF(I1351="مرتجع",IFERROR(INDEX('المحافظات'!$D$5:$D$44,MATCH($E1351,'المحافظات'!$A$5:$A$44,0)),0),0)))</f>
        <v/>
      </c>
      <c r="O1351" s="18">
        <f>IF(AND(B1351&amp;""="",F1351&amp;""=""),"",IF(I1351="تم التسليم",K1351+L1351-M1351-N1351,IF(I1351="مرتجع",-N1351,IF(I1351="ملغي",0,""))))</f>
        <v/>
      </c>
      <c r="P1351" s="6">
        <f>IF(AND(B1351&amp;""="",F1351&amp;""=""),"",IF(NOT(ISNUMBER(MATCH(F1351,'المنتجات'!$A$5:$A$204,0))),"كود المنتج غير معروف",IF(NOT(ISNUMBER(MATCH(E1351,'المحافظات'!$A$5:$A$44,0))),"المنطقة غير معروفة",IF(K1351&lt;0,"الخصم أكبر من قيمة الطلب",IF(I1351&amp;""="","اكتب الحالة","")))))</f>
        <v/>
      </c>
    </row>
    <row r="1352">
      <c r="A1352" s="17" t="n"/>
      <c r="B1352" s="5" t="n"/>
      <c r="C1352" s="5" t="n"/>
      <c r="D1352" s="13" t="n"/>
      <c r="E1352" s="5" t="n"/>
      <c r="F1352" s="5" t="n"/>
      <c r="G1352" s="15" t="n"/>
      <c r="H1352" s="14" t="n"/>
      <c r="I1352" s="5" t="n"/>
      <c r="J1352" s="6">
        <f>IF(AND(B1352&amp;""="",F1352&amp;""=""),"",IFERROR(INDEX('المنتجات'!$B$5:$B$204,MATCH($F1352,'المنتجات'!$A$5:$A$204,0))&amp;"",""))</f>
        <v/>
      </c>
      <c r="K1352" s="18">
        <f>IF(AND(B1352&amp;""="",F1352&amp;""=""),"",IFERROR(INDEX('المنتجات'!$D$5:$D$204,MATCH($F1352,'المنتجات'!$A$5:$A$204,0))*G1352-H1352,0))</f>
        <v/>
      </c>
      <c r="L1352" s="18">
        <f>IF(AND(B1352&amp;""="",F1352&amp;""=""),"",IF(I1352="تم التسليم",IFERROR(INDEX('المحافظات'!$B$5:$B$44,MATCH($E1352,'المحافظات'!$A$5:$A$44,0)),0),0))</f>
        <v/>
      </c>
      <c r="M1352" s="18">
        <f>IF(AND(B1352&amp;""="",F1352&amp;""=""),"",IFERROR(INDEX('المنتجات'!$C$5:$C$204,MATCH($F1352,'المنتجات'!$A$5:$A$204,0))*G1352,0))</f>
        <v/>
      </c>
      <c r="N1352" s="18">
        <f>IF(AND(B1352&amp;""="",F1352&amp;""=""),"",IF(I1352="تم التسليم",IFERROR(INDEX('المحافظات'!$C$5:$C$44,MATCH($E1352,'المحافظات'!$A$5:$A$44,0)),0),IF(I1352="مرتجع",IFERROR(INDEX('المحافظات'!$D$5:$D$44,MATCH($E1352,'المحافظات'!$A$5:$A$44,0)),0),0)))</f>
        <v/>
      </c>
      <c r="O1352" s="18">
        <f>IF(AND(B1352&amp;""="",F1352&amp;""=""),"",IF(I1352="تم التسليم",K1352+L1352-M1352-N1352,IF(I1352="مرتجع",-N1352,IF(I1352="ملغي",0,""))))</f>
        <v/>
      </c>
      <c r="P1352" s="6">
        <f>IF(AND(B1352&amp;""="",F1352&amp;""=""),"",IF(NOT(ISNUMBER(MATCH(F1352,'المنتجات'!$A$5:$A$204,0))),"كود المنتج غير معروف",IF(NOT(ISNUMBER(MATCH(E1352,'المحافظات'!$A$5:$A$44,0))),"المنطقة غير معروفة",IF(K1352&lt;0,"الخصم أكبر من قيمة الطلب",IF(I1352&amp;""="","اكتب الحالة","")))))</f>
        <v/>
      </c>
    </row>
    <row r="1353">
      <c r="A1353" s="17" t="n"/>
      <c r="B1353" s="5" t="n"/>
      <c r="C1353" s="5" t="n"/>
      <c r="D1353" s="13" t="n"/>
      <c r="E1353" s="5" t="n"/>
      <c r="F1353" s="5" t="n"/>
      <c r="G1353" s="15" t="n"/>
      <c r="H1353" s="14" t="n"/>
      <c r="I1353" s="5" t="n"/>
      <c r="J1353" s="6">
        <f>IF(AND(B1353&amp;""="",F1353&amp;""=""),"",IFERROR(INDEX('المنتجات'!$B$5:$B$204,MATCH($F1353,'المنتجات'!$A$5:$A$204,0))&amp;"",""))</f>
        <v/>
      </c>
      <c r="K1353" s="18">
        <f>IF(AND(B1353&amp;""="",F1353&amp;""=""),"",IFERROR(INDEX('المنتجات'!$D$5:$D$204,MATCH($F1353,'المنتجات'!$A$5:$A$204,0))*G1353-H1353,0))</f>
        <v/>
      </c>
      <c r="L1353" s="18">
        <f>IF(AND(B1353&amp;""="",F1353&amp;""=""),"",IF(I1353="تم التسليم",IFERROR(INDEX('المحافظات'!$B$5:$B$44,MATCH($E1353,'المحافظات'!$A$5:$A$44,0)),0),0))</f>
        <v/>
      </c>
      <c r="M1353" s="18">
        <f>IF(AND(B1353&amp;""="",F1353&amp;""=""),"",IFERROR(INDEX('المنتجات'!$C$5:$C$204,MATCH($F1353,'المنتجات'!$A$5:$A$204,0))*G1353,0))</f>
        <v/>
      </c>
      <c r="N1353" s="18">
        <f>IF(AND(B1353&amp;""="",F1353&amp;""=""),"",IF(I1353="تم التسليم",IFERROR(INDEX('المحافظات'!$C$5:$C$44,MATCH($E1353,'المحافظات'!$A$5:$A$44,0)),0),IF(I1353="مرتجع",IFERROR(INDEX('المحافظات'!$D$5:$D$44,MATCH($E1353,'المحافظات'!$A$5:$A$44,0)),0),0)))</f>
        <v/>
      </c>
      <c r="O1353" s="18">
        <f>IF(AND(B1353&amp;""="",F1353&amp;""=""),"",IF(I1353="تم التسليم",K1353+L1353-M1353-N1353,IF(I1353="مرتجع",-N1353,IF(I1353="ملغي",0,""))))</f>
        <v/>
      </c>
      <c r="P1353" s="6">
        <f>IF(AND(B1353&amp;""="",F1353&amp;""=""),"",IF(NOT(ISNUMBER(MATCH(F1353,'المنتجات'!$A$5:$A$204,0))),"كود المنتج غير معروف",IF(NOT(ISNUMBER(MATCH(E1353,'المحافظات'!$A$5:$A$44,0))),"المنطقة غير معروفة",IF(K1353&lt;0,"الخصم أكبر من قيمة الطلب",IF(I1353&amp;""="","اكتب الحالة","")))))</f>
        <v/>
      </c>
    </row>
    <row r="1354">
      <c r="A1354" s="17" t="n"/>
      <c r="B1354" s="5" t="n"/>
      <c r="C1354" s="5" t="n"/>
      <c r="D1354" s="13" t="n"/>
      <c r="E1354" s="5" t="n"/>
      <c r="F1354" s="5" t="n"/>
      <c r="G1354" s="15" t="n"/>
      <c r="H1354" s="14" t="n"/>
      <c r="I1354" s="5" t="n"/>
      <c r="J1354" s="6">
        <f>IF(AND(B1354&amp;""="",F1354&amp;""=""),"",IFERROR(INDEX('المنتجات'!$B$5:$B$204,MATCH($F1354,'المنتجات'!$A$5:$A$204,0))&amp;"",""))</f>
        <v/>
      </c>
      <c r="K1354" s="18">
        <f>IF(AND(B1354&amp;""="",F1354&amp;""=""),"",IFERROR(INDEX('المنتجات'!$D$5:$D$204,MATCH($F1354,'المنتجات'!$A$5:$A$204,0))*G1354-H1354,0))</f>
        <v/>
      </c>
      <c r="L1354" s="18">
        <f>IF(AND(B1354&amp;""="",F1354&amp;""=""),"",IF(I1354="تم التسليم",IFERROR(INDEX('المحافظات'!$B$5:$B$44,MATCH($E1354,'المحافظات'!$A$5:$A$44,0)),0),0))</f>
        <v/>
      </c>
      <c r="M1354" s="18">
        <f>IF(AND(B1354&amp;""="",F1354&amp;""=""),"",IFERROR(INDEX('المنتجات'!$C$5:$C$204,MATCH($F1354,'المنتجات'!$A$5:$A$204,0))*G1354,0))</f>
        <v/>
      </c>
      <c r="N1354" s="18">
        <f>IF(AND(B1354&amp;""="",F1354&amp;""=""),"",IF(I1354="تم التسليم",IFERROR(INDEX('المحافظات'!$C$5:$C$44,MATCH($E1354,'المحافظات'!$A$5:$A$44,0)),0),IF(I1354="مرتجع",IFERROR(INDEX('المحافظات'!$D$5:$D$44,MATCH($E1354,'المحافظات'!$A$5:$A$44,0)),0),0)))</f>
        <v/>
      </c>
      <c r="O1354" s="18">
        <f>IF(AND(B1354&amp;""="",F1354&amp;""=""),"",IF(I1354="تم التسليم",K1354+L1354-M1354-N1354,IF(I1354="مرتجع",-N1354,IF(I1354="ملغي",0,""))))</f>
        <v/>
      </c>
      <c r="P1354" s="6">
        <f>IF(AND(B1354&amp;""="",F1354&amp;""=""),"",IF(NOT(ISNUMBER(MATCH(F1354,'المنتجات'!$A$5:$A$204,0))),"كود المنتج غير معروف",IF(NOT(ISNUMBER(MATCH(E1354,'المحافظات'!$A$5:$A$44,0))),"المنطقة غير معروفة",IF(K1354&lt;0,"الخصم أكبر من قيمة الطلب",IF(I1354&amp;""="","اكتب الحالة","")))))</f>
        <v/>
      </c>
    </row>
    <row r="1355">
      <c r="A1355" s="17" t="n"/>
      <c r="B1355" s="5" t="n"/>
      <c r="C1355" s="5" t="n"/>
      <c r="D1355" s="13" t="n"/>
      <c r="E1355" s="5" t="n"/>
      <c r="F1355" s="5" t="n"/>
      <c r="G1355" s="15" t="n"/>
      <c r="H1355" s="14" t="n"/>
      <c r="I1355" s="5" t="n"/>
      <c r="J1355" s="6">
        <f>IF(AND(B1355&amp;""="",F1355&amp;""=""),"",IFERROR(INDEX('المنتجات'!$B$5:$B$204,MATCH($F1355,'المنتجات'!$A$5:$A$204,0))&amp;"",""))</f>
        <v/>
      </c>
      <c r="K1355" s="18">
        <f>IF(AND(B1355&amp;""="",F1355&amp;""=""),"",IFERROR(INDEX('المنتجات'!$D$5:$D$204,MATCH($F1355,'المنتجات'!$A$5:$A$204,0))*G1355-H1355,0))</f>
        <v/>
      </c>
      <c r="L1355" s="18">
        <f>IF(AND(B1355&amp;""="",F1355&amp;""=""),"",IF(I1355="تم التسليم",IFERROR(INDEX('المحافظات'!$B$5:$B$44,MATCH($E1355,'المحافظات'!$A$5:$A$44,0)),0),0))</f>
        <v/>
      </c>
      <c r="M1355" s="18">
        <f>IF(AND(B1355&amp;""="",F1355&amp;""=""),"",IFERROR(INDEX('المنتجات'!$C$5:$C$204,MATCH($F1355,'المنتجات'!$A$5:$A$204,0))*G1355,0))</f>
        <v/>
      </c>
      <c r="N1355" s="18">
        <f>IF(AND(B1355&amp;""="",F1355&amp;""=""),"",IF(I1355="تم التسليم",IFERROR(INDEX('المحافظات'!$C$5:$C$44,MATCH($E1355,'المحافظات'!$A$5:$A$44,0)),0),IF(I1355="مرتجع",IFERROR(INDEX('المحافظات'!$D$5:$D$44,MATCH($E1355,'المحافظات'!$A$5:$A$44,0)),0),0)))</f>
        <v/>
      </c>
      <c r="O1355" s="18">
        <f>IF(AND(B1355&amp;""="",F1355&amp;""=""),"",IF(I1355="تم التسليم",K1355+L1355-M1355-N1355,IF(I1355="مرتجع",-N1355,IF(I1355="ملغي",0,""))))</f>
        <v/>
      </c>
      <c r="P1355" s="6">
        <f>IF(AND(B1355&amp;""="",F1355&amp;""=""),"",IF(NOT(ISNUMBER(MATCH(F1355,'المنتجات'!$A$5:$A$204,0))),"كود المنتج غير معروف",IF(NOT(ISNUMBER(MATCH(E1355,'المحافظات'!$A$5:$A$44,0))),"المنطقة غير معروفة",IF(K1355&lt;0,"الخصم أكبر من قيمة الطلب",IF(I1355&amp;""="","اكتب الحالة","")))))</f>
        <v/>
      </c>
    </row>
    <row r="1356">
      <c r="A1356" s="17" t="n"/>
      <c r="B1356" s="5" t="n"/>
      <c r="C1356" s="5" t="n"/>
      <c r="D1356" s="13" t="n"/>
      <c r="E1356" s="5" t="n"/>
      <c r="F1356" s="5" t="n"/>
      <c r="G1356" s="15" t="n"/>
      <c r="H1356" s="14" t="n"/>
      <c r="I1356" s="5" t="n"/>
      <c r="J1356" s="6">
        <f>IF(AND(B1356&amp;""="",F1356&amp;""=""),"",IFERROR(INDEX('المنتجات'!$B$5:$B$204,MATCH($F1356,'المنتجات'!$A$5:$A$204,0))&amp;"",""))</f>
        <v/>
      </c>
      <c r="K1356" s="18">
        <f>IF(AND(B1356&amp;""="",F1356&amp;""=""),"",IFERROR(INDEX('المنتجات'!$D$5:$D$204,MATCH($F1356,'المنتجات'!$A$5:$A$204,0))*G1356-H1356,0))</f>
        <v/>
      </c>
      <c r="L1356" s="18">
        <f>IF(AND(B1356&amp;""="",F1356&amp;""=""),"",IF(I1356="تم التسليم",IFERROR(INDEX('المحافظات'!$B$5:$B$44,MATCH($E1356,'المحافظات'!$A$5:$A$44,0)),0),0))</f>
        <v/>
      </c>
      <c r="M1356" s="18">
        <f>IF(AND(B1356&amp;""="",F1356&amp;""=""),"",IFERROR(INDEX('المنتجات'!$C$5:$C$204,MATCH($F1356,'المنتجات'!$A$5:$A$204,0))*G1356,0))</f>
        <v/>
      </c>
      <c r="N1356" s="18">
        <f>IF(AND(B1356&amp;""="",F1356&amp;""=""),"",IF(I1356="تم التسليم",IFERROR(INDEX('المحافظات'!$C$5:$C$44,MATCH($E1356,'المحافظات'!$A$5:$A$44,0)),0),IF(I1356="مرتجع",IFERROR(INDEX('المحافظات'!$D$5:$D$44,MATCH($E1356,'المحافظات'!$A$5:$A$44,0)),0),0)))</f>
        <v/>
      </c>
      <c r="O1356" s="18">
        <f>IF(AND(B1356&amp;""="",F1356&amp;""=""),"",IF(I1356="تم التسليم",K1356+L1356-M1356-N1356,IF(I1356="مرتجع",-N1356,IF(I1356="ملغي",0,""))))</f>
        <v/>
      </c>
      <c r="P1356" s="6">
        <f>IF(AND(B1356&amp;""="",F1356&amp;""=""),"",IF(NOT(ISNUMBER(MATCH(F1356,'المنتجات'!$A$5:$A$204,0))),"كود المنتج غير معروف",IF(NOT(ISNUMBER(MATCH(E1356,'المحافظات'!$A$5:$A$44,0))),"المنطقة غير معروفة",IF(K1356&lt;0,"الخصم أكبر من قيمة الطلب",IF(I1356&amp;""="","اكتب الحالة","")))))</f>
        <v/>
      </c>
    </row>
    <row r="1357">
      <c r="A1357" s="17" t="n"/>
      <c r="B1357" s="5" t="n"/>
      <c r="C1357" s="5" t="n"/>
      <c r="D1357" s="13" t="n"/>
      <c r="E1357" s="5" t="n"/>
      <c r="F1357" s="5" t="n"/>
      <c r="G1357" s="15" t="n"/>
      <c r="H1357" s="14" t="n"/>
      <c r="I1357" s="5" t="n"/>
      <c r="J1357" s="6">
        <f>IF(AND(B1357&amp;""="",F1357&amp;""=""),"",IFERROR(INDEX('المنتجات'!$B$5:$B$204,MATCH($F1357,'المنتجات'!$A$5:$A$204,0))&amp;"",""))</f>
        <v/>
      </c>
      <c r="K1357" s="18">
        <f>IF(AND(B1357&amp;""="",F1357&amp;""=""),"",IFERROR(INDEX('المنتجات'!$D$5:$D$204,MATCH($F1357,'المنتجات'!$A$5:$A$204,0))*G1357-H1357,0))</f>
        <v/>
      </c>
      <c r="L1357" s="18">
        <f>IF(AND(B1357&amp;""="",F1357&amp;""=""),"",IF(I1357="تم التسليم",IFERROR(INDEX('المحافظات'!$B$5:$B$44,MATCH($E1357,'المحافظات'!$A$5:$A$44,0)),0),0))</f>
        <v/>
      </c>
      <c r="M1357" s="18">
        <f>IF(AND(B1357&amp;""="",F1357&amp;""=""),"",IFERROR(INDEX('المنتجات'!$C$5:$C$204,MATCH($F1357,'المنتجات'!$A$5:$A$204,0))*G1357,0))</f>
        <v/>
      </c>
      <c r="N1357" s="18">
        <f>IF(AND(B1357&amp;""="",F1357&amp;""=""),"",IF(I1357="تم التسليم",IFERROR(INDEX('المحافظات'!$C$5:$C$44,MATCH($E1357,'المحافظات'!$A$5:$A$44,0)),0),IF(I1357="مرتجع",IFERROR(INDEX('المحافظات'!$D$5:$D$44,MATCH($E1357,'المحافظات'!$A$5:$A$44,0)),0),0)))</f>
        <v/>
      </c>
      <c r="O1357" s="18">
        <f>IF(AND(B1357&amp;""="",F1357&amp;""=""),"",IF(I1357="تم التسليم",K1357+L1357-M1357-N1357,IF(I1357="مرتجع",-N1357,IF(I1357="ملغي",0,""))))</f>
        <v/>
      </c>
      <c r="P1357" s="6">
        <f>IF(AND(B1357&amp;""="",F1357&amp;""=""),"",IF(NOT(ISNUMBER(MATCH(F1357,'المنتجات'!$A$5:$A$204,0))),"كود المنتج غير معروف",IF(NOT(ISNUMBER(MATCH(E1357,'المحافظات'!$A$5:$A$44,0))),"المنطقة غير معروفة",IF(K1357&lt;0,"الخصم أكبر من قيمة الطلب",IF(I1357&amp;""="","اكتب الحالة","")))))</f>
        <v/>
      </c>
    </row>
    <row r="1358">
      <c r="A1358" s="17" t="n"/>
      <c r="B1358" s="5" t="n"/>
      <c r="C1358" s="5" t="n"/>
      <c r="D1358" s="13" t="n"/>
      <c r="E1358" s="5" t="n"/>
      <c r="F1358" s="5" t="n"/>
      <c r="G1358" s="15" t="n"/>
      <c r="H1358" s="14" t="n"/>
      <c r="I1358" s="5" t="n"/>
      <c r="J1358" s="6">
        <f>IF(AND(B1358&amp;""="",F1358&amp;""=""),"",IFERROR(INDEX('المنتجات'!$B$5:$B$204,MATCH($F1358,'المنتجات'!$A$5:$A$204,0))&amp;"",""))</f>
        <v/>
      </c>
      <c r="K1358" s="18">
        <f>IF(AND(B1358&amp;""="",F1358&amp;""=""),"",IFERROR(INDEX('المنتجات'!$D$5:$D$204,MATCH($F1358,'المنتجات'!$A$5:$A$204,0))*G1358-H1358,0))</f>
        <v/>
      </c>
      <c r="L1358" s="18">
        <f>IF(AND(B1358&amp;""="",F1358&amp;""=""),"",IF(I1358="تم التسليم",IFERROR(INDEX('المحافظات'!$B$5:$B$44,MATCH($E1358,'المحافظات'!$A$5:$A$44,0)),0),0))</f>
        <v/>
      </c>
      <c r="M1358" s="18">
        <f>IF(AND(B1358&amp;""="",F1358&amp;""=""),"",IFERROR(INDEX('المنتجات'!$C$5:$C$204,MATCH($F1358,'المنتجات'!$A$5:$A$204,0))*G1358,0))</f>
        <v/>
      </c>
      <c r="N1358" s="18">
        <f>IF(AND(B1358&amp;""="",F1358&amp;""=""),"",IF(I1358="تم التسليم",IFERROR(INDEX('المحافظات'!$C$5:$C$44,MATCH($E1358,'المحافظات'!$A$5:$A$44,0)),0),IF(I1358="مرتجع",IFERROR(INDEX('المحافظات'!$D$5:$D$44,MATCH($E1358,'المحافظات'!$A$5:$A$44,0)),0),0)))</f>
        <v/>
      </c>
      <c r="O1358" s="18">
        <f>IF(AND(B1358&amp;""="",F1358&amp;""=""),"",IF(I1358="تم التسليم",K1358+L1358-M1358-N1358,IF(I1358="مرتجع",-N1358,IF(I1358="ملغي",0,""))))</f>
        <v/>
      </c>
      <c r="P1358" s="6">
        <f>IF(AND(B1358&amp;""="",F1358&amp;""=""),"",IF(NOT(ISNUMBER(MATCH(F1358,'المنتجات'!$A$5:$A$204,0))),"كود المنتج غير معروف",IF(NOT(ISNUMBER(MATCH(E1358,'المحافظات'!$A$5:$A$44,0))),"المنطقة غير معروفة",IF(K1358&lt;0,"الخصم أكبر من قيمة الطلب",IF(I1358&amp;""="","اكتب الحالة","")))))</f>
        <v/>
      </c>
    </row>
    <row r="1359">
      <c r="A1359" s="17" t="n"/>
      <c r="B1359" s="5" t="n"/>
      <c r="C1359" s="5" t="n"/>
      <c r="D1359" s="13" t="n"/>
      <c r="E1359" s="5" t="n"/>
      <c r="F1359" s="5" t="n"/>
      <c r="G1359" s="15" t="n"/>
      <c r="H1359" s="14" t="n"/>
      <c r="I1359" s="5" t="n"/>
      <c r="J1359" s="6">
        <f>IF(AND(B1359&amp;""="",F1359&amp;""=""),"",IFERROR(INDEX('المنتجات'!$B$5:$B$204,MATCH($F1359,'المنتجات'!$A$5:$A$204,0))&amp;"",""))</f>
        <v/>
      </c>
      <c r="K1359" s="18">
        <f>IF(AND(B1359&amp;""="",F1359&amp;""=""),"",IFERROR(INDEX('المنتجات'!$D$5:$D$204,MATCH($F1359,'المنتجات'!$A$5:$A$204,0))*G1359-H1359,0))</f>
        <v/>
      </c>
      <c r="L1359" s="18">
        <f>IF(AND(B1359&amp;""="",F1359&amp;""=""),"",IF(I1359="تم التسليم",IFERROR(INDEX('المحافظات'!$B$5:$B$44,MATCH($E1359,'المحافظات'!$A$5:$A$44,0)),0),0))</f>
        <v/>
      </c>
      <c r="M1359" s="18">
        <f>IF(AND(B1359&amp;""="",F1359&amp;""=""),"",IFERROR(INDEX('المنتجات'!$C$5:$C$204,MATCH($F1359,'المنتجات'!$A$5:$A$204,0))*G1359,0))</f>
        <v/>
      </c>
      <c r="N1359" s="18">
        <f>IF(AND(B1359&amp;""="",F1359&amp;""=""),"",IF(I1359="تم التسليم",IFERROR(INDEX('المحافظات'!$C$5:$C$44,MATCH($E1359,'المحافظات'!$A$5:$A$44,0)),0),IF(I1359="مرتجع",IFERROR(INDEX('المحافظات'!$D$5:$D$44,MATCH($E1359,'المحافظات'!$A$5:$A$44,0)),0),0)))</f>
        <v/>
      </c>
      <c r="O1359" s="18">
        <f>IF(AND(B1359&amp;""="",F1359&amp;""=""),"",IF(I1359="تم التسليم",K1359+L1359-M1359-N1359,IF(I1359="مرتجع",-N1359,IF(I1359="ملغي",0,""))))</f>
        <v/>
      </c>
      <c r="P1359" s="6">
        <f>IF(AND(B1359&amp;""="",F1359&amp;""=""),"",IF(NOT(ISNUMBER(MATCH(F1359,'المنتجات'!$A$5:$A$204,0))),"كود المنتج غير معروف",IF(NOT(ISNUMBER(MATCH(E1359,'المحافظات'!$A$5:$A$44,0))),"المنطقة غير معروفة",IF(K1359&lt;0,"الخصم أكبر من قيمة الطلب",IF(I1359&amp;""="","اكتب الحالة","")))))</f>
        <v/>
      </c>
    </row>
    <row r="1360">
      <c r="A1360" s="17" t="n"/>
      <c r="B1360" s="5" t="n"/>
      <c r="C1360" s="5" t="n"/>
      <c r="D1360" s="13" t="n"/>
      <c r="E1360" s="5" t="n"/>
      <c r="F1360" s="5" t="n"/>
      <c r="G1360" s="15" t="n"/>
      <c r="H1360" s="14" t="n"/>
      <c r="I1360" s="5" t="n"/>
      <c r="J1360" s="6">
        <f>IF(AND(B1360&amp;""="",F1360&amp;""=""),"",IFERROR(INDEX('المنتجات'!$B$5:$B$204,MATCH($F1360,'المنتجات'!$A$5:$A$204,0))&amp;"",""))</f>
        <v/>
      </c>
      <c r="K1360" s="18">
        <f>IF(AND(B1360&amp;""="",F1360&amp;""=""),"",IFERROR(INDEX('المنتجات'!$D$5:$D$204,MATCH($F1360,'المنتجات'!$A$5:$A$204,0))*G1360-H1360,0))</f>
        <v/>
      </c>
      <c r="L1360" s="18">
        <f>IF(AND(B1360&amp;""="",F1360&amp;""=""),"",IF(I1360="تم التسليم",IFERROR(INDEX('المحافظات'!$B$5:$B$44,MATCH($E1360,'المحافظات'!$A$5:$A$44,0)),0),0))</f>
        <v/>
      </c>
      <c r="M1360" s="18">
        <f>IF(AND(B1360&amp;""="",F1360&amp;""=""),"",IFERROR(INDEX('المنتجات'!$C$5:$C$204,MATCH($F1360,'المنتجات'!$A$5:$A$204,0))*G1360,0))</f>
        <v/>
      </c>
      <c r="N1360" s="18">
        <f>IF(AND(B1360&amp;""="",F1360&amp;""=""),"",IF(I1360="تم التسليم",IFERROR(INDEX('المحافظات'!$C$5:$C$44,MATCH($E1360,'المحافظات'!$A$5:$A$44,0)),0),IF(I1360="مرتجع",IFERROR(INDEX('المحافظات'!$D$5:$D$44,MATCH($E1360,'المحافظات'!$A$5:$A$44,0)),0),0)))</f>
        <v/>
      </c>
      <c r="O1360" s="18">
        <f>IF(AND(B1360&amp;""="",F1360&amp;""=""),"",IF(I1360="تم التسليم",K1360+L1360-M1360-N1360,IF(I1360="مرتجع",-N1360,IF(I1360="ملغي",0,""))))</f>
        <v/>
      </c>
      <c r="P1360" s="6">
        <f>IF(AND(B1360&amp;""="",F1360&amp;""=""),"",IF(NOT(ISNUMBER(MATCH(F1360,'المنتجات'!$A$5:$A$204,0))),"كود المنتج غير معروف",IF(NOT(ISNUMBER(MATCH(E1360,'المحافظات'!$A$5:$A$44,0))),"المنطقة غير معروفة",IF(K1360&lt;0,"الخصم أكبر من قيمة الطلب",IF(I1360&amp;""="","اكتب الحالة","")))))</f>
        <v/>
      </c>
    </row>
    <row r="1361">
      <c r="A1361" s="17" t="n"/>
      <c r="B1361" s="5" t="n"/>
      <c r="C1361" s="5" t="n"/>
      <c r="D1361" s="13" t="n"/>
      <c r="E1361" s="5" t="n"/>
      <c r="F1361" s="5" t="n"/>
      <c r="G1361" s="15" t="n"/>
      <c r="H1361" s="14" t="n"/>
      <c r="I1361" s="5" t="n"/>
      <c r="J1361" s="6">
        <f>IF(AND(B1361&amp;""="",F1361&amp;""=""),"",IFERROR(INDEX('المنتجات'!$B$5:$B$204,MATCH($F1361,'المنتجات'!$A$5:$A$204,0))&amp;"",""))</f>
        <v/>
      </c>
      <c r="K1361" s="18">
        <f>IF(AND(B1361&amp;""="",F1361&amp;""=""),"",IFERROR(INDEX('المنتجات'!$D$5:$D$204,MATCH($F1361,'المنتجات'!$A$5:$A$204,0))*G1361-H1361,0))</f>
        <v/>
      </c>
      <c r="L1361" s="18">
        <f>IF(AND(B1361&amp;""="",F1361&amp;""=""),"",IF(I1361="تم التسليم",IFERROR(INDEX('المحافظات'!$B$5:$B$44,MATCH($E1361,'المحافظات'!$A$5:$A$44,0)),0),0))</f>
        <v/>
      </c>
      <c r="M1361" s="18">
        <f>IF(AND(B1361&amp;""="",F1361&amp;""=""),"",IFERROR(INDEX('المنتجات'!$C$5:$C$204,MATCH($F1361,'المنتجات'!$A$5:$A$204,0))*G1361,0))</f>
        <v/>
      </c>
      <c r="N1361" s="18">
        <f>IF(AND(B1361&amp;""="",F1361&amp;""=""),"",IF(I1361="تم التسليم",IFERROR(INDEX('المحافظات'!$C$5:$C$44,MATCH($E1361,'المحافظات'!$A$5:$A$44,0)),0),IF(I1361="مرتجع",IFERROR(INDEX('المحافظات'!$D$5:$D$44,MATCH($E1361,'المحافظات'!$A$5:$A$44,0)),0),0)))</f>
        <v/>
      </c>
      <c r="O1361" s="18">
        <f>IF(AND(B1361&amp;""="",F1361&amp;""=""),"",IF(I1361="تم التسليم",K1361+L1361-M1361-N1361,IF(I1361="مرتجع",-N1361,IF(I1361="ملغي",0,""))))</f>
        <v/>
      </c>
      <c r="P1361" s="6">
        <f>IF(AND(B1361&amp;""="",F1361&amp;""=""),"",IF(NOT(ISNUMBER(MATCH(F1361,'المنتجات'!$A$5:$A$204,0))),"كود المنتج غير معروف",IF(NOT(ISNUMBER(MATCH(E1361,'المحافظات'!$A$5:$A$44,0))),"المنطقة غير معروفة",IF(K1361&lt;0,"الخصم أكبر من قيمة الطلب",IF(I1361&amp;""="","اكتب الحالة","")))))</f>
        <v/>
      </c>
    </row>
    <row r="1362">
      <c r="A1362" s="17" t="n"/>
      <c r="B1362" s="5" t="n"/>
      <c r="C1362" s="5" t="n"/>
      <c r="D1362" s="13" t="n"/>
      <c r="E1362" s="5" t="n"/>
      <c r="F1362" s="5" t="n"/>
      <c r="G1362" s="15" t="n"/>
      <c r="H1362" s="14" t="n"/>
      <c r="I1362" s="5" t="n"/>
      <c r="J1362" s="6">
        <f>IF(AND(B1362&amp;""="",F1362&amp;""=""),"",IFERROR(INDEX('المنتجات'!$B$5:$B$204,MATCH($F1362,'المنتجات'!$A$5:$A$204,0))&amp;"",""))</f>
        <v/>
      </c>
      <c r="K1362" s="18">
        <f>IF(AND(B1362&amp;""="",F1362&amp;""=""),"",IFERROR(INDEX('المنتجات'!$D$5:$D$204,MATCH($F1362,'المنتجات'!$A$5:$A$204,0))*G1362-H1362,0))</f>
        <v/>
      </c>
      <c r="L1362" s="18">
        <f>IF(AND(B1362&amp;""="",F1362&amp;""=""),"",IF(I1362="تم التسليم",IFERROR(INDEX('المحافظات'!$B$5:$B$44,MATCH($E1362,'المحافظات'!$A$5:$A$44,0)),0),0))</f>
        <v/>
      </c>
      <c r="M1362" s="18">
        <f>IF(AND(B1362&amp;""="",F1362&amp;""=""),"",IFERROR(INDEX('المنتجات'!$C$5:$C$204,MATCH($F1362,'المنتجات'!$A$5:$A$204,0))*G1362,0))</f>
        <v/>
      </c>
      <c r="N1362" s="18">
        <f>IF(AND(B1362&amp;""="",F1362&amp;""=""),"",IF(I1362="تم التسليم",IFERROR(INDEX('المحافظات'!$C$5:$C$44,MATCH($E1362,'المحافظات'!$A$5:$A$44,0)),0),IF(I1362="مرتجع",IFERROR(INDEX('المحافظات'!$D$5:$D$44,MATCH($E1362,'المحافظات'!$A$5:$A$44,0)),0),0)))</f>
        <v/>
      </c>
      <c r="O1362" s="18">
        <f>IF(AND(B1362&amp;""="",F1362&amp;""=""),"",IF(I1362="تم التسليم",K1362+L1362-M1362-N1362,IF(I1362="مرتجع",-N1362,IF(I1362="ملغي",0,""))))</f>
        <v/>
      </c>
      <c r="P1362" s="6">
        <f>IF(AND(B1362&amp;""="",F1362&amp;""=""),"",IF(NOT(ISNUMBER(MATCH(F1362,'المنتجات'!$A$5:$A$204,0))),"كود المنتج غير معروف",IF(NOT(ISNUMBER(MATCH(E1362,'المحافظات'!$A$5:$A$44,0))),"المنطقة غير معروفة",IF(K1362&lt;0,"الخصم أكبر من قيمة الطلب",IF(I1362&amp;""="","اكتب الحالة","")))))</f>
        <v/>
      </c>
    </row>
    <row r="1363">
      <c r="A1363" s="17" t="n"/>
      <c r="B1363" s="5" t="n"/>
      <c r="C1363" s="5" t="n"/>
      <c r="D1363" s="13" t="n"/>
      <c r="E1363" s="5" t="n"/>
      <c r="F1363" s="5" t="n"/>
      <c r="G1363" s="15" t="n"/>
      <c r="H1363" s="14" t="n"/>
      <c r="I1363" s="5" t="n"/>
      <c r="J1363" s="6">
        <f>IF(AND(B1363&amp;""="",F1363&amp;""=""),"",IFERROR(INDEX('المنتجات'!$B$5:$B$204,MATCH($F1363,'المنتجات'!$A$5:$A$204,0))&amp;"",""))</f>
        <v/>
      </c>
      <c r="K1363" s="18">
        <f>IF(AND(B1363&amp;""="",F1363&amp;""=""),"",IFERROR(INDEX('المنتجات'!$D$5:$D$204,MATCH($F1363,'المنتجات'!$A$5:$A$204,0))*G1363-H1363,0))</f>
        <v/>
      </c>
      <c r="L1363" s="18">
        <f>IF(AND(B1363&amp;""="",F1363&amp;""=""),"",IF(I1363="تم التسليم",IFERROR(INDEX('المحافظات'!$B$5:$B$44,MATCH($E1363,'المحافظات'!$A$5:$A$44,0)),0),0))</f>
        <v/>
      </c>
      <c r="M1363" s="18">
        <f>IF(AND(B1363&amp;""="",F1363&amp;""=""),"",IFERROR(INDEX('المنتجات'!$C$5:$C$204,MATCH($F1363,'المنتجات'!$A$5:$A$204,0))*G1363,0))</f>
        <v/>
      </c>
      <c r="N1363" s="18">
        <f>IF(AND(B1363&amp;""="",F1363&amp;""=""),"",IF(I1363="تم التسليم",IFERROR(INDEX('المحافظات'!$C$5:$C$44,MATCH($E1363,'المحافظات'!$A$5:$A$44,0)),0),IF(I1363="مرتجع",IFERROR(INDEX('المحافظات'!$D$5:$D$44,MATCH($E1363,'المحافظات'!$A$5:$A$44,0)),0),0)))</f>
        <v/>
      </c>
      <c r="O1363" s="18">
        <f>IF(AND(B1363&amp;""="",F1363&amp;""=""),"",IF(I1363="تم التسليم",K1363+L1363-M1363-N1363,IF(I1363="مرتجع",-N1363,IF(I1363="ملغي",0,""))))</f>
        <v/>
      </c>
      <c r="P1363" s="6">
        <f>IF(AND(B1363&amp;""="",F1363&amp;""=""),"",IF(NOT(ISNUMBER(MATCH(F1363,'المنتجات'!$A$5:$A$204,0))),"كود المنتج غير معروف",IF(NOT(ISNUMBER(MATCH(E1363,'المحافظات'!$A$5:$A$44,0))),"المنطقة غير معروفة",IF(K1363&lt;0,"الخصم أكبر من قيمة الطلب",IF(I1363&amp;""="","اكتب الحالة","")))))</f>
        <v/>
      </c>
    </row>
    <row r="1364">
      <c r="A1364" s="17" t="n"/>
      <c r="B1364" s="5" t="n"/>
      <c r="C1364" s="5" t="n"/>
      <c r="D1364" s="13" t="n"/>
      <c r="E1364" s="5" t="n"/>
      <c r="F1364" s="5" t="n"/>
      <c r="G1364" s="15" t="n"/>
      <c r="H1364" s="14" t="n"/>
      <c r="I1364" s="5" t="n"/>
      <c r="J1364" s="6">
        <f>IF(AND(B1364&amp;""="",F1364&amp;""=""),"",IFERROR(INDEX('المنتجات'!$B$5:$B$204,MATCH($F1364,'المنتجات'!$A$5:$A$204,0))&amp;"",""))</f>
        <v/>
      </c>
      <c r="K1364" s="18">
        <f>IF(AND(B1364&amp;""="",F1364&amp;""=""),"",IFERROR(INDEX('المنتجات'!$D$5:$D$204,MATCH($F1364,'المنتجات'!$A$5:$A$204,0))*G1364-H1364,0))</f>
        <v/>
      </c>
      <c r="L1364" s="18">
        <f>IF(AND(B1364&amp;""="",F1364&amp;""=""),"",IF(I1364="تم التسليم",IFERROR(INDEX('المحافظات'!$B$5:$B$44,MATCH($E1364,'المحافظات'!$A$5:$A$44,0)),0),0))</f>
        <v/>
      </c>
      <c r="M1364" s="18">
        <f>IF(AND(B1364&amp;""="",F1364&amp;""=""),"",IFERROR(INDEX('المنتجات'!$C$5:$C$204,MATCH($F1364,'المنتجات'!$A$5:$A$204,0))*G1364,0))</f>
        <v/>
      </c>
      <c r="N1364" s="18">
        <f>IF(AND(B1364&amp;""="",F1364&amp;""=""),"",IF(I1364="تم التسليم",IFERROR(INDEX('المحافظات'!$C$5:$C$44,MATCH($E1364,'المحافظات'!$A$5:$A$44,0)),0),IF(I1364="مرتجع",IFERROR(INDEX('المحافظات'!$D$5:$D$44,MATCH($E1364,'المحافظات'!$A$5:$A$44,0)),0),0)))</f>
        <v/>
      </c>
      <c r="O1364" s="18">
        <f>IF(AND(B1364&amp;""="",F1364&amp;""=""),"",IF(I1364="تم التسليم",K1364+L1364-M1364-N1364,IF(I1364="مرتجع",-N1364,IF(I1364="ملغي",0,""))))</f>
        <v/>
      </c>
      <c r="P1364" s="6">
        <f>IF(AND(B1364&amp;""="",F1364&amp;""=""),"",IF(NOT(ISNUMBER(MATCH(F1364,'المنتجات'!$A$5:$A$204,0))),"كود المنتج غير معروف",IF(NOT(ISNUMBER(MATCH(E1364,'المحافظات'!$A$5:$A$44,0))),"المنطقة غير معروفة",IF(K1364&lt;0,"الخصم أكبر من قيمة الطلب",IF(I1364&amp;""="","اكتب الحالة","")))))</f>
        <v/>
      </c>
    </row>
    <row r="1365">
      <c r="A1365" s="17" t="n"/>
      <c r="B1365" s="5" t="n"/>
      <c r="C1365" s="5" t="n"/>
      <c r="D1365" s="13" t="n"/>
      <c r="E1365" s="5" t="n"/>
      <c r="F1365" s="5" t="n"/>
      <c r="G1365" s="15" t="n"/>
      <c r="H1365" s="14" t="n"/>
      <c r="I1365" s="5" t="n"/>
      <c r="J1365" s="6">
        <f>IF(AND(B1365&amp;""="",F1365&amp;""=""),"",IFERROR(INDEX('المنتجات'!$B$5:$B$204,MATCH($F1365,'المنتجات'!$A$5:$A$204,0))&amp;"",""))</f>
        <v/>
      </c>
      <c r="K1365" s="18">
        <f>IF(AND(B1365&amp;""="",F1365&amp;""=""),"",IFERROR(INDEX('المنتجات'!$D$5:$D$204,MATCH($F1365,'المنتجات'!$A$5:$A$204,0))*G1365-H1365,0))</f>
        <v/>
      </c>
      <c r="L1365" s="18">
        <f>IF(AND(B1365&amp;""="",F1365&amp;""=""),"",IF(I1365="تم التسليم",IFERROR(INDEX('المحافظات'!$B$5:$B$44,MATCH($E1365,'المحافظات'!$A$5:$A$44,0)),0),0))</f>
        <v/>
      </c>
      <c r="M1365" s="18">
        <f>IF(AND(B1365&amp;""="",F1365&amp;""=""),"",IFERROR(INDEX('المنتجات'!$C$5:$C$204,MATCH($F1365,'المنتجات'!$A$5:$A$204,0))*G1365,0))</f>
        <v/>
      </c>
      <c r="N1365" s="18">
        <f>IF(AND(B1365&amp;""="",F1365&amp;""=""),"",IF(I1365="تم التسليم",IFERROR(INDEX('المحافظات'!$C$5:$C$44,MATCH($E1365,'المحافظات'!$A$5:$A$44,0)),0),IF(I1365="مرتجع",IFERROR(INDEX('المحافظات'!$D$5:$D$44,MATCH($E1365,'المحافظات'!$A$5:$A$44,0)),0),0)))</f>
        <v/>
      </c>
      <c r="O1365" s="18">
        <f>IF(AND(B1365&amp;""="",F1365&amp;""=""),"",IF(I1365="تم التسليم",K1365+L1365-M1365-N1365,IF(I1365="مرتجع",-N1365,IF(I1365="ملغي",0,""))))</f>
        <v/>
      </c>
      <c r="P1365" s="6">
        <f>IF(AND(B1365&amp;""="",F1365&amp;""=""),"",IF(NOT(ISNUMBER(MATCH(F1365,'المنتجات'!$A$5:$A$204,0))),"كود المنتج غير معروف",IF(NOT(ISNUMBER(MATCH(E1365,'المحافظات'!$A$5:$A$44,0))),"المنطقة غير معروفة",IF(K1365&lt;0,"الخصم أكبر من قيمة الطلب",IF(I1365&amp;""="","اكتب الحالة","")))))</f>
        <v/>
      </c>
    </row>
    <row r="1366">
      <c r="A1366" s="17" t="n"/>
      <c r="B1366" s="5" t="n"/>
      <c r="C1366" s="5" t="n"/>
      <c r="D1366" s="13" t="n"/>
      <c r="E1366" s="5" t="n"/>
      <c r="F1366" s="5" t="n"/>
      <c r="G1366" s="15" t="n"/>
      <c r="H1366" s="14" t="n"/>
      <c r="I1366" s="5" t="n"/>
      <c r="J1366" s="6">
        <f>IF(AND(B1366&amp;""="",F1366&amp;""=""),"",IFERROR(INDEX('المنتجات'!$B$5:$B$204,MATCH($F1366,'المنتجات'!$A$5:$A$204,0))&amp;"",""))</f>
        <v/>
      </c>
      <c r="K1366" s="18">
        <f>IF(AND(B1366&amp;""="",F1366&amp;""=""),"",IFERROR(INDEX('المنتجات'!$D$5:$D$204,MATCH($F1366,'المنتجات'!$A$5:$A$204,0))*G1366-H1366,0))</f>
        <v/>
      </c>
      <c r="L1366" s="18">
        <f>IF(AND(B1366&amp;""="",F1366&amp;""=""),"",IF(I1366="تم التسليم",IFERROR(INDEX('المحافظات'!$B$5:$B$44,MATCH($E1366,'المحافظات'!$A$5:$A$44,0)),0),0))</f>
        <v/>
      </c>
      <c r="M1366" s="18">
        <f>IF(AND(B1366&amp;""="",F1366&amp;""=""),"",IFERROR(INDEX('المنتجات'!$C$5:$C$204,MATCH($F1366,'المنتجات'!$A$5:$A$204,0))*G1366,0))</f>
        <v/>
      </c>
      <c r="N1366" s="18">
        <f>IF(AND(B1366&amp;""="",F1366&amp;""=""),"",IF(I1366="تم التسليم",IFERROR(INDEX('المحافظات'!$C$5:$C$44,MATCH($E1366,'المحافظات'!$A$5:$A$44,0)),0),IF(I1366="مرتجع",IFERROR(INDEX('المحافظات'!$D$5:$D$44,MATCH($E1366,'المحافظات'!$A$5:$A$44,0)),0),0)))</f>
        <v/>
      </c>
      <c r="O1366" s="18">
        <f>IF(AND(B1366&amp;""="",F1366&amp;""=""),"",IF(I1366="تم التسليم",K1366+L1366-M1366-N1366,IF(I1366="مرتجع",-N1366,IF(I1366="ملغي",0,""))))</f>
        <v/>
      </c>
      <c r="P1366" s="6">
        <f>IF(AND(B1366&amp;""="",F1366&amp;""=""),"",IF(NOT(ISNUMBER(MATCH(F1366,'المنتجات'!$A$5:$A$204,0))),"كود المنتج غير معروف",IF(NOT(ISNUMBER(MATCH(E1366,'المحافظات'!$A$5:$A$44,0))),"المنطقة غير معروفة",IF(K1366&lt;0,"الخصم أكبر من قيمة الطلب",IF(I1366&amp;""="","اكتب الحالة","")))))</f>
        <v/>
      </c>
    </row>
    <row r="1367">
      <c r="A1367" s="17" t="n"/>
      <c r="B1367" s="5" t="n"/>
      <c r="C1367" s="5" t="n"/>
      <c r="D1367" s="13" t="n"/>
      <c r="E1367" s="5" t="n"/>
      <c r="F1367" s="5" t="n"/>
      <c r="G1367" s="15" t="n"/>
      <c r="H1367" s="14" t="n"/>
      <c r="I1367" s="5" t="n"/>
      <c r="J1367" s="6">
        <f>IF(AND(B1367&amp;""="",F1367&amp;""=""),"",IFERROR(INDEX('المنتجات'!$B$5:$B$204,MATCH($F1367,'المنتجات'!$A$5:$A$204,0))&amp;"",""))</f>
        <v/>
      </c>
      <c r="K1367" s="18">
        <f>IF(AND(B1367&amp;""="",F1367&amp;""=""),"",IFERROR(INDEX('المنتجات'!$D$5:$D$204,MATCH($F1367,'المنتجات'!$A$5:$A$204,0))*G1367-H1367,0))</f>
        <v/>
      </c>
      <c r="L1367" s="18">
        <f>IF(AND(B1367&amp;""="",F1367&amp;""=""),"",IF(I1367="تم التسليم",IFERROR(INDEX('المحافظات'!$B$5:$B$44,MATCH($E1367,'المحافظات'!$A$5:$A$44,0)),0),0))</f>
        <v/>
      </c>
      <c r="M1367" s="18">
        <f>IF(AND(B1367&amp;""="",F1367&amp;""=""),"",IFERROR(INDEX('المنتجات'!$C$5:$C$204,MATCH($F1367,'المنتجات'!$A$5:$A$204,0))*G1367,0))</f>
        <v/>
      </c>
      <c r="N1367" s="18">
        <f>IF(AND(B1367&amp;""="",F1367&amp;""=""),"",IF(I1367="تم التسليم",IFERROR(INDEX('المحافظات'!$C$5:$C$44,MATCH($E1367,'المحافظات'!$A$5:$A$44,0)),0),IF(I1367="مرتجع",IFERROR(INDEX('المحافظات'!$D$5:$D$44,MATCH($E1367,'المحافظات'!$A$5:$A$44,0)),0),0)))</f>
        <v/>
      </c>
      <c r="O1367" s="18">
        <f>IF(AND(B1367&amp;""="",F1367&amp;""=""),"",IF(I1367="تم التسليم",K1367+L1367-M1367-N1367,IF(I1367="مرتجع",-N1367,IF(I1367="ملغي",0,""))))</f>
        <v/>
      </c>
      <c r="P1367" s="6">
        <f>IF(AND(B1367&amp;""="",F1367&amp;""=""),"",IF(NOT(ISNUMBER(MATCH(F1367,'المنتجات'!$A$5:$A$204,0))),"كود المنتج غير معروف",IF(NOT(ISNUMBER(MATCH(E1367,'المحافظات'!$A$5:$A$44,0))),"المنطقة غير معروفة",IF(K1367&lt;0,"الخصم أكبر من قيمة الطلب",IF(I1367&amp;""="","اكتب الحالة","")))))</f>
        <v/>
      </c>
    </row>
    <row r="1368">
      <c r="A1368" s="17" t="n"/>
      <c r="B1368" s="5" t="n"/>
      <c r="C1368" s="5" t="n"/>
      <c r="D1368" s="13" t="n"/>
      <c r="E1368" s="5" t="n"/>
      <c r="F1368" s="5" t="n"/>
      <c r="G1368" s="15" t="n"/>
      <c r="H1368" s="14" t="n"/>
      <c r="I1368" s="5" t="n"/>
      <c r="J1368" s="6">
        <f>IF(AND(B1368&amp;""="",F1368&amp;""=""),"",IFERROR(INDEX('المنتجات'!$B$5:$B$204,MATCH($F1368,'المنتجات'!$A$5:$A$204,0))&amp;"",""))</f>
        <v/>
      </c>
      <c r="K1368" s="18">
        <f>IF(AND(B1368&amp;""="",F1368&amp;""=""),"",IFERROR(INDEX('المنتجات'!$D$5:$D$204,MATCH($F1368,'المنتجات'!$A$5:$A$204,0))*G1368-H1368,0))</f>
        <v/>
      </c>
      <c r="L1368" s="18">
        <f>IF(AND(B1368&amp;""="",F1368&amp;""=""),"",IF(I1368="تم التسليم",IFERROR(INDEX('المحافظات'!$B$5:$B$44,MATCH($E1368,'المحافظات'!$A$5:$A$44,0)),0),0))</f>
        <v/>
      </c>
      <c r="M1368" s="18">
        <f>IF(AND(B1368&amp;""="",F1368&amp;""=""),"",IFERROR(INDEX('المنتجات'!$C$5:$C$204,MATCH($F1368,'المنتجات'!$A$5:$A$204,0))*G1368,0))</f>
        <v/>
      </c>
      <c r="N1368" s="18">
        <f>IF(AND(B1368&amp;""="",F1368&amp;""=""),"",IF(I1368="تم التسليم",IFERROR(INDEX('المحافظات'!$C$5:$C$44,MATCH($E1368,'المحافظات'!$A$5:$A$44,0)),0),IF(I1368="مرتجع",IFERROR(INDEX('المحافظات'!$D$5:$D$44,MATCH($E1368,'المحافظات'!$A$5:$A$44,0)),0),0)))</f>
        <v/>
      </c>
      <c r="O1368" s="18">
        <f>IF(AND(B1368&amp;""="",F1368&amp;""=""),"",IF(I1368="تم التسليم",K1368+L1368-M1368-N1368,IF(I1368="مرتجع",-N1368,IF(I1368="ملغي",0,""))))</f>
        <v/>
      </c>
      <c r="P1368" s="6">
        <f>IF(AND(B1368&amp;""="",F1368&amp;""=""),"",IF(NOT(ISNUMBER(MATCH(F1368,'المنتجات'!$A$5:$A$204,0))),"كود المنتج غير معروف",IF(NOT(ISNUMBER(MATCH(E1368,'المحافظات'!$A$5:$A$44,0))),"المنطقة غير معروفة",IF(K1368&lt;0,"الخصم أكبر من قيمة الطلب",IF(I1368&amp;""="","اكتب الحالة","")))))</f>
        <v/>
      </c>
    </row>
    <row r="1369">
      <c r="A1369" s="17" t="n"/>
      <c r="B1369" s="5" t="n"/>
      <c r="C1369" s="5" t="n"/>
      <c r="D1369" s="13" t="n"/>
      <c r="E1369" s="5" t="n"/>
      <c r="F1369" s="5" t="n"/>
      <c r="G1369" s="15" t="n"/>
      <c r="H1369" s="14" t="n"/>
      <c r="I1369" s="5" t="n"/>
      <c r="J1369" s="6">
        <f>IF(AND(B1369&amp;""="",F1369&amp;""=""),"",IFERROR(INDEX('المنتجات'!$B$5:$B$204,MATCH($F1369,'المنتجات'!$A$5:$A$204,0))&amp;"",""))</f>
        <v/>
      </c>
      <c r="K1369" s="18">
        <f>IF(AND(B1369&amp;""="",F1369&amp;""=""),"",IFERROR(INDEX('المنتجات'!$D$5:$D$204,MATCH($F1369,'المنتجات'!$A$5:$A$204,0))*G1369-H1369,0))</f>
        <v/>
      </c>
      <c r="L1369" s="18">
        <f>IF(AND(B1369&amp;""="",F1369&amp;""=""),"",IF(I1369="تم التسليم",IFERROR(INDEX('المحافظات'!$B$5:$B$44,MATCH($E1369,'المحافظات'!$A$5:$A$44,0)),0),0))</f>
        <v/>
      </c>
      <c r="M1369" s="18">
        <f>IF(AND(B1369&amp;""="",F1369&amp;""=""),"",IFERROR(INDEX('المنتجات'!$C$5:$C$204,MATCH($F1369,'المنتجات'!$A$5:$A$204,0))*G1369,0))</f>
        <v/>
      </c>
      <c r="N1369" s="18">
        <f>IF(AND(B1369&amp;""="",F1369&amp;""=""),"",IF(I1369="تم التسليم",IFERROR(INDEX('المحافظات'!$C$5:$C$44,MATCH($E1369,'المحافظات'!$A$5:$A$44,0)),0),IF(I1369="مرتجع",IFERROR(INDEX('المحافظات'!$D$5:$D$44,MATCH($E1369,'المحافظات'!$A$5:$A$44,0)),0),0)))</f>
        <v/>
      </c>
      <c r="O1369" s="18">
        <f>IF(AND(B1369&amp;""="",F1369&amp;""=""),"",IF(I1369="تم التسليم",K1369+L1369-M1369-N1369,IF(I1369="مرتجع",-N1369,IF(I1369="ملغي",0,""))))</f>
        <v/>
      </c>
      <c r="P1369" s="6">
        <f>IF(AND(B1369&amp;""="",F1369&amp;""=""),"",IF(NOT(ISNUMBER(MATCH(F1369,'المنتجات'!$A$5:$A$204,0))),"كود المنتج غير معروف",IF(NOT(ISNUMBER(MATCH(E1369,'المحافظات'!$A$5:$A$44,0))),"المنطقة غير معروفة",IF(K1369&lt;0,"الخصم أكبر من قيمة الطلب",IF(I1369&amp;""="","اكتب الحالة","")))))</f>
        <v/>
      </c>
    </row>
    <row r="1370">
      <c r="A1370" s="17" t="n"/>
      <c r="B1370" s="5" t="n"/>
      <c r="C1370" s="5" t="n"/>
      <c r="D1370" s="13" t="n"/>
      <c r="E1370" s="5" t="n"/>
      <c r="F1370" s="5" t="n"/>
      <c r="G1370" s="15" t="n"/>
      <c r="H1370" s="14" t="n"/>
      <c r="I1370" s="5" t="n"/>
      <c r="J1370" s="6">
        <f>IF(AND(B1370&amp;""="",F1370&amp;""=""),"",IFERROR(INDEX('المنتجات'!$B$5:$B$204,MATCH($F1370,'المنتجات'!$A$5:$A$204,0))&amp;"",""))</f>
        <v/>
      </c>
      <c r="K1370" s="18">
        <f>IF(AND(B1370&amp;""="",F1370&amp;""=""),"",IFERROR(INDEX('المنتجات'!$D$5:$D$204,MATCH($F1370,'المنتجات'!$A$5:$A$204,0))*G1370-H1370,0))</f>
        <v/>
      </c>
      <c r="L1370" s="18">
        <f>IF(AND(B1370&amp;""="",F1370&amp;""=""),"",IF(I1370="تم التسليم",IFERROR(INDEX('المحافظات'!$B$5:$B$44,MATCH($E1370,'المحافظات'!$A$5:$A$44,0)),0),0))</f>
        <v/>
      </c>
      <c r="M1370" s="18">
        <f>IF(AND(B1370&amp;""="",F1370&amp;""=""),"",IFERROR(INDEX('المنتجات'!$C$5:$C$204,MATCH($F1370,'المنتجات'!$A$5:$A$204,0))*G1370,0))</f>
        <v/>
      </c>
      <c r="N1370" s="18">
        <f>IF(AND(B1370&amp;""="",F1370&amp;""=""),"",IF(I1370="تم التسليم",IFERROR(INDEX('المحافظات'!$C$5:$C$44,MATCH($E1370,'المحافظات'!$A$5:$A$44,0)),0),IF(I1370="مرتجع",IFERROR(INDEX('المحافظات'!$D$5:$D$44,MATCH($E1370,'المحافظات'!$A$5:$A$44,0)),0),0)))</f>
        <v/>
      </c>
      <c r="O1370" s="18">
        <f>IF(AND(B1370&amp;""="",F1370&amp;""=""),"",IF(I1370="تم التسليم",K1370+L1370-M1370-N1370,IF(I1370="مرتجع",-N1370,IF(I1370="ملغي",0,""))))</f>
        <v/>
      </c>
      <c r="P1370" s="6">
        <f>IF(AND(B1370&amp;""="",F1370&amp;""=""),"",IF(NOT(ISNUMBER(MATCH(F1370,'المنتجات'!$A$5:$A$204,0))),"كود المنتج غير معروف",IF(NOT(ISNUMBER(MATCH(E1370,'المحافظات'!$A$5:$A$44,0))),"المنطقة غير معروفة",IF(K1370&lt;0,"الخصم أكبر من قيمة الطلب",IF(I1370&amp;""="","اكتب الحالة","")))))</f>
        <v/>
      </c>
    </row>
    <row r="1371">
      <c r="A1371" s="17" t="n"/>
      <c r="B1371" s="5" t="n"/>
      <c r="C1371" s="5" t="n"/>
      <c r="D1371" s="13" t="n"/>
      <c r="E1371" s="5" t="n"/>
      <c r="F1371" s="5" t="n"/>
      <c r="G1371" s="15" t="n"/>
      <c r="H1371" s="14" t="n"/>
      <c r="I1371" s="5" t="n"/>
      <c r="J1371" s="6">
        <f>IF(AND(B1371&amp;""="",F1371&amp;""=""),"",IFERROR(INDEX('المنتجات'!$B$5:$B$204,MATCH($F1371,'المنتجات'!$A$5:$A$204,0))&amp;"",""))</f>
        <v/>
      </c>
      <c r="K1371" s="18">
        <f>IF(AND(B1371&amp;""="",F1371&amp;""=""),"",IFERROR(INDEX('المنتجات'!$D$5:$D$204,MATCH($F1371,'المنتجات'!$A$5:$A$204,0))*G1371-H1371,0))</f>
        <v/>
      </c>
      <c r="L1371" s="18">
        <f>IF(AND(B1371&amp;""="",F1371&amp;""=""),"",IF(I1371="تم التسليم",IFERROR(INDEX('المحافظات'!$B$5:$B$44,MATCH($E1371,'المحافظات'!$A$5:$A$44,0)),0),0))</f>
        <v/>
      </c>
      <c r="M1371" s="18">
        <f>IF(AND(B1371&amp;""="",F1371&amp;""=""),"",IFERROR(INDEX('المنتجات'!$C$5:$C$204,MATCH($F1371,'المنتجات'!$A$5:$A$204,0))*G1371,0))</f>
        <v/>
      </c>
      <c r="N1371" s="18">
        <f>IF(AND(B1371&amp;""="",F1371&amp;""=""),"",IF(I1371="تم التسليم",IFERROR(INDEX('المحافظات'!$C$5:$C$44,MATCH($E1371,'المحافظات'!$A$5:$A$44,0)),0),IF(I1371="مرتجع",IFERROR(INDEX('المحافظات'!$D$5:$D$44,MATCH($E1371,'المحافظات'!$A$5:$A$44,0)),0),0)))</f>
        <v/>
      </c>
      <c r="O1371" s="18">
        <f>IF(AND(B1371&amp;""="",F1371&amp;""=""),"",IF(I1371="تم التسليم",K1371+L1371-M1371-N1371,IF(I1371="مرتجع",-N1371,IF(I1371="ملغي",0,""))))</f>
        <v/>
      </c>
      <c r="P1371" s="6">
        <f>IF(AND(B1371&amp;""="",F1371&amp;""=""),"",IF(NOT(ISNUMBER(MATCH(F1371,'المنتجات'!$A$5:$A$204,0))),"كود المنتج غير معروف",IF(NOT(ISNUMBER(MATCH(E1371,'المحافظات'!$A$5:$A$44,0))),"المنطقة غير معروفة",IF(K1371&lt;0,"الخصم أكبر من قيمة الطلب",IF(I1371&amp;""="","اكتب الحالة","")))))</f>
        <v/>
      </c>
    </row>
    <row r="1372">
      <c r="A1372" s="17" t="n"/>
      <c r="B1372" s="5" t="n"/>
      <c r="C1372" s="5" t="n"/>
      <c r="D1372" s="13" t="n"/>
      <c r="E1372" s="5" t="n"/>
      <c r="F1372" s="5" t="n"/>
      <c r="G1372" s="15" t="n"/>
      <c r="H1372" s="14" t="n"/>
      <c r="I1372" s="5" t="n"/>
      <c r="J1372" s="6">
        <f>IF(AND(B1372&amp;""="",F1372&amp;""=""),"",IFERROR(INDEX('المنتجات'!$B$5:$B$204,MATCH($F1372,'المنتجات'!$A$5:$A$204,0))&amp;"",""))</f>
        <v/>
      </c>
      <c r="K1372" s="18">
        <f>IF(AND(B1372&amp;""="",F1372&amp;""=""),"",IFERROR(INDEX('المنتجات'!$D$5:$D$204,MATCH($F1372,'المنتجات'!$A$5:$A$204,0))*G1372-H1372,0))</f>
        <v/>
      </c>
      <c r="L1372" s="18">
        <f>IF(AND(B1372&amp;""="",F1372&amp;""=""),"",IF(I1372="تم التسليم",IFERROR(INDEX('المحافظات'!$B$5:$B$44,MATCH($E1372,'المحافظات'!$A$5:$A$44,0)),0),0))</f>
        <v/>
      </c>
      <c r="M1372" s="18">
        <f>IF(AND(B1372&amp;""="",F1372&amp;""=""),"",IFERROR(INDEX('المنتجات'!$C$5:$C$204,MATCH($F1372,'المنتجات'!$A$5:$A$204,0))*G1372,0))</f>
        <v/>
      </c>
      <c r="N1372" s="18">
        <f>IF(AND(B1372&amp;""="",F1372&amp;""=""),"",IF(I1372="تم التسليم",IFERROR(INDEX('المحافظات'!$C$5:$C$44,MATCH($E1372,'المحافظات'!$A$5:$A$44,0)),0),IF(I1372="مرتجع",IFERROR(INDEX('المحافظات'!$D$5:$D$44,MATCH($E1372,'المحافظات'!$A$5:$A$44,0)),0),0)))</f>
        <v/>
      </c>
      <c r="O1372" s="18">
        <f>IF(AND(B1372&amp;""="",F1372&amp;""=""),"",IF(I1372="تم التسليم",K1372+L1372-M1372-N1372,IF(I1372="مرتجع",-N1372,IF(I1372="ملغي",0,""))))</f>
        <v/>
      </c>
      <c r="P1372" s="6">
        <f>IF(AND(B1372&amp;""="",F1372&amp;""=""),"",IF(NOT(ISNUMBER(MATCH(F1372,'المنتجات'!$A$5:$A$204,0))),"كود المنتج غير معروف",IF(NOT(ISNUMBER(MATCH(E1372,'المحافظات'!$A$5:$A$44,0))),"المنطقة غير معروفة",IF(K1372&lt;0,"الخصم أكبر من قيمة الطلب",IF(I1372&amp;""="","اكتب الحالة","")))))</f>
        <v/>
      </c>
    </row>
    <row r="1373">
      <c r="A1373" s="17" t="n"/>
      <c r="B1373" s="5" t="n"/>
      <c r="C1373" s="5" t="n"/>
      <c r="D1373" s="13" t="n"/>
      <c r="E1373" s="5" t="n"/>
      <c r="F1373" s="5" t="n"/>
      <c r="G1373" s="15" t="n"/>
      <c r="H1373" s="14" t="n"/>
      <c r="I1373" s="5" t="n"/>
      <c r="J1373" s="6">
        <f>IF(AND(B1373&amp;""="",F1373&amp;""=""),"",IFERROR(INDEX('المنتجات'!$B$5:$B$204,MATCH($F1373,'المنتجات'!$A$5:$A$204,0))&amp;"",""))</f>
        <v/>
      </c>
      <c r="K1373" s="18">
        <f>IF(AND(B1373&amp;""="",F1373&amp;""=""),"",IFERROR(INDEX('المنتجات'!$D$5:$D$204,MATCH($F1373,'المنتجات'!$A$5:$A$204,0))*G1373-H1373,0))</f>
        <v/>
      </c>
      <c r="L1373" s="18">
        <f>IF(AND(B1373&amp;""="",F1373&amp;""=""),"",IF(I1373="تم التسليم",IFERROR(INDEX('المحافظات'!$B$5:$B$44,MATCH($E1373,'المحافظات'!$A$5:$A$44,0)),0),0))</f>
        <v/>
      </c>
      <c r="M1373" s="18">
        <f>IF(AND(B1373&amp;""="",F1373&amp;""=""),"",IFERROR(INDEX('المنتجات'!$C$5:$C$204,MATCH($F1373,'المنتجات'!$A$5:$A$204,0))*G1373,0))</f>
        <v/>
      </c>
      <c r="N1373" s="18">
        <f>IF(AND(B1373&amp;""="",F1373&amp;""=""),"",IF(I1373="تم التسليم",IFERROR(INDEX('المحافظات'!$C$5:$C$44,MATCH($E1373,'المحافظات'!$A$5:$A$44,0)),0),IF(I1373="مرتجع",IFERROR(INDEX('المحافظات'!$D$5:$D$44,MATCH($E1373,'المحافظات'!$A$5:$A$44,0)),0),0)))</f>
        <v/>
      </c>
      <c r="O1373" s="18">
        <f>IF(AND(B1373&amp;""="",F1373&amp;""=""),"",IF(I1373="تم التسليم",K1373+L1373-M1373-N1373,IF(I1373="مرتجع",-N1373,IF(I1373="ملغي",0,""))))</f>
        <v/>
      </c>
      <c r="P1373" s="6">
        <f>IF(AND(B1373&amp;""="",F1373&amp;""=""),"",IF(NOT(ISNUMBER(MATCH(F1373,'المنتجات'!$A$5:$A$204,0))),"كود المنتج غير معروف",IF(NOT(ISNUMBER(MATCH(E1373,'المحافظات'!$A$5:$A$44,0))),"المنطقة غير معروفة",IF(K1373&lt;0,"الخصم أكبر من قيمة الطلب",IF(I1373&amp;""="","اكتب الحالة","")))))</f>
        <v/>
      </c>
    </row>
    <row r="1374">
      <c r="A1374" s="17" t="n"/>
      <c r="B1374" s="5" t="n"/>
      <c r="C1374" s="5" t="n"/>
      <c r="D1374" s="13" t="n"/>
      <c r="E1374" s="5" t="n"/>
      <c r="F1374" s="5" t="n"/>
      <c r="G1374" s="15" t="n"/>
      <c r="H1374" s="14" t="n"/>
      <c r="I1374" s="5" t="n"/>
      <c r="J1374" s="6">
        <f>IF(AND(B1374&amp;""="",F1374&amp;""=""),"",IFERROR(INDEX('المنتجات'!$B$5:$B$204,MATCH($F1374,'المنتجات'!$A$5:$A$204,0))&amp;"",""))</f>
        <v/>
      </c>
      <c r="K1374" s="18">
        <f>IF(AND(B1374&amp;""="",F1374&amp;""=""),"",IFERROR(INDEX('المنتجات'!$D$5:$D$204,MATCH($F1374,'المنتجات'!$A$5:$A$204,0))*G1374-H1374,0))</f>
        <v/>
      </c>
      <c r="L1374" s="18">
        <f>IF(AND(B1374&amp;""="",F1374&amp;""=""),"",IF(I1374="تم التسليم",IFERROR(INDEX('المحافظات'!$B$5:$B$44,MATCH($E1374,'المحافظات'!$A$5:$A$44,0)),0),0))</f>
        <v/>
      </c>
      <c r="M1374" s="18">
        <f>IF(AND(B1374&amp;""="",F1374&amp;""=""),"",IFERROR(INDEX('المنتجات'!$C$5:$C$204,MATCH($F1374,'المنتجات'!$A$5:$A$204,0))*G1374,0))</f>
        <v/>
      </c>
      <c r="N1374" s="18">
        <f>IF(AND(B1374&amp;""="",F1374&amp;""=""),"",IF(I1374="تم التسليم",IFERROR(INDEX('المحافظات'!$C$5:$C$44,MATCH($E1374,'المحافظات'!$A$5:$A$44,0)),0),IF(I1374="مرتجع",IFERROR(INDEX('المحافظات'!$D$5:$D$44,MATCH($E1374,'المحافظات'!$A$5:$A$44,0)),0),0)))</f>
        <v/>
      </c>
      <c r="O1374" s="18">
        <f>IF(AND(B1374&amp;""="",F1374&amp;""=""),"",IF(I1374="تم التسليم",K1374+L1374-M1374-N1374,IF(I1374="مرتجع",-N1374,IF(I1374="ملغي",0,""))))</f>
        <v/>
      </c>
      <c r="P1374" s="6">
        <f>IF(AND(B1374&amp;""="",F1374&amp;""=""),"",IF(NOT(ISNUMBER(MATCH(F1374,'المنتجات'!$A$5:$A$204,0))),"كود المنتج غير معروف",IF(NOT(ISNUMBER(MATCH(E1374,'المحافظات'!$A$5:$A$44,0))),"المنطقة غير معروفة",IF(K1374&lt;0,"الخصم أكبر من قيمة الطلب",IF(I1374&amp;""="","اكتب الحالة","")))))</f>
        <v/>
      </c>
    </row>
    <row r="1375">
      <c r="A1375" s="17" t="n"/>
      <c r="B1375" s="5" t="n"/>
      <c r="C1375" s="5" t="n"/>
      <c r="D1375" s="13" t="n"/>
      <c r="E1375" s="5" t="n"/>
      <c r="F1375" s="5" t="n"/>
      <c r="G1375" s="15" t="n"/>
      <c r="H1375" s="14" t="n"/>
      <c r="I1375" s="5" t="n"/>
      <c r="J1375" s="6">
        <f>IF(AND(B1375&amp;""="",F1375&amp;""=""),"",IFERROR(INDEX('المنتجات'!$B$5:$B$204,MATCH($F1375,'المنتجات'!$A$5:$A$204,0))&amp;"",""))</f>
        <v/>
      </c>
      <c r="K1375" s="18">
        <f>IF(AND(B1375&amp;""="",F1375&amp;""=""),"",IFERROR(INDEX('المنتجات'!$D$5:$D$204,MATCH($F1375,'المنتجات'!$A$5:$A$204,0))*G1375-H1375,0))</f>
        <v/>
      </c>
      <c r="L1375" s="18">
        <f>IF(AND(B1375&amp;""="",F1375&amp;""=""),"",IF(I1375="تم التسليم",IFERROR(INDEX('المحافظات'!$B$5:$B$44,MATCH($E1375,'المحافظات'!$A$5:$A$44,0)),0),0))</f>
        <v/>
      </c>
      <c r="M1375" s="18">
        <f>IF(AND(B1375&amp;""="",F1375&amp;""=""),"",IFERROR(INDEX('المنتجات'!$C$5:$C$204,MATCH($F1375,'المنتجات'!$A$5:$A$204,0))*G1375,0))</f>
        <v/>
      </c>
      <c r="N1375" s="18">
        <f>IF(AND(B1375&amp;""="",F1375&amp;""=""),"",IF(I1375="تم التسليم",IFERROR(INDEX('المحافظات'!$C$5:$C$44,MATCH($E1375,'المحافظات'!$A$5:$A$44,0)),0),IF(I1375="مرتجع",IFERROR(INDEX('المحافظات'!$D$5:$D$44,MATCH($E1375,'المحافظات'!$A$5:$A$44,0)),0),0)))</f>
        <v/>
      </c>
      <c r="O1375" s="18">
        <f>IF(AND(B1375&amp;""="",F1375&amp;""=""),"",IF(I1375="تم التسليم",K1375+L1375-M1375-N1375,IF(I1375="مرتجع",-N1375,IF(I1375="ملغي",0,""))))</f>
        <v/>
      </c>
      <c r="P1375" s="6">
        <f>IF(AND(B1375&amp;""="",F1375&amp;""=""),"",IF(NOT(ISNUMBER(MATCH(F1375,'المنتجات'!$A$5:$A$204,0))),"كود المنتج غير معروف",IF(NOT(ISNUMBER(MATCH(E1375,'المحافظات'!$A$5:$A$44,0))),"المنطقة غير معروفة",IF(K1375&lt;0,"الخصم أكبر من قيمة الطلب",IF(I1375&amp;""="","اكتب الحالة","")))))</f>
        <v/>
      </c>
    </row>
    <row r="1376">
      <c r="A1376" s="17" t="n"/>
      <c r="B1376" s="5" t="n"/>
      <c r="C1376" s="5" t="n"/>
      <c r="D1376" s="13" t="n"/>
      <c r="E1376" s="5" t="n"/>
      <c r="F1376" s="5" t="n"/>
      <c r="G1376" s="15" t="n"/>
      <c r="H1376" s="14" t="n"/>
      <c r="I1376" s="5" t="n"/>
      <c r="J1376" s="6">
        <f>IF(AND(B1376&amp;""="",F1376&amp;""=""),"",IFERROR(INDEX('المنتجات'!$B$5:$B$204,MATCH($F1376,'المنتجات'!$A$5:$A$204,0))&amp;"",""))</f>
        <v/>
      </c>
      <c r="K1376" s="18">
        <f>IF(AND(B1376&amp;""="",F1376&amp;""=""),"",IFERROR(INDEX('المنتجات'!$D$5:$D$204,MATCH($F1376,'المنتجات'!$A$5:$A$204,0))*G1376-H1376,0))</f>
        <v/>
      </c>
      <c r="L1376" s="18">
        <f>IF(AND(B1376&amp;""="",F1376&amp;""=""),"",IF(I1376="تم التسليم",IFERROR(INDEX('المحافظات'!$B$5:$B$44,MATCH($E1376,'المحافظات'!$A$5:$A$44,0)),0),0))</f>
        <v/>
      </c>
      <c r="M1376" s="18">
        <f>IF(AND(B1376&amp;""="",F1376&amp;""=""),"",IFERROR(INDEX('المنتجات'!$C$5:$C$204,MATCH($F1376,'المنتجات'!$A$5:$A$204,0))*G1376,0))</f>
        <v/>
      </c>
      <c r="N1376" s="18">
        <f>IF(AND(B1376&amp;""="",F1376&amp;""=""),"",IF(I1376="تم التسليم",IFERROR(INDEX('المحافظات'!$C$5:$C$44,MATCH($E1376,'المحافظات'!$A$5:$A$44,0)),0),IF(I1376="مرتجع",IFERROR(INDEX('المحافظات'!$D$5:$D$44,MATCH($E1376,'المحافظات'!$A$5:$A$44,0)),0),0)))</f>
        <v/>
      </c>
      <c r="O1376" s="18">
        <f>IF(AND(B1376&amp;""="",F1376&amp;""=""),"",IF(I1376="تم التسليم",K1376+L1376-M1376-N1376,IF(I1376="مرتجع",-N1376,IF(I1376="ملغي",0,""))))</f>
        <v/>
      </c>
      <c r="P1376" s="6">
        <f>IF(AND(B1376&amp;""="",F1376&amp;""=""),"",IF(NOT(ISNUMBER(MATCH(F1376,'المنتجات'!$A$5:$A$204,0))),"كود المنتج غير معروف",IF(NOT(ISNUMBER(MATCH(E1376,'المحافظات'!$A$5:$A$44,0))),"المنطقة غير معروفة",IF(K1376&lt;0,"الخصم أكبر من قيمة الطلب",IF(I1376&amp;""="","اكتب الحالة","")))))</f>
        <v/>
      </c>
    </row>
    <row r="1377">
      <c r="A1377" s="17" t="n"/>
      <c r="B1377" s="5" t="n"/>
      <c r="C1377" s="5" t="n"/>
      <c r="D1377" s="13" t="n"/>
      <c r="E1377" s="5" t="n"/>
      <c r="F1377" s="5" t="n"/>
      <c r="G1377" s="15" t="n"/>
      <c r="H1377" s="14" t="n"/>
      <c r="I1377" s="5" t="n"/>
      <c r="J1377" s="6">
        <f>IF(AND(B1377&amp;""="",F1377&amp;""=""),"",IFERROR(INDEX('المنتجات'!$B$5:$B$204,MATCH($F1377,'المنتجات'!$A$5:$A$204,0))&amp;"",""))</f>
        <v/>
      </c>
      <c r="K1377" s="18">
        <f>IF(AND(B1377&amp;""="",F1377&amp;""=""),"",IFERROR(INDEX('المنتجات'!$D$5:$D$204,MATCH($F1377,'المنتجات'!$A$5:$A$204,0))*G1377-H1377,0))</f>
        <v/>
      </c>
      <c r="L1377" s="18">
        <f>IF(AND(B1377&amp;""="",F1377&amp;""=""),"",IF(I1377="تم التسليم",IFERROR(INDEX('المحافظات'!$B$5:$B$44,MATCH($E1377,'المحافظات'!$A$5:$A$44,0)),0),0))</f>
        <v/>
      </c>
      <c r="M1377" s="18">
        <f>IF(AND(B1377&amp;""="",F1377&amp;""=""),"",IFERROR(INDEX('المنتجات'!$C$5:$C$204,MATCH($F1377,'المنتجات'!$A$5:$A$204,0))*G1377,0))</f>
        <v/>
      </c>
      <c r="N1377" s="18">
        <f>IF(AND(B1377&amp;""="",F1377&amp;""=""),"",IF(I1377="تم التسليم",IFERROR(INDEX('المحافظات'!$C$5:$C$44,MATCH($E1377,'المحافظات'!$A$5:$A$44,0)),0),IF(I1377="مرتجع",IFERROR(INDEX('المحافظات'!$D$5:$D$44,MATCH($E1377,'المحافظات'!$A$5:$A$44,0)),0),0)))</f>
        <v/>
      </c>
      <c r="O1377" s="18">
        <f>IF(AND(B1377&amp;""="",F1377&amp;""=""),"",IF(I1377="تم التسليم",K1377+L1377-M1377-N1377,IF(I1377="مرتجع",-N1377,IF(I1377="ملغي",0,""))))</f>
        <v/>
      </c>
      <c r="P1377" s="6">
        <f>IF(AND(B1377&amp;""="",F1377&amp;""=""),"",IF(NOT(ISNUMBER(MATCH(F1377,'المنتجات'!$A$5:$A$204,0))),"كود المنتج غير معروف",IF(NOT(ISNUMBER(MATCH(E1377,'المحافظات'!$A$5:$A$44,0))),"المنطقة غير معروفة",IF(K1377&lt;0,"الخصم أكبر من قيمة الطلب",IF(I1377&amp;""="","اكتب الحالة","")))))</f>
        <v/>
      </c>
    </row>
    <row r="1378">
      <c r="A1378" s="17" t="n"/>
      <c r="B1378" s="5" t="n"/>
      <c r="C1378" s="5" t="n"/>
      <c r="D1378" s="13" t="n"/>
      <c r="E1378" s="5" t="n"/>
      <c r="F1378" s="5" t="n"/>
      <c r="G1378" s="15" t="n"/>
      <c r="H1378" s="14" t="n"/>
      <c r="I1378" s="5" t="n"/>
      <c r="J1378" s="6">
        <f>IF(AND(B1378&amp;""="",F1378&amp;""=""),"",IFERROR(INDEX('المنتجات'!$B$5:$B$204,MATCH($F1378,'المنتجات'!$A$5:$A$204,0))&amp;"",""))</f>
        <v/>
      </c>
      <c r="K1378" s="18">
        <f>IF(AND(B1378&amp;""="",F1378&amp;""=""),"",IFERROR(INDEX('المنتجات'!$D$5:$D$204,MATCH($F1378,'المنتجات'!$A$5:$A$204,0))*G1378-H1378,0))</f>
        <v/>
      </c>
      <c r="L1378" s="18">
        <f>IF(AND(B1378&amp;""="",F1378&amp;""=""),"",IF(I1378="تم التسليم",IFERROR(INDEX('المحافظات'!$B$5:$B$44,MATCH($E1378,'المحافظات'!$A$5:$A$44,0)),0),0))</f>
        <v/>
      </c>
      <c r="M1378" s="18">
        <f>IF(AND(B1378&amp;""="",F1378&amp;""=""),"",IFERROR(INDEX('المنتجات'!$C$5:$C$204,MATCH($F1378,'المنتجات'!$A$5:$A$204,0))*G1378,0))</f>
        <v/>
      </c>
      <c r="N1378" s="18">
        <f>IF(AND(B1378&amp;""="",F1378&amp;""=""),"",IF(I1378="تم التسليم",IFERROR(INDEX('المحافظات'!$C$5:$C$44,MATCH($E1378,'المحافظات'!$A$5:$A$44,0)),0),IF(I1378="مرتجع",IFERROR(INDEX('المحافظات'!$D$5:$D$44,MATCH($E1378,'المحافظات'!$A$5:$A$44,0)),0),0)))</f>
        <v/>
      </c>
      <c r="O1378" s="18">
        <f>IF(AND(B1378&amp;""="",F1378&amp;""=""),"",IF(I1378="تم التسليم",K1378+L1378-M1378-N1378,IF(I1378="مرتجع",-N1378,IF(I1378="ملغي",0,""))))</f>
        <v/>
      </c>
      <c r="P1378" s="6">
        <f>IF(AND(B1378&amp;""="",F1378&amp;""=""),"",IF(NOT(ISNUMBER(MATCH(F1378,'المنتجات'!$A$5:$A$204,0))),"كود المنتج غير معروف",IF(NOT(ISNUMBER(MATCH(E1378,'المحافظات'!$A$5:$A$44,0))),"المنطقة غير معروفة",IF(K1378&lt;0,"الخصم أكبر من قيمة الطلب",IF(I1378&amp;""="","اكتب الحالة","")))))</f>
        <v/>
      </c>
    </row>
    <row r="1379">
      <c r="A1379" s="17" t="n"/>
      <c r="B1379" s="5" t="n"/>
      <c r="C1379" s="5" t="n"/>
      <c r="D1379" s="13" t="n"/>
      <c r="E1379" s="5" t="n"/>
      <c r="F1379" s="5" t="n"/>
      <c r="G1379" s="15" t="n"/>
      <c r="H1379" s="14" t="n"/>
      <c r="I1379" s="5" t="n"/>
      <c r="J1379" s="6">
        <f>IF(AND(B1379&amp;""="",F1379&amp;""=""),"",IFERROR(INDEX('المنتجات'!$B$5:$B$204,MATCH($F1379,'المنتجات'!$A$5:$A$204,0))&amp;"",""))</f>
        <v/>
      </c>
      <c r="K1379" s="18">
        <f>IF(AND(B1379&amp;""="",F1379&amp;""=""),"",IFERROR(INDEX('المنتجات'!$D$5:$D$204,MATCH($F1379,'المنتجات'!$A$5:$A$204,0))*G1379-H1379,0))</f>
        <v/>
      </c>
      <c r="L1379" s="18">
        <f>IF(AND(B1379&amp;""="",F1379&amp;""=""),"",IF(I1379="تم التسليم",IFERROR(INDEX('المحافظات'!$B$5:$B$44,MATCH($E1379,'المحافظات'!$A$5:$A$44,0)),0),0))</f>
        <v/>
      </c>
      <c r="M1379" s="18">
        <f>IF(AND(B1379&amp;""="",F1379&amp;""=""),"",IFERROR(INDEX('المنتجات'!$C$5:$C$204,MATCH($F1379,'المنتجات'!$A$5:$A$204,0))*G1379,0))</f>
        <v/>
      </c>
      <c r="N1379" s="18">
        <f>IF(AND(B1379&amp;""="",F1379&amp;""=""),"",IF(I1379="تم التسليم",IFERROR(INDEX('المحافظات'!$C$5:$C$44,MATCH($E1379,'المحافظات'!$A$5:$A$44,0)),0),IF(I1379="مرتجع",IFERROR(INDEX('المحافظات'!$D$5:$D$44,MATCH($E1379,'المحافظات'!$A$5:$A$44,0)),0),0)))</f>
        <v/>
      </c>
      <c r="O1379" s="18">
        <f>IF(AND(B1379&amp;""="",F1379&amp;""=""),"",IF(I1379="تم التسليم",K1379+L1379-M1379-N1379,IF(I1379="مرتجع",-N1379,IF(I1379="ملغي",0,""))))</f>
        <v/>
      </c>
      <c r="P1379" s="6">
        <f>IF(AND(B1379&amp;""="",F1379&amp;""=""),"",IF(NOT(ISNUMBER(MATCH(F1379,'المنتجات'!$A$5:$A$204,0))),"كود المنتج غير معروف",IF(NOT(ISNUMBER(MATCH(E1379,'المحافظات'!$A$5:$A$44,0))),"المنطقة غير معروفة",IF(K1379&lt;0,"الخصم أكبر من قيمة الطلب",IF(I1379&amp;""="","اكتب الحالة","")))))</f>
        <v/>
      </c>
    </row>
    <row r="1380">
      <c r="A1380" s="17" t="n"/>
      <c r="B1380" s="5" t="n"/>
      <c r="C1380" s="5" t="n"/>
      <c r="D1380" s="13" t="n"/>
      <c r="E1380" s="5" t="n"/>
      <c r="F1380" s="5" t="n"/>
      <c r="G1380" s="15" t="n"/>
      <c r="H1380" s="14" t="n"/>
      <c r="I1380" s="5" t="n"/>
      <c r="J1380" s="6">
        <f>IF(AND(B1380&amp;""="",F1380&amp;""=""),"",IFERROR(INDEX('المنتجات'!$B$5:$B$204,MATCH($F1380,'المنتجات'!$A$5:$A$204,0))&amp;"",""))</f>
        <v/>
      </c>
      <c r="K1380" s="18">
        <f>IF(AND(B1380&amp;""="",F1380&amp;""=""),"",IFERROR(INDEX('المنتجات'!$D$5:$D$204,MATCH($F1380,'المنتجات'!$A$5:$A$204,0))*G1380-H1380,0))</f>
        <v/>
      </c>
      <c r="L1380" s="18">
        <f>IF(AND(B1380&amp;""="",F1380&amp;""=""),"",IF(I1380="تم التسليم",IFERROR(INDEX('المحافظات'!$B$5:$B$44,MATCH($E1380,'المحافظات'!$A$5:$A$44,0)),0),0))</f>
        <v/>
      </c>
      <c r="M1380" s="18">
        <f>IF(AND(B1380&amp;""="",F1380&amp;""=""),"",IFERROR(INDEX('المنتجات'!$C$5:$C$204,MATCH($F1380,'المنتجات'!$A$5:$A$204,0))*G1380,0))</f>
        <v/>
      </c>
      <c r="N1380" s="18">
        <f>IF(AND(B1380&amp;""="",F1380&amp;""=""),"",IF(I1380="تم التسليم",IFERROR(INDEX('المحافظات'!$C$5:$C$44,MATCH($E1380,'المحافظات'!$A$5:$A$44,0)),0),IF(I1380="مرتجع",IFERROR(INDEX('المحافظات'!$D$5:$D$44,MATCH($E1380,'المحافظات'!$A$5:$A$44,0)),0),0)))</f>
        <v/>
      </c>
      <c r="O1380" s="18">
        <f>IF(AND(B1380&amp;""="",F1380&amp;""=""),"",IF(I1380="تم التسليم",K1380+L1380-M1380-N1380,IF(I1380="مرتجع",-N1380,IF(I1380="ملغي",0,""))))</f>
        <v/>
      </c>
      <c r="P1380" s="6">
        <f>IF(AND(B1380&amp;""="",F1380&amp;""=""),"",IF(NOT(ISNUMBER(MATCH(F1380,'المنتجات'!$A$5:$A$204,0))),"كود المنتج غير معروف",IF(NOT(ISNUMBER(MATCH(E1380,'المحافظات'!$A$5:$A$44,0))),"المنطقة غير معروفة",IF(K1380&lt;0,"الخصم أكبر من قيمة الطلب",IF(I1380&amp;""="","اكتب الحالة","")))))</f>
        <v/>
      </c>
    </row>
    <row r="1381">
      <c r="A1381" s="17" t="n"/>
      <c r="B1381" s="5" t="n"/>
      <c r="C1381" s="5" t="n"/>
      <c r="D1381" s="13" t="n"/>
      <c r="E1381" s="5" t="n"/>
      <c r="F1381" s="5" t="n"/>
      <c r="G1381" s="15" t="n"/>
      <c r="H1381" s="14" t="n"/>
      <c r="I1381" s="5" t="n"/>
      <c r="J1381" s="6">
        <f>IF(AND(B1381&amp;""="",F1381&amp;""=""),"",IFERROR(INDEX('المنتجات'!$B$5:$B$204,MATCH($F1381,'المنتجات'!$A$5:$A$204,0))&amp;"",""))</f>
        <v/>
      </c>
      <c r="K1381" s="18">
        <f>IF(AND(B1381&amp;""="",F1381&amp;""=""),"",IFERROR(INDEX('المنتجات'!$D$5:$D$204,MATCH($F1381,'المنتجات'!$A$5:$A$204,0))*G1381-H1381,0))</f>
        <v/>
      </c>
      <c r="L1381" s="18">
        <f>IF(AND(B1381&amp;""="",F1381&amp;""=""),"",IF(I1381="تم التسليم",IFERROR(INDEX('المحافظات'!$B$5:$B$44,MATCH($E1381,'المحافظات'!$A$5:$A$44,0)),0),0))</f>
        <v/>
      </c>
      <c r="M1381" s="18">
        <f>IF(AND(B1381&amp;""="",F1381&amp;""=""),"",IFERROR(INDEX('المنتجات'!$C$5:$C$204,MATCH($F1381,'المنتجات'!$A$5:$A$204,0))*G1381,0))</f>
        <v/>
      </c>
      <c r="N1381" s="18">
        <f>IF(AND(B1381&amp;""="",F1381&amp;""=""),"",IF(I1381="تم التسليم",IFERROR(INDEX('المحافظات'!$C$5:$C$44,MATCH($E1381,'المحافظات'!$A$5:$A$44,0)),0),IF(I1381="مرتجع",IFERROR(INDEX('المحافظات'!$D$5:$D$44,MATCH($E1381,'المحافظات'!$A$5:$A$44,0)),0),0)))</f>
        <v/>
      </c>
      <c r="O1381" s="18">
        <f>IF(AND(B1381&amp;""="",F1381&amp;""=""),"",IF(I1381="تم التسليم",K1381+L1381-M1381-N1381,IF(I1381="مرتجع",-N1381,IF(I1381="ملغي",0,""))))</f>
        <v/>
      </c>
      <c r="P1381" s="6">
        <f>IF(AND(B1381&amp;""="",F1381&amp;""=""),"",IF(NOT(ISNUMBER(MATCH(F1381,'المنتجات'!$A$5:$A$204,0))),"كود المنتج غير معروف",IF(NOT(ISNUMBER(MATCH(E1381,'المحافظات'!$A$5:$A$44,0))),"المنطقة غير معروفة",IF(K1381&lt;0,"الخصم أكبر من قيمة الطلب",IF(I1381&amp;""="","اكتب الحالة","")))))</f>
        <v/>
      </c>
    </row>
    <row r="1382">
      <c r="A1382" s="17" t="n"/>
      <c r="B1382" s="5" t="n"/>
      <c r="C1382" s="5" t="n"/>
      <c r="D1382" s="13" t="n"/>
      <c r="E1382" s="5" t="n"/>
      <c r="F1382" s="5" t="n"/>
      <c r="G1382" s="15" t="n"/>
      <c r="H1382" s="14" t="n"/>
      <c r="I1382" s="5" t="n"/>
      <c r="J1382" s="6">
        <f>IF(AND(B1382&amp;""="",F1382&amp;""=""),"",IFERROR(INDEX('المنتجات'!$B$5:$B$204,MATCH($F1382,'المنتجات'!$A$5:$A$204,0))&amp;"",""))</f>
        <v/>
      </c>
      <c r="K1382" s="18">
        <f>IF(AND(B1382&amp;""="",F1382&amp;""=""),"",IFERROR(INDEX('المنتجات'!$D$5:$D$204,MATCH($F1382,'المنتجات'!$A$5:$A$204,0))*G1382-H1382,0))</f>
        <v/>
      </c>
      <c r="L1382" s="18">
        <f>IF(AND(B1382&amp;""="",F1382&amp;""=""),"",IF(I1382="تم التسليم",IFERROR(INDEX('المحافظات'!$B$5:$B$44,MATCH($E1382,'المحافظات'!$A$5:$A$44,0)),0),0))</f>
        <v/>
      </c>
      <c r="M1382" s="18">
        <f>IF(AND(B1382&amp;""="",F1382&amp;""=""),"",IFERROR(INDEX('المنتجات'!$C$5:$C$204,MATCH($F1382,'المنتجات'!$A$5:$A$204,0))*G1382,0))</f>
        <v/>
      </c>
      <c r="N1382" s="18">
        <f>IF(AND(B1382&amp;""="",F1382&amp;""=""),"",IF(I1382="تم التسليم",IFERROR(INDEX('المحافظات'!$C$5:$C$44,MATCH($E1382,'المحافظات'!$A$5:$A$44,0)),0),IF(I1382="مرتجع",IFERROR(INDEX('المحافظات'!$D$5:$D$44,MATCH($E1382,'المحافظات'!$A$5:$A$44,0)),0),0)))</f>
        <v/>
      </c>
      <c r="O1382" s="18">
        <f>IF(AND(B1382&amp;""="",F1382&amp;""=""),"",IF(I1382="تم التسليم",K1382+L1382-M1382-N1382,IF(I1382="مرتجع",-N1382,IF(I1382="ملغي",0,""))))</f>
        <v/>
      </c>
      <c r="P1382" s="6">
        <f>IF(AND(B1382&amp;""="",F1382&amp;""=""),"",IF(NOT(ISNUMBER(MATCH(F1382,'المنتجات'!$A$5:$A$204,0))),"كود المنتج غير معروف",IF(NOT(ISNUMBER(MATCH(E1382,'المحافظات'!$A$5:$A$44,0))),"المنطقة غير معروفة",IF(K1382&lt;0,"الخصم أكبر من قيمة الطلب",IF(I1382&amp;""="","اكتب الحالة","")))))</f>
        <v/>
      </c>
    </row>
    <row r="1383">
      <c r="A1383" s="17" t="n"/>
      <c r="B1383" s="5" t="n"/>
      <c r="C1383" s="5" t="n"/>
      <c r="D1383" s="13" t="n"/>
      <c r="E1383" s="5" t="n"/>
      <c r="F1383" s="5" t="n"/>
      <c r="G1383" s="15" t="n"/>
      <c r="H1383" s="14" t="n"/>
      <c r="I1383" s="5" t="n"/>
      <c r="J1383" s="6">
        <f>IF(AND(B1383&amp;""="",F1383&amp;""=""),"",IFERROR(INDEX('المنتجات'!$B$5:$B$204,MATCH($F1383,'المنتجات'!$A$5:$A$204,0))&amp;"",""))</f>
        <v/>
      </c>
      <c r="K1383" s="18">
        <f>IF(AND(B1383&amp;""="",F1383&amp;""=""),"",IFERROR(INDEX('المنتجات'!$D$5:$D$204,MATCH($F1383,'المنتجات'!$A$5:$A$204,0))*G1383-H1383,0))</f>
        <v/>
      </c>
      <c r="L1383" s="18">
        <f>IF(AND(B1383&amp;""="",F1383&amp;""=""),"",IF(I1383="تم التسليم",IFERROR(INDEX('المحافظات'!$B$5:$B$44,MATCH($E1383,'المحافظات'!$A$5:$A$44,0)),0),0))</f>
        <v/>
      </c>
      <c r="M1383" s="18">
        <f>IF(AND(B1383&amp;""="",F1383&amp;""=""),"",IFERROR(INDEX('المنتجات'!$C$5:$C$204,MATCH($F1383,'المنتجات'!$A$5:$A$204,0))*G1383,0))</f>
        <v/>
      </c>
      <c r="N1383" s="18">
        <f>IF(AND(B1383&amp;""="",F1383&amp;""=""),"",IF(I1383="تم التسليم",IFERROR(INDEX('المحافظات'!$C$5:$C$44,MATCH($E1383,'المحافظات'!$A$5:$A$44,0)),0),IF(I1383="مرتجع",IFERROR(INDEX('المحافظات'!$D$5:$D$44,MATCH($E1383,'المحافظات'!$A$5:$A$44,0)),0),0)))</f>
        <v/>
      </c>
      <c r="O1383" s="18">
        <f>IF(AND(B1383&amp;""="",F1383&amp;""=""),"",IF(I1383="تم التسليم",K1383+L1383-M1383-N1383,IF(I1383="مرتجع",-N1383,IF(I1383="ملغي",0,""))))</f>
        <v/>
      </c>
      <c r="P1383" s="6">
        <f>IF(AND(B1383&amp;""="",F1383&amp;""=""),"",IF(NOT(ISNUMBER(MATCH(F1383,'المنتجات'!$A$5:$A$204,0))),"كود المنتج غير معروف",IF(NOT(ISNUMBER(MATCH(E1383,'المحافظات'!$A$5:$A$44,0))),"المنطقة غير معروفة",IF(K1383&lt;0,"الخصم أكبر من قيمة الطلب",IF(I1383&amp;""="","اكتب الحالة","")))))</f>
        <v/>
      </c>
    </row>
    <row r="1384">
      <c r="A1384" s="17" t="n"/>
      <c r="B1384" s="5" t="n"/>
      <c r="C1384" s="5" t="n"/>
      <c r="D1384" s="13" t="n"/>
      <c r="E1384" s="5" t="n"/>
      <c r="F1384" s="5" t="n"/>
      <c r="G1384" s="15" t="n"/>
      <c r="H1384" s="14" t="n"/>
      <c r="I1384" s="5" t="n"/>
      <c r="J1384" s="6">
        <f>IF(AND(B1384&amp;""="",F1384&amp;""=""),"",IFERROR(INDEX('المنتجات'!$B$5:$B$204,MATCH($F1384,'المنتجات'!$A$5:$A$204,0))&amp;"",""))</f>
        <v/>
      </c>
      <c r="K1384" s="18">
        <f>IF(AND(B1384&amp;""="",F1384&amp;""=""),"",IFERROR(INDEX('المنتجات'!$D$5:$D$204,MATCH($F1384,'المنتجات'!$A$5:$A$204,0))*G1384-H1384,0))</f>
        <v/>
      </c>
      <c r="L1384" s="18">
        <f>IF(AND(B1384&amp;""="",F1384&amp;""=""),"",IF(I1384="تم التسليم",IFERROR(INDEX('المحافظات'!$B$5:$B$44,MATCH($E1384,'المحافظات'!$A$5:$A$44,0)),0),0))</f>
        <v/>
      </c>
      <c r="M1384" s="18">
        <f>IF(AND(B1384&amp;""="",F1384&amp;""=""),"",IFERROR(INDEX('المنتجات'!$C$5:$C$204,MATCH($F1384,'المنتجات'!$A$5:$A$204,0))*G1384,0))</f>
        <v/>
      </c>
      <c r="N1384" s="18">
        <f>IF(AND(B1384&amp;""="",F1384&amp;""=""),"",IF(I1384="تم التسليم",IFERROR(INDEX('المحافظات'!$C$5:$C$44,MATCH($E1384,'المحافظات'!$A$5:$A$44,0)),0),IF(I1384="مرتجع",IFERROR(INDEX('المحافظات'!$D$5:$D$44,MATCH($E1384,'المحافظات'!$A$5:$A$44,0)),0),0)))</f>
        <v/>
      </c>
      <c r="O1384" s="18">
        <f>IF(AND(B1384&amp;""="",F1384&amp;""=""),"",IF(I1384="تم التسليم",K1384+L1384-M1384-N1384,IF(I1384="مرتجع",-N1384,IF(I1384="ملغي",0,""))))</f>
        <v/>
      </c>
      <c r="P1384" s="6">
        <f>IF(AND(B1384&amp;""="",F1384&amp;""=""),"",IF(NOT(ISNUMBER(MATCH(F1384,'المنتجات'!$A$5:$A$204,0))),"كود المنتج غير معروف",IF(NOT(ISNUMBER(MATCH(E1384,'المحافظات'!$A$5:$A$44,0))),"المنطقة غير معروفة",IF(K1384&lt;0,"الخصم أكبر من قيمة الطلب",IF(I1384&amp;""="","اكتب الحالة","")))))</f>
        <v/>
      </c>
    </row>
    <row r="1385">
      <c r="A1385" s="17" t="n"/>
      <c r="B1385" s="5" t="n"/>
      <c r="C1385" s="5" t="n"/>
      <c r="D1385" s="13" t="n"/>
      <c r="E1385" s="5" t="n"/>
      <c r="F1385" s="5" t="n"/>
      <c r="G1385" s="15" t="n"/>
      <c r="H1385" s="14" t="n"/>
      <c r="I1385" s="5" t="n"/>
      <c r="J1385" s="6">
        <f>IF(AND(B1385&amp;""="",F1385&amp;""=""),"",IFERROR(INDEX('المنتجات'!$B$5:$B$204,MATCH($F1385,'المنتجات'!$A$5:$A$204,0))&amp;"",""))</f>
        <v/>
      </c>
      <c r="K1385" s="18">
        <f>IF(AND(B1385&amp;""="",F1385&amp;""=""),"",IFERROR(INDEX('المنتجات'!$D$5:$D$204,MATCH($F1385,'المنتجات'!$A$5:$A$204,0))*G1385-H1385,0))</f>
        <v/>
      </c>
      <c r="L1385" s="18">
        <f>IF(AND(B1385&amp;""="",F1385&amp;""=""),"",IF(I1385="تم التسليم",IFERROR(INDEX('المحافظات'!$B$5:$B$44,MATCH($E1385,'المحافظات'!$A$5:$A$44,0)),0),0))</f>
        <v/>
      </c>
      <c r="M1385" s="18">
        <f>IF(AND(B1385&amp;""="",F1385&amp;""=""),"",IFERROR(INDEX('المنتجات'!$C$5:$C$204,MATCH($F1385,'المنتجات'!$A$5:$A$204,0))*G1385,0))</f>
        <v/>
      </c>
      <c r="N1385" s="18">
        <f>IF(AND(B1385&amp;""="",F1385&amp;""=""),"",IF(I1385="تم التسليم",IFERROR(INDEX('المحافظات'!$C$5:$C$44,MATCH($E1385,'المحافظات'!$A$5:$A$44,0)),0),IF(I1385="مرتجع",IFERROR(INDEX('المحافظات'!$D$5:$D$44,MATCH($E1385,'المحافظات'!$A$5:$A$44,0)),0),0)))</f>
        <v/>
      </c>
      <c r="O1385" s="18">
        <f>IF(AND(B1385&amp;""="",F1385&amp;""=""),"",IF(I1385="تم التسليم",K1385+L1385-M1385-N1385,IF(I1385="مرتجع",-N1385,IF(I1385="ملغي",0,""))))</f>
        <v/>
      </c>
      <c r="P1385" s="6">
        <f>IF(AND(B1385&amp;""="",F1385&amp;""=""),"",IF(NOT(ISNUMBER(MATCH(F1385,'المنتجات'!$A$5:$A$204,0))),"كود المنتج غير معروف",IF(NOT(ISNUMBER(MATCH(E1385,'المحافظات'!$A$5:$A$44,0))),"المنطقة غير معروفة",IF(K1385&lt;0,"الخصم أكبر من قيمة الطلب",IF(I1385&amp;""="","اكتب الحالة","")))))</f>
        <v/>
      </c>
    </row>
    <row r="1386">
      <c r="A1386" s="17" t="n"/>
      <c r="B1386" s="5" t="n"/>
      <c r="C1386" s="5" t="n"/>
      <c r="D1386" s="13" t="n"/>
      <c r="E1386" s="5" t="n"/>
      <c r="F1386" s="5" t="n"/>
      <c r="G1386" s="15" t="n"/>
      <c r="H1386" s="14" t="n"/>
      <c r="I1386" s="5" t="n"/>
      <c r="J1386" s="6">
        <f>IF(AND(B1386&amp;""="",F1386&amp;""=""),"",IFERROR(INDEX('المنتجات'!$B$5:$B$204,MATCH($F1386,'المنتجات'!$A$5:$A$204,0))&amp;"",""))</f>
        <v/>
      </c>
      <c r="K1386" s="18">
        <f>IF(AND(B1386&amp;""="",F1386&amp;""=""),"",IFERROR(INDEX('المنتجات'!$D$5:$D$204,MATCH($F1386,'المنتجات'!$A$5:$A$204,0))*G1386-H1386,0))</f>
        <v/>
      </c>
      <c r="L1386" s="18">
        <f>IF(AND(B1386&amp;""="",F1386&amp;""=""),"",IF(I1386="تم التسليم",IFERROR(INDEX('المحافظات'!$B$5:$B$44,MATCH($E1386,'المحافظات'!$A$5:$A$44,0)),0),0))</f>
        <v/>
      </c>
      <c r="M1386" s="18">
        <f>IF(AND(B1386&amp;""="",F1386&amp;""=""),"",IFERROR(INDEX('المنتجات'!$C$5:$C$204,MATCH($F1386,'المنتجات'!$A$5:$A$204,0))*G1386,0))</f>
        <v/>
      </c>
      <c r="N1386" s="18">
        <f>IF(AND(B1386&amp;""="",F1386&amp;""=""),"",IF(I1386="تم التسليم",IFERROR(INDEX('المحافظات'!$C$5:$C$44,MATCH($E1386,'المحافظات'!$A$5:$A$44,0)),0),IF(I1386="مرتجع",IFERROR(INDEX('المحافظات'!$D$5:$D$44,MATCH($E1386,'المحافظات'!$A$5:$A$44,0)),0),0)))</f>
        <v/>
      </c>
      <c r="O1386" s="18">
        <f>IF(AND(B1386&amp;""="",F1386&amp;""=""),"",IF(I1386="تم التسليم",K1386+L1386-M1386-N1386,IF(I1386="مرتجع",-N1386,IF(I1386="ملغي",0,""))))</f>
        <v/>
      </c>
      <c r="P1386" s="6">
        <f>IF(AND(B1386&amp;""="",F1386&amp;""=""),"",IF(NOT(ISNUMBER(MATCH(F1386,'المنتجات'!$A$5:$A$204,0))),"كود المنتج غير معروف",IF(NOT(ISNUMBER(MATCH(E1386,'المحافظات'!$A$5:$A$44,0))),"المنطقة غير معروفة",IF(K1386&lt;0,"الخصم أكبر من قيمة الطلب",IF(I1386&amp;""="","اكتب الحالة","")))))</f>
        <v/>
      </c>
    </row>
    <row r="1387">
      <c r="A1387" s="17" t="n"/>
      <c r="B1387" s="5" t="n"/>
      <c r="C1387" s="5" t="n"/>
      <c r="D1387" s="13" t="n"/>
      <c r="E1387" s="5" t="n"/>
      <c r="F1387" s="5" t="n"/>
      <c r="G1387" s="15" t="n"/>
      <c r="H1387" s="14" t="n"/>
      <c r="I1387" s="5" t="n"/>
      <c r="J1387" s="6">
        <f>IF(AND(B1387&amp;""="",F1387&amp;""=""),"",IFERROR(INDEX('المنتجات'!$B$5:$B$204,MATCH($F1387,'المنتجات'!$A$5:$A$204,0))&amp;"",""))</f>
        <v/>
      </c>
      <c r="K1387" s="18">
        <f>IF(AND(B1387&amp;""="",F1387&amp;""=""),"",IFERROR(INDEX('المنتجات'!$D$5:$D$204,MATCH($F1387,'المنتجات'!$A$5:$A$204,0))*G1387-H1387,0))</f>
        <v/>
      </c>
      <c r="L1387" s="18">
        <f>IF(AND(B1387&amp;""="",F1387&amp;""=""),"",IF(I1387="تم التسليم",IFERROR(INDEX('المحافظات'!$B$5:$B$44,MATCH($E1387,'المحافظات'!$A$5:$A$44,0)),0),0))</f>
        <v/>
      </c>
      <c r="M1387" s="18">
        <f>IF(AND(B1387&amp;""="",F1387&amp;""=""),"",IFERROR(INDEX('المنتجات'!$C$5:$C$204,MATCH($F1387,'المنتجات'!$A$5:$A$204,0))*G1387,0))</f>
        <v/>
      </c>
      <c r="N1387" s="18">
        <f>IF(AND(B1387&amp;""="",F1387&amp;""=""),"",IF(I1387="تم التسليم",IFERROR(INDEX('المحافظات'!$C$5:$C$44,MATCH($E1387,'المحافظات'!$A$5:$A$44,0)),0),IF(I1387="مرتجع",IFERROR(INDEX('المحافظات'!$D$5:$D$44,MATCH($E1387,'المحافظات'!$A$5:$A$44,0)),0),0)))</f>
        <v/>
      </c>
      <c r="O1387" s="18">
        <f>IF(AND(B1387&amp;""="",F1387&amp;""=""),"",IF(I1387="تم التسليم",K1387+L1387-M1387-N1387,IF(I1387="مرتجع",-N1387,IF(I1387="ملغي",0,""))))</f>
        <v/>
      </c>
      <c r="P1387" s="6">
        <f>IF(AND(B1387&amp;""="",F1387&amp;""=""),"",IF(NOT(ISNUMBER(MATCH(F1387,'المنتجات'!$A$5:$A$204,0))),"كود المنتج غير معروف",IF(NOT(ISNUMBER(MATCH(E1387,'المحافظات'!$A$5:$A$44,0))),"المنطقة غير معروفة",IF(K1387&lt;0,"الخصم أكبر من قيمة الطلب",IF(I1387&amp;""="","اكتب الحالة","")))))</f>
        <v/>
      </c>
    </row>
    <row r="1388">
      <c r="A1388" s="17" t="n"/>
      <c r="B1388" s="5" t="n"/>
      <c r="C1388" s="5" t="n"/>
      <c r="D1388" s="13" t="n"/>
      <c r="E1388" s="5" t="n"/>
      <c r="F1388" s="5" t="n"/>
      <c r="G1388" s="15" t="n"/>
      <c r="H1388" s="14" t="n"/>
      <c r="I1388" s="5" t="n"/>
      <c r="J1388" s="6">
        <f>IF(AND(B1388&amp;""="",F1388&amp;""=""),"",IFERROR(INDEX('المنتجات'!$B$5:$B$204,MATCH($F1388,'المنتجات'!$A$5:$A$204,0))&amp;"",""))</f>
        <v/>
      </c>
      <c r="K1388" s="18">
        <f>IF(AND(B1388&amp;""="",F1388&amp;""=""),"",IFERROR(INDEX('المنتجات'!$D$5:$D$204,MATCH($F1388,'المنتجات'!$A$5:$A$204,0))*G1388-H1388,0))</f>
        <v/>
      </c>
      <c r="L1388" s="18">
        <f>IF(AND(B1388&amp;""="",F1388&amp;""=""),"",IF(I1388="تم التسليم",IFERROR(INDEX('المحافظات'!$B$5:$B$44,MATCH($E1388,'المحافظات'!$A$5:$A$44,0)),0),0))</f>
        <v/>
      </c>
      <c r="M1388" s="18">
        <f>IF(AND(B1388&amp;""="",F1388&amp;""=""),"",IFERROR(INDEX('المنتجات'!$C$5:$C$204,MATCH($F1388,'المنتجات'!$A$5:$A$204,0))*G1388,0))</f>
        <v/>
      </c>
      <c r="N1388" s="18">
        <f>IF(AND(B1388&amp;""="",F1388&amp;""=""),"",IF(I1388="تم التسليم",IFERROR(INDEX('المحافظات'!$C$5:$C$44,MATCH($E1388,'المحافظات'!$A$5:$A$44,0)),0),IF(I1388="مرتجع",IFERROR(INDEX('المحافظات'!$D$5:$D$44,MATCH($E1388,'المحافظات'!$A$5:$A$44,0)),0),0)))</f>
        <v/>
      </c>
      <c r="O1388" s="18">
        <f>IF(AND(B1388&amp;""="",F1388&amp;""=""),"",IF(I1388="تم التسليم",K1388+L1388-M1388-N1388,IF(I1388="مرتجع",-N1388,IF(I1388="ملغي",0,""))))</f>
        <v/>
      </c>
      <c r="P1388" s="6">
        <f>IF(AND(B1388&amp;""="",F1388&amp;""=""),"",IF(NOT(ISNUMBER(MATCH(F1388,'المنتجات'!$A$5:$A$204,0))),"كود المنتج غير معروف",IF(NOT(ISNUMBER(MATCH(E1388,'المحافظات'!$A$5:$A$44,0))),"المنطقة غير معروفة",IF(K1388&lt;0,"الخصم أكبر من قيمة الطلب",IF(I1388&amp;""="","اكتب الحالة","")))))</f>
        <v/>
      </c>
    </row>
    <row r="1389">
      <c r="A1389" s="17" t="n"/>
      <c r="B1389" s="5" t="n"/>
      <c r="C1389" s="5" t="n"/>
      <c r="D1389" s="13" t="n"/>
      <c r="E1389" s="5" t="n"/>
      <c r="F1389" s="5" t="n"/>
      <c r="G1389" s="15" t="n"/>
      <c r="H1389" s="14" t="n"/>
      <c r="I1389" s="5" t="n"/>
      <c r="J1389" s="6">
        <f>IF(AND(B1389&amp;""="",F1389&amp;""=""),"",IFERROR(INDEX('المنتجات'!$B$5:$B$204,MATCH($F1389,'المنتجات'!$A$5:$A$204,0))&amp;"",""))</f>
        <v/>
      </c>
      <c r="K1389" s="18">
        <f>IF(AND(B1389&amp;""="",F1389&amp;""=""),"",IFERROR(INDEX('المنتجات'!$D$5:$D$204,MATCH($F1389,'المنتجات'!$A$5:$A$204,0))*G1389-H1389,0))</f>
        <v/>
      </c>
      <c r="L1389" s="18">
        <f>IF(AND(B1389&amp;""="",F1389&amp;""=""),"",IF(I1389="تم التسليم",IFERROR(INDEX('المحافظات'!$B$5:$B$44,MATCH($E1389,'المحافظات'!$A$5:$A$44,0)),0),0))</f>
        <v/>
      </c>
      <c r="M1389" s="18">
        <f>IF(AND(B1389&amp;""="",F1389&amp;""=""),"",IFERROR(INDEX('المنتجات'!$C$5:$C$204,MATCH($F1389,'المنتجات'!$A$5:$A$204,0))*G1389,0))</f>
        <v/>
      </c>
      <c r="N1389" s="18">
        <f>IF(AND(B1389&amp;""="",F1389&amp;""=""),"",IF(I1389="تم التسليم",IFERROR(INDEX('المحافظات'!$C$5:$C$44,MATCH($E1389,'المحافظات'!$A$5:$A$44,0)),0),IF(I1389="مرتجع",IFERROR(INDEX('المحافظات'!$D$5:$D$44,MATCH($E1389,'المحافظات'!$A$5:$A$44,0)),0),0)))</f>
        <v/>
      </c>
      <c r="O1389" s="18">
        <f>IF(AND(B1389&amp;""="",F1389&amp;""=""),"",IF(I1389="تم التسليم",K1389+L1389-M1389-N1389,IF(I1389="مرتجع",-N1389,IF(I1389="ملغي",0,""))))</f>
        <v/>
      </c>
      <c r="P1389" s="6">
        <f>IF(AND(B1389&amp;""="",F1389&amp;""=""),"",IF(NOT(ISNUMBER(MATCH(F1389,'المنتجات'!$A$5:$A$204,0))),"كود المنتج غير معروف",IF(NOT(ISNUMBER(MATCH(E1389,'المحافظات'!$A$5:$A$44,0))),"المنطقة غير معروفة",IF(K1389&lt;0,"الخصم أكبر من قيمة الطلب",IF(I1389&amp;""="","اكتب الحالة","")))))</f>
        <v/>
      </c>
    </row>
    <row r="1390">
      <c r="A1390" s="17" t="n"/>
      <c r="B1390" s="5" t="n"/>
      <c r="C1390" s="5" t="n"/>
      <c r="D1390" s="13" t="n"/>
      <c r="E1390" s="5" t="n"/>
      <c r="F1390" s="5" t="n"/>
      <c r="G1390" s="15" t="n"/>
      <c r="H1390" s="14" t="n"/>
      <c r="I1390" s="5" t="n"/>
      <c r="J1390" s="6">
        <f>IF(AND(B1390&amp;""="",F1390&amp;""=""),"",IFERROR(INDEX('المنتجات'!$B$5:$B$204,MATCH($F1390,'المنتجات'!$A$5:$A$204,0))&amp;"",""))</f>
        <v/>
      </c>
      <c r="K1390" s="18">
        <f>IF(AND(B1390&amp;""="",F1390&amp;""=""),"",IFERROR(INDEX('المنتجات'!$D$5:$D$204,MATCH($F1390,'المنتجات'!$A$5:$A$204,0))*G1390-H1390,0))</f>
        <v/>
      </c>
      <c r="L1390" s="18">
        <f>IF(AND(B1390&amp;""="",F1390&amp;""=""),"",IF(I1390="تم التسليم",IFERROR(INDEX('المحافظات'!$B$5:$B$44,MATCH($E1390,'المحافظات'!$A$5:$A$44,0)),0),0))</f>
        <v/>
      </c>
      <c r="M1390" s="18">
        <f>IF(AND(B1390&amp;""="",F1390&amp;""=""),"",IFERROR(INDEX('المنتجات'!$C$5:$C$204,MATCH($F1390,'المنتجات'!$A$5:$A$204,0))*G1390,0))</f>
        <v/>
      </c>
      <c r="N1390" s="18">
        <f>IF(AND(B1390&amp;""="",F1390&amp;""=""),"",IF(I1390="تم التسليم",IFERROR(INDEX('المحافظات'!$C$5:$C$44,MATCH($E1390,'المحافظات'!$A$5:$A$44,0)),0),IF(I1390="مرتجع",IFERROR(INDEX('المحافظات'!$D$5:$D$44,MATCH($E1390,'المحافظات'!$A$5:$A$44,0)),0),0)))</f>
        <v/>
      </c>
      <c r="O1390" s="18">
        <f>IF(AND(B1390&amp;""="",F1390&amp;""=""),"",IF(I1390="تم التسليم",K1390+L1390-M1390-N1390,IF(I1390="مرتجع",-N1390,IF(I1390="ملغي",0,""))))</f>
        <v/>
      </c>
      <c r="P1390" s="6">
        <f>IF(AND(B1390&amp;""="",F1390&amp;""=""),"",IF(NOT(ISNUMBER(MATCH(F1390,'المنتجات'!$A$5:$A$204,0))),"كود المنتج غير معروف",IF(NOT(ISNUMBER(MATCH(E1390,'المحافظات'!$A$5:$A$44,0))),"المنطقة غير معروفة",IF(K1390&lt;0,"الخصم أكبر من قيمة الطلب",IF(I1390&amp;""="","اكتب الحالة","")))))</f>
        <v/>
      </c>
    </row>
    <row r="1391">
      <c r="A1391" s="17" t="n"/>
      <c r="B1391" s="5" t="n"/>
      <c r="C1391" s="5" t="n"/>
      <c r="D1391" s="13" t="n"/>
      <c r="E1391" s="5" t="n"/>
      <c r="F1391" s="5" t="n"/>
      <c r="G1391" s="15" t="n"/>
      <c r="H1391" s="14" t="n"/>
      <c r="I1391" s="5" t="n"/>
      <c r="J1391" s="6">
        <f>IF(AND(B1391&amp;""="",F1391&amp;""=""),"",IFERROR(INDEX('المنتجات'!$B$5:$B$204,MATCH($F1391,'المنتجات'!$A$5:$A$204,0))&amp;"",""))</f>
        <v/>
      </c>
      <c r="K1391" s="18">
        <f>IF(AND(B1391&amp;""="",F1391&amp;""=""),"",IFERROR(INDEX('المنتجات'!$D$5:$D$204,MATCH($F1391,'المنتجات'!$A$5:$A$204,0))*G1391-H1391,0))</f>
        <v/>
      </c>
      <c r="L1391" s="18">
        <f>IF(AND(B1391&amp;""="",F1391&amp;""=""),"",IF(I1391="تم التسليم",IFERROR(INDEX('المحافظات'!$B$5:$B$44,MATCH($E1391,'المحافظات'!$A$5:$A$44,0)),0),0))</f>
        <v/>
      </c>
      <c r="M1391" s="18">
        <f>IF(AND(B1391&amp;""="",F1391&amp;""=""),"",IFERROR(INDEX('المنتجات'!$C$5:$C$204,MATCH($F1391,'المنتجات'!$A$5:$A$204,0))*G1391,0))</f>
        <v/>
      </c>
      <c r="N1391" s="18">
        <f>IF(AND(B1391&amp;""="",F1391&amp;""=""),"",IF(I1391="تم التسليم",IFERROR(INDEX('المحافظات'!$C$5:$C$44,MATCH($E1391,'المحافظات'!$A$5:$A$44,0)),0),IF(I1391="مرتجع",IFERROR(INDEX('المحافظات'!$D$5:$D$44,MATCH($E1391,'المحافظات'!$A$5:$A$44,0)),0),0)))</f>
        <v/>
      </c>
      <c r="O1391" s="18">
        <f>IF(AND(B1391&amp;""="",F1391&amp;""=""),"",IF(I1391="تم التسليم",K1391+L1391-M1391-N1391,IF(I1391="مرتجع",-N1391,IF(I1391="ملغي",0,""))))</f>
        <v/>
      </c>
      <c r="P1391" s="6">
        <f>IF(AND(B1391&amp;""="",F1391&amp;""=""),"",IF(NOT(ISNUMBER(MATCH(F1391,'المنتجات'!$A$5:$A$204,0))),"كود المنتج غير معروف",IF(NOT(ISNUMBER(MATCH(E1391,'المحافظات'!$A$5:$A$44,0))),"المنطقة غير معروفة",IF(K1391&lt;0,"الخصم أكبر من قيمة الطلب",IF(I1391&amp;""="","اكتب الحالة","")))))</f>
        <v/>
      </c>
    </row>
    <row r="1392">
      <c r="A1392" s="17" t="n"/>
      <c r="B1392" s="5" t="n"/>
      <c r="C1392" s="5" t="n"/>
      <c r="D1392" s="13" t="n"/>
      <c r="E1392" s="5" t="n"/>
      <c r="F1392" s="5" t="n"/>
      <c r="G1392" s="15" t="n"/>
      <c r="H1392" s="14" t="n"/>
      <c r="I1392" s="5" t="n"/>
      <c r="J1392" s="6">
        <f>IF(AND(B1392&amp;""="",F1392&amp;""=""),"",IFERROR(INDEX('المنتجات'!$B$5:$B$204,MATCH($F1392,'المنتجات'!$A$5:$A$204,0))&amp;"",""))</f>
        <v/>
      </c>
      <c r="K1392" s="18">
        <f>IF(AND(B1392&amp;""="",F1392&amp;""=""),"",IFERROR(INDEX('المنتجات'!$D$5:$D$204,MATCH($F1392,'المنتجات'!$A$5:$A$204,0))*G1392-H1392,0))</f>
        <v/>
      </c>
      <c r="L1392" s="18">
        <f>IF(AND(B1392&amp;""="",F1392&amp;""=""),"",IF(I1392="تم التسليم",IFERROR(INDEX('المحافظات'!$B$5:$B$44,MATCH($E1392,'المحافظات'!$A$5:$A$44,0)),0),0))</f>
        <v/>
      </c>
      <c r="M1392" s="18">
        <f>IF(AND(B1392&amp;""="",F1392&amp;""=""),"",IFERROR(INDEX('المنتجات'!$C$5:$C$204,MATCH($F1392,'المنتجات'!$A$5:$A$204,0))*G1392,0))</f>
        <v/>
      </c>
      <c r="N1392" s="18">
        <f>IF(AND(B1392&amp;""="",F1392&amp;""=""),"",IF(I1392="تم التسليم",IFERROR(INDEX('المحافظات'!$C$5:$C$44,MATCH($E1392,'المحافظات'!$A$5:$A$44,0)),0),IF(I1392="مرتجع",IFERROR(INDEX('المحافظات'!$D$5:$D$44,MATCH($E1392,'المحافظات'!$A$5:$A$44,0)),0),0)))</f>
        <v/>
      </c>
      <c r="O1392" s="18">
        <f>IF(AND(B1392&amp;""="",F1392&amp;""=""),"",IF(I1392="تم التسليم",K1392+L1392-M1392-N1392,IF(I1392="مرتجع",-N1392,IF(I1392="ملغي",0,""))))</f>
        <v/>
      </c>
      <c r="P1392" s="6">
        <f>IF(AND(B1392&amp;""="",F1392&amp;""=""),"",IF(NOT(ISNUMBER(MATCH(F1392,'المنتجات'!$A$5:$A$204,0))),"كود المنتج غير معروف",IF(NOT(ISNUMBER(MATCH(E1392,'المحافظات'!$A$5:$A$44,0))),"المنطقة غير معروفة",IF(K1392&lt;0,"الخصم أكبر من قيمة الطلب",IF(I1392&amp;""="","اكتب الحالة","")))))</f>
        <v/>
      </c>
    </row>
    <row r="1393">
      <c r="A1393" s="17" t="n"/>
      <c r="B1393" s="5" t="n"/>
      <c r="C1393" s="5" t="n"/>
      <c r="D1393" s="13" t="n"/>
      <c r="E1393" s="5" t="n"/>
      <c r="F1393" s="5" t="n"/>
      <c r="G1393" s="15" t="n"/>
      <c r="H1393" s="14" t="n"/>
      <c r="I1393" s="5" t="n"/>
      <c r="J1393" s="6">
        <f>IF(AND(B1393&amp;""="",F1393&amp;""=""),"",IFERROR(INDEX('المنتجات'!$B$5:$B$204,MATCH($F1393,'المنتجات'!$A$5:$A$204,0))&amp;"",""))</f>
        <v/>
      </c>
      <c r="K1393" s="18">
        <f>IF(AND(B1393&amp;""="",F1393&amp;""=""),"",IFERROR(INDEX('المنتجات'!$D$5:$D$204,MATCH($F1393,'المنتجات'!$A$5:$A$204,0))*G1393-H1393,0))</f>
        <v/>
      </c>
      <c r="L1393" s="18">
        <f>IF(AND(B1393&amp;""="",F1393&amp;""=""),"",IF(I1393="تم التسليم",IFERROR(INDEX('المحافظات'!$B$5:$B$44,MATCH($E1393,'المحافظات'!$A$5:$A$44,0)),0),0))</f>
        <v/>
      </c>
      <c r="M1393" s="18">
        <f>IF(AND(B1393&amp;""="",F1393&amp;""=""),"",IFERROR(INDEX('المنتجات'!$C$5:$C$204,MATCH($F1393,'المنتجات'!$A$5:$A$204,0))*G1393,0))</f>
        <v/>
      </c>
      <c r="N1393" s="18">
        <f>IF(AND(B1393&amp;""="",F1393&amp;""=""),"",IF(I1393="تم التسليم",IFERROR(INDEX('المحافظات'!$C$5:$C$44,MATCH($E1393,'المحافظات'!$A$5:$A$44,0)),0),IF(I1393="مرتجع",IFERROR(INDEX('المحافظات'!$D$5:$D$44,MATCH($E1393,'المحافظات'!$A$5:$A$44,0)),0),0)))</f>
        <v/>
      </c>
      <c r="O1393" s="18">
        <f>IF(AND(B1393&amp;""="",F1393&amp;""=""),"",IF(I1393="تم التسليم",K1393+L1393-M1393-N1393,IF(I1393="مرتجع",-N1393,IF(I1393="ملغي",0,""))))</f>
        <v/>
      </c>
      <c r="P1393" s="6">
        <f>IF(AND(B1393&amp;""="",F1393&amp;""=""),"",IF(NOT(ISNUMBER(MATCH(F1393,'المنتجات'!$A$5:$A$204,0))),"كود المنتج غير معروف",IF(NOT(ISNUMBER(MATCH(E1393,'المحافظات'!$A$5:$A$44,0))),"المنطقة غير معروفة",IF(K1393&lt;0,"الخصم أكبر من قيمة الطلب",IF(I1393&amp;""="","اكتب الحالة","")))))</f>
        <v/>
      </c>
    </row>
    <row r="1394">
      <c r="A1394" s="17" t="n"/>
      <c r="B1394" s="5" t="n"/>
      <c r="C1394" s="5" t="n"/>
      <c r="D1394" s="13" t="n"/>
      <c r="E1394" s="5" t="n"/>
      <c r="F1394" s="5" t="n"/>
      <c r="G1394" s="15" t="n"/>
      <c r="H1394" s="14" t="n"/>
      <c r="I1394" s="5" t="n"/>
      <c r="J1394" s="6">
        <f>IF(AND(B1394&amp;""="",F1394&amp;""=""),"",IFERROR(INDEX('المنتجات'!$B$5:$B$204,MATCH($F1394,'المنتجات'!$A$5:$A$204,0))&amp;"",""))</f>
        <v/>
      </c>
      <c r="K1394" s="18">
        <f>IF(AND(B1394&amp;""="",F1394&amp;""=""),"",IFERROR(INDEX('المنتجات'!$D$5:$D$204,MATCH($F1394,'المنتجات'!$A$5:$A$204,0))*G1394-H1394,0))</f>
        <v/>
      </c>
      <c r="L1394" s="18">
        <f>IF(AND(B1394&amp;""="",F1394&amp;""=""),"",IF(I1394="تم التسليم",IFERROR(INDEX('المحافظات'!$B$5:$B$44,MATCH($E1394,'المحافظات'!$A$5:$A$44,0)),0),0))</f>
        <v/>
      </c>
      <c r="M1394" s="18">
        <f>IF(AND(B1394&amp;""="",F1394&amp;""=""),"",IFERROR(INDEX('المنتجات'!$C$5:$C$204,MATCH($F1394,'المنتجات'!$A$5:$A$204,0))*G1394,0))</f>
        <v/>
      </c>
      <c r="N1394" s="18">
        <f>IF(AND(B1394&amp;""="",F1394&amp;""=""),"",IF(I1394="تم التسليم",IFERROR(INDEX('المحافظات'!$C$5:$C$44,MATCH($E1394,'المحافظات'!$A$5:$A$44,0)),0),IF(I1394="مرتجع",IFERROR(INDEX('المحافظات'!$D$5:$D$44,MATCH($E1394,'المحافظات'!$A$5:$A$44,0)),0),0)))</f>
        <v/>
      </c>
      <c r="O1394" s="18">
        <f>IF(AND(B1394&amp;""="",F1394&amp;""=""),"",IF(I1394="تم التسليم",K1394+L1394-M1394-N1394,IF(I1394="مرتجع",-N1394,IF(I1394="ملغي",0,""))))</f>
        <v/>
      </c>
      <c r="P1394" s="6">
        <f>IF(AND(B1394&amp;""="",F1394&amp;""=""),"",IF(NOT(ISNUMBER(MATCH(F1394,'المنتجات'!$A$5:$A$204,0))),"كود المنتج غير معروف",IF(NOT(ISNUMBER(MATCH(E1394,'المحافظات'!$A$5:$A$44,0))),"المنطقة غير معروفة",IF(K1394&lt;0,"الخصم أكبر من قيمة الطلب",IF(I1394&amp;""="","اكتب الحالة","")))))</f>
        <v/>
      </c>
    </row>
    <row r="1395">
      <c r="A1395" s="17" t="n"/>
      <c r="B1395" s="5" t="n"/>
      <c r="C1395" s="5" t="n"/>
      <c r="D1395" s="13" t="n"/>
      <c r="E1395" s="5" t="n"/>
      <c r="F1395" s="5" t="n"/>
      <c r="G1395" s="15" t="n"/>
      <c r="H1395" s="14" t="n"/>
      <c r="I1395" s="5" t="n"/>
      <c r="J1395" s="6">
        <f>IF(AND(B1395&amp;""="",F1395&amp;""=""),"",IFERROR(INDEX('المنتجات'!$B$5:$B$204,MATCH($F1395,'المنتجات'!$A$5:$A$204,0))&amp;"",""))</f>
        <v/>
      </c>
      <c r="K1395" s="18">
        <f>IF(AND(B1395&amp;""="",F1395&amp;""=""),"",IFERROR(INDEX('المنتجات'!$D$5:$D$204,MATCH($F1395,'المنتجات'!$A$5:$A$204,0))*G1395-H1395,0))</f>
        <v/>
      </c>
      <c r="L1395" s="18">
        <f>IF(AND(B1395&amp;""="",F1395&amp;""=""),"",IF(I1395="تم التسليم",IFERROR(INDEX('المحافظات'!$B$5:$B$44,MATCH($E1395,'المحافظات'!$A$5:$A$44,0)),0),0))</f>
        <v/>
      </c>
      <c r="M1395" s="18">
        <f>IF(AND(B1395&amp;""="",F1395&amp;""=""),"",IFERROR(INDEX('المنتجات'!$C$5:$C$204,MATCH($F1395,'المنتجات'!$A$5:$A$204,0))*G1395,0))</f>
        <v/>
      </c>
      <c r="N1395" s="18">
        <f>IF(AND(B1395&amp;""="",F1395&amp;""=""),"",IF(I1395="تم التسليم",IFERROR(INDEX('المحافظات'!$C$5:$C$44,MATCH($E1395,'المحافظات'!$A$5:$A$44,0)),0),IF(I1395="مرتجع",IFERROR(INDEX('المحافظات'!$D$5:$D$44,MATCH($E1395,'المحافظات'!$A$5:$A$44,0)),0),0)))</f>
        <v/>
      </c>
      <c r="O1395" s="18">
        <f>IF(AND(B1395&amp;""="",F1395&amp;""=""),"",IF(I1395="تم التسليم",K1395+L1395-M1395-N1395,IF(I1395="مرتجع",-N1395,IF(I1395="ملغي",0,""))))</f>
        <v/>
      </c>
      <c r="P1395" s="6">
        <f>IF(AND(B1395&amp;""="",F1395&amp;""=""),"",IF(NOT(ISNUMBER(MATCH(F1395,'المنتجات'!$A$5:$A$204,0))),"كود المنتج غير معروف",IF(NOT(ISNUMBER(MATCH(E1395,'المحافظات'!$A$5:$A$44,0))),"المنطقة غير معروفة",IF(K1395&lt;0,"الخصم أكبر من قيمة الطلب",IF(I1395&amp;""="","اكتب الحالة","")))))</f>
        <v/>
      </c>
    </row>
    <row r="1396">
      <c r="A1396" s="17" t="n"/>
      <c r="B1396" s="5" t="n"/>
      <c r="C1396" s="5" t="n"/>
      <c r="D1396" s="13" t="n"/>
      <c r="E1396" s="5" t="n"/>
      <c r="F1396" s="5" t="n"/>
      <c r="G1396" s="15" t="n"/>
      <c r="H1396" s="14" t="n"/>
      <c r="I1396" s="5" t="n"/>
      <c r="J1396" s="6">
        <f>IF(AND(B1396&amp;""="",F1396&amp;""=""),"",IFERROR(INDEX('المنتجات'!$B$5:$B$204,MATCH($F1396,'المنتجات'!$A$5:$A$204,0))&amp;"",""))</f>
        <v/>
      </c>
      <c r="K1396" s="18">
        <f>IF(AND(B1396&amp;""="",F1396&amp;""=""),"",IFERROR(INDEX('المنتجات'!$D$5:$D$204,MATCH($F1396,'المنتجات'!$A$5:$A$204,0))*G1396-H1396,0))</f>
        <v/>
      </c>
      <c r="L1396" s="18">
        <f>IF(AND(B1396&amp;""="",F1396&amp;""=""),"",IF(I1396="تم التسليم",IFERROR(INDEX('المحافظات'!$B$5:$B$44,MATCH($E1396,'المحافظات'!$A$5:$A$44,0)),0),0))</f>
        <v/>
      </c>
      <c r="M1396" s="18">
        <f>IF(AND(B1396&amp;""="",F1396&amp;""=""),"",IFERROR(INDEX('المنتجات'!$C$5:$C$204,MATCH($F1396,'المنتجات'!$A$5:$A$204,0))*G1396,0))</f>
        <v/>
      </c>
      <c r="N1396" s="18">
        <f>IF(AND(B1396&amp;""="",F1396&amp;""=""),"",IF(I1396="تم التسليم",IFERROR(INDEX('المحافظات'!$C$5:$C$44,MATCH($E1396,'المحافظات'!$A$5:$A$44,0)),0),IF(I1396="مرتجع",IFERROR(INDEX('المحافظات'!$D$5:$D$44,MATCH($E1396,'المحافظات'!$A$5:$A$44,0)),0),0)))</f>
        <v/>
      </c>
      <c r="O1396" s="18">
        <f>IF(AND(B1396&amp;""="",F1396&amp;""=""),"",IF(I1396="تم التسليم",K1396+L1396-M1396-N1396,IF(I1396="مرتجع",-N1396,IF(I1396="ملغي",0,""))))</f>
        <v/>
      </c>
      <c r="P1396" s="6">
        <f>IF(AND(B1396&amp;""="",F1396&amp;""=""),"",IF(NOT(ISNUMBER(MATCH(F1396,'المنتجات'!$A$5:$A$204,0))),"كود المنتج غير معروف",IF(NOT(ISNUMBER(MATCH(E1396,'المحافظات'!$A$5:$A$44,0))),"المنطقة غير معروفة",IF(K1396&lt;0,"الخصم أكبر من قيمة الطلب",IF(I1396&amp;""="","اكتب الحالة","")))))</f>
        <v/>
      </c>
    </row>
    <row r="1397">
      <c r="A1397" s="17" t="n"/>
      <c r="B1397" s="5" t="n"/>
      <c r="C1397" s="5" t="n"/>
      <c r="D1397" s="13" t="n"/>
      <c r="E1397" s="5" t="n"/>
      <c r="F1397" s="5" t="n"/>
      <c r="G1397" s="15" t="n"/>
      <c r="H1397" s="14" t="n"/>
      <c r="I1397" s="5" t="n"/>
      <c r="J1397" s="6">
        <f>IF(AND(B1397&amp;""="",F1397&amp;""=""),"",IFERROR(INDEX('المنتجات'!$B$5:$B$204,MATCH($F1397,'المنتجات'!$A$5:$A$204,0))&amp;"",""))</f>
        <v/>
      </c>
      <c r="K1397" s="18">
        <f>IF(AND(B1397&amp;""="",F1397&amp;""=""),"",IFERROR(INDEX('المنتجات'!$D$5:$D$204,MATCH($F1397,'المنتجات'!$A$5:$A$204,0))*G1397-H1397,0))</f>
        <v/>
      </c>
      <c r="L1397" s="18">
        <f>IF(AND(B1397&amp;""="",F1397&amp;""=""),"",IF(I1397="تم التسليم",IFERROR(INDEX('المحافظات'!$B$5:$B$44,MATCH($E1397,'المحافظات'!$A$5:$A$44,0)),0),0))</f>
        <v/>
      </c>
      <c r="M1397" s="18">
        <f>IF(AND(B1397&amp;""="",F1397&amp;""=""),"",IFERROR(INDEX('المنتجات'!$C$5:$C$204,MATCH($F1397,'المنتجات'!$A$5:$A$204,0))*G1397,0))</f>
        <v/>
      </c>
      <c r="N1397" s="18">
        <f>IF(AND(B1397&amp;""="",F1397&amp;""=""),"",IF(I1397="تم التسليم",IFERROR(INDEX('المحافظات'!$C$5:$C$44,MATCH($E1397,'المحافظات'!$A$5:$A$44,0)),0),IF(I1397="مرتجع",IFERROR(INDEX('المحافظات'!$D$5:$D$44,MATCH($E1397,'المحافظات'!$A$5:$A$44,0)),0),0)))</f>
        <v/>
      </c>
      <c r="O1397" s="18">
        <f>IF(AND(B1397&amp;""="",F1397&amp;""=""),"",IF(I1397="تم التسليم",K1397+L1397-M1397-N1397,IF(I1397="مرتجع",-N1397,IF(I1397="ملغي",0,""))))</f>
        <v/>
      </c>
      <c r="P1397" s="6">
        <f>IF(AND(B1397&amp;""="",F1397&amp;""=""),"",IF(NOT(ISNUMBER(MATCH(F1397,'المنتجات'!$A$5:$A$204,0))),"كود المنتج غير معروف",IF(NOT(ISNUMBER(MATCH(E1397,'المحافظات'!$A$5:$A$44,0))),"المنطقة غير معروفة",IF(K1397&lt;0,"الخصم أكبر من قيمة الطلب",IF(I1397&amp;""="","اكتب الحالة","")))))</f>
        <v/>
      </c>
    </row>
    <row r="1398">
      <c r="A1398" s="17" t="n"/>
      <c r="B1398" s="5" t="n"/>
      <c r="C1398" s="5" t="n"/>
      <c r="D1398" s="13" t="n"/>
      <c r="E1398" s="5" t="n"/>
      <c r="F1398" s="5" t="n"/>
      <c r="G1398" s="15" t="n"/>
      <c r="H1398" s="14" t="n"/>
      <c r="I1398" s="5" t="n"/>
      <c r="J1398" s="6">
        <f>IF(AND(B1398&amp;""="",F1398&amp;""=""),"",IFERROR(INDEX('المنتجات'!$B$5:$B$204,MATCH($F1398,'المنتجات'!$A$5:$A$204,0))&amp;"",""))</f>
        <v/>
      </c>
      <c r="K1398" s="18">
        <f>IF(AND(B1398&amp;""="",F1398&amp;""=""),"",IFERROR(INDEX('المنتجات'!$D$5:$D$204,MATCH($F1398,'المنتجات'!$A$5:$A$204,0))*G1398-H1398,0))</f>
        <v/>
      </c>
      <c r="L1398" s="18">
        <f>IF(AND(B1398&amp;""="",F1398&amp;""=""),"",IF(I1398="تم التسليم",IFERROR(INDEX('المحافظات'!$B$5:$B$44,MATCH($E1398,'المحافظات'!$A$5:$A$44,0)),0),0))</f>
        <v/>
      </c>
      <c r="M1398" s="18">
        <f>IF(AND(B1398&amp;""="",F1398&amp;""=""),"",IFERROR(INDEX('المنتجات'!$C$5:$C$204,MATCH($F1398,'المنتجات'!$A$5:$A$204,0))*G1398,0))</f>
        <v/>
      </c>
      <c r="N1398" s="18">
        <f>IF(AND(B1398&amp;""="",F1398&amp;""=""),"",IF(I1398="تم التسليم",IFERROR(INDEX('المحافظات'!$C$5:$C$44,MATCH($E1398,'المحافظات'!$A$5:$A$44,0)),0),IF(I1398="مرتجع",IFERROR(INDEX('المحافظات'!$D$5:$D$44,MATCH($E1398,'المحافظات'!$A$5:$A$44,0)),0),0)))</f>
        <v/>
      </c>
      <c r="O1398" s="18">
        <f>IF(AND(B1398&amp;""="",F1398&amp;""=""),"",IF(I1398="تم التسليم",K1398+L1398-M1398-N1398,IF(I1398="مرتجع",-N1398,IF(I1398="ملغي",0,""))))</f>
        <v/>
      </c>
      <c r="P1398" s="6">
        <f>IF(AND(B1398&amp;""="",F1398&amp;""=""),"",IF(NOT(ISNUMBER(MATCH(F1398,'المنتجات'!$A$5:$A$204,0))),"كود المنتج غير معروف",IF(NOT(ISNUMBER(MATCH(E1398,'المحافظات'!$A$5:$A$44,0))),"المنطقة غير معروفة",IF(K1398&lt;0,"الخصم أكبر من قيمة الطلب",IF(I1398&amp;""="","اكتب الحالة","")))))</f>
        <v/>
      </c>
    </row>
    <row r="1399">
      <c r="A1399" s="17" t="n"/>
      <c r="B1399" s="5" t="n"/>
      <c r="C1399" s="5" t="n"/>
      <c r="D1399" s="13" t="n"/>
      <c r="E1399" s="5" t="n"/>
      <c r="F1399" s="5" t="n"/>
      <c r="G1399" s="15" t="n"/>
      <c r="H1399" s="14" t="n"/>
      <c r="I1399" s="5" t="n"/>
      <c r="J1399" s="6">
        <f>IF(AND(B1399&amp;""="",F1399&amp;""=""),"",IFERROR(INDEX('المنتجات'!$B$5:$B$204,MATCH($F1399,'المنتجات'!$A$5:$A$204,0))&amp;"",""))</f>
        <v/>
      </c>
      <c r="K1399" s="18">
        <f>IF(AND(B1399&amp;""="",F1399&amp;""=""),"",IFERROR(INDEX('المنتجات'!$D$5:$D$204,MATCH($F1399,'المنتجات'!$A$5:$A$204,0))*G1399-H1399,0))</f>
        <v/>
      </c>
      <c r="L1399" s="18">
        <f>IF(AND(B1399&amp;""="",F1399&amp;""=""),"",IF(I1399="تم التسليم",IFERROR(INDEX('المحافظات'!$B$5:$B$44,MATCH($E1399,'المحافظات'!$A$5:$A$44,0)),0),0))</f>
        <v/>
      </c>
      <c r="M1399" s="18">
        <f>IF(AND(B1399&amp;""="",F1399&amp;""=""),"",IFERROR(INDEX('المنتجات'!$C$5:$C$204,MATCH($F1399,'المنتجات'!$A$5:$A$204,0))*G1399,0))</f>
        <v/>
      </c>
      <c r="N1399" s="18">
        <f>IF(AND(B1399&amp;""="",F1399&amp;""=""),"",IF(I1399="تم التسليم",IFERROR(INDEX('المحافظات'!$C$5:$C$44,MATCH($E1399,'المحافظات'!$A$5:$A$44,0)),0),IF(I1399="مرتجع",IFERROR(INDEX('المحافظات'!$D$5:$D$44,MATCH($E1399,'المحافظات'!$A$5:$A$44,0)),0),0)))</f>
        <v/>
      </c>
      <c r="O1399" s="18">
        <f>IF(AND(B1399&amp;""="",F1399&amp;""=""),"",IF(I1399="تم التسليم",K1399+L1399-M1399-N1399,IF(I1399="مرتجع",-N1399,IF(I1399="ملغي",0,""))))</f>
        <v/>
      </c>
      <c r="P1399" s="6">
        <f>IF(AND(B1399&amp;""="",F1399&amp;""=""),"",IF(NOT(ISNUMBER(MATCH(F1399,'المنتجات'!$A$5:$A$204,0))),"كود المنتج غير معروف",IF(NOT(ISNUMBER(MATCH(E1399,'المحافظات'!$A$5:$A$44,0))),"المنطقة غير معروفة",IF(K1399&lt;0,"الخصم أكبر من قيمة الطلب",IF(I1399&amp;""="","اكتب الحالة","")))))</f>
        <v/>
      </c>
    </row>
    <row r="1400">
      <c r="A1400" s="17" t="n"/>
      <c r="B1400" s="5" t="n"/>
      <c r="C1400" s="5" t="n"/>
      <c r="D1400" s="13" t="n"/>
      <c r="E1400" s="5" t="n"/>
      <c r="F1400" s="5" t="n"/>
      <c r="G1400" s="15" t="n"/>
      <c r="H1400" s="14" t="n"/>
      <c r="I1400" s="5" t="n"/>
      <c r="J1400" s="6">
        <f>IF(AND(B1400&amp;""="",F1400&amp;""=""),"",IFERROR(INDEX('المنتجات'!$B$5:$B$204,MATCH($F1400,'المنتجات'!$A$5:$A$204,0))&amp;"",""))</f>
        <v/>
      </c>
      <c r="K1400" s="18">
        <f>IF(AND(B1400&amp;""="",F1400&amp;""=""),"",IFERROR(INDEX('المنتجات'!$D$5:$D$204,MATCH($F1400,'المنتجات'!$A$5:$A$204,0))*G1400-H1400,0))</f>
        <v/>
      </c>
      <c r="L1400" s="18">
        <f>IF(AND(B1400&amp;""="",F1400&amp;""=""),"",IF(I1400="تم التسليم",IFERROR(INDEX('المحافظات'!$B$5:$B$44,MATCH($E1400,'المحافظات'!$A$5:$A$44,0)),0),0))</f>
        <v/>
      </c>
      <c r="M1400" s="18">
        <f>IF(AND(B1400&amp;""="",F1400&amp;""=""),"",IFERROR(INDEX('المنتجات'!$C$5:$C$204,MATCH($F1400,'المنتجات'!$A$5:$A$204,0))*G1400,0))</f>
        <v/>
      </c>
      <c r="N1400" s="18">
        <f>IF(AND(B1400&amp;""="",F1400&amp;""=""),"",IF(I1400="تم التسليم",IFERROR(INDEX('المحافظات'!$C$5:$C$44,MATCH($E1400,'المحافظات'!$A$5:$A$44,0)),0),IF(I1400="مرتجع",IFERROR(INDEX('المحافظات'!$D$5:$D$44,MATCH($E1400,'المحافظات'!$A$5:$A$44,0)),0),0)))</f>
        <v/>
      </c>
      <c r="O1400" s="18">
        <f>IF(AND(B1400&amp;""="",F1400&amp;""=""),"",IF(I1400="تم التسليم",K1400+L1400-M1400-N1400,IF(I1400="مرتجع",-N1400,IF(I1400="ملغي",0,""))))</f>
        <v/>
      </c>
      <c r="P1400" s="6">
        <f>IF(AND(B1400&amp;""="",F1400&amp;""=""),"",IF(NOT(ISNUMBER(MATCH(F1400,'المنتجات'!$A$5:$A$204,0))),"كود المنتج غير معروف",IF(NOT(ISNUMBER(MATCH(E1400,'المحافظات'!$A$5:$A$44,0))),"المنطقة غير معروفة",IF(K1400&lt;0,"الخصم أكبر من قيمة الطلب",IF(I1400&amp;""="","اكتب الحالة","")))))</f>
        <v/>
      </c>
    </row>
    <row r="1401">
      <c r="A1401" s="17" t="n"/>
      <c r="B1401" s="5" t="n"/>
      <c r="C1401" s="5" t="n"/>
      <c r="D1401" s="13" t="n"/>
      <c r="E1401" s="5" t="n"/>
      <c r="F1401" s="5" t="n"/>
      <c r="G1401" s="15" t="n"/>
      <c r="H1401" s="14" t="n"/>
      <c r="I1401" s="5" t="n"/>
      <c r="J1401" s="6">
        <f>IF(AND(B1401&amp;""="",F1401&amp;""=""),"",IFERROR(INDEX('المنتجات'!$B$5:$B$204,MATCH($F1401,'المنتجات'!$A$5:$A$204,0))&amp;"",""))</f>
        <v/>
      </c>
      <c r="K1401" s="18">
        <f>IF(AND(B1401&amp;""="",F1401&amp;""=""),"",IFERROR(INDEX('المنتجات'!$D$5:$D$204,MATCH($F1401,'المنتجات'!$A$5:$A$204,0))*G1401-H1401,0))</f>
        <v/>
      </c>
      <c r="L1401" s="18">
        <f>IF(AND(B1401&amp;""="",F1401&amp;""=""),"",IF(I1401="تم التسليم",IFERROR(INDEX('المحافظات'!$B$5:$B$44,MATCH($E1401,'المحافظات'!$A$5:$A$44,0)),0),0))</f>
        <v/>
      </c>
      <c r="M1401" s="18">
        <f>IF(AND(B1401&amp;""="",F1401&amp;""=""),"",IFERROR(INDEX('المنتجات'!$C$5:$C$204,MATCH($F1401,'المنتجات'!$A$5:$A$204,0))*G1401,0))</f>
        <v/>
      </c>
      <c r="N1401" s="18">
        <f>IF(AND(B1401&amp;""="",F1401&amp;""=""),"",IF(I1401="تم التسليم",IFERROR(INDEX('المحافظات'!$C$5:$C$44,MATCH($E1401,'المحافظات'!$A$5:$A$44,0)),0),IF(I1401="مرتجع",IFERROR(INDEX('المحافظات'!$D$5:$D$44,MATCH($E1401,'المحافظات'!$A$5:$A$44,0)),0),0)))</f>
        <v/>
      </c>
      <c r="O1401" s="18">
        <f>IF(AND(B1401&amp;""="",F1401&amp;""=""),"",IF(I1401="تم التسليم",K1401+L1401-M1401-N1401,IF(I1401="مرتجع",-N1401,IF(I1401="ملغي",0,""))))</f>
        <v/>
      </c>
      <c r="P1401" s="6">
        <f>IF(AND(B1401&amp;""="",F1401&amp;""=""),"",IF(NOT(ISNUMBER(MATCH(F1401,'المنتجات'!$A$5:$A$204,0))),"كود المنتج غير معروف",IF(NOT(ISNUMBER(MATCH(E1401,'المحافظات'!$A$5:$A$44,0))),"المنطقة غير معروفة",IF(K1401&lt;0,"الخصم أكبر من قيمة الطلب",IF(I1401&amp;""="","اكتب الحالة","")))))</f>
        <v/>
      </c>
    </row>
    <row r="1402">
      <c r="A1402" s="17" t="n"/>
      <c r="B1402" s="5" t="n"/>
      <c r="C1402" s="5" t="n"/>
      <c r="D1402" s="13" t="n"/>
      <c r="E1402" s="5" t="n"/>
      <c r="F1402" s="5" t="n"/>
      <c r="G1402" s="15" t="n"/>
      <c r="H1402" s="14" t="n"/>
      <c r="I1402" s="5" t="n"/>
      <c r="J1402" s="6">
        <f>IF(AND(B1402&amp;""="",F1402&amp;""=""),"",IFERROR(INDEX('المنتجات'!$B$5:$B$204,MATCH($F1402,'المنتجات'!$A$5:$A$204,0))&amp;"",""))</f>
        <v/>
      </c>
      <c r="K1402" s="18">
        <f>IF(AND(B1402&amp;""="",F1402&amp;""=""),"",IFERROR(INDEX('المنتجات'!$D$5:$D$204,MATCH($F1402,'المنتجات'!$A$5:$A$204,0))*G1402-H1402,0))</f>
        <v/>
      </c>
      <c r="L1402" s="18">
        <f>IF(AND(B1402&amp;""="",F1402&amp;""=""),"",IF(I1402="تم التسليم",IFERROR(INDEX('المحافظات'!$B$5:$B$44,MATCH($E1402,'المحافظات'!$A$5:$A$44,0)),0),0))</f>
        <v/>
      </c>
      <c r="M1402" s="18">
        <f>IF(AND(B1402&amp;""="",F1402&amp;""=""),"",IFERROR(INDEX('المنتجات'!$C$5:$C$204,MATCH($F1402,'المنتجات'!$A$5:$A$204,0))*G1402,0))</f>
        <v/>
      </c>
      <c r="N1402" s="18">
        <f>IF(AND(B1402&amp;""="",F1402&amp;""=""),"",IF(I1402="تم التسليم",IFERROR(INDEX('المحافظات'!$C$5:$C$44,MATCH($E1402,'المحافظات'!$A$5:$A$44,0)),0),IF(I1402="مرتجع",IFERROR(INDEX('المحافظات'!$D$5:$D$44,MATCH($E1402,'المحافظات'!$A$5:$A$44,0)),0),0)))</f>
        <v/>
      </c>
      <c r="O1402" s="18">
        <f>IF(AND(B1402&amp;""="",F1402&amp;""=""),"",IF(I1402="تم التسليم",K1402+L1402-M1402-N1402,IF(I1402="مرتجع",-N1402,IF(I1402="ملغي",0,""))))</f>
        <v/>
      </c>
      <c r="P1402" s="6">
        <f>IF(AND(B1402&amp;""="",F1402&amp;""=""),"",IF(NOT(ISNUMBER(MATCH(F1402,'المنتجات'!$A$5:$A$204,0))),"كود المنتج غير معروف",IF(NOT(ISNUMBER(MATCH(E1402,'المحافظات'!$A$5:$A$44,0))),"المنطقة غير معروفة",IF(K1402&lt;0,"الخصم أكبر من قيمة الطلب",IF(I1402&amp;""="","اكتب الحالة","")))))</f>
        <v/>
      </c>
    </row>
    <row r="1403">
      <c r="A1403" s="17" t="n"/>
      <c r="B1403" s="5" t="n"/>
      <c r="C1403" s="5" t="n"/>
      <c r="D1403" s="13" t="n"/>
      <c r="E1403" s="5" t="n"/>
      <c r="F1403" s="5" t="n"/>
      <c r="G1403" s="15" t="n"/>
      <c r="H1403" s="14" t="n"/>
      <c r="I1403" s="5" t="n"/>
      <c r="J1403" s="6">
        <f>IF(AND(B1403&amp;""="",F1403&amp;""=""),"",IFERROR(INDEX('المنتجات'!$B$5:$B$204,MATCH($F1403,'المنتجات'!$A$5:$A$204,0))&amp;"",""))</f>
        <v/>
      </c>
      <c r="K1403" s="18">
        <f>IF(AND(B1403&amp;""="",F1403&amp;""=""),"",IFERROR(INDEX('المنتجات'!$D$5:$D$204,MATCH($F1403,'المنتجات'!$A$5:$A$204,0))*G1403-H1403,0))</f>
        <v/>
      </c>
      <c r="L1403" s="18">
        <f>IF(AND(B1403&amp;""="",F1403&amp;""=""),"",IF(I1403="تم التسليم",IFERROR(INDEX('المحافظات'!$B$5:$B$44,MATCH($E1403,'المحافظات'!$A$5:$A$44,0)),0),0))</f>
        <v/>
      </c>
      <c r="M1403" s="18">
        <f>IF(AND(B1403&amp;""="",F1403&amp;""=""),"",IFERROR(INDEX('المنتجات'!$C$5:$C$204,MATCH($F1403,'المنتجات'!$A$5:$A$204,0))*G1403,0))</f>
        <v/>
      </c>
      <c r="N1403" s="18">
        <f>IF(AND(B1403&amp;""="",F1403&amp;""=""),"",IF(I1403="تم التسليم",IFERROR(INDEX('المحافظات'!$C$5:$C$44,MATCH($E1403,'المحافظات'!$A$5:$A$44,0)),0),IF(I1403="مرتجع",IFERROR(INDEX('المحافظات'!$D$5:$D$44,MATCH($E1403,'المحافظات'!$A$5:$A$44,0)),0),0)))</f>
        <v/>
      </c>
      <c r="O1403" s="18">
        <f>IF(AND(B1403&amp;""="",F1403&amp;""=""),"",IF(I1403="تم التسليم",K1403+L1403-M1403-N1403,IF(I1403="مرتجع",-N1403,IF(I1403="ملغي",0,""))))</f>
        <v/>
      </c>
      <c r="P1403" s="6">
        <f>IF(AND(B1403&amp;""="",F1403&amp;""=""),"",IF(NOT(ISNUMBER(MATCH(F1403,'المنتجات'!$A$5:$A$204,0))),"كود المنتج غير معروف",IF(NOT(ISNUMBER(MATCH(E1403,'المحافظات'!$A$5:$A$44,0))),"المنطقة غير معروفة",IF(K1403&lt;0,"الخصم أكبر من قيمة الطلب",IF(I1403&amp;""="","اكتب الحالة","")))))</f>
        <v/>
      </c>
    </row>
    <row r="1404">
      <c r="A1404" s="17" t="n"/>
      <c r="B1404" s="5" t="n"/>
      <c r="C1404" s="5" t="n"/>
      <c r="D1404" s="13" t="n"/>
      <c r="E1404" s="5" t="n"/>
      <c r="F1404" s="5" t="n"/>
      <c r="G1404" s="15" t="n"/>
      <c r="H1404" s="14" t="n"/>
      <c r="I1404" s="5" t="n"/>
      <c r="J1404" s="6">
        <f>IF(AND(B1404&amp;""="",F1404&amp;""=""),"",IFERROR(INDEX('المنتجات'!$B$5:$B$204,MATCH($F1404,'المنتجات'!$A$5:$A$204,0))&amp;"",""))</f>
        <v/>
      </c>
      <c r="K1404" s="18">
        <f>IF(AND(B1404&amp;""="",F1404&amp;""=""),"",IFERROR(INDEX('المنتجات'!$D$5:$D$204,MATCH($F1404,'المنتجات'!$A$5:$A$204,0))*G1404-H1404,0))</f>
        <v/>
      </c>
      <c r="L1404" s="18">
        <f>IF(AND(B1404&amp;""="",F1404&amp;""=""),"",IF(I1404="تم التسليم",IFERROR(INDEX('المحافظات'!$B$5:$B$44,MATCH($E1404,'المحافظات'!$A$5:$A$44,0)),0),0))</f>
        <v/>
      </c>
      <c r="M1404" s="18">
        <f>IF(AND(B1404&amp;""="",F1404&amp;""=""),"",IFERROR(INDEX('المنتجات'!$C$5:$C$204,MATCH($F1404,'المنتجات'!$A$5:$A$204,0))*G1404,0))</f>
        <v/>
      </c>
      <c r="N1404" s="18">
        <f>IF(AND(B1404&amp;""="",F1404&amp;""=""),"",IF(I1404="تم التسليم",IFERROR(INDEX('المحافظات'!$C$5:$C$44,MATCH($E1404,'المحافظات'!$A$5:$A$44,0)),0),IF(I1404="مرتجع",IFERROR(INDEX('المحافظات'!$D$5:$D$44,MATCH($E1404,'المحافظات'!$A$5:$A$44,0)),0),0)))</f>
        <v/>
      </c>
      <c r="O1404" s="18">
        <f>IF(AND(B1404&amp;""="",F1404&amp;""=""),"",IF(I1404="تم التسليم",K1404+L1404-M1404-N1404,IF(I1404="مرتجع",-N1404,IF(I1404="ملغي",0,""))))</f>
        <v/>
      </c>
      <c r="P1404" s="6">
        <f>IF(AND(B1404&amp;""="",F1404&amp;""=""),"",IF(NOT(ISNUMBER(MATCH(F1404,'المنتجات'!$A$5:$A$204,0))),"كود المنتج غير معروف",IF(NOT(ISNUMBER(MATCH(E1404,'المحافظات'!$A$5:$A$44,0))),"المنطقة غير معروفة",IF(K1404&lt;0,"الخصم أكبر من قيمة الطلب",IF(I1404&amp;""="","اكتب الحالة","")))))</f>
        <v/>
      </c>
    </row>
    <row r="1405">
      <c r="A1405" s="17" t="n"/>
      <c r="B1405" s="5" t="n"/>
      <c r="C1405" s="5" t="n"/>
      <c r="D1405" s="13" t="n"/>
      <c r="E1405" s="5" t="n"/>
      <c r="F1405" s="5" t="n"/>
      <c r="G1405" s="15" t="n"/>
      <c r="H1405" s="14" t="n"/>
      <c r="I1405" s="5" t="n"/>
      <c r="J1405" s="6">
        <f>IF(AND(B1405&amp;""="",F1405&amp;""=""),"",IFERROR(INDEX('المنتجات'!$B$5:$B$204,MATCH($F1405,'المنتجات'!$A$5:$A$204,0))&amp;"",""))</f>
        <v/>
      </c>
      <c r="K1405" s="18">
        <f>IF(AND(B1405&amp;""="",F1405&amp;""=""),"",IFERROR(INDEX('المنتجات'!$D$5:$D$204,MATCH($F1405,'المنتجات'!$A$5:$A$204,0))*G1405-H1405,0))</f>
        <v/>
      </c>
      <c r="L1405" s="18">
        <f>IF(AND(B1405&amp;""="",F1405&amp;""=""),"",IF(I1405="تم التسليم",IFERROR(INDEX('المحافظات'!$B$5:$B$44,MATCH($E1405,'المحافظات'!$A$5:$A$44,0)),0),0))</f>
        <v/>
      </c>
      <c r="M1405" s="18">
        <f>IF(AND(B1405&amp;""="",F1405&amp;""=""),"",IFERROR(INDEX('المنتجات'!$C$5:$C$204,MATCH($F1405,'المنتجات'!$A$5:$A$204,0))*G1405,0))</f>
        <v/>
      </c>
      <c r="N1405" s="18">
        <f>IF(AND(B1405&amp;""="",F1405&amp;""=""),"",IF(I1405="تم التسليم",IFERROR(INDEX('المحافظات'!$C$5:$C$44,MATCH($E1405,'المحافظات'!$A$5:$A$44,0)),0),IF(I1405="مرتجع",IFERROR(INDEX('المحافظات'!$D$5:$D$44,MATCH($E1405,'المحافظات'!$A$5:$A$44,0)),0),0)))</f>
        <v/>
      </c>
      <c r="O1405" s="18">
        <f>IF(AND(B1405&amp;""="",F1405&amp;""=""),"",IF(I1405="تم التسليم",K1405+L1405-M1405-N1405,IF(I1405="مرتجع",-N1405,IF(I1405="ملغي",0,""))))</f>
        <v/>
      </c>
      <c r="P1405" s="6">
        <f>IF(AND(B1405&amp;""="",F1405&amp;""=""),"",IF(NOT(ISNUMBER(MATCH(F1405,'المنتجات'!$A$5:$A$204,0))),"كود المنتج غير معروف",IF(NOT(ISNUMBER(MATCH(E1405,'المحافظات'!$A$5:$A$44,0))),"المنطقة غير معروفة",IF(K1405&lt;0,"الخصم أكبر من قيمة الطلب",IF(I1405&amp;""="","اكتب الحالة","")))))</f>
        <v/>
      </c>
    </row>
    <row r="1406">
      <c r="A1406" s="17" t="n"/>
      <c r="B1406" s="5" t="n"/>
      <c r="C1406" s="5" t="n"/>
      <c r="D1406" s="13" t="n"/>
      <c r="E1406" s="5" t="n"/>
      <c r="F1406" s="5" t="n"/>
      <c r="G1406" s="15" t="n"/>
      <c r="H1406" s="14" t="n"/>
      <c r="I1406" s="5" t="n"/>
      <c r="J1406" s="6">
        <f>IF(AND(B1406&amp;""="",F1406&amp;""=""),"",IFERROR(INDEX('المنتجات'!$B$5:$B$204,MATCH($F1406,'المنتجات'!$A$5:$A$204,0))&amp;"",""))</f>
        <v/>
      </c>
      <c r="K1406" s="18">
        <f>IF(AND(B1406&amp;""="",F1406&amp;""=""),"",IFERROR(INDEX('المنتجات'!$D$5:$D$204,MATCH($F1406,'المنتجات'!$A$5:$A$204,0))*G1406-H1406,0))</f>
        <v/>
      </c>
      <c r="L1406" s="18">
        <f>IF(AND(B1406&amp;""="",F1406&amp;""=""),"",IF(I1406="تم التسليم",IFERROR(INDEX('المحافظات'!$B$5:$B$44,MATCH($E1406,'المحافظات'!$A$5:$A$44,0)),0),0))</f>
        <v/>
      </c>
      <c r="M1406" s="18">
        <f>IF(AND(B1406&amp;""="",F1406&amp;""=""),"",IFERROR(INDEX('المنتجات'!$C$5:$C$204,MATCH($F1406,'المنتجات'!$A$5:$A$204,0))*G1406,0))</f>
        <v/>
      </c>
      <c r="N1406" s="18">
        <f>IF(AND(B1406&amp;""="",F1406&amp;""=""),"",IF(I1406="تم التسليم",IFERROR(INDEX('المحافظات'!$C$5:$C$44,MATCH($E1406,'المحافظات'!$A$5:$A$44,0)),0),IF(I1406="مرتجع",IFERROR(INDEX('المحافظات'!$D$5:$D$44,MATCH($E1406,'المحافظات'!$A$5:$A$44,0)),0),0)))</f>
        <v/>
      </c>
      <c r="O1406" s="18">
        <f>IF(AND(B1406&amp;""="",F1406&amp;""=""),"",IF(I1406="تم التسليم",K1406+L1406-M1406-N1406,IF(I1406="مرتجع",-N1406,IF(I1406="ملغي",0,""))))</f>
        <v/>
      </c>
      <c r="P1406" s="6">
        <f>IF(AND(B1406&amp;""="",F1406&amp;""=""),"",IF(NOT(ISNUMBER(MATCH(F1406,'المنتجات'!$A$5:$A$204,0))),"كود المنتج غير معروف",IF(NOT(ISNUMBER(MATCH(E1406,'المحافظات'!$A$5:$A$44,0))),"المنطقة غير معروفة",IF(K1406&lt;0,"الخصم أكبر من قيمة الطلب",IF(I1406&amp;""="","اكتب الحالة","")))))</f>
        <v/>
      </c>
    </row>
    <row r="1407">
      <c r="A1407" s="17" t="n"/>
      <c r="B1407" s="5" t="n"/>
      <c r="C1407" s="5" t="n"/>
      <c r="D1407" s="13" t="n"/>
      <c r="E1407" s="5" t="n"/>
      <c r="F1407" s="5" t="n"/>
      <c r="G1407" s="15" t="n"/>
      <c r="H1407" s="14" t="n"/>
      <c r="I1407" s="5" t="n"/>
      <c r="J1407" s="6">
        <f>IF(AND(B1407&amp;""="",F1407&amp;""=""),"",IFERROR(INDEX('المنتجات'!$B$5:$B$204,MATCH($F1407,'المنتجات'!$A$5:$A$204,0))&amp;"",""))</f>
        <v/>
      </c>
      <c r="K1407" s="18">
        <f>IF(AND(B1407&amp;""="",F1407&amp;""=""),"",IFERROR(INDEX('المنتجات'!$D$5:$D$204,MATCH($F1407,'المنتجات'!$A$5:$A$204,0))*G1407-H1407,0))</f>
        <v/>
      </c>
      <c r="L1407" s="18">
        <f>IF(AND(B1407&amp;""="",F1407&amp;""=""),"",IF(I1407="تم التسليم",IFERROR(INDEX('المحافظات'!$B$5:$B$44,MATCH($E1407,'المحافظات'!$A$5:$A$44,0)),0),0))</f>
        <v/>
      </c>
      <c r="M1407" s="18">
        <f>IF(AND(B1407&amp;""="",F1407&amp;""=""),"",IFERROR(INDEX('المنتجات'!$C$5:$C$204,MATCH($F1407,'المنتجات'!$A$5:$A$204,0))*G1407,0))</f>
        <v/>
      </c>
      <c r="N1407" s="18">
        <f>IF(AND(B1407&amp;""="",F1407&amp;""=""),"",IF(I1407="تم التسليم",IFERROR(INDEX('المحافظات'!$C$5:$C$44,MATCH($E1407,'المحافظات'!$A$5:$A$44,0)),0),IF(I1407="مرتجع",IFERROR(INDEX('المحافظات'!$D$5:$D$44,MATCH($E1407,'المحافظات'!$A$5:$A$44,0)),0),0)))</f>
        <v/>
      </c>
      <c r="O1407" s="18">
        <f>IF(AND(B1407&amp;""="",F1407&amp;""=""),"",IF(I1407="تم التسليم",K1407+L1407-M1407-N1407,IF(I1407="مرتجع",-N1407,IF(I1407="ملغي",0,""))))</f>
        <v/>
      </c>
      <c r="P1407" s="6">
        <f>IF(AND(B1407&amp;""="",F1407&amp;""=""),"",IF(NOT(ISNUMBER(MATCH(F1407,'المنتجات'!$A$5:$A$204,0))),"كود المنتج غير معروف",IF(NOT(ISNUMBER(MATCH(E1407,'المحافظات'!$A$5:$A$44,0))),"المنطقة غير معروفة",IF(K1407&lt;0,"الخصم أكبر من قيمة الطلب",IF(I1407&amp;""="","اكتب الحالة","")))))</f>
        <v/>
      </c>
    </row>
    <row r="1408">
      <c r="A1408" s="17" t="n"/>
      <c r="B1408" s="5" t="n"/>
      <c r="C1408" s="5" t="n"/>
      <c r="D1408" s="13" t="n"/>
      <c r="E1408" s="5" t="n"/>
      <c r="F1408" s="5" t="n"/>
      <c r="G1408" s="15" t="n"/>
      <c r="H1408" s="14" t="n"/>
      <c r="I1408" s="5" t="n"/>
      <c r="J1408" s="6">
        <f>IF(AND(B1408&amp;""="",F1408&amp;""=""),"",IFERROR(INDEX('المنتجات'!$B$5:$B$204,MATCH($F1408,'المنتجات'!$A$5:$A$204,0))&amp;"",""))</f>
        <v/>
      </c>
      <c r="K1408" s="18">
        <f>IF(AND(B1408&amp;""="",F1408&amp;""=""),"",IFERROR(INDEX('المنتجات'!$D$5:$D$204,MATCH($F1408,'المنتجات'!$A$5:$A$204,0))*G1408-H1408,0))</f>
        <v/>
      </c>
      <c r="L1408" s="18">
        <f>IF(AND(B1408&amp;""="",F1408&amp;""=""),"",IF(I1408="تم التسليم",IFERROR(INDEX('المحافظات'!$B$5:$B$44,MATCH($E1408,'المحافظات'!$A$5:$A$44,0)),0),0))</f>
        <v/>
      </c>
      <c r="M1408" s="18">
        <f>IF(AND(B1408&amp;""="",F1408&amp;""=""),"",IFERROR(INDEX('المنتجات'!$C$5:$C$204,MATCH($F1408,'المنتجات'!$A$5:$A$204,0))*G1408,0))</f>
        <v/>
      </c>
      <c r="N1408" s="18">
        <f>IF(AND(B1408&amp;""="",F1408&amp;""=""),"",IF(I1408="تم التسليم",IFERROR(INDEX('المحافظات'!$C$5:$C$44,MATCH($E1408,'المحافظات'!$A$5:$A$44,0)),0),IF(I1408="مرتجع",IFERROR(INDEX('المحافظات'!$D$5:$D$44,MATCH($E1408,'المحافظات'!$A$5:$A$44,0)),0),0)))</f>
        <v/>
      </c>
      <c r="O1408" s="18">
        <f>IF(AND(B1408&amp;""="",F1408&amp;""=""),"",IF(I1408="تم التسليم",K1408+L1408-M1408-N1408,IF(I1408="مرتجع",-N1408,IF(I1408="ملغي",0,""))))</f>
        <v/>
      </c>
      <c r="P1408" s="6">
        <f>IF(AND(B1408&amp;""="",F1408&amp;""=""),"",IF(NOT(ISNUMBER(MATCH(F1408,'المنتجات'!$A$5:$A$204,0))),"كود المنتج غير معروف",IF(NOT(ISNUMBER(MATCH(E1408,'المحافظات'!$A$5:$A$44,0))),"المنطقة غير معروفة",IF(K1408&lt;0,"الخصم أكبر من قيمة الطلب",IF(I1408&amp;""="","اكتب الحالة","")))))</f>
        <v/>
      </c>
    </row>
    <row r="1409">
      <c r="A1409" s="17" t="n"/>
      <c r="B1409" s="5" t="n"/>
      <c r="C1409" s="5" t="n"/>
      <c r="D1409" s="13" t="n"/>
      <c r="E1409" s="5" t="n"/>
      <c r="F1409" s="5" t="n"/>
      <c r="G1409" s="15" t="n"/>
      <c r="H1409" s="14" t="n"/>
      <c r="I1409" s="5" t="n"/>
      <c r="J1409" s="6">
        <f>IF(AND(B1409&amp;""="",F1409&amp;""=""),"",IFERROR(INDEX('المنتجات'!$B$5:$B$204,MATCH($F1409,'المنتجات'!$A$5:$A$204,0))&amp;"",""))</f>
        <v/>
      </c>
      <c r="K1409" s="18">
        <f>IF(AND(B1409&amp;""="",F1409&amp;""=""),"",IFERROR(INDEX('المنتجات'!$D$5:$D$204,MATCH($F1409,'المنتجات'!$A$5:$A$204,0))*G1409-H1409,0))</f>
        <v/>
      </c>
      <c r="L1409" s="18">
        <f>IF(AND(B1409&amp;""="",F1409&amp;""=""),"",IF(I1409="تم التسليم",IFERROR(INDEX('المحافظات'!$B$5:$B$44,MATCH($E1409,'المحافظات'!$A$5:$A$44,0)),0),0))</f>
        <v/>
      </c>
      <c r="M1409" s="18">
        <f>IF(AND(B1409&amp;""="",F1409&amp;""=""),"",IFERROR(INDEX('المنتجات'!$C$5:$C$204,MATCH($F1409,'المنتجات'!$A$5:$A$204,0))*G1409,0))</f>
        <v/>
      </c>
      <c r="N1409" s="18">
        <f>IF(AND(B1409&amp;""="",F1409&amp;""=""),"",IF(I1409="تم التسليم",IFERROR(INDEX('المحافظات'!$C$5:$C$44,MATCH($E1409,'المحافظات'!$A$5:$A$44,0)),0),IF(I1409="مرتجع",IFERROR(INDEX('المحافظات'!$D$5:$D$44,MATCH($E1409,'المحافظات'!$A$5:$A$44,0)),0),0)))</f>
        <v/>
      </c>
      <c r="O1409" s="18">
        <f>IF(AND(B1409&amp;""="",F1409&amp;""=""),"",IF(I1409="تم التسليم",K1409+L1409-M1409-N1409,IF(I1409="مرتجع",-N1409,IF(I1409="ملغي",0,""))))</f>
        <v/>
      </c>
      <c r="P1409" s="6">
        <f>IF(AND(B1409&amp;""="",F1409&amp;""=""),"",IF(NOT(ISNUMBER(MATCH(F1409,'المنتجات'!$A$5:$A$204,0))),"كود المنتج غير معروف",IF(NOT(ISNUMBER(MATCH(E1409,'المحافظات'!$A$5:$A$44,0))),"المنطقة غير معروفة",IF(K1409&lt;0,"الخصم أكبر من قيمة الطلب",IF(I1409&amp;""="","اكتب الحالة","")))))</f>
        <v/>
      </c>
    </row>
    <row r="1410">
      <c r="A1410" s="17" t="n"/>
      <c r="B1410" s="5" t="n"/>
      <c r="C1410" s="5" t="n"/>
      <c r="D1410" s="13" t="n"/>
      <c r="E1410" s="5" t="n"/>
      <c r="F1410" s="5" t="n"/>
      <c r="G1410" s="15" t="n"/>
      <c r="H1410" s="14" t="n"/>
      <c r="I1410" s="5" t="n"/>
      <c r="J1410" s="6">
        <f>IF(AND(B1410&amp;""="",F1410&amp;""=""),"",IFERROR(INDEX('المنتجات'!$B$5:$B$204,MATCH($F1410,'المنتجات'!$A$5:$A$204,0))&amp;"",""))</f>
        <v/>
      </c>
      <c r="K1410" s="18">
        <f>IF(AND(B1410&amp;""="",F1410&amp;""=""),"",IFERROR(INDEX('المنتجات'!$D$5:$D$204,MATCH($F1410,'المنتجات'!$A$5:$A$204,0))*G1410-H1410,0))</f>
        <v/>
      </c>
      <c r="L1410" s="18">
        <f>IF(AND(B1410&amp;""="",F1410&amp;""=""),"",IF(I1410="تم التسليم",IFERROR(INDEX('المحافظات'!$B$5:$B$44,MATCH($E1410,'المحافظات'!$A$5:$A$44,0)),0),0))</f>
        <v/>
      </c>
      <c r="M1410" s="18">
        <f>IF(AND(B1410&amp;""="",F1410&amp;""=""),"",IFERROR(INDEX('المنتجات'!$C$5:$C$204,MATCH($F1410,'المنتجات'!$A$5:$A$204,0))*G1410,0))</f>
        <v/>
      </c>
      <c r="N1410" s="18">
        <f>IF(AND(B1410&amp;""="",F1410&amp;""=""),"",IF(I1410="تم التسليم",IFERROR(INDEX('المحافظات'!$C$5:$C$44,MATCH($E1410,'المحافظات'!$A$5:$A$44,0)),0),IF(I1410="مرتجع",IFERROR(INDEX('المحافظات'!$D$5:$D$44,MATCH($E1410,'المحافظات'!$A$5:$A$44,0)),0),0)))</f>
        <v/>
      </c>
      <c r="O1410" s="18">
        <f>IF(AND(B1410&amp;""="",F1410&amp;""=""),"",IF(I1410="تم التسليم",K1410+L1410-M1410-N1410,IF(I1410="مرتجع",-N1410,IF(I1410="ملغي",0,""))))</f>
        <v/>
      </c>
      <c r="P1410" s="6">
        <f>IF(AND(B1410&amp;""="",F1410&amp;""=""),"",IF(NOT(ISNUMBER(MATCH(F1410,'المنتجات'!$A$5:$A$204,0))),"كود المنتج غير معروف",IF(NOT(ISNUMBER(MATCH(E1410,'المحافظات'!$A$5:$A$44,0))),"المنطقة غير معروفة",IF(K1410&lt;0,"الخصم أكبر من قيمة الطلب",IF(I1410&amp;""="","اكتب الحالة","")))))</f>
        <v/>
      </c>
    </row>
    <row r="1411">
      <c r="A1411" s="17" t="n"/>
      <c r="B1411" s="5" t="n"/>
      <c r="C1411" s="5" t="n"/>
      <c r="D1411" s="13" t="n"/>
      <c r="E1411" s="5" t="n"/>
      <c r="F1411" s="5" t="n"/>
      <c r="G1411" s="15" t="n"/>
      <c r="H1411" s="14" t="n"/>
      <c r="I1411" s="5" t="n"/>
      <c r="J1411" s="6">
        <f>IF(AND(B1411&amp;""="",F1411&amp;""=""),"",IFERROR(INDEX('المنتجات'!$B$5:$B$204,MATCH($F1411,'المنتجات'!$A$5:$A$204,0))&amp;"",""))</f>
        <v/>
      </c>
      <c r="K1411" s="18">
        <f>IF(AND(B1411&amp;""="",F1411&amp;""=""),"",IFERROR(INDEX('المنتجات'!$D$5:$D$204,MATCH($F1411,'المنتجات'!$A$5:$A$204,0))*G1411-H1411,0))</f>
        <v/>
      </c>
      <c r="L1411" s="18">
        <f>IF(AND(B1411&amp;""="",F1411&amp;""=""),"",IF(I1411="تم التسليم",IFERROR(INDEX('المحافظات'!$B$5:$B$44,MATCH($E1411,'المحافظات'!$A$5:$A$44,0)),0),0))</f>
        <v/>
      </c>
      <c r="M1411" s="18">
        <f>IF(AND(B1411&amp;""="",F1411&amp;""=""),"",IFERROR(INDEX('المنتجات'!$C$5:$C$204,MATCH($F1411,'المنتجات'!$A$5:$A$204,0))*G1411,0))</f>
        <v/>
      </c>
      <c r="N1411" s="18">
        <f>IF(AND(B1411&amp;""="",F1411&amp;""=""),"",IF(I1411="تم التسليم",IFERROR(INDEX('المحافظات'!$C$5:$C$44,MATCH($E1411,'المحافظات'!$A$5:$A$44,0)),0),IF(I1411="مرتجع",IFERROR(INDEX('المحافظات'!$D$5:$D$44,MATCH($E1411,'المحافظات'!$A$5:$A$44,0)),0),0)))</f>
        <v/>
      </c>
      <c r="O1411" s="18">
        <f>IF(AND(B1411&amp;""="",F1411&amp;""=""),"",IF(I1411="تم التسليم",K1411+L1411-M1411-N1411,IF(I1411="مرتجع",-N1411,IF(I1411="ملغي",0,""))))</f>
        <v/>
      </c>
      <c r="P1411" s="6">
        <f>IF(AND(B1411&amp;""="",F1411&amp;""=""),"",IF(NOT(ISNUMBER(MATCH(F1411,'المنتجات'!$A$5:$A$204,0))),"كود المنتج غير معروف",IF(NOT(ISNUMBER(MATCH(E1411,'المحافظات'!$A$5:$A$44,0))),"المنطقة غير معروفة",IF(K1411&lt;0,"الخصم أكبر من قيمة الطلب",IF(I1411&amp;""="","اكتب الحالة","")))))</f>
        <v/>
      </c>
    </row>
    <row r="1412">
      <c r="A1412" s="17" t="n"/>
      <c r="B1412" s="5" t="n"/>
      <c r="C1412" s="5" t="n"/>
      <c r="D1412" s="13" t="n"/>
      <c r="E1412" s="5" t="n"/>
      <c r="F1412" s="5" t="n"/>
      <c r="G1412" s="15" t="n"/>
      <c r="H1412" s="14" t="n"/>
      <c r="I1412" s="5" t="n"/>
      <c r="J1412" s="6">
        <f>IF(AND(B1412&amp;""="",F1412&amp;""=""),"",IFERROR(INDEX('المنتجات'!$B$5:$B$204,MATCH($F1412,'المنتجات'!$A$5:$A$204,0))&amp;"",""))</f>
        <v/>
      </c>
      <c r="K1412" s="18">
        <f>IF(AND(B1412&amp;""="",F1412&amp;""=""),"",IFERROR(INDEX('المنتجات'!$D$5:$D$204,MATCH($F1412,'المنتجات'!$A$5:$A$204,0))*G1412-H1412,0))</f>
        <v/>
      </c>
      <c r="L1412" s="18">
        <f>IF(AND(B1412&amp;""="",F1412&amp;""=""),"",IF(I1412="تم التسليم",IFERROR(INDEX('المحافظات'!$B$5:$B$44,MATCH($E1412,'المحافظات'!$A$5:$A$44,0)),0),0))</f>
        <v/>
      </c>
      <c r="M1412" s="18">
        <f>IF(AND(B1412&amp;""="",F1412&amp;""=""),"",IFERROR(INDEX('المنتجات'!$C$5:$C$204,MATCH($F1412,'المنتجات'!$A$5:$A$204,0))*G1412,0))</f>
        <v/>
      </c>
      <c r="N1412" s="18">
        <f>IF(AND(B1412&amp;""="",F1412&amp;""=""),"",IF(I1412="تم التسليم",IFERROR(INDEX('المحافظات'!$C$5:$C$44,MATCH($E1412,'المحافظات'!$A$5:$A$44,0)),0),IF(I1412="مرتجع",IFERROR(INDEX('المحافظات'!$D$5:$D$44,MATCH($E1412,'المحافظات'!$A$5:$A$44,0)),0),0)))</f>
        <v/>
      </c>
      <c r="O1412" s="18">
        <f>IF(AND(B1412&amp;""="",F1412&amp;""=""),"",IF(I1412="تم التسليم",K1412+L1412-M1412-N1412,IF(I1412="مرتجع",-N1412,IF(I1412="ملغي",0,""))))</f>
        <v/>
      </c>
      <c r="P1412" s="6">
        <f>IF(AND(B1412&amp;""="",F1412&amp;""=""),"",IF(NOT(ISNUMBER(MATCH(F1412,'المنتجات'!$A$5:$A$204,0))),"كود المنتج غير معروف",IF(NOT(ISNUMBER(MATCH(E1412,'المحافظات'!$A$5:$A$44,0))),"المنطقة غير معروفة",IF(K1412&lt;0,"الخصم أكبر من قيمة الطلب",IF(I1412&amp;""="","اكتب الحالة","")))))</f>
        <v/>
      </c>
    </row>
    <row r="1413">
      <c r="A1413" s="17" t="n"/>
      <c r="B1413" s="5" t="n"/>
      <c r="C1413" s="5" t="n"/>
      <c r="D1413" s="13" t="n"/>
      <c r="E1413" s="5" t="n"/>
      <c r="F1413" s="5" t="n"/>
      <c r="G1413" s="15" t="n"/>
      <c r="H1413" s="14" t="n"/>
      <c r="I1413" s="5" t="n"/>
      <c r="J1413" s="6">
        <f>IF(AND(B1413&amp;""="",F1413&amp;""=""),"",IFERROR(INDEX('المنتجات'!$B$5:$B$204,MATCH($F1413,'المنتجات'!$A$5:$A$204,0))&amp;"",""))</f>
        <v/>
      </c>
      <c r="K1413" s="18">
        <f>IF(AND(B1413&amp;""="",F1413&amp;""=""),"",IFERROR(INDEX('المنتجات'!$D$5:$D$204,MATCH($F1413,'المنتجات'!$A$5:$A$204,0))*G1413-H1413,0))</f>
        <v/>
      </c>
      <c r="L1413" s="18">
        <f>IF(AND(B1413&amp;""="",F1413&amp;""=""),"",IF(I1413="تم التسليم",IFERROR(INDEX('المحافظات'!$B$5:$B$44,MATCH($E1413,'المحافظات'!$A$5:$A$44,0)),0),0))</f>
        <v/>
      </c>
      <c r="M1413" s="18">
        <f>IF(AND(B1413&amp;""="",F1413&amp;""=""),"",IFERROR(INDEX('المنتجات'!$C$5:$C$204,MATCH($F1413,'المنتجات'!$A$5:$A$204,0))*G1413,0))</f>
        <v/>
      </c>
      <c r="N1413" s="18">
        <f>IF(AND(B1413&amp;""="",F1413&amp;""=""),"",IF(I1413="تم التسليم",IFERROR(INDEX('المحافظات'!$C$5:$C$44,MATCH($E1413,'المحافظات'!$A$5:$A$44,0)),0),IF(I1413="مرتجع",IFERROR(INDEX('المحافظات'!$D$5:$D$44,MATCH($E1413,'المحافظات'!$A$5:$A$44,0)),0),0)))</f>
        <v/>
      </c>
      <c r="O1413" s="18">
        <f>IF(AND(B1413&amp;""="",F1413&amp;""=""),"",IF(I1413="تم التسليم",K1413+L1413-M1413-N1413,IF(I1413="مرتجع",-N1413,IF(I1413="ملغي",0,""))))</f>
        <v/>
      </c>
      <c r="P1413" s="6">
        <f>IF(AND(B1413&amp;""="",F1413&amp;""=""),"",IF(NOT(ISNUMBER(MATCH(F1413,'المنتجات'!$A$5:$A$204,0))),"كود المنتج غير معروف",IF(NOT(ISNUMBER(MATCH(E1413,'المحافظات'!$A$5:$A$44,0))),"المنطقة غير معروفة",IF(K1413&lt;0,"الخصم أكبر من قيمة الطلب",IF(I1413&amp;""="","اكتب الحالة","")))))</f>
        <v/>
      </c>
    </row>
    <row r="1414">
      <c r="A1414" s="17" t="n"/>
      <c r="B1414" s="5" t="n"/>
      <c r="C1414" s="5" t="n"/>
      <c r="D1414" s="13" t="n"/>
      <c r="E1414" s="5" t="n"/>
      <c r="F1414" s="5" t="n"/>
      <c r="G1414" s="15" t="n"/>
      <c r="H1414" s="14" t="n"/>
      <c r="I1414" s="5" t="n"/>
      <c r="J1414" s="6">
        <f>IF(AND(B1414&amp;""="",F1414&amp;""=""),"",IFERROR(INDEX('المنتجات'!$B$5:$B$204,MATCH($F1414,'المنتجات'!$A$5:$A$204,0))&amp;"",""))</f>
        <v/>
      </c>
      <c r="K1414" s="18">
        <f>IF(AND(B1414&amp;""="",F1414&amp;""=""),"",IFERROR(INDEX('المنتجات'!$D$5:$D$204,MATCH($F1414,'المنتجات'!$A$5:$A$204,0))*G1414-H1414,0))</f>
        <v/>
      </c>
      <c r="L1414" s="18">
        <f>IF(AND(B1414&amp;""="",F1414&amp;""=""),"",IF(I1414="تم التسليم",IFERROR(INDEX('المحافظات'!$B$5:$B$44,MATCH($E1414,'المحافظات'!$A$5:$A$44,0)),0),0))</f>
        <v/>
      </c>
      <c r="M1414" s="18">
        <f>IF(AND(B1414&amp;""="",F1414&amp;""=""),"",IFERROR(INDEX('المنتجات'!$C$5:$C$204,MATCH($F1414,'المنتجات'!$A$5:$A$204,0))*G1414,0))</f>
        <v/>
      </c>
      <c r="N1414" s="18">
        <f>IF(AND(B1414&amp;""="",F1414&amp;""=""),"",IF(I1414="تم التسليم",IFERROR(INDEX('المحافظات'!$C$5:$C$44,MATCH($E1414,'المحافظات'!$A$5:$A$44,0)),0),IF(I1414="مرتجع",IFERROR(INDEX('المحافظات'!$D$5:$D$44,MATCH($E1414,'المحافظات'!$A$5:$A$44,0)),0),0)))</f>
        <v/>
      </c>
      <c r="O1414" s="18">
        <f>IF(AND(B1414&amp;""="",F1414&amp;""=""),"",IF(I1414="تم التسليم",K1414+L1414-M1414-N1414,IF(I1414="مرتجع",-N1414,IF(I1414="ملغي",0,""))))</f>
        <v/>
      </c>
      <c r="P1414" s="6">
        <f>IF(AND(B1414&amp;""="",F1414&amp;""=""),"",IF(NOT(ISNUMBER(MATCH(F1414,'المنتجات'!$A$5:$A$204,0))),"كود المنتج غير معروف",IF(NOT(ISNUMBER(MATCH(E1414,'المحافظات'!$A$5:$A$44,0))),"المنطقة غير معروفة",IF(K1414&lt;0,"الخصم أكبر من قيمة الطلب",IF(I1414&amp;""="","اكتب الحالة","")))))</f>
        <v/>
      </c>
    </row>
    <row r="1415">
      <c r="A1415" s="17" t="n"/>
      <c r="B1415" s="5" t="n"/>
      <c r="C1415" s="5" t="n"/>
      <c r="D1415" s="13" t="n"/>
      <c r="E1415" s="5" t="n"/>
      <c r="F1415" s="5" t="n"/>
      <c r="G1415" s="15" t="n"/>
      <c r="H1415" s="14" t="n"/>
      <c r="I1415" s="5" t="n"/>
      <c r="J1415" s="6">
        <f>IF(AND(B1415&amp;""="",F1415&amp;""=""),"",IFERROR(INDEX('المنتجات'!$B$5:$B$204,MATCH($F1415,'المنتجات'!$A$5:$A$204,0))&amp;"",""))</f>
        <v/>
      </c>
      <c r="K1415" s="18">
        <f>IF(AND(B1415&amp;""="",F1415&amp;""=""),"",IFERROR(INDEX('المنتجات'!$D$5:$D$204,MATCH($F1415,'المنتجات'!$A$5:$A$204,0))*G1415-H1415,0))</f>
        <v/>
      </c>
      <c r="L1415" s="18">
        <f>IF(AND(B1415&amp;""="",F1415&amp;""=""),"",IF(I1415="تم التسليم",IFERROR(INDEX('المحافظات'!$B$5:$B$44,MATCH($E1415,'المحافظات'!$A$5:$A$44,0)),0),0))</f>
        <v/>
      </c>
      <c r="M1415" s="18">
        <f>IF(AND(B1415&amp;""="",F1415&amp;""=""),"",IFERROR(INDEX('المنتجات'!$C$5:$C$204,MATCH($F1415,'المنتجات'!$A$5:$A$204,0))*G1415,0))</f>
        <v/>
      </c>
      <c r="N1415" s="18">
        <f>IF(AND(B1415&amp;""="",F1415&amp;""=""),"",IF(I1415="تم التسليم",IFERROR(INDEX('المحافظات'!$C$5:$C$44,MATCH($E1415,'المحافظات'!$A$5:$A$44,0)),0),IF(I1415="مرتجع",IFERROR(INDEX('المحافظات'!$D$5:$D$44,MATCH($E1415,'المحافظات'!$A$5:$A$44,0)),0),0)))</f>
        <v/>
      </c>
      <c r="O1415" s="18">
        <f>IF(AND(B1415&amp;""="",F1415&amp;""=""),"",IF(I1415="تم التسليم",K1415+L1415-M1415-N1415,IF(I1415="مرتجع",-N1415,IF(I1415="ملغي",0,""))))</f>
        <v/>
      </c>
      <c r="P1415" s="6">
        <f>IF(AND(B1415&amp;""="",F1415&amp;""=""),"",IF(NOT(ISNUMBER(MATCH(F1415,'المنتجات'!$A$5:$A$204,0))),"كود المنتج غير معروف",IF(NOT(ISNUMBER(MATCH(E1415,'المحافظات'!$A$5:$A$44,0))),"المنطقة غير معروفة",IF(K1415&lt;0,"الخصم أكبر من قيمة الطلب",IF(I1415&amp;""="","اكتب الحالة","")))))</f>
        <v/>
      </c>
    </row>
    <row r="1416">
      <c r="A1416" s="17" t="n"/>
      <c r="B1416" s="5" t="n"/>
      <c r="C1416" s="5" t="n"/>
      <c r="D1416" s="13" t="n"/>
      <c r="E1416" s="5" t="n"/>
      <c r="F1416" s="5" t="n"/>
      <c r="G1416" s="15" t="n"/>
      <c r="H1416" s="14" t="n"/>
      <c r="I1416" s="5" t="n"/>
      <c r="J1416" s="6">
        <f>IF(AND(B1416&amp;""="",F1416&amp;""=""),"",IFERROR(INDEX('المنتجات'!$B$5:$B$204,MATCH($F1416,'المنتجات'!$A$5:$A$204,0))&amp;"",""))</f>
        <v/>
      </c>
      <c r="K1416" s="18">
        <f>IF(AND(B1416&amp;""="",F1416&amp;""=""),"",IFERROR(INDEX('المنتجات'!$D$5:$D$204,MATCH($F1416,'المنتجات'!$A$5:$A$204,0))*G1416-H1416,0))</f>
        <v/>
      </c>
      <c r="L1416" s="18">
        <f>IF(AND(B1416&amp;""="",F1416&amp;""=""),"",IF(I1416="تم التسليم",IFERROR(INDEX('المحافظات'!$B$5:$B$44,MATCH($E1416,'المحافظات'!$A$5:$A$44,0)),0),0))</f>
        <v/>
      </c>
      <c r="M1416" s="18">
        <f>IF(AND(B1416&amp;""="",F1416&amp;""=""),"",IFERROR(INDEX('المنتجات'!$C$5:$C$204,MATCH($F1416,'المنتجات'!$A$5:$A$204,0))*G1416,0))</f>
        <v/>
      </c>
      <c r="N1416" s="18">
        <f>IF(AND(B1416&amp;""="",F1416&amp;""=""),"",IF(I1416="تم التسليم",IFERROR(INDEX('المحافظات'!$C$5:$C$44,MATCH($E1416,'المحافظات'!$A$5:$A$44,0)),0),IF(I1416="مرتجع",IFERROR(INDEX('المحافظات'!$D$5:$D$44,MATCH($E1416,'المحافظات'!$A$5:$A$44,0)),0),0)))</f>
        <v/>
      </c>
      <c r="O1416" s="18">
        <f>IF(AND(B1416&amp;""="",F1416&amp;""=""),"",IF(I1416="تم التسليم",K1416+L1416-M1416-N1416,IF(I1416="مرتجع",-N1416,IF(I1416="ملغي",0,""))))</f>
        <v/>
      </c>
      <c r="P1416" s="6">
        <f>IF(AND(B1416&amp;""="",F1416&amp;""=""),"",IF(NOT(ISNUMBER(MATCH(F1416,'المنتجات'!$A$5:$A$204,0))),"كود المنتج غير معروف",IF(NOT(ISNUMBER(MATCH(E1416,'المحافظات'!$A$5:$A$44,0))),"المنطقة غير معروفة",IF(K1416&lt;0,"الخصم أكبر من قيمة الطلب",IF(I1416&amp;""="","اكتب الحالة","")))))</f>
        <v/>
      </c>
    </row>
    <row r="1417">
      <c r="A1417" s="17" t="n"/>
      <c r="B1417" s="5" t="n"/>
      <c r="C1417" s="5" t="n"/>
      <c r="D1417" s="13" t="n"/>
      <c r="E1417" s="5" t="n"/>
      <c r="F1417" s="5" t="n"/>
      <c r="G1417" s="15" t="n"/>
      <c r="H1417" s="14" t="n"/>
      <c r="I1417" s="5" t="n"/>
      <c r="J1417" s="6">
        <f>IF(AND(B1417&amp;""="",F1417&amp;""=""),"",IFERROR(INDEX('المنتجات'!$B$5:$B$204,MATCH($F1417,'المنتجات'!$A$5:$A$204,0))&amp;"",""))</f>
        <v/>
      </c>
      <c r="K1417" s="18">
        <f>IF(AND(B1417&amp;""="",F1417&amp;""=""),"",IFERROR(INDEX('المنتجات'!$D$5:$D$204,MATCH($F1417,'المنتجات'!$A$5:$A$204,0))*G1417-H1417,0))</f>
        <v/>
      </c>
      <c r="L1417" s="18">
        <f>IF(AND(B1417&amp;""="",F1417&amp;""=""),"",IF(I1417="تم التسليم",IFERROR(INDEX('المحافظات'!$B$5:$B$44,MATCH($E1417,'المحافظات'!$A$5:$A$44,0)),0),0))</f>
        <v/>
      </c>
      <c r="M1417" s="18">
        <f>IF(AND(B1417&amp;""="",F1417&amp;""=""),"",IFERROR(INDEX('المنتجات'!$C$5:$C$204,MATCH($F1417,'المنتجات'!$A$5:$A$204,0))*G1417,0))</f>
        <v/>
      </c>
      <c r="N1417" s="18">
        <f>IF(AND(B1417&amp;""="",F1417&amp;""=""),"",IF(I1417="تم التسليم",IFERROR(INDEX('المحافظات'!$C$5:$C$44,MATCH($E1417,'المحافظات'!$A$5:$A$44,0)),0),IF(I1417="مرتجع",IFERROR(INDEX('المحافظات'!$D$5:$D$44,MATCH($E1417,'المحافظات'!$A$5:$A$44,0)),0),0)))</f>
        <v/>
      </c>
      <c r="O1417" s="18">
        <f>IF(AND(B1417&amp;""="",F1417&amp;""=""),"",IF(I1417="تم التسليم",K1417+L1417-M1417-N1417,IF(I1417="مرتجع",-N1417,IF(I1417="ملغي",0,""))))</f>
        <v/>
      </c>
      <c r="P1417" s="6">
        <f>IF(AND(B1417&amp;""="",F1417&amp;""=""),"",IF(NOT(ISNUMBER(MATCH(F1417,'المنتجات'!$A$5:$A$204,0))),"كود المنتج غير معروف",IF(NOT(ISNUMBER(MATCH(E1417,'المحافظات'!$A$5:$A$44,0))),"المنطقة غير معروفة",IF(K1417&lt;0,"الخصم أكبر من قيمة الطلب",IF(I1417&amp;""="","اكتب الحالة","")))))</f>
        <v/>
      </c>
    </row>
    <row r="1418">
      <c r="A1418" s="17" t="n"/>
      <c r="B1418" s="5" t="n"/>
      <c r="C1418" s="5" t="n"/>
      <c r="D1418" s="13" t="n"/>
      <c r="E1418" s="5" t="n"/>
      <c r="F1418" s="5" t="n"/>
      <c r="G1418" s="15" t="n"/>
      <c r="H1418" s="14" t="n"/>
      <c r="I1418" s="5" t="n"/>
      <c r="J1418" s="6">
        <f>IF(AND(B1418&amp;""="",F1418&amp;""=""),"",IFERROR(INDEX('المنتجات'!$B$5:$B$204,MATCH($F1418,'المنتجات'!$A$5:$A$204,0))&amp;"",""))</f>
        <v/>
      </c>
      <c r="K1418" s="18">
        <f>IF(AND(B1418&amp;""="",F1418&amp;""=""),"",IFERROR(INDEX('المنتجات'!$D$5:$D$204,MATCH($F1418,'المنتجات'!$A$5:$A$204,0))*G1418-H1418,0))</f>
        <v/>
      </c>
      <c r="L1418" s="18">
        <f>IF(AND(B1418&amp;""="",F1418&amp;""=""),"",IF(I1418="تم التسليم",IFERROR(INDEX('المحافظات'!$B$5:$B$44,MATCH($E1418,'المحافظات'!$A$5:$A$44,0)),0),0))</f>
        <v/>
      </c>
      <c r="M1418" s="18">
        <f>IF(AND(B1418&amp;""="",F1418&amp;""=""),"",IFERROR(INDEX('المنتجات'!$C$5:$C$204,MATCH($F1418,'المنتجات'!$A$5:$A$204,0))*G1418,0))</f>
        <v/>
      </c>
      <c r="N1418" s="18">
        <f>IF(AND(B1418&amp;""="",F1418&amp;""=""),"",IF(I1418="تم التسليم",IFERROR(INDEX('المحافظات'!$C$5:$C$44,MATCH($E1418,'المحافظات'!$A$5:$A$44,0)),0),IF(I1418="مرتجع",IFERROR(INDEX('المحافظات'!$D$5:$D$44,MATCH($E1418,'المحافظات'!$A$5:$A$44,0)),0),0)))</f>
        <v/>
      </c>
      <c r="O1418" s="18">
        <f>IF(AND(B1418&amp;""="",F1418&amp;""=""),"",IF(I1418="تم التسليم",K1418+L1418-M1418-N1418,IF(I1418="مرتجع",-N1418,IF(I1418="ملغي",0,""))))</f>
        <v/>
      </c>
      <c r="P1418" s="6">
        <f>IF(AND(B1418&amp;""="",F1418&amp;""=""),"",IF(NOT(ISNUMBER(MATCH(F1418,'المنتجات'!$A$5:$A$204,0))),"كود المنتج غير معروف",IF(NOT(ISNUMBER(MATCH(E1418,'المحافظات'!$A$5:$A$44,0))),"المنطقة غير معروفة",IF(K1418&lt;0,"الخصم أكبر من قيمة الطلب",IF(I1418&amp;""="","اكتب الحالة","")))))</f>
        <v/>
      </c>
    </row>
    <row r="1419">
      <c r="A1419" s="17" t="n"/>
      <c r="B1419" s="5" t="n"/>
      <c r="C1419" s="5" t="n"/>
      <c r="D1419" s="13" t="n"/>
      <c r="E1419" s="5" t="n"/>
      <c r="F1419" s="5" t="n"/>
      <c r="G1419" s="15" t="n"/>
      <c r="H1419" s="14" t="n"/>
      <c r="I1419" s="5" t="n"/>
      <c r="J1419" s="6">
        <f>IF(AND(B1419&amp;""="",F1419&amp;""=""),"",IFERROR(INDEX('المنتجات'!$B$5:$B$204,MATCH($F1419,'المنتجات'!$A$5:$A$204,0))&amp;"",""))</f>
        <v/>
      </c>
      <c r="K1419" s="18">
        <f>IF(AND(B1419&amp;""="",F1419&amp;""=""),"",IFERROR(INDEX('المنتجات'!$D$5:$D$204,MATCH($F1419,'المنتجات'!$A$5:$A$204,0))*G1419-H1419,0))</f>
        <v/>
      </c>
      <c r="L1419" s="18">
        <f>IF(AND(B1419&amp;""="",F1419&amp;""=""),"",IF(I1419="تم التسليم",IFERROR(INDEX('المحافظات'!$B$5:$B$44,MATCH($E1419,'المحافظات'!$A$5:$A$44,0)),0),0))</f>
        <v/>
      </c>
      <c r="M1419" s="18">
        <f>IF(AND(B1419&amp;""="",F1419&amp;""=""),"",IFERROR(INDEX('المنتجات'!$C$5:$C$204,MATCH($F1419,'المنتجات'!$A$5:$A$204,0))*G1419,0))</f>
        <v/>
      </c>
      <c r="N1419" s="18">
        <f>IF(AND(B1419&amp;""="",F1419&amp;""=""),"",IF(I1419="تم التسليم",IFERROR(INDEX('المحافظات'!$C$5:$C$44,MATCH($E1419,'المحافظات'!$A$5:$A$44,0)),0),IF(I1419="مرتجع",IFERROR(INDEX('المحافظات'!$D$5:$D$44,MATCH($E1419,'المحافظات'!$A$5:$A$44,0)),0),0)))</f>
        <v/>
      </c>
      <c r="O1419" s="18">
        <f>IF(AND(B1419&amp;""="",F1419&amp;""=""),"",IF(I1419="تم التسليم",K1419+L1419-M1419-N1419,IF(I1419="مرتجع",-N1419,IF(I1419="ملغي",0,""))))</f>
        <v/>
      </c>
      <c r="P1419" s="6">
        <f>IF(AND(B1419&amp;""="",F1419&amp;""=""),"",IF(NOT(ISNUMBER(MATCH(F1419,'المنتجات'!$A$5:$A$204,0))),"كود المنتج غير معروف",IF(NOT(ISNUMBER(MATCH(E1419,'المحافظات'!$A$5:$A$44,0))),"المنطقة غير معروفة",IF(K1419&lt;0,"الخصم أكبر من قيمة الطلب",IF(I1419&amp;""="","اكتب الحالة","")))))</f>
        <v/>
      </c>
    </row>
    <row r="1420">
      <c r="A1420" s="17" t="n"/>
      <c r="B1420" s="5" t="n"/>
      <c r="C1420" s="5" t="n"/>
      <c r="D1420" s="13" t="n"/>
      <c r="E1420" s="5" t="n"/>
      <c r="F1420" s="5" t="n"/>
      <c r="G1420" s="15" t="n"/>
      <c r="H1420" s="14" t="n"/>
      <c r="I1420" s="5" t="n"/>
      <c r="J1420" s="6">
        <f>IF(AND(B1420&amp;""="",F1420&amp;""=""),"",IFERROR(INDEX('المنتجات'!$B$5:$B$204,MATCH($F1420,'المنتجات'!$A$5:$A$204,0))&amp;"",""))</f>
        <v/>
      </c>
      <c r="K1420" s="18">
        <f>IF(AND(B1420&amp;""="",F1420&amp;""=""),"",IFERROR(INDEX('المنتجات'!$D$5:$D$204,MATCH($F1420,'المنتجات'!$A$5:$A$204,0))*G1420-H1420,0))</f>
        <v/>
      </c>
      <c r="L1420" s="18">
        <f>IF(AND(B1420&amp;""="",F1420&amp;""=""),"",IF(I1420="تم التسليم",IFERROR(INDEX('المحافظات'!$B$5:$B$44,MATCH($E1420,'المحافظات'!$A$5:$A$44,0)),0),0))</f>
        <v/>
      </c>
      <c r="M1420" s="18">
        <f>IF(AND(B1420&amp;""="",F1420&amp;""=""),"",IFERROR(INDEX('المنتجات'!$C$5:$C$204,MATCH($F1420,'المنتجات'!$A$5:$A$204,0))*G1420,0))</f>
        <v/>
      </c>
      <c r="N1420" s="18">
        <f>IF(AND(B1420&amp;""="",F1420&amp;""=""),"",IF(I1420="تم التسليم",IFERROR(INDEX('المحافظات'!$C$5:$C$44,MATCH($E1420,'المحافظات'!$A$5:$A$44,0)),0),IF(I1420="مرتجع",IFERROR(INDEX('المحافظات'!$D$5:$D$44,MATCH($E1420,'المحافظات'!$A$5:$A$44,0)),0),0)))</f>
        <v/>
      </c>
      <c r="O1420" s="18">
        <f>IF(AND(B1420&amp;""="",F1420&amp;""=""),"",IF(I1420="تم التسليم",K1420+L1420-M1420-N1420,IF(I1420="مرتجع",-N1420,IF(I1420="ملغي",0,""))))</f>
        <v/>
      </c>
      <c r="P1420" s="6">
        <f>IF(AND(B1420&amp;""="",F1420&amp;""=""),"",IF(NOT(ISNUMBER(MATCH(F1420,'المنتجات'!$A$5:$A$204,0))),"كود المنتج غير معروف",IF(NOT(ISNUMBER(MATCH(E1420,'المحافظات'!$A$5:$A$44,0))),"المنطقة غير معروفة",IF(K1420&lt;0,"الخصم أكبر من قيمة الطلب",IF(I1420&amp;""="","اكتب الحالة","")))))</f>
        <v/>
      </c>
    </row>
    <row r="1421">
      <c r="A1421" s="17" t="n"/>
      <c r="B1421" s="5" t="n"/>
      <c r="C1421" s="5" t="n"/>
      <c r="D1421" s="13" t="n"/>
      <c r="E1421" s="5" t="n"/>
      <c r="F1421" s="5" t="n"/>
      <c r="G1421" s="15" t="n"/>
      <c r="H1421" s="14" t="n"/>
      <c r="I1421" s="5" t="n"/>
      <c r="J1421" s="6">
        <f>IF(AND(B1421&amp;""="",F1421&amp;""=""),"",IFERROR(INDEX('المنتجات'!$B$5:$B$204,MATCH($F1421,'المنتجات'!$A$5:$A$204,0))&amp;"",""))</f>
        <v/>
      </c>
      <c r="K1421" s="18">
        <f>IF(AND(B1421&amp;""="",F1421&amp;""=""),"",IFERROR(INDEX('المنتجات'!$D$5:$D$204,MATCH($F1421,'المنتجات'!$A$5:$A$204,0))*G1421-H1421,0))</f>
        <v/>
      </c>
      <c r="L1421" s="18">
        <f>IF(AND(B1421&amp;""="",F1421&amp;""=""),"",IF(I1421="تم التسليم",IFERROR(INDEX('المحافظات'!$B$5:$B$44,MATCH($E1421,'المحافظات'!$A$5:$A$44,0)),0),0))</f>
        <v/>
      </c>
      <c r="M1421" s="18">
        <f>IF(AND(B1421&amp;""="",F1421&amp;""=""),"",IFERROR(INDEX('المنتجات'!$C$5:$C$204,MATCH($F1421,'المنتجات'!$A$5:$A$204,0))*G1421,0))</f>
        <v/>
      </c>
      <c r="N1421" s="18">
        <f>IF(AND(B1421&amp;""="",F1421&amp;""=""),"",IF(I1421="تم التسليم",IFERROR(INDEX('المحافظات'!$C$5:$C$44,MATCH($E1421,'المحافظات'!$A$5:$A$44,0)),0),IF(I1421="مرتجع",IFERROR(INDEX('المحافظات'!$D$5:$D$44,MATCH($E1421,'المحافظات'!$A$5:$A$44,0)),0),0)))</f>
        <v/>
      </c>
      <c r="O1421" s="18">
        <f>IF(AND(B1421&amp;""="",F1421&amp;""=""),"",IF(I1421="تم التسليم",K1421+L1421-M1421-N1421,IF(I1421="مرتجع",-N1421,IF(I1421="ملغي",0,""))))</f>
        <v/>
      </c>
      <c r="P1421" s="6">
        <f>IF(AND(B1421&amp;""="",F1421&amp;""=""),"",IF(NOT(ISNUMBER(MATCH(F1421,'المنتجات'!$A$5:$A$204,0))),"كود المنتج غير معروف",IF(NOT(ISNUMBER(MATCH(E1421,'المحافظات'!$A$5:$A$44,0))),"المنطقة غير معروفة",IF(K1421&lt;0,"الخصم أكبر من قيمة الطلب",IF(I1421&amp;""="","اكتب الحالة","")))))</f>
        <v/>
      </c>
    </row>
    <row r="1422">
      <c r="A1422" s="17" t="n"/>
      <c r="B1422" s="5" t="n"/>
      <c r="C1422" s="5" t="n"/>
      <c r="D1422" s="13" t="n"/>
      <c r="E1422" s="5" t="n"/>
      <c r="F1422" s="5" t="n"/>
      <c r="G1422" s="15" t="n"/>
      <c r="H1422" s="14" t="n"/>
      <c r="I1422" s="5" t="n"/>
      <c r="J1422" s="6">
        <f>IF(AND(B1422&amp;""="",F1422&amp;""=""),"",IFERROR(INDEX('المنتجات'!$B$5:$B$204,MATCH($F1422,'المنتجات'!$A$5:$A$204,0))&amp;"",""))</f>
        <v/>
      </c>
      <c r="K1422" s="18">
        <f>IF(AND(B1422&amp;""="",F1422&amp;""=""),"",IFERROR(INDEX('المنتجات'!$D$5:$D$204,MATCH($F1422,'المنتجات'!$A$5:$A$204,0))*G1422-H1422,0))</f>
        <v/>
      </c>
      <c r="L1422" s="18">
        <f>IF(AND(B1422&amp;""="",F1422&amp;""=""),"",IF(I1422="تم التسليم",IFERROR(INDEX('المحافظات'!$B$5:$B$44,MATCH($E1422,'المحافظات'!$A$5:$A$44,0)),0),0))</f>
        <v/>
      </c>
      <c r="M1422" s="18">
        <f>IF(AND(B1422&amp;""="",F1422&amp;""=""),"",IFERROR(INDEX('المنتجات'!$C$5:$C$204,MATCH($F1422,'المنتجات'!$A$5:$A$204,0))*G1422,0))</f>
        <v/>
      </c>
      <c r="N1422" s="18">
        <f>IF(AND(B1422&amp;""="",F1422&amp;""=""),"",IF(I1422="تم التسليم",IFERROR(INDEX('المحافظات'!$C$5:$C$44,MATCH($E1422,'المحافظات'!$A$5:$A$44,0)),0),IF(I1422="مرتجع",IFERROR(INDEX('المحافظات'!$D$5:$D$44,MATCH($E1422,'المحافظات'!$A$5:$A$44,0)),0),0)))</f>
        <v/>
      </c>
      <c r="O1422" s="18">
        <f>IF(AND(B1422&amp;""="",F1422&amp;""=""),"",IF(I1422="تم التسليم",K1422+L1422-M1422-N1422,IF(I1422="مرتجع",-N1422,IF(I1422="ملغي",0,""))))</f>
        <v/>
      </c>
      <c r="P1422" s="6">
        <f>IF(AND(B1422&amp;""="",F1422&amp;""=""),"",IF(NOT(ISNUMBER(MATCH(F1422,'المنتجات'!$A$5:$A$204,0))),"كود المنتج غير معروف",IF(NOT(ISNUMBER(MATCH(E1422,'المحافظات'!$A$5:$A$44,0))),"المنطقة غير معروفة",IF(K1422&lt;0,"الخصم أكبر من قيمة الطلب",IF(I1422&amp;""="","اكتب الحالة","")))))</f>
        <v/>
      </c>
    </row>
    <row r="1423">
      <c r="A1423" s="17" t="n"/>
      <c r="B1423" s="5" t="n"/>
      <c r="C1423" s="5" t="n"/>
      <c r="D1423" s="13" t="n"/>
      <c r="E1423" s="5" t="n"/>
      <c r="F1423" s="5" t="n"/>
      <c r="G1423" s="15" t="n"/>
      <c r="H1423" s="14" t="n"/>
      <c r="I1423" s="5" t="n"/>
      <c r="J1423" s="6">
        <f>IF(AND(B1423&amp;""="",F1423&amp;""=""),"",IFERROR(INDEX('المنتجات'!$B$5:$B$204,MATCH($F1423,'المنتجات'!$A$5:$A$204,0))&amp;"",""))</f>
        <v/>
      </c>
      <c r="K1423" s="18">
        <f>IF(AND(B1423&amp;""="",F1423&amp;""=""),"",IFERROR(INDEX('المنتجات'!$D$5:$D$204,MATCH($F1423,'المنتجات'!$A$5:$A$204,0))*G1423-H1423,0))</f>
        <v/>
      </c>
      <c r="L1423" s="18">
        <f>IF(AND(B1423&amp;""="",F1423&amp;""=""),"",IF(I1423="تم التسليم",IFERROR(INDEX('المحافظات'!$B$5:$B$44,MATCH($E1423,'المحافظات'!$A$5:$A$44,0)),0),0))</f>
        <v/>
      </c>
      <c r="M1423" s="18">
        <f>IF(AND(B1423&amp;""="",F1423&amp;""=""),"",IFERROR(INDEX('المنتجات'!$C$5:$C$204,MATCH($F1423,'المنتجات'!$A$5:$A$204,0))*G1423,0))</f>
        <v/>
      </c>
      <c r="N1423" s="18">
        <f>IF(AND(B1423&amp;""="",F1423&amp;""=""),"",IF(I1423="تم التسليم",IFERROR(INDEX('المحافظات'!$C$5:$C$44,MATCH($E1423,'المحافظات'!$A$5:$A$44,0)),0),IF(I1423="مرتجع",IFERROR(INDEX('المحافظات'!$D$5:$D$44,MATCH($E1423,'المحافظات'!$A$5:$A$44,0)),0),0)))</f>
        <v/>
      </c>
      <c r="O1423" s="18">
        <f>IF(AND(B1423&amp;""="",F1423&amp;""=""),"",IF(I1423="تم التسليم",K1423+L1423-M1423-N1423,IF(I1423="مرتجع",-N1423,IF(I1423="ملغي",0,""))))</f>
        <v/>
      </c>
      <c r="P1423" s="6">
        <f>IF(AND(B1423&amp;""="",F1423&amp;""=""),"",IF(NOT(ISNUMBER(MATCH(F1423,'المنتجات'!$A$5:$A$204,0))),"كود المنتج غير معروف",IF(NOT(ISNUMBER(MATCH(E1423,'المحافظات'!$A$5:$A$44,0))),"المنطقة غير معروفة",IF(K1423&lt;0,"الخصم أكبر من قيمة الطلب",IF(I1423&amp;""="","اكتب الحالة","")))))</f>
        <v/>
      </c>
    </row>
    <row r="1424">
      <c r="A1424" s="17" t="n"/>
      <c r="B1424" s="5" t="n"/>
      <c r="C1424" s="5" t="n"/>
      <c r="D1424" s="13" t="n"/>
      <c r="E1424" s="5" t="n"/>
      <c r="F1424" s="5" t="n"/>
      <c r="G1424" s="15" t="n"/>
      <c r="H1424" s="14" t="n"/>
      <c r="I1424" s="5" t="n"/>
      <c r="J1424" s="6">
        <f>IF(AND(B1424&amp;""="",F1424&amp;""=""),"",IFERROR(INDEX('المنتجات'!$B$5:$B$204,MATCH($F1424,'المنتجات'!$A$5:$A$204,0))&amp;"",""))</f>
        <v/>
      </c>
      <c r="K1424" s="18">
        <f>IF(AND(B1424&amp;""="",F1424&amp;""=""),"",IFERROR(INDEX('المنتجات'!$D$5:$D$204,MATCH($F1424,'المنتجات'!$A$5:$A$204,0))*G1424-H1424,0))</f>
        <v/>
      </c>
      <c r="L1424" s="18">
        <f>IF(AND(B1424&amp;""="",F1424&amp;""=""),"",IF(I1424="تم التسليم",IFERROR(INDEX('المحافظات'!$B$5:$B$44,MATCH($E1424,'المحافظات'!$A$5:$A$44,0)),0),0))</f>
        <v/>
      </c>
      <c r="M1424" s="18">
        <f>IF(AND(B1424&amp;""="",F1424&amp;""=""),"",IFERROR(INDEX('المنتجات'!$C$5:$C$204,MATCH($F1424,'المنتجات'!$A$5:$A$204,0))*G1424,0))</f>
        <v/>
      </c>
      <c r="N1424" s="18">
        <f>IF(AND(B1424&amp;""="",F1424&amp;""=""),"",IF(I1424="تم التسليم",IFERROR(INDEX('المحافظات'!$C$5:$C$44,MATCH($E1424,'المحافظات'!$A$5:$A$44,0)),0),IF(I1424="مرتجع",IFERROR(INDEX('المحافظات'!$D$5:$D$44,MATCH($E1424,'المحافظات'!$A$5:$A$44,0)),0),0)))</f>
        <v/>
      </c>
      <c r="O1424" s="18">
        <f>IF(AND(B1424&amp;""="",F1424&amp;""=""),"",IF(I1424="تم التسليم",K1424+L1424-M1424-N1424,IF(I1424="مرتجع",-N1424,IF(I1424="ملغي",0,""))))</f>
        <v/>
      </c>
      <c r="P1424" s="6">
        <f>IF(AND(B1424&amp;""="",F1424&amp;""=""),"",IF(NOT(ISNUMBER(MATCH(F1424,'المنتجات'!$A$5:$A$204,0))),"كود المنتج غير معروف",IF(NOT(ISNUMBER(MATCH(E1424,'المحافظات'!$A$5:$A$44,0))),"المنطقة غير معروفة",IF(K1424&lt;0,"الخصم أكبر من قيمة الطلب",IF(I1424&amp;""="","اكتب الحالة","")))))</f>
        <v/>
      </c>
    </row>
    <row r="1425">
      <c r="A1425" s="17" t="n"/>
      <c r="B1425" s="5" t="n"/>
      <c r="C1425" s="5" t="n"/>
      <c r="D1425" s="13" t="n"/>
      <c r="E1425" s="5" t="n"/>
      <c r="F1425" s="5" t="n"/>
      <c r="G1425" s="15" t="n"/>
      <c r="H1425" s="14" t="n"/>
      <c r="I1425" s="5" t="n"/>
      <c r="J1425" s="6">
        <f>IF(AND(B1425&amp;""="",F1425&amp;""=""),"",IFERROR(INDEX('المنتجات'!$B$5:$B$204,MATCH($F1425,'المنتجات'!$A$5:$A$204,0))&amp;"",""))</f>
        <v/>
      </c>
      <c r="K1425" s="18">
        <f>IF(AND(B1425&amp;""="",F1425&amp;""=""),"",IFERROR(INDEX('المنتجات'!$D$5:$D$204,MATCH($F1425,'المنتجات'!$A$5:$A$204,0))*G1425-H1425,0))</f>
        <v/>
      </c>
      <c r="L1425" s="18">
        <f>IF(AND(B1425&amp;""="",F1425&amp;""=""),"",IF(I1425="تم التسليم",IFERROR(INDEX('المحافظات'!$B$5:$B$44,MATCH($E1425,'المحافظات'!$A$5:$A$44,0)),0),0))</f>
        <v/>
      </c>
      <c r="M1425" s="18">
        <f>IF(AND(B1425&amp;""="",F1425&amp;""=""),"",IFERROR(INDEX('المنتجات'!$C$5:$C$204,MATCH($F1425,'المنتجات'!$A$5:$A$204,0))*G1425,0))</f>
        <v/>
      </c>
      <c r="N1425" s="18">
        <f>IF(AND(B1425&amp;""="",F1425&amp;""=""),"",IF(I1425="تم التسليم",IFERROR(INDEX('المحافظات'!$C$5:$C$44,MATCH($E1425,'المحافظات'!$A$5:$A$44,0)),0),IF(I1425="مرتجع",IFERROR(INDEX('المحافظات'!$D$5:$D$44,MATCH($E1425,'المحافظات'!$A$5:$A$44,0)),0),0)))</f>
        <v/>
      </c>
      <c r="O1425" s="18">
        <f>IF(AND(B1425&amp;""="",F1425&amp;""=""),"",IF(I1425="تم التسليم",K1425+L1425-M1425-N1425,IF(I1425="مرتجع",-N1425,IF(I1425="ملغي",0,""))))</f>
        <v/>
      </c>
      <c r="P1425" s="6">
        <f>IF(AND(B1425&amp;""="",F1425&amp;""=""),"",IF(NOT(ISNUMBER(MATCH(F1425,'المنتجات'!$A$5:$A$204,0))),"كود المنتج غير معروف",IF(NOT(ISNUMBER(MATCH(E1425,'المحافظات'!$A$5:$A$44,0))),"المنطقة غير معروفة",IF(K1425&lt;0,"الخصم أكبر من قيمة الطلب",IF(I1425&amp;""="","اكتب الحالة","")))))</f>
        <v/>
      </c>
    </row>
    <row r="1426">
      <c r="A1426" s="17" t="n"/>
      <c r="B1426" s="5" t="n"/>
      <c r="C1426" s="5" t="n"/>
      <c r="D1426" s="13" t="n"/>
      <c r="E1426" s="5" t="n"/>
      <c r="F1426" s="5" t="n"/>
      <c r="G1426" s="15" t="n"/>
      <c r="H1426" s="14" t="n"/>
      <c r="I1426" s="5" t="n"/>
      <c r="J1426" s="6">
        <f>IF(AND(B1426&amp;""="",F1426&amp;""=""),"",IFERROR(INDEX('المنتجات'!$B$5:$B$204,MATCH($F1426,'المنتجات'!$A$5:$A$204,0))&amp;"",""))</f>
        <v/>
      </c>
      <c r="K1426" s="18">
        <f>IF(AND(B1426&amp;""="",F1426&amp;""=""),"",IFERROR(INDEX('المنتجات'!$D$5:$D$204,MATCH($F1426,'المنتجات'!$A$5:$A$204,0))*G1426-H1426,0))</f>
        <v/>
      </c>
      <c r="L1426" s="18">
        <f>IF(AND(B1426&amp;""="",F1426&amp;""=""),"",IF(I1426="تم التسليم",IFERROR(INDEX('المحافظات'!$B$5:$B$44,MATCH($E1426,'المحافظات'!$A$5:$A$44,0)),0),0))</f>
        <v/>
      </c>
      <c r="M1426" s="18">
        <f>IF(AND(B1426&amp;""="",F1426&amp;""=""),"",IFERROR(INDEX('المنتجات'!$C$5:$C$204,MATCH($F1426,'المنتجات'!$A$5:$A$204,0))*G1426,0))</f>
        <v/>
      </c>
      <c r="N1426" s="18">
        <f>IF(AND(B1426&amp;""="",F1426&amp;""=""),"",IF(I1426="تم التسليم",IFERROR(INDEX('المحافظات'!$C$5:$C$44,MATCH($E1426,'المحافظات'!$A$5:$A$44,0)),0),IF(I1426="مرتجع",IFERROR(INDEX('المحافظات'!$D$5:$D$44,MATCH($E1426,'المحافظات'!$A$5:$A$44,0)),0),0)))</f>
        <v/>
      </c>
      <c r="O1426" s="18">
        <f>IF(AND(B1426&amp;""="",F1426&amp;""=""),"",IF(I1426="تم التسليم",K1426+L1426-M1426-N1426,IF(I1426="مرتجع",-N1426,IF(I1426="ملغي",0,""))))</f>
        <v/>
      </c>
      <c r="P1426" s="6">
        <f>IF(AND(B1426&amp;""="",F1426&amp;""=""),"",IF(NOT(ISNUMBER(MATCH(F1426,'المنتجات'!$A$5:$A$204,0))),"كود المنتج غير معروف",IF(NOT(ISNUMBER(MATCH(E1426,'المحافظات'!$A$5:$A$44,0))),"المنطقة غير معروفة",IF(K1426&lt;0,"الخصم أكبر من قيمة الطلب",IF(I1426&amp;""="","اكتب الحالة","")))))</f>
        <v/>
      </c>
    </row>
    <row r="1427">
      <c r="A1427" s="17" t="n"/>
      <c r="B1427" s="5" t="n"/>
      <c r="C1427" s="5" t="n"/>
      <c r="D1427" s="13" t="n"/>
      <c r="E1427" s="5" t="n"/>
      <c r="F1427" s="5" t="n"/>
      <c r="G1427" s="15" t="n"/>
      <c r="H1427" s="14" t="n"/>
      <c r="I1427" s="5" t="n"/>
      <c r="J1427" s="6">
        <f>IF(AND(B1427&amp;""="",F1427&amp;""=""),"",IFERROR(INDEX('المنتجات'!$B$5:$B$204,MATCH($F1427,'المنتجات'!$A$5:$A$204,0))&amp;"",""))</f>
        <v/>
      </c>
      <c r="K1427" s="18">
        <f>IF(AND(B1427&amp;""="",F1427&amp;""=""),"",IFERROR(INDEX('المنتجات'!$D$5:$D$204,MATCH($F1427,'المنتجات'!$A$5:$A$204,0))*G1427-H1427,0))</f>
        <v/>
      </c>
      <c r="L1427" s="18">
        <f>IF(AND(B1427&amp;""="",F1427&amp;""=""),"",IF(I1427="تم التسليم",IFERROR(INDEX('المحافظات'!$B$5:$B$44,MATCH($E1427,'المحافظات'!$A$5:$A$44,0)),0),0))</f>
        <v/>
      </c>
      <c r="M1427" s="18">
        <f>IF(AND(B1427&amp;""="",F1427&amp;""=""),"",IFERROR(INDEX('المنتجات'!$C$5:$C$204,MATCH($F1427,'المنتجات'!$A$5:$A$204,0))*G1427,0))</f>
        <v/>
      </c>
      <c r="N1427" s="18">
        <f>IF(AND(B1427&amp;""="",F1427&amp;""=""),"",IF(I1427="تم التسليم",IFERROR(INDEX('المحافظات'!$C$5:$C$44,MATCH($E1427,'المحافظات'!$A$5:$A$44,0)),0),IF(I1427="مرتجع",IFERROR(INDEX('المحافظات'!$D$5:$D$44,MATCH($E1427,'المحافظات'!$A$5:$A$44,0)),0),0)))</f>
        <v/>
      </c>
      <c r="O1427" s="18">
        <f>IF(AND(B1427&amp;""="",F1427&amp;""=""),"",IF(I1427="تم التسليم",K1427+L1427-M1427-N1427,IF(I1427="مرتجع",-N1427,IF(I1427="ملغي",0,""))))</f>
        <v/>
      </c>
      <c r="P1427" s="6">
        <f>IF(AND(B1427&amp;""="",F1427&amp;""=""),"",IF(NOT(ISNUMBER(MATCH(F1427,'المنتجات'!$A$5:$A$204,0))),"كود المنتج غير معروف",IF(NOT(ISNUMBER(MATCH(E1427,'المحافظات'!$A$5:$A$44,0))),"المنطقة غير معروفة",IF(K1427&lt;0,"الخصم أكبر من قيمة الطلب",IF(I1427&amp;""="","اكتب الحالة","")))))</f>
        <v/>
      </c>
    </row>
    <row r="1428">
      <c r="A1428" s="17" t="n"/>
      <c r="B1428" s="5" t="n"/>
      <c r="C1428" s="5" t="n"/>
      <c r="D1428" s="13" t="n"/>
      <c r="E1428" s="5" t="n"/>
      <c r="F1428" s="5" t="n"/>
      <c r="G1428" s="15" t="n"/>
      <c r="H1428" s="14" t="n"/>
      <c r="I1428" s="5" t="n"/>
      <c r="J1428" s="6">
        <f>IF(AND(B1428&amp;""="",F1428&amp;""=""),"",IFERROR(INDEX('المنتجات'!$B$5:$B$204,MATCH($F1428,'المنتجات'!$A$5:$A$204,0))&amp;"",""))</f>
        <v/>
      </c>
      <c r="K1428" s="18">
        <f>IF(AND(B1428&amp;""="",F1428&amp;""=""),"",IFERROR(INDEX('المنتجات'!$D$5:$D$204,MATCH($F1428,'المنتجات'!$A$5:$A$204,0))*G1428-H1428,0))</f>
        <v/>
      </c>
      <c r="L1428" s="18">
        <f>IF(AND(B1428&amp;""="",F1428&amp;""=""),"",IF(I1428="تم التسليم",IFERROR(INDEX('المحافظات'!$B$5:$B$44,MATCH($E1428,'المحافظات'!$A$5:$A$44,0)),0),0))</f>
        <v/>
      </c>
      <c r="M1428" s="18">
        <f>IF(AND(B1428&amp;""="",F1428&amp;""=""),"",IFERROR(INDEX('المنتجات'!$C$5:$C$204,MATCH($F1428,'المنتجات'!$A$5:$A$204,0))*G1428,0))</f>
        <v/>
      </c>
      <c r="N1428" s="18">
        <f>IF(AND(B1428&amp;""="",F1428&amp;""=""),"",IF(I1428="تم التسليم",IFERROR(INDEX('المحافظات'!$C$5:$C$44,MATCH($E1428,'المحافظات'!$A$5:$A$44,0)),0),IF(I1428="مرتجع",IFERROR(INDEX('المحافظات'!$D$5:$D$44,MATCH($E1428,'المحافظات'!$A$5:$A$44,0)),0),0)))</f>
        <v/>
      </c>
      <c r="O1428" s="18">
        <f>IF(AND(B1428&amp;""="",F1428&amp;""=""),"",IF(I1428="تم التسليم",K1428+L1428-M1428-N1428,IF(I1428="مرتجع",-N1428,IF(I1428="ملغي",0,""))))</f>
        <v/>
      </c>
      <c r="P1428" s="6">
        <f>IF(AND(B1428&amp;""="",F1428&amp;""=""),"",IF(NOT(ISNUMBER(MATCH(F1428,'المنتجات'!$A$5:$A$204,0))),"كود المنتج غير معروف",IF(NOT(ISNUMBER(MATCH(E1428,'المحافظات'!$A$5:$A$44,0))),"المنطقة غير معروفة",IF(K1428&lt;0,"الخصم أكبر من قيمة الطلب",IF(I1428&amp;""="","اكتب الحالة","")))))</f>
        <v/>
      </c>
    </row>
    <row r="1429">
      <c r="A1429" s="17" t="n"/>
      <c r="B1429" s="5" t="n"/>
      <c r="C1429" s="5" t="n"/>
      <c r="D1429" s="13" t="n"/>
      <c r="E1429" s="5" t="n"/>
      <c r="F1429" s="5" t="n"/>
      <c r="G1429" s="15" t="n"/>
      <c r="H1429" s="14" t="n"/>
      <c r="I1429" s="5" t="n"/>
      <c r="J1429" s="6">
        <f>IF(AND(B1429&amp;""="",F1429&amp;""=""),"",IFERROR(INDEX('المنتجات'!$B$5:$B$204,MATCH($F1429,'المنتجات'!$A$5:$A$204,0))&amp;"",""))</f>
        <v/>
      </c>
      <c r="K1429" s="18">
        <f>IF(AND(B1429&amp;""="",F1429&amp;""=""),"",IFERROR(INDEX('المنتجات'!$D$5:$D$204,MATCH($F1429,'المنتجات'!$A$5:$A$204,0))*G1429-H1429,0))</f>
        <v/>
      </c>
      <c r="L1429" s="18">
        <f>IF(AND(B1429&amp;""="",F1429&amp;""=""),"",IF(I1429="تم التسليم",IFERROR(INDEX('المحافظات'!$B$5:$B$44,MATCH($E1429,'المحافظات'!$A$5:$A$44,0)),0),0))</f>
        <v/>
      </c>
      <c r="M1429" s="18">
        <f>IF(AND(B1429&amp;""="",F1429&amp;""=""),"",IFERROR(INDEX('المنتجات'!$C$5:$C$204,MATCH($F1429,'المنتجات'!$A$5:$A$204,0))*G1429,0))</f>
        <v/>
      </c>
      <c r="N1429" s="18">
        <f>IF(AND(B1429&amp;""="",F1429&amp;""=""),"",IF(I1429="تم التسليم",IFERROR(INDEX('المحافظات'!$C$5:$C$44,MATCH($E1429,'المحافظات'!$A$5:$A$44,0)),0),IF(I1429="مرتجع",IFERROR(INDEX('المحافظات'!$D$5:$D$44,MATCH($E1429,'المحافظات'!$A$5:$A$44,0)),0),0)))</f>
        <v/>
      </c>
      <c r="O1429" s="18">
        <f>IF(AND(B1429&amp;""="",F1429&amp;""=""),"",IF(I1429="تم التسليم",K1429+L1429-M1429-N1429,IF(I1429="مرتجع",-N1429,IF(I1429="ملغي",0,""))))</f>
        <v/>
      </c>
      <c r="P1429" s="6">
        <f>IF(AND(B1429&amp;""="",F1429&amp;""=""),"",IF(NOT(ISNUMBER(MATCH(F1429,'المنتجات'!$A$5:$A$204,0))),"كود المنتج غير معروف",IF(NOT(ISNUMBER(MATCH(E1429,'المحافظات'!$A$5:$A$44,0))),"المنطقة غير معروفة",IF(K1429&lt;0,"الخصم أكبر من قيمة الطلب",IF(I1429&amp;""="","اكتب الحالة","")))))</f>
        <v/>
      </c>
    </row>
    <row r="1430">
      <c r="A1430" s="17" t="n"/>
      <c r="B1430" s="5" t="n"/>
      <c r="C1430" s="5" t="n"/>
      <c r="D1430" s="13" t="n"/>
      <c r="E1430" s="5" t="n"/>
      <c r="F1430" s="5" t="n"/>
      <c r="G1430" s="15" t="n"/>
      <c r="H1430" s="14" t="n"/>
      <c r="I1430" s="5" t="n"/>
      <c r="J1430" s="6">
        <f>IF(AND(B1430&amp;""="",F1430&amp;""=""),"",IFERROR(INDEX('المنتجات'!$B$5:$B$204,MATCH($F1430,'المنتجات'!$A$5:$A$204,0))&amp;"",""))</f>
        <v/>
      </c>
      <c r="K1430" s="18">
        <f>IF(AND(B1430&amp;""="",F1430&amp;""=""),"",IFERROR(INDEX('المنتجات'!$D$5:$D$204,MATCH($F1430,'المنتجات'!$A$5:$A$204,0))*G1430-H1430,0))</f>
        <v/>
      </c>
      <c r="L1430" s="18">
        <f>IF(AND(B1430&amp;""="",F1430&amp;""=""),"",IF(I1430="تم التسليم",IFERROR(INDEX('المحافظات'!$B$5:$B$44,MATCH($E1430,'المحافظات'!$A$5:$A$44,0)),0),0))</f>
        <v/>
      </c>
      <c r="M1430" s="18">
        <f>IF(AND(B1430&amp;""="",F1430&amp;""=""),"",IFERROR(INDEX('المنتجات'!$C$5:$C$204,MATCH($F1430,'المنتجات'!$A$5:$A$204,0))*G1430,0))</f>
        <v/>
      </c>
      <c r="N1430" s="18">
        <f>IF(AND(B1430&amp;""="",F1430&amp;""=""),"",IF(I1430="تم التسليم",IFERROR(INDEX('المحافظات'!$C$5:$C$44,MATCH($E1430,'المحافظات'!$A$5:$A$44,0)),0),IF(I1430="مرتجع",IFERROR(INDEX('المحافظات'!$D$5:$D$44,MATCH($E1430,'المحافظات'!$A$5:$A$44,0)),0),0)))</f>
        <v/>
      </c>
      <c r="O1430" s="18">
        <f>IF(AND(B1430&amp;""="",F1430&amp;""=""),"",IF(I1430="تم التسليم",K1430+L1430-M1430-N1430,IF(I1430="مرتجع",-N1430,IF(I1430="ملغي",0,""))))</f>
        <v/>
      </c>
      <c r="P1430" s="6">
        <f>IF(AND(B1430&amp;""="",F1430&amp;""=""),"",IF(NOT(ISNUMBER(MATCH(F1430,'المنتجات'!$A$5:$A$204,0))),"كود المنتج غير معروف",IF(NOT(ISNUMBER(MATCH(E1430,'المحافظات'!$A$5:$A$44,0))),"المنطقة غير معروفة",IF(K1430&lt;0,"الخصم أكبر من قيمة الطلب",IF(I1430&amp;""="","اكتب الحالة","")))))</f>
        <v/>
      </c>
    </row>
    <row r="1431">
      <c r="A1431" s="17" t="n"/>
      <c r="B1431" s="5" t="n"/>
      <c r="C1431" s="5" t="n"/>
      <c r="D1431" s="13" t="n"/>
      <c r="E1431" s="5" t="n"/>
      <c r="F1431" s="5" t="n"/>
      <c r="G1431" s="15" t="n"/>
      <c r="H1431" s="14" t="n"/>
      <c r="I1431" s="5" t="n"/>
      <c r="J1431" s="6">
        <f>IF(AND(B1431&amp;""="",F1431&amp;""=""),"",IFERROR(INDEX('المنتجات'!$B$5:$B$204,MATCH($F1431,'المنتجات'!$A$5:$A$204,0))&amp;"",""))</f>
        <v/>
      </c>
      <c r="K1431" s="18">
        <f>IF(AND(B1431&amp;""="",F1431&amp;""=""),"",IFERROR(INDEX('المنتجات'!$D$5:$D$204,MATCH($F1431,'المنتجات'!$A$5:$A$204,0))*G1431-H1431,0))</f>
        <v/>
      </c>
      <c r="L1431" s="18">
        <f>IF(AND(B1431&amp;""="",F1431&amp;""=""),"",IF(I1431="تم التسليم",IFERROR(INDEX('المحافظات'!$B$5:$B$44,MATCH($E1431,'المحافظات'!$A$5:$A$44,0)),0),0))</f>
        <v/>
      </c>
      <c r="M1431" s="18">
        <f>IF(AND(B1431&amp;""="",F1431&amp;""=""),"",IFERROR(INDEX('المنتجات'!$C$5:$C$204,MATCH($F1431,'المنتجات'!$A$5:$A$204,0))*G1431,0))</f>
        <v/>
      </c>
      <c r="N1431" s="18">
        <f>IF(AND(B1431&amp;""="",F1431&amp;""=""),"",IF(I1431="تم التسليم",IFERROR(INDEX('المحافظات'!$C$5:$C$44,MATCH($E1431,'المحافظات'!$A$5:$A$44,0)),0),IF(I1431="مرتجع",IFERROR(INDEX('المحافظات'!$D$5:$D$44,MATCH($E1431,'المحافظات'!$A$5:$A$44,0)),0),0)))</f>
        <v/>
      </c>
      <c r="O1431" s="18">
        <f>IF(AND(B1431&amp;""="",F1431&amp;""=""),"",IF(I1431="تم التسليم",K1431+L1431-M1431-N1431,IF(I1431="مرتجع",-N1431,IF(I1431="ملغي",0,""))))</f>
        <v/>
      </c>
      <c r="P1431" s="6">
        <f>IF(AND(B1431&amp;""="",F1431&amp;""=""),"",IF(NOT(ISNUMBER(MATCH(F1431,'المنتجات'!$A$5:$A$204,0))),"كود المنتج غير معروف",IF(NOT(ISNUMBER(MATCH(E1431,'المحافظات'!$A$5:$A$44,0))),"المنطقة غير معروفة",IF(K1431&lt;0,"الخصم أكبر من قيمة الطلب",IF(I1431&amp;""="","اكتب الحالة","")))))</f>
        <v/>
      </c>
    </row>
    <row r="1432">
      <c r="A1432" s="17" t="n"/>
      <c r="B1432" s="5" t="n"/>
      <c r="C1432" s="5" t="n"/>
      <c r="D1432" s="13" t="n"/>
      <c r="E1432" s="5" t="n"/>
      <c r="F1432" s="5" t="n"/>
      <c r="G1432" s="15" t="n"/>
      <c r="H1432" s="14" t="n"/>
      <c r="I1432" s="5" t="n"/>
      <c r="J1432" s="6">
        <f>IF(AND(B1432&amp;""="",F1432&amp;""=""),"",IFERROR(INDEX('المنتجات'!$B$5:$B$204,MATCH($F1432,'المنتجات'!$A$5:$A$204,0))&amp;"",""))</f>
        <v/>
      </c>
      <c r="K1432" s="18">
        <f>IF(AND(B1432&amp;""="",F1432&amp;""=""),"",IFERROR(INDEX('المنتجات'!$D$5:$D$204,MATCH($F1432,'المنتجات'!$A$5:$A$204,0))*G1432-H1432,0))</f>
        <v/>
      </c>
      <c r="L1432" s="18">
        <f>IF(AND(B1432&amp;""="",F1432&amp;""=""),"",IF(I1432="تم التسليم",IFERROR(INDEX('المحافظات'!$B$5:$B$44,MATCH($E1432,'المحافظات'!$A$5:$A$44,0)),0),0))</f>
        <v/>
      </c>
      <c r="M1432" s="18">
        <f>IF(AND(B1432&amp;""="",F1432&amp;""=""),"",IFERROR(INDEX('المنتجات'!$C$5:$C$204,MATCH($F1432,'المنتجات'!$A$5:$A$204,0))*G1432,0))</f>
        <v/>
      </c>
      <c r="N1432" s="18">
        <f>IF(AND(B1432&amp;""="",F1432&amp;""=""),"",IF(I1432="تم التسليم",IFERROR(INDEX('المحافظات'!$C$5:$C$44,MATCH($E1432,'المحافظات'!$A$5:$A$44,0)),0),IF(I1432="مرتجع",IFERROR(INDEX('المحافظات'!$D$5:$D$44,MATCH($E1432,'المحافظات'!$A$5:$A$44,0)),0),0)))</f>
        <v/>
      </c>
      <c r="O1432" s="18">
        <f>IF(AND(B1432&amp;""="",F1432&amp;""=""),"",IF(I1432="تم التسليم",K1432+L1432-M1432-N1432,IF(I1432="مرتجع",-N1432,IF(I1432="ملغي",0,""))))</f>
        <v/>
      </c>
      <c r="P1432" s="6">
        <f>IF(AND(B1432&amp;""="",F1432&amp;""=""),"",IF(NOT(ISNUMBER(MATCH(F1432,'المنتجات'!$A$5:$A$204,0))),"كود المنتج غير معروف",IF(NOT(ISNUMBER(MATCH(E1432,'المحافظات'!$A$5:$A$44,0))),"المنطقة غير معروفة",IF(K1432&lt;0,"الخصم أكبر من قيمة الطلب",IF(I1432&amp;""="","اكتب الحالة","")))))</f>
        <v/>
      </c>
    </row>
    <row r="1433">
      <c r="A1433" s="17" t="n"/>
      <c r="B1433" s="5" t="n"/>
      <c r="C1433" s="5" t="n"/>
      <c r="D1433" s="13" t="n"/>
      <c r="E1433" s="5" t="n"/>
      <c r="F1433" s="5" t="n"/>
      <c r="G1433" s="15" t="n"/>
      <c r="H1433" s="14" t="n"/>
      <c r="I1433" s="5" t="n"/>
      <c r="J1433" s="6">
        <f>IF(AND(B1433&amp;""="",F1433&amp;""=""),"",IFERROR(INDEX('المنتجات'!$B$5:$B$204,MATCH($F1433,'المنتجات'!$A$5:$A$204,0))&amp;"",""))</f>
        <v/>
      </c>
      <c r="K1433" s="18">
        <f>IF(AND(B1433&amp;""="",F1433&amp;""=""),"",IFERROR(INDEX('المنتجات'!$D$5:$D$204,MATCH($F1433,'المنتجات'!$A$5:$A$204,0))*G1433-H1433,0))</f>
        <v/>
      </c>
      <c r="L1433" s="18">
        <f>IF(AND(B1433&amp;""="",F1433&amp;""=""),"",IF(I1433="تم التسليم",IFERROR(INDEX('المحافظات'!$B$5:$B$44,MATCH($E1433,'المحافظات'!$A$5:$A$44,0)),0),0))</f>
        <v/>
      </c>
      <c r="M1433" s="18">
        <f>IF(AND(B1433&amp;""="",F1433&amp;""=""),"",IFERROR(INDEX('المنتجات'!$C$5:$C$204,MATCH($F1433,'المنتجات'!$A$5:$A$204,0))*G1433,0))</f>
        <v/>
      </c>
      <c r="N1433" s="18">
        <f>IF(AND(B1433&amp;""="",F1433&amp;""=""),"",IF(I1433="تم التسليم",IFERROR(INDEX('المحافظات'!$C$5:$C$44,MATCH($E1433,'المحافظات'!$A$5:$A$44,0)),0),IF(I1433="مرتجع",IFERROR(INDEX('المحافظات'!$D$5:$D$44,MATCH($E1433,'المحافظات'!$A$5:$A$44,0)),0),0)))</f>
        <v/>
      </c>
      <c r="O1433" s="18">
        <f>IF(AND(B1433&amp;""="",F1433&amp;""=""),"",IF(I1433="تم التسليم",K1433+L1433-M1433-N1433,IF(I1433="مرتجع",-N1433,IF(I1433="ملغي",0,""))))</f>
        <v/>
      </c>
      <c r="P1433" s="6">
        <f>IF(AND(B1433&amp;""="",F1433&amp;""=""),"",IF(NOT(ISNUMBER(MATCH(F1433,'المنتجات'!$A$5:$A$204,0))),"كود المنتج غير معروف",IF(NOT(ISNUMBER(MATCH(E1433,'المحافظات'!$A$5:$A$44,0))),"المنطقة غير معروفة",IF(K1433&lt;0,"الخصم أكبر من قيمة الطلب",IF(I1433&amp;""="","اكتب الحالة","")))))</f>
        <v/>
      </c>
    </row>
    <row r="1434">
      <c r="A1434" s="17" t="n"/>
      <c r="B1434" s="5" t="n"/>
      <c r="C1434" s="5" t="n"/>
      <c r="D1434" s="13" t="n"/>
      <c r="E1434" s="5" t="n"/>
      <c r="F1434" s="5" t="n"/>
      <c r="G1434" s="15" t="n"/>
      <c r="H1434" s="14" t="n"/>
      <c r="I1434" s="5" t="n"/>
      <c r="J1434" s="6">
        <f>IF(AND(B1434&amp;""="",F1434&amp;""=""),"",IFERROR(INDEX('المنتجات'!$B$5:$B$204,MATCH($F1434,'المنتجات'!$A$5:$A$204,0))&amp;"",""))</f>
        <v/>
      </c>
      <c r="K1434" s="18">
        <f>IF(AND(B1434&amp;""="",F1434&amp;""=""),"",IFERROR(INDEX('المنتجات'!$D$5:$D$204,MATCH($F1434,'المنتجات'!$A$5:$A$204,0))*G1434-H1434,0))</f>
        <v/>
      </c>
      <c r="L1434" s="18">
        <f>IF(AND(B1434&amp;""="",F1434&amp;""=""),"",IF(I1434="تم التسليم",IFERROR(INDEX('المحافظات'!$B$5:$B$44,MATCH($E1434,'المحافظات'!$A$5:$A$44,0)),0),0))</f>
        <v/>
      </c>
      <c r="M1434" s="18">
        <f>IF(AND(B1434&amp;""="",F1434&amp;""=""),"",IFERROR(INDEX('المنتجات'!$C$5:$C$204,MATCH($F1434,'المنتجات'!$A$5:$A$204,0))*G1434,0))</f>
        <v/>
      </c>
      <c r="N1434" s="18">
        <f>IF(AND(B1434&amp;""="",F1434&amp;""=""),"",IF(I1434="تم التسليم",IFERROR(INDEX('المحافظات'!$C$5:$C$44,MATCH($E1434,'المحافظات'!$A$5:$A$44,0)),0),IF(I1434="مرتجع",IFERROR(INDEX('المحافظات'!$D$5:$D$44,MATCH($E1434,'المحافظات'!$A$5:$A$44,0)),0),0)))</f>
        <v/>
      </c>
      <c r="O1434" s="18">
        <f>IF(AND(B1434&amp;""="",F1434&amp;""=""),"",IF(I1434="تم التسليم",K1434+L1434-M1434-N1434,IF(I1434="مرتجع",-N1434,IF(I1434="ملغي",0,""))))</f>
        <v/>
      </c>
      <c r="P1434" s="6">
        <f>IF(AND(B1434&amp;""="",F1434&amp;""=""),"",IF(NOT(ISNUMBER(MATCH(F1434,'المنتجات'!$A$5:$A$204,0))),"كود المنتج غير معروف",IF(NOT(ISNUMBER(MATCH(E1434,'المحافظات'!$A$5:$A$44,0))),"المنطقة غير معروفة",IF(K1434&lt;0,"الخصم أكبر من قيمة الطلب",IF(I1434&amp;""="","اكتب الحالة","")))))</f>
        <v/>
      </c>
    </row>
    <row r="1435">
      <c r="A1435" s="17" t="n"/>
      <c r="B1435" s="5" t="n"/>
      <c r="C1435" s="5" t="n"/>
      <c r="D1435" s="13" t="n"/>
      <c r="E1435" s="5" t="n"/>
      <c r="F1435" s="5" t="n"/>
      <c r="G1435" s="15" t="n"/>
      <c r="H1435" s="14" t="n"/>
      <c r="I1435" s="5" t="n"/>
      <c r="J1435" s="6">
        <f>IF(AND(B1435&amp;""="",F1435&amp;""=""),"",IFERROR(INDEX('المنتجات'!$B$5:$B$204,MATCH($F1435,'المنتجات'!$A$5:$A$204,0))&amp;"",""))</f>
        <v/>
      </c>
      <c r="K1435" s="18">
        <f>IF(AND(B1435&amp;""="",F1435&amp;""=""),"",IFERROR(INDEX('المنتجات'!$D$5:$D$204,MATCH($F1435,'المنتجات'!$A$5:$A$204,0))*G1435-H1435,0))</f>
        <v/>
      </c>
      <c r="L1435" s="18">
        <f>IF(AND(B1435&amp;""="",F1435&amp;""=""),"",IF(I1435="تم التسليم",IFERROR(INDEX('المحافظات'!$B$5:$B$44,MATCH($E1435,'المحافظات'!$A$5:$A$44,0)),0),0))</f>
        <v/>
      </c>
      <c r="M1435" s="18">
        <f>IF(AND(B1435&amp;""="",F1435&amp;""=""),"",IFERROR(INDEX('المنتجات'!$C$5:$C$204,MATCH($F1435,'المنتجات'!$A$5:$A$204,0))*G1435,0))</f>
        <v/>
      </c>
      <c r="N1435" s="18">
        <f>IF(AND(B1435&amp;""="",F1435&amp;""=""),"",IF(I1435="تم التسليم",IFERROR(INDEX('المحافظات'!$C$5:$C$44,MATCH($E1435,'المحافظات'!$A$5:$A$44,0)),0),IF(I1435="مرتجع",IFERROR(INDEX('المحافظات'!$D$5:$D$44,MATCH($E1435,'المحافظات'!$A$5:$A$44,0)),0),0)))</f>
        <v/>
      </c>
      <c r="O1435" s="18">
        <f>IF(AND(B1435&amp;""="",F1435&amp;""=""),"",IF(I1435="تم التسليم",K1435+L1435-M1435-N1435,IF(I1435="مرتجع",-N1435,IF(I1435="ملغي",0,""))))</f>
        <v/>
      </c>
      <c r="P1435" s="6">
        <f>IF(AND(B1435&amp;""="",F1435&amp;""=""),"",IF(NOT(ISNUMBER(MATCH(F1435,'المنتجات'!$A$5:$A$204,0))),"كود المنتج غير معروف",IF(NOT(ISNUMBER(MATCH(E1435,'المحافظات'!$A$5:$A$44,0))),"المنطقة غير معروفة",IF(K1435&lt;0,"الخصم أكبر من قيمة الطلب",IF(I1435&amp;""="","اكتب الحالة","")))))</f>
        <v/>
      </c>
    </row>
    <row r="1436">
      <c r="A1436" s="17" t="n"/>
      <c r="B1436" s="5" t="n"/>
      <c r="C1436" s="5" t="n"/>
      <c r="D1436" s="13" t="n"/>
      <c r="E1436" s="5" t="n"/>
      <c r="F1436" s="5" t="n"/>
      <c r="G1436" s="15" t="n"/>
      <c r="H1436" s="14" t="n"/>
      <c r="I1436" s="5" t="n"/>
      <c r="J1436" s="6">
        <f>IF(AND(B1436&amp;""="",F1436&amp;""=""),"",IFERROR(INDEX('المنتجات'!$B$5:$B$204,MATCH($F1436,'المنتجات'!$A$5:$A$204,0))&amp;"",""))</f>
        <v/>
      </c>
      <c r="K1436" s="18">
        <f>IF(AND(B1436&amp;""="",F1436&amp;""=""),"",IFERROR(INDEX('المنتجات'!$D$5:$D$204,MATCH($F1436,'المنتجات'!$A$5:$A$204,0))*G1436-H1436,0))</f>
        <v/>
      </c>
      <c r="L1436" s="18">
        <f>IF(AND(B1436&amp;""="",F1436&amp;""=""),"",IF(I1436="تم التسليم",IFERROR(INDEX('المحافظات'!$B$5:$B$44,MATCH($E1436,'المحافظات'!$A$5:$A$44,0)),0),0))</f>
        <v/>
      </c>
      <c r="M1436" s="18">
        <f>IF(AND(B1436&amp;""="",F1436&amp;""=""),"",IFERROR(INDEX('المنتجات'!$C$5:$C$204,MATCH($F1436,'المنتجات'!$A$5:$A$204,0))*G1436,0))</f>
        <v/>
      </c>
      <c r="N1436" s="18">
        <f>IF(AND(B1436&amp;""="",F1436&amp;""=""),"",IF(I1436="تم التسليم",IFERROR(INDEX('المحافظات'!$C$5:$C$44,MATCH($E1436,'المحافظات'!$A$5:$A$44,0)),0),IF(I1436="مرتجع",IFERROR(INDEX('المحافظات'!$D$5:$D$44,MATCH($E1436,'المحافظات'!$A$5:$A$44,0)),0),0)))</f>
        <v/>
      </c>
      <c r="O1436" s="18">
        <f>IF(AND(B1436&amp;""="",F1436&amp;""=""),"",IF(I1436="تم التسليم",K1436+L1436-M1436-N1436,IF(I1436="مرتجع",-N1436,IF(I1436="ملغي",0,""))))</f>
        <v/>
      </c>
      <c r="P1436" s="6">
        <f>IF(AND(B1436&amp;""="",F1436&amp;""=""),"",IF(NOT(ISNUMBER(MATCH(F1436,'المنتجات'!$A$5:$A$204,0))),"كود المنتج غير معروف",IF(NOT(ISNUMBER(MATCH(E1436,'المحافظات'!$A$5:$A$44,0))),"المنطقة غير معروفة",IF(K1436&lt;0,"الخصم أكبر من قيمة الطلب",IF(I1436&amp;""="","اكتب الحالة","")))))</f>
        <v/>
      </c>
    </row>
    <row r="1437">
      <c r="A1437" s="17" t="n"/>
      <c r="B1437" s="5" t="n"/>
      <c r="C1437" s="5" t="n"/>
      <c r="D1437" s="13" t="n"/>
      <c r="E1437" s="5" t="n"/>
      <c r="F1437" s="5" t="n"/>
      <c r="G1437" s="15" t="n"/>
      <c r="H1437" s="14" t="n"/>
      <c r="I1437" s="5" t="n"/>
      <c r="J1437" s="6">
        <f>IF(AND(B1437&amp;""="",F1437&amp;""=""),"",IFERROR(INDEX('المنتجات'!$B$5:$B$204,MATCH($F1437,'المنتجات'!$A$5:$A$204,0))&amp;"",""))</f>
        <v/>
      </c>
      <c r="K1437" s="18">
        <f>IF(AND(B1437&amp;""="",F1437&amp;""=""),"",IFERROR(INDEX('المنتجات'!$D$5:$D$204,MATCH($F1437,'المنتجات'!$A$5:$A$204,0))*G1437-H1437,0))</f>
        <v/>
      </c>
      <c r="L1437" s="18">
        <f>IF(AND(B1437&amp;""="",F1437&amp;""=""),"",IF(I1437="تم التسليم",IFERROR(INDEX('المحافظات'!$B$5:$B$44,MATCH($E1437,'المحافظات'!$A$5:$A$44,0)),0),0))</f>
        <v/>
      </c>
      <c r="M1437" s="18">
        <f>IF(AND(B1437&amp;""="",F1437&amp;""=""),"",IFERROR(INDEX('المنتجات'!$C$5:$C$204,MATCH($F1437,'المنتجات'!$A$5:$A$204,0))*G1437,0))</f>
        <v/>
      </c>
      <c r="N1437" s="18">
        <f>IF(AND(B1437&amp;""="",F1437&amp;""=""),"",IF(I1437="تم التسليم",IFERROR(INDEX('المحافظات'!$C$5:$C$44,MATCH($E1437,'المحافظات'!$A$5:$A$44,0)),0),IF(I1437="مرتجع",IFERROR(INDEX('المحافظات'!$D$5:$D$44,MATCH($E1437,'المحافظات'!$A$5:$A$44,0)),0),0)))</f>
        <v/>
      </c>
      <c r="O1437" s="18">
        <f>IF(AND(B1437&amp;""="",F1437&amp;""=""),"",IF(I1437="تم التسليم",K1437+L1437-M1437-N1437,IF(I1437="مرتجع",-N1437,IF(I1437="ملغي",0,""))))</f>
        <v/>
      </c>
      <c r="P1437" s="6">
        <f>IF(AND(B1437&amp;""="",F1437&amp;""=""),"",IF(NOT(ISNUMBER(MATCH(F1437,'المنتجات'!$A$5:$A$204,0))),"كود المنتج غير معروف",IF(NOT(ISNUMBER(MATCH(E1437,'المحافظات'!$A$5:$A$44,0))),"المنطقة غير معروفة",IF(K1437&lt;0,"الخصم أكبر من قيمة الطلب",IF(I1437&amp;""="","اكتب الحالة","")))))</f>
        <v/>
      </c>
    </row>
    <row r="1438">
      <c r="A1438" s="17" t="n"/>
      <c r="B1438" s="5" t="n"/>
      <c r="C1438" s="5" t="n"/>
      <c r="D1438" s="13" t="n"/>
      <c r="E1438" s="5" t="n"/>
      <c r="F1438" s="5" t="n"/>
      <c r="G1438" s="15" t="n"/>
      <c r="H1438" s="14" t="n"/>
      <c r="I1438" s="5" t="n"/>
      <c r="J1438" s="6">
        <f>IF(AND(B1438&amp;""="",F1438&amp;""=""),"",IFERROR(INDEX('المنتجات'!$B$5:$B$204,MATCH($F1438,'المنتجات'!$A$5:$A$204,0))&amp;"",""))</f>
        <v/>
      </c>
      <c r="K1438" s="18">
        <f>IF(AND(B1438&amp;""="",F1438&amp;""=""),"",IFERROR(INDEX('المنتجات'!$D$5:$D$204,MATCH($F1438,'المنتجات'!$A$5:$A$204,0))*G1438-H1438,0))</f>
        <v/>
      </c>
      <c r="L1438" s="18">
        <f>IF(AND(B1438&amp;""="",F1438&amp;""=""),"",IF(I1438="تم التسليم",IFERROR(INDEX('المحافظات'!$B$5:$B$44,MATCH($E1438,'المحافظات'!$A$5:$A$44,0)),0),0))</f>
        <v/>
      </c>
      <c r="M1438" s="18">
        <f>IF(AND(B1438&amp;""="",F1438&amp;""=""),"",IFERROR(INDEX('المنتجات'!$C$5:$C$204,MATCH($F1438,'المنتجات'!$A$5:$A$204,0))*G1438,0))</f>
        <v/>
      </c>
      <c r="N1438" s="18">
        <f>IF(AND(B1438&amp;""="",F1438&amp;""=""),"",IF(I1438="تم التسليم",IFERROR(INDEX('المحافظات'!$C$5:$C$44,MATCH($E1438,'المحافظات'!$A$5:$A$44,0)),0),IF(I1438="مرتجع",IFERROR(INDEX('المحافظات'!$D$5:$D$44,MATCH($E1438,'المحافظات'!$A$5:$A$44,0)),0),0)))</f>
        <v/>
      </c>
      <c r="O1438" s="18">
        <f>IF(AND(B1438&amp;""="",F1438&amp;""=""),"",IF(I1438="تم التسليم",K1438+L1438-M1438-N1438,IF(I1438="مرتجع",-N1438,IF(I1438="ملغي",0,""))))</f>
        <v/>
      </c>
      <c r="P1438" s="6">
        <f>IF(AND(B1438&amp;""="",F1438&amp;""=""),"",IF(NOT(ISNUMBER(MATCH(F1438,'المنتجات'!$A$5:$A$204,0))),"كود المنتج غير معروف",IF(NOT(ISNUMBER(MATCH(E1438,'المحافظات'!$A$5:$A$44,0))),"المنطقة غير معروفة",IF(K1438&lt;0,"الخصم أكبر من قيمة الطلب",IF(I1438&amp;""="","اكتب الحالة","")))))</f>
        <v/>
      </c>
    </row>
    <row r="1439">
      <c r="A1439" s="17" t="n"/>
      <c r="B1439" s="5" t="n"/>
      <c r="C1439" s="5" t="n"/>
      <c r="D1439" s="13" t="n"/>
      <c r="E1439" s="5" t="n"/>
      <c r="F1439" s="5" t="n"/>
      <c r="G1439" s="15" t="n"/>
      <c r="H1439" s="14" t="n"/>
      <c r="I1439" s="5" t="n"/>
      <c r="J1439" s="6">
        <f>IF(AND(B1439&amp;""="",F1439&amp;""=""),"",IFERROR(INDEX('المنتجات'!$B$5:$B$204,MATCH($F1439,'المنتجات'!$A$5:$A$204,0))&amp;"",""))</f>
        <v/>
      </c>
      <c r="K1439" s="18">
        <f>IF(AND(B1439&amp;""="",F1439&amp;""=""),"",IFERROR(INDEX('المنتجات'!$D$5:$D$204,MATCH($F1439,'المنتجات'!$A$5:$A$204,0))*G1439-H1439,0))</f>
        <v/>
      </c>
      <c r="L1439" s="18">
        <f>IF(AND(B1439&amp;""="",F1439&amp;""=""),"",IF(I1439="تم التسليم",IFERROR(INDEX('المحافظات'!$B$5:$B$44,MATCH($E1439,'المحافظات'!$A$5:$A$44,0)),0),0))</f>
        <v/>
      </c>
      <c r="M1439" s="18">
        <f>IF(AND(B1439&amp;""="",F1439&amp;""=""),"",IFERROR(INDEX('المنتجات'!$C$5:$C$204,MATCH($F1439,'المنتجات'!$A$5:$A$204,0))*G1439,0))</f>
        <v/>
      </c>
      <c r="N1439" s="18">
        <f>IF(AND(B1439&amp;""="",F1439&amp;""=""),"",IF(I1439="تم التسليم",IFERROR(INDEX('المحافظات'!$C$5:$C$44,MATCH($E1439,'المحافظات'!$A$5:$A$44,0)),0),IF(I1439="مرتجع",IFERROR(INDEX('المحافظات'!$D$5:$D$44,MATCH($E1439,'المحافظات'!$A$5:$A$44,0)),0),0)))</f>
        <v/>
      </c>
      <c r="O1439" s="18">
        <f>IF(AND(B1439&amp;""="",F1439&amp;""=""),"",IF(I1439="تم التسليم",K1439+L1439-M1439-N1439,IF(I1439="مرتجع",-N1439,IF(I1439="ملغي",0,""))))</f>
        <v/>
      </c>
      <c r="P1439" s="6">
        <f>IF(AND(B1439&amp;""="",F1439&amp;""=""),"",IF(NOT(ISNUMBER(MATCH(F1439,'المنتجات'!$A$5:$A$204,0))),"كود المنتج غير معروف",IF(NOT(ISNUMBER(MATCH(E1439,'المحافظات'!$A$5:$A$44,0))),"المنطقة غير معروفة",IF(K1439&lt;0,"الخصم أكبر من قيمة الطلب",IF(I1439&amp;""="","اكتب الحالة","")))))</f>
        <v/>
      </c>
    </row>
    <row r="1440">
      <c r="A1440" s="17" t="n"/>
      <c r="B1440" s="5" t="n"/>
      <c r="C1440" s="5" t="n"/>
      <c r="D1440" s="13" t="n"/>
      <c r="E1440" s="5" t="n"/>
      <c r="F1440" s="5" t="n"/>
      <c r="G1440" s="15" t="n"/>
      <c r="H1440" s="14" t="n"/>
      <c r="I1440" s="5" t="n"/>
      <c r="J1440" s="6">
        <f>IF(AND(B1440&amp;""="",F1440&amp;""=""),"",IFERROR(INDEX('المنتجات'!$B$5:$B$204,MATCH($F1440,'المنتجات'!$A$5:$A$204,0))&amp;"",""))</f>
        <v/>
      </c>
      <c r="K1440" s="18">
        <f>IF(AND(B1440&amp;""="",F1440&amp;""=""),"",IFERROR(INDEX('المنتجات'!$D$5:$D$204,MATCH($F1440,'المنتجات'!$A$5:$A$204,0))*G1440-H1440,0))</f>
        <v/>
      </c>
      <c r="L1440" s="18">
        <f>IF(AND(B1440&amp;""="",F1440&amp;""=""),"",IF(I1440="تم التسليم",IFERROR(INDEX('المحافظات'!$B$5:$B$44,MATCH($E1440,'المحافظات'!$A$5:$A$44,0)),0),0))</f>
        <v/>
      </c>
      <c r="M1440" s="18">
        <f>IF(AND(B1440&amp;""="",F1440&amp;""=""),"",IFERROR(INDEX('المنتجات'!$C$5:$C$204,MATCH($F1440,'المنتجات'!$A$5:$A$204,0))*G1440,0))</f>
        <v/>
      </c>
      <c r="N1440" s="18">
        <f>IF(AND(B1440&amp;""="",F1440&amp;""=""),"",IF(I1440="تم التسليم",IFERROR(INDEX('المحافظات'!$C$5:$C$44,MATCH($E1440,'المحافظات'!$A$5:$A$44,0)),0),IF(I1440="مرتجع",IFERROR(INDEX('المحافظات'!$D$5:$D$44,MATCH($E1440,'المحافظات'!$A$5:$A$44,0)),0),0)))</f>
        <v/>
      </c>
      <c r="O1440" s="18">
        <f>IF(AND(B1440&amp;""="",F1440&amp;""=""),"",IF(I1440="تم التسليم",K1440+L1440-M1440-N1440,IF(I1440="مرتجع",-N1440,IF(I1440="ملغي",0,""))))</f>
        <v/>
      </c>
      <c r="P1440" s="6">
        <f>IF(AND(B1440&amp;""="",F1440&amp;""=""),"",IF(NOT(ISNUMBER(MATCH(F1440,'المنتجات'!$A$5:$A$204,0))),"كود المنتج غير معروف",IF(NOT(ISNUMBER(MATCH(E1440,'المحافظات'!$A$5:$A$44,0))),"المنطقة غير معروفة",IF(K1440&lt;0,"الخصم أكبر من قيمة الطلب",IF(I1440&amp;""="","اكتب الحالة","")))))</f>
        <v/>
      </c>
    </row>
    <row r="1441">
      <c r="A1441" s="17" t="n"/>
      <c r="B1441" s="5" t="n"/>
      <c r="C1441" s="5" t="n"/>
      <c r="D1441" s="13" t="n"/>
      <c r="E1441" s="5" t="n"/>
      <c r="F1441" s="5" t="n"/>
      <c r="G1441" s="15" t="n"/>
      <c r="H1441" s="14" t="n"/>
      <c r="I1441" s="5" t="n"/>
      <c r="J1441" s="6">
        <f>IF(AND(B1441&amp;""="",F1441&amp;""=""),"",IFERROR(INDEX('المنتجات'!$B$5:$B$204,MATCH($F1441,'المنتجات'!$A$5:$A$204,0))&amp;"",""))</f>
        <v/>
      </c>
      <c r="K1441" s="18">
        <f>IF(AND(B1441&amp;""="",F1441&amp;""=""),"",IFERROR(INDEX('المنتجات'!$D$5:$D$204,MATCH($F1441,'المنتجات'!$A$5:$A$204,0))*G1441-H1441,0))</f>
        <v/>
      </c>
      <c r="L1441" s="18">
        <f>IF(AND(B1441&amp;""="",F1441&amp;""=""),"",IF(I1441="تم التسليم",IFERROR(INDEX('المحافظات'!$B$5:$B$44,MATCH($E1441,'المحافظات'!$A$5:$A$44,0)),0),0))</f>
        <v/>
      </c>
      <c r="M1441" s="18">
        <f>IF(AND(B1441&amp;""="",F1441&amp;""=""),"",IFERROR(INDEX('المنتجات'!$C$5:$C$204,MATCH($F1441,'المنتجات'!$A$5:$A$204,0))*G1441,0))</f>
        <v/>
      </c>
      <c r="N1441" s="18">
        <f>IF(AND(B1441&amp;""="",F1441&amp;""=""),"",IF(I1441="تم التسليم",IFERROR(INDEX('المحافظات'!$C$5:$C$44,MATCH($E1441,'المحافظات'!$A$5:$A$44,0)),0),IF(I1441="مرتجع",IFERROR(INDEX('المحافظات'!$D$5:$D$44,MATCH($E1441,'المحافظات'!$A$5:$A$44,0)),0),0)))</f>
        <v/>
      </c>
      <c r="O1441" s="18">
        <f>IF(AND(B1441&amp;""="",F1441&amp;""=""),"",IF(I1441="تم التسليم",K1441+L1441-M1441-N1441,IF(I1441="مرتجع",-N1441,IF(I1441="ملغي",0,""))))</f>
        <v/>
      </c>
      <c r="P1441" s="6">
        <f>IF(AND(B1441&amp;""="",F1441&amp;""=""),"",IF(NOT(ISNUMBER(MATCH(F1441,'المنتجات'!$A$5:$A$204,0))),"كود المنتج غير معروف",IF(NOT(ISNUMBER(MATCH(E1441,'المحافظات'!$A$5:$A$44,0))),"المنطقة غير معروفة",IF(K1441&lt;0,"الخصم أكبر من قيمة الطلب",IF(I1441&amp;""="","اكتب الحالة","")))))</f>
        <v/>
      </c>
    </row>
    <row r="1442">
      <c r="A1442" s="17" t="n"/>
      <c r="B1442" s="5" t="n"/>
      <c r="C1442" s="5" t="n"/>
      <c r="D1442" s="13" t="n"/>
      <c r="E1442" s="5" t="n"/>
      <c r="F1442" s="5" t="n"/>
      <c r="G1442" s="15" t="n"/>
      <c r="H1442" s="14" t="n"/>
      <c r="I1442" s="5" t="n"/>
      <c r="J1442" s="6">
        <f>IF(AND(B1442&amp;""="",F1442&amp;""=""),"",IFERROR(INDEX('المنتجات'!$B$5:$B$204,MATCH($F1442,'المنتجات'!$A$5:$A$204,0))&amp;"",""))</f>
        <v/>
      </c>
      <c r="K1442" s="18">
        <f>IF(AND(B1442&amp;""="",F1442&amp;""=""),"",IFERROR(INDEX('المنتجات'!$D$5:$D$204,MATCH($F1442,'المنتجات'!$A$5:$A$204,0))*G1442-H1442,0))</f>
        <v/>
      </c>
      <c r="L1442" s="18">
        <f>IF(AND(B1442&amp;""="",F1442&amp;""=""),"",IF(I1442="تم التسليم",IFERROR(INDEX('المحافظات'!$B$5:$B$44,MATCH($E1442,'المحافظات'!$A$5:$A$44,0)),0),0))</f>
        <v/>
      </c>
      <c r="M1442" s="18">
        <f>IF(AND(B1442&amp;""="",F1442&amp;""=""),"",IFERROR(INDEX('المنتجات'!$C$5:$C$204,MATCH($F1442,'المنتجات'!$A$5:$A$204,0))*G1442,0))</f>
        <v/>
      </c>
      <c r="N1442" s="18">
        <f>IF(AND(B1442&amp;""="",F1442&amp;""=""),"",IF(I1442="تم التسليم",IFERROR(INDEX('المحافظات'!$C$5:$C$44,MATCH($E1442,'المحافظات'!$A$5:$A$44,0)),0),IF(I1442="مرتجع",IFERROR(INDEX('المحافظات'!$D$5:$D$44,MATCH($E1442,'المحافظات'!$A$5:$A$44,0)),0),0)))</f>
        <v/>
      </c>
      <c r="O1442" s="18">
        <f>IF(AND(B1442&amp;""="",F1442&amp;""=""),"",IF(I1442="تم التسليم",K1442+L1442-M1442-N1442,IF(I1442="مرتجع",-N1442,IF(I1442="ملغي",0,""))))</f>
        <v/>
      </c>
      <c r="P1442" s="6">
        <f>IF(AND(B1442&amp;""="",F1442&amp;""=""),"",IF(NOT(ISNUMBER(MATCH(F1442,'المنتجات'!$A$5:$A$204,0))),"كود المنتج غير معروف",IF(NOT(ISNUMBER(MATCH(E1442,'المحافظات'!$A$5:$A$44,0))),"المنطقة غير معروفة",IF(K1442&lt;0,"الخصم أكبر من قيمة الطلب",IF(I1442&amp;""="","اكتب الحالة","")))))</f>
        <v/>
      </c>
    </row>
    <row r="1443">
      <c r="A1443" s="17" t="n"/>
      <c r="B1443" s="5" t="n"/>
      <c r="C1443" s="5" t="n"/>
      <c r="D1443" s="13" t="n"/>
      <c r="E1443" s="5" t="n"/>
      <c r="F1443" s="5" t="n"/>
      <c r="G1443" s="15" t="n"/>
      <c r="H1443" s="14" t="n"/>
      <c r="I1443" s="5" t="n"/>
      <c r="J1443" s="6">
        <f>IF(AND(B1443&amp;""="",F1443&amp;""=""),"",IFERROR(INDEX('المنتجات'!$B$5:$B$204,MATCH($F1443,'المنتجات'!$A$5:$A$204,0))&amp;"",""))</f>
        <v/>
      </c>
      <c r="K1443" s="18">
        <f>IF(AND(B1443&amp;""="",F1443&amp;""=""),"",IFERROR(INDEX('المنتجات'!$D$5:$D$204,MATCH($F1443,'المنتجات'!$A$5:$A$204,0))*G1443-H1443,0))</f>
        <v/>
      </c>
      <c r="L1443" s="18">
        <f>IF(AND(B1443&amp;""="",F1443&amp;""=""),"",IF(I1443="تم التسليم",IFERROR(INDEX('المحافظات'!$B$5:$B$44,MATCH($E1443,'المحافظات'!$A$5:$A$44,0)),0),0))</f>
        <v/>
      </c>
      <c r="M1443" s="18">
        <f>IF(AND(B1443&amp;""="",F1443&amp;""=""),"",IFERROR(INDEX('المنتجات'!$C$5:$C$204,MATCH($F1443,'المنتجات'!$A$5:$A$204,0))*G1443,0))</f>
        <v/>
      </c>
      <c r="N1443" s="18">
        <f>IF(AND(B1443&amp;""="",F1443&amp;""=""),"",IF(I1443="تم التسليم",IFERROR(INDEX('المحافظات'!$C$5:$C$44,MATCH($E1443,'المحافظات'!$A$5:$A$44,0)),0),IF(I1443="مرتجع",IFERROR(INDEX('المحافظات'!$D$5:$D$44,MATCH($E1443,'المحافظات'!$A$5:$A$44,0)),0),0)))</f>
        <v/>
      </c>
      <c r="O1443" s="18">
        <f>IF(AND(B1443&amp;""="",F1443&amp;""=""),"",IF(I1443="تم التسليم",K1443+L1443-M1443-N1443,IF(I1443="مرتجع",-N1443,IF(I1443="ملغي",0,""))))</f>
        <v/>
      </c>
      <c r="P1443" s="6">
        <f>IF(AND(B1443&amp;""="",F1443&amp;""=""),"",IF(NOT(ISNUMBER(MATCH(F1443,'المنتجات'!$A$5:$A$204,0))),"كود المنتج غير معروف",IF(NOT(ISNUMBER(MATCH(E1443,'المحافظات'!$A$5:$A$44,0))),"المنطقة غير معروفة",IF(K1443&lt;0,"الخصم أكبر من قيمة الطلب",IF(I1443&amp;""="","اكتب الحالة","")))))</f>
        <v/>
      </c>
    </row>
    <row r="1444">
      <c r="A1444" s="17" t="n"/>
      <c r="B1444" s="5" t="n"/>
      <c r="C1444" s="5" t="n"/>
      <c r="D1444" s="13" t="n"/>
      <c r="E1444" s="5" t="n"/>
      <c r="F1444" s="5" t="n"/>
      <c r="G1444" s="15" t="n"/>
      <c r="H1444" s="14" t="n"/>
      <c r="I1444" s="5" t="n"/>
      <c r="J1444" s="6">
        <f>IF(AND(B1444&amp;""="",F1444&amp;""=""),"",IFERROR(INDEX('المنتجات'!$B$5:$B$204,MATCH($F1444,'المنتجات'!$A$5:$A$204,0))&amp;"",""))</f>
        <v/>
      </c>
      <c r="K1444" s="18">
        <f>IF(AND(B1444&amp;""="",F1444&amp;""=""),"",IFERROR(INDEX('المنتجات'!$D$5:$D$204,MATCH($F1444,'المنتجات'!$A$5:$A$204,0))*G1444-H1444,0))</f>
        <v/>
      </c>
      <c r="L1444" s="18">
        <f>IF(AND(B1444&amp;""="",F1444&amp;""=""),"",IF(I1444="تم التسليم",IFERROR(INDEX('المحافظات'!$B$5:$B$44,MATCH($E1444,'المحافظات'!$A$5:$A$44,0)),0),0))</f>
        <v/>
      </c>
      <c r="M1444" s="18">
        <f>IF(AND(B1444&amp;""="",F1444&amp;""=""),"",IFERROR(INDEX('المنتجات'!$C$5:$C$204,MATCH($F1444,'المنتجات'!$A$5:$A$204,0))*G1444,0))</f>
        <v/>
      </c>
      <c r="N1444" s="18">
        <f>IF(AND(B1444&amp;""="",F1444&amp;""=""),"",IF(I1444="تم التسليم",IFERROR(INDEX('المحافظات'!$C$5:$C$44,MATCH($E1444,'المحافظات'!$A$5:$A$44,0)),0),IF(I1444="مرتجع",IFERROR(INDEX('المحافظات'!$D$5:$D$44,MATCH($E1444,'المحافظات'!$A$5:$A$44,0)),0),0)))</f>
        <v/>
      </c>
      <c r="O1444" s="18">
        <f>IF(AND(B1444&amp;""="",F1444&amp;""=""),"",IF(I1444="تم التسليم",K1444+L1444-M1444-N1444,IF(I1444="مرتجع",-N1444,IF(I1444="ملغي",0,""))))</f>
        <v/>
      </c>
      <c r="P1444" s="6">
        <f>IF(AND(B1444&amp;""="",F1444&amp;""=""),"",IF(NOT(ISNUMBER(MATCH(F1444,'المنتجات'!$A$5:$A$204,0))),"كود المنتج غير معروف",IF(NOT(ISNUMBER(MATCH(E1444,'المحافظات'!$A$5:$A$44,0))),"المنطقة غير معروفة",IF(K1444&lt;0,"الخصم أكبر من قيمة الطلب",IF(I1444&amp;""="","اكتب الحالة","")))))</f>
        <v/>
      </c>
    </row>
    <row r="1445">
      <c r="A1445" s="17" t="n"/>
      <c r="B1445" s="5" t="n"/>
      <c r="C1445" s="5" t="n"/>
      <c r="D1445" s="13" t="n"/>
      <c r="E1445" s="5" t="n"/>
      <c r="F1445" s="5" t="n"/>
      <c r="G1445" s="15" t="n"/>
      <c r="H1445" s="14" t="n"/>
      <c r="I1445" s="5" t="n"/>
      <c r="J1445" s="6">
        <f>IF(AND(B1445&amp;""="",F1445&amp;""=""),"",IFERROR(INDEX('المنتجات'!$B$5:$B$204,MATCH($F1445,'المنتجات'!$A$5:$A$204,0))&amp;"",""))</f>
        <v/>
      </c>
      <c r="K1445" s="18">
        <f>IF(AND(B1445&amp;""="",F1445&amp;""=""),"",IFERROR(INDEX('المنتجات'!$D$5:$D$204,MATCH($F1445,'المنتجات'!$A$5:$A$204,0))*G1445-H1445,0))</f>
        <v/>
      </c>
      <c r="L1445" s="18">
        <f>IF(AND(B1445&amp;""="",F1445&amp;""=""),"",IF(I1445="تم التسليم",IFERROR(INDEX('المحافظات'!$B$5:$B$44,MATCH($E1445,'المحافظات'!$A$5:$A$44,0)),0),0))</f>
        <v/>
      </c>
      <c r="M1445" s="18">
        <f>IF(AND(B1445&amp;""="",F1445&amp;""=""),"",IFERROR(INDEX('المنتجات'!$C$5:$C$204,MATCH($F1445,'المنتجات'!$A$5:$A$204,0))*G1445,0))</f>
        <v/>
      </c>
      <c r="N1445" s="18">
        <f>IF(AND(B1445&amp;""="",F1445&amp;""=""),"",IF(I1445="تم التسليم",IFERROR(INDEX('المحافظات'!$C$5:$C$44,MATCH($E1445,'المحافظات'!$A$5:$A$44,0)),0),IF(I1445="مرتجع",IFERROR(INDEX('المحافظات'!$D$5:$D$44,MATCH($E1445,'المحافظات'!$A$5:$A$44,0)),0),0)))</f>
        <v/>
      </c>
      <c r="O1445" s="18">
        <f>IF(AND(B1445&amp;""="",F1445&amp;""=""),"",IF(I1445="تم التسليم",K1445+L1445-M1445-N1445,IF(I1445="مرتجع",-N1445,IF(I1445="ملغي",0,""))))</f>
        <v/>
      </c>
      <c r="P1445" s="6">
        <f>IF(AND(B1445&amp;""="",F1445&amp;""=""),"",IF(NOT(ISNUMBER(MATCH(F1445,'المنتجات'!$A$5:$A$204,0))),"كود المنتج غير معروف",IF(NOT(ISNUMBER(MATCH(E1445,'المحافظات'!$A$5:$A$44,0))),"المنطقة غير معروفة",IF(K1445&lt;0,"الخصم أكبر من قيمة الطلب",IF(I1445&amp;""="","اكتب الحالة","")))))</f>
        <v/>
      </c>
    </row>
    <row r="1446">
      <c r="A1446" s="17" t="n"/>
      <c r="B1446" s="5" t="n"/>
      <c r="C1446" s="5" t="n"/>
      <c r="D1446" s="13" t="n"/>
      <c r="E1446" s="5" t="n"/>
      <c r="F1446" s="5" t="n"/>
      <c r="G1446" s="15" t="n"/>
      <c r="H1446" s="14" t="n"/>
      <c r="I1446" s="5" t="n"/>
      <c r="J1446" s="6">
        <f>IF(AND(B1446&amp;""="",F1446&amp;""=""),"",IFERROR(INDEX('المنتجات'!$B$5:$B$204,MATCH($F1446,'المنتجات'!$A$5:$A$204,0))&amp;"",""))</f>
        <v/>
      </c>
      <c r="K1446" s="18">
        <f>IF(AND(B1446&amp;""="",F1446&amp;""=""),"",IFERROR(INDEX('المنتجات'!$D$5:$D$204,MATCH($F1446,'المنتجات'!$A$5:$A$204,0))*G1446-H1446,0))</f>
        <v/>
      </c>
      <c r="L1446" s="18">
        <f>IF(AND(B1446&amp;""="",F1446&amp;""=""),"",IF(I1446="تم التسليم",IFERROR(INDEX('المحافظات'!$B$5:$B$44,MATCH($E1446,'المحافظات'!$A$5:$A$44,0)),0),0))</f>
        <v/>
      </c>
      <c r="M1446" s="18">
        <f>IF(AND(B1446&amp;""="",F1446&amp;""=""),"",IFERROR(INDEX('المنتجات'!$C$5:$C$204,MATCH($F1446,'المنتجات'!$A$5:$A$204,0))*G1446,0))</f>
        <v/>
      </c>
      <c r="N1446" s="18">
        <f>IF(AND(B1446&amp;""="",F1446&amp;""=""),"",IF(I1446="تم التسليم",IFERROR(INDEX('المحافظات'!$C$5:$C$44,MATCH($E1446,'المحافظات'!$A$5:$A$44,0)),0),IF(I1446="مرتجع",IFERROR(INDEX('المحافظات'!$D$5:$D$44,MATCH($E1446,'المحافظات'!$A$5:$A$44,0)),0),0)))</f>
        <v/>
      </c>
      <c r="O1446" s="18">
        <f>IF(AND(B1446&amp;""="",F1446&amp;""=""),"",IF(I1446="تم التسليم",K1446+L1446-M1446-N1446,IF(I1446="مرتجع",-N1446,IF(I1446="ملغي",0,""))))</f>
        <v/>
      </c>
      <c r="P1446" s="6">
        <f>IF(AND(B1446&amp;""="",F1446&amp;""=""),"",IF(NOT(ISNUMBER(MATCH(F1446,'المنتجات'!$A$5:$A$204,0))),"كود المنتج غير معروف",IF(NOT(ISNUMBER(MATCH(E1446,'المحافظات'!$A$5:$A$44,0))),"المنطقة غير معروفة",IF(K1446&lt;0,"الخصم أكبر من قيمة الطلب",IF(I1446&amp;""="","اكتب الحالة","")))))</f>
        <v/>
      </c>
    </row>
    <row r="1447">
      <c r="A1447" s="17" t="n"/>
      <c r="B1447" s="5" t="n"/>
      <c r="C1447" s="5" t="n"/>
      <c r="D1447" s="13" t="n"/>
      <c r="E1447" s="5" t="n"/>
      <c r="F1447" s="5" t="n"/>
      <c r="G1447" s="15" t="n"/>
      <c r="H1447" s="14" t="n"/>
      <c r="I1447" s="5" t="n"/>
      <c r="J1447" s="6">
        <f>IF(AND(B1447&amp;""="",F1447&amp;""=""),"",IFERROR(INDEX('المنتجات'!$B$5:$B$204,MATCH($F1447,'المنتجات'!$A$5:$A$204,0))&amp;"",""))</f>
        <v/>
      </c>
      <c r="K1447" s="18">
        <f>IF(AND(B1447&amp;""="",F1447&amp;""=""),"",IFERROR(INDEX('المنتجات'!$D$5:$D$204,MATCH($F1447,'المنتجات'!$A$5:$A$204,0))*G1447-H1447,0))</f>
        <v/>
      </c>
      <c r="L1447" s="18">
        <f>IF(AND(B1447&amp;""="",F1447&amp;""=""),"",IF(I1447="تم التسليم",IFERROR(INDEX('المحافظات'!$B$5:$B$44,MATCH($E1447,'المحافظات'!$A$5:$A$44,0)),0),0))</f>
        <v/>
      </c>
      <c r="M1447" s="18">
        <f>IF(AND(B1447&amp;""="",F1447&amp;""=""),"",IFERROR(INDEX('المنتجات'!$C$5:$C$204,MATCH($F1447,'المنتجات'!$A$5:$A$204,0))*G1447,0))</f>
        <v/>
      </c>
      <c r="N1447" s="18">
        <f>IF(AND(B1447&amp;""="",F1447&amp;""=""),"",IF(I1447="تم التسليم",IFERROR(INDEX('المحافظات'!$C$5:$C$44,MATCH($E1447,'المحافظات'!$A$5:$A$44,0)),0),IF(I1447="مرتجع",IFERROR(INDEX('المحافظات'!$D$5:$D$44,MATCH($E1447,'المحافظات'!$A$5:$A$44,0)),0),0)))</f>
        <v/>
      </c>
      <c r="O1447" s="18">
        <f>IF(AND(B1447&amp;""="",F1447&amp;""=""),"",IF(I1447="تم التسليم",K1447+L1447-M1447-N1447,IF(I1447="مرتجع",-N1447,IF(I1447="ملغي",0,""))))</f>
        <v/>
      </c>
      <c r="P1447" s="6">
        <f>IF(AND(B1447&amp;""="",F1447&amp;""=""),"",IF(NOT(ISNUMBER(MATCH(F1447,'المنتجات'!$A$5:$A$204,0))),"كود المنتج غير معروف",IF(NOT(ISNUMBER(MATCH(E1447,'المحافظات'!$A$5:$A$44,0))),"المنطقة غير معروفة",IF(K1447&lt;0,"الخصم أكبر من قيمة الطلب",IF(I1447&amp;""="","اكتب الحالة","")))))</f>
        <v/>
      </c>
    </row>
    <row r="1448">
      <c r="A1448" s="17" t="n"/>
      <c r="B1448" s="5" t="n"/>
      <c r="C1448" s="5" t="n"/>
      <c r="D1448" s="13" t="n"/>
      <c r="E1448" s="5" t="n"/>
      <c r="F1448" s="5" t="n"/>
      <c r="G1448" s="15" t="n"/>
      <c r="H1448" s="14" t="n"/>
      <c r="I1448" s="5" t="n"/>
      <c r="J1448" s="6">
        <f>IF(AND(B1448&amp;""="",F1448&amp;""=""),"",IFERROR(INDEX('المنتجات'!$B$5:$B$204,MATCH($F1448,'المنتجات'!$A$5:$A$204,0))&amp;"",""))</f>
        <v/>
      </c>
      <c r="K1448" s="18">
        <f>IF(AND(B1448&amp;""="",F1448&amp;""=""),"",IFERROR(INDEX('المنتجات'!$D$5:$D$204,MATCH($F1448,'المنتجات'!$A$5:$A$204,0))*G1448-H1448,0))</f>
        <v/>
      </c>
      <c r="L1448" s="18">
        <f>IF(AND(B1448&amp;""="",F1448&amp;""=""),"",IF(I1448="تم التسليم",IFERROR(INDEX('المحافظات'!$B$5:$B$44,MATCH($E1448,'المحافظات'!$A$5:$A$44,0)),0),0))</f>
        <v/>
      </c>
      <c r="M1448" s="18">
        <f>IF(AND(B1448&amp;""="",F1448&amp;""=""),"",IFERROR(INDEX('المنتجات'!$C$5:$C$204,MATCH($F1448,'المنتجات'!$A$5:$A$204,0))*G1448,0))</f>
        <v/>
      </c>
      <c r="N1448" s="18">
        <f>IF(AND(B1448&amp;""="",F1448&amp;""=""),"",IF(I1448="تم التسليم",IFERROR(INDEX('المحافظات'!$C$5:$C$44,MATCH($E1448,'المحافظات'!$A$5:$A$44,0)),0),IF(I1448="مرتجع",IFERROR(INDEX('المحافظات'!$D$5:$D$44,MATCH($E1448,'المحافظات'!$A$5:$A$44,0)),0),0)))</f>
        <v/>
      </c>
      <c r="O1448" s="18">
        <f>IF(AND(B1448&amp;""="",F1448&amp;""=""),"",IF(I1448="تم التسليم",K1448+L1448-M1448-N1448,IF(I1448="مرتجع",-N1448,IF(I1448="ملغي",0,""))))</f>
        <v/>
      </c>
      <c r="P1448" s="6">
        <f>IF(AND(B1448&amp;""="",F1448&amp;""=""),"",IF(NOT(ISNUMBER(MATCH(F1448,'المنتجات'!$A$5:$A$204,0))),"كود المنتج غير معروف",IF(NOT(ISNUMBER(MATCH(E1448,'المحافظات'!$A$5:$A$44,0))),"المنطقة غير معروفة",IF(K1448&lt;0,"الخصم أكبر من قيمة الطلب",IF(I1448&amp;""="","اكتب الحالة","")))))</f>
        <v/>
      </c>
    </row>
    <row r="1449">
      <c r="A1449" s="17" t="n"/>
      <c r="B1449" s="5" t="n"/>
      <c r="C1449" s="5" t="n"/>
      <c r="D1449" s="13" t="n"/>
      <c r="E1449" s="5" t="n"/>
      <c r="F1449" s="5" t="n"/>
      <c r="G1449" s="15" t="n"/>
      <c r="H1449" s="14" t="n"/>
      <c r="I1449" s="5" t="n"/>
      <c r="J1449" s="6">
        <f>IF(AND(B1449&amp;""="",F1449&amp;""=""),"",IFERROR(INDEX('المنتجات'!$B$5:$B$204,MATCH($F1449,'المنتجات'!$A$5:$A$204,0))&amp;"",""))</f>
        <v/>
      </c>
      <c r="K1449" s="18">
        <f>IF(AND(B1449&amp;""="",F1449&amp;""=""),"",IFERROR(INDEX('المنتجات'!$D$5:$D$204,MATCH($F1449,'المنتجات'!$A$5:$A$204,0))*G1449-H1449,0))</f>
        <v/>
      </c>
      <c r="L1449" s="18">
        <f>IF(AND(B1449&amp;""="",F1449&amp;""=""),"",IF(I1449="تم التسليم",IFERROR(INDEX('المحافظات'!$B$5:$B$44,MATCH($E1449,'المحافظات'!$A$5:$A$44,0)),0),0))</f>
        <v/>
      </c>
      <c r="M1449" s="18">
        <f>IF(AND(B1449&amp;""="",F1449&amp;""=""),"",IFERROR(INDEX('المنتجات'!$C$5:$C$204,MATCH($F1449,'المنتجات'!$A$5:$A$204,0))*G1449,0))</f>
        <v/>
      </c>
      <c r="N1449" s="18">
        <f>IF(AND(B1449&amp;""="",F1449&amp;""=""),"",IF(I1449="تم التسليم",IFERROR(INDEX('المحافظات'!$C$5:$C$44,MATCH($E1449,'المحافظات'!$A$5:$A$44,0)),0),IF(I1449="مرتجع",IFERROR(INDEX('المحافظات'!$D$5:$D$44,MATCH($E1449,'المحافظات'!$A$5:$A$44,0)),0),0)))</f>
        <v/>
      </c>
      <c r="O1449" s="18">
        <f>IF(AND(B1449&amp;""="",F1449&amp;""=""),"",IF(I1449="تم التسليم",K1449+L1449-M1449-N1449,IF(I1449="مرتجع",-N1449,IF(I1449="ملغي",0,""))))</f>
        <v/>
      </c>
      <c r="P1449" s="6">
        <f>IF(AND(B1449&amp;""="",F1449&amp;""=""),"",IF(NOT(ISNUMBER(MATCH(F1449,'المنتجات'!$A$5:$A$204,0))),"كود المنتج غير معروف",IF(NOT(ISNUMBER(MATCH(E1449,'المحافظات'!$A$5:$A$44,0))),"المنطقة غير معروفة",IF(K1449&lt;0,"الخصم أكبر من قيمة الطلب",IF(I1449&amp;""="","اكتب الحالة","")))))</f>
        <v/>
      </c>
    </row>
    <row r="1450">
      <c r="A1450" s="17" t="n"/>
      <c r="B1450" s="5" t="n"/>
      <c r="C1450" s="5" t="n"/>
      <c r="D1450" s="13" t="n"/>
      <c r="E1450" s="5" t="n"/>
      <c r="F1450" s="5" t="n"/>
      <c r="G1450" s="15" t="n"/>
      <c r="H1450" s="14" t="n"/>
      <c r="I1450" s="5" t="n"/>
      <c r="J1450" s="6">
        <f>IF(AND(B1450&amp;""="",F1450&amp;""=""),"",IFERROR(INDEX('المنتجات'!$B$5:$B$204,MATCH($F1450,'المنتجات'!$A$5:$A$204,0))&amp;"",""))</f>
        <v/>
      </c>
      <c r="K1450" s="18">
        <f>IF(AND(B1450&amp;""="",F1450&amp;""=""),"",IFERROR(INDEX('المنتجات'!$D$5:$D$204,MATCH($F1450,'المنتجات'!$A$5:$A$204,0))*G1450-H1450,0))</f>
        <v/>
      </c>
      <c r="L1450" s="18">
        <f>IF(AND(B1450&amp;""="",F1450&amp;""=""),"",IF(I1450="تم التسليم",IFERROR(INDEX('المحافظات'!$B$5:$B$44,MATCH($E1450,'المحافظات'!$A$5:$A$44,0)),0),0))</f>
        <v/>
      </c>
      <c r="M1450" s="18">
        <f>IF(AND(B1450&amp;""="",F1450&amp;""=""),"",IFERROR(INDEX('المنتجات'!$C$5:$C$204,MATCH($F1450,'المنتجات'!$A$5:$A$204,0))*G1450,0))</f>
        <v/>
      </c>
      <c r="N1450" s="18">
        <f>IF(AND(B1450&amp;""="",F1450&amp;""=""),"",IF(I1450="تم التسليم",IFERROR(INDEX('المحافظات'!$C$5:$C$44,MATCH($E1450,'المحافظات'!$A$5:$A$44,0)),0),IF(I1450="مرتجع",IFERROR(INDEX('المحافظات'!$D$5:$D$44,MATCH($E1450,'المحافظات'!$A$5:$A$44,0)),0),0)))</f>
        <v/>
      </c>
      <c r="O1450" s="18">
        <f>IF(AND(B1450&amp;""="",F1450&amp;""=""),"",IF(I1450="تم التسليم",K1450+L1450-M1450-N1450,IF(I1450="مرتجع",-N1450,IF(I1450="ملغي",0,""))))</f>
        <v/>
      </c>
      <c r="P1450" s="6">
        <f>IF(AND(B1450&amp;""="",F1450&amp;""=""),"",IF(NOT(ISNUMBER(MATCH(F1450,'المنتجات'!$A$5:$A$204,0))),"كود المنتج غير معروف",IF(NOT(ISNUMBER(MATCH(E1450,'المحافظات'!$A$5:$A$44,0))),"المنطقة غير معروفة",IF(K1450&lt;0,"الخصم أكبر من قيمة الطلب",IF(I1450&amp;""="","اكتب الحالة","")))))</f>
        <v/>
      </c>
    </row>
    <row r="1451">
      <c r="A1451" s="17" t="n"/>
      <c r="B1451" s="5" t="n"/>
      <c r="C1451" s="5" t="n"/>
      <c r="D1451" s="13" t="n"/>
      <c r="E1451" s="5" t="n"/>
      <c r="F1451" s="5" t="n"/>
      <c r="G1451" s="15" t="n"/>
      <c r="H1451" s="14" t="n"/>
      <c r="I1451" s="5" t="n"/>
      <c r="J1451" s="6">
        <f>IF(AND(B1451&amp;""="",F1451&amp;""=""),"",IFERROR(INDEX('المنتجات'!$B$5:$B$204,MATCH($F1451,'المنتجات'!$A$5:$A$204,0))&amp;"",""))</f>
        <v/>
      </c>
      <c r="K1451" s="18">
        <f>IF(AND(B1451&amp;""="",F1451&amp;""=""),"",IFERROR(INDEX('المنتجات'!$D$5:$D$204,MATCH($F1451,'المنتجات'!$A$5:$A$204,0))*G1451-H1451,0))</f>
        <v/>
      </c>
      <c r="L1451" s="18">
        <f>IF(AND(B1451&amp;""="",F1451&amp;""=""),"",IF(I1451="تم التسليم",IFERROR(INDEX('المحافظات'!$B$5:$B$44,MATCH($E1451,'المحافظات'!$A$5:$A$44,0)),0),0))</f>
        <v/>
      </c>
      <c r="M1451" s="18">
        <f>IF(AND(B1451&amp;""="",F1451&amp;""=""),"",IFERROR(INDEX('المنتجات'!$C$5:$C$204,MATCH($F1451,'المنتجات'!$A$5:$A$204,0))*G1451,0))</f>
        <v/>
      </c>
      <c r="N1451" s="18">
        <f>IF(AND(B1451&amp;""="",F1451&amp;""=""),"",IF(I1451="تم التسليم",IFERROR(INDEX('المحافظات'!$C$5:$C$44,MATCH($E1451,'المحافظات'!$A$5:$A$44,0)),0),IF(I1451="مرتجع",IFERROR(INDEX('المحافظات'!$D$5:$D$44,MATCH($E1451,'المحافظات'!$A$5:$A$44,0)),0),0)))</f>
        <v/>
      </c>
      <c r="O1451" s="18">
        <f>IF(AND(B1451&amp;""="",F1451&amp;""=""),"",IF(I1451="تم التسليم",K1451+L1451-M1451-N1451,IF(I1451="مرتجع",-N1451,IF(I1451="ملغي",0,""))))</f>
        <v/>
      </c>
      <c r="P1451" s="6">
        <f>IF(AND(B1451&amp;""="",F1451&amp;""=""),"",IF(NOT(ISNUMBER(MATCH(F1451,'المنتجات'!$A$5:$A$204,0))),"كود المنتج غير معروف",IF(NOT(ISNUMBER(MATCH(E1451,'المحافظات'!$A$5:$A$44,0))),"المنطقة غير معروفة",IF(K1451&lt;0,"الخصم أكبر من قيمة الطلب",IF(I1451&amp;""="","اكتب الحالة","")))))</f>
        <v/>
      </c>
    </row>
    <row r="1452">
      <c r="A1452" s="17" t="n"/>
      <c r="B1452" s="5" t="n"/>
      <c r="C1452" s="5" t="n"/>
      <c r="D1452" s="13" t="n"/>
      <c r="E1452" s="5" t="n"/>
      <c r="F1452" s="5" t="n"/>
      <c r="G1452" s="15" t="n"/>
      <c r="H1452" s="14" t="n"/>
      <c r="I1452" s="5" t="n"/>
      <c r="J1452" s="6">
        <f>IF(AND(B1452&amp;""="",F1452&amp;""=""),"",IFERROR(INDEX('المنتجات'!$B$5:$B$204,MATCH($F1452,'المنتجات'!$A$5:$A$204,0))&amp;"",""))</f>
        <v/>
      </c>
      <c r="K1452" s="18">
        <f>IF(AND(B1452&amp;""="",F1452&amp;""=""),"",IFERROR(INDEX('المنتجات'!$D$5:$D$204,MATCH($F1452,'المنتجات'!$A$5:$A$204,0))*G1452-H1452,0))</f>
        <v/>
      </c>
      <c r="L1452" s="18">
        <f>IF(AND(B1452&amp;""="",F1452&amp;""=""),"",IF(I1452="تم التسليم",IFERROR(INDEX('المحافظات'!$B$5:$B$44,MATCH($E1452,'المحافظات'!$A$5:$A$44,0)),0),0))</f>
        <v/>
      </c>
      <c r="M1452" s="18">
        <f>IF(AND(B1452&amp;""="",F1452&amp;""=""),"",IFERROR(INDEX('المنتجات'!$C$5:$C$204,MATCH($F1452,'المنتجات'!$A$5:$A$204,0))*G1452,0))</f>
        <v/>
      </c>
      <c r="N1452" s="18">
        <f>IF(AND(B1452&amp;""="",F1452&amp;""=""),"",IF(I1452="تم التسليم",IFERROR(INDEX('المحافظات'!$C$5:$C$44,MATCH($E1452,'المحافظات'!$A$5:$A$44,0)),0),IF(I1452="مرتجع",IFERROR(INDEX('المحافظات'!$D$5:$D$44,MATCH($E1452,'المحافظات'!$A$5:$A$44,0)),0),0)))</f>
        <v/>
      </c>
      <c r="O1452" s="18">
        <f>IF(AND(B1452&amp;""="",F1452&amp;""=""),"",IF(I1452="تم التسليم",K1452+L1452-M1452-N1452,IF(I1452="مرتجع",-N1452,IF(I1452="ملغي",0,""))))</f>
        <v/>
      </c>
      <c r="P1452" s="6">
        <f>IF(AND(B1452&amp;""="",F1452&amp;""=""),"",IF(NOT(ISNUMBER(MATCH(F1452,'المنتجات'!$A$5:$A$204,0))),"كود المنتج غير معروف",IF(NOT(ISNUMBER(MATCH(E1452,'المحافظات'!$A$5:$A$44,0))),"المنطقة غير معروفة",IF(K1452&lt;0,"الخصم أكبر من قيمة الطلب",IF(I1452&amp;""="","اكتب الحالة","")))))</f>
        <v/>
      </c>
    </row>
    <row r="1453">
      <c r="A1453" s="17" t="n"/>
      <c r="B1453" s="5" t="n"/>
      <c r="C1453" s="5" t="n"/>
      <c r="D1453" s="13" t="n"/>
      <c r="E1453" s="5" t="n"/>
      <c r="F1453" s="5" t="n"/>
      <c r="G1453" s="15" t="n"/>
      <c r="H1453" s="14" t="n"/>
      <c r="I1453" s="5" t="n"/>
      <c r="J1453" s="6">
        <f>IF(AND(B1453&amp;""="",F1453&amp;""=""),"",IFERROR(INDEX('المنتجات'!$B$5:$B$204,MATCH($F1453,'المنتجات'!$A$5:$A$204,0))&amp;"",""))</f>
        <v/>
      </c>
      <c r="K1453" s="18">
        <f>IF(AND(B1453&amp;""="",F1453&amp;""=""),"",IFERROR(INDEX('المنتجات'!$D$5:$D$204,MATCH($F1453,'المنتجات'!$A$5:$A$204,0))*G1453-H1453,0))</f>
        <v/>
      </c>
      <c r="L1453" s="18">
        <f>IF(AND(B1453&amp;""="",F1453&amp;""=""),"",IF(I1453="تم التسليم",IFERROR(INDEX('المحافظات'!$B$5:$B$44,MATCH($E1453,'المحافظات'!$A$5:$A$44,0)),0),0))</f>
        <v/>
      </c>
      <c r="M1453" s="18">
        <f>IF(AND(B1453&amp;""="",F1453&amp;""=""),"",IFERROR(INDEX('المنتجات'!$C$5:$C$204,MATCH($F1453,'المنتجات'!$A$5:$A$204,0))*G1453,0))</f>
        <v/>
      </c>
      <c r="N1453" s="18">
        <f>IF(AND(B1453&amp;""="",F1453&amp;""=""),"",IF(I1453="تم التسليم",IFERROR(INDEX('المحافظات'!$C$5:$C$44,MATCH($E1453,'المحافظات'!$A$5:$A$44,0)),0),IF(I1453="مرتجع",IFERROR(INDEX('المحافظات'!$D$5:$D$44,MATCH($E1453,'المحافظات'!$A$5:$A$44,0)),0),0)))</f>
        <v/>
      </c>
      <c r="O1453" s="18">
        <f>IF(AND(B1453&amp;""="",F1453&amp;""=""),"",IF(I1453="تم التسليم",K1453+L1453-M1453-N1453,IF(I1453="مرتجع",-N1453,IF(I1453="ملغي",0,""))))</f>
        <v/>
      </c>
      <c r="P1453" s="6">
        <f>IF(AND(B1453&amp;""="",F1453&amp;""=""),"",IF(NOT(ISNUMBER(MATCH(F1453,'المنتجات'!$A$5:$A$204,0))),"كود المنتج غير معروف",IF(NOT(ISNUMBER(MATCH(E1453,'المحافظات'!$A$5:$A$44,0))),"المنطقة غير معروفة",IF(K1453&lt;0,"الخصم أكبر من قيمة الطلب",IF(I1453&amp;""="","اكتب الحالة","")))))</f>
        <v/>
      </c>
    </row>
    <row r="1454">
      <c r="A1454" s="17" t="n"/>
      <c r="B1454" s="5" t="n"/>
      <c r="C1454" s="5" t="n"/>
      <c r="D1454" s="13" t="n"/>
      <c r="E1454" s="5" t="n"/>
      <c r="F1454" s="5" t="n"/>
      <c r="G1454" s="15" t="n"/>
      <c r="H1454" s="14" t="n"/>
      <c r="I1454" s="5" t="n"/>
      <c r="J1454" s="6">
        <f>IF(AND(B1454&amp;""="",F1454&amp;""=""),"",IFERROR(INDEX('المنتجات'!$B$5:$B$204,MATCH($F1454,'المنتجات'!$A$5:$A$204,0))&amp;"",""))</f>
        <v/>
      </c>
      <c r="K1454" s="18">
        <f>IF(AND(B1454&amp;""="",F1454&amp;""=""),"",IFERROR(INDEX('المنتجات'!$D$5:$D$204,MATCH($F1454,'المنتجات'!$A$5:$A$204,0))*G1454-H1454,0))</f>
        <v/>
      </c>
      <c r="L1454" s="18">
        <f>IF(AND(B1454&amp;""="",F1454&amp;""=""),"",IF(I1454="تم التسليم",IFERROR(INDEX('المحافظات'!$B$5:$B$44,MATCH($E1454,'المحافظات'!$A$5:$A$44,0)),0),0))</f>
        <v/>
      </c>
      <c r="M1454" s="18">
        <f>IF(AND(B1454&amp;""="",F1454&amp;""=""),"",IFERROR(INDEX('المنتجات'!$C$5:$C$204,MATCH($F1454,'المنتجات'!$A$5:$A$204,0))*G1454,0))</f>
        <v/>
      </c>
      <c r="N1454" s="18">
        <f>IF(AND(B1454&amp;""="",F1454&amp;""=""),"",IF(I1454="تم التسليم",IFERROR(INDEX('المحافظات'!$C$5:$C$44,MATCH($E1454,'المحافظات'!$A$5:$A$44,0)),0),IF(I1454="مرتجع",IFERROR(INDEX('المحافظات'!$D$5:$D$44,MATCH($E1454,'المحافظات'!$A$5:$A$44,0)),0),0)))</f>
        <v/>
      </c>
      <c r="O1454" s="18">
        <f>IF(AND(B1454&amp;""="",F1454&amp;""=""),"",IF(I1454="تم التسليم",K1454+L1454-M1454-N1454,IF(I1454="مرتجع",-N1454,IF(I1454="ملغي",0,""))))</f>
        <v/>
      </c>
      <c r="P1454" s="6">
        <f>IF(AND(B1454&amp;""="",F1454&amp;""=""),"",IF(NOT(ISNUMBER(MATCH(F1454,'المنتجات'!$A$5:$A$204,0))),"كود المنتج غير معروف",IF(NOT(ISNUMBER(MATCH(E1454,'المحافظات'!$A$5:$A$44,0))),"المنطقة غير معروفة",IF(K1454&lt;0,"الخصم أكبر من قيمة الطلب",IF(I1454&amp;""="","اكتب الحالة","")))))</f>
        <v/>
      </c>
    </row>
    <row r="1455">
      <c r="A1455" s="17" t="n"/>
      <c r="B1455" s="5" t="n"/>
      <c r="C1455" s="5" t="n"/>
      <c r="D1455" s="13" t="n"/>
      <c r="E1455" s="5" t="n"/>
      <c r="F1455" s="5" t="n"/>
      <c r="G1455" s="15" t="n"/>
      <c r="H1455" s="14" t="n"/>
      <c r="I1455" s="5" t="n"/>
      <c r="J1455" s="6">
        <f>IF(AND(B1455&amp;""="",F1455&amp;""=""),"",IFERROR(INDEX('المنتجات'!$B$5:$B$204,MATCH($F1455,'المنتجات'!$A$5:$A$204,0))&amp;"",""))</f>
        <v/>
      </c>
      <c r="K1455" s="18">
        <f>IF(AND(B1455&amp;""="",F1455&amp;""=""),"",IFERROR(INDEX('المنتجات'!$D$5:$D$204,MATCH($F1455,'المنتجات'!$A$5:$A$204,0))*G1455-H1455,0))</f>
        <v/>
      </c>
      <c r="L1455" s="18">
        <f>IF(AND(B1455&amp;""="",F1455&amp;""=""),"",IF(I1455="تم التسليم",IFERROR(INDEX('المحافظات'!$B$5:$B$44,MATCH($E1455,'المحافظات'!$A$5:$A$44,0)),0),0))</f>
        <v/>
      </c>
      <c r="M1455" s="18">
        <f>IF(AND(B1455&amp;""="",F1455&amp;""=""),"",IFERROR(INDEX('المنتجات'!$C$5:$C$204,MATCH($F1455,'المنتجات'!$A$5:$A$204,0))*G1455,0))</f>
        <v/>
      </c>
      <c r="N1455" s="18">
        <f>IF(AND(B1455&amp;""="",F1455&amp;""=""),"",IF(I1455="تم التسليم",IFERROR(INDEX('المحافظات'!$C$5:$C$44,MATCH($E1455,'المحافظات'!$A$5:$A$44,0)),0),IF(I1455="مرتجع",IFERROR(INDEX('المحافظات'!$D$5:$D$44,MATCH($E1455,'المحافظات'!$A$5:$A$44,0)),0),0)))</f>
        <v/>
      </c>
      <c r="O1455" s="18">
        <f>IF(AND(B1455&amp;""="",F1455&amp;""=""),"",IF(I1455="تم التسليم",K1455+L1455-M1455-N1455,IF(I1455="مرتجع",-N1455,IF(I1455="ملغي",0,""))))</f>
        <v/>
      </c>
      <c r="P1455" s="6">
        <f>IF(AND(B1455&amp;""="",F1455&amp;""=""),"",IF(NOT(ISNUMBER(MATCH(F1455,'المنتجات'!$A$5:$A$204,0))),"كود المنتج غير معروف",IF(NOT(ISNUMBER(MATCH(E1455,'المحافظات'!$A$5:$A$44,0))),"المنطقة غير معروفة",IF(K1455&lt;0,"الخصم أكبر من قيمة الطلب",IF(I1455&amp;""="","اكتب الحالة","")))))</f>
        <v/>
      </c>
    </row>
    <row r="1456">
      <c r="A1456" s="17" t="n"/>
      <c r="B1456" s="5" t="n"/>
      <c r="C1456" s="5" t="n"/>
      <c r="D1456" s="13" t="n"/>
      <c r="E1456" s="5" t="n"/>
      <c r="F1456" s="5" t="n"/>
      <c r="G1456" s="15" t="n"/>
      <c r="H1456" s="14" t="n"/>
      <c r="I1456" s="5" t="n"/>
      <c r="J1456" s="6">
        <f>IF(AND(B1456&amp;""="",F1456&amp;""=""),"",IFERROR(INDEX('المنتجات'!$B$5:$B$204,MATCH($F1456,'المنتجات'!$A$5:$A$204,0))&amp;"",""))</f>
        <v/>
      </c>
      <c r="K1456" s="18">
        <f>IF(AND(B1456&amp;""="",F1456&amp;""=""),"",IFERROR(INDEX('المنتجات'!$D$5:$D$204,MATCH($F1456,'المنتجات'!$A$5:$A$204,0))*G1456-H1456,0))</f>
        <v/>
      </c>
      <c r="L1456" s="18">
        <f>IF(AND(B1456&amp;""="",F1456&amp;""=""),"",IF(I1456="تم التسليم",IFERROR(INDEX('المحافظات'!$B$5:$B$44,MATCH($E1456,'المحافظات'!$A$5:$A$44,0)),0),0))</f>
        <v/>
      </c>
      <c r="M1456" s="18">
        <f>IF(AND(B1456&amp;""="",F1456&amp;""=""),"",IFERROR(INDEX('المنتجات'!$C$5:$C$204,MATCH($F1456,'المنتجات'!$A$5:$A$204,0))*G1456,0))</f>
        <v/>
      </c>
      <c r="N1456" s="18">
        <f>IF(AND(B1456&amp;""="",F1456&amp;""=""),"",IF(I1456="تم التسليم",IFERROR(INDEX('المحافظات'!$C$5:$C$44,MATCH($E1456,'المحافظات'!$A$5:$A$44,0)),0),IF(I1456="مرتجع",IFERROR(INDEX('المحافظات'!$D$5:$D$44,MATCH($E1456,'المحافظات'!$A$5:$A$44,0)),0),0)))</f>
        <v/>
      </c>
      <c r="O1456" s="18">
        <f>IF(AND(B1456&amp;""="",F1456&amp;""=""),"",IF(I1456="تم التسليم",K1456+L1456-M1456-N1456,IF(I1456="مرتجع",-N1456,IF(I1456="ملغي",0,""))))</f>
        <v/>
      </c>
      <c r="P1456" s="6">
        <f>IF(AND(B1456&amp;""="",F1456&amp;""=""),"",IF(NOT(ISNUMBER(MATCH(F1456,'المنتجات'!$A$5:$A$204,0))),"كود المنتج غير معروف",IF(NOT(ISNUMBER(MATCH(E1456,'المحافظات'!$A$5:$A$44,0))),"المنطقة غير معروفة",IF(K1456&lt;0,"الخصم أكبر من قيمة الطلب",IF(I1456&amp;""="","اكتب الحالة","")))))</f>
        <v/>
      </c>
    </row>
    <row r="1457">
      <c r="A1457" s="17" t="n"/>
      <c r="B1457" s="5" t="n"/>
      <c r="C1457" s="5" t="n"/>
      <c r="D1457" s="13" t="n"/>
      <c r="E1457" s="5" t="n"/>
      <c r="F1457" s="5" t="n"/>
      <c r="G1457" s="15" t="n"/>
      <c r="H1457" s="14" t="n"/>
      <c r="I1457" s="5" t="n"/>
      <c r="J1457" s="6">
        <f>IF(AND(B1457&amp;""="",F1457&amp;""=""),"",IFERROR(INDEX('المنتجات'!$B$5:$B$204,MATCH($F1457,'المنتجات'!$A$5:$A$204,0))&amp;"",""))</f>
        <v/>
      </c>
      <c r="K1457" s="18">
        <f>IF(AND(B1457&amp;""="",F1457&amp;""=""),"",IFERROR(INDEX('المنتجات'!$D$5:$D$204,MATCH($F1457,'المنتجات'!$A$5:$A$204,0))*G1457-H1457,0))</f>
        <v/>
      </c>
      <c r="L1457" s="18">
        <f>IF(AND(B1457&amp;""="",F1457&amp;""=""),"",IF(I1457="تم التسليم",IFERROR(INDEX('المحافظات'!$B$5:$B$44,MATCH($E1457,'المحافظات'!$A$5:$A$44,0)),0),0))</f>
        <v/>
      </c>
      <c r="M1457" s="18">
        <f>IF(AND(B1457&amp;""="",F1457&amp;""=""),"",IFERROR(INDEX('المنتجات'!$C$5:$C$204,MATCH($F1457,'المنتجات'!$A$5:$A$204,0))*G1457,0))</f>
        <v/>
      </c>
      <c r="N1457" s="18">
        <f>IF(AND(B1457&amp;""="",F1457&amp;""=""),"",IF(I1457="تم التسليم",IFERROR(INDEX('المحافظات'!$C$5:$C$44,MATCH($E1457,'المحافظات'!$A$5:$A$44,0)),0),IF(I1457="مرتجع",IFERROR(INDEX('المحافظات'!$D$5:$D$44,MATCH($E1457,'المحافظات'!$A$5:$A$44,0)),0),0)))</f>
        <v/>
      </c>
      <c r="O1457" s="18">
        <f>IF(AND(B1457&amp;""="",F1457&amp;""=""),"",IF(I1457="تم التسليم",K1457+L1457-M1457-N1457,IF(I1457="مرتجع",-N1457,IF(I1457="ملغي",0,""))))</f>
        <v/>
      </c>
      <c r="P1457" s="6">
        <f>IF(AND(B1457&amp;""="",F1457&amp;""=""),"",IF(NOT(ISNUMBER(MATCH(F1457,'المنتجات'!$A$5:$A$204,0))),"كود المنتج غير معروف",IF(NOT(ISNUMBER(MATCH(E1457,'المحافظات'!$A$5:$A$44,0))),"المنطقة غير معروفة",IF(K1457&lt;0,"الخصم أكبر من قيمة الطلب",IF(I1457&amp;""="","اكتب الحالة","")))))</f>
        <v/>
      </c>
    </row>
    <row r="1458">
      <c r="A1458" s="17" t="n"/>
      <c r="B1458" s="5" t="n"/>
      <c r="C1458" s="5" t="n"/>
      <c r="D1458" s="13" t="n"/>
      <c r="E1458" s="5" t="n"/>
      <c r="F1458" s="5" t="n"/>
      <c r="G1458" s="15" t="n"/>
      <c r="H1458" s="14" t="n"/>
      <c r="I1458" s="5" t="n"/>
      <c r="J1458" s="6">
        <f>IF(AND(B1458&amp;""="",F1458&amp;""=""),"",IFERROR(INDEX('المنتجات'!$B$5:$B$204,MATCH($F1458,'المنتجات'!$A$5:$A$204,0))&amp;"",""))</f>
        <v/>
      </c>
      <c r="K1458" s="18">
        <f>IF(AND(B1458&amp;""="",F1458&amp;""=""),"",IFERROR(INDEX('المنتجات'!$D$5:$D$204,MATCH($F1458,'المنتجات'!$A$5:$A$204,0))*G1458-H1458,0))</f>
        <v/>
      </c>
      <c r="L1458" s="18">
        <f>IF(AND(B1458&amp;""="",F1458&amp;""=""),"",IF(I1458="تم التسليم",IFERROR(INDEX('المحافظات'!$B$5:$B$44,MATCH($E1458,'المحافظات'!$A$5:$A$44,0)),0),0))</f>
        <v/>
      </c>
      <c r="M1458" s="18">
        <f>IF(AND(B1458&amp;""="",F1458&amp;""=""),"",IFERROR(INDEX('المنتجات'!$C$5:$C$204,MATCH($F1458,'المنتجات'!$A$5:$A$204,0))*G1458,0))</f>
        <v/>
      </c>
      <c r="N1458" s="18">
        <f>IF(AND(B1458&amp;""="",F1458&amp;""=""),"",IF(I1458="تم التسليم",IFERROR(INDEX('المحافظات'!$C$5:$C$44,MATCH($E1458,'المحافظات'!$A$5:$A$44,0)),0),IF(I1458="مرتجع",IFERROR(INDEX('المحافظات'!$D$5:$D$44,MATCH($E1458,'المحافظات'!$A$5:$A$44,0)),0),0)))</f>
        <v/>
      </c>
      <c r="O1458" s="18">
        <f>IF(AND(B1458&amp;""="",F1458&amp;""=""),"",IF(I1458="تم التسليم",K1458+L1458-M1458-N1458,IF(I1458="مرتجع",-N1458,IF(I1458="ملغي",0,""))))</f>
        <v/>
      </c>
      <c r="P1458" s="6">
        <f>IF(AND(B1458&amp;""="",F1458&amp;""=""),"",IF(NOT(ISNUMBER(MATCH(F1458,'المنتجات'!$A$5:$A$204,0))),"كود المنتج غير معروف",IF(NOT(ISNUMBER(MATCH(E1458,'المحافظات'!$A$5:$A$44,0))),"المنطقة غير معروفة",IF(K1458&lt;0,"الخصم أكبر من قيمة الطلب",IF(I1458&amp;""="","اكتب الحالة","")))))</f>
        <v/>
      </c>
    </row>
    <row r="1459">
      <c r="A1459" s="17" t="n"/>
      <c r="B1459" s="5" t="n"/>
      <c r="C1459" s="5" t="n"/>
      <c r="D1459" s="13" t="n"/>
      <c r="E1459" s="5" t="n"/>
      <c r="F1459" s="5" t="n"/>
      <c r="G1459" s="15" t="n"/>
      <c r="H1459" s="14" t="n"/>
      <c r="I1459" s="5" t="n"/>
      <c r="J1459" s="6">
        <f>IF(AND(B1459&amp;""="",F1459&amp;""=""),"",IFERROR(INDEX('المنتجات'!$B$5:$B$204,MATCH($F1459,'المنتجات'!$A$5:$A$204,0))&amp;"",""))</f>
        <v/>
      </c>
      <c r="K1459" s="18">
        <f>IF(AND(B1459&amp;""="",F1459&amp;""=""),"",IFERROR(INDEX('المنتجات'!$D$5:$D$204,MATCH($F1459,'المنتجات'!$A$5:$A$204,0))*G1459-H1459,0))</f>
        <v/>
      </c>
      <c r="L1459" s="18">
        <f>IF(AND(B1459&amp;""="",F1459&amp;""=""),"",IF(I1459="تم التسليم",IFERROR(INDEX('المحافظات'!$B$5:$B$44,MATCH($E1459,'المحافظات'!$A$5:$A$44,0)),0),0))</f>
        <v/>
      </c>
      <c r="M1459" s="18">
        <f>IF(AND(B1459&amp;""="",F1459&amp;""=""),"",IFERROR(INDEX('المنتجات'!$C$5:$C$204,MATCH($F1459,'المنتجات'!$A$5:$A$204,0))*G1459,0))</f>
        <v/>
      </c>
      <c r="N1459" s="18">
        <f>IF(AND(B1459&amp;""="",F1459&amp;""=""),"",IF(I1459="تم التسليم",IFERROR(INDEX('المحافظات'!$C$5:$C$44,MATCH($E1459,'المحافظات'!$A$5:$A$44,0)),0),IF(I1459="مرتجع",IFERROR(INDEX('المحافظات'!$D$5:$D$44,MATCH($E1459,'المحافظات'!$A$5:$A$44,0)),0),0)))</f>
        <v/>
      </c>
      <c r="O1459" s="18">
        <f>IF(AND(B1459&amp;""="",F1459&amp;""=""),"",IF(I1459="تم التسليم",K1459+L1459-M1459-N1459,IF(I1459="مرتجع",-N1459,IF(I1459="ملغي",0,""))))</f>
        <v/>
      </c>
      <c r="P1459" s="6">
        <f>IF(AND(B1459&amp;""="",F1459&amp;""=""),"",IF(NOT(ISNUMBER(MATCH(F1459,'المنتجات'!$A$5:$A$204,0))),"كود المنتج غير معروف",IF(NOT(ISNUMBER(MATCH(E1459,'المحافظات'!$A$5:$A$44,0))),"المنطقة غير معروفة",IF(K1459&lt;0,"الخصم أكبر من قيمة الطلب",IF(I1459&amp;""="","اكتب الحالة","")))))</f>
        <v/>
      </c>
    </row>
    <row r="1460">
      <c r="A1460" s="17" t="n"/>
      <c r="B1460" s="5" t="n"/>
      <c r="C1460" s="5" t="n"/>
      <c r="D1460" s="13" t="n"/>
      <c r="E1460" s="5" t="n"/>
      <c r="F1460" s="5" t="n"/>
      <c r="G1460" s="15" t="n"/>
      <c r="H1460" s="14" t="n"/>
      <c r="I1460" s="5" t="n"/>
      <c r="J1460" s="6">
        <f>IF(AND(B1460&amp;""="",F1460&amp;""=""),"",IFERROR(INDEX('المنتجات'!$B$5:$B$204,MATCH($F1460,'المنتجات'!$A$5:$A$204,0))&amp;"",""))</f>
        <v/>
      </c>
      <c r="K1460" s="18">
        <f>IF(AND(B1460&amp;""="",F1460&amp;""=""),"",IFERROR(INDEX('المنتجات'!$D$5:$D$204,MATCH($F1460,'المنتجات'!$A$5:$A$204,0))*G1460-H1460,0))</f>
        <v/>
      </c>
      <c r="L1460" s="18">
        <f>IF(AND(B1460&amp;""="",F1460&amp;""=""),"",IF(I1460="تم التسليم",IFERROR(INDEX('المحافظات'!$B$5:$B$44,MATCH($E1460,'المحافظات'!$A$5:$A$44,0)),0),0))</f>
        <v/>
      </c>
      <c r="M1460" s="18">
        <f>IF(AND(B1460&amp;""="",F1460&amp;""=""),"",IFERROR(INDEX('المنتجات'!$C$5:$C$204,MATCH($F1460,'المنتجات'!$A$5:$A$204,0))*G1460,0))</f>
        <v/>
      </c>
      <c r="N1460" s="18">
        <f>IF(AND(B1460&amp;""="",F1460&amp;""=""),"",IF(I1460="تم التسليم",IFERROR(INDEX('المحافظات'!$C$5:$C$44,MATCH($E1460,'المحافظات'!$A$5:$A$44,0)),0),IF(I1460="مرتجع",IFERROR(INDEX('المحافظات'!$D$5:$D$44,MATCH($E1460,'المحافظات'!$A$5:$A$44,0)),0),0)))</f>
        <v/>
      </c>
      <c r="O1460" s="18">
        <f>IF(AND(B1460&amp;""="",F1460&amp;""=""),"",IF(I1460="تم التسليم",K1460+L1460-M1460-N1460,IF(I1460="مرتجع",-N1460,IF(I1460="ملغي",0,""))))</f>
        <v/>
      </c>
      <c r="P1460" s="6">
        <f>IF(AND(B1460&amp;""="",F1460&amp;""=""),"",IF(NOT(ISNUMBER(MATCH(F1460,'المنتجات'!$A$5:$A$204,0))),"كود المنتج غير معروف",IF(NOT(ISNUMBER(MATCH(E1460,'المحافظات'!$A$5:$A$44,0))),"المنطقة غير معروفة",IF(K1460&lt;0,"الخصم أكبر من قيمة الطلب",IF(I1460&amp;""="","اكتب الحالة","")))))</f>
        <v/>
      </c>
    </row>
    <row r="1461">
      <c r="A1461" s="17" t="n"/>
      <c r="B1461" s="5" t="n"/>
      <c r="C1461" s="5" t="n"/>
      <c r="D1461" s="13" t="n"/>
      <c r="E1461" s="5" t="n"/>
      <c r="F1461" s="5" t="n"/>
      <c r="G1461" s="15" t="n"/>
      <c r="H1461" s="14" t="n"/>
      <c r="I1461" s="5" t="n"/>
      <c r="J1461" s="6">
        <f>IF(AND(B1461&amp;""="",F1461&amp;""=""),"",IFERROR(INDEX('المنتجات'!$B$5:$B$204,MATCH($F1461,'المنتجات'!$A$5:$A$204,0))&amp;"",""))</f>
        <v/>
      </c>
      <c r="K1461" s="18">
        <f>IF(AND(B1461&amp;""="",F1461&amp;""=""),"",IFERROR(INDEX('المنتجات'!$D$5:$D$204,MATCH($F1461,'المنتجات'!$A$5:$A$204,0))*G1461-H1461,0))</f>
        <v/>
      </c>
      <c r="L1461" s="18">
        <f>IF(AND(B1461&amp;""="",F1461&amp;""=""),"",IF(I1461="تم التسليم",IFERROR(INDEX('المحافظات'!$B$5:$B$44,MATCH($E1461,'المحافظات'!$A$5:$A$44,0)),0),0))</f>
        <v/>
      </c>
      <c r="M1461" s="18">
        <f>IF(AND(B1461&amp;""="",F1461&amp;""=""),"",IFERROR(INDEX('المنتجات'!$C$5:$C$204,MATCH($F1461,'المنتجات'!$A$5:$A$204,0))*G1461,0))</f>
        <v/>
      </c>
      <c r="N1461" s="18">
        <f>IF(AND(B1461&amp;""="",F1461&amp;""=""),"",IF(I1461="تم التسليم",IFERROR(INDEX('المحافظات'!$C$5:$C$44,MATCH($E1461,'المحافظات'!$A$5:$A$44,0)),0),IF(I1461="مرتجع",IFERROR(INDEX('المحافظات'!$D$5:$D$44,MATCH($E1461,'المحافظات'!$A$5:$A$44,0)),0),0)))</f>
        <v/>
      </c>
      <c r="O1461" s="18">
        <f>IF(AND(B1461&amp;""="",F1461&amp;""=""),"",IF(I1461="تم التسليم",K1461+L1461-M1461-N1461,IF(I1461="مرتجع",-N1461,IF(I1461="ملغي",0,""))))</f>
        <v/>
      </c>
      <c r="P1461" s="6">
        <f>IF(AND(B1461&amp;""="",F1461&amp;""=""),"",IF(NOT(ISNUMBER(MATCH(F1461,'المنتجات'!$A$5:$A$204,0))),"كود المنتج غير معروف",IF(NOT(ISNUMBER(MATCH(E1461,'المحافظات'!$A$5:$A$44,0))),"المنطقة غير معروفة",IF(K1461&lt;0,"الخصم أكبر من قيمة الطلب",IF(I1461&amp;""="","اكتب الحالة","")))))</f>
        <v/>
      </c>
    </row>
    <row r="1462">
      <c r="A1462" s="17" t="n"/>
      <c r="B1462" s="5" t="n"/>
      <c r="C1462" s="5" t="n"/>
      <c r="D1462" s="13" t="n"/>
      <c r="E1462" s="5" t="n"/>
      <c r="F1462" s="5" t="n"/>
      <c r="G1462" s="15" t="n"/>
      <c r="H1462" s="14" t="n"/>
      <c r="I1462" s="5" t="n"/>
      <c r="J1462" s="6">
        <f>IF(AND(B1462&amp;""="",F1462&amp;""=""),"",IFERROR(INDEX('المنتجات'!$B$5:$B$204,MATCH($F1462,'المنتجات'!$A$5:$A$204,0))&amp;"",""))</f>
        <v/>
      </c>
      <c r="K1462" s="18">
        <f>IF(AND(B1462&amp;""="",F1462&amp;""=""),"",IFERROR(INDEX('المنتجات'!$D$5:$D$204,MATCH($F1462,'المنتجات'!$A$5:$A$204,0))*G1462-H1462,0))</f>
        <v/>
      </c>
      <c r="L1462" s="18">
        <f>IF(AND(B1462&amp;""="",F1462&amp;""=""),"",IF(I1462="تم التسليم",IFERROR(INDEX('المحافظات'!$B$5:$B$44,MATCH($E1462,'المحافظات'!$A$5:$A$44,0)),0),0))</f>
        <v/>
      </c>
      <c r="M1462" s="18">
        <f>IF(AND(B1462&amp;""="",F1462&amp;""=""),"",IFERROR(INDEX('المنتجات'!$C$5:$C$204,MATCH($F1462,'المنتجات'!$A$5:$A$204,0))*G1462,0))</f>
        <v/>
      </c>
      <c r="N1462" s="18">
        <f>IF(AND(B1462&amp;""="",F1462&amp;""=""),"",IF(I1462="تم التسليم",IFERROR(INDEX('المحافظات'!$C$5:$C$44,MATCH($E1462,'المحافظات'!$A$5:$A$44,0)),0),IF(I1462="مرتجع",IFERROR(INDEX('المحافظات'!$D$5:$D$44,MATCH($E1462,'المحافظات'!$A$5:$A$44,0)),0),0)))</f>
        <v/>
      </c>
      <c r="O1462" s="18">
        <f>IF(AND(B1462&amp;""="",F1462&amp;""=""),"",IF(I1462="تم التسليم",K1462+L1462-M1462-N1462,IF(I1462="مرتجع",-N1462,IF(I1462="ملغي",0,""))))</f>
        <v/>
      </c>
      <c r="P1462" s="6">
        <f>IF(AND(B1462&amp;""="",F1462&amp;""=""),"",IF(NOT(ISNUMBER(MATCH(F1462,'المنتجات'!$A$5:$A$204,0))),"كود المنتج غير معروف",IF(NOT(ISNUMBER(MATCH(E1462,'المحافظات'!$A$5:$A$44,0))),"المنطقة غير معروفة",IF(K1462&lt;0,"الخصم أكبر من قيمة الطلب",IF(I1462&amp;""="","اكتب الحالة","")))))</f>
        <v/>
      </c>
    </row>
    <row r="1463">
      <c r="A1463" s="17" t="n"/>
      <c r="B1463" s="5" t="n"/>
      <c r="C1463" s="5" t="n"/>
      <c r="D1463" s="13" t="n"/>
      <c r="E1463" s="5" t="n"/>
      <c r="F1463" s="5" t="n"/>
      <c r="G1463" s="15" t="n"/>
      <c r="H1463" s="14" t="n"/>
      <c r="I1463" s="5" t="n"/>
      <c r="J1463" s="6">
        <f>IF(AND(B1463&amp;""="",F1463&amp;""=""),"",IFERROR(INDEX('المنتجات'!$B$5:$B$204,MATCH($F1463,'المنتجات'!$A$5:$A$204,0))&amp;"",""))</f>
        <v/>
      </c>
      <c r="K1463" s="18">
        <f>IF(AND(B1463&amp;""="",F1463&amp;""=""),"",IFERROR(INDEX('المنتجات'!$D$5:$D$204,MATCH($F1463,'المنتجات'!$A$5:$A$204,0))*G1463-H1463,0))</f>
        <v/>
      </c>
      <c r="L1463" s="18">
        <f>IF(AND(B1463&amp;""="",F1463&amp;""=""),"",IF(I1463="تم التسليم",IFERROR(INDEX('المحافظات'!$B$5:$B$44,MATCH($E1463,'المحافظات'!$A$5:$A$44,0)),0),0))</f>
        <v/>
      </c>
      <c r="M1463" s="18">
        <f>IF(AND(B1463&amp;""="",F1463&amp;""=""),"",IFERROR(INDEX('المنتجات'!$C$5:$C$204,MATCH($F1463,'المنتجات'!$A$5:$A$204,0))*G1463,0))</f>
        <v/>
      </c>
      <c r="N1463" s="18">
        <f>IF(AND(B1463&amp;""="",F1463&amp;""=""),"",IF(I1463="تم التسليم",IFERROR(INDEX('المحافظات'!$C$5:$C$44,MATCH($E1463,'المحافظات'!$A$5:$A$44,0)),0),IF(I1463="مرتجع",IFERROR(INDEX('المحافظات'!$D$5:$D$44,MATCH($E1463,'المحافظات'!$A$5:$A$44,0)),0),0)))</f>
        <v/>
      </c>
      <c r="O1463" s="18">
        <f>IF(AND(B1463&amp;""="",F1463&amp;""=""),"",IF(I1463="تم التسليم",K1463+L1463-M1463-N1463,IF(I1463="مرتجع",-N1463,IF(I1463="ملغي",0,""))))</f>
        <v/>
      </c>
      <c r="P1463" s="6">
        <f>IF(AND(B1463&amp;""="",F1463&amp;""=""),"",IF(NOT(ISNUMBER(MATCH(F1463,'المنتجات'!$A$5:$A$204,0))),"كود المنتج غير معروف",IF(NOT(ISNUMBER(MATCH(E1463,'المحافظات'!$A$5:$A$44,0))),"المنطقة غير معروفة",IF(K1463&lt;0,"الخصم أكبر من قيمة الطلب",IF(I1463&amp;""="","اكتب الحالة","")))))</f>
        <v/>
      </c>
    </row>
    <row r="1464">
      <c r="A1464" s="17" t="n"/>
      <c r="B1464" s="5" t="n"/>
      <c r="C1464" s="5" t="n"/>
      <c r="D1464" s="13" t="n"/>
      <c r="E1464" s="5" t="n"/>
      <c r="F1464" s="5" t="n"/>
      <c r="G1464" s="15" t="n"/>
      <c r="H1464" s="14" t="n"/>
      <c r="I1464" s="5" t="n"/>
      <c r="J1464" s="6">
        <f>IF(AND(B1464&amp;""="",F1464&amp;""=""),"",IFERROR(INDEX('المنتجات'!$B$5:$B$204,MATCH($F1464,'المنتجات'!$A$5:$A$204,0))&amp;"",""))</f>
        <v/>
      </c>
      <c r="K1464" s="18">
        <f>IF(AND(B1464&amp;""="",F1464&amp;""=""),"",IFERROR(INDEX('المنتجات'!$D$5:$D$204,MATCH($F1464,'المنتجات'!$A$5:$A$204,0))*G1464-H1464,0))</f>
        <v/>
      </c>
      <c r="L1464" s="18">
        <f>IF(AND(B1464&amp;""="",F1464&amp;""=""),"",IF(I1464="تم التسليم",IFERROR(INDEX('المحافظات'!$B$5:$B$44,MATCH($E1464,'المحافظات'!$A$5:$A$44,0)),0),0))</f>
        <v/>
      </c>
      <c r="M1464" s="18">
        <f>IF(AND(B1464&amp;""="",F1464&amp;""=""),"",IFERROR(INDEX('المنتجات'!$C$5:$C$204,MATCH($F1464,'المنتجات'!$A$5:$A$204,0))*G1464,0))</f>
        <v/>
      </c>
      <c r="N1464" s="18">
        <f>IF(AND(B1464&amp;""="",F1464&amp;""=""),"",IF(I1464="تم التسليم",IFERROR(INDEX('المحافظات'!$C$5:$C$44,MATCH($E1464,'المحافظات'!$A$5:$A$44,0)),0),IF(I1464="مرتجع",IFERROR(INDEX('المحافظات'!$D$5:$D$44,MATCH($E1464,'المحافظات'!$A$5:$A$44,0)),0),0)))</f>
        <v/>
      </c>
      <c r="O1464" s="18">
        <f>IF(AND(B1464&amp;""="",F1464&amp;""=""),"",IF(I1464="تم التسليم",K1464+L1464-M1464-N1464,IF(I1464="مرتجع",-N1464,IF(I1464="ملغي",0,""))))</f>
        <v/>
      </c>
      <c r="P1464" s="6">
        <f>IF(AND(B1464&amp;""="",F1464&amp;""=""),"",IF(NOT(ISNUMBER(MATCH(F1464,'المنتجات'!$A$5:$A$204,0))),"كود المنتج غير معروف",IF(NOT(ISNUMBER(MATCH(E1464,'المحافظات'!$A$5:$A$44,0))),"المنطقة غير معروفة",IF(K1464&lt;0,"الخصم أكبر من قيمة الطلب",IF(I1464&amp;""="","اكتب الحالة","")))))</f>
        <v/>
      </c>
    </row>
    <row r="1465">
      <c r="A1465" s="17" t="n"/>
      <c r="B1465" s="5" t="n"/>
      <c r="C1465" s="5" t="n"/>
      <c r="D1465" s="13" t="n"/>
      <c r="E1465" s="5" t="n"/>
      <c r="F1465" s="5" t="n"/>
      <c r="G1465" s="15" t="n"/>
      <c r="H1465" s="14" t="n"/>
      <c r="I1465" s="5" t="n"/>
      <c r="J1465" s="6">
        <f>IF(AND(B1465&amp;""="",F1465&amp;""=""),"",IFERROR(INDEX('المنتجات'!$B$5:$B$204,MATCH($F1465,'المنتجات'!$A$5:$A$204,0))&amp;"",""))</f>
        <v/>
      </c>
      <c r="K1465" s="18">
        <f>IF(AND(B1465&amp;""="",F1465&amp;""=""),"",IFERROR(INDEX('المنتجات'!$D$5:$D$204,MATCH($F1465,'المنتجات'!$A$5:$A$204,0))*G1465-H1465,0))</f>
        <v/>
      </c>
      <c r="L1465" s="18">
        <f>IF(AND(B1465&amp;""="",F1465&amp;""=""),"",IF(I1465="تم التسليم",IFERROR(INDEX('المحافظات'!$B$5:$B$44,MATCH($E1465,'المحافظات'!$A$5:$A$44,0)),0),0))</f>
        <v/>
      </c>
      <c r="M1465" s="18">
        <f>IF(AND(B1465&amp;""="",F1465&amp;""=""),"",IFERROR(INDEX('المنتجات'!$C$5:$C$204,MATCH($F1465,'المنتجات'!$A$5:$A$204,0))*G1465,0))</f>
        <v/>
      </c>
      <c r="N1465" s="18">
        <f>IF(AND(B1465&amp;""="",F1465&amp;""=""),"",IF(I1465="تم التسليم",IFERROR(INDEX('المحافظات'!$C$5:$C$44,MATCH($E1465,'المحافظات'!$A$5:$A$44,0)),0),IF(I1465="مرتجع",IFERROR(INDEX('المحافظات'!$D$5:$D$44,MATCH($E1465,'المحافظات'!$A$5:$A$44,0)),0),0)))</f>
        <v/>
      </c>
      <c r="O1465" s="18">
        <f>IF(AND(B1465&amp;""="",F1465&amp;""=""),"",IF(I1465="تم التسليم",K1465+L1465-M1465-N1465,IF(I1465="مرتجع",-N1465,IF(I1465="ملغي",0,""))))</f>
        <v/>
      </c>
      <c r="P1465" s="6">
        <f>IF(AND(B1465&amp;""="",F1465&amp;""=""),"",IF(NOT(ISNUMBER(MATCH(F1465,'المنتجات'!$A$5:$A$204,0))),"كود المنتج غير معروف",IF(NOT(ISNUMBER(MATCH(E1465,'المحافظات'!$A$5:$A$44,0))),"المنطقة غير معروفة",IF(K1465&lt;0,"الخصم أكبر من قيمة الطلب",IF(I1465&amp;""="","اكتب الحالة","")))))</f>
        <v/>
      </c>
    </row>
    <row r="1466">
      <c r="A1466" s="17" t="n"/>
      <c r="B1466" s="5" t="n"/>
      <c r="C1466" s="5" t="n"/>
      <c r="D1466" s="13" t="n"/>
      <c r="E1466" s="5" t="n"/>
      <c r="F1466" s="5" t="n"/>
      <c r="G1466" s="15" t="n"/>
      <c r="H1466" s="14" t="n"/>
      <c r="I1466" s="5" t="n"/>
      <c r="J1466" s="6">
        <f>IF(AND(B1466&amp;""="",F1466&amp;""=""),"",IFERROR(INDEX('المنتجات'!$B$5:$B$204,MATCH($F1466,'المنتجات'!$A$5:$A$204,0))&amp;"",""))</f>
        <v/>
      </c>
      <c r="K1466" s="18">
        <f>IF(AND(B1466&amp;""="",F1466&amp;""=""),"",IFERROR(INDEX('المنتجات'!$D$5:$D$204,MATCH($F1466,'المنتجات'!$A$5:$A$204,0))*G1466-H1466,0))</f>
        <v/>
      </c>
      <c r="L1466" s="18">
        <f>IF(AND(B1466&amp;""="",F1466&amp;""=""),"",IF(I1466="تم التسليم",IFERROR(INDEX('المحافظات'!$B$5:$B$44,MATCH($E1466,'المحافظات'!$A$5:$A$44,0)),0),0))</f>
        <v/>
      </c>
      <c r="M1466" s="18">
        <f>IF(AND(B1466&amp;""="",F1466&amp;""=""),"",IFERROR(INDEX('المنتجات'!$C$5:$C$204,MATCH($F1466,'المنتجات'!$A$5:$A$204,0))*G1466,0))</f>
        <v/>
      </c>
      <c r="N1466" s="18">
        <f>IF(AND(B1466&amp;""="",F1466&amp;""=""),"",IF(I1466="تم التسليم",IFERROR(INDEX('المحافظات'!$C$5:$C$44,MATCH($E1466,'المحافظات'!$A$5:$A$44,0)),0),IF(I1466="مرتجع",IFERROR(INDEX('المحافظات'!$D$5:$D$44,MATCH($E1466,'المحافظات'!$A$5:$A$44,0)),0),0)))</f>
        <v/>
      </c>
      <c r="O1466" s="18">
        <f>IF(AND(B1466&amp;""="",F1466&amp;""=""),"",IF(I1466="تم التسليم",K1466+L1466-M1466-N1466,IF(I1466="مرتجع",-N1466,IF(I1466="ملغي",0,""))))</f>
        <v/>
      </c>
      <c r="P1466" s="6">
        <f>IF(AND(B1466&amp;""="",F1466&amp;""=""),"",IF(NOT(ISNUMBER(MATCH(F1466,'المنتجات'!$A$5:$A$204,0))),"كود المنتج غير معروف",IF(NOT(ISNUMBER(MATCH(E1466,'المحافظات'!$A$5:$A$44,0))),"المنطقة غير معروفة",IF(K1466&lt;0,"الخصم أكبر من قيمة الطلب",IF(I1466&amp;""="","اكتب الحالة","")))))</f>
        <v/>
      </c>
    </row>
    <row r="1467">
      <c r="A1467" s="17" t="n"/>
      <c r="B1467" s="5" t="n"/>
      <c r="C1467" s="5" t="n"/>
      <c r="D1467" s="13" t="n"/>
      <c r="E1467" s="5" t="n"/>
      <c r="F1467" s="5" t="n"/>
      <c r="G1467" s="15" t="n"/>
      <c r="H1467" s="14" t="n"/>
      <c r="I1467" s="5" t="n"/>
      <c r="J1467" s="6">
        <f>IF(AND(B1467&amp;""="",F1467&amp;""=""),"",IFERROR(INDEX('المنتجات'!$B$5:$B$204,MATCH($F1467,'المنتجات'!$A$5:$A$204,0))&amp;"",""))</f>
        <v/>
      </c>
      <c r="K1467" s="18">
        <f>IF(AND(B1467&amp;""="",F1467&amp;""=""),"",IFERROR(INDEX('المنتجات'!$D$5:$D$204,MATCH($F1467,'المنتجات'!$A$5:$A$204,0))*G1467-H1467,0))</f>
        <v/>
      </c>
      <c r="L1467" s="18">
        <f>IF(AND(B1467&amp;""="",F1467&amp;""=""),"",IF(I1467="تم التسليم",IFERROR(INDEX('المحافظات'!$B$5:$B$44,MATCH($E1467,'المحافظات'!$A$5:$A$44,0)),0),0))</f>
        <v/>
      </c>
      <c r="M1467" s="18">
        <f>IF(AND(B1467&amp;""="",F1467&amp;""=""),"",IFERROR(INDEX('المنتجات'!$C$5:$C$204,MATCH($F1467,'المنتجات'!$A$5:$A$204,0))*G1467,0))</f>
        <v/>
      </c>
      <c r="N1467" s="18">
        <f>IF(AND(B1467&amp;""="",F1467&amp;""=""),"",IF(I1467="تم التسليم",IFERROR(INDEX('المحافظات'!$C$5:$C$44,MATCH($E1467,'المحافظات'!$A$5:$A$44,0)),0),IF(I1467="مرتجع",IFERROR(INDEX('المحافظات'!$D$5:$D$44,MATCH($E1467,'المحافظات'!$A$5:$A$44,0)),0),0)))</f>
        <v/>
      </c>
      <c r="O1467" s="18">
        <f>IF(AND(B1467&amp;""="",F1467&amp;""=""),"",IF(I1467="تم التسليم",K1467+L1467-M1467-N1467,IF(I1467="مرتجع",-N1467,IF(I1467="ملغي",0,""))))</f>
        <v/>
      </c>
      <c r="P1467" s="6">
        <f>IF(AND(B1467&amp;""="",F1467&amp;""=""),"",IF(NOT(ISNUMBER(MATCH(F1467,'المنتجات'!$A$5:$A$204,0))),"كود المنتج غير معروف",IF(NOT(ISNUMBER(MATCH(E1467,'المحافظات'!$A$5:$A$44,0))),"المنطقة غير معروفة",IF(K1467&lt;0,"الخصم أكبر من قيمة الطلب",IF(I1467&amp;""="","اكتب الحالة","")))))</f>
        <v/>
      </c>
    </row>
    <row r="1468">
      <c r="A1468" s="17" t="n"/>
      <c r="B1468" s="5" t="n"/>
      <c r="C1468" s="5" t="n"/>
      <c r="D1468" s="13" t="n"/>
      <c r="E1468" s="5" t="n"/>
      <c r="F1468" s="5" t="n"/>
      <c r="G1468" s="15" t="n"/>
      <c r="H1468" s="14" t="n"/>
      <c r="I1468" s="5" t="n"/>
      <c r="J1468" s="6">
        <f>IF(AND(B1468&amp;""="",F1468&amp;""=""),"",IFERROR(INDEX('المنتجات'!$B$5:$B$204,MATCH($F1468,'المنتجات'!$A$5:$A$204,0))&amp;"",""))</f>
        <v/>
      </c>
      <c r="K1468" s="18">
        <f>IF(AND(B1468&amp;""="",F1468&amp;""=""),"",IFERROR(INDEX('المنتجات'!$D$5:$D$204,MATCH($F1468,'المنتجات'!$A$5:$A$204,0))*G1468-H1468,0))</f>
        <v/>
      </c>
      <c r="L1468" s="18">
        <f>IF(AND(B1468&amp;""="",F1468&amp;""=""),"",IF(I1468="تم التسليم",IFERROR(INDEX('المحافظات'!$B$5:$B$44,MATCH($E1468,'المحافظات'!$A$5:$A$44,0)),0),0))</f>
        <v/>
      </c>
      <c r="M1468" s="18">
        <f>IF(AND(B1468&amp;""="",F1468&amp;""=""),"",IFERROR(INDEX('المنتجات'!$C$5:$C$204,MATCH($F1468,'المنتجات'!$A$5:$A$204,0))*G1468,0))</f>
        <v/>
      </c>
      <c r="N1468" s="18">
        <f>IF(AND(B1468&amp;""="",F1468&amp;""=""),"",IF(I1468="تم التسليم",IFERROR(INDEX('المحافظات'!$C$5:$C$44,MATCH($E1468,'المحافظات'!$A$5:$A$44,0)),0),IF(I1468="مرتجع",IFERROR(INDEX('المحافظات'!$D$5:$D$44,MATCH($E1468,'المحافظات'!$A$5:$A$44,0)),0),0)))</f>
        <v/>
      </c>
      <c r="O1468" s="18">
        <f>IF(AND(B1468&amp;""="",F1468&amp;""=""),"",IF(I1468="تم التسليم",K1468+L1468-M1468-N1468,IF(I1468="مرتجع",-N1468,IF(I1468="ملغي",0,""))))</f>
        <v/>
      </c>
      <c r="P1468" s="6">
        <f>IF(AND(B1468&amp;""="",F1468&amp;""=""),"",IF(NOT(ISNUMBER(MATCH(F1468,'المنتجات'!$A$5:$A$204,0))),"كود المنتج غير معروف",IF(NOT(ISNUMBER(MATCH(E1468,'المحافظات'!$A$5:$A$44,0))),"المنطقة غير معروفة",IF(K1468&lt;0,"الخصم أكبر من قيمة الطلب",IF(I1468&amp;""="","اكتب الحالة","")))))</f>
        <v/>
      </c>
    </row>
    <row r="1469">
      <c r="A1469" s="17" t="n"/>
      <c r="B1469" s="5" t="n"/>
      <c r="C1469" s="5" t="n"/>
      <c r="D1469" s="13" t="n"/>
      <c r="E1469" s="5" t="n"/>
      <c r="F1469" s="5" t="n"/>
      <c r="G1469" s="15" t="n"/>
      <c r="H1469" s="14" t="n"/>
      <c r="I1469" s="5" t="n"/>
      <c r="J1469" s="6">
        <f>IF(AND(B1469&amp;""="",F1469&amp;""=""),"",IFERROR(INDEX('المنتجات'!$B$5:$B$204,MATCH($F1469,'المنتجات'!$A$5:$A$204,0))&amp;"",""))</f>
        <v/>
      </c>
      <c r="K1469" s="18">
        <f>IF(AND(B1469&amp;""="",F1469&amp;""=""),"",IFERROR(INDEX('المنتجات'!$D$5:$D$204,MATCH($F1469,'المنتجات'!$A$5:$A$204,0))*G1469-H1469,0))</f>
        <v/>
      </c>
      <c r="L1469" s="18">
        <f>IF(AND(B1469&amp;""="",F1469&amp;""=""),"",IF(I1469="تم التسليم",IFERROR(INDEX('المحافظات'!$B$5:$B$44,MATCH($E1469,'المحافظات'!$A$5:$A$44,0)),0),0))</f>
        <v/>
      </c>
      <c r="M1469" s="18">
        <f>IF(AND(B1469&amp;""="",F1469&amp;""=""),"",IFERROR(INDEX('المنتجات'!$C$5:$C$204,MATCH($F1469,'المنتجات'!$A$5:$A$204,0))*G1469,0))</f>
        <v/>
      </c>
      <c r="N1469" s="18">
        <f>IF(AND(B1469&amp;""="",F1469&amp;""=""),"",IF(I1469="تم التسليم",IFERROR(INDEX('المحافظات'!$C$5:$C$44,MATCH($E1469,'المحافظات'!$A$5:$A$44,0)),0),IF(I1469="مرتجع",IFERROR(INDEX('المحافظات'!$D$5:$D$44,MATCH($E1469,'المحافظات'!$A$5:$A$44,0)),0),0)))</f>
        <v/>
      </c>
      <c r="O1469" s="18">
        <f>IF(AND(B1469&amp;""="",F1469&amp;""=""),"",IF(I1469="تم التسليم",K1469+L1469-M1469-N1469,IF(I1469="مرتجع",-N1469,IF(I1469="ملغي",0,""))))</f>
        <v/>
      </c>
      <c r="P1469" s="6">
        <f>IF(AND(B1469&amp;""="",F1469&amp;""=""),"",IF(NOT(ISNUMBER(MATCH(F1469,'المنتجات'!$A$5:$A$204,0))),"كود المنتج غير معروف",IF(NOT(ISNUMBER(MATCH(E1469,'المحافظات'!$A$5:$A$44,0))),"المنطقة غير معروفة",IF(K1469&lt;0,"الخصم أكبر من قيمة الطلب",IF(I1469&amp;""="","اكتب الحالة","")))))</f>
        <v/>
      </c>
    </row>
    <row r="1470">
      <c r="A1470" s="17" t="n"/>
      <c r="B1470" s="5" t="n"/>
      <c r="C1470" s="5" t="n"/>
      <c r="D1470" s="13" t="n"/>
      <c r="E1470" s="5" t="n"/>
      <c r="F1470" s="5" t="n"/>
      <c r="G1470" s="15" t="n"/>
      <c r="H1470" s="14" t="n"/>
      <c r="I1470" s="5" t="n"/>
      <c r="J1470" s="6">
        <f>IF(AND(B1470&amp;""="",F1470&amp;""=""),"",IFERROR(INDEX('المنتجات'!$B$5:$B$204,MATCH($F1470,'المنتجات'!$A$5:$A$204,0))&amp;"",""))</f>
        <v/>
      </c>
      <c r="K1470" s="18">
        <f>IF(AND(B1470&amp;""="",F1470&amp;""=""),"",IFERROR(INDEX('المنتجات'!$D$5:$D$204,MATCH($F1470,'المنتجات'!$A$5:$A$204,0))*G1470-H1470,0))</f>
        <v/>
      </c>
      <c r="L1470" s="18">
        <f>IF(AND(B1470&amp;""="",F1470&amp;""=""),"",IF(I1470="تم التسليم",IFERROR(INDEX('المحافظات'!$B$5:$B$44,MATCH($E1470,'المحافظات'!$A$5:$A$44,0)),0),0))</f>
        <v/>
      </c>
      <c r="M1470" s="18">
        <f>IF(AND(B1470&amp;""="",F1470&amp;""=""),"",IFERROR(INDEX('المنتجات'!$C$5:$C$204,MATCH($F1470,'المنتجات'!$A$5:$A$204,0))*G1470,0))</f>
        <v/>
      </c>
      <c r="N1470" s="18">
        <f>IF(AND(B1470&amp;""="",F1470&amp;""=""),"",IF(I1470="تم التسليم",IFERROR(INDEX('المحافظات'!$C$5:$C$44,MATCH($E1470,'المحافظات'!$A$5:$A$44,0)),0),IF(I1470="مرتجع",IFERROR(INDEX('المحافظات'!$D$5:$D$44,MATCH($E1470,'المحافظات'!$A$5:$A$44,0)),0),0)))</f>
        <v/>
      </c>
      <c r="O1470" s="18">
        <f>IF(AND(B1470&amp;""="",F1470&amp;""=""),"",IF(I1470="تم التسليم",K1470+L1470-M1470-N1470,IF(I1470="مرتجع",-N1470,IF(I1470="ملغي",0,""))))</f>
        <v/>
      </c>
      <c r="P1470" s="6">
        <f>IF(AND(B1470&amp;""="",F1470&amp;""=""),"",IF(NOT(ISNUMBER(MATCH(F1470,'المنتجات'!$A$5:$A$204,0))),"كود المنتج غير معروف",IF(NOT(ISNUMBER(MATCH(E1470,'المحافظات'!$A$5:$A$44,0))),"المنطقة غير معروفة",IF(K1470&lt;0,"الخصم أكبر من قيمة الطلب",IF(I1470&amp;""="","اكتب الحالة","")))))</f>
        <v/>
      </c>
    </row>
    <row r="1471">
      <c r="A1471" s="17" t="n"/>
      <c r="B1471" s="5" t="n"/>
      <c r="C1471" s="5" t="n"/>
      <c r="D1471" s="13" t="n"/>
      <c r="E1471" s="5" t="n"/>
      <c r="F1471" s="5" t="n"/>
      <c r="G1471" s="15" t="n"/>
      <c r="H1471" s="14" t="n"/>
      <c r="I1471" s="5" t="n"/>
      <c r="J1471" s="6">
        <f>IF(AND(B1471&amp;""="",F1471&amp;""=""),"",IFERROR(INDEX('المنتجات'!$B$5:$B$204,MATCH($F1471,'المنتجات'!$A$5:$A$204,0))&amp;"",""))</f>
        <v/>
      </c>
      <c r="K1471" s="18">
        <f>IF(AND(B1471&amp;""="",F1471&amp;""=""),"",IFERROR(INDEX('المنتجات'!$D$5:$D$204,MATCH($F1471,'المنتجات'!$A$5:$A$204,0))*G1471-H1471,0))</f>
        <v/>
      </c>
      <c r="L1471" s="18">
        <f>IF(AND(B1471&amp;""="",F1471&amp;""=""),"",IF(I1471="تم التسليم",IFERROR(INDEX('المحافظات'!$B$5:$B$44,MATCH($E1471,'المحافظات'!$A$5:$A$44,0)),0),0))</f>
        <v/>
      </c>
      <c r="M1471" s="18">
        <f>IF(AND(B1471&amp;""="",F1471&amp;""=""),"",IFERROR(INDEX('المنتجات'!$C$5:$C$204,MATCH($F1471,'المنتجات'!$A$5:$A$204,0))*G1471,0))</f>
        <v/>
      </c>
      <c r="N1471" s="18">
        <f>IF(AND(B1471&amp;""="",F1471&amp;""=""),"",IF(I1471="تم التسليم",IFERROR(INDEX('المحافظات'!$C$5:$C$44,MATCH($E1471,'المحافظات'!$A$5:$A$44,0)),0),IF(I1471="مرتجع",IFERROR(INDEX('المحافظات'!$D$5:$D$44,MATCH($E1471,'المحافظات'!$A$5:$A$44,0)),0),0)))</f>
        <v/>
      </c>
      <c r="O1471" s="18">
        <f>IF(AND(B1471&amp;""="",F1471&amp;""=""),"",IF(I1471="تم التسليم",K1471+L1471-M1471-N1471,IF(I1471="مرتجع",-N1471,IF(I1471="ملغي",0,""))))</f>
        <v/>
      </c>
      <c r="P1471" s="6">
        <f>IF(AND(B1471&amp;""="",F1471&amp;""=""),"",IF(NOT(ISNUMBER(MATCH(F1471,'المنتجات'!$A$5:$A$204,0))),"كود المنتج غير معروف",IF(NOT(ISNUMBER(MATCH(E1471,'المحافظات'!$A$5:$A$44,0))),"المنطقة غير معروفة",IF(K1471&lt;0,"الخصم أكبر من قيمة الطلب",IF(I1471&amp;""="","اكتب الحالة","")))))</f>
        <v/>
      </c>
    </row>
    <row r="1472">
      <c r="A1472" s="17" t="n"/>
      <c r="B1472" s="5" t="n"/>
      <c r="C1472" s="5" t="n"/>
      <c r="D1472" s="13" t="n"/>
      <c r="E1472" s="5" t="n"/>
      <c r="F1472" s="5" t="n"/>
      <c r="G1472" s="15" t="n"/>
      <c r="H1472" s="14" t="n"/>
      <c r="I1472" s="5" t="n"/>
      <c r="J1472" s="6">
        <f>IF(AND(B1472&amp;""="",F1472&amp;""=""),"",IFERROR(INDEX('المنتجات'!$B$5:$B$204,MATCH($F1472,'المنتجات'!$A$5:$A$204,0))&amp;"",""))</f>
        <v/>
      </c>
      <c r="K1472" s="18">
        <f>IF(AND(B1472&amp;""="",F1472&amp;""=""),"",IFERROR(INDEX('المنتجات'!$D$5:$D$204,MATCH($F1472,'المنتجات'!$A$5:$A$204,0))*G1472-H1472,0))</f>
        <v/>
      </c>
      <c r="L1472" s="18">
        <f>IF(AND(B1472&amp;""="",F1472&amp;""=""),"",IF(I1472="تم التسليم",IFERROR(INDEX('المحافظات'!$B$5:$B$44,MATCH($E1472,'المحافظات'!$A$5:$A$44,0)),0),0))</f>
        <v/>
      </c>
      <c r="M1472" s="18">
        <f>IF(AND(B1472&amp;""="",F1472&amp;""=""),"",IFERROR(INDEX('المنتجات'!$C$5:$C$204,MATCH($F1472,'المنتجات'!$A$5:$A$204,0))*G1472,0))</f>
        <v/>
      </c>
      <c r="N1472" s="18">
        <f>IF(AND(B1472&amp;""="",F1472&amp;""=""),"",IF(I1472="تم التسليم",IFERROR(INDEX('المحافظات'!$C$5:$C$44,MATCH($E1472,'المحافظات'!$A$5:$A$44,0)),0),IF(I1472="مرتجع",IFERROR(INDEX('المحافظات'!$D$5:$D$44,MATCH($E1472,'المحافظات'!$A$5:$A$44,0)),0),0)))</f>
        <v/>
      </c>
      <c r="O1472" s="18">
        <f>IF(AND(B1472&amp;""="",F1472&amp;""=""),"",IF(I1472="تم التسليم",K1472+L1472-M1472-N1472,IF(I1472="مرتجع",-N1472,IF(I1472="ملغي",0,""))))</f>
        <v/>
      </c>
      <c r="P1472" s="6">
        <f>IF(AND(B1472&amp;""="",F1472&amp;""=""),"",IF(NOT(ISNUMBER(MATCH(F1472,'المنتجات'!$A$5:$A$204,0))),"كود المنتج غير معروف",IF(NOT(ISNUMBER(MATCH(E1472,'المحافظات'!$A$5:$A$44,0))),"المنطقة غير معروفة",IF(K1472&lt;0,"الخصم أكبر من قيمة الطلب",IF(I1472&amp;""="","اكتب الحالة","")))))</f>
        <v/>
      </c>
    </row>
    <row r="1473">
      <c r="A1473" s="17" t="n"/>
      <c r="B1473" s="5" t="n"/>
      <c r="C1473" s="5" t="n"/>
      <c r="D1473" s="13" t="n"/>
      <c r="E1473" s="5" t="n"/>
      <c r="F1473" s="5" t="n"/>
      <c r="G1473" s="15" t="n"/>
      <c r="H1473" s="14" t="n"/>
      <c r="I1473" s="5" t="n"/>
      <c r="J1473" s="6">
        <f>IF(AND(B1473&amp;""="",F1473&amp;""=""),"",IFERROR(INDEX('المنتجات'!$B$5:$B$204,MATCH($F1473,'المنتجات'!$A$5:$A$204,0))&amp;"",""))</f>
        <v/>
      </c>
      <c r="K1473" s="18">
        <f>IF(AND(B1473&amp;""="",F1473&amp;""=""),"",IFERROR(INDEX('المنتجات'!$D$5:$D$204,MATCH($F1473,'المنتجات'!$A$5:$A$204,0))*G1473-H1473,0))</f>
        <v/>
      </c>
      <c r="L1473" s="18">
        <f>IF(AND(B1473&amp;""="",F1473&amp;""=""),"",IF(I1473="تم التسليم",IFERROR(INDEX('المحافظات'!$B$5:$B$44,MATCH($E1473,'المحافظات'!$A$5:$A$44,0)),0),0))</f>
        <v/>
      </c>
      <c r="M1473" s="18">
        <f>IF(AND(B1473&amp;""="",F1473&amp;""=""),"",IFERROR(INDEX('المنتجات'!$C$5:$C$204,MATCH($F1473,'المنتجات'!$A$5:$A$204,0))*G1473,0))</f>
        <v/>
      </c>
      <c r="N1473" s="18">
        <f>IF(AND(B1473&amp;""="",F1473&amp;""=""),"",IF(I1473="تم التسليم",IFERROR(INDEX('المحافظات'!$C$5:$C$44,MATCH($E1473,'المحافظات'!$A$5:$A$44,0)),0),IF(I1473="مرتجع",IFERROR(INDEX('المحافظات'!$D$5:$D$44,MATCH($E1473,'المحافظات'!$A$5:$A$44,0)),0),0)))</f>
        <v/>
      </c>
      <c r="O1473" s="18">
        <f>IF(AND(B1473&amp;""="",F1473&amp;""=""),"",IF(I1473="تم التسليم",K1473+L1473-M1473-N1473,IF(I1473="مرتجع",-N1473,IF(I1473="ملغي",0,""))))</f>
        <v/>
      </c>
      <c r="P1473" s="6">
        <f>IF(AND(B1473&amp;""="",F1473&amp;""=""),"",IF(NOT(ISNUMBER(MATCH(F1473,'المنتجات'!$A$5:$A$204,0))),"كود المنتج غير معروف",IF(NOT(ISNUMBER(MATCH(E1473,'المحافظات'!$A$5:$A$44,0))),"المنطقة غير معروفة",IF(K1473&lt;0,"الخصم أكبر من قيمة الطلب",IF(I1473&amp;""="","اكتب الحالة","")))))</f>
        <v/>
      </c>
    </row>
    <row r="1474">
      <c r="A1474" s="17" t="n"/>
      <c r="B1474" s="5" t="n"/>
      <c r="C1474" s="5" t="n"/>
      <c r="D1474" s="13" t="n"/>
      <c r="E1474" s="5" t="n"/>
      <c r="F1474" s="5" t="n"/>
      <c r="G1474" s="15" t="n"/>
      <c r="H1474" s="14" t="n"/>
      <c r="I1474" s="5" t="n"/>
      <c r="J1474" s="6">
        <f>IF(AND(B1474&amp;""="",F1474&amp;""=""),"",IFERROR(INDEX('المنتجات'!$B$5:$B$204,MATCH($F1474,'المنتجات'!$A$5:$A$204,0))&amp;"",""))</f>
        <v/>
      </c>
      <c r="K1474" s="18">
        <f>IF(AND(B1474&amp;""="",F1474&amp;""=""),"",IFERROR(INDEX('المنتجات'!$D$5:$D$204,MATCH($F1474,'المنتجات'!$A$5:$A$204,0))*G1474-H1474,0))</f>
        <v/>
      </c>
      <c r="L1474" s="18">
        <f>IF(AND(B1474&amp;""="",F1474&amp;""=""),"",IF(I1474="تم التسليم",IFERROR(INDEX('المحافظات'!$B$5:$B$44,MATCH($E1474,'المحافظات'!$A$5:$A$44,0)),0),0))</f>
        <v/>
      </c>
      <c r="M1474" s="18">
        <f>IF(AND(B1474&amp;""="",F1474&amp;""=""),"",IFERROR(INDEX('المنتجات'!$C$5:$C$204,MATCH($F1474,'المنتجات'!$A$5:$A$204,0))*G1474,0))</f>
        <v/>
      </c>
      <c r="N1474" s="18">
        <f>IF(AND(B1474&amp;""="",F1474&amp;""=""),"",IF(I1474="تم التسليم",IFERROR(INDEX('المحافظات'!$C$5:$C$44,MATCH($E1474,'المحافظات'!$A$5:$A$44,0)),0),IF(I1474="مرتجع",IFERROR(INDEX('المحافظات'!$D$5:$D$44,MATCH($E1474,'المحافظات'!$A$5:$A$44,0)),0),0)))</f>
        <v/>
      </c>
      <c r="O1474" s="18">
        <f>IF(AND(B1474&amp;""="",F1474&amp;""=""),"",IF(I1474="تم التسليم",K1474+L1474-M1474-N1474,IF(I1474="مرتجع",-N1474,IF(I1474="ملغي",0,""))))</f>
        <v/>
      </c>
      <c r="P1474" s="6">
        <f>IF(AND(B1474&amp;""="",F1474&amp;""=""),"",IF(NOT(ISNUMBER(MATCH(F1474,'المنتجات'!$A$5:$A$204,0))),"كود المنتج غير معروف",IF(NOT(ISNUMBER(MATCH(E1474,'المحافظات'!$A$5:$A$44,0))),"المنطقة غير معروفة",IF(K1474&lt;0,"الخصم أكبر من قيمة الطلب",IF(I1474&amp;""="","اكتب الحالة","")))))</f>
        <v/>
      </c>
    </row>
    <row r="1475">
      <c r="A1475" s="17" t="n"/>
      <c r="B1475" s="5" t="n"/>
      <c r="C1475" s="5" t="n"/>
      <c r="D1475" s="13" t="n"/>
      <c r="E1475" s="5" t="n"/>
      <c r="F1475" s="5" t="n"/>
      <c r="G1475" s="15" t="n"/>
      <c r="H1475" s="14" t="n"/>
      <c r="I1475" s="5" t="n"/>
      <c r="J1475" s="6">
        <f>IF(AND(B1475&amp;""="",F1475&amp;""=""),"",IFERROR(INDEX('المنتجات'!$B$5:$B$204,MATCH($F1475,'المنتجات'!$A$5:$A$204,0))&amp;"",""))</f>
        <v/>
      </c>
      <c r="K1475" s="18">
        <f>IF(AND(B1475&amp;""="",F1475&amp;""=""),"",IFERROR(INDEX('المنتجات'!$D$5:$D$204,MATCH($F1475,'المنتجات'!$A$5:$A$204,0))*G1475-H1475,0))</f>
        <v/>
      </c>
      <c r="L1475" s="18">
        <f>IF(AND(B1475&amp;""="",F1475&amp;""=""),"",IF(I1475="تم التسليم",IFERROR(INDEX('المحافظات'!$B$5:$B$44,MATCH($E1475,'المحافظات'!$A$5:$A$44,0)),0),0))</f>
        <v/>
      </c>
      <c r="M1475" s="18">
        <f>IF(AND(B1475&amp;""="",F1475&amp;""=""),"",IFERROR(INDEX('المنتجات'!$C$5:$C$204,MATCH($F1475,'المنتجات'!$A$5:$A$204,0))*G1475,0))</f>
        <v/>
      </c>
      <c r="N1475" s="18">
        <f>IF(AND(B1475&amp;""="",F1475&amp;""=""),"",IF(I1475="تم التسليم",IFERROR(INDEX('المحافظات'!$C$5:$C$44,MATCH($E1475,'المحافظات'!$A$5:$A$44,0)),0),IF(I1475="مرتجع",IFERROR(INDEX('المحافظات'!$D$5:$D$44,MATCH($E1475,'المحافظات'!$A$5:$A$44,0)),0),0)))</f>
        <v/>
      </c>
      <c r="O1475" s="18">
        <f>IF(AND(B1475&amp;""="",F1475&amp;""=""),"",IF(I1475="تم التسليم",K1475+L1475-M1475-N1475,IF(I1475="مرتجع",-N1475,IF(I1475="ملغي",0,""))))</f>
        <v/>
      </c>
      <c r="P1475" s="6">
        <f>IF(AND(B1475&amp;""="",F1475&amp;""=""),"",IF(NOT(ISNUMBER(MATCH(F1475,'المنتجات'!$A$5:$A$204,0))),"كود المنتج غير معروف",IF(NOT(ISNUMBER(MATCH(E1475,'المحافظات'!$A$5:$A$44,0))),"المنطقة غير معروفة",IF(K1475&lt;0,"الخصم أكبر من قيمة الطلب",IF(I1475&amp;""="","اكتب الحالة","")))))</f>
        <v/>
      </c>
    </row>
    <row r="1476">
      <c r="A1476" s="17" t="n"/>
      <c r="B1476" s="5" t="n"/>
      <c r="C1476" s="5" t="n"/>
      <c r="D1476" s="13" t="n"/>
      <c r="E1476" s="5" t="n"/>
      <c r="F1476" s="5" t="n"/>
      <c r="G1476" s="15" t="n"/>
      <c r="H1476" s="14" t="n"/>
      <c r="I1476" s="5" t="n"/>
      <c r="J1476" s="6">
        <f>IF(AND(B1476&amp;""="",F1476&amp;""=""),"",IFERROR(INDEX('المنتجات'!$B$5:$B$204,MATCH($F1476,'المنتجات'!$A$5:$A$204,0))&amp;"",""))</f>
        <v/>
      </c>
      <c r="K1476" s="18">
        <f>IF(AND(B1476&amp;""="",F1476&amp;""=""),"",IFERROR(INDEX('المنتجات'!$D$5:$D$204,MATCH($F1476,'المنتجات'!$A$5:$A$204,0))*G1476-H1476,0))</f>
        <v/>
      </c>
      <c r="L1476" s="18">
        <f>IF(AND(B1476&amp;""="",F1476&amp;""=""),"",IF(I1476="تم التسليم",IFERROR(INDEX('المحافظات'!$B$5:$B$44,MATCH($E1476,'المحافظات'!$A$5:$A$44,0)),0),0))</f>
        <v/>
      </c>
      <c r="M1476" s="18">
        <f>IF(AND(B1476&amp;""="",F1476&amp;""=""),"",IFERROR(INDEX('المنتجات'!$C$5:$C$204,MATCH($F1476,'المنتجات'!$A$5:$A$204,0))*G1476,0))</f>
        <v/>
      </c>
      <c r="N1476" s="18">
        <f>IF(AND(B1476&amp;""="",F1476&amp;""=""),"",IF(I1476="تم التسليم",IFERROR(INDEX('المحافظات'!$C$5:$C$44,MATCH($E1476,'المحافظات'!$A$5:$A$44,0)),0),IF(I1476="مرتجع",IFERROR(INDEX('المحافظات'!$D$5:$D$44,MATCH($E1476,'المحافظات'!$A$5:$A$44,0)),0),0)))</f>
        <v/>
      </c>
      <c r="O1476" s="18">
        <f>IF(AND(B1476&amp;""="",F1476&amp;""=""),"",IF(I1476="تم التسليم",K1476+L1476-M1476-N1476,IF(I1476="مرتجع",-N1476,IF(I1476="ملغي",0,""))))</f>
        <v/>
      </c>
      <c r="P1476" s="6">
        <f>IF(AND(B1476&amp;""="",F1476&amp;""=""),"",IF(NOT(ISNUMBER(MATCH(F1476,'المنتجات'!$A$5:$A$204,0))),"كود المنتج غير معروف",IF(NOT(ISNUMBER(MATCH(E1476,'المحافظات'!$A$5:$A$44,0))),"المنطقة غير معروفة",IF(K1476&lt;0,"الخصم أكبر من قيمة الطلب",IF(I1476&amp;""="","اكتب الحالة","")))))</f>
        <v/>
      </c>
    </row>
    <row r="1477">
      <c r="A1477" s="17" t="n"/>
      <c r="B1477" s="5" t="n"/>
      <c r="C1477" s="5" t="n"/>
      <c r="D1477" s="13" t="n"/>
      <c r="E1477" s="5" t="n"/>
      <c r="F1477" s="5" t="n"/>
      <c r="G1477" s="15" t="n"/>
      <c r="H1477" s="14" t="n"/>
      <c r="I1477" s="5" t="n"/>
      <c r="J1477" s="6">
        <f>IF(AND(B1477&amp;""="",F1477&amp;""=""),"",IFERROR(INDEX('المنتجات'!$B$5:$B$204,MATCH($F1477,'المنتجات'!$A$5:$A$204,0))&amp;"",""))</f>
        <v/>
      </c>
      <c r="K1477" s="18">
        <f>IF(AND(B1477&amp;""="",F1477&amp;""=""),"",IFERROR(INDEX('المنتجات'!$D$5:$D$204,MATCH($F1477,'المنتجات'!$A$5:$A$204,0))*G1477-H1477,0))</f>
        <v/>
      </c>
      <c r="L1477" s="18">
        <f>IF(AND(B1477&amp;""="",F1477&amp;""=""),"",IF(I1477="تم التسليم",IFERROR(INDEX('المحافظات'!$B$5:$B$44,MATCH($E1477,'المحافظات'!$A$5:$A$44,0)),0),0))</f>
        <v/>
      </c>
      <c r="M1477" s="18">
        <f>IF(AND(B1477&amp;""="",F1477&amp;""=""),"",IFERROR(INDEX('المنتجات'!$C$5:$C$204,MATCH($F1477,'المنتجات'!$A$5:$A$204,0))*G1477,0))</f>
        <v/>
      </c>
      <c r="N1477" s="18">
        <f>IF(AND(B1477&amp;""="",F1477&amp;""=""),"",IF(I1477="تم التسليم",IFERROR(INDEX('المحافظات'!$C$5:$C$44,MATCH($E1477,'المحافظات'!$A$5:$A$44,0)),0),IF(I1477="مرتجع",IFERROR(INDEX('المحافظات'!$D$5:$D$44,MATCH($E1477,'المحافظات'!$A$5:$A$44,0)),0),0)))</f>
        <v/>
      </c>
      <c r="O1477" s="18">
        <f>IF(AND(B1477&amp;""="",F1477&amp;""=""),"",IF(I1477="تم التسليم",K1477+L1477-M1477-N1477,IF(I1477="مرتجع",-N1477,IF(I1477="ملغي",0,""))))</f>
        <v/>
      </c>
      <c r="P1477" s="6">
        <f>IF(AND(B1477&amp;""="",F1477&amp;""=""),"",IF(NOT(ISNUMBER(MATCH(F1477,'المنتجات'!$A$5:$A$204,0))),"كود المنتج غير معروف",IF(NOT(ISNUMBER(MATCH(E1477,'المحافظات'!$A$5:$A$44,0))),"المنطقة غير معروفة",IF(K1477&lt;0,"الخصم أكبر من قيمة الطلب",IF(I1477&amp;""="","اكتب الحالة","")))))</f>
        <v/>
      </c>
    </row>
    <row r="1478">
      <c r="A1478" s="17" t="n"/>
      <c r="B1478" s="5" t="n"/>
      <c r="C1478" s="5" t="n"/>
      <c r="D1478" s="13" t="n"/>
      <c r="E1478" s="5" t="n"/>
      <c r="F1478" s="5" t="n"/>
      <c r="G1478" s="15" t="n"/>
      <c r="H1478" s="14" t="n"/>
      <c r="I1478" s="5" t="n"/>
      <c r="J1478" s="6">
        <f>IF(AND(B1478&amp;""="",F1478&amp;""=""),"",IFERROR(INDEX('المنتجات'!$B$5:$B$204,MATCH($F1478,'المنتجات'!$A$5:$A$204,0))&amp;"",""))</f>
        <v/>
      </c>
      <c r="K1478" s="18">
        <f>IF(AND(B1478&amp;""="",F1478&amp;""=""),"",IFERROR(INDEX('المنتجات'!$D$5:$D$204,MATCH($F1478,'المنتجات'!$A$5:$A$204,0))*G1478-H1478,0))</f>
        <v/>
      </c>
      <c r="L1478" s="18">
        <f>IF(AND(B1478&amp;""="",F1478&amp;""=""),"",IF(I1478="تم التسليم",IFERROR(INDEX('المحافظات'!$B$5:$B$44,MATCH($E1478,'المحافظات'!$A$5:$A$44,0)),0),0))</f>
        <v/>
      </c>
      <c r="M1478" s="18">
        <f>IF(AND(B1478&amp;""="",F1478&amp;""=""),"",IFERROR(INDEX('المنتجات'!$C$5:$C$204,MATCH($F1478,'المنتجات'!$A$5:$A$204,0))*G1478,0))</f>
        <v/>
      </c>
      <c r="N1478" s="18">
        <f>IF(AND(B1478&amp;""="",F1478&amp;""=""),"",IF(I1478="تم التسليم",IFERROR(INDEX('المحافظات'!$C$5:$C$44,MATCH($E1478,'المحافظات'!$A$5:$A$44,0)),0),IF(I1478="مرتجع",IFERROR(INDEX('المحافظات'!$D$5:$D$44,MATCH($E1478,'المحافظات'!$A$5:$A$44,0)),0),0)))</f>
        <v/>
      </c>
      <c r="O1478" s="18">
        <f>IF(AND(B1478&amp;""="",F1478&amp;""=""),"",IF(I1478="تم التسليم",K1478+L1478-M1478-N1478,IF(I1478="مرتجع",-N1478,IF(I1478="ملغي",0,""))))</f>
        <v/>
      </c>
      <c r="P1478" s="6">
        <f>IF(AND(B1478&amp;""="",F1478&amp;""=""),"",IF(NOT(ISNUMBER(MATCH(F1478,'المنتجات'!$A$5:$A$204,0))),"كود المنتج غير معروف",IF(NOT(ISNUMBER(MATCH(E1478,'المحافظات'!$A$5:$A$44,0))),"المنطقة غير معروفة",IF(K1478&lt;0,"الخصم أكبر من قيمة الطلب",IF(I1478&amp;""="","اكتب الحالة","")))))</f>
        <v/>
      </c>
    </row>
    <row r="1479">
      <c r="A1479" s="17" t="n"/>
      <c r="B1479" s="5" t="n"/>
      <c r="C1479" s="5" t="n"/>
      <c r="D1479" s="13" t="n"/>
      <c r="E1479" s="5" t="n"/>
      <c r="F1479" s="5" t="n"/>
      <c r="G1479" s="15" t="n"/>
      <c r="H1479" s="14" t="n"/>
      <c r="I1479" s="5" t="n"/>
      <c r="J1479" s="6">
        <f>IF(AND(B1479&amp;""="",F1479&amp;""=""),"",IFERROR(INDEX('المنتجات'!$B$5:$B$204,MATCH($F1479,'المنتجات'!$A$5:$A$204,0))&amp;"",""))</f>
        <v/>
      </c>
      <c r="K1479" s="18">
        <f>IF(AND(B1479&amp;""="",F1479&amp;""=""),"",IFERROR(INDEX('المنتجات'!$D$5:$D$204,MATCH($F1479,'المنتجات'!$A$5:$A$204,0))*G1479-H1479,0))</f>
        <v/>
      </c>
      <c r="L1479" s="18">
        <f>IF(AND(B1479&amp;""="",F1479&amp;""=""),"",IF(I1479="تم التسليم",IFERROR(INDEX('المحافظات'!$B$5:$B$44,MATCH($E1479,'المحافظات'!$A$5:$A$44,0)),0),0))</f>
        <v/>
      </c>
      <c r="M1479" s="18">
        <f>IF(AND(B1479&amp;""="",F1479&amp;""=""),"",IFERROR(INDEX('المنتجات'!$C$5:$C$204,MATCH($F1479,'المنتجات'!$A$5:$A$204,0))*G1479,0))</f>
        <v/>
      </c>
      <c r="N1479" s="18">
        <f>IF(AND(B1479&amp;""="",F1479&amp;""=""),"",IF(I1479="تم التسليم",IFERROR(INDEX('المحافظات'!$C$5:$C$44,MATCH($E1479,'المحافظات'!$A$5:$A$44,0)),0),IF(I1479="مرتجع",IFERROR(INDEX('المحافظات'!$D$5:$D$44,MATCH($E1479,'المحافظات'!$A$5:$A$44,0)),0),0)))</f>
        <v/>
      </c>
      <c r="O1479" s="18">
        <f>IF(AND(B1479&amp;""="",F1479&amp;""=""),"",IF(I1479="تم التسليم",K1479+L1479-M1479-N1479,IF(I1479="مرتجع",-N1479,IF(I1479="ملغي",0,""))))</f>
        <v/>
      </c>
      <c r="P1479" s="6">
        <f>IF(AND(B1479&amp;""="",F1479&amp;""=""),"",IF(NOT(ISNUMBER(MATCH(F1479,'المنتجات'!$A$5:$A$204,0))),"كود المنتج غير معروف",IF(NOT(ISNUMBER(MATCH(E1479,'المحافظات'!$A$5:$A$44,0))),"المنطقة غير معروفة",IF(K1479&lt;0,"الخصم أكبر من قيمة الطلب",IF(I1479&amp;""="","اكتب الحالة","")))))</f>
        <v/>
      </c>
    </row>
    <row r="1480">
      <c r="A1480" s="17" t="n"/>
      <c r="B1480" s="5" t="n"/>
      <c r="C1480" s="5" t="n"/>
      <c r="D1480" s="13" t="n"/>
      <c r="E1480" s="5" t="n"/>
      <c r="F1480" s="5" t="n"/>
      <c r="G1480" s="15" t="n"/>
      <c r="H1480" s="14" t="n"/>
      <c r="I1480" s="5" t="n"/>
      <c r="J1480" s="6">
        <f>IF(AND(B1480&amp;""="",F1480&amp;""=""),"",IFERROR(INDEX('المنتجات'!$B$5:$B$204,MATCH($F1480,'المنتجات'!$A$5:$A$204,0))&amp;"",""))</f>
        <v/>
      </c>
      <c r="K1480" s="18">
        <f>IF(AND(B1480&amp;""="",F1480&amp;""=""),"",IFERROR(INDEX('المنتجات'!$D$5:$D$204,MATCH($F1480,'المنتجات'!$A$5:$A$204,0))*G1480-H1480,0))</f>
        <v/>
      </c>
      <c r="L1480" s="18">
        <f>IF(AND(B1480&amp;""="",F1480&amp;""=""),"",IF(I1480="تم التسليم",IFERROR(INDEX('المحافظات'!$B$5:$B$44,MATCH($E1480,'المحافظات'!$A$5:$A$44,0)),0),0))</f>
        <v/>
      </c>
      <c r="M1480" s="18">
        <f>IF(AND(B1480&amp;""="",F1480&amp;""=""),"",IFERROR(INDEX('المنتجات'!$C$5:$C$204,MATCH($F1480,'المنتجات'!$A$5:$A$204,0))*G1480,0))</f>
        <v/>
      </c>
      <c r="N1480" s="18">
        <f>IF(AND(B1480&amp;""="",F1480&amp;""=""),"",IF(I1480="تم التسليم",IFERROR(INDEX('المحافظات'!$C$5:$C$44,MATCH($E1480,'المحافظات'!$A$5:$A$44,0)),0),IF(I1480="مرتجع",IFERROR(INDEX('المحافظات'!$D$5:$D$44,MATCH($E1480,'المحافظات'!$A$5:$A$44,0)),0),0)))</f>
        <v/>
      </c>
      <c r="O1480" s="18">
        <f>IF(AND(B1480&amp;""="",F1480&amp;""=""),"",IF(I1480="تم التسليم",K1480+L1480-M1480-N1480,IF(I1480="مرتجع",-N1480,IF(I1480="ملغي",0,""))))</f>
        <v/>
      </c>
      <c r="P1480" s="6">
        <f>IF(AND(B1480&amp;""="",F1480&amp;""=""),"",IF(NOT(ISNUMBER(MATCH(F1480,'المنتجات'!$A$5:$A$204,0))),"كود المنتج غير معروف",IF(NOT(ISNUMBER(MATCH(E1480,'المحافظات'!$A$5:$A$44,0))),"المنطقة غير معروفة",IF(K1480&lt;0,"الخصم أكبر من قيمة الطلب",IF(I1480&amp;""="","اكتب الحالة","")))))</f>
        <v/>
      </c>
    </row>
    <row r="1481">
      <c r="A1481" s="17" t="n"/>
      <c r="B1481" s="5" t="n"/>
      <c r="C1481" s="5" t="n"/>
      <c r="D1481" s="13" t="n"/>
      <c r="E1481" s="5" t="n"/>
      <c r="F1481" s="5" t="n"/>
      <c r="G1481" s="15" t="n"/>
      <c r="H1481" s="14" t="n"/>
      <c r="I1481" s="5" t="n"/>
      <c r="J1481" s="6">
        <f>IF(AND(B1481&amp;""="",F1481&amp;""=""),"",IFERROR(INDEX('المنتجات'!$B$5:$B$204,MATCH($F1481,'المنتجات'!$A$5:$A$204,0))&amp;"",""))</f>
        <v/>
      </c>
      <c r="K1481" s="18">
        <f>IF(AND(B1481&amp;""="",F1481&amp;""=""),"",IFERROR(INDEX('المنتجات'!$D$5:$D$204,MATCH($F1481,'المنتجات'!$A$5:$A$204,0))*G1481-H1481,0))</f>
        <v/>
      </c>
      <c r="L1481" s="18">
        <f>IF(AND(B1481&amp;""="",F1481&amp;""=""),"",IF(I1481="تم التسليم",IFERROR(INDEX('المحافظات'!$B$5:$B$44,MATCH($E1481,'المحافظات'!$A$5:$A$44,0)),0),0))</f>
        <v/>
      </c>
      <c r="M1481" s="18">
        <f>IF(AND(B1481&amp;""="",F1481&amp;""=""),"",IFERROR(INDEX('المنتجات'!$C$5:$C$204,MATCH($F1481,'المنتجات'!$A$5:$A$204,0))*G1481,0))</f>
        <v/>
      </c>
      <c r="N1481" s="18">
        <f>IF(AND(B1481&amp;""="",F1481&amp;""=""),"",IF(I1481="تم التسليم",IFERROR(INDEX('المحافظات'!$C$5:$C$44,MATCH($E1481,'المحافظات'!$A$5:$A$44,0)),0),IF(I1481="مرتجع",IFERROR(INDEX('المحافظات'!$D$5:$D$44,MATCH($E1481,'المحافظات'!$A$5:$A$44,0)),0),0)))</f>
        <v/>
      </c>
      <c r="O1481" s="18">
        <f>IF(AND(B1481&amp;""="",F1481&amp;""=""),"",IF(I1481="تم التسليم",K1481+L1481-M1481-N1481,IF(I1481="مرتجع",-N1481,IF(I1481="ملغي",0,""))))</f>
        <v/>
      </c>
      <c r="P1481" s="6">
        <f>IF(AND(B1481&amp;""="",F1481&amp;""=""),"",IF(NOT(ISNUMBER(MATCH(F1481,'المنتجات'!$A$5:$A$204,0))),"كود المنتج غير معروف",IF(NOT(ISNUMBER(MATCH(E1481,'المحافظات'!$A$5:$A$44,0))),"المنطقة غير معروفة",IF(K1481&lt;0,"الخصم أكبر من قيمة الطلب",IF(I1481&amp;""="","اكتب الحالة","")))))</f>
        <v/>
      </c>
    </row>
    <row r="1482">
      <c r="A1482" s="17" t="n"/>
      <c r="B1482" s="5" t="n"/>
      <c r="C1482" s="5" t="n"/>
      <c r="D1482" s="13" t="n"/>
      <c r="E1482" s="5" t="n"/>
      <c r="F1482" s="5" t="n"/>
      <c r="G1482" s="15" t="n"/>
      <c r="H1482" s="14" t="n"/>
      <c r="I1482" s="5" t="n"/>
      <c r="J1482" s="6">
        <f>IF(AND(B1482&amp;""="",F1482&amp;""=""),"",IFERROR(INDEX('المنتجات'!$B$5:$B$204,MATCH($F1482,'المنتجات'!$A$5:$A$204,0))&amp;"",""))</f>
        <v/>
      </c>
      <c r="K1482" s="18">
        <f>IF(AND(B1482&amp;""="",F1482&amp;""=""),"",IFERROR(INDEX('المنتجات'!$D$5:$D$204,MATCH($F1482,'المنتجات'!$A$5:$A$204,0))*G1482-H1482,0))</f>
        <v/>
      </c>
      <c r="L1482" s="18">
        <f>IF(AND(B1482&amp;""="",F1482&amp;""=""),"",IF(I1482="تم التسليم",IFERROR(INDEX('المحافظات'!$B$5:$B$44,MATCH($E1482,'المحافظات'!$A$5:$A$44,0)),0),0))</f>
        <v/>
      </c>
      <c r="M1482" s="18">
        <f>IF(AND(B1482&amp;""="",F1482&amp;""=""),"",IFERROR(INDEX('المنتجات'!$C$5:$C$204,MATCH($F1482,'المنتجات'!$A$5:$A$204,0))*G1482,0))</f>
        <v/>
      </c>
      <c r="N1482" s="18">
        <f>IF(AND(B1482&amp;""="",F1482&amp;""=""),"",IF(I1482="تم التسليم",IFERROR(INDEX('المحافظات'!$C$5:$C$44,MATCH($E1482,'المحافظات'!$A$5:$A$44,0)),0),IF(I1482="مرتجع",IFERROR(INDEX('المحافظات'!$D$5:$D$44,MATCH($E1482,'المحافظات'!$A$5:$A$44,0)),0),0)))</f>
        <v/>
      </c>
      <c r="O1482" s="18">
        <f>IF(AND(B1482&amp;""="",F1482&amp;""=""),"",IF(I1482="تم التسليم",K1482+L1482-M1482-N1482,IF(I1482="مرتجع",-N1482,IF(I1482="ملغي",0,""))))</f>
        <v/>
      </c>
      <c r="P1482" s="6">
        <f>IF(AND(B1482&amp;""="",F1482&amp;""=""),"",IF(NOT(ISNUMBER(MATCH(F1482,'المنتجات'!$A$5:$A$204,0))),"كود المنتج غير معروف",IF(NOT(ISNUMBER(MATCH(E1482,'المحافظات'!$A$5:$A$44,0))),"المنطقة غير معروفة",IF(K1482&lt;0,"الخصم أكبر من قيمة الطلب",IF(I1482&amp;""="","اكتب الحالة","")))))</f>
        <v/>
      </c>
    </row>
    <row r="1483">
      <c r="A1483" s="17" t="n"/>
      <c r="B1483" s="5" t="n"/>
      <c r="C1483" s="5" t="n"/>
      <c r="D1483" s="13" t="n"/>
      <c r="E1483" s="5" t="n"/>
      <c r="F1483" s="5" t="n"/>
      <c r="G1483" s="15" t="n"/>
      <c r="H1483" s="14" t="n"/>
      <c r="I1483" s="5" t="n"/>
      <c r="J1483" s="6">
        <f>IF(AND(B1483&amp;""="",F1483&amp;""=""),"",IFERROR(INDEX('المنتجات'!$B$5:$B$204,MATCH($F1483,'المنتجات'!$A$5:$A$204,0))&amp;"",""))</f>
        <v/>
      </c>
      <c r="K1483" s="18">
        <f>IF(AND(B1483&amp;""="",F1483&amp;""=""),"",IFERROR(INDEX('المنتجات'!$D$5:$D$204,MATCH($F1483,'المنتجات'!$A$5:$A$204,0))*G1483-H1483,0))</f>
        <v/>
      </c>
      <c r="L1483" s="18">
        <f>IF(AND(B1483&amp;""="",F1483&amp;""=""),"",IF(I1483="تم التسليم",IFERROR(INDEX('المحافظات'!$B$5:$B$44,MATCH($E1483,'المحافظات'!$A$5:$A$44,0)),0),0))</f>
        <v/>
      </c>
      <c r="M1483" s="18">
        <f>IF(AND(B1483&amp;""="",F1483&amp;""=""),"",IFERROR(INDEX('المنتجات'!$C$5:$C$204,MATCH($F1483,'المنتجات'!$A$5:$A$204,0))*G1483,0))</f>
        <v/>
      </c>
      <c r="N1483" s="18">
        <f>IF(AND(B1483&amp;""="",F1483&amp;""=""),"",IF(I1483="تم التسليم",IFERROR(INDEX('المحافظات'!$C$5:$C$44,MATCH($E1483,'المحافظات'!$A$5:$A$44,0)),0),IF(I1483="مرتجع",IFERROR(INDEX('المحافظات'!$D$5:$D$44,MATCH($E1483,'المحافظات'!$A$5:$A$44,0)),0),0)))</f>
        <v/>
      </c>
      <c r="O1483" s="18">
        <f>IF(AND(B1483&amp;""="",F1483&amp;""=""),"",IF(I1483="تم التسليم",K1483+L1483-M1483-N1483,IF(I1483="مرتجع",-N1483,IF(I1483="ملغي",0,""))))</f>
        <v/>
      </c>
      <c r="P1483" s="6">
        <f>IF(AND(B1483&amp;""="",F1483&amp;""=""),"",IF(NOT(ISNUMBER(MATCH(F1483,'المنتجات'!$A$5:$A$204,0))),"كود المنتج غير معروف",IF(NOT(ISNUMBER(MATCH(E1483,'المحافظات'!$A$5:$A$44,0))),"المنطقة غير معروفة",IF(K1483&lt;0,"الخصم أكبر من قيمة الطلب",IF(I1483&amp;""="","اكتب الحالة","")))))</f>
        <v/>
      </c>
    </row>
    <row r="1484">
      <c r="A1484" s="17" t="n"/>
      <c r="B1484" s="5" t="n"/>
      <c r="C1484" s="5" t="n"/>
      <c r="D1484" s="13" t="n"/>
      <c r="E1484" s="5" t="n"/>
      <c r="F1484" s="5" t="n"/>
      <c r="G1484" s="15" t="n"/>
      <c r="H1484" s="14" t="n"/>
      <c r="I1484" s="5" t="n"/>
      <c r="J1484" s="6">
        <f>IF(AND(B1484&amp;""="",F1484&amp;""=""),"",IFERROR(INDEX('المنتجات'!$B$5:$B$204,MATCH($F1484,'المنتجات'!$A$5:$A$204,0))&amp;"",""))</f>
        <v/>
      </c>
      <c r="K1484" s="18">
        <f>IF(AND(B1484&amp;""="",F1484&amp;""=""),"",IFERROR(INDEX('المنتجات'!$D$5:$D$204,MATCH($F1484,'المنتجات'!$A$5:$A$204,0))*G1484-H1484,0))</f>
        <v/>
      </c>
      <c r="L1484" s="18">
        <f>IF(AND(B1484&amp;""="",F1484&amp;""=""),"",IF(I1484="تم التسليم",IFERROR(INDEX('المحافظات'!$B$5:$B$44,MATCH($E1484,'المحافظات'!$A$5:$A$44,0)),0),0))</f>
        <v/>
      </c>
      <c r="M1484" s="18">
        <f>IF(AND(B1484&amp;""="",F1484&amp;""=""),"",IFERROR(INDEX('المنتجات'!$C$5:$C$204,MATCH($F1484,'المنتجات'!$A$5:$A$204,0))*G1484,0))</f>
        <v/>
      </c>
      <c r="N1484" s="18">
        <f>IF(AND(B1484&amp;""="",F1484&amp;""=""),"",IF(I1484="تم التسليم",IFERROR(INDEX('المحافظات'!$C$5:$C$44,MATCH($E1484,'المحافظات'!$A$5:$A$44,0)),0),IF(I1484="مرتجع",IFERROR(INDEX('المحافظات'!$D$5:$D$44,MATCH($E1484,'المحافظات'!$A$5:$A$44,0)),0),0)))</f>
        <v/>
      </c>
      <c r="O1484" s="18">
        <f>IF(AND(B1484&amp;""="",F1484&amp;""=""),"",IF(I1484="تم التسليم",K1484+L1484-M1484-N1484,IF(I1484="مرتجع",-N1484,IF(I1484="ملغي",0,""))))</f>
        <v/>
      </c>
      <c r="P1484" s="6">
        <f>IF(AND(B1484&amp;""="",F1484&amp;""=""),"",IF(NOT(ISNUMBER(MATCH(F1484,'المنتجات'!$A$5:$A$204,0))),"كود المنتج غير معروف",IF(NOT(ISNUMBER(MATCH(E1484,'المحافظات'!$A$5:$A$44,0))),"المنطقة غير معروفة",IF(K1484&lt;0,"الخصم أكبر من قيمة الطلب",IF(I1484&amp;""="","اكتب الحالة","")))))</f>
        <v/>
      </c>
    </row>
    <row r="1485">
      <c r="A1485" s="17" t="n"/>
      <c r="B1485" s="5" t="n"/>
      <c r="C1485" s="5" t="n"/>
      <c r="D1485" s="13" t="n"/>
      <c r="E1485" s="5" t="n"/>
      <c r="F1485" s="5" t="n"/>
      <c r="G1485" s="15" t="n"/>
      <c r="H1485" s="14" t="n"/>
      <c r="I1485" s="5" t="n"/>
      <c r="J1485" s="6">
        <f>IF(AND(B1485&amp;""="",F1485&amp;""=""),"",IFERROR(INDEX('المنتجات'!$B$5:$B$204,MATCH($F1485,'المنتجات'!$A$5:$A$204,0))&amp;"",""))</f>
        <v/>
      </c>
      <c r="K1485" s="18">
        <f>IF(AND(B1485&amp;""="",F1485&amp;""=""),"",IFERROR(INDEX('المنتجات'!$D$5:$D$204,MATCH($F1485,'المنتجات'!$A$5:$A$204,0))*G1485-H1485,0))</f>
        <v/>
      </c>
      <c r="L1485" s="18">
        <f>IF(AND(B1485&amp;""="",F1485&amp;""=""),"",IF(I1485="تم التسليم",IFERROR(INDEX('المحافظات'!$B$5:$B$44,MATCH($E1485,'المحافظات'!$A$5:$A$44,0)),0),0))</f>
        <v/>
      </c>
      <c r="M1485" s="18">
        <f>IF(AND(B1485&amp;""="",F1485&amp;""=""),"",IFERROR(INDEX('المنتجات'!$C$5:$C$204,MATCH($F1485,'المنتجات'!$A$5:$A$204,0))*G1485,0))</f>
        <v/>
      </c>
      <c r="N1485" s="18">
        <f>IF(AND(B1485&amp;""="",F1485&amp;""=""),"",IF(I1485="تم التسليم",IFERROR(INDEX('المحافظات'!$C$5:$C$44,MATCH($E1485,'المحافظات'!$A$5:$A$44,0)),0),IF(I1485="مرتجع",IFERROR(INDEX('المحافظات'!$D$5:$D$44,MATCH($E1485,'المحافظات'!$A$5:$A$44,0)),0),0)))</f>
        <v/>
      </c>
      <c r="O1485" s="18">
        <f>IF(AND(B1485&amp;""="",F1485&amp;""=""),"",IF(I1485="تم التسليم",K1485+L1485-M1485-N1485,IF(I1485="مرتجع",-N1485,IF(I1485="ملغي",0,""))))</f>
        <v/>
      </c>
      <c r="P1485" s="6">
        <f>IF(AND(B1485&amp;""="",F1485&amp;""=""),"",IF(NOT(ISNUMBER(MATCH(F1485,'المنتجات'!$A$5:$A$204,0))),"كود المنتج غير معروف",IF(NOT(ISNUMBER(MATCH(E1485,'المحافظات'!$A$5:$A$44,0))),"المنطقة غير معروفة",IF(K1485&lt;0,"الخصم أكبر من قيمة الطلب",IF(I1485&amp;""="","اكتب الحالة","")))))</f>
        <v/>
      </c>
    </row>
    <row r="1486">
      <c r="A1486" s="17" t="n"/>
      <c r="B1486" s="5" t="n"/>
      <c r="C1486" s="5" t="n"/>
      <c r="D1486" s="13" t="n"/>
      <c r="E1486" s="5" t="n"/>
      <c r="F1486" s="5" t="n"/>
      <c r="G1486" s="15" t="n"/>
      <c r="H1486" s="14" t="n"/>
      <c r="I1486" s="5" t="n"/>
      <c r="J1486" s="6">
        <f>IF(AND(B1486&amp;""="",F1486&amp;""=""),"",IFERROR(INDEX('المنتجات'!$B$5:$B$204,MATCH($F1486,'المنتجات'!$A$5:$A$204,0))&amp;"",""))</f>
        <v/>
      </c>
      <c r="K1486" s="18">
        <f>IF(AND(B1486&amp;""="",F1486&amp;""=""),"",IFERROR(INDEX('المنتجات'!$D$5:$D$204,MATCH($F1486,'المنتجات'!$A$5:$A$204,0))*G1486-H1486,0))</f>
        <v/>
      </c>
      <c r="L1486" s="18">
        <f>IF(AND(B1486&amp;""="",F1486&amp;""=""),"",IF(I1486="تم التسليم",IFERROR(INDEX('المحافظات'!$B$5:$B$44,MATCH($E1486,'المحافظات'!$A$5:$A$44,0)),0),0))</f>
        <v/>
      </c>
      <c r="M1486" s="18">
        <f>IF(AND(B1486&amp;""="",F1486&amp;""=""),"",IFERROR(INDEX('المنتجات'!$C$5:$C$204,MATCH($F1486,'المنتجات'!$A$5:$A$204,0))*G1486,0))</f>
        <v/>
      </c>
      <c r="N1486" s="18">
        <f>IF(AND(B1486&amp;""="",F1486&amp;""=""),"",IF(I1486="تم التسليم",IFERROR(INDEX('المحافظات'!$C$5:$C$44,MATCH($E1486,'المحافظات'!$A$5:$A$44,0)),0),IF(I1486="مرتجع",IFERROR(INDEX('المحافظات'!$D$5:$D$44,MATCH($E1486,'المحافظات'!$A$5:$A$44,0)),0),0)))</f>
        <v/>
      </c>
      <c r="O1486" s="18">
        <f>IF(AND(B1486&amp;""="",F1486&amp;""=""),"",IF(I1486="تم التسليم",K1486+L1486-M1486-N1486,IF(I1486="مرتجع",-N1486,IF(I1486="ملغي",0,""))))</f>
        <v/>
      </c>
      <c r="P1486" s="6">
        <f>IF(AND(B1486&amp;""="",F1486&amp;""=""),"",IF(NOT(ISNUMBER(MATCH(F1486,'المنتجات'!$A$5:$A$204,0))),"كود المنتج غير معروف",IF(NOT(ISNUMBER(MATCH(E1486,'المحافظات'!$A$5:$A$44,0))),"المنطقة غير معروفة",IF(K1486&lt;0,"الخصم أكبر من قيمة الطلب",IF(I1486&amp;""="","اكتب الحالة","")))))</f>
        <v/>
      </c>
    </row>
    <row r="1487">
      <c r="A1487" s="17" t="n"/>
      <c r="B1487" s="5" t="n"/>
      <c r="C1487" s="5" t="n"/>
      <c r="D1487" s="13" t="n"/>
      <c r="E1487" s="5" t="n"/>
      <c r="F1487" s="5" t="n"/>
      <c r="G1487" s="15" t="n"/>
      <c r="H1487" s="14" t="n"/>
      <c r="I1487" s="5" t="n"/>
      <c r="J1487" s="6">
        <f>IF(AND(B1487&amp;""="",F1487&amp;""=""),"",IFERROR(INDEX('المنتجات'!$B$5:$B$204,MATCH($F1487,'المنتجات'!$A$5:$A$204,0))&amp;"",""))</f>
        <v/>
      </c>
      <c r="K1487" s="18">
        <f>IF(AND(B1487&amp;""="",F1487&amp;""=""),"",IFERROR(INDEX('المنتجات'!$D$5:$D$204,MATCH($F1487,'المنتجات'!$A$5:$A$204,0))*G1487-H1487,0))</f>
        <v/>
      </c>
      <c r="L1487" s="18">
        <f>IF(AND(B1487&amp;""="",F1487&amp;""=""),"",IF(I1487="تم التسليم",IFERROR(INDEX('المحافظات'!$B$5:$B$44,MATCH($E1487,'المحافظات'!$A$5:$A$44,0)),0),0))</f>
        <v/>
      </c>
      <c r="M1487" s="18">
        <f>IF(AND(B1487&amp;""="",F1487&amp;""=""),"",IFERROR(INDEX('المنتجات'!$C$5:$C$204,MATCH($F1487,'المنتجات'!$A$5:$A$204,0))*G1487,0))</f>
        <v/>
      </c>
      <c r="N1487" s="18">
        <f>IF(AND(B1487&amp;""="",F1487&amp;""=""),"",IF(I1487="تم التسليم",IFERROR(INDEX('المحافظات'!$C$5:$C$44,MATCH($E1487,'المحافظات'!$A$5:$A$44,0)),0),IF(I1487="مرتجع",IFERROR(INDEX('المحافظات'!$D$5:$D$44,MATCH($E1487,'المحافظات'!$A$5:$A$44,0)),0),0)))</f>
        <v/>
      </c>
      <c r="O1487" s="18">
        <f>IF(AND(B1487&amp;""="",F1487&amp;""=""),"",IF(I1487="تم التسليم",K1487+L1487-M1487-N1487,IF(I1487="مرتجع",-N1487,IF(I1487="ملغي",0,""))))</f>
        <v/>
      </c>
      <c r="P1487" s="6">
        <f>IF(AND(B1487&amp;""="",F1487&amp;""=""),"",IF(NOT(ISNUMBER(MATCH(F1487,'المنتجات'!$A$5:$A$204,0))),"كود المنتج غير معروف",IF(NOT(ISNUMBER(MATCH(E1487,'المحافظات'!$A$5:$A$44,0))),"المنطقة غير معروفة",IF(K1487&lt;0,"الخصم أكبر من قيمة الطلب",IF(I1487&amp;""="","اكتب الحالة","")))))</f>
        <v/>
      </c>
    </row>
    <row r="1488">
      <c r="A1488" s="17" t="n"/>
      <c r="B1488" s="5" t="n"/>
      <c r="C1488" s="5" t="n"/>
      <c r="D1488" s="13" t="n"/>
      <c r="E1488" s="5" t="n"/>
      <c r="F1488" s="5" t="n"/>
      <c r="G1488" s="15" t="n"/>
      <c r="H1488" s="14" t="n"/>
      <c r="I1488" s="5" t="n"/>
      <c r="J1488" s="6">
        <f>IF(AND(B1488&amp;""="",F1488&amp;""=""),"",IFERROR(INDEX('المنتجات'!$B$5:$B$204,MATCH($F1488,'المنتجات'!$A$5:$A$204,0))&amp;"",""))</f>
        <v/>
      </c>
      <c r="K1488" s="18">
        <f>IF(AND(B1488&amp;""="",F1488&amp;""=""),"",IFERROR(INDEX('المنتجات'!$D$5:$D$204,MATCH($F1488,'المنتجات'!$A$5:$A$204,0))*G1488-H1488,0))</f>
        <v/>
      </c>
      <c r="L1488" s="18">
        <f>IF(AND(B1488&amp;""="",F1488&amp;""=""),"",IF(I1488="تم التسليم",IFERROR(INDEX('المحافظات'!$B$5:$B$44,MATCH($E1488,'المحافظات'!$A$5:$A$44,0)),0),0))</f>
        <v/>
      </c>
      <c r="M1488" s="18">
        <f>IF(AND(B1488&amp;""="",F1488&amp;""=""),"",IFERROR(INDEX('المنتجات'!$C$5:$C$204,MATCH($F1488,'المنتجات'!$A$5:$A$204,0))*G1488,0))</f>
        <v/>
      </c>
      <c r="N1488" s="18">
        <f>IF(AND(B1488&amp;""="",F1488&amp;""=""),"",IF(I1488="تم التسليم",IFERROR(INDEX('المحافظات'!$C$5:$C$44,MATCH($E1488,'المحافظات'!$A$5:$A$44,0)),0),IF(I1488="مرتجع",IFERROR(INDEX('المحافظات'!$D$5:$D$44,MATCH($E1488,'المحافظات'!$A$5:$A$44,0)),0),0)))</f>
        <v/>
      </c>
      <c r="O1488" s="18">
        <f>IF(AND(B1488&amp;""="",F1488&amp;""=""),"",IF(I1488="تم التسليم",K1488+L1488-M1488-N1488,IF(I1488="مرتجع",-N1488,IF(I1488="ملغي",0,""))))</f>
        <v/>
      </c>
      <c r="P1488" s="6">
        <f>IF(AND(B1488&amp;""="",F1488&amp;""=""),"",IF(NOT(ISNUMBER(MATCH(F1488,'المنتجات'!$A$5:$A$204,0))),"كود المنتج غير معروف",IF(NOT(ISNUMBER(MATCH(E1488,'المحافظات'!$A$5:$A$44,0))),"المنطقة غير معروفة",IF(K1488&lt;0,"الخصم أكبر من قيمة الطلب",IF(I1488&amp;""="","اكتب الحالة","")))))</f>
        <v/>
      </c>
    </row>
    <row r="1489">
      <c r="A1489" s="17" t="n"/>
      <c r="B1489" s="5" t="n"/>
      <c r="C1489" s="5" t="n"/>
      <c r="D1489" s="13" t="n"/>
      <c r="E1489" s="5" t="n"/>
      <c r="F1489" s="5" t="n"/>
      <c r="G1489" s="15" t="n"/>
      <c r="H1489" s="14" t="n"/>
      <c r="I1489" s="5" t="n"/>
      <c r="J1489" s="6">
        <f>IF(AND(B1489&amp;""="",F1489&amp;""=""),"",IFERROR(INDEX('المنتجات'!$B$5:$B$204,MATCH($F1489,'المنتجات'!$A$5:$A$204,0))&amp;"",""))</f>
        <v/>
      </c>
      <c r="K1489" s="18">
        <f>IF(AND(B1489&amp;""="",F1489&amp;""=""),"",IFERROR(INDEX('المنتجات'!$D$5:$D$204,MATCH($F1489,'المنتجات'!$A$5:$A$204,0))*G1489-H1489,0))</f>
        <v/>
      </c>
      <c r="L1489" s="18">
        <f>IF(AND(B1489&amp;""="",F1489&amp;""=""),"",IF(I1489="تم التسليم",IFERROR(INDEX('المحافظات'!$B$5:$B$44,MATCH($E1489,'المحافظات'!$A$5:$A$44,0)),0),0))</f>
        <v/>
      </c>
      <c r="M1489" s="18">
        <f>IF(AND(B1489&amp;""="",F1489&amp;""=""),"",IFERROR(INDEX('المنتجات'!$C$5:$C$204,MATCH($F1489,'المنتجات'!$A$5:$A$204,0))*G1489,0))</f>
        <v/>
      </c>
      <c r="N1489" s="18">
        <f>IF(AND(B1489&amp;""="",F1489&amp;""=""),"",IF(I1489="تم التسليم",IFERROR(INDEX('المحافظات'!$C$5:$C$44,MATCH($E1489,'المحافظات'!$A$5:$A$44,0)),0),IF(I1489="مرتجع",IFERROR(INDEX('المحافظات'!$D$5:$D$44,MATCH($E1489,'المحافظات'!$A$5:$A$44,0)),0),0)))</f>
        <v/>
      </c>
      <c r="O1489" s="18">
        <f>IF(AND(B1489&amp;""="",F1489&amp;""=""),"",IF(I1489="تم التسليم",K1489+L1489-M1489-N1489,IF(I1489="مرتجع",-N1489,IF(I1489="ملغي",0,""))))</f>
        <v/>
      </c>
      <c r="P1489" s="6">
        <f>IF(AND(B1489&amp;""="",F1489&amp;""=""),"",IF(NOT(ISNUMBER(MATCH(F1489,'المنتجات'!$A$5:$A$204,0))),"كود المنتج غير معروف",IF(NOT(ISNUMBER(MATCH(E1489,'المحافظات'!$A$5:$A$44,0))),"المنطقة غير معروفة",IF(K1489&lt;0,"الخصم أكبر من قيمة الطلب",IF(I1489&amp;""="","اكتب الحالة","")))))</f>
        <v/>
      </c>
    </row>
    <row r="1490">
      <c r="A1490" s="17" t="n"/>
      <c r="B1490" s="5" t="n"/>
      <c r="C1490" s="5" t="n"/>
      <c r="D1490" s="13" t="n"/>
      <c r="E1490" s="5" t="n"/>
      <c r="F1490" s="5" t="n"/>
      <c r="G1490" s="15" t="n"/>
      <c r="H1490" s="14" t="n"/>
      <c r="I1490" s="5" t="n"/>
      <c r="J1490" s="6">
        <f>IF(AND(B1490&amp;""="",F1490&amp;""=""),"",IFERROR(INDEX('المنتجات'!$B$5:$B$204,MATCH($F1490,'المنتجات'!$A$5:$A$204,0))&amp;"",""))</f>
        <v/>
      </c>
      <c r="K1490" s="18">
        <f>IF(AND(B1490&amp;""="",F1490&amp;""=""),"",IFERROR(INDEX('المنتجات'!$D$5:$D$204,MATCH($F1490,'المنتجات'!$A$5:$A$204,0))*G1490-H1490,0))</f>
        <v/>
      </c>
      <c r="L1490" s="18">
        <f>IF(AND(B1490&amp;""="",F1490&amp;""=""),"",IF(I1490="تم التسليم",IFERROR(INDEX('المحافظات'!$B$5:$B$44,MATCH($E1490,'المحافظات'!$A$5:$A$44,0)),0),0))</f>
        <v/>
      </c>
      <c r="M1490" s="18">
        <f>IF(AND(B1490&amp;""="",F1490&amp;""=""),"",IFERROR(INDEX('المنتجات'!$C$5:$C$204,MATCH($F1490,'المنتجات'!$A$5:$A$204,0))*G1490,0))</f>
        <v/>
      </c>
      <c r="N1490" s="18">
        <f>IF(AND(B1490&amp;""="",F1490&amp;""=""),"",IF(I1490="تم التسليم",IFERROR(INDEX('المحافظات'!$C$5:$C$44,MATCH($E1490,'المحافظات'!$A$5:$A$44,0)),0),IF(I1490="مرتجع",IFERROR(INDEX('المحافظات'!$D$5:$D$44,MATCH($E1490,'المحافظات'!$A$5:$A$44,0)),0),0)))</f>
        <v/>
      </c>
      <c r="O1490" s="18">
        <f>IF(AND(B1490&amp;""="",F1490&amp;""=""),"",IF(I1490="تم التسليم",K1490+L1490-M1490-N1490,IF(I1490="مرتجع",-N1490,IF(I1490="ملغي",0,""))))</f>
        <v/>
      </c>
      <c r="P1490" s="6">
        <f>IF(AND(B1490&amp;""="",F1490&amp;""=""),"",IF(NOT(ISNUMBER(MATCH(F1490,'المنتجات'!$A$5:$A$204,0))),"كود المنتج غير معروف",IF(NOT(ISNUMBER(MATCH(E1490,'المحافظات'!$A$5:$A$44,0))),"المنطقة غير معروفة",IF(K1490&lt;0,"الخصم أكبر من قيمة الطلب",IF(I1490&amp;""="","اكتب الحالة","")))))</f>
        <v/>
      </c>
    </row>
    <row r="1491">
      <c r="A1491" s="17" t="n"/>
      <c r="B1491" s="5" t="n"/>
      <c r="C1491" s="5" t="n"/>
      <c r="D1491" s="13" t="n"/>
      <c r="E1491" s="5" t="n"/>
      <c r="F1491" s="5" t="n"/>
      <c r="G1491" s="15" t="n"/>
      <c r="H1491" s="14" t="n"/>
      <c r="I1491" s="5" t="n"/>
      <c r="J1491" s="6">
        <f>IF(AND(B1491&amp;""="",F1491&amp;""=""),"",IFERROR(INDEX('المنتجات'!$B$5:$B$204,MATCH($F1491,'المنتجات'!$A$5:$A$204,0))&amp;"",""))</f>
        <v/>
      </c>
      <c r="K1491" s="18">
        <f>IF(AND(B1491&amp;""="",F1491&amp;""=""),"",IFERROR(INDEX('المنتجات'!$D$5:$D$204,MATCH($F1491,'المنتجات'!$A$5:$A$204,0))*G1491-H1491,0))</f>
        <v/>
      </c>
      <c r="L1491" s="18">
        <f>IF(AND(B1491&amp;""="",F1491&amp;""=""),"",IF(I1491="تم التسليم",IFERROR(INDEX('المحافظات'!$B$5:$B$44,MATCH($E1491,'المحافظات'!$A$5:$A$44,0)),0),0))</f>
        <v/>
      </c>
      <c r="M1491" s="18">
        <f>IF(AND(B1491&amp;""="",F1491&amp;""=""),"",IFERROR(INDEX('المنتجات'!$C$5:$C$204,MATCH($F1491,'المنتجات'!$A$5:$A$204,0))*G1491,0))</f>
        <v/>
      </c>
      <c r="N1491" s="18">
        <f>IF(AND(B1491&amp;""="",F1491&amp;""=""),"",IF(I1491="تم التسليم",IFERROR(INDEX('المحافظات'!$C$5:$C$44,MATCH($E1491,'المحافظات'!$A$5:$A$44,0)),0),IF(I1491="مرتجع",IFERROR(INDEX('المحافظات'!$D$5:$D$44,MATCH($E1491,'المحافظات'!$A$5:$A$44,0)),0),0)))</f>
        <v/>
      </c>
      <c r="O1491" s="18">
        <f>IF(AND(B1491&amp;""="",F1491&amp;""=""),"",IF(I1491="تم التسليم",K1491+L1491-M1491-N1491,IF(I1491="مرتجع",-N1491,IF(I1491="ملغي",0,""))))</f>
        <v/>
      </c>
      <c r="P1491" s="6">
        <f>IF(AND(B1491&amp;""="",F1491&amp;""=""),"",IF(NOT(ISNUMBER(MATCH(F1491,'المنتجات'!$A$5:$A$204,0))),"كود المنتج غير معروف",IF(NOT(ISNUMBER(MATCH(E1491,'المحافظات'!$A$5:$A$44,0))),"المنطقة غير معروفة",IF(K1491&lt;0,"الخصم أكبر من قيمة الطلب",IF(I1491&amp;""="","اكتب الحالة","")))))</f>
        <v/>
      </c>
    </row>
    <row r="1492">
      <c r="A1492" s="17" t="n"/>
      <c r="B1492" s="5" t="n"/>
      <c r="C1492" s="5" t="n"/>
      <c r="D1492" s="13" t="n"/>
      <c r="E1492" s="5" t="n"/>
      <c r="F1492" s="5" t="n"/>
      <c r="G1492" s="15" t="n"/>
      <c r="H1492" s="14" t="n"/>
      <c r="I1492" s="5" t="n"/>
      <c r="J1492" s="6">
        <f>IF(AND(B1492&amp;""="",F1492&amp;""=""),"",IFERROR(INDEX('المنتجات'!$B$5:$B$204,MATCH($F1492,'المنتجات'!$A$5:$A$204,0))&amp;"",""))</f>
        <v/>
      </c>
      <c r="K1492" s="18">
        <f>IF(AND(B1492&amp;""="",F1492&amp;""=""),"",IFERROR(INDEX('المنتجات'!$D$5:$D$204,MATCH($F1492,'المنتجات'!$A$5:$A$204,0))*G1492-H1492,0))</f>
        <v/>
      </c>
      <c r="L1492" s="18">
        <f>IF(AND(B1492&amp;""="",F1492&amp;""=""),"",IF(I1492="تم التسليم",IFERROR(INDEX('المحافظات'!$B$5:$B$44,MATCH($E1492,'المحافظات'!$A$5:$A$44,0)),0),0))</f>
        <v/>
      </c>
      <c r="M1492" s="18">
        <f>IF(AND(B1492&amp;""="",F1492&amp;""=""),"",IFERROR(INDEX('المنتجات'!$C$5:$C$204,MATCH($F1492,'المنتجات'!$A$5:$A$204,0))*G1492,0))</f>
        <v/>
      </c>
      <c r="N1492" s="18">
        <f>IF(AND(B1492&amp;""="",F1492&amp;""=""),"",IF(I1492="تم التسليم",IFERROR(INDEX('المحافظات'!$C$5:$C$44,MATCH($E1492,'المحافظات'!$A$5:$A$44,0)),0),IF(I1492="مرتجع",IFERROR(INDEX('المحافظات'!$D$5:$D$44,MATCH($E1492,'المحافظات'!$A$5:$A$44,0)),0),0)))</f>
        <v/>
      </c>
      <c r="O1492" s="18">
        <f>IF(AND(B1492&amp;""="",F1492&amp;""=""),"",IF(I1492="تم التسليم",K1492+L1492-M1492-N1492,IF(I1492="مرتجع",-N1492,IF(I1492="ملغي",0,""))))</f>
        <v/>
      </c>
      <c r="P1492" s="6">
        <f>IF(AND(B1492&amp;""="",F1492&amp;""=""),"",IF(NOT(ISNUMBER(MATCH(F1492,'المنتجات'!$A$5:$A$204,0))),"كود المنتج غير معروف",IF(NOT(ISNUMBER(MATCH(E1492,'المحافظات'!$A$5:$A$44,0))),"المنطقة غير معروفة",IF(K1492&lt;0,"الخصم أكبر من قيمة الطلب",IF(I1492&amp;""="","اكتب الحالة","")))))</f>
        <v/>
      </c>
    </row>
    <row r="1493">
      <c r="A1493" s="17" t="n"/>
      <c r="B1493" s="5" t="n"/>
      <c r="C1493" s="5" t="n"/>
      <c r="D1493" s="13" t="n"/>
      <c r="E1493" s="5" t="n"/>
      <c r="F1493" s="5" t="n"/>
      <c r="G1493" s="15" t="n"/>
      <c r="H1493" s="14" t="n"/>
      <c r="I1493" s="5" t="n"/>
      <c r="J1493" s="6">
        <f>IF(AND(B1493&amp;""="",F1493&amp;""=""),"",IFERROR(INDEX('المنتجات'!$B$5:$B$204,MATCH($F1493,'المنتجات'!$A$5:$A$204,0))&amp;"",""))</f>
        <v/>
      </c>
      <c r="K1493" s="18">
        <f>IF(AND(B1493&amp;""="",F1493&amp;""=""),"",IFERROR(INDEX('المنتجات'!$D$5:$D$204,MATCH($F1493,'المنتجات'!$A$5:$A$204,0))*G1493-H1493,0))</f>
        <v/>
      </c>
      <c r="L1493" s="18">
        <f>IF(AND(B1493&amp;""="",F1493&amp;""=""),"",IF(I1493="تم التسليم",IFERROR(INDEX('المحافظات'!$B$5:$B$44,MATCH($E1493,'المحافظات'!$A$5:$A$44,0)),0),0))</f>
        <v/>
      </c>
      <c r="M1493" s="18">
        <f>IF(AND(B1493&amp;""="",F1493&amp;""=""),"",IFERROR(INDEX('المنتجات'!$C$5:$C$204,MATCH($F1493,'المنتجات'!$A$5:$A$204,0))*G1493,0))</f>
        <v/>
      </c>
      <c r="N1493" s="18">
        <f>IF(AND(B1493&amp;""="",F1493&amp;""=""),"",IF(I1493="تم التسليم",IFERROR(INDEX('المحافظات'!$C$5:$C$44,MATCH($E1493,'المحافظات'!$A$5:$A$44,0)),0),IF(I1493="مرتجع",IFERROR(INDEX('المحافظات'!$D$5:$D$44,MATCH($E1493,'المحافظات'!$A$5:$A$44,0)),0),0)))</f>
        <v/>
      </c>
      <c r="O1493" s="18">
        <f>IF(AND(B1493&amp;""="",F1493&amp;""=""),"",IF(I1493="تم التسليم",K1493+L1493-M1493-N1493,IF(I1493="مرتجع",-N1493,IF(I1493="ملغي",0,""))))</f>
        <v/>
      </c>
      <c r="P1493" s="6">
        <f>IF(AND(B1493&amp;""="",F1493&amp;""=""),"",IF(NOT(ISNUMBER(MATCH(F1493,'المنتجات'!$A$5:$A$204,0))),"كود المنتج غير معروف",IF(NOT(ISNUMBER(MATCH(E1493,'المحافظات'!$A$5:$A$44,0))),"المنطقة غير معروفة",IF(K1493&lt;0,"الخصم أكبر من قيمة الطلب",IF(I1493&amp;""="","اكتب الحالة","")))))</f>
        <v/>
      </c>
    </row>
    <row r="1494">
      <c r="A1494" s="17" t="n"/>
      <c r="B1494" s="5" t="n"/>
      <c r="C1494" s="5" t="n"/>
      <c r="D1494" s="13" t="n"/>
      <c r="E1494" s="5" t="n"/>
      <c r="F1494" s="5" t="n"/>
      <c r="G1494" s="15" t="n"/>
      <c r="H1494" s="14" t="n"/>
      <c r="I1494" s="5" t="n"/>
      <c r="J1494" s="6">
        <f>IF(AND(B1494&amp;""="",F1494&amp;""=""),"",IFERROR(INDEX('المنتجات'!$B$5:$B$204,MATCH($F1494,'المنتجات'!$A$5:$A$204,0))&amp;"",""))</f>
        <v/>
      </c>
      <c r="K1494" s="18">
        <f>IF(AND(B1494&amp;""="",F1494&amp;""=""),"",IFERROR(INDEX('المنتجات'!$D$5:$D$204,MATCH($F1494,'المنتجات'!$A$5:$A$204,0))*G1494-H1494,0))</f>
        <v/>
      </c>
      <c r="L1494" s="18">
        <f>IF(AND(B1494&amp;""="",F1494&amp;""=""),"",IF(I1494="تم التسليم",IFERROR(INDEX('المحافظات'!$B$5:$B$44,MATCH($E1494,'المحافظات'!$A$5:$A$44,0)),0),0))</f>
        <v/>
      </c>
      <c r="M1494" s="18">
        <f>IF(AND(B1494&amp;""="",F1494&amp;""=""),"",IFERROR(INDEX('المنتجات'!$C$5:$C$204,MATCH($F1494,'المنتجات'!$A$5:$A$204,0))*G1494,0))</f>
        <v/>
      </c>
      <c r="N1494" s="18">
        <f>IF(AND(B1494&amp;""="",F1494&amp;""=""),"",IF(I1494="تم التسليم",IFERROR(INDEX('المحافظات'!$C$5:$C$44,MATCH($E1494,'المحافظات'!$A$5:$A$44,0)),0),IF(I1494="مرتجع",IFERROR(INDEX('المحافظات'!$D$5:$D$44,MATCH($E1494,'المحافظات'!$A$5:$A$44,0)),0),0)))</f>
        <v/>
      </c>
      <c r="O1494" s="18">
        <f>IF(AND(B1494&amp;""="",F1494&amp;""=""),"",IF(I1494="تم التسليم",K1494+L1494-M1494-N1494,IF(I1494="مرتجع",-N1494,IF(I1494="ملغي",0,""))))</f>
        <v/>
      </c>
      <c r="P1494" s="6">
        <f>IF(AND(B1494&amp;""="",F1494&amp;""=""),"",IF(NOT(ISNUMBER(MATCH(F1494,'المنتجات'!$A$5:$A$204,0))),"كود المنتج غير معروف",IF(NOT(ISNUMBER(MATCH(E1494,'المحافظات'!$A$5:$A$44,0))),"المنطقة غير معروفة",IF(K1494&lt;0,"الخصم أكبر من قيمة الطلب",IF(I1494&amp;""="","اكتب الحالة","")))))</f>
        <v/>
      </c>
    </row>
    <row r="1495">
      <c r="A1495" s="17" t="n"/>
      <c r="B1495" s="5" t="n"/>
      <c r="C1495" s="5" t="n"/>
      <c r="D1495" s="13" t="n"/>
      <c r="E1495" s="5" t="n"/>
      <c r="F1495" s="5" t="n"/>
      <c r="G1495" s="15" t="n"/>
      <c r="H1495" s="14" t="n"/>
      <c r="I1495" s="5" t="n"/>
      <c r="J1495" s="6">
        <f>IF(AND(B1495&amp;""="",F1495&amp;""=""),"",IFERROR(INDEX('المنتجات'!$B$5:$B$204,MATCH($F1495,'المنتجات'!$A$5:$A$204,0))&amp;"",""))</f>
        <v/>
      </c>
      <c r="K1495" s="18">
        <f>IF(AND(B1495&amp;""="",F1495&amp;""=""),"",IFERROR(INDEX('المنتجات'!$D$5:$D$204,MATCH($F1495,'المنتجات'!$A$5:$A$204,0))*G1495-H1495,0))</f>
        <v/>
      </c>
      <c r="L1495" s="18">
        <f>IF(AND(B1495&amp;""="",F1495&amp;""=""),"",IF(I1495="تم التسليم",IFERROR(INDEX('المحافظات'!$B$5:$B$44,MATCH($E1495,'المحافظات'!$A$5:$A$44,0)),0),0))</f>
        <v/>
      </c>
      <c r="M1495" s="18">
        <f>IF(AND(B1495&amp;""="",F1495&amp;""=""),"",IFERROR(INDEX('المنتجات'!$C$5:$C$204,MATCH($F1495,'المنتجات'!$A$5:$A$204,0))*G1495,0))</f>
        <v/>
      </c>
      <c r="N1495" s="18">
        <f>IF(AND(B1495&amp;""="",F1495&amp;""=""),"",IF(I1495="تم التسليم",IFERROR(INDEX('المحافظات'!$C$5:$C$44,MATCH($E1495,'المحافظات'!$A$5:$A$44,0)),0),IF(I1495="مرتجع",IFERROR(INDEX('المحافظات'!$D$5:$D$44,MATCH($E1495,'المحافظات'!$A$5:$A$44,0)),0),0)))</f>
        <v/>
      </c>
      <c r="O1495" s="18">
        <f>IF(AND(B1495&amp;""="",F1495&amp;""=""),"",IF(I1495="تم التسليم",K1495+L1495-M1495-N1495,IF(I1495="مرتجع",-N1495,IF(I1495="ملغي",0,""))))</f>
        <v/>
      </c>
      <c r="P1495" s="6">
        <f>IF(AND(B1495&amp;""="",F1495&amp;""=""),"",IF(NOT(ISNUMBER(MATCH(F1495,'المنتجات'!$A$5:$A$204,0))),"كود المنتج غير معروف",IF(NOT(ISNUMBER(MATCH(E1495,'المحافظات'!$A$5:$A$44,0))),"المنطقة غير معروفة",IF(K1495&lt;0,"الخصم أكبر من قيمة الطلب",IF(I1495&amp;""="","اكتب الحالة","")))))</f>
        <v/>
      </c>
    </row>
    <row r="1496">
      <c r="A1496" s="17" t="n"/>
      <c r="B1496" s="5" t="n"/>
      <c r="C1496" s="5" t="n"/>
      <c r="D1496" s="13" t="n"/>
      <c r="E1496" s="5" t="n"/>
      <c r="F1496" s="5" t="n"/>
      <c r="G1496" s="15" t="n"/>
      <c r="H1496" s="14" t="n"/>
      <c r="I1496" s="5" t="n"/>
      <c r="J1496" s="6">
        <f>IF(AND(B1496&amp;""="",F1496&amp;""=""),"",IFERROR(INDEX('المنتجات'!$B$5:$B$204,MATCH($F1496,'المنتجات'!$A$5:$A$204,0))&amp;"",""))</f>
        <v/>
      </c>
      <c r="K1496" s="18">
        <f>IF(AND(B1496&amp;""="",F1496&amp;""=""),"",IFERROR(INDEX('المنتجات'!$D$5:$D$204,MATCH($F1496,'المنتجات'!$A$5:$A$204,0))*G1496-H1496,0))</f>
        <v/>
      </c>
      <c r="L1496" s="18">
        <f>IF(AND(B1496&amp;""="",F1496&amp;""=""),"",IF(I1496="تم التسليم",IFERROR(INDEX('المحافظات'!$B$5:$B$44,MATCH($E1496,'المحافظات'!$A$5:$A$44,0)),0),0))</f>
        <v/>
      </c>
      <c r="M1496" s="18">
        <f>IF(AND(B1496&amp;""="",F1496&amp;""=""),"",IFERROR(INDEX('المنتجات'!$C$5:$C$204,MATCH($F1496,'المنتجات'!$A$5:$A$204,0))*G1496,0))</f>
        <v/>
      </c>
      <c r="N1496" s="18">
        <f>IF(AND(B1496&amp;""="",F1496&amp;""=""),"",IF(I1496="تم التسليم",IFERROR(INDEX('المحافظات'!$C$5:$C$44,MATCH($E1496,'المحافظات'!$A$5:$A$44,0)),0),IF(I1496="مرتجع",IFERROR(INDEX('المحافظات'!$D$5:$D$44,MATCH($E1496,'المحافظات'!$A$5:$A$44,0)),0),0)))</f>
        <v/>
      </c>
      <c r="O1496" s="18">
        <f>IF(AND(B1496&amp;""="",F1496&amp;""=""),"",IF(I1496="تم التسليم",K1496+L1496-M1496-N1496,IF(I1496="مرتجع",-N1496,IF(I1496="ملغي",0,""))))</f>
        <v/>
      </c>
      <c r="P1496" s="6">
        <f>IF(AND(B1496&amp;""="",F1496&amp;""=""),"",IF(NOT(ISNUMBER(MATCH(F1496,'المنتجات'!$A$5:$A$204,0))),"كود المنتج غير معروف",IF(NOT(ISNUMBER(MATCH(E1496,'المحافظات'!$A$5:$A$44,0))),"المنطقة غير معروفة",IF(K1496&lt;0,"الخصم أكبر من قيمة الطلب",IF(I1496&amp;""="","اكتب الحالة","")))))</f>
        <v/>
      </c>
    </row>
    <row r="1497">
      <c r="A1497" s="17" t="n"/>
      <c r="B1497" s="5" t="n"/>
      <c r="C1497" s="5" t="n"/>
      <c r="D1497" s="13" t="n"/>
      <c r="E1497" s="5" t="n"/>
      <c r="F1497" s="5" t="n"/>
      <c r="G1497" s="15" t="n"/>
      <c r="H1497" s="14" t="n"/>
      <c r="I1497" s="5" t="n"/>
      <c r="J1497" s="6">
        <f>IF(AND(B1497&amp;""="",F1497&amp;""=""),"",IFERROR(INDEX('المنتجات'!$B$5:$B$204,MATCH($F1497,'المنتجات'!$A$5:$A$204,0))&amp;"",""))</f>
        <v/>
      </c>
      <c r="K1497" s="18">
        <f>IF(AND(B1497&amp;""="",F1497&amp;""=""),"",IFERROR(INDEX('المنتجات'!$D$5:$D$204,MATCH($F1497,'المنتجات'!$A$5:$A$204,0))*G1497-H1497,0))</f>
        <v/>
      </c>
      <c r="L1497" s="18">
        <f>IF(AND(B1497&amp;""="",F1497&amp;""=""),"",IF(I1497="تم التسليم",IFERROR(INDEX('المحافظات'!$B$5:$B$44,MATCH($E1497,'المحافظات'!$A$5:$A$44,0)),0),0))</f>
        <v/>
      </c>
      <c r="M1497" s="18">
        <f>IF(AND(B1497&amp;""="",F1497&amp;""=""),"",IFERROR(INDEX('المنتجات'!$C$5:$C$204,MATCH($F1497,'المنتجات'!$A$5:$A$204,0))*G1497,0))</f>
        <v/>
      </c>
      <c r="N1497" s="18">
        <f>IF(AND(B1497&amp;""="",F1497&amp;""=""),"",IF(I1497="تم التسليم",IFERROR(INDEX('المحافظات'!$C$5:$C$44,MATCH($E1497,'المحافظات'!$A$5:$A$44,0)),0),IF(I1497="مرتجع",IFERROR(INDEX('المحافظات'!$D$5:$D$44,MATCH($E1497,'المحافظات'!$A$5:$A$44,0)),0),0)))</f>
        <v/>
      </c>
      <c r="O1497" s="18">
        <f>IF(AND(B1497&amp;""="",F1497&amp;""=""),"",IF(I1497="تم التسليم",K1497+L1497-M1497-N1497,IF(I1497="مرتجع",-N1497,IF(I1497="ملغي",0,""))))</f>
        <v/>
      </c>
      <c r="P1497" s="6">
        <f>IF(AND(B1497&amp;""="",F1497&amp;""=""),"",IF(NOT(ISNUMBER(MATCH(F1497,'المنتجات'!$A$5:$A$204,0))),"كود المنتج غير معروف",IF(NOT(ISNUMBER(MATCH(E1497,'المحافظات'!$A$5:$A$44,0))),"المنطقة غير معروفة",IF(K1497&lt;0,"الخصم أكبر من قيمة الطلب",IF(I1497&amp;""="","اكتب الحالة","")))))</f>
        <v/>
      </c>
    </row>
    <row r="1498">
      <c r="A1498" s="17" t="n"/>
      <c r="B1498" s="5" t="n"/>
      <c r="C1498" s="5" t="n"/>
      <c r="D1498" s="13" t="n"/>
      <c r="E1498" s="5" t="n"/>
      <c r="F1498" s="5" t="n"/>
      <c r="G1498" s="15" t="n"/>
      <c r="H1498" s="14" t="n"/>
      <c r="I1498" s="5" t="n"/>
      <c r="J1498" s="6">
        <f>IF(AND(B1498&amp;""="",F1498&amp;""=""),"",IFERROR(INDEX('المنتجات'!$B$5:$B$204,MATCH($F1498,'المنتجات'!$A$5:$A$204,0))&amp;"",""))</f>
        <v/>
      </c>
      <c r="K1498" s="18">
        <f>IF(AND(B1498&amp;""="",F1498&amp;""=""),"",IFERROR(INDEX('المنتجات'!$D$5:$D$204,MATCH($F1498,'المنتجات'!$A$5:$A$204,0))*G1498-H1498,0))</f>
        <v/>
      </c>
      <c r="L1498" s="18">
        <f>IF(AND(B1498&amp;""="",F1498&amp;""=""),"",IF(I1498="تم التسليم",IFERROR(INDEX('المحافظات'!$B$5:$B$44,MATCH($E1498,'المحافظات'!$A$5:$A$44,0)),0),0))</f>
        <v/>
      </c>
      <c r="M1498" s="18">
        <f>IF(AND(B1498&amp;""="",F1498&amp;""=""),"",IFERROR(INDEX('المنتجات'!$C$5:$C$204,MATCH($F1498,'المنتجات'!$A$5:$A$204,0))*G1498,0))</f>
        <v/>
      </c>
      <c r="N1498" s="18">
        <f>IF(AND(B1498&amp;""="",F1498&amp;""=""),"",IF(I1498="تم التسليم",IFERROR(INDEX('المحافظات'!$C$5:$C$44,MATCH($E1498,'المحافظات'!$A$5:$A$44,0)),0),IF(I1498="مرتجع",IFERROR(INDEX('المحافظات'!$D$5:$D$44,MATCH($E1498,'المحافظات'!$A$5:$A$44,0)),0),0)))</f>
        <v/>
      </c>
      <c r="O1498" s="18">
        <f>IF(AND(B1498&amp;""="",F1498&amp;""=""),"",IF(I1498="تم التسليم",K1498+L1498-M1498-N1498,IF(I1498="مرتجع",-N1498,IF(I1498="ملغي",0,""))))</f>
        <v/>
      </c>
      <c r="P1498" s="6">
        <f>IF(AND(B1498&amp;""="",F1498&amp;""=""),"",IF(NOT(ISNUMBER(MATCH(F1498,'المنتجات'!$A$5:$A$204,0))),"كود المنتج غير معروف",IF(NOT(ISNUMBER(MATCH(E1498,'المحافظات'!$A$5:$A$44,0))),"المنطقة غير معروفة",IF(K1498&lt;0,"الخصم أكبر من قيمة الطلب",IF(I1498&amp;""="","اكتب الحالة","")))))</f>
        <v/>
      </c>
    </row>
    <row r="1499">
      <c r="A1499" s="17" t="n"/>
      <c r="B1499" s="5" t="n"/>
      <c r="C1499" s="5" t="n"/>
      <c r="D1499" s="13" t="n"/>
      <c r="E1499" s="5" t="n"/>
      <c r="F1499" s="5" t="n"/>
      <c r="G1499" s="15" t="n"/>
      <c r="H1499" s="14" t="n"/>
      <c r="I1499" s="5" t="n"/>
      <c r="J1499" s="6">
        <f>IF(AND(B1499&amp;""="",F1499&amp;""=""),"",IFERROR(INDEX('المنتجات'!$B$5:$B$204,MATCH($F1499,'المنتجات'!$A$5:$A$204,0))&amp;"",""))</f>
        <v/>
      </c>
      <c r="K1499" s="18">
        <f>IF(AND(B1499&amp;""="",F1499&amp;""=""),"",IFERROR(INDEX('المنتجات'!$D$5:$D$204,MATCH($F1499,'المنتجات'!$A$5:$A$204,0))*G1499-H1499,0))</f>
        <v/>
      </c>
      <c r="L1499" s="18">
        <f>IF(AND(B1499&amp;""="",F1499&amp;""=""),"",IF(I1499="تم التسليم",IFERROR(INDEX('المحافظات'!$B$5:$B$44,MATCH($E1499,'المحافظات'!$A$5:$A$44,0)),0),0))</f>
        <v/>
      </c>
      <c r="M1499" s="18">
        <f>IF(AND(B1499&amp;""="",F1499&amp;""=""),"",IFERROR(INDEX('المنتجات'!$C$5:$C$204,MATCH($F1499,'المنتجات'!$A$5:$A$204,0))*G1499,0))</f>
        <v/>
      </c>
      <c r="N1499" s="18">
        <f>IF(AND(B1499&amp;""="",F1499&amp;""=""),"",IF(I1499="تم التسليم",IFERROR(INDEX('المحافظات'!$C$5:$C$44,MATCH($E1499,'المحافظات'!$A$5:$A$44,0)),0),IF(I1499="مرتجع",IFERROR(INDEX('المحافظات'!$D$5:$D$44,MATCH($E1499,'المحافظات'!$A$5:$A$44,0)),0),0)))</f>
        <v/>
      </c>
      <c r="O1499" s="18">
        <f>IF(AND(B1499&amp;""="",F1499&amp;""=""),"",IF(I1499="تم التسليم",K1499+L1499-M1499-N1499,IF(I1499="مرتجع",-N1499,IF(I1499="ملغي",0,""))))</f>
        <v/>
      </c>
      <c r="P1499" s="6">
        <f>IF(AND(B1499&amp;""="",F1499&amp;""=""),"",IF(NOT(ISNUMBER(MATCH(F1499,'المنتجات'!$A$5:$A$204,0))),"كود المنتج غير معروف",IF(NOT(ISNUMBER(MATCH(E1499,'المحافظات'!$A$5:$A$44,0))),"المنطقة غير معروفة",IF(K1499&lt;0,"الخصم أكبر من قيمة الطلب",IF(I1499&amp;""="","اكتب الحالة","")))))</f>
        <v/>
      </c>
    </row>
    <row r="1500">
      <c r="A1500" s="17" t="n"/>
      <c r="B1500" s="5" t="n"/>
      <c r="C1500" s="5" t="n"/>
      <c r="D1500" s="13" t="n"/>
      <c r="E1500" s="5" t="n"/>
      <c r="F1500" s="5" t="n"/>
      <c r="G1500" s="15" t="n"/>
      <c r="H1500" s="14" t="n"/>
      <c r="I1500" s="5" t="n"/>
      <c r="J1500" s="6">
        <f>IF(AND(B1500&amp;""="",F1500&amp;""=""),"",IFERROR(INDEX('المنتجات'!$B$5:$B$204,MATCH($F1500,'المنتجات'!$A$5:$A$204,0))&amp;"",""))</f>
        <v/>
      </c>
      <c r="K1500" s="18">
        <f>IF(AND(B1500&amp;""="",F1500&amp;""=""),"",IFERROR(INDEX('المنتجات'!$D$5:$D$204,MATCH($F1500,'المنتجات'!$A$5:$A$204,0))*G1500-H1500,0))</f>
        <v/>
      </c>
      <c r="L1500" s="18">
        <f>IF(AND(B1500&amp;""="",F1500&amp;""=""),"",IF(I1500="تم التسليم",IFERROR(INDEX('المحافظات'!$B$5:$B$44,MATCH($E1500,'المحافظات'!$A$5:$A$44,0)),0),0))</f>
        <v/>
      </c>
      <c r="M1500" s="18">
        <f>IF(AND(B1500&amp;""="",F1500&amp;""=""),"",IFERROR(INDEX('المنتجات'!$C$5:$C$204,MATCH($F1500,'المنتجات'!$A$5:$A$204,0))*G1500,0))</f>
        <v/>
      </c>
      <c r="N1500" s="18">
        <f>IF(AND(B1500&amp;""="",F1500&amp;""=""),"",IF(I1500="تم التسليم",IFERROR(INDEX('المحافظات'!$C$5:$C$44,MATCH($E1500,'المحافظات'!$A$5:$A$44,0)),0),IF(I1500="مرتجع",IFERROR(INDEX('المحافظات'!$D$5:$D$44,MATCH($E1500,'المحافظات'!$A$5:$A$44,0)),0),0)))</f>
        <v/>
      </c>
      <c r="O1500" s="18">
        <f>IF(AND(B1500&amp;""="",F1500&amp;""=""),"",IF(I1500="تم التسليم",K1500+L1500-M1500-N1500,IF(I1500="مرتجع",-N1500,IF(I1500="ملغي",0,""))))</f>
        <v/>
      </c>
      <c r="P1500" s="6">
        <f>IF(AND(B1500&amp;""="",F1500&amp;""=""),"",IF(NOT(ISNUMBER(MATCH(F1500,'المنتجات'!$A$5:$A$204,0))),"كود المنتج غير معروف",IF(NOT(ISNUMBER(MATCH(E1500,'المحافظات'!$A$5:$A$44,0))),"المنطقة غير معروفة",IF(K1500&lt;0,"الخصم أكبر من قيمة الطلب",IF(I1500&amp;""="","اكتب الحالة","")))))</f>
        <v/>
      </c>
    </row>
    <row r="1501">
      <c r="A1501" s="17" t="n"/>
      <c r="B1501" s="5" t="n"/>
      <c r="C1501" s="5" t="n"/>
      <c r="D1501" s="13" t="n"/>
      <c r="E1501" s="5" t="n"/>
      <c r="F1501" s="5" t="n"/>
      <c r="G1501" s="15" t="n"/>
      <c r="H1501" s="14" t="n"/>
      <c r="I1501" s="5" t="n"/>
      <c r="J1501" s="6">
        <f>IF(AND(B1501&amp;""="",F1501&amp;""=""),"",IFERROR(INDEX('المنتجات'!$B$5:$B$204,MATCH($F1501,'المنتجات'!$A$5:$A$204,0))&amp;"",""))</f>
        <v/>
      </c>
      <c r="K1501" s="18">
        <f>IF(AND(B1501&amp;""="",F1501&amp;""=""),"",IFERROR(INDEX('المنتجات'!$D$5:$D$204,MATCH($F1501,'المنتجات'!$A$5:$A$204,0))*G1501-H1501,0))</f>
        <v/>
      </c>
      <c r="L1501" s="18">
        <f>IF(AND(B1501&amp;""="",F1501&amp;""=""),"",IF(I1501="تم التسليم",IFERROR(INDEX('المحافظات'!$B$5:$B$44,MATCH($E1501,'المحافظات'!$A$5:$A$44,0)),0),0))</f>
        <v/>
      </c>
      <c r="M1501" s="18">
        <f>IF(AND(B1501&amp;""="",F1501&amp;""=""),"",IFERROR(INDEX('المنتجات'!$C$5:$C$204,MATCH($F1501,'المنتجات'!$A$5:$A$204,0))*G1501,0))</f>
        <v/>
      </c>
      <c r="N1501" s="18">
        <f>IF(AND(B1501&amp;""="",F1501&amp;""=""),"",IF(I1501="تم التسليم",IFERROR(INDEX('المحافظات'!$C$5:$C$44,MATCH($E1501,'المحافظات'!$A$5:$A$44,0)),0),IF(I1501="مرتجع",IFERROR(INDEX('المحافظات'!$D$5:$D$44,MATCH($E1501,'المحافظات'!$A$5:$A$44,0)),0),0)))</f>
        <v/>
      </c>
      <c r="O1501" s="18">
        <f>IF(AND(B1501&amp;""="",F1501&amp;""=""),"",IF(I1501="تم التسليم",K1501+L1501-M1501-N1501,IF(I1501="مرتجع",-N1501,IF(I1501="ملغي",0,""))))</f>
        <v/>
      </c>
      <c r="P1501" s="6">
        <f>IF(AND(B1501&amp;""="",F1501&amp;""=""),"",IF(NOT(ISNUMBER(MATCH(F1501,'المنتجات'!$A$5:$A$204,0))),"كود المنتج غير معروف",IF(NOT(ISNUMBER(MATCH(E1501,'المحافظات'!$A$5:$A$44,0))),"المنطقة غير معروفة",IF(K1501&lt;0,"الخصم أكبر من قيمة الطلب",IF(I1501&amp;""="","اكتب الحالة","")))))</f>
        <v/>
      </c>
    </row>
    <row r="1502">
      <c r="A1502" s="17" t="n"/>
      <c r="B1502" s="5" t="n"/>
      <c r="C1502" s="5" t="n"/>
      <c r="D1502" s="13" t="n"/>
      <c r="E1502" s="5" t="n"/>
      <c r="F1502" s="5" t="n"/>
      <c r="G1502" s="15" t="n"/>
      <c r="H1502" s="14" t="n"/>
      <c r="I1502" s="5" t="n"/>
      <c r="J1502" s="6">
        <f>IF(AND(B1502&amp;""="",F1502&amp;""=""),"",IFERROR(INDEX('المنتجات'!$B$5:$B$204,MATCH($F1502,'المنتجات'!$A$5:$A$204,0))&amp;"",""))</f>
        <v/>
      </c>
      <c r="K1502" s="18">
        <f>IF(AND(B1502&amp;""="",F1502&amp;""=""),"",IFERROR(INDEX('المنتجات'!$D$5:$D$204,MATCH($F1502,'المنتجات'!$A$5:$A$204,0))*G1502-H1502,0))</f>
        <v/>
      </c>
      <c r="L1502" s="18">
        <f>IF(AND(B1502&amp;""="",F1502&amp;""=""),"",IF(I1502="تم التسليم",IFERROR(INDEX('المحافظات'!$B$5:$B$44,MATCH($E1502,'المحافظات'!$A$5:$A$44,0)),0),0))</f>
        <v/>
      </c>
      <c r="M1502" s="18">
        <f>IF(AND(B1502&amp;""="",F1502&amp;""=""),"",IFERROR(INDEX('المنتجات'!$C$5:$C$204,MATCH($F1502,'المنتجات'!$A$5:$A$204,0))*G1502,0))</f>
        <v/>
      </c>
      <c r="N1502" s="18">
        <f>IF(AND(B1502&amp;""="",F1502&amp;""=""),"",IF(I1502="تم التسليم",IFERROR(INDEX('المحافظات'!$C$5:$C$44,MATCH($E1502,'المحافظات'!$A$5:$A$44,0)),0),IF(I1502="مرتجع",IFERROR(INDEX('المحافظات'!$D$5:$D$44,MATCH($E1502,'المحافظات'!$A$5:$A$44,0)),0),0)))</f>
        <v/>
      </c>
      <c r="O1502" s="18">
        <f>IF(AND(B1502&amp;""="",F1502&amp;""=""),"",IF(I1502="تم التسليم",K1502+L1502-M1502-N1502,IF(I1502="مرتجع",-N1502,IF(I1502="ملغي",0,""))))</f>
        <v/>
      </c>
      <c r="P1502" s="6">
        <f>IF(AND(B1502&amp;""="",F1502&amp;""=""),"",IF(NOT(ISNUMBER(MATCH(F1502,'المنتجات'!$A$5:$A$204,0))),"كود المنتج غير معروف",IF(NOT(ISNUMBER(MATCH(E1502,'المحافظات'!$A$5:$A$44,0))),"المنطقة غير معروفة",IF(K1502&lt;0,"الخصم أكبر من قيمة الطلب",IF(I1502&amp;""="","اكتب الحالة","")))))</f>
        <v/>
      </c>
    </row>
    <row r="1503">
      <c r="A1503" s="17" t="n"/>
      <c r="B1503" s="5" t="n"/>
      <c r="C1503" s="5" t="n"/>
      <c r="D1503" s="13" t="n"/>
      <c r="E1503" s="5" t="n"/>
      <c r="F1503" s="5" t="n"/>
      <c r="G1503" s="15" t="n"/>
      <c r="H1503" s="14" t="n"/>
      <c r="I1503" s="5" t="n"/>
      <c r="J1503" s="6">
        <f>IF(AND(B1503&amp;""="",F1503&amp;""=""),"",IFERROR(INDEX('المنتجات'!$B$5:$B$204,MATCH($F1503,'المنتجات'!$A$5:$A$204,0))&amp;"",""))</f>
        <v/>
      </c>
      <c r="K1503" s="18">
        <f>IF(AND(B1503&amp;""="",F1503&amp;""=""),"",IFERROR(INDEX('المنتجات'!$D$5:$D$204,MATCH($F1503,'المنتجات'!$A$5:$A$204,0))*G1503-H1503,0))</f>
        <v/>
      </c>
      <c r="L1503" s="18">
        <f>IF(AND(B1503&amp;""="",F1503&amp;""=""),"",IF(I1503="تم التسليم",IFERROR(INDEX('المحافظات'!$B$5:$B$44,MATCH($E1503,'المحافظات'!$A$5:$A$44,0)),0),0))</f>
        <v/>
      </c>
      <c r="M1503" s="18">
        <f>IF(AND(B1503&amp;""="",F1503&amp;""=""),"",IFERROR(INDEX('المنتجات'!$C$5:$C$204,MATCH($F1503,'المنتجات'!$A$5:$A$204,0))*G1503,0))</f>
        <v/>
      </c>
      <c r="N1503" s="18">
        <f>IF(AND(B1503&amp;""="",F1503&amp;""=""),"",IF(I1503="تم التسليم",IFERROR(INDEX('المحافظات'!$C$5:$C$44,MATCH($E1503,'المحافظات'!$A$5:$A$44,0)),0),IF(I1503="مرتجع",IFERROR(INDEX('المحافظات'!$D$5:$D$44,MATCH($E1503,'المحافظات'!$A$5:$A$44,0)),0),0)))</f>
        <v/>
      </c>
      <c r="O1503" s="18">
        <f>IF(AND(B1503&amp;""="",F1503&amp;""=""),"",IF(I1503="تم التسليم",K1503+L1503-M1503-N1503,IF(I1503="مرتجع",-N1503,IF(I1503="ملغي",0,""))))</f>
        <v/>
      </c>
      <c r="P1503" s="6">
        <f>IF(AND(B1503&amp;""="",F1503&amp;""=""),"",IF(NOT(ISNUMBER(MATCH(F1503,'المنتجات'!$A$5:$A$204,0))),"كود المنتج غير معروف",IF(NOT(ISNUMBER(MATCH(E1503,'المحافظات'!$A$5:$A$44,0))),"المنطقة غير معروفة",IF(K1503&lt;0,"الخصم أكبر من قيمة الطلب",IF(I1503&amp;""="","اكتب الحالة","")))))</f>
        <v/>
      </c>
    </row>
    <row r="1504">
      <c r="A1504" s="17" t="n"/>
      <c r="B1504" s="5" t="n"/>
      <c r="C1504" s="5" t="n"/>
      <c r="D1504" s="13" t="n"/>
      <c r="E1504" s="5" t="n"/>
      <c r="F1504" s="5" t="n"/>
      <c r="G1504" s="15" t="n"/>
      <c r="H1504" s="14" t="n"/>
      <c r="I1504" s="5" t="n"/>
      <c r="J1504" s="6">
        <f>IF(AND(B1504&amp;""="",F1504&amp;""=""),"",IFERROR(INDEX('المنتجات'!$B$5:$B$204,MATCH($F1504,'المنتجات'!$A$5:$A$204,0))&amp;"",""))</f>
        <v/>
      </c>
      <c r="K1504" s="18">
        <f>IF(AND(B1504&amp;""="",F1504&amp;""=""),"",IFERROR(INDEX('المنتجات'!$D$5:$D$204,MATCH($F1504,'المنتجات'!$A$5:$A$204,0))*G1504-H1504,0))</f>
        <v/>
      </c>
      <c r="L1504" s="18">
        <f>IF(AND(B1504&amp;""="",F1504&amp;""=""),"",IF(I1504="تم التسليم",IFERROR(INDEX('المحافظات'!$B$5:$B$44,MATCH($E1504,'المحافظات'!$A$5:$A$44,0)),0),0))</f>
        <v/>
      </c>
      <c r="M1504" s="18">
        <f>IF(AND(B1504&amp;""="",F1504&amp;""=""),"",IFERROR(INDEX('المنتجات'!$C$5:$C$204,MATCH($F1504,'المنتجات'!$A$5:$A$204,0))*G1504,0))</f>
        <v/>
      </c>
      <c r="N1504" s="18">
        <f>IF(AND(B1504&amp;""="",F1504&amp;""=""),"",IF(I1504="تم التسليم",IFERROR(INDEX('المحافظات'!$C$5:$C$44,MATCH($E1504,'المحافظات'!$A$5:$A$44,0)),0),IF(I1504="مرتجع",IFERROR(INDEX('المحافظات'!$D$5:$D$44,MATCH($E1504,'المحافظات'!$A$5:$A$44,0)),0),0)))</f>
        <v/>
      </c>
      <c r="O1504" s="18">
        <f>IF(AND(B1504&amp;""="",F1504&amp;""=""),"",IF(I1504="تم التسليم",K1504+L1504-M1504-N1504,IF(I1504="مرتجع",-N1504,IF(I1504="ملغي",0,""))))</f>
        <v/>
      </c>
      <c r="P1504" s="6">
        <f>IF(AND(B1504&amp;""="",F1504&amp;""=""),"",IF(NOT(ISNUMBER(MATCH(F1504,'المنتجات'!$A$5:$A$204,0))),"كود المنتج غير معروف",IF(NOT(ISNUMBER(MATCH(E1504,'المحافظات'!$A$5:$A$44,0))),"المنطقة غير معروفة",IF(K1504&lt;0,"الخصم أكبر من قيمة الطلب",IF(I1504&amp;""="","اكتب الحالة","")))))</f>
        <v/>
      </c>
    </row>
    <row r="1505">
      <c r="A1505" s="17" t="n"/>
      <c r="B1505" s="5" t="n"/>
      <c r="C1505" s="5" t="n"/>
      <c r="D1505" s="13" t="n"/>
      <c r="E1505" s="5" t="n"/>
      <c r="F1505" s="5" t="n"/>
      <c r="G1505" s="15" t="n"/>
      <c r="H1505" s="14" t="n"/>
      <c r="I1505" s="5" t="n"/>
      <c r="J1505" s="6">
        <f>IF(AND(B1505&amp;""="",F1505&amp;""=""),"",IFERROR(INDEX('المنتجات'!$B$5:$B$204,MATCH($F1505,'المنتجات'!$A$5:$A$204,0))&amp;"",""))</f>
        <v/>
      </c>
      <c r="K1505" s="18">
        <f>IF(AND(B1505&amp;""="",F1505&amp;""=""),"",IFERROR(INDEX('المنتجات'!$D$5:$D$204,MATCH($F1505,'المنتجات'!$A$5:$A$204,0))*G1505-H1505,0))</f>
        <v/>
      </c>
      <c r="L1505" s="18">
        <f>IF(AND(B1505&amp;""="",F1505&amp;""=""),"",IF(I1505="تم التسليم",IFERROR(INDEX('المحافظات'!$B$5:$B$44,MATCH($E1505,'المحافظات'!$A$5:$A$44,0)),0),0))</f>
        <v/>
      </c>
      <c r="M1505" s="18">
        <f>IF(AND(B1505&amp;""="",F1505&amp;""=""),"",IFERROR(INDEX('المنتجات'!$C$5:$C$204,MATCH($F1505,'المنتجات'!$A$5:$A$204,0))*G1505,0))</f>
        <v/>
      </c>
      <c r="N1505" s="18">
        <f>IF(AND(B1505&amp;""="",F1505&amp;""=""),"",IF(I1505="تم التسليم",IFERROR(INDEX('المحافظات'!$C$5:$C$44,MATCH($E1505,'المحافظات'!$A$5:$A$44,0)),0),IF(I1505="مرتجع",IFERROR(INDEX('المحافظات'!$D$5:$D$44,MATCH($E1505,'المحافظات'!$A$5:$A$44,0)),0),0)))</f>
        <v/>
      </c>
      <c r="O1505" s="18">
        <f>IF(AND(B1505&amp;""="",F1505&amp;""=""),"",IF(I1505="تم التسليم",K1505+L1505-M1505-N1505,IF(I1505="مرتجع",-N1505,IF(I1505="ملغي",0,""))))</f>
        <v/>
      </c>
      <c r="P1505" s="6">
        <f>IF(AND(B1505&amp;""="",F1505&amp;""=""),"",IF(NOT(ISNUMBER(MATCH(F1505,'المنتجات'!$A$5:$A$204,0))),"كود المنتج غير معروف",IF(NOT(ISNUMBER(MATCH(E1505,'المحافظات'!$A$5:$A$44,0))),"المنطقة غير معروفة",IF(K1505&lt;0,"الخصم أكبر من قيمة الطلب",IF(I1505&amp;""="","اكتب الحالة","")))))</f>
        <v/>
      </c>
    </row>
    <row r="1506">
      <c r="A1506" s="17" t="n"/>
      <c r="B1506" s="5" t="n"/>
      <c r="C1506" s="5" t="n"/>
      <c r="D1506" s="13" t="n"/>
      <c r="E1506" s="5" t="n"/>
      <c r="F1506" s="5" t="n"/>
      <c r="G1506" s="15" t="n"/>
      <c r="H1506" s="14" t="n"/>
      <c r="I1506" s="5" t="n"/>
      <c r="J1506" s="6">
        <f>IF(AND(B1506&amp;""="",F1506&amp;""=""),"",IFERROR(INDEX('المنتجات'!$B$5:$B$204,MATCH($F1506,'المنتجات'!$A$5:$A$204,0))&amp;"",""))</f>
        <v/>
      </c>
      <c r="K1506" s="18">
        <f>IF(AND(B1506&amp;""="",F1506&amp;""=""),"",IFERROR(INDEX('المنتجات'!$D$5:$D$204,MATCH($F1506,'المنتجات'!$A$5:$A$204,0))*G1506-H1506,0))</f>
        <v/>
      </c>
      <c r="L1506" s="18">
        <f>IF(AND(B1506&amp;""="",F1506&amp;""=""),"",IF(I1506="تم التسليم",IFERROR(INDEX('المحافظات'!$B$5:$B$44,MATCH($E1506,'المحافظات'!$A$5:$A$44,0)),0),0))</f>
        <v/>
      </c>
      <c r="M1506" s="18">
        <f>IF(AND(B1506&amp;""="",F1506&amp;""=""),"",IFERROR(INDEX('المنتجات'!$C$5:$C$204,MATCH($F1506,'المنتجات'!$A$5:$A$204,0))*G1506,0))</f>
        <v/>
      </c>
      <c r="N1506" s="18">
        <f>IF(AND(B1506&amp;""="",F1506&amp;""=""),"",IF(I1506="تم التسليم",IFERROR(INDEX('المحافظات'!$C$5:$C$44,MATCH($E1506,'المحافظات'!$A$5:$A$44,0)),0),IF(I1506="مرتجع",IFERROR(INDEX('المحافظات'!$D$5:$D$44,MATCH($E1506,'المحافظات'!$A$5:$A$44,0)),0),0)))</f>
        <v/>
      </c>
      <c r="O1506" s="18">
        <f>IF(AND(B1506&amp;""="",F1506&amp;""=""),"",IF(I1506="تم التسليم",K1506+L1506-M1506-N1506,IF(I1506="مرتجع",-N1506,IF(I1506="ملغي",0,""))))</f>
        <v/>
      </c>
      <c r="P1506" s="6">
        <f>IF(AND(B1506&amp;""="",F1506&amp;""=""),"",IF(NOT(ISNUMBER(MATCH(F1506,'المنتجات'!$A$5:$A$204,0))),"كود المنتج غير معروف",IF(NOT(ISNUMBER(MATCH(E1506,'المحافظات'!$A$5:$A$44,0))),"المنطقة غير معروفة",IF(K1506&lt;0,"الخصم أكبر من قيمة الطلب",IF(I1506&amp;""="","اكتب الحالة","")))))</f>
        <v/>
      </c>
    </row>
    <row r="1507">
      <c r="A1507" s="17" t="n"/>
      <c r="B1507" s="5" t="n"/>
      <c r="C1507" s="5" t="n"/>
      <c r="D1507" s="13" t="n"/>
      <c r="E1507" s="5" t="n"/>
      <c r="F1507" s="5" t="n"/>
      <c r="G1507" s="15" t="n"/>
      <c r="H1507" s="14" t="n"/>
      <c r="I1507" s="5" t="n"/>
      <c r="J1507" s="6">
        <f>IF(AND(B1507&amp;""="",F1507&amp;""=""),"",IFERROR(INDEX('المنتجات'!$B$5:$B$204,MATCH($F1507,'المنتجات'!$A$5:$A$204,0))&amp;"",""))</f>
        <v/>
      </c>
      <c r="K1507" s="18">
        <f>IF(AND(B1507&amp;""="",F1507&amp;""=""),"",IFERROR(INDEX('المنتجات'!$D$5:$D$204,MATCH($F1507,'المنتجات'!$A$5:$A$204,0))*G1507-H1507,0))</f>
        <v/>
      </c>
      <c r="L1507" s="18">
        <f>IF(AND(B1507&amp;""="",F1507&amp;""=""),"",IF(I1507="تم التسليم",IFERROR(INDEX('المحافظات'!$B$5:$B$44,MATCH($E1507,'المحافظات'!$A$5:$A$44,0)),0),0))</f>
        <v/>
      </c>
      <c r="M1507" s="18">
        <f>IF(AND(B1507&amp;""="",F1507&amp;""=""),"",IFERROR(INDEX('المنتجات'!$C$5:$C$204,MATCH($F1507,'المنتجات'!$A$5:$A$204,0))*G1507,0))</f>
        <v/>
      </c>
      <c r="N1507" s="18">
        <f>IF(AND(B1507&amp;""="",F1507&amp;""=""),"",IF(I1507="تم التسليم",IFERROR(INDEX('المحافظات'!$C$5:$C$44,MATCH($E1507,'المحافظات'!$A$5:$A$44,0)),0),IF(I1507="مرتجع",IFERROR(INDEX('المحافظات'!$D$5:$D$44,MATCH($E1507,'المحافظات'!$A$5:$A$44,0)),0),0)))</f>
        <v/>
      </c>
      <c r="O1507" s="18">
        <f>IF(AND(B1507&amp;""="",F1507&amp;""=""),"",IF(I1507="تم التسليم",K1507+L1507-M1507-N1507,IF(I1507="مرتجع",-N1507,IF(I1507="ملغي",0,""))))</f>
        <v/>
      </c>
      <c r="P1507" s="6">
        <f>IF(AND(B1507&amp;""="",F1507&amp;""=""),"",IF(NOT(ISNUMBER(MATCH(F1507,'المنتجات'!$A$5:$A$204,0))),"كود المنتج غير معروف",IF(NOT(ISNUMBER(MATCH(E1507,'المحافظات'!$A$5:$A$44,0))),"المنطقة غير معروفة",IF(K1507&lt;0,"الخصم أكبر من قيمة الطلب",IF(I1507&amp;""="","اكتب الحالة","")))))</f>
        <v/>
      </c>
    </row>
    <row r="1508">
      <c r="A1508" s="17" t="n"/>
      <c r="B1508" s="5" t="n"/>
      <c r="C1508" s="5" t="n"/>
      <c r="D1508" s="13" t="n"/>
      <c r="E1508" s="5" t="n"/>
      <c r="F1508" s="5" t="n"/>
      <c r="G1508" s="15" t="n"/>
      <c r="H1508" s="14" t="n"/>
      <c r="I1508" s="5" t="n"/>
      <c r="J1508" s="6">
        <f>IF(AND(B1508&amp;""="",F1508&amp;""=""),"",IFERROR(INDEX('المنتجات'!$B$5:$B$204,MATCH($F1508,'المنتجات'!$A$5:$A$204,0))&amp;"",""))</f>
        <v/>
      </c>
      <c r="K1508" s="18">
        <f>IF(AND(B1508&amp;""="",F1508&amp;""=""),"",IFERROR(INDEX('المنتجات'!$D$5:$D$204,MATCH($F1508,'المنتجات'!$A$5:$A$204,0))*G1508-H1508,0))</f>
        <v/>
      </c>
      <c r="L1508" s="18">
        <f>IF(AND(B1508&amp;""="",F1508&amp;""=""),"",IF(I1508="تم التسليم",IFERROR(INDEX('المحافظات'!$B$5:$B$44,MATCH($E1508,'المحافظات'!$A$5:$A$44,0)),0),0))</f>
        <v/>
      </c>
      <c r="M1508" s="18">
        <f>IF(AND(B1508&amp;""="",F1508&amp;""=""),"",IFERROR(INDEX('المنتجات'!$C$5:$C$204,MATCH($F1508,'المنتجات'!$A$5:$A$204,0))*G1508,0))</f>
        <v/>
      </c>
      <c r="N1508" s="18">
        <f>IF(AND(B1508&amp;""="",F1508&amp;""=""),"",IF(I1508="تم التسليم",IFERROR(INDEX('المحافظات'!$C$5:$C$44,MATCH($E1508,'المحافظات'!$A$5:$A$44,0)),0),IF(I1508="مرتجع",IFERROR(INDEX('المحافظات'!$D$5:$D$44,MATCH($E1508,'المحافظات'!$A$5:$A$44,0)),0),0)))</f>
        <v/>
      </c>
      <c r="O1508" s="18">
        <f>IF(AND(B1508&amp;""="",F1508&amp;""=""),"",IF(I1508="تم التسليم",K1508+L1508-M1508-N1508,IF(I1508="مرتجع",-N1508,IF(I1508="ملغي",0,""))))</f>
        <v/>
      </c>
      <c r="P1508" s="6">
        <f>IF(AND(B1508&amp;""="",F1508&amp;""=""),"",IF(NOT(ISNUMBER(MATCH(F1508,'المنتجات'!$A$5:$A$204,0))),"كود المنتج غير معروف",IF(NOT(ISNUMBER(MATCH(E1508,'المحافظات'!$A$5:$A$44,0))),"المنطقة غير معروفة",IF(K1508&lt;0,"الخصم أكبر من قيمة الطلب",IF(I1508&amp;""="","اكتب الحالة","")))))</f>
        <v/>
      </c>
    </row>
    <row r="1509">
      <c r="A1509" s="17" t="n"/>
      <c r="B1509" s="5" t="n"/>
      <c r="C1509" s="5" t="n"/>
      <c r="D1509" s="13" t="n"/>
      <c r="E1509" s="5" t="n"/>
      <c r="F1509" s="5" t="n"/>
      <c r="G1509" s="15" t="n"/>
      <c r="H1509" s="14" t="n"/>
      <c r="I1509" s="5" t="n"/>
      <c r="J1509" s="6">
        <f>IF(AND(B1509&amp;""="",F1509&amp;""=""),"",IFERROR(INDEX('المنتجات'!$B$5:$B$204,MATCH($F1509,'المنتجات'!$A$5:$A$204,0))&amp;"",""))</f>
        <v/>
      </c>
      <c r="K1509" s="18">
        <f>IF(AND(B1509&amp;""="",F1509&amp;""=""),"",IFERROR(INDEX('المنتجات'!$D$5:$D$204,MATCH($F1509,'المنتجات'!$A$5:$A$204,0))*G1509-H1509,0))</f>
        <v/>
      </c>
      <c r="L1509" s="18">
        <f>IF(AND(B1509&amp;""="",F1509&amp;""=""),"",IF(I1509="تم التسليم",IFERROR(INDEX('المحافظات'!$B$5:$B$44,MATCH($E1509,'المحافظات'!$A$5:$A$44,0)),0),0))</f>
        <v/>
      </c>
      <c r="M1509" s="18">
        <f>IF(AND(B1509&amp;""="",F1509&amp;""=""),"",IFERROR(INDEX('المنتجات'!$C$5:$C$204,MATCH($F1509,'المنتجات'!$A$5:$A$204,0))*G1509,0))</f>
        <v/>
      </c>
      <c r="N1509" s="18">
        <f>IF(AND(B1509&amp;""="",F1509&amp;""=""),"",IF(I1509="تم التسليم",IFERROR(INDEX('المحافظات'!$C$5:$C$44,MATCH($E1509,'المحافظات'!$A$5:$A$44,0)),0),IF(I1509="مرتجع",IFERROR(INDEX('المحافظات'!$D$5:$D$44,MATCH($E1509,'المحافظات'!$A$5:$A$44,0)),0),0)))</f>
        <v/>
      </c>
      <c r="O1509" s="18">
        <f>IF(AND(B1509&amp;""="",F1509&amp;""=""),"",IF(I1509="تم التسليم",K1509+L1509-M1509-N1509,IF(I1509="مرتجع",-N1509,IF(I1509="ملغي",0,""))))</f>
        <v/>
      </c>
      <c r="P1509" s="6">
        <f>IF(AND(B1509&amp;""="",F1509&amp;""=""),"",IF(NOT(ISNUMBER(MATCH(F1509,'المنتجات'!$A$5:$A$204,0))),"كود المنتج غير معروف",IF(NOT(ISNUMBER(MATCH(E1509,'المحافظات'!$A$5:$A$44,0))),"المنطقة غير معروفة",IF(K1509&lt;0,"الخصم أكبر من قيمة الطلب",IF(I1509&amp;""="","اكتب الحالة","")))))</f>
        <v/>
      </c>
    </row>
    <row r="1510">
      <c r="A1510" s="17" t="n"/>
      <c r="B1510" s="5" t="n"/>
      <c r="C1510" s="5" t="n"/>
      <c r="D1510" s="13" t="n"/>
      <c r="E1510" s="5" t="n"/>
      <c r="F1510" s="5" t="n"/>
      <c r="G1510" s="15" t="n"/>
      <c r="H1510" s="14" t="n"/>
      <c r="I1510" s="5" t="n"/>
      <c r="J1510" s="6">
        <f>IF(AND(B1510&amp;""="",F1510&amp;""=""),"",IFERROR(INDEX('المنتجات'!$B$5:$B$204,MATCH($F1510,'المنتجات'!$A$5:$A$204,0))&amp;"",""))</f>
        <v/>
      </c>
      <c r="K1510" s="18">
        <f>IF(AND(B1510&amp;""="",F1510&amp;""=""),"",IFERROR(INDEX('المنتجات'!$D$5:$D$204,MATCH($F1510,'المنتجات'!$A$5:$A$204,0))*G1510-H1510,0))</f>
        <v/>
      </c>
      <c r="L1510" s="18">
        <f>IF(AND(B1510&amp;""="",F1510&amp;""=""),"",IF(I1510="تم التسليم",IFERROR(INDEX('المحافظات'!$B$5:$B$44,MATCH($E1510,'المحافظات'!$A$5:$A$44,0)),0),0))</f>
        <v/>
      </c>
      <c r="M1510" s="18">
        <f>IF(AND(B1510&amp;""="",F1510&amp;""=""),"",IFERROR(INDEX('المنتجات'!$C$5:$C$204,MATCH($F1510,'المنتجات'!$A$5:$A$204,0))*G1510,0))</f>
        <v/>
      </c>
      <c r="N1510" s="18">
        <f>IF(AND(B1510&amp;""="",F1510&amp;""=""),"",IF(I1510="تم التسليم",IFERROR(INDEX('المحافظات'!$C$5:$C$44,MATCH($E1510,'المحافظات'!$A$5:$A$44,0)),0),IF(I1510="مرتجع",IFERROR(INDEX('المحافظات'!$D$5:$D$44,MATCH($E1510,'المحافظات'!$A$5:$A$44,0)),0),0)))</f>
        <v/>
      </c>
      <c r="O1510" s="18">
        <f>IF(AND(B1510&amp;""="",F1510&amp;""=""),"",IF(I1510="تم التسليم",K1510+L1510-M1510-N1510,IF(I1510="مرتجع",-N1510,IF(I1510="ملغي",0,""))))</f>
        <v/>
      </c>
      <c r="P1510" s="6">
        <f>IF(AND(B1510&amp;""="",F1510&amp;""=""),"",IF(NOT(ISNUMBER(MATCH(F1510,'المنتجات'!$A$5:$A$204,0))),"كود المنتج غير معروف",IF(NOT(ISNUMBER(MATCH(E1510,'المحافظات'!$A$5:$A$44,0))),"المنطقة غير معروفة",IF(K1510&lt;0,"الخصم أكبر من قيمة الطلب",IF(I1510&amp;""="","اكتب الحالة","")))))</f>
        <v/>
      </c>
    </row>
    <row r="1511">
      <c r="A1511" s="17" t="n"/>
      <c r="B1511" s="5" t="n"/>
      <c r="C1511" s="5" t="n"/>
      <c r="D1511" s="13" t="n"/>
      <c r="E1511" s="5" t="n"/>
      <c r="F1511" s="5" t="n"/>
      <c r="G1511" s="15" t="n"/>
      <c r="H1511" s="14" t="n"/>
      <c r="I1511" s="5" t="n"/>
      <c r="J1511" s="6">
        <f>IF(AND(B1511&amp;""="",F1511&amp;""=""),"",IFERROR(INDEX('المنتجات'!$B$5:$B$204,MATCH($F1511,'المنتجات'!$A$5:$A$204,0))&amp;"",""))</f>
        <v/>
      </c>
      <c r="K1511" s="18">
        <f>IF(AND(B1511&amp;""="",F1511&amp;""=""),"",IFERROR(INDEX('المنتجات'!$D$5:$D$204,MATCH($F1511,'المنتجات'!$A$5:$A$204,0))*G1511-H1511,0))</f>
        <v/>
      </c>
      <c r="L1511" s="18">
        <f>IF(AND(B1511&amp;""="",F1511&amp;""=""),"",IF(I1511="تم التسليم",IFERROR(INDEX('المحافظات'!$B$5:$B$44,MATCH($E1511,'المحافظات'!$A$5:$A$44,0)),0),0))</f>
        <v/>
      </c>
      <c r="M1511" s="18">
        <f>IF(AND(B1511&amp;""="",F1511&amp;""=""),"",IFERROR(INDEX('المنتجات'!$C$5:$C$204,MATCH($F1511,'المنتجات'!$A$5:$A$204,0))*G1511,0))</f>
        <v/>
      </c>
      <c r="N1511" s="18">
        <f>IF(AND(B1511&amp;""="",F1511&amp;""=""),"",IF(I1511="تم التسليم",IFERROR(INDEX('المحافظات'!$C$5:$C$44,MATCH($E1511,'المحافظات'!$A$5:$A$44,0)),0),IF(I1511="مرتجع",IFERROR(INDEX('المحافظات'!$D$5:$D$44,MATCH($E1511,'المحافظات'!$A$5:$A$44,0)),0),0)))</f>
        <v/>
      </c>
      <c r="O1511" s="18">
        <f>IF(AND(B1511&amp;""="",F1511&amp;""=""),"",IF(I1511="تم التسليم",K1511+L1511-M1511-N1511,IF(I1511="مرتجع",-N1511,IF(I1511="ملغي",0,""))))</f>
        <v/>
      </c>
      <c r="P1511" s="6">
        <f>IF(AND(B1511&amp;""="",F1511&amp;""=""),"",IF(NOT(ISNUMBER(MATCH(F1511,'المنتجات'!$A$5:$A$204,0))),"كود المنتج غير معروف",IF(NOT(ISNUMBER(MATCH(E1511,'المحافظات'!$A$5:$A$44,0))),"المنطقة غير معروفة",IF(K1511&lt;0,"الخصم أكبر من قيمة الطلب",IF(I1511&amp;""="","اكتب الحالة","")))))</f>
        <v/>
      </c>
    </row>
    <row r="1512">
      <c r="A1512" s="17" t="n"/>
      <c r="B1512" s="5" t="n"/>
      <c r="C1512" s="5" t="n"/>
      <c r="D1512" s="13" t="n"/>
      <c r="E1512" s="5" t="n"/>
      <c r="F1512" s="5" t="n"/>
      <c r="G1512" s="15" t="n"/>
      <c r="H1512" s="14" t="n"/>
      <c r="I1512" s="5" t="n"/>
      <c r="J1512" s="6">
        <f>IF(AND(B1512&amp;""="",F1512&amp;""=""),"",IFERROR(INDEX('المنتجات'!$B$5:$B$204,MATCH($F1512,'المنتجات'!$A$5:$A$204,0))&amp;"",""))</f>
        <v/>
      </c>
      <c r="K1512" s="18">
        <f>IF(AND(B1512&amp;""="",F1512&amp;""=""),"",IFERROR(INDEX('المنتجات'!$D$5:$D$204,MATCH($F1512,'المنتجات'!$A$5:$A$204,0))*G1512-H1512,0))</f>
        <v/>
      </c>
      <c r="L1512" s="18">
        <f>IF(AND(B1512&amp;""="",F1512&amp;""=""),"",IF(I1512="تم التسليم",IFERROR(INDEX('المحافظات'!$B$5:$B$44,MATCH($E1512,'المحافظات'!$A$5:$A$44,0)),0),0))</f>
        <v/>
      </c>
      <c r="M1512" s="18">
        <f>IF(AND(B1512&amp;""="",F1512&amp;""=""),"",IFERROR(INDEX('المنتجات'!$C$5:$C$204,MATCH($F1512,'المنتجات'!$A$5:$A$204,0))*G1512,0))</f>
        <v/>
      </c>
      <c r="N1512" s="18">
        <f>IF(AND(B1512&amp;""="",F1512&amp;""=""),"",IF(I1512="تم التسليم",IFERROR(INDEX('المحافظات'!$C$5:$C$44,MATCH($E1512,'المحافظات'!$A$5:$A$44,0)),0),IF(I1512="مرتجع",IFERROR(INDEX('المحافظات'!$D$5:$D$44,MATCH($E1512,'المحافظات'!$A$5:$A$44,0)),0),0)))</f>
        <v/>
      </c>
      <c r="O1512" s="18">
        <f>IF(AND(B1512&amp;""="",F1512&amp;""=""),"",IF(I1512="تم التسليم",K1512+L1512-M1512-N1512,IF(I1512="مرتجع",-N1512,IF(I1512="ملغي",0,""))))</f>
        <v/>
      </c>
      <c r="P1512" s="6">
        <f>IF(AND(B1512&amp;""="",F1512&amp;""=""),"",IF(NOT(ISNUMBER(MATCH(F1512,'المنتجات'!$A$5:$A$204,0))),"كود المنتج غير معروف",IF(NOT(ISNUMBER(MATCH(E1512,'المحافظات'!$A$5:$A$44,0))),"المنطقة غير معروفة",IF(K1512&lt;0,"الخصم أكبر من قيمة الطلب",IF(I1512&amp;""="","اكتب الحالة","")))))</f>
        <v/>
      </c>
    </row>
    <row r="1513">
      <c r="A1513" s="17" t="n"/>
      <c r="B1513" s="5" t="n"/>
      <c r="C1513" s="5" t="n"/>
      <c r="D1513" s="13" t="n"/>
      <c r="E1513" s="5" t="n"/>
      <c r="F1513" s="5" t="n"/>
      <c r="G1513" s="15" t="n"/>
      <c r="H1513" s="14" t="n"/>
      <c r="I1513" s="5" t="n"/>
      <c r="J1513" s="6">
        <f>IF(AND(B1513&amp;""="",F1513&amp;""=""),"",IFERROR(INDEX('المنتجات'!$B$5:$B$204,MATCH($F1513,'المنتجات'!$A$5:$A$204,0))&amp;"",""))</f>
        <v/>
      </c>
      <c r="K1513" s="18">
        <f>IF(AND(B1513&amp;""="",F1513&amp;""=""),"",IFERROR(INDEX('المنتجات'!$D$5:$D$204,MATCH($F1513,'المنتجات'!$A$5:$A$204,0))*G1513-H1513,0))</f>
        <v/>
      </c>
      <c r="L1513" s="18">
        <f>IF(AND(B1513&amp;""="",F1513&amp;""=""),"",IF(I1513="تم التسليم",IFERROR(INDEX('المحافظات'!$B$5:$B$44,MATCH($E1513,'المحافظات'!$A$5:$A$44,0)),0),0))</f>
        <v/>
      </c>
      <c r="M1513" s="18">
        <f>IF(AND(B1513&amp;""="",F1513&amp;""=""),"",IFERROR(INDEX('المنتجات'!$C$5:$C$204,MATCH($F1513,'المنتجات'!$A$5:$A$204,0))*G1513,0))</f>
        <v/>
      </c>
      <c r="N1513" s="18">
        <f>IF(AND(B1513&amp;""="",F1513&amp;""=""),"",IF(I1513="تم التسليم",IFERROR(INDEX('المحافظات'!$C$5:$C$44,MATCH($E1513,'المحافظات'!$A$5:$A$44,0)),0),IF(I1513="مرتجع",IFERROR(INDEX('المحافظات'!$D$5:$D$44,MATCH($E1513,'المحافظات'!$A$5:$A$44,0)),0),0)))</f>
        <v/>
      </c>
      <c r="O1513" s="18">
        <f>IF(AND(B1513&amp;""="",F1513&amp;""=""),"",IF(I1513="تم التسليم",K1513+L1513-M1513-N1513,IF(I1513="مرتجع",-N1513,IF(I1513="ملغي",0,""))))</f>
        <v/>
      </c>
      <c r="P1513" s="6">
        <f>IF(AND(B1513&amp;""="",F1513&amp;""=""),"",IF(NOT(ISNUMBER(MATCH(F1513,'المنتجات'!$A$5:$A$204,0))),"كود المنتج غير معروف",IF(NOT(ISNUMBER(MATCH(E1513,'المحافظات'!$A$5:$A$44,0))),"المنطقة غير معروفة",IF(K1513&lt;0,"الخصم أكبر من قيمة الطلب",IF(I1513&amp;""="","اكتب الحالة","")))))</f>
        <v/>
      </c>
    </row>
    <row r="1514">
      <c r="A1514" s="17" t="n"/>
      <c r="B1514" s="5" t="n"/>
      <c r="C1514" s="5" t="n"/>
      <c r="D1514" s="13" t="n"/>
      <c r="E1514" s="5" t="n"/>
      <c r="F1514" s="5" t="n"/>
      <c r="G1514" s="15" t="n"/>
      <c r="H1514" s="14" t="n"/>
      <c r="I1514" s="5" t="n"/>
      <c r="J1514" s="6">
        <f>IF(AND(B1514&amp;""="",F1514&amp;""=""),"",IFERROR(INDEX('المنتجات'!$B$5:$B$204,MATCH($F1514,'المنتجات'!$A$5:$A$204,0))&amp;"",""))</f>
        <v/>
      </c>
      <c r="K1514" s="18">
        <f>IF(AND(B1514&amp;""="",F1514&amp;""=""),"",IFERROR(INDEX('المنتجات'!$D$5:$D$204,MATCH($F1514,'المنتجات'!$A$5:$A$204,0))*G1514-H1514,0))</f>
        <v/>
      </c>
      <c r="L1514" s="18">
        <f>IF(AND(B1514&amp;""="",F1514&amp;""=""),"",IF(I1514="تم التسليم",IFERROR(INDEX('المحافظات'!$B$5:$B$44,MATCH($E1514,'المحافظات'!$A$5:$A$44,0)),0),0))</f>
        <v/>
      </c>
      <c r="M1514" s="18">
        <f>IF(AND(B1514&amp;""="",F1514&amp;""=""),"",IFERROR(INDEX('المنتجات'!$C$5:$C$204,MATCH($F1514,'المنتجات'!$A$5:$A$204,0))*G1514,0))</f>
        <v/>
      </c>
      <c r="N1514" s="18">
        <f>IF(AND(B1514&amp;""="",F1514&amp;""=""),"",IF(I1514="تم التسليم",IFERROR(INDEX('المحافظات'!$C$5:$C$44,MATCH($E1514,'المحافظات'!$A$5:$A$44,0)),0),IF(I1514="مرتجع",IFERROR(INDEX('المحافظات'!$D$5:$D$44,MATCH($E1514,'المحافظات'!$A$5:$A$44,0)),0),0)))</f>
        <v/>
      </c>
      <c r="O1514" s="18">
        <f>IF(AND(B1514&amp;""="",F1514&amp;""=""),"",IF(I1514="تم التسليم",K1514+L1514-M1514-N1514,IF(I1514="مرتجع",-N1514,IF(I1514="ملغي",0,""))))</f>
        <v/>
      </c>
      <c r="P1514" s="6">
        <f>IF(AND(B1514&amp;""="",F1514&amp;""=""),"",IF(NOT(ISNUMBER(MATCH(F1514,'المنتجات'!$A$5:$A$204,0))),"كود المنتج غير معروف",IF(NOT(ISNUMBER(MATCH(E1514,'المحافظات'!$A$5:$A$44,0))),"المنطقة غير معروفة",IF(K1514&lt;0,"الخصم أكبر من قيمة الطلب",IF(I1514&amp;""="","اكتب الحالة","")))))</f>
        <v/>
      </c>
    </row>
    <row r="1515">
      <c r="A1515" s="17" t="n"/>
      <c r="B1515" s="5" t="n"/>
      <c r="C1515" s="5" t="n"/>
      <c r="D1515" s="13" t="n"/>
      <c r="E1515" s="5" t="n"/>
      <c r="F1515" s="5" t="n"/>
      <c r="G1515" s="15" t="n"/>
      <c r="H1515" s="14" t="n"/>
      <c r="I1515" s="5" t="n"/>
      <c r="J1515" s="6">
        <f>IF(AND(B1515&amp;""="",F1515&amp;""=""),"",IFERROR(INDEX('المنتجات'!$B$5:$B$204,MATCH($F1515,'المنتجات'!$A$5:$A$204,0))&amp;"",""))</f>
        <v/>
      </c>
      <c r="K1515" s="18">
        <f>IF(AND(B1515&amp;""="",F1515&amp;""=""),"",IFERROR(INDEX('المنتجات'!$D$5:$D$204,MATCH($F1515,'المنتجات'!$A$5:$A$204,0))*G1515-H1515,0))</f>
        <v/>
      </c>
      <c r="L1515" s="18">
        <f>IF(AND(B1515&amp;""="",F1515&amp;""=""),"",IF(I1515="تم التسليم",IFERROR(INDEX('المحافظات'!$B$5:$B$44,MATCH($E1515,'المحافظات'!$A$5:$A$44,0)),0),0))</f>
        <v/>
      </c>
      <c r="M1515" s="18">
        <f>IF(AND(B1515&amp;""="",F1515&amp;""=""),"",IFERROR(INDEX('المنتجات'!$C$5:$C$204,MATCH($F1515,'المنتجات'!$A$5:$A$204,0))*G1515,0))</f>
        <v/>
      </c>
      <c r="N1515" s="18">
        <f>IF(AND(B1515&amp;""="",F1515&amp;""=""),"",IF(I1515="تم التسليم",IFERROR(INDEX('المحافظات'!$C$5:$C$44,MATCH($E1515,'المحافظات'!$A$5:$A$44,0)),0),IF(I1515="مرتجع",IFERROR(INDEX('المحافظات'!$D$5:$D$44,MATCH($E1515,'المحافظات'!$A$5:$A$44,0)),0),0)))</f>
        <v/>
      </c>
      <c r="O1515" s="18">
        <f>IF(AND(B1515&amp;""="",F1515&amp;""=""),"",IF(I1515="تم التسليم",K1515+L1515-M1515-N1515,IF(I1515="مرتجع",-N1515,IF(I1515="ملغي",0,""))))</f>
        <v/>
      </c>
      <c r="P1515" s="6">
        <f>IF(AND(B1515&amp;""="",F1515&amp;""=""),"",IF(NOT(ISNUMBER(MATCH(F1515,'المنتجات'!$A$5:$A$204,0))),"كود المنتج غير معروف",IF(NOT(ISNUMBER(MATCH(E1515,'المحافظات'!$A$5:$A$44,0))),"المنطقة غير معروفة",IF(K1515&lt;0,"الخصم أكبر من قيمة الطلب",IF(I1515&amp;""="","اكتب الحالة","")))))</f>
        <v/>
      </c>
    </row>
    <row r="1516">
      <c r="A1516" s="17" t="n"/>
      <c r="B1516" s="5" t="n"/>
      <c r="C1516" s="5" t="n"/>
      <c r="D1516" s="13" t="n"/>
      <c r="E1516" s="5" t="n"/>
      <c r="F1516" s="5" t="n"/>
      <c r="G1516" s="15" t="n"/>
      <c r="H1516" s="14" t="n"/>
      <c r="I1516" s="5" t="n"/>
      <c r="J1516" s="6">
        <f>IF(AND(B1516&amp;""="",F1516&amp;""=""),"",IFERROR(INDEX('المنتجات'!$B$5:$B$204,MATCH($F1516,'المنتجات'!$A$5:$A$204,0))&amp;"",""))</f>
        <v/>
      </c>
      <c r="K1516" s="18">
        <f>IF(AND(B1516&amp;""="",F1516&amp;""=""),"",IFERROR(INDEX('المنتجات'!$D$5:$D$204,MATCH($F1516,'المنتجات'!$A$5:$A$204,0))*G1516-H1516,0))</f>
        <v/>
      </c>
      <c r="L1516" s="18">
        <f>IF(AND(B1516&amp;""="",F1516&amp;""=""),"",IF(I1516="تم التسليم",IFERROR(INDEX('المحافظات'!$B$5:$B$44,MATCH($E1516,'المحافظات'!$A$5:$A$44,0)),0),0))</f>
        <v/>
      </c>
      <c r="M1516" s="18">
        <f>IF(AND(B1516&amp;""="",F1516&amp;""=""),"",IFERROR(INDEX('المنتجات'!$C$5:$C$204,MATCH($F1516,'المنتجات'!$A$5:$A$204,0))*G1516,0))</f>
        <v/>
      </c>
      <c r="N1516" s="18">
        <f>IF(AND(B1516&amp;""="",F1516&amp;""=""),"",IF(I1516="تم التسليم",IFERROR(INDEX('المحافظات'!$C$5:$C$44,MATCH($E1516,'المحافظات'!$A$5:$A$44,0)),0),IF(I1516="مرتجع",IFERROR(INDEX('المحافظات'!$D$5:$D$44,MATCH($E1516,'المحافظات'!$A$5:$A$44,0)),0),0)))</f>
        <v/>
      </c>
      <c r="O1516" s="18">
        <f>IF(AND(B1516&amp;""="",F1516&amp;""=""),"",IF(I1516="تم التسليم",K1516+L1516-M1516-N1516,IF(I1516="مرتجع",-N1516,IF(I1516="ملغي",0,""))))</f>
        <v/>
      </c>
      <c r="P1516" s="6">
        <f>IF(AND(B1516&amp;""="",F1516&amp;""=""),"",IF(NOT(ISNUMBER(MATCH(F1516,'المنتجات'!$A$5:$A$204,0))),"كود المنتج غير معروف",IF(NOT(ISNUMBER(MATCH(E1516,'المحافظات'!$A$5:$A$44,0))),"المنطقة غير معروفة",IF(K1516&lt;0,"الخصم أكبر من قيمة الطلب",IF(I1516&amp;""="","اكتب الحالة","")))))</f>
        <v/>
      </c>
    </row>
    <row r="1517">
      <c r="A1517" s="17" t="n"/>
      <c r="B1517" s="5" t="n"/>
      <c r="C1517" s="5" t="n"/>
      <c r="D1517" s="13" t="n"/>
      <c r="E1517" s="5" t="n"/>
      <c r="F1517" s="5" t="n"/>
      <c r="G1517" s="15" t="n"/>
      <c r="H1517" s="14" t="n"/>
      <c r="I1517" s="5" t="n"/>
      <c r="J1517" s="6">
        <f>IF(AND(B1517&amp;""="",F1517&amp;""=""),"",IFERROR(INDEX('المنتجات'!$B$5:$B$204,MATCH($F1517,'المنتجات'!$A$5:$A$204,0))&amp;"",""))</f>
        <v/>
      </c>
      <c r="K1517" s="18">
        <f>IF(AND(B1517&amp;""="",F1517&amp;""=""),"",IFERROR(INDEX('المنتجات'!$D$5:$D$204,MATCH($F1517,'المنتجات'!$A$5:$A$204,0))*G1517-H1517,0))</f>
        <v/>
      </c>
      <c r="L1517" s="18">
        <f>IF(AND(B1517&amp;""="",F1517&amp;""=""),"",IF(I1517="تم التسليم",IFERROR(INDEX('المحافظات'!$B$5:$B$44,MATCH($E1517,'المحافظات'!$A$5:$A$44,0)),0),0))</f>
        <v/>
      </c>
      <c r="M1517" s="18">
        <f>IF(AND(B1517&amp;""="",F1517&amp;""=""),"",IFERROR(INDEX('المنتجات'!$C$5:$C$204,MATCH($F1517,'المنتجات'!$A$5:$A$204,0))*G1517,0))</f>
        <v/>
      </c>
      <c r="N1517" s="18">
        <f>IF(AND(B1517&amp;""="",F1517&amp;""=""),"",IF(I1517="تم التسليم",IFERROR(INDEX('المحافظات'!$C$5:$C$44,MATCH($E1517,'المحافظات'!$A$5:$A$44,0)),0),IF(I1517="مرتجع",IFERROR(INDEX('المحافظات'!$D$5:$D$44,MATCH($E1517,'المحافظات'!$A$5:$A$44,0)),0),0)))</f>
        <v/>
      </c>
      <c r="O1517" s="18">
        <f>IF(AND(B1517&amp;""="",F1517&amp;""=""),"",IF(I1517="تم التسليم",K1517+L1517-M1517-N1517,IF(I1517="مرتجع",-N1517,IF(I1517="ملغي",0,""))))</f>
        <v/>
      </c>
      <c r="P1517" s="6">
        <f>IF(AND(B1517&amp;""="",F1517&amp;""=""),"",IF(NOT(ISNUMBER(MATCH(F1517,'المنتجات'!$A$5:$A$204,0))),"كود المنتج غير معروف",IF(NOT(ISNUMBER(MATCH(E1517,'المحافظات'!$A$5:$A$44,0))),"المنطقة غير معروفة",IF(K1517&lt;0,"الخصم أكبر من قيمة الطلب",IF(I1517&amp;""="","اكتب الحالة","")))))</f>
        <v/>
      </c>
    </row>
    <row r="1518">
      <c r="A1518" s="17" t="n"/>
      <c r="B1518" s="5" t="n"/>
      <c r="C1518" s="5" t="n"/>
      <c r="D1518" s="13" t="n"/>
      <c r="E1518" s="5" t="n"/>
      <c r="F1518" s="5" t="n"/>
      <c r="G1518" s="15" t="n"/>
      <c r="H1518" s="14" t="n"/>
      <c r="I1518" s="5" t="n"/>
      <c r="J1518" s="6">
        <f>IF(AND(B1518&amp;""="",F1518&amp;""=""),"",IFERROR(INDEX('المنتجات'!$B$5:$B$204,MATCH($F1518,'المنتجات'!$A$5:$A$204,0))&amp;"",""))</f>
        <v/>
      </c>
      <c r="K1518" s="18">
        <f>IF(AND(B1518&amp;""="",F1518&amp;""=""),"",IFERROR(INDEX('المنتجات'!$D$5:$D$204,MATCH($F1518,'المنتجات'!$A$5:$A$204,0))*G1518-H1518,0))</f>
        <v/>
      </c>
      <c r="L1518" s="18">
        <f>IF(AND(B1518&amp;""="",F1518&amp;""=""),"",IF(I1518="تم التسليم",IFERROR(INDEX('المحافظات'!$B$5:$B$44,MATCH($E1518,'المحافظات'!$A$5:$A$44,0)),0),0))</f>
        <v/>
      </c>
      <c r="M1518" s="18">
        <f>IF(AND(B1518&amp;""="",F1518&amp;""=""),"",IFERROR(INDEX('المنتجات'!$C$5:$C$204,MATCH($F1518,'المنتجات'!$A$5:$A$204,0))*G1518,0))</f>
        <v/>
      </c>
      <c r="N1518" s="18">
        <f>IF(AND(B1518&amp;""="",F1518&amp;""=""),"",IF(I1518="تم التسليم",IFERROR(INDEX('المحافظات'!$C$5:$C$44,MATCH($E1518,'المحافظات'!$A$5:$A$44,0)),0),IF(I1518="مرتجع",IFERROR(INDEX('المحافظات'!$D$5:$D$44,MATCH($E1518,'المحافظات'!$A$5:$A$44,0)),0),0)))</f>
        <v/>
      </c>
      <c r="O1518" s="18">
        <f>IF(AND(B1518&amp;""="",F1518&amp;""=""),"",IF(I1518="تم التسليم",K1518+L1518-M1518-N1518,IF(I1518="مرتجع",-N1518,IF(I1518="ملغي",0,""))))</f>
        <v/>
      </c>
      <c r="P1518" s="6">
        <f>IF(AND(B1518&amp;""="",F1518&amp;""=""),"",IF(NOT(ISNUMBER(MATCH(F1518,'المنتجات'!$A$5:$A$204,0))),"كود المنتج غير معروف",IF(NOT(ISNUMBER(MATCH(E1518,'المحافظات'!$A$5:$A$44,0))),"المنطقة غير معروفة",IF(K1518&lt;0,"الخصم أكبر من قيمة الطلب",IF(I1518&amp;""="","اكتب الحالة","")))))</f>
        <v/>
      </c>
    </row>
    <row r="1519">
      <c r="A1519" s="17" t="n"/>
      <c r="B1519" s="5" t="n"/>
      <c r="C1519" s="5" t="n"/>
      <c r="D1519" s="13" t="n"/>
      <c r="E1519" s="5" t="n"/>
      <c r="F1519" s="5" t="n"/>
      <c r="G1519" s="15" t="n"/>
      <c r="H1519" s="14" t="n"/>
      <c r="I1519" s="5" t="n"/>
      <c r="J1519" s="6">
        <f>IF(AND(B1519&amp;""="",F1519&amp;""=""),"",IFERROR(INDEX('المنتجات'!$B$5:$B$204,MATCH($F1519,'المنتجات'!$A$5:$A$204,0))&amp;"",""))</f>
        <v/>
      </c>
      <c r="K1519" s="18">
        <f>IF(AND(B1519&amp;""="",F1519&amp;""=""),"",IFERROR(INDEX('المنتجات'!$D$5:$D$204,MATCH($F1519,'المنتجات'!$A$5:$A$204,0))*G1519-H1519,0))</f>
        <v/>
      </c>
      <c r="L1519" s="18">
        <f>IF(AND(B1519&amp;""="",F1519&amp;""=""),"",IF(I1519="تم التسليم",IFERROR(INDEX('المحافظات'!$B$5:$B$44,MATCH($E1519,'المحافظات'!$A$5:$A$44,0)),0),0))</f>
        <v/>
      </c>
      <c r="M1519" s="18">
        <f>IF(AND(B1519&amp;""="",F1519&amp;""=""),"",IFERROR(INDEX('المنتجات'!$C$5:$C$204,MATCH($F1519,'المنتجات'!$A$5:$A$204,0))*G1519,0))</f>
        <v/>
      </c>
      <c r="N1519" s="18">
        <f>IF(AND(B1519&amp;""="",F1519&amp;""=""),"",IF(I1519="تم التسليم",IFERROR(INDEX('المحافظات'!$C$5:$C$44,MATCH($E1519,'المحافظات'!$A$5:$A$44,0)),0),IF(I1519="مرتجع",IFERROR(INDEX('المحافظات'!$D$5:$D$44,MATCH($E1519,'المحافظات'!$A$5:$A$44,0)),0),0)))</f>
        <v/>
      </c>
      <c r="O1519" s="18">
        <f>IF(AND(B1519&amp;""="",F1519&amp;""=""),"",IF(I1519="تم التسليم",K1519+L1519-M1519-N1519,IF(I1519="مرتجع",-N1519,IF(I1519="ملغي",0,""))))</f>
        <v/>
      </c>
      <c r="P1519" s="6">
        <f>IF(AND(B1519&amp;""="",F1519&amp;""=""),"",IF(NOT(ISNUMBER(MATCH(F1519,'المنتجات'!$A$5:$A$204,0))),"كود المنتج غير معروف",IF(NOT(ISNUMBER(MATCH(E1519,'المحافظات'!$A$5:$A$44,0))),"المنطقة غير معروفة",IF(K1519&lt;0,"الخصم أكبر من قيمة الطلب",IF(I1519&amp;""="","اكتب الحالة","")))))</f>
        <v/>
      </c>
    </row>
    <row r="1520">
      <c r="A1520" s="17" t="n"/>
      <c r="B1520" s="5" t="n"/>
      <c r="C1520" s="5" t="n"/>
      <c r="D1520" s="13" t="n"/>
      <c r="E1520" s="5" t="n"/>
      <c r="F1520" s="5" t="n"/>
      <c r="G1520" s="15" t="n"/>
      <c r="H1520" s="14" t="n"/>
      <c r="I1520" s="5" t="n"/>
      <c r="J1520" s="6">
        <f>IF(AND(B1520&amp;""="",F1520&amp;""=""),"",IFERROR(INDEX('المنتجات'!$B$5:$B$204,MATCH($F1520,'المنتجات'!$A$5:$A$204,0))&amp;"",""))</f>
        <v/>
      </c>
      <c r="K1520" s="18">
        <f>IF(AND(B1520&amp;""="",F1520&amp;""=""),"",IFERROR(INDEX('المنتجات'!$D$5:$D$204,MATCH($F1520,'المنتجات'!$A$5:$A$204,0))*G1520-H1520,0))</f>
        <v/>
      </c>
      <c r="L1520" s="18">
        <f>IF(AND(B1520&amp;""="",F1520&amp;""=""),"",IF(I1520="تم التسليم",IFERROR(INDEX('المحافظات'!$B$5:$B$44,MATCH($E1520,'المحافظات'!$A$5:$A$44,0)),0),0))</f>
        <v/>
      </c>
      <c r="M1520" s="18">
        <f>IF(AND(B1520&amp;""="",F1520&amp;""=""),"",IFERROR(INDEX('المنتجات'!$C$5:$C$204,MATCH($F1520,'المنتجات'!$A$5:$A$204,0))*G1520,0))</f>
        <v/>
      </c>
      <c r="N1520" s="18">
        <f>IF(AND(B1520&amp;""="",F1520&amp;""=""),"",IF(I1520="تم التسليم",IFERROR(INDEX('المحافظات'!$C$5:$C$44,MATCH($E1520,'المحافظات'!$A$5:$A$44,0)),0),IF(I1520="مرتجع",IFERROR(INDEX('المحافظات'!$D$5:$D$44,MATCH($E1520,'المحافظات'!$A$5:$A$44,0)),0),0)))</f>
        <v/>
      </c>
      <c r="O1520" s="18">
        <f>IF(AND(B1520&amp;""="",F1520&amp;""=""),"",IF(I1520="تم التسليم",K1520+L1520-M1520-N1520,IF(I1520="مرتجع",-N1520,IF(I1520="ملغي",0,""))))</f>
        <v/>
      </c>
      <c r="P1520" s="6">
        <f>IF(AND(B1520&amp;""="",F1520&amp;""=""),"",IF(NOT(ISNUMBER(MATCH(F1520,'المنتجات'!$A$5:$A$204,0))),"كود المنتج غير معروف",IF(NOT(ISNUMBER(MATCH(E1520,'المحافظات'!$A$5:$A$44,0))),"المنطقة غير معروفة",IF(K1520&lt;0,"الخصم أكبر من قيمة الطلب",IF(I1520&amp;""="","اكتب الحالة","")))))</f>
        <v/>
      </c>
    </row>
    <row r="1521">
      <c r="A1521" s="17" t="n"/>
      <c r="B1521" s="5" t="n"/>
      <c r="C1521" s="5" t="n"/>
      <c r="D1521" s="13" t="n"/>
      <c r="E1521" s="5" t="n"/>
      <c r="F1521" s="5" t="n"/>
      <c r="G1521" s="15" t="n"/>
      <c r="H1521" s="14" t="n"/>
      <c r="I1521" s="5" t="n"/>
      <c r="J1521" s="6">
        <f>IF(AND(B1521&amp;""="",F1521&amp;""=""),"",IFERROR(INDEX('المنتجات'!$B$5:$B$204,MATCH($F1521,'المنتجات'!$A$5:$A$204,0))&amp;"",""))</f>
        <v/>
      </c>
      <c r="K1521" s="18">
        <f>IF(AND(B1521&amp;""="",F1521&amp;""=""),"",IFERROR(INDEX('المنتجات'!$D$5:$D$204,MATCH($F1521,'المنتجات'!$A$5:$A$204,0))*G1521-H1521,0))</f>
        <v/>
      </c>
      <c r="L1521" s="18">
        <f>IF(AND(B1521&amp;""="",F1521&amp;""=""),"",IF(I1521="تم التسليم",IFERROR(INDEX('المحافظات'!$B$5:$B$44,MATCH($E1521,'المحافظات'!$A$5:$A$44,0)),0),0))</f>
        <v/>
      </c>
      <c r="M1521" s="18">
        <f>IF(AND(B1521&amp;""="",F1521&amp;""=""),"",IFERROR(INDEX('المنتجات'!$C$5:$C$204,MATCH($F1521,'المنتجات'!$A$5:$A$204,0))*G1521,0))</f>
        <v/>
      </c>
      <c r="N1521" s="18">
        <f>IF(AND(B1521&amp;""="",F1521&amp;""=""),"",IF(I1521="تم التسليم",IFERROR(INDEX('المحافظات'!$C$5:$C$44,MATCH($E1521,'المحافظات'!$A$5:$A$44,0)),0),IF(I1521="مرتجع",IFERROR(INDEX('المحافظات'!$D$5:$D$44,MATCH($E1521,'المحافظات'!$A$5:$A$44,0)),0),0)))</f>
        <v/>
      </c>
      <c r="O1521" s="18">
        <f>IF(AND(B1521&amp;""="",F1521&amp;""=""),"",IF(I1521="تم التسليم",K1521+L1521-M1521-N1521,IF(I1521="مرتجع",-N1521,IF(I1521="ملغي",0,""))))</f>
        <v/>
      </c>
      <c r="P1521" s="6">
        <f>IF(AND(B1521&amp;""="",F1521&amp;""=""),"",IF(NOT(ISNUMBER(MATCH(F1521,'المنتجات'!$A$5:$A$204,0))),"كود المنتج غير معروف",IF(NOT(ISNUMBER(MATCH(E1521,'المحافظات'!$A$5:$A$44,0))),"المنطقة غير معروفة",IF(K1521&lt;0,"الخصم أكبر من قيمة الطلب",IF(I1521&amp;""="","اكتب الحالة","")))))</f>
        <v/>
      </c>
    </row>
    <row r="1522">
      <c r="A1522" s="17" t="n"/>
      <c r="B1522" s="5" t="n"/>
      <c r="C1522" s="5" t="n"/>
      <c r="D1522" s="13" t="n"/>
      <c r="E1522" s="5" t="n"/>
      <c r="F1522" s="5" t="n"/>
      <c r="G1522" s="15" t="n"/>
      <c r="H1522" s="14" t="n"/>
      <c r="I1522" s="5" t="n"/>
      <c r="J1522" s="6">
        <f>IF(AND(B1522&amp;""="",F1522&amp;""=""),"",IFERROR(INDEX('المنتجات'!$B$5:$B$204,MATCH($F1522,'المنتجات'!$A$5:$A$204,0))&amp;"",""))</f>
        <v/>
      </c>
      <c r="K1522" s="18">
        <f>IF(AND(B1522&amp;""="",F1522&amp;""=""),"",IFERROR(INDEX('المنتجات'!$D$5:$D$204,MATCH($F1522,'المنتجات'!$A$5:$A$204,0))*G1522-H1522,0))</f>
        <v/>
      </c>
      <c r="L1522" s="18">
        <f>IF(AND(B1522&amp;""="",F1522&amp;""=""),"",IF(I1522="تم التسليم",IFERROR(INDEX('المحافظات'!$B$5:$B$44,MATCH($E1522,'المحافظات'!$A$5:$A$44,0)),0),0))</f>
        <v/>
      </c>
      <c r="M1522" s="18">
        <f>IF(AND(B1522&amp;""="",F1522&amp;""=""),"",IFERROR(INDEX('المنتجات'!$C$5:$C$204,MATCH($F1522,'المنتجات'!$A$5:$A$204,0))*G1522,0))</f>
        <v/>
      </c>
      <c r="N1522" s="18">
        <f>IF(AND(B1522&amp;""="",F1522&amp;""=""),"",IF(I1522="تم التسليم",IFERROR(INDEX('المحافظات'!$C$5:$C$44,MATCH($E1522,'المحافظات'!$A$5:$A$44,0)),0),IF(I1522="مرتجع",IFERROR(INDEX('المحافظات'!$D$5:$D$44,MATCH($E1522,'المحافظات'!$A$5:$A$44,0)),0),0)))</f>
        <v/>
      </c>
      <c r="O1522" s="18">
        <f>IF(AND(B1522&amp;""="",F1522&amp;""=""),"",IF(I1522="تم التسليم",K1522+L1522-M1522-N1522,IF(I1522="مرتجع",-N1522,IF(I1522="ملغي",0,""))))</f>
        <v/>
      </c>
      <c r="P1522" s="6">
        <f>IF(AND(B1522&amp;""="",F1522&amp;""=""),"",IF(NOT(ISNUMBER(MATCH(F1522,'المنتجات'!$A$5:$A$204,0))),"كود المنتج غير معروف",IF(NOT(ISNUMBER(MATCH(E1522,'المحافظات'!$A$5:$A$44,0))),"المنطقة غير معروفة",IF(K1522&lt;0,"الخصم أكبر من قيمة الطلب",IF(I1522&amp;""="","اكتب الحالة","")))))</f>
        <v/>
      </c>
    </row>
    <row r="1523">
      <c r="A1523" s="17" t="n"/>
      <c r="B1523" s="5" t="n"/>
      <c r="C1523" s="5" t="n"/>
      <c r="D1523" s="13" t="n"/>
      <c r="E1523" s="5" t="n"/>
      <c r="F1523" s="5" t="n"/>
      <c r="G1523" s="15" t="n"/>
      <c r="H1523" s="14" t="n"/>
      <c r="I1523" s="5" t="n"/>
      <c r="J1523" s="6">
        <f>IF(AND(B1523&amp;""="",F1523&amp;""=""),"",IFERROR(INDEX('المنتجات'!$B$5:$B$204,MATCH($F1523,'المنتجات'!$A$5:$A$204,0))&amp;"",""))</f>
        <v/>
      </c>
      <c r="K1523" s="18">
        <f>IF(AND(B1523&amp;""="",F1523&amp;""=""),"",IFERROR(INDEX('المنتجات'!$D$5:$D$204,MATCH($F1523,'المنتجات'!$A$5:$A$204,0))*G1523-H1523,0))</f>
        <v/>
      </c>
      <c r="L1523" s="18">
        <f>IF(AND(B1523&amp;""="",F1523&amp;""=""),"",IF(I1523="تم التسليم",IFERROR(INDEX('المحافظات'!$B$5:$B$44,MATCH($E1523,'المحافظات'!$A$5:$A$44,0)),0),0))</f>
        <v/>
      </c>
      <c r="M1523" s="18">
        <f>IF(AND(B1523&amp;""="",F1523&amp;""=""),"",IFERROR(INDEX('المنتجات'!$C$5:$C$204,MATCH($F1523,'المنتجات'!$A$5:$A$204,0))*G1523,0))</f>
        <v/>
      </c>
      <c r="N1523" s="18">
        <f>IF(AND(B1523&amp;""="",F1523&amp;""=""),"",IF(I1523="تم التسليم",IFERROR(INDEX('المحافظات'!$C$5:$C$44,MATCH($E1523,'المحافظات'!$A$5:$A$44,0)),0),IF(I1523="مرتجع",IFERROR(INDEX('المحافظات'!$D$5:$D$44,MATCH($E1523,'المحافظات'!$A$5:$A$44,0)),0),0)))</f>
        <v/>
      </c>
      <c r="O1523" s="18">
        <f>IF(AND(B1523&amp;""="",F1523&amp;""=""),"",IF(I1523="تم التسليم",K1523+L1523-M1523-N1523,IF(I1523="مرتجع",-N1523,IF(I1523="ملغي",0,""))))</f>
        <v/>
      </c>
      <c r="P1523" s="6">
        <f>IF(AND(B1523&amp;""="",F1523&amp;""=""),"",IF(NOT(ISNUMBER(MATCH(F1523,'المنتجات'!$A$5:$A$204,0))),"كود المنتج غير معروف",IF(NOT(ISNUMBER(MATCH(E1523,'المحافظات'!$A$5:$A$44,0))),"المنطقة غير معروفة",IF(K1523&lt;0,"الخصم أكبر من قيمة الطلب",IF(I1523&amp;""="","اكتب الحالة","")))))</f>
        <v/>
      </c>
    </row>
    <row r="1524">
      <c r="A1524" s="17" t="n"/>
      <c r="B1524" s="5" t="n"/>
      <c r="C1524" s="5" t="n"/>
      <c r="D1524" s="13" t="n"/>
      <c r="E1524" s="5" t="n"/>
      <c r="F1524" s="5" t="n"/>
      <c r="G1524" s="15" t="n"/>
      <c r="H1524" s="14" t="n"/>
      <c r="I1524" s="5" t="n"/>
      <c r="J1524" s="6">
        <f>IF(AND(B1524&amp;""="",F1524&amp;""=""),"",IFERROR(INDEX('المنتجات'!$B$5:$B$204,MATCH($F1524,'المنتجات'!$A$5:$A$204,0))&amp;"",""))</f>
        <v/>
      </c>
      <c r="K1524" s="18">
        <f>IF(AND(B1524&amp;""="",F1524&amp;""=""),"",IFERROR(INDEX('المنتجات'!$D$5:$D$204,MATCH($F1524,'المنتجات'!$A$5:$A$204,0))*G1524-H1524,0))</f>
        <v/>
      </c>
      <c r="L1524" s="18">
        <f>IF(AND(B1524&amp;""="",F1524&amp;""=""),"",IF(I1524="تم التسليم",IFERROR(INDEX('المحافظات'!$B$5:$B$44,MATCH($E1524,'المحافظات'!$A$5:$A$44,0)),0),0))</f>
        <v/>
      </c>
      <c r="M1524" s="18">
        <f>IF(AND(B1524&amp;""="",F1524&amp;""=""),"",IFERROR(INDEX('المنتجات'!$C$5:$C$204,MATCH($F1524,'المنتجات'!$A$5:$A$204,0))*G1524,0))</f>
        <v/>
      </c>
      <c r="N1524" s="18">
        <f>IF(AND(B1524&amp;""="",F1524&amp;""=""),"",IF(I1524="تم التسليم",IFERROR(INDEX('المحافظات'!$C$5:$C$44,MATCH($E1524,'المحافظات'!$A$5:$A$44,0)),0),IF(I1524="مرتجع",IFERROR(INDEX('المحافظات'!$D$5:$D$44,MATCH($E1524,'المحافظات'!$A$5:$A$44,0)),0),0)))</f>
        <v/>
      </c>
      <c r="O1524" s="18">
        <f>IF(AND(B1524&amp;""="",F1524&amp;""=""),"",IF(I1524="تم التسليم",K1524+L1524-M1524-N1524,IF(I1524="مرتجع",-N1524,IF(I1524="ملغي",0,""))))</f>
        <v/>
      </c>
      <c r="P1524" s="6">
        <f>IF(AND(B1524&amp;""="",F1524&amp;""=""),"",IF(NOT(ISNUMBER(MATCH(F1524,'المنتجات'!$A$5:$A$204,0))),"كود المنتج غير معروف",IF(NOT(ISNUMBER(MATCH(E1524,'المحافظات'!$A$5:$A$44,0))),"المنطقة غير معروفة",IF(K1524&lt;0,"الخصم أكبر من قيمة الطلب",IF(I1524&amp;""="","اكتب الحالة","")))))</f>
        <v/>
      </c>
    </row>
    <row r="1525">
      <c r="A1525" s="17" t="n"/>
      <c r="B1525" s="5" t="n"/>
      <c r="C1525" s="5" t="n"/>
      <c r="D1525" s="13" t="n"/>
      <c r="E1525" s="5" t="n"/>
      <c r="F1525" s="5" t="n"/>
      <c r="G1525" s="15" t="n"/>
      <c r="H1525" s="14" t="n"/>
      <c r="I1525" s="5" t="n"/>
      <c r="J1525" s="6">
        <f>IF(AND(B1525&amp;""="",F1525&amp;""=""),"",IFERROR(INDEX('المنتجات'!$B$5:$B$204,MATCH($F1525,'المنتجات'!$A$5:$A$204,0))&amp;"",""))</f>
        <v/>
      </c>
      <c r="K1525" s="18">
        <f>IF(AND(B1525&amp;""="",F1525&amp;""=""),"",IFERROR(INDEX('المنتجات'!$D$5:$D$204,MATCH($F1525,'المنتجات'!$A$5:$A$204,0))*G1525-H1525,0))</f>
        <v/>
      </c>
      <c r="L1525" s="18">
        <f>IF(AND(B1525&amp;""="",F1525&amp;""=""),"",IF(I1525="تم التسليم",IFERROR(INDEX('المحافظات'!$B$5:$B$44,MATCH($E1525,'المحافظات'!$A$5:$A$44,0)),0),0))</f>
        <v/>
      </c>
      <c r="M1525" s="18">
        <f>IF(AND(B1525&amp;""="",F1525&amp;""=""),"",IFERROR(INDEX('المنتجات'!$C$5:$C$204,MATCH($F1525,'المنتجات'!$A$5:$A$204,0))*G1525,0))</f>
        <v/>
      </c>
      <c r="N1525" s="18">
        <f>IF(AND(B1525&amp;""="",F1525&amp;""=""),"",IF(I1525="تم التسليم",IFERROR(INDEX('المحافظات'!$C$5:$C$44,MATCH($E1525,'المحافظات'!$A$5:$A$44,0)),0),IF(I1525="مرتجع",IFERROR(INDEX('المحافظات'!$D$5:$D$44,MATCH($E1525,'المحافظات'!$A$5:$A$44,0)),0),0)))</f>
        <v/>
      </c>
      <c r="O1525" s="18">
        <f>IF(AND(B1525&amp;""="",F1525&amp;""=""),"",IF(I1525="تم التسليم",K1525+L1525-M1525-N1525,IF(I1525="مرتجع",-N1525,IF(I1525="ملغي",0,""))))</f>
        <v/>
      </c>
      <c r="P1525" s="6">
        <f>IF(AND(B1525&amp;""="",F1525&amp;""=""),"",IF(NOT(ISNUMBER(MATCH(F1525,'المنتجات'!$A$5:$A$204,0))),"كود المنتج غير معروف",IF(NOT(ISNUMBER(MATCH(E1525,'المحافظات'!$A$5:$A$44,0))),"المنطقة غير معروفة",IF(K1525&lt;0,"الخصم أكبر من قيمة الطلب",IF(I1525&amp;""="","اكتب الحالة","")))))</f>
        <v/>
      </c>
    </row>
    <row r="1526">
      <c r="A1526" s="17" t="n"/>
      <c r="B1526" s="5" t="n"/>
      <c r="C1526" s="5" t="n"/>
      <c r="D1526" s="13" t="n"/>
      <c r="E1526" s="5" t="n"/>
      <c r="F1526" s="5" t="n"/>
      <c r="G1526" s="15" t="n"/>
      <c r="H1526" s="14" t="n"/>
      <c r="I1526" s="5" t="n"/>
      <c r="J1526" s="6">
        <f>IF(AND(B1526&amp;""="",F1526&amp;""=""),"",IFERROR(INDEX('المنتجات'!$B$5:$B$204,MATCH($F1526,'المنتجات'!$A$5:$A$204,0))&amp;"",""))</f>
        <v/>
      </c>
      <c r="K1526" s="18">
        <f>IF(AND(B1526&amp;""="",F1526&amp;""=""),"",IFERROR(INDEX('المنتجات'!$D$5:$D$204,MATCH($F1526,'المنتجات'!$A$5:$A$204,0))*G1526-H1526,0))</f>
        <v/>
      </c>
      <c r="L1526" s="18">
        <f>IF(AND(B1526&amp;""="",F1526&amp;""=""),"",IF(I1526="تم التسليم",IFERROR(INDEX('المحافظات'!$B$5:$B$44,MATCH($E1526,'المحافظات'!$A$5:$A$44,0)),0),0))</f>
        <v/>
      </c>
      <c r="M1526" s="18">
        <f>IF(AND(B1526&amp;""="",F1526&amp;""=""),"",IFERROR(INDEX('المنتجات'!$C$5:$C$204,MATCH($F1526,'المنتجات'!$A$5:$A$204,0))*G1526,0))</f>
        <v/>
      </c>
      <c r="N1526" s="18">
        <f>IF(AND(B1526&amp;""="",F1526&amp;""=""),"",IF(I1526="تم التسليم",IFERROR(INDEX('المحافظات'!$C$5:$C$44,MATCH($E1526,'المحافظات'!$A$5:$A$44,0)),0),IF(I1526="مرتجع",IFERROR(INDEX('المحافظات'!$D$5:$D$44,MATCH($E1526,'المحافظات'!$A$5:$A$44,0)),0),0)))</f>
        <v/>
      </c>
      <c r="O1526" s="18">
        <f>IF(AND(B1526&amp;""="",F1526&amp;""=""),"",IF(I1526="تم التسليم",K1526+L1526-M1526-N1526,IF(I1526="مرتجع",-N1526,IF(I1526="ملغي",0,""))))</f>
        <v/>
      </c>
      <c r="P1526" s="6">
        <f>IF(AND(B1526&amp;""="",F1526&amp;""=""),"",IF(NOT(ISNUMBER(MATCH(F1526,'المنتجات'!$A$5:$A$204,0))),"كود المنتج غير معروف",IF(NOT(ISNUMBER(MATCH(E1526,'المحافظات'!$A$5:$A$44,0))),"المنطقة غير معروفة",IF(K1526&lt;0,"الخصم أكبر من قيمة الطلب",IF(I1526&amp;""="","اكتب الحالة","")))))</f>
        <v/>
      </c>
    </row>
    <row r="1527">
      <c r="A1527" s="17" t="n"/>
      <c r="B1527" s="5" t="n"/>
      <c r="C1527" s="5" t="n"/>
      <c r="D1527" s="13" t="n"/>
      <c r="E1527" s="5" t="n"/>
      <c r="F1527" s="5" t="n"/>
      <c r="G1527" s="15" t="n"/>
      <c r="H1527" s="14" t="n"/>
      <c r="I1527" s="5" t="n"/>
      <c r="J1527" s="6">
        <f>IF(AND(B1527&amp;""="",F1527&amp;""=""),"",IFERROR(INDEX('المنتجات'!$B$5:$B$204,MATCH($F1527,'المنتجات'!$A$5:$A$204,0))&amp;"",""))</f>
        <v/>
      </c>
      <c r="K1527" s="18">
        <f>IF(AND(B1527&amp;""="",F1527&amp;""=""),"",IFERROR(INDEX('المنتجات'!$D$5:$D$204,MATCH($F1527,'المنتجات'!$A$5:$A$204,0))*G1527-H1527,0))</f>
        <v/>
      </c>
      <c r="L1527" s="18">
        <f>IF(AND(B1527&amp;""="",F1527&amp;""=""),"",IF(I1527="تم التسليم",IFERROR(INDEX('المحافظات'!$B$5:$B$44,MATCH($E1527,'المحافظات'!$A$5:$A$44,0)),0),0))</f>
        <v/>
      </c>
      <c r="M1527" s="18">
        <f>IF(AND(B1527&amp;""="",F1527&amp;""=""),"",IFERROR(INDEX('المنتجات'!$C$5:$C$204,MATCH($F1527,'المنتجات'!$A$5:$A$204,0))*G1527,0))</f>
        <v/>
      </c>
      <c r="N1527" s="18">
        <f>IF(AND(B1527&amp;""="",F1527&amp;""=""),"",IF(I1527="تم التسليم",IFERROR(INDEX('المحافظات'!$C$5:$C$44,MATCH($E1527,'المحافظات'!$A$5:$A$44,0)),0),IF(I1527="مرتجع",IFERROR(INDEX('المحافظات'!$D$5:$D$44,MATCH($E1527,'المحافظات'!$A$5:$A$44,0)),0),0)))</f>
        <v/>
      </c>
      <c r="O1527" s="18">
        <f>IF(AND(B1527&amp;""="",F1527&amp;""=""),"",IF(I1527="تم التسليم",K1527+L1527-M1527-N1527,IF(I1527="مرتجع",-N1527,IF(I1527="ملغي",0,""))))</f>
        <v/>
      </c>
      <c r="P1527" s="6">
        <f>IF(AND(B1527&amp;""="",F1527&amp;""=""),"",IF(NOT(ISNUMBER(MATCH(F1527,'المنتجات'!$A$5:$A$204,0))),"كود المنتج غير معروف",IF(NOT(ISNUMBER(MATCH(E1527,'المحافظات'!$A$5:$A$44,0))),"المنطقة غير معروفة",IF(K1527&lt;0,"الخصم أكبر من قيمة الطلب",IF(I1527&amp;""="","اكتب الحالة","")))))</f>
        <v/>
      </c>
    </row>
    <row r="1528">
      <c r="A1528" s="17" t="n"/>
      <c r="B1528" s="5" t="n"/>
      <c r="C1528" s="5" t="n"/>
      <c r="D1528" s="13" t="n"/>
      <c r="E1528" s="5" t="n"/>
      <c r="F1528" s="5" t="n"/>
      <c r="G1528" s="15" t="n"/>
      <c r="H1528" s="14" t="n"/>
      <c r="I1528" s="5" t="n"/>
      <c r="J1528" s="6">
        <f>IF(AND(B1528&amp;""="",F1528&amp;""=""),"",IFERROR(INDEX('المنتجات'!$B$5:$B$204,MATCH($F1528,'المنتجات'!$A$5:$A$204,0))&amp;"",""))</f>
        <v/>
      </c>
      <c r="K1528" s="18">
        <f>IF(AND(B1528&amp;""="",F1528&amp;""=""),"",IFERROR(INDEX('المنتجات'!$D$5:$D$204,MATCH($F1528,'المنتجات'!$A$5:$A$204,0))*G1528-H1528,0))</f>
        <v/>
      </c>
      <c r="L1528" s="18">
        <f>IF(AND(B1528&amp;""="",F1528&amp;""=""),"",IF(I1528="تم التسليم",IFERROR(INDEX('المحافظات'!$B$5:$B$44,MATCH($E1528,'المحافظات'!$A$5:$A$44,0)),0),0))</f>
        <v/>
      </c>
      <c r="M1528" s="18">
        <f>IF(AND(B1528&amp;""="",F1528&amp;""=""),"",IFERROR(INDEX('المنتجات'!$C$5:$C$204,MATCH($F1528,'المنتجات'!$A$5:$A$204,0))*G1528,0))</f>
        <v/>
      </c>
      <c r="N1528" s="18">
        <f>IF(AND(B1528&amp;""="",F1528&amp;""=""),"",IF(I1528="تم التسليم",IFERROR(INDEX('المحافظات'!$C$5:$C$44,MATCH($E1528,'المحافظات'!$A$5:$A$44,0)),0),IF(I1528="مرتجع",IFERROR(INDEX('المحافظات'!$D$5:$D$44,MATCH($E1528,'المحافظات'!$A$5:$A$44,0)),0),0)))</f>
        <v/>
      </c>
      <c r="O1528" s="18">
        <f>IF(AND(B1528&amp;""="",F1528&amp;""=""),"",IF(I1528="تم التسليم",K1528+L1528-M1528-N1528,IF(I1528="مرتجع",-N1528,IF(I1528="ملغي",0,""))))</f>
        <v/>
      </c>
      <c r="P1528" s="6">
        <f>IF(AND(B1528&amp;""="",F1528&amp;""=""),"",IF(NOT(ISNUMBER(MATCH(F1528,'المنتجات'!$A$5:$A$204,0))),"كود المنتج غير معروف",IF(NOT(ISNUMBER(MATCH(E1528,'المحافظات'!$A$5:$A$44,0))),"المنطقة غير معروفة",IF(K1528&lt;0,"الخصم أكبر من قيمة الطلب",IF(I1528&amp;""="","اكتب الحالة","")))))</f>
        <v/>
      </c>
    </row>
    <row r="1529">
      <c r="A1529" s="17" t="n"/>
      <c r="B1529" s="5" t="n"/>
      <c r="C1529" s="5" t="n"/>
      <c r="D1529" s="13" t="n"/>
      <c r="E1529" s="5" t="n"/>
      <c r="F1529" s="5" t="n"/>
      <c r="G1529" s="15" t="n"/>
      <c r="H1529" s="14" t="n"/>
      <c r="I1529" s="5" t="n"/>
      <c r="J1529" s="6">
        <f>IF(AND(B1529&amp;""="",F1529&amp;""=""),"",IFERROR(INDEX('المنتجات'!$B$5:$B$204,MATCH($F1529,'المنتجات'!$A$5:$A$204,0))&amp;"",""))</f>
        <v/>
      </c>
      <c r="K1529" s="18">
        <f>IF(AND(B1529&amp;""="",F1529&amp;""=""),"",IFERROR(INDEX('المنتجات'!$D$5:$D$204,MATCH($F1529,'المنتجات'!$A$5:$A$204,0))*G1529-H1529,0))</f>
        <v/>
      </c>
      <c r="L1529" s="18">
        <f>IF(AND(B1529&amp;""="",F1529&amp;""=""),"",IF(I1529="تم التسليم",IFERROR(INDEX('المحافظات'!$B$5:$B$44,MATCH($E1529,'المحافظات'!$A$5:$A$44,0)),0),0))</f>
        <v/>
      </c>
      <c r="M1529" s="18">
        <f>IF(AND(B1529&amp;""="",F1529&amp;""=""),"",IFERROR(INDEX('المنتجات'!$C$5:$C$204,MATCH($F1529,'المنتجات'!$A$5:$A$204,0))*G1529,0))</f>
        <v/>
      </c>
      <c r="N1529" s="18">
        <f>IF(AND(B1529&amp;""="",F1529&amp;""=""),"",IF(I1529="تم التسليم",IFERROR(INDEX('المحافظات'!$C$5:$C$44,MATCH($E1529,'المحافظات'!$A$5:$A$44,0)),0),IF(I1529="مرتجع",IFERROR(INDEX('المحافظات'!$D$5:$D$44,MATCH($E1529,'المحافظات'!$A$5:$A$44,0)),0),0)))</f>
        <v/>
      </c>
      <c r="O1529" s="18">
        <f>IF(AND(B1529&amp;""="",F1529&amp;""=""),"",IF(I1529="تم التسليم",K1529+L1529-M1529-N1529,IF(I1529="مرتجع",-N1529,IF(I1529="ملغي",0,""))))</f>
        <v/>
      </c>
      <c r="P1529" s="6">
        <f>IF(AND(B1529&amp;""="",F1529&amp;""=""),"",IF(NOT(ISNUMBER(MATCH(F1529,'المنتجات'!$A$5:$A$204,0))),"كود المنتج غير معروف",IF(NOT(ISNUMBER(MATCH(E1529,'المحافظات'!$A$5:$A$44,0))),"المنطقة غير معروفة",IF(K1529&lt;0,"الخصم أكبر من قيمة الطلب",IF(I1529&amp;""="","اكتب الحالة","")))))</f>
        <v/>
      </c>
    </row>
    <row r="1530">
      <c r="A1530" s="17" t="n"/>
      <c r="B1530" s="5" t="n"/>
      <c r="C1530" s="5" t="n"/>
      <c r="D1530" s="13" t="n"/>
      <c r="E1530" s="5" t="n"/>
      <c r="F1530" s="5" t="n"/>
      <c r="G1530" s="15" t="n"/>
      <c r="H1530" s="14" t="n"/>
      <c r="I1530" s="5" t="n"/>
      <c r="J1530" s="6">
        <f>IF(AND(B1530&amp;""="",F1530&amp;""=""),"",IFERROR(INDEX('المنتجات'!$B$5:$B$204,MATCH($F1530,'المنتجات'!$A$5:$A$204,0))&amp;"",""))</f>
        <v/>
      </c>
      <c r="K1530" s="18">
        <f>IF(AND(B1530&amp;""="",F1530&amp;""=""),"",IFERROR(INDEX('المنتجات'!$D$5:$D$204,MATCH($F1530,'المنتجات'!$A$5:$A$204,0))*G1530-H1530,0))</f>
        <v/>
      </c>
      <c r="L1530" s="18">
        <f>IF(AND(B1530&amp;""="",F1530&amp;""=""),"",IF(I1530="تم التسليم",IFERROR(INDEX('المحافظات'!$B$5:$B$44,MATCH($E1530,'المحافظات'!$A$5:$A$44,0)),0),0))</f>
        <v/>
      </c>
      <c r="M1530" s="18">
        <f>IF(AND(B1530&amp;""="",F1530&amp;""=""),"",IFERROR(INDEX('المنتجات'!$C$5:$C$204,MATCH($F1530,'المنتجات'!$A$5:$A$204,0))*G1530,0))</f>
        <v/>
      </c>
      <c r="N1530" s="18">
        <f>IF(AND(B1530&amp;""="",F1530&amp;""=""),"",IF(I1530="تم التسليم",IFERROR(INDEX('المحافظات'!$C$5:$C$44,MATCH($E1530,'المحافظات'!$A$5:$A$44,0)),0),IF(I1530="مرتجع",IFERROR(INDEX('المحافظات'!$D$5:$D$44,MATCH($E1530,'المحافظات'!$A$5:$A$44,0)),0),0)))</f>
        <v/>
      </c>
      <c r="O1530" s="18">
        <f>IF(AND(B1530&amp;""="",F1530&amp;""=""),"",IF(I1530="تم التسليم",K1530+L1530-M1530-N1530,IF(I1530="مرتجع",-N1530,IF(I1530="ملغي",0,""))))</f>
        <v/>
      </c>
      <c r="P1530" s="6">
        <f>IF(AND(B1530&amp;""="",F1530&amp;""=""),"",IF(NOT(ISNUMBER(MATCH(F1530,'المنتجات'!$A$5:$A$204,0))),"كود المنتج غير معروف",IF(NOT(ISNUMBER(MATCH(E1530,'المحافظات'!$A$5:$A$44,0))),"المنطقة غير معروفة",IF(K1530&lt;0,"الخصم أكبر من قيمة الطلب",IF(I1530&amp;""="","اكتب الحالة","")))))</f>
        <v/>
      </c>
    </row>
    <row r="1531">
      <c r="A1531" s="17" t="n"/>
      <c r="B1531" s="5" t="n"/>
      <c r="C1531" s="5" t="n"/>
      <c r="D1531" s="13" t="n"/>
      <c r="E1531" s="5" t="n"/>
      <c r="F1531" s="5" t="n"/>
      <c r="G1531" s="15" t="n"/>
      <c r="H1531" s="14" t="n"/>
      <c r="I1531" s="5" t="n"/>
      <c r="J1531" s="6">
        <f>IF(AND(B1531&amp;""="",F1531&amp;""=""),"",IFERROR(INDEX('المنتجات'!$B$5:$B$204,MATCH($F1531,'المنتجات'!$A$5:$A$204,0))&amp;"",""))</f>
        <v/>
      </c>
      <c r="K1531" s="18">
        <f>IF(AND(B1531&amp;""="",F1531&amp;""=""),"",IFERROR(INDEX('المنتجات'!$D$5:$D$204,MATCH($F1531,'المنتجات'!$A$5:$A$204,0))*G1531-H1531,0))</f>
        <v/>
      </c>
      <c r="L1531" s="18">
        <f>IF(AND(B1531&amp;""="",F1531&amp;""=""),"",IF(I1531="تم التسليم",IFERROR(INDEX('المحافظات'!$B$5:$B$44,MATCH($E1531,'المحافظات'!$A$5:$A$44,0)),0),0))</f>
        <v/>
      </c>
      <c r="M1531" s="18">
        <f>IF(AND(B1531&amp;""="",F1531&amp;""=""),"",IFERROR(INDEX('المنتجات'!$C$5:$C$204,MATCH($F1531,'المنتجات'!$A$5:$A$204,0))*G1531,0))</f>
        <v/>
      </c>
      <c r="N1531" s="18">
        <f>IF(AND(B1531&amp;""="",F1531&amp;""=""),"",IF(I1531="تم التسليم",IFERROR(INDEX('المحافظات'!$C$5:$C$44,MATCH($E1531,'المحافظات'!$A$5:$A$44,0)),0),IF(I1531="مرتجع",IFERROR(INDEX('المحافظات'!$D$5:$D$44,MATCH($E1531,'المحافظات'!$A$5:$A$44,0)),0),0)))</f>
        <v/>
      </c>
      <c r="O1531" s="18">
        <f>IF(AND(B1531&amp;""="",F1531&amp;""=""),"",IF(I1531="تم التسليم",K1531+L1531-M1531-N1531,IF(I1531="مرتجع",-N1531,IF(I1531="ملغي",0,""))))</f>
        <v/>
      </c>
      <c r="P1531" s="6">
        <f>IF(AND(B1531&amp;""="",F1531&amp;""=""),"",IF(NOT(ISNUMBER(MATCH(F1531,'المنتجات'!$A$5:$A$204,0))),"كود المنتج غير معروف",IF(NOT(ISNUMBER(MATCH(E1531,'المحافظات'!$A$5:$A$44,0))),"المنطقة غير معروفة",IF(K1531&lt;0,"الخصم أكبر من قيمة الطلب",IF(I1531&amp;""="","اكتب الحالة","")))))</f>
        <v/>
      </c>
    </row>
    <row r="1532">
      <c r="A1532" s="17" t="n"/>
      <c r="B1532" s="5" t="n"/>
      <c r="C1532" s="5" t="n"/>
      <c r="D1532" s="13" t="n"/>
      <c r="E1532" s="5" t="n"/>
      <c r="F1532" s="5" t="n"/>
      <c r="G1532" s="15" t="n"/>
      <c r="H1532" s="14" t="n"/>
      <c r="I1532" s="5" t="n"/>
      <c r="J1532" s="6">
        <f>IF(AND(B1532&amp;""="",F1532&amp;""=""),"",IFERROR(INDEX('المنتجات'!$B$5:$B$204,MATCH($F1532,'المنتجات'!$A$5:$A$204,0))&amp;"",""))</f>
        <v/>
      </c>
      <c r="K1532" s="18">
        <f>IF(AND(B1532&amp;""="",F1532&amp;""=""),"",IFERROR(INDEX('المنتجات'!$D$5:$D$204,MATCH($F1532,'المنتجات'!$A$5:$A$204,0))*G1532-H1532,0))</f>
        <v/>
      </c>
      <c r="L1532" s="18">
        <f>IF(AND(B1532&amp;""="",F1532&amp;""=""),"",IF(I1532="تم التسليم",IFERROR(INDEX('المحافظات'!$B$5:$B$44,MATCH($E1532,'المحافظات'!$A$5:$A$44,0)),0),0))</f>
        <v/>
      </c>
      <c r="M1532" s="18">
        <f>IF(AND(B1532&amp;""="",F1532&amp;""=""),"",IFERROR(INDEX('المنتجات'!$C$5:$C$204,MATCH($F1532,'المنتجات'!$A$5:$A$204,0))*G1532,0))</f>
        <v/>
      </c>
      <c r="N1532" s="18">
        <f>IF(AND(B1532&amp;""="",F1532&amp;""=""),"",IF(I1532="تم التسليم",IFERROR(INDEX('المحافظات'!$C$5:$C$44,MATCH($E1532,'المحافظات'!$A$5:$A$44,0)),0),IF(I1532="مرتجع",IFERROR(INDEX('المحافظات'!$D$5:$D$44,MATCH($E1532,'المحافظات'!$A$5:$A$44,0)),0),0)))</f>
        <v/>
      </c>
      <c r="O1532" s="18">
        <f>IF(AND(B1532&amp;""="",F1532&amp;""=""),"",IF(I1532="تم التسليم",K1532+L1532-M1532-N1532,IF(I1532="مرتجع",-N1532,IF(I1532="ملغي",0,""))))</f>
        <v/>
      </c>
      <c r="P1532" s="6">
        <f>IF(AND(B1532&amp;""="",F1532&amp;""=""),"",IF(NOT(ISNUMBER(MATCH(F1532,'المنتجات'!$A$5:$A$204,0))),"كود المنتج غير معروف",IF(NOT(ISNUMBER(MATCH(E1532,'المحافظات'!$A$5:$A$44,0))),"المنطقة غير معروفة",IF(K1532&lt;0,"الخصم أكبر من قيمة الطلب",IF(I1532&amp;""="","اكتب الحالة","")))))</f>
        <v/>
      </c>
    </row>
    <row r="1533">
      <c r="A1533" s="17" t="n"/>
      <c r="B1533" s="5" t="n"/>
      <c r="C1533" s="5" t="n"/>
      <c r="D1533" s="13" t="n"/>
      <c r="E1533" s="5" t="n"/>
      <c r="F1533" s="5" t="n"/>
      <c r="G1533" s="15" t="n"/>
      <c r="H1533" s="14" t="n"/>
      <c r="I1533" s="5" t="n"/>
      <c r="J1533" s="6">
        <f>IF(AND(B1533&amp;""="",F1533&amp;""=""),"",IFERROR(INDEX('المنتجات'!$B$5:$B$204,MATCH($F1533,'المنتجات'!$A$5:$A$204,0))&amp;"",""))</f>
        <v/>
      </c>
      <c r="K1533" s="18">
        <f>IF(AND(B1533&amp;""="",F1533&amp;""=""),"",IFERROR(INDEX('المنتجات'!$D$5:$D$204,MATCH($F1533,'المنتجات'!$A$5:$A$204,0))*G1533-H1533,0))</f>
        <v/>
      </c>
      <c r="L1533" s="18">
        <f>IF(AND(B1533&amp;""="",F1533&amp;""=""),"",IF(I1533="تم التسليم",IFERROR(INDEX('المحافظات'!$B$5:$B$44,MATCH($E1533,'المحافظات'!$A$5:$A$44,0)),0),0))</f>
        <v/>
      </c>
      <c r="M1533" s="18">
        <f>IF(AND(B1533&amp;""="",F1533&amp;""=""),"",IFERROR(INDEX('المنتجات'!$C$5:$C$204,MATCH($F1533,'المنتجات'!$A$5:$A$204,0))*G1533,0))</f>
        <v/>
      </c>
      <c r="N1533" s="18">
        <f>IF(AND(B1533&amp;""="",F1533&amp;""=""),"",IF(I1533="تم التسليم",IFERROR(INDEX('المحافظات'!$C$5:$C$44,MATCH($E1533,'المحافظات'!$A$5:$A$44,0)),0),IF(I1533="مرتجع",IFERROR(INDEX('المحافظات'!$D$5:$D$44,MATCH($E1533,'المحافظات'!$A$5:$A$44,0)),0),0)))</f>
        <v/>
      </c>
      <c r="O1533" s="18">
        <f>IF(AND(B1533&amp;""="",F1533&amp;""=""),"",IF(I1533="تم التسليم",K1533+L1533-M1533-N1533,IF(I1533="مرتجع",-N1533,IF(I1533="ملغي",0,""))))</f>
        <v/>
      </c>
      <c r="P1533" s="6">
        <f>IF(AND(B1533&amp;""="",F1533&amp;""=""),"",IF(NOT(ISNUMBER(MATCH(F1533,'المنتجات'!$A$5:$A$204,0))),"كود المنتج غير معروف",IF(NOT(ISNUMBER(MATCH(E1533,'المحافظات'!$A$5:$A$44,0))),"المنطقة غير معروفة",IF(K1533&lt;0,"الخصم أكبر من قيمة الطلب",IF(I1533&amp;""="","اكتب الحالة","")))))</f>
        <v/>
      </c>
    </row>
    <row r="1534">
      <c r="A1534" s="17" t="n"/>
      <c r="B1534" s="5" t="n"/>
      <c r="C1534" s="5" t="n"/>
      <c r="D1534" s="13" t="n"/>
      <c r="E1534" s="5" t="n"/>
      <c r="F1534" s="5" t="n"/>
      <c r="G1534" s="15" t="n"/>
      <c r="H1534" s="14" t="n"/>
      <c r="I1534" s="5" t="n"/>
      <c r="J1534" s="6">
        <f>IF(AND(B1534&amp;""="",F1534&amp;""=""),"",IFERROR(INDEX('المنتجات'!$B$5:$B$204,MATCH($F1534,'المنتجات'!$A$5:$A$204,0))&amp;"",""))</f>
        <v/>
      </c>
      <c r="K1534" s="18">
        <f>IF(AND(B1534&amp;""="",F1534&amp;""=""),"",IFERROR(INDEX('المنتجات'!$D$5:$D$204,MATCH($F1534,'المنتجات'!$A$5:$A$204,0))*G1534-H1534,0))</f>
        <v/>
      </c>
      <c r="L1534" s="18">
        <f>IF(AND(B1534&amp;""="",F1534&amp;""=""),"",IF(I1534="تم التسليم",IFERROR(INDEX('المحافظات'!$B$5:$B$44,MATCH($E1534,'المحافظات'!$A$5:$A$44,0)),0),0))</f>
        <v/>
      </c>
      <c r="M1534" s="18">
        <f>IF(AND(B1534&amp;""="",F1534&amp;""=""),"",IFERROR(INDEX('المنتجات'!$C$5:$C$204,MATCH($F1534,'المنتجات'!$A$5:$A$204,0))*G1534,0))</f>
        <v/>
      </c>
      <c r="N1534" s="18">
        <f>IF(AND(B1534&amp;""="",F1534&amp;""=""),"",IF(I1534="تم التسليم",IFERROR(INDEX('المحافظات'!$C$5:$C$44,MATCH($E1534,'المحافظات'!$A$5:$A$44,0)),0),IF(I1534="مرتجع",IFERROR(INDEX('المحافظات'!$D$5:$D$44,MATCH($E1534,'المحافظات'!$A$5:$A$44,0)),0),0)))</f>
        <v/>
      </c>
      <c r="O1534" s="18">
        <f>IF(AND(B1534&amp;""="",F1534&amp;""=""),"",IF(I1534="تم التسليم",K1534+L1534-M1534-N1534,IF(I1534="مرتجع",-N1534,IF(I1534="ملغي",0,""))))</f>
        <v/>
      </c>
      <c r="P1534" s="6">
        <f>IF(AND(B1534&amp;""="",F1534&amp;""=""),"",IF(NOT(ISNUMBER(MATCH(F1534,'المنتجات'!$A$5:$A$204,0))),"كود المنتج غير معروف",IF(NOT(ISNUMBER(MATCH(E1534,'المحافظات'!$A$5:$A$44,0))),"المنطقة غير معروفة",IF(K1534&lt;0,"الخصم أكبر من قيمة الطلب",IF(I1534&amp;""="","اكتب الحالة","")))))</f>
        <v/>
      </c>
    </row>
    <row r="1535">
      <c r="A1535" s="17" t="n"/>
      <c r="B1535" s="5" t="n"/>
      <c r="C1535" s="5" t="n"/>
      <c r="D1535" s="13" t="n"/>
      <c r="E1535" s="5" t="n"/>
      <c r="F1535" s="5" t="n"/>
      <c r="G1535" s="15" t="n"/>
      <c r="H1535" s="14" t="n"/>
      <c r="I1535" s="5" t="n"/>
      <c r="J1535" s="6">
        <f>IF(AND(B1535&amp;""="",F1535&amp;""=""),"",IFERROR(INDEX('المنتجات'!$B$5:$B$204,MATCH($F1535,'المنتجات'!$A$5:$A$204,0))&amp;"",""))</f>
        <v/>
      </c>
      <c r="K1535" s="18">
        <f>IF(AND(B1535&amp;""="",F1535&amp;""=""),"",IFERROR(INDEX('المنتجات'!$D$5:$D$204,MATCH($F1535,'المنتجات'!$A$5:$A$204,0))*G1535-H1535,0))</f>
        <v/>
      </c>
      <c r="L1535" s="18">
        <f>IF(AND(B1535&amp;""="",F1535&amp;""=""),"",IF(I1535="تم التسليم",IFERROR(INDEX('المحافظات'!$B$5:$B$44,MATCH($E1535,'المحافظات'!$A$5:$A$44,0)),0),0))</f>
        <v/>
      </c>
      <c r="M1535" s="18">
        <f>IF(AND(B1535&amp;""="",F1535&amp;""=""),"",IFERROR(INDEX('المنتجات'!$C$5:$C$204,MATCH($F1535,'المنتجات'!$A$5:$A$204,0))*G1535,0))</f>
        <v/>
      </c>
      <c r="N1535" s="18">
        <f>IF(AND(B1535&amp;""="",F1535&amp;""=""),"",IF(I1535="تم التسليم",IFERROR(INDEX('المحافظات'!$C$5:$C$44,MATCH($E1535,'المحافظات'!$A$5:$A$44,0)),0),IF(I1535="مرتجع",IFERROR(INDEX('المحافظات'!$D$5:$D$44,MATCH($E1535,'المحافظات'!$A$5:$A$44,0)),0),0)))</f>
        <v/>
      </c>
      <c r="O1535" s="18">
        <f>IF(AND(B1535&amp;""="",F1535&amp;""=""),"",IF(I1535="تم التسليم",K1535+L1535-M1535-N1535,IF(I1535="مرتجع",-N1535,IF(I1535="ملغي",0,""))))</f>
        <v/>
      </c>
      <c r="P1535" s="6">
        <f>IF(AND(B1535&amp;""="",F1535&amp;""=""),"",IF(NOT(ISNUMBER(MATCH(F1535,'المنتجات'!$A$5:$A$204,0))),"كود المنتج غير معروف",IF(NOT(ISNUMBER(MATCH(E1535,'المحافظات'!$A$5:$A$44,0))),"المنطقة غير معروفة",IF(K1535&lt;0,"الخصم أكبر من قيمة الطلب",IF(I1535&amp;""="","اكتب الحالة","")))))</f>
        <v/>
      </c>
    </row>
    <row r="1536">
      <c r="A1536" s="17" t="n"/>
      <c r="B1536" s="5" t="n"/>
      <c r="C1536" s="5" t="n"/>
      <c r="D1536" s="13" t="n"/>
      <c r="E1536" s="5" t="n"/>
      <c r="F1536" s="5" t="n"/>
      <c r="G1536" s="15" t="n"/>
      <c r="H1536" s="14" t="n"/>
      <c r="I1536" s="5" t="n"/>
      <c r="J1536" s="6">
        <f>IF(AND(B1536&amp;""="",F1536&amp;""=""),"",IFERROR(INDEX('المنتجات'!$B$5:$B$204,MATCH($F1536,'المنتجات'!$A$5:$A$204,0))&amp;"",""))</f>
        <v/>
      </c>
      <c r="K1536" s="18">
        <f>IF(AND(B1536&amp;""="",F1536&amp;""=""),"",IFERROR(INDEX('المنتجات'!$D$5:$D$204,MATCH($F1536,'المنتجات'!$A$5:$A$204,0))*G1536-H1536,0))</f>
        <v/>
      </c>
      <c r="L1536" s="18">
        <f>IF(AND(B1536&amp;""="",F1536&amp;""=""),"",IF(I1536="تم التسليم",IFERROR(INDEX('المحافظات'!$B$5:$B$44,MATCH($E1536,'المحافظات'!$A$5:$A$44,0)),0),0))</f>
        <v/>
      </c>
      <c r="M1536" s="18">
        <f>IF(AND(B1536&amp;""="",F1536&amp;""=""),"",IFERROR(INDEX('المنتجات'!$C$5:$C$204,MATCH($F1536,'المنتجات'!$A$5:$A$204,0))*G1536,0))</f>
        <v/>
      </c>
      <c r="N1536" s="18">
        <f>IF(AND(B1536&amp;""="",F1536&amp;""=""),"",IF(I1536="تم التسليم",IFERROR(INDEX('المحافظات'!$C$5:$C$44,MATCH($E1536,'المحافظات'!$A$5:$A$44,0)),0),IF(I1536="مرتجع",IFERROR(INDEX('المحافظات'!$D$5:$D$44,MATCH($E1536,'المحافظات'!$A$5:$A$44,0)),0),0)))</f>
        <v/>
      </c>
      <c r="O1536" s="18">
        <f>IF(AND(B1536&amp;""="",F1536&amp;""=""),"",IF(I1536="تم التسليم",K1536+L1536-M1536-N1536,IF(I1536="مرتجع",-N1536,IF(I1536="ملغي",0,""))))</f>
        <v/>
      </c>
      <c r="P1536" s="6">
        <f>IF(AND(B1536&amp;""="",F1536&amp;""=""),"",IF(NOT(ISNUMBER(MATCH(F1536,'المنتجات'!$A$5:$A$204,0))),"كود المنتج غير معروف",IF(NOT(ISNUMBER(MATCH(E1536,'المحافظات'!$A$5:$A$44,0))),"المنطقة غير معروفة",IF(K1536&lt;0,"الخصم أكبر من قيمة الطلب",IF(I1536&amp;""="","اكتب الحالة","")))))</f>
        <v/>
      </c>
    </row>
    <row r="1537">
      <c r="A1537" s="17" t="n"/>
      <c r="B1537" s="5" t="n"/>
      <c r="C1537" s="5" t="n"/>
      <c r="D1537" s="13" t="n"/>
      <c r="E1537" s="5" t="n"/>
      <c r="F1537" s="5" t="n"/>
      <c r="G1537" s="15" t="n"/>
      <c r="H1537" s="14" t="n"/>
      <c r="I1537" s="5" t="n"/>
      <c r="J1537" s="6">
        <f>IF(AND(B1537&amp;""="",F1537&amp;""=""),"",IFERROR(INDEX('المنتجات'!$B$5:$B$204,MATCH($F1537,'المنتجات'!$A$5:$A$204,0))&amp;"",""))</f>
        <v/>
      </c>
      <c r="K1537" s="18">
        <f>IF(AND(B1537&amp;""="",F1537&amp;""=""),"",IFERROR(INDEX('المنتجات'!$D$5:$D$204,MATCH($F1537,'المنتجات'!$A$5:$A$204,0))*G1537-H1537,0))</f>
        <v/>
      </c>
      <c r="L1537" s="18">
        <f>IF(AND(B1537&amp;""="",F1537&amp;""=""),"",IF(I1537="تم التسليم",IFERROR(INDEX('المحافظات'!$B$5:$B$44,MATCH($E1537,'المحافظات'!$A$5:$A$44,0)),0),0))</f>
        <v/>
      </c>
      <c r="M1537" s="18">
        <f>IF(AND(B1537&amp;""="",F1537&amp;""=""),"",IFERROR(INDEX('المنتجات'!$C$5:$C$204,MATCH($F1537,'المنتجات'!$A$5:$A$204,0))*G1537,0))</f>
        <v/>
      </c>
      <c r="N1537" s="18">
        <f>IF(AND(B1537&amp;""="",F1537&amp;""=""),"",IF(I1537="تم التسليم",IFERROR(INDEX('المحافظات'!$C$5:$C$44,MATCH($E1537,'المحافظات'!$A$5:$A$44,0)),0),IF(I1537="مرتجع",IFERROR(INDEX('المحافظات'!$D$5:$D$44,MATCH($E1537,'المحافظات'!$A$5:$A$44,0)),0),0)))</f>
        <v/>
      </c>
      <c r="O1537" s="18">
        <f>IF(AND(B1537&amp;""="",F1537&amp;""=""),"",IF(I1537="تم التسليم",K1537+L1537-M1537-N1537,IF(I1537="مرتجع",-N1537,IF(I1537="ملغي",0,""))))</f>
        <v/>
      </c>
      <c r="P1537" s="6">
        <f>IF(AND(B1537&amp;""="",F1537&amp;""=""),"",IF(NOT(ISNUMBER(MATCH(F1537,'المنتجات'!$A$5:$A$204,0))),"كود المنتج غير معروف",IF(NOT(ISNUMBER(MATCH(E1537,'المحافظات'!$A$5:$A$44,0))),"المنطقة غير معروفة",IF(K1537&lt;0,"الخصم أكبر من قيمة الطلب",IF(I1537&amp;""="","اكتب الحالة","")))))</f>
        <v/>
      </c>
    </row>
    <row r="1538">
      <c r="A1538" s="17" t="n"/>
      <c r="B1538" s="5" t="n"/>
      <c r="C1538" s="5" t="n"/>
      <c r="D1538" s="13" t="n"/>
      <c r="E1538" s="5" t="n"/>
      <c r="F1538" s="5" t="n"/>
      <c r="G1538" s="15" t="n"/>
      <c r="H1538" s="14" t="n"/>
      <c r="I1538" s="5" t="n"/>
      <c r="J1538" s="6">
        <f>IF(AND(B1538&amp;""="",F1538&amp;""=""),"",IFERROR(INDEX('المنتجات'!$B$5:$B$204,MATCH($F1538,'المنتجات'!$A$5:$A$204,0))&amp;"",""))</f>
        <v/>
      </c>
      <c r="K1538" s="18">
        <f>IF(AND(B1538&amp;""="",F1538&amp;""=""),"",IFERROR(INDEX('المنتجات'!$D$5:$D$204,MATCH($F1538,'المنتجات'!$A$5:$A$204,0))*G1538-H1538,0))</f>
        <v/>
      </c>
      <c r="L1538" s="18">
        <f>IF(AND(B1538&amp;""="",F1538&amp;""=""),"",IF(I1538="تم التسليم",IFERROR(INDEX('المحافظات'!$B$5:$B$44,MATCH($E1538,'المحافظات'!$A$5:$A$44,0)),0),0))</f>
        <v/>
      </c>
      <c r="M1538" s="18">
        <f>IF(AND(B1538&amp;""="",F1538&amp;""=""),"",IFERROR(INDEX('المنتجات'!$C$5:$C$204,MATCH($F1538,'المنتجات'!$A$5:$A$204,0))*G1538,0))</f>
        <v/>
      </c>
      <c r="N1538" s="18">
        <f>IF(AND(B1538&amp;""="",F1538&amp;""=""),"",IF(I1538="تم التسليم",IFERROR(INDEX('المحافظات'!$C$5:$C$44,MATCH($E1538,'المحافظات'!$A$5:$A$44,0)),0),IF(I1538="مرتجع",IFERROR(INDEX('المحافظات'!$D$5:$D$44,MATCH($E1538,'المحافظات'!$A$5:$A$44,0)),0),0)))</f>
        <v/>
      </c>
      <c r="O1538" s="18">
        <f>IF(AND(B1538&amp;""="",F1538&amp;""=""),"",IF(I1538="تم التسليم",K1538+L1538-M1538-N1538,IF(I1538="مرتجع",-N1538,IF(I1538="ملغي",0,""))))</f>
        <v/>
      </c>
      <c r="P1538" s="6">
        <f>IF(AND(B1538&amp;""="",F1538&amp;""=""),"",IF(NOT(ISNUMBER(MATCH(F1538,'المنتجات'!$A$5:$A$204,0))),"كود المنتج غير معروف",IF(NOT(ISNUMBER(MATCH(E1538,'المحافظات'!$A$5:$A$44,0))),"المنطقة غير معروفة",IF(K1538&lt;0,"الخصم أكبر من قيمة الطلب",IF(I1538&amp;""="","اكتب الحالة","")))))</f>
        <v/>
      </c>
    </row>
    <row r="1539">
      <c r="A1539" s="17" t="n"/>
      <c r="B1539" s="5" t="n"/>
      <c r="C1539" s="5" t="n"/>
      <c r="D1539" s="13" t="n"/>
      <c r="E1539" s="5" t="n"/>
      <c r="F1539" s="5" t="n"/>
      <c r="G1539" s="15" t="n"/>
      <c r="H1539" s="14" t="n"/>
      <c r="I1539" s="5" t="n"/>
      <c r="J1539" s="6">
        <f>IF(AND(B1539&amp;""="",F1539&amp;""=""),"",IFERROR(INDEX('المنتجات'!$B$5:$B$204,MATCH($F1539,'المنتجات'!$A$5:$A$204,0))&amp;"",""))</f>
        <v/>
      </c>
      <c r="K1539" s="18">
        <f>IF(AND(B1539&amp;""="",F1539&amp;""=""),"",IFERROR(INDEX('المنتجات'!$D$5:$D$204,MATCH($F1539,'المنتجات'!$A$5:$A$204,0))*G1539-H1539,0))</f>
        <v/>
      </c>
      <c r="L1539" s="18">
        <f>IF(AND(B1539&amp;""="",F1539&amp;""=""),"",IF(I1539="تم التسليم",IFERROR(INDEX('المحافظات'!$B$5:$B$44,MATCH($E1539,'المحافظات'!$A$5:$A$44,0)),0),0))</f>
        <v/>
      </c>
      <c r="M1539" s="18">
        <f>IF(AND(B1539&amp;""="",F1539&amp;""=""),"",IFERROR(INDEX('المنتجات'!$C$5:$C$204,MATCH($F1539,'المنتجات'!$A$5:$A$204,0))*G1539,0))</f>
        <v/>
      </c>
      <c r="N1539" s="18">
        <f>IF(AND(B1539&amp;""="",F1539&amp;""=""),"",IF(I1539="تم التسليم",IFERROR(INDEX('المحافظات'!$C$5:$C$44,MATCH($E1539,'المحافظات'!$A$5:$A$44,0)),0),IF(I1539="مرتجع",IFERROR(INDEX('المحافظات'!$D$5:$D$44,MATCH($E1539,'المحافظات'!$A$5:$A$44,0)),0),0)))</f>
        <v/>
      </c>
      <c r="O1539" s="18">
        <f>IF(AND(B1539&amp;""="",F1539&amp;""=""),"",IF(I1539="تم التسليم",K1539+L1539-M1539-N1539,IF(I1539="مرتجع",-N1539,IF(I1539="ملغي",0,""))))</f>
        <v/>
      </c>
      <c r="P1539" s="6">
        <f>IF(AND(B1539&amp;""="",F1539&amp;""=""),"",IF(NOT(ISNUMBER(MATCH(F1539,'المنتجات'!$A$5:$A$204,0))),"كود المنتج غير معروف",IF(NOT(ISNUMBER(MATCH(E1539,'المحافظات'!$A$5:$A$44,0))),"المنطقة غير معروفة",IF(K1539&lt;0,"الخصم أكبر من قيمة الطلب",IF(I1539&amp;""="","اكتب الحالة","")))))</f>
        <v/>
      </c>
    </row>
    <row r="1540">
      <c r="A1540" s="17" t="n"/>
      <c r="B1540" s="5" t="n"/>
      <c r="C1540" s="5" t="n"/>
      <c r="D1540" s="13" t="n"/>
      <c r="E1540" s="5" t="n"/>
      <c r="F1540" s="5" t="n"/>
      <c r="G1540" s="15" t="n"/>
      <c r="H1540" s="14" t="n"/>
      <c r="I1540" s="5" t="n"/>
      <c r="J1540" s="6">
        <f>IF(AND(B1540&amp;""="",F1540&amp;""=""),"",IFERROR(INDEX('المنتجات'!$B$5:$B$204,MATCH($F1540,'المنتجات'!$A$5:$A$204,0))&amp;"",""))</f>
        <v/>
      </c>
      <c r="K1540" s="18">
        <f>IF(AND(B1540&amp;""="",F1540&amp;""=""),"",IFERROR(INDEX('المنتجات'!$D$5:$D$204,MATCH($F1540,'المنتجات'!$A$5:$A$204,0))*G1540-H1540,0))</f>
        <v/>
      </c>
      <c r="L1540" s="18">
        <f>IF(AND(B1540&amp;""="",F1540&amp;""=""),"",IF(I1540="تم التسليم",IFERROR(INDEX('المحافظات'!$B$5:$B$44,MATCH($E1540,'المحافظات'!$A$5:$A$44,0)),0),0))</f>
        <v/>
      </c>
      <c r="M1540" s="18">
        <f>IF(AND(B1540&amp;""="",F1540&amp;""=""),"",IFERROR(INDEX('المنتجات'!$C$5:$C$204,MATCH($F1540,'المنتجات'!$A$5:$A$204,0))*G1540,0))</f>
        <v/>
      </c>
      <c r="N1540" s="18">
        <f>IF(AND(B1540&amp;""="",F1540&amp;""=""),"",IF(I1540="تم التسليم",IFERROR(INDEX('المحافظات'!$C$5:$C$44,MATCH($E1540,'المحافظات'!$A$5:$A$44,0)),0),IF(I1540="مرتجع",IFERROR(INDEX('المحافظات'!$D$5:$D$44,MATCH($E1540,'المحافظات'!$A$5:$A$44,0)),0),0)))</f>
        <v/>
      </c>
      <c r="O1540" s="18">
        <f>IF(AND(B1540&amp;""="",F1540&amp;""=""),"",IF(I1540="تم التسليم",K1540+L1540-M1540-N1540,IF(I1540="مرتجع",-N1540,IF(I1540="ملغي",0,""))))</f>
        <v/>
      </c>
      <c r="P1540" s="6">
        <f>IF(AND(B1540&amp;""="",F1540&amp;""=""),"",IF(NOT(ISNUMBER(MATCH(F1540,'المنتجات'!$A$5:$A$204,0))),"كود المنتج غير معروف",IF(NOT(ISNUMBER(MATCH(E1540,'المحافظات'!$A$5:$A$44,0))),"المنطقة غير معروفة",IF(K1540&lt;0,"الخصم أكبر من قيمة الطلب",IF(I1540&amp;""="","اكتب الحالة","")))))</f>
        <v/>
      </c>
    </row>
    <row r="1541">
      <c r="A1541" s="17" t="n"/>
      <c r="B1541" s="5" t="n"/>
      <c r="C1541" s="5" t="n"/>
      <c r="D1541" s="13" t="n"/>
      <c r="E1541" s="5" t="n"/>
      <c r="F1541" s="5" t="n"/>
      <c r="G1541" s="15" t="n"/>
      <c r="H1541" s="14" t="n"/>
      <c r="I1541" s="5" t="n"/>
      <c r="J1541" s="6">
        <f>IF(AND(B1541&amp;""="",F1541&amp;""=""),"",IFERROR(INDEX('المنتجات'!$B$5:$B$204,MATCH($F1541,'المنتجات'!$A$5:$A$204,0))&amp;"",""))</f>
        <v/>
      </c>
      <c r="K1541" s="18">
        <f>IF(AND(B1541&amp;""="",F1541&amp;""=""),"",IFERROR(INDEX('المنتجات'!$D$5:$D$204,MATCH($F1541,'المنتجات'!$A$5:$A$204,0))*G1541-H1541,0))</f>
        <v/>
      </c>
      <c r="L1541" s="18">
        <f>IF(AND(B1541&amp;""="",F1541&amp;""=""),"",IF(I1541="تم التسليم",IFERROR(INDEX('المحافظات'!$B$5:$B$44,MATCH($E1541,'المحافظات'!$A$5:$A$44,0)),0),0))</f>
        <v/>
      </c>
      <c r="M1541" s="18">
        <f>IF(AND(B1541&amp;""="",F1541&amp;""=""),"",IFERROR(INDEX('المنتجات'!$C$5:$C$204,MATCH($F1541,'المنتجات'!$A$5:$A$204,0))*G1541,0))</f>
        <v/>
      </c>
      <c r="N1541" s="18">
        <f>IF(AND(B1541&amp;""="",F1541&amp;""=""),"",IF(I1541="تم التسليم",IFERROR(INDEX('المحافظات'!$C$5:$C$44,MATCH($E1541,'المحافظات'!$A$5:$A$44,0)),0),IF(I1541="مرتجع",IFERROR(INDEX('المحافظات'!$D$5:$D$44,MATCH($E1541,'المحافظات'!$A$5:$A$44,0)),0),0)))</f>
        <v/>
      </c>
      <c r="O1541" s="18">
        <f>IF(AND(B1541&amp;""="",F1541&amp;""=""),"",IF(I1541="تم التسليم",K1541+L1541-M1541-N1541,IF(I1541="مرتجع",-N1541,IF(I1541="ملغي",0,""))))</f>
        <v/>
      </c>
      <c r="P1541" s="6">
        <f>IF(AND(B1541&amp;""="",F1541&amp;""=""),"",IF(NOT(ISNUMBER(MATCH(F1541,'المنتجات'!$A$5:$A$204,0))),"كود المنتج غير معروف",IF(NOT(ISNUMBER(MATCH(E1541,'المحافظات'!$A$5:$A$44,0))),"المنطقة غير معروفة",IF(K1541&lt;0,"الخصم أكبر من قيمة الطلب",IF(I1541&amp;""="","اكتب الحالة","")))))</f>
        <v/>
      </c>
    </row>
    <row r="1542">
      <c r="A1542" s="17" t="n"/>
      <c r="B1542" s="5" t="n"/>
      <c r="C1542" s="5" t="n"/>
      <c r="D1542" s="13" t="n"/>
      <c r="E1542" s="5" t="n"/>
      <c r="F1542" s="5" t="n"/>
      <c r="G1542" s="15" t="n"/>
      <c r="H1542" s="14" t="n"/>
      <c r="I1542" s="5" t="n"/>
      <c r="J1542" s="6">
        <f>IF(AND(B1542&amp;""="",F1542&amp;""=""),"",IFERROR(INDEX('المنتجات'!$B$5:$B$204,MATCH($F1542,'المنتجات'!$A$5:$A$204,0))&amp;"",""))</f>
        <v/>
      </c>
      <c r="K1542" s="18">
        <f>IF(AND(B1542&amp;""="",F1542&amp;""=""),"",IFERROR(INDEX('المنتجات'!$D$5:$D$204,MATCH($F1542,'المنتجات'!$A$5:$A$204,0))*G1542-H1542,0))</f>
        <v/>
      </c>
      <c r="L1542" s="18">
        <f>IF(AND(B1542&amp;""="",F1542&amp;""=""),"",IF(I1542="تم التسليم",IFERROR(INDEX('المحافظات'!$B$5:$B$44,MATCH($E1542,'المحافظات'!$A$5:$A$44,0)),0),0))</f>
        <v/>
      </c>
      <c r="M1542" s="18">
        <f>IF(AND(B1542&amp;""="",F1542&amp;""=""),"",IFERROR(INDEX('المنتجات'!$C$5:$C$204,MATCH($F1542,'المنتجات'!$A$5:$A$204,0))*G1542,0))</f>
        <v/>
      </c>
      <c r="N1542" s="18">
        <f>IF(AND(B1542&amp;""="",F1542&amp;""=""),"",IF(I1542="تم التسليم",IFERROR(INDEX('المحافظات'!$C$5:$C$44,MATCH($E1542,'المحافظات'!$A$5:$A$44,0)),0),IF(I1542="مرتجع",IFERROR(INDEX('المحافظات'!$D$5:$D$44,MATCH($E1542,'المحافظات'!$A$5:$A$44,0)),0),0)))</f>
        <v/>
      </c>
      <c r="O1542" s="18">
        <f>IF(AND(B1542&amp;""="",F1542&amp;""=""),"",IF(I1542="تم التسليم",K1542+L1542-M1542-N1542,IF(I1542="مرتجع",-N1542,IF(I1542="ملغي",0,""))))</f>
        <v/>
      </c>
      <c r="P1542" s="6">
        <f>IF(AND(B1542&amp;""="",F1542&amp;""=""),"",IF(NOT(ISNUMBER(MATCH(F1542,'المنتجات'!$A$5:$A$204,0))),"كود المنتج غير معروف",IF(NOT(ISNUMBER(MATCH(E1542,'المحافظات'!$A$5:$A$44,0))),"المنطقة غير معروفة",IF(K1542&lt;0,"الخصم أكبر من قيمة الطلب",IF(I1542&amp;""="","اكتب الحالة","")))))</f>
        <v/>
      </c>
    </row>
    <row r="1543">
      <c r="A1543" s="17" t="n"/>
      <c r="B1543" s="5" t="n"/>
      <c r="C1543" s="5" t="n"/>
      <c r="D1543" s="13" t="n"/>
      <c r="E1543" s="5" t="n"/>
      <c r="F1543" s="5" t="n"/>
      <c r="G1543" s="15" t="n"/>
      <c r="H1543" s="14" t="n"/>
      <c r="I1543" s="5" t="n"/>
      <c r="J1543" s="6">
        <f>IF(AND(B1543&amp;""="",F1543&amp;""=""),"",IFERROR(INDEX('المنتجات'!$B$5:$B$204,MATCH($F1543,'المنتجات'!$A$5:$A$204,0))&amp;"",""))</f>
        <v/>
      </c>
      <c r="K1543" s="18">
        <f>IF(AND(B1543&amp;""="",F1543&amp;""=""),"",IFERROR(INDEX('المنتجات'!$D$5:$D$204,MATCH($F1543,'المنتجات'!$A$5:$A$204,0))*G1543-H1543,0))</f>
        <v/>
      </c>
      <c r="L1543" s="18">
        <f>IF(AND(B1543&amp;""="",F1543&amp;""=""),"",IF(I1543="تم التسليم",IFERROR(INDEX('المحافظات'!$B$5:$B$44,MATCH($E1543,'المحافظات'!$A$5:$A$44,0)),0),0))</f>
        <v/>
      </c>
      <c r="M1543" s="18">
        <f>IF(AND(B1543&amp;""="",F1543&amp;""=""),"",IFERROR(INDEX('المنتجات'!$C$5:$C$204,MATCH($F1543,'المنتجات'!$A$5:$A$204,0))*G1543,0))</f>
        <v/>
      </c>
      <c r="N1543" s="18">
        <f>IF(AND(B1543&amp;""="",F1543&amp;""=""),"",IF(I1543="تم التسليم",IFERROR(INDEX('المحافظات'!$C$5:$C$44,MATCH($E1543,'المحافظات'!$A$5:$A$44,0)),0),IF(I1543="مرتجع",IFERROR(INDEX('المحافظات'!$D$5:$D$44,MATCH($E1543,'المحافظات'!$A$5:$A$44,0)),0),0)))</f>
        <v/>
      </c>
      <c r="O1543" s="18">
        <f>IF(AND(B1543&amp;""="",F1543&amp;""=""),"",IF(I1543="تم التسليم",K1543+L1543-M1543-N1543,IF(I1543="مرتجع",-N1543,IF(I1543="ملغي",0,""))))</f>
        <v/>
      </c>
      <c r="P1543" s="6">
        <f>IF(AND(B1543&amp;""="",F1543&amp;""=""),"",IF(NOT(ISNUMBER(MATCH(F1543,'المنتجات'!$A$5:$A$204,0))),"كود المنتج غير معروف",IF(NOT(ISNUMBER(MATCH(E1543,'المحافظات'!$A$5:$A$44,0))),"المنطقة غير معروفة",IF(K1543&lt;0,"الخصم أكبر من قيمة الطلب",IF(I1543&amp;""="","اكتب الحالة","")))))</f>
        <v/>
      </c>
    </row>
    <row r="1544">
      <c r="A1544" s="17" t="n"/>
      <c r="B1544" s="5" t="n"/>
      <c r="C1544" s="5" t="n"/>
      <c r="D1544" s="13" t="n"/>
      <c r="E1544" s="5" t="n"/>
      <c r="F1544" s="5" t="n"/>
      <c r="G1544" s="15" t="n"/>
      <c r="H1544" s="14" t="n"/>
      <c r="I1544" s="5" t="n"/>
      <c r="J1544" s="6">
        <f>IF(AND(B1544&amp;""="",F1544&amp;""=""),"",IFERROR(INDEX('المنتجات'!$B$5:$B$204,MATCH($F1544,'المنتجات'!$A$5:$A$204,0))&amp;"",""))</f>
        <v/>
      </c>
      <c r="K1544" s="18">
        <f>IF(AND(B1544&amp;""="",F1544&amp;""=""),"",IFERROR(INDEX('المنتجات'!$D$5:$D$204,MATCH($F1544,'المنتجات'!$A$5:$A$204,0))*G1544-H1544,0))</f>
        <v/>
      </c>
      <c r="L1544" s="18">
        <f>IF(AND(B1544&amp;""="",F1544&amp;""=""),"",IF(I1544="تم التسليم",IFERROR(INDEX('المحافظات'!$B$5:$B$44,MATCH($E1544,'المحافظات'!$A$5:$A$44,0)),0),0))</f>
        <v/>
      </c>
      <c r="M1544" s="18">
        <f>IF(AND(B1544&amp;""="",F1544&amp;""=""),"",IFERROR(INDEX('المنتجات'!$C$5:$C$204,MATCH($F1544,'المنتجات'!$A$5:$A$204,0))*G1544,0))</f>
        <v/>
      </c>
      <c r="N1544" s="18">
        <f>IF(AND(B1544&amp;""="",F1544&amp;""=""),"",IF(I1544="تم التسليم",IFERROR(INDEX('المحافظات'!$C$5:$C$44,MATCH($E1544,'المحافظات'!$A$5:$A$44,0)),0),IF(I1544="مرتجع",IFERROR(INDEX('المحافظات'!$D$5:$D$44,MATCH($E1544,'المحافظات'!$A$5:$A$44,0)),0),0)))</f>
        <v/>
      </c>
      <c r="O1544" s="18">
        <f>IF(AND(B1544&amp;""="",F1544&amp;""=""),"",IF(I1544="تم التسليم",K1544+L1544-M1544-N1544,IF(I1544="مرتجع",-N1544,IF(I1544="ملغي",0,""))))</f>
        <v/>
      </c>
      <c r="P1544" s="6">
        <f>IF(AND(B1544&amp;""="",F1544&amp;""=""),"",IF(NOT(ISNUMBER(MATCH(F1544,'المنتجات'!$A$5:$A$204,0))),"كود المنتج غير معروف",IF(NOT(ISNUMBER(MATCH(E1544,'المحافظات'!$A$5:$A$44,0))),"المنطقة غير معروفة",IF(K1544&lt;0,"الخصم أكبر من قيمة الطلب",IF(I1544&amp;""="","اكتب الحالة","")))))</f>
        <v/>
      </c>
    </row>
    <row r="1545">
      <c r="A1545" s="17" t="n"/>
      <c r="B1545" s="5" t="n"/>
      <c r="C1545" s="5" t="n"/>
      <c r="D1545" s="13" t="n"/>
      <c r="E1545" s="5" t="n"/>
      <c r="F1545" s="5" t="n"/>
      <c r="G1545" s="15" t="n"/>
      <c r="H1545" s="14" t="n"/>
      <c r="I1545" s="5" t="n"/>
      <c r="J1545" s="6">
        <f>IF(AND(B1545&amp;""="",F1545&amp;""=""),"",IFERROR(INDEX('المنتجات'!$B$5:$B$204,MATCH($F1545,'المنتجات'!$A$5:$A$204,0))&amp;"",""))</f>
        <v/>
      </c>
      <c r="K1545" s="18">
        <f>IF(AND(B1545&amp;""="",F1545&amp;""=""),"",IFERROR(INDEX('المنتجات'!$D$5:$D$204,MATCH($F1545,'المنتجات'!$A$5:$A$204,0))*G1545-H1545,0))</f>
        <v/>
      </c>
      <c r="L1545" s="18">
        <f>IF(AND(B1545&amp;""="",F1545&amp;""=""),"",IF(I1545="تم التسليم",IFERROR(INDEX('المحافظات'!$B$5:$B$44,MATCH($E1545,'المحافظات'!$A$5:$A$44,0)),0),0))</f>
        <v/>
      </c>
      <c r="M1545" s="18">
        <f>IF(AND(B1545&amp;""="",F1545&amp;""=""),"",IFERROR(INDEX('المنتجات'!$C$5:$C$204,MATCH($F1545,'المنتجات'!$A$5:$A$204,0))*G1545,0))</f>
        <v/>
      </c>
      <c r="N1545" s="18">
        <f>IF(AND(B1545&amp;""="",F1545&amp;""=""),"",IF(I1545="تم التسليم",IFERROR(INDEX('المحافظات'!$C$5:$C$44,MATCH($E1545,'المحافظات'!$A$5:$A$44,0)),0),IF(I1545="مرتجع",IFERROR(INDEX('المحافظات'!$D$5:$D$44,MATCH($E1545,'المحافظات'!$A$5:$A$44,0)),0),0)))</f>
        <v/>
      </c>
      <c r="O1545" s="18">
        <f>IF(AND(B1545&amp;""="",F1545&amp;""=""),"",IF(I1545="تم التسليم",K1545+L1545-M1545-N1545,IF(I1545="مرتجع",-N1545,IF(I1545="ملغي",0,""))))</f>
        <v/>
      </c>
      <c r="P1545" s="6">
        <f>IF(AND(B1545&amp;""="",F1545&amp;""=""),"",IF(NOT(ISNUMBER(MATCH(F1545,'المنتجات'!$A$5:$A$204,0))),"كود المنتج غير معروف",IF(NOT(ISNUMBER(MATCH(E1545,'المحافظات'!$A$5:$A$44,0))),"المنطقة غير معروفة",IF(K1545&lt;0,"الخصم أكبر من قيمة الطلب",IF(I1545&amp;""="","اكتب الحالة","")))))</f>
        <v/>
      </c>
    </row>
    <row r="1546">
      <c r="A1546" s="17" t="n"/>
      <c r="B1546" s="5" t="n"/>
      <c r="C1546" s="5" t="n"/>
      <c r="D1546" s="13" t="n"/>
      <c r="E1546" s="5" t="n"/>
      <c r="F1546" s="5" t="n"/>
      <c r="G1546" s="15" t="n"/>
      <c r="H1546" s="14" t="n"/>
      <c r="I1546" s="5" t="n"/>
      <c r="J1546" s="6">
        <f>IF(AND(B1546&amp;""="",F1546&amp;""=""),"",IFERROR(INDEX('المنتجات'!$B$5:$B$204,MATCH($F1546,'المنتجات'!$A$5:$A$204,0))&amp;"",""))</f>
        <v/>
      </c>
      <c r="K1546" s="18">
        <f>IF(AND(B1546&amp;""="",F1546&amp;""=""),"",IFERROR(INDEX('المنتجات'!$D$5:$D$204,MATCH($F1546,'المنتجات'!$A$5:$A$204,0))*G1546-H1546,0))</f>
        <v/>
      </c>
      <c r="L1546" s="18">
        <f>IF(AND(B1546&amp;""="",F1546&amp;""=""),"",IF(I1546="تم التسليم",IFERROR(INDEX('المحافظات'!$B$5:$B$44,MATCH($E1546,'المحافظات'!$A$5:$A$44,0)),0),0))</f>
        <v/>
      </c>
      <c r="M1546" s="18">
        <f>IF(AND(B1546&amp;""="",F1546&amp;""=""),"",IFERROR(INDEX('المنتجات'!$C$5:$C$204,MATCH($F1546,'المنتجات'!$A$5:$A$204,0))*G1546,0))</f>
        <v/>
      </c>
      <c r="N1546" s="18">
        <f>IF(AND(B1546&amp;""="",F1546&amp;""=""),"",IF(I1546="تم التسليم",IFERROR(INDEX('المحافظات'!$C$5:$C$44,MATCH($E1546,'المحافظات'!$A$5:$A$44,0)),0),IF(I1546="مرتجع",IFERROR(INDEX('المحافظات'!$D$5:$D$44,MATCH($E1546,'المحافظات'!$A$5:$A$44,0)),0),0)))</f>
        <v/>
      </c>
      <c r="O1546" s="18">
        <f>IF(AND(B1546&amp;""="",F1546&amp;""=""),"",IF(I1546="تم التسليم",K1546+L1546-M1546-N1546,IF(I1546="مرتجع",-N1546,IF(I1546="ملغي",0,""))))</f>
        <v/>
      </c>
      <c r="P1546" s="6">
        <f>IF(AND(B1546&amp;""="",F1546&amp;""=""),"",IF(NOT(ISNUMBER(MATCH(F1546,'المنتجات'!$A$5:$A$204,0))),"كود المنتج غير معروف",IF(NOT(ISNUMBER(MATCH(E1546,'المحافظات'!$A$5:$A$44,0))),"المنطقة غير معروفة",IF(K1546&lt;0,"الخصم أكبر من قيمة الطلب",IF(I1546&amp;""="","اكتب الحالة","")))))</f>
        <v/>
      </c>
    </row>
    <row r="1547">
      <c r="A1547" s="17" t="n"/>
      <c r="B1547" s="5" t="n"/>
      <c r="C1547" s="5" t="n"/>
      <c r="D1547" s="13" t="n"/>
      <c r="E1547" s="5" t="n"/>
      <c r="F1547" s="5" t="n"/>
      <c r="G1547" s="15" t="n"/>
      <c r="H1547" s="14" t="n"/>
      <c r="I1547" s="5" t="n"/>
      <c r="J1547" s="6">
        <f>IF(AND(B1547&amp;""="",F1547&amp;""=""),"",IFERROR(INDEX('المنتجات'!$B$5:$B$204,MATCH($F1547,'المنتجات'!$A$5:$A$204,0))&amp;"",""))</f>
        <v/>
      </c>
      <c r="K1547" s="18">
        <f>IF(AND(B1547&amp;""="",F1547&amp;""=""),"",IFERROR(INDEX('المنتجات'!$D$5:$D$204,MATCH($F1547,'المنتجات'!$A$5:$A$204,0))*G1547-H1547,0))</f>
        <v/>
      </c>
      <c r="L1547" s="18">
        <f>IF(AND(B1547&amp;""="",F1547&amp;""=""),"",IF(I1547="تم التسليم",IFERROR(INDEX('المحافظات'!$B$5:$B$44,MATCH($E1547,'المحافظات'!$A$5:$A$44,0)),0),0))</f>
        <v/>
      </c>
      <c r="M1547" s="18">
        <f>IF(AND(B1547&amp;""="",F1547&amp;""=""),"",IFERROR(INDEX('المنتجات'!$C$5:$C$204,MATCH($F1547,'المنتجات'!$A$5:$A$204,0))*G1547,0))</f>
        <v/>
      </c>
      <c r="N1547" s="18">
        <f>IF(AND(B1547&amp;""="",F1547&amp;""=""),"",IF(I1547="تم التسليم",IFERROR(INDEX('المحافظات'!$C$5:$C$44,MATCH($E1547,'المحافظات'!$A$5:$A$44,0)),0),IF(I1547="مرتجع",IFERROR(INDEX('المحافظات'!$D$5:$D$44,MATCH($E1547,'المحافظات'!$A$5:$A$44,0)),0),0)))</f>
        <v/>
      </c>
      <c r="O1547" s="18">
        <f>IF(AND(B1547&amp;""="",F1547&amp;""=""),"",IF(I1547="تم التسليم",K1547+L1547-M1547-N1547,IF(I1547="مرتجع",-N1547,IF(I1547="ملغي",0,""))))</f>
        <v/>
      </c>
      <c r="P1547" s="6">
        <f>IF(AND(B1547&amp;""="",F1547&amp;""=""),"",IF(NOT(ISNUMBER(MATCH(F1547,'المنتجات'!$A$5:$A$204,0))),"كود المنتج غير معروف",IF(NOT(ISNUMBER(MATCH(E1547,'المحافظات'!$A$5:$A$44,0))),"المنطقة غير معروفة",IF(K1547&lt;0,"الخصم أكبر من قيمة الطلب",IF(I1547&amp;""="","اكتب الحالة","")))))</f>
        <v/>
      </c>
    </row>
    <row r="1548">
      <c r="A1548" s="17" t="n"/>
      <c r="B1548" s="5" t="n"/>
      <c r="C1548" s="5" t="n"/>
      <c r="D1548" s="13" t="n"/>
      <c r="E1548" s="5" t="n"/>
      <c r="F1548" s="5" t="n"/>
      <c r="G1548" s="15" t="n"/>
      <c r="H1548" s="14" t="n"/>
      <c r="I1548" s="5" t="n"/>
      <c r="J1548" s="6">
        <f>IF(AND(B1548&amp;""="",F1548&amp;""=""),"",IFERROR(INDEX('المنتجات'!$B$5:$B$204,MATCH($F1548,'المنتجات'!$A$5:$A$204,0))&amp;"",""))</f>
        <v/>
      </c>
      <c r="K1548" s="18">
        <f>IF(AND(B1548&amp;""="",F1548&amp;""=""),"",IFERROR(INDEX('المنتجات'!$D$5:$D$204,MATCH($F1548,'المنتجات'!$A$5:$A$204,0))*G1548-H1548,0))</f>
        <v/>
      </c>
      <c r="L1548" s="18">
        <f>IF(AND(B1548&amp;""="",F1548&amp;""=""),"",IF(I1548="تم التسليم",IFERROR(INDEX('المحافظات'!$B$5:$B$44,MATCH($E1548,'المحافظات'!$A$5:$A$44,0)),0),0))</f>
        <v/>
      </c>
      <c r="M1548" s="18">
        <f>IF(AND(B1548&amp;""="",F1548&amp;""=""),"",IFERROR(INDEX('المنتجات'!$C$5:$C$204,MATCH($F1548,'المنتجات'!$A$5:$A$204,0))*G1548,0))</f>
        <v/>
      </c>
      <c r="N1548" s="18">
        <f>IF(AND(B1548&amp;""="",F1548&amp;""=""),"",IF(I1548="تم التسليم",IFERROR(INDEX('المحافظات'!$C$5:$C$44,MATCH($E1548,'المحافظات'!$A$5:$A$44,0)),0),IF(I1548="مرتجع",IFERROR(INDEX('المحافظات'!$D$5:$D$44,MATCH($E1548,'المحافظات'!$A$5:$A$44,0)),0),0)))</f>
        <v/>
      </c>
      <c r="O1548" s="18">
        <f>IF(AND(B1548&amp;""="",F1548&amp;""=""),"",IF(I1548="تم التسليم",K1548+L1548-M1548-N1548,IF(I1548="مرتجع",-N1548,IF(I1548="ملغي",0,""))))</f>
        <v/>
      </c>
      <c r="P1548" s="6">
        <f>IF(AND(B1548&amp;""="",F1548&amp;""=""),"",IF(NOT(ISNUMBER(MATCH(F1548,'المنتجات'!$A$5:$A$204,0))),"كود المنتج غير معروف",IF(NOT(ISNUMBER(MATCH(E1548,'المحافظات'!$A$5:$A$44,0))),"المنطقة غير معروفة",IF(K1548&lt;0,"الخصم أكبر من قيمة الطلب",IF(I1548&amp;""="","اكتب الحالة","")))))</f>
        <v/>
      </c>
    </row>
    <row r="1549">
      <c r="A1549" s="17" t="n"/>
      <c r="B1549" s="5" t="n"/>
      <c r="C1549" s="5" t="n"/>
      <c r="D1549" s="13" t="n"/>
      <c r="E1549" s="5" t="n"/>
      <c r="F1549" s="5" t="n"/>
      <c r="G1549" s="15" t="n"/>
      <c r="H1549" s="14" t="n"/>
      <c r="I1549" s="5" t="n"/>
      <c r="J1549" s="6">
        <f>IF(AND(B1549&amp;""="",F1549&amp;""=""),"",IFERROR(INDEX('المنتجات'!$B$5:$B$204,MATCH($F1549,'المنتجات'!$A$5:$A$204,0))&amp;"",""))</f>
        <v/>
      </c>
      <c r="K1549" s="18">
        <f>IF(AND(B1549&amp;""="",F1549&amp;""=""),"",IFERROR(INDEX('المنتجات'!$D$5:$D$204,MATCH($F1549,'المنتجات'!$A$5:$A$204,0))*G1549-H1549,0))</f>
        <v/>
      </c>
      <c r="L1549" s="18">
        <f>IF(AND(B1549&amp;""="",F1549&amp;""=""),"",IF(I1549="تم التسليم",IFERROR(INDEX('المحافظات'!$B$5:$B$44,MATCH($E1549,'المحافظات'!$A$5:$A$44,0)),0),0))</f>
        <v/>
      </c>
      <c r="M1549" s="18">
        <f>IF(AND(B1549&amp;""="",F1549&amp;""=""),"",IFERROR(INDEX('المنتجات'!$C$5:$C$204,MATCH($F1549,'المنتجات'!$A$5:$A$204,0))*G1549,0))</f>
        <v/>
      </c>
      <c r="N1549" s="18">
        <f>IF(AND(B1549&amp;""="",F1549&amp;""=""),"",IF(I1549="تم التسليم",IFERROR(INDEX('المحافظات'!$C$5:$C$44,MATCH($E1549,'المحافظات'!$A$5:$A$44,0)),0),IF(I1549="مرتجع",IFERROR(INDEX('المحافظات'!$D$5:$D$44,MATCH($E1549,'المحافظات'!$A$5:$A$44,0)),0),0)))</f>
        <v/>
      </c>
      <c r="O1549" s="18">
        <f>IF(AND(B1549&amp;""="",F1549&amp;""=""),"",IF(I1549="تم التسليم",K1549+L1549-M1549-N1549,IF(I1549="مرتجع",-N1549,IF(I1549="ملغي",0,""))))</f>
        <v/>
      </c>
      <c r="P1549" s="6">
        <f>IF(AND(B1549&amp;""="",F1549&amp;""=""),"",IF(NOT(ISNUMBER(MATCH(F1549,'المنتجات'!$A$5:$A$204,0))),"كود المنتج غير معروف",IF(NOT(ISNUMBER(MATCH(E1549,'المحافظات'!$A$5:$A$44,0))),"المنطقة غير معروفة",IF(K1549&lt;0,"الخصم أكبر من قيمة الطلب",IF(I1549&amp;""="","اكتب الحالة","")))))</f>
        <v/>
      </c>
    </row>
    <row r="1550">
      <c r="A1550" s="17" t="n"/>
      <c r="B1550" s="5" t="n"/>
      <c r="C1550" s="5" t="n"/>
      <c r="D1550" s="13" t="n"/>
      <c r="E1550" s="5" t="n"/>
      <c r="F1550" s="5" t="n"/>
      <c r="G1550" s="15" t="n"/>
      <c r="H1550" s="14" t="n"/>
      <c r="I1550" s="5" t="n"/>
      <c r="J1550" s="6">
        <f>IF(AND(B1550&amp;""="",F1550&amp;""=""),"",IFERROR(INDEX('المنتجات'!$B$5:$B$204,MATCH($F1550,'المنتجات'!$A$5:$A$204,0))&amp;"",""))</f>
        <v/>
      </c>
      <c r="K1550" s="18">
        <f>IF(AND(B1550&amp;""="",F1550&amp;""=""),"",IFERROR(INDEX('المنتجات'!$D$5:$D$204,MATCH($F1550,'المنتجات'!$A$5:$A$204,0))*G1550-H1550,0))</f>
        <v/>
      </c>
      <c r="L1550" s="18">
        <f>IF(AND(B1550&amp;""="",F1550&amp;""=""),"",IF(I1550="تم التسليم",IFERROR(INDEX('المحافظات'!$B$5:$B$44,MATCH($E1550,'المحافظات'!$A$5:$A$44,0)),0),0))</f>
        <v/>
      </c>
      <c r="M1550" s="18">
        <f>IF(AND(B1550&amp;""="",F1550&amp;""=""),"",IFERROR(INDEX('المنتجات'!$C$5:$C$204,MATCH($F1550,'المنتجات'!$A$5:$A$204,0))*G1550,0))</f>
        <v/>
      </c>
      <c r="N1550" s="18">
        <f>IF(AND(B1550&amp;""="",F1550&amp;""=""),"",IF(I1550="تم التسليم",IFERROR(INDEX('المحافظات'!$C$5:$C$44,MATCH($E1550,'المحافظات'!$A$5:$A$44,0)),0),IF(I1550="مرتجع",IFERROR(INDEX('المحافظات'!$D$5:$D$44,MATCH($E1550,'المحافظات'!$A$5:$A$44,0)),0),0)))</f>
        <v/>
      </c>
      <c r="O1550" s="18">
        <f>IF(AND(B1550&amp;""="",F1550&amp;""=""),"",IF(I1550="تم التسليم",K1550+L1550-M1550-N1550,IF(I1550="مرتجع",-N1550,IF(I1550="ملغي",0,""))))</f>
        <v/>
      </c>
      <c r="P1550" s="6">
        <f>IF(AND(B1550&amp;""="",F1550&amp;""=""),"",IF(NOT(ISNUMBER(MATCH(F1550,'المنتجات'!$A$5:$A$204,0))),"كود المنتج غير معروف",IF(NOT(ISNUMBER(MATCH(E1550,'المحافظات'!$A$5:$A$44,0))),"المنطقة غير معروفة",IF(K1550&lt;0,"الخصم أكبر من قيمة الطلب",IF(I1550&amp;""="","اكتب الحالة","")))))</f>
        <v/>
      </c>
    </row>
    <row r="1551">
      <c r="A1551" s="17" t="n"/>
      <c r="B1551" s="5" t="n"/>
      <c r="C1551" s="5" t="n"/>
      <c r="D1551" s="13" t="n"/>
      <c r="E1551" s="5" t="n"/>
      <c r="F1551" s="5" t="n"/>
      <c r="G1551" s="15" t="n"/>
      <c r="H1551" s="14" t="n"/>
      <c r="I1551" s="5" t="n"/>
      <c r="J1551" s="6">
        <f>IF(AND(B1551&amp;""="",F1551&amp;""=""),"",IFERROR(INDEX('المنتجات'!$B$5:$B$204,MATCH($F1551,'المنتجات'!$A$5:$A$204,0))&amp;"",""))</f>
        <v/>
      </c>
      <c r="K1551" s="18">
        <f>IF(AND(B1551&amp;""="",F1551&amp;""=""),"",IFERROR(INDEX('المنتجات'!$D$5:$D$204,MATCH($F1551,'المنتجات'!$A$5:$A$204,0))*G1551-H1551,0))</f>
        <v/>
      </c>
      <c r="L1551" s="18">
        <f>IF(AND(B1551&amp;""="",F1551&amp;""=""),"",IF(I1551="تم التسليم",IFERROR(INDEX('المحافظات'!$B$5:$B$44,MATCH($E1551,'المحافظات'!$A$5:$A$44,0)),0),0))</f>
        <v/>
      </c>
      <c r="M1551" s="18">
        <f>IF(AND(B1551&amp;""="",F1551&amp;""=""),"",IFERROR(INDEX('المنتجات'!$C$5:$C$204,MATCH($F1551,'المنتجات'!$A$5:$A$204,0))*G1551,0))</f>
        <v/>
      </c>
      <c r="N1551" s="18">
        <f>IF(AND(B1551&amp;""="",F1551&amp;""=""),"",IF(I1551="تم التسليم",IFERROR(INDEX('المحافظات'!$C$5:$C$44,MATCH($E1551,'المحافظات'!$A$5:$A$44,0)),0),IF(I1551="مرتجع",IFERROR(INDEX('المحافظات'!$D$5:$D$44,MATCH($E1551,'المحافظات'!$A$5:$A$44,0)),0),0)))</f>
        <v/>
      </c>
      <c r="O1551" s="18">
        <f>IF(AND(B1551&amp;""="",F1551&amp;""=""),"",IF(I1551="تم التسليم",K1551+L1551-M1551-N1551,IF(I1551="مرتجع",-N1551,IF(I1551="ملغي",0,""))))</f>
        <v/>
      </c>
      <c r="P1551" s="6">
        <f>IF(AND(B1551&amp;""="",F1551&amp;""=""),"",IF(NOT(ISNUMBER(MATCH(F1551,'المنتجات'!$A$5:$A$204,0))),"كود المنتج غير معروف",IF(NOT(ISNUMBER(MATCH(E1551,'المحافظات'!$A$5:$A$44,0))),"المنطقة غير معروفة",IF(K1551&lt;0,"الخصم أكبر من قيمة الطلب",IF(I1551&amp;""="","اكتب الحالة","")))))</f>
        <v/>
      </c>
    </row>
    <row r="1552">
      <c r="A1552" s="17" t="n"/>
      <c r="B1552" s="5" t="n"/>
      <c r="C1552" s="5" t="n"/>
      <c r="D1552" s="13" t="n"/>
      <c r="E1552" s="5" t="n"/>
      <c r="F1552" s="5" t="n"/>
      <c r="G1552" s="15" t="n"/>
      <c r="H1552" s="14" t="n"/>
      <c r="I1552" s="5" t="n"/>
      <c r="J1552" s="6">
        <f>IF(AND(B1552&amp;""="",F1552&amp;""=""),"",IFERROR(INDEX('المنتجات'!$B$5:$B$204,MATCH($F1552,'المنتجات'!$A$5:$A$204,0))&amp;"",""))</f>
        <v/>
      </c>
      <c r="K1552" s="18">
        <f>IF(AND(B1552&amp;""="",F1552&amp;""=""),"",IFERROR(INDEX('المنتجات'!$D$5:$D$204,MATCH($F1552,'المنتجات'!$A$5:$A$204,0))*G1552-H1552,0))</f>
        <v/>
      </c>
      <c r="L1552" s="18">
        <f>IF(AND(B1552&amp;""="",F1552&amp;""=""),"",IF(I1552="تم التسليم",IFERROR(INDEX('المحافظات'!$B$5:$B$44,MATCH($E1552,'المحافظات'!$A$5:$A$44,0)),0),0))</f>
        <v/>
      </c>
      <c r="M1552" s="18">
        <f>IF(AND(B1552&amp;""="",F1552&amp;""=""),"",IFERROR(INDEX('المنتجات'!$C$5:$C$204,MATCH($F1552,'المنتجات'!$A$5:$A$204,0))*G1552,0))</f>
        <v/>
      </c>
      <c r="N1552" s="18">
        <f>IF(AND(B1552&amp;""="",F1552&amp;""=""),"",IF(I1552="تم التسليم",IFERROR(INDEX('المحافظات'!$C$5:$C$44,MATCH($E1552,'المحافظات'!$A$5:$A$44,0)),0),IF(I1552="مرتجع",IFERROR(INDEX('المحافظات'!$D$5:$D$44,MATCH($E1552,'المحافظات'!$A$5:$A$44,0)),0),0)))</f>
        <v/>
      </c>
      <c r="O1552" s="18">
        <f>IF(AND(B1552&amp;""="",F1552&amp;""=""),"",IF(I1552="تم التسليم",K1552+L1552-M1552-N1552,IF(I1552="مرتجع",-N1552,IF(I1552="ملغي",0,""))))</f>
        <v/>
      </c>
      <c r="P1552" s="6">
        <f>IF(AND(B1552&amp;""="",F1552&amp;""=""),"",IF(NOT(ISNUMBER(MATCH(F1552,'المنتجات'!$A$5:$A$204,0))),"كود المنتج غير معروف",IF(NOT(ISNUMBER(MATCH(E1552,'المحافظات'!$A$5:$A$44,0))),"المنطقة غير معروفة",IF(K1552&lt;0,"الخصم أكبر من قيمة الطلب",IF(I1552&amp;""="","اكتب الحالة","")))))</f>
        <v/>
      </c>
    </row>
    <row r="1553">
      <c r="A1553" s="17" t="n"/>
      <c r="B1553" s="5" t="n"/>
      <c r="C1553" s="5" t="n"/>
      <c r="D1553" s="13" t="n"/>
      <c r="E1553" s="5" t="n"/>
      <c r="F1553" s="5" t="n"/>
      <c r="G1553" s="15" t="n"/>
      <c r="H1553" s="14" t="n"/>
      <c r="I1553" s="5" t="n"/>
      <c r="J1553" s="6">
        <f>IF(AND(B1553&amp;""="",F1553&amp;""=""),"",IFERROR(INDEX('المنتجات'!$B$5:$B$204,MATCH($F1553,'المنتجات'!$A$5:$A$204,0))&amp;"",""))</f>
        <v/>
      </c>
      <c r="K1553" s="18">
        <f>IF(AND(B1553&amp;""="",F1553&amp;""=""),"",IFERROR(INDEX('المنتجات'!$D$5:$D$204,MATCH($F1553,'المنتجات'!$A$5:$A$204,0))*G1553-H1553,0))</f>
        <v/>
      </c>
      <c r="L1553" s="18">
        <f>IF(AND(B1553&amp;""="",F1553&amp;""=""),"",IF(I1553="تم التسليم",IFERROR(INDEX('المحافظات'!$B$5:$B$44,MATCH($E1553,'المحافظات'!$A$5:$A$44,0)),0),0))</f>
        <v/>
      </c>
      <c r="M1553" s="18">
        <f>IF(AND(B1553&amp;""="",F1553&amp;""=""),"",IFERROR(INDEX('المنتجات'!$C$5:$C$204,MATCH($F1553,'المنتجات'!$A$5:$A$204,0))*G1553,0))</f>
        <v/>
      </c>
      <c r="N1553" s="18">
        <f>IF(AND(B1553&amp;""="",F1553&amp;""=""),"",IF(I1553="تم التسليم",IFERROR(INDEX('المحافظات'!$C$5:$C$44,MATCH($E1553,'المحافظات'!$A$5:$A$44,0)),0),IF(I1553="مرتجع",IFERROR(INDEX('المحافظات'!$D$5:$D$44,MATCH($E1553,'المحافظات'!$A$5:$A$44,0)),0),0)))</f>
        <v/>
      </c>
      <c r="O1553" s="18">
        <f>IF(AND(B1553&amp;""="",F1553&amp;""=""),"",IF(I1553="تم التسليم",K1553+L1553-M1553-N1553,IF(I1553="مرتجع",-N1553,IF(I1553="ملغي",0,""))))</f>
        <v/>
      </c>
      <c r="P1553" s="6">
        <f>IF(AND(B1553&amp;""="",F1553&amp;""=""),"",IF(NOT(ISNUMBER(MATCH(F1553,'المنتجات'!$A$5:$A$204,0))),"كود المنتج غير معروف",IF(NOT(ISNUMBER(MATCH(E1553,'المحافظات'!$A$5:$A$44,0))),"المنطقة غير معروفة",IF(K1553&lt;0,"الخصم أكبر من قيمة الطلب",IF(I1553&amp;""="","اكتب الحالة","")))))</f>
        <v/>
      </c>
    </row>
    <row r="1554">
      <c r="A1554" s="17" t="n"/>
      <c r="B1554" s="5" t="n"/>
      <c r="C1554" s="5" t="n"/>
      <c r="D1554" s="13" t="n"/>
      <c r="E1554" s="5" t="n"/>
      <c r="F1554" s="5" t="n"/>
      <c r="G1554" s="15" t="n"/>
      <c r="H1554" s="14" t="n"/>
      <c r="I1554" s="5" t="n"/>
      <c r="J1554" s="6">
        <f>IF(AND(B1554&amp;""="",F1554&amp;""=""),"",IFERROR(INDEX('المنتجات'!$B$5:$B$204,MATCH($F1554,'المنتجات'!$A$5:$A$204,0))&amp;"",""))</f>
        <v/>
      </c>
      <c r="K1554" s="18">
        <f>IF(AND(B1554&amp;""="",F1554&amp;""=""),"",IFERROR(INDEX('المنتجات'!$D$5:$D$204,MATCH($F1554,'المنتجات'!$A$5:$A$204,0))*G1554-H1554,0))</f>
        <v/>
      </c>
      <c r="L1554" s="18">
        <f>IF(AND(B1554&amp;""="",F1554&amp;""=""),"",IF(I1554="تم التسليم",IFERROR(INDEX('المحافظات'!$B$5:$B$44,MATCH($E1554,'المحافظات'!$A$5:$A$44,0)),0),0))</f>
        <v/>
      </c>
      <c r="M1554" s="18">
        <f>IF(AND(B1554&amp;""="",F1554&amp;""=""),"",IFERROR(INDEX('المنتجات'!$C$5:$C$204,MATCH($F1554,'المنتجات'!$A$5:$A$204,0))*G1554,0))</f>
        <v/>
      </c>
      <c r="N1554" s="18">
        <f>IF(AND(B1554&amp;""="",F1554&amp;""=""),"",IF(I1554="تم التسليم",IFERROR(INDEX('المحافظات'!$C$5:$C$44,MATCH($E1554,'المحافظات'!$A$5:$A$44,0)),0),IF(I1554="مرتجع",IFERROR(INDEX('المحافظات'!$D$5:$D$44,MATCH($E1554,'المحافظات'!$A$5:$A$44,0)),0),0)))</f>
        <v/>
      </c>
      <c r="O1554" s="18">
        <f>IF(AND(B1554&amp;""="",F1554&amp;""=""),"",IF(I1554="تم التسليم",K1554+L1554-M1554-N1554,IF(I1554="مرتجع",-N1554,IF(I1554="ملغي",0,""))))</f>
        <v/>
      </c>
      <c r="P1554" s="6">
        <f>IF(AND(B1554&amp;""="",F1554&amp;""=""),"",IF(NOT(ISNUMBER(MATCH(F1554,'المنتجات'!$A$5:$A$204,0))),"كود المنتج غير معروف",IF(NOT(ISNUMBER(MATCH(E1554,'المحافظات'!$A$5:$A$44,0))),"المنطقة غير معروفة",IF(K1554&lt;0,"الخصم أكبر من قيمة الطلب",IF(I1554&amp;""="","اكتب الحالة","")))))</f>
        <v/>
      </c>
    </row>
    <row r="1555">
      <c r="A1555" s="17" t="n"/>
      <c r="B1555" s="5" t="n"/>
      <c r="C1555" s="5" t="n"/>
      <c r="D1555" s="13" t="n"/>
      <c r="E1555" s="5" t="n"/>
      <c r="F1555" s="5" t="n"/>
      <c r="G1555" s="15" t="n"/>
      <c r="H1555" s="14" t="n"/>
      <c r="I1555" s="5" t="n"/>
      <c r="J1555" s="6">
        <f>IF(AND(B1555&amp;""="",F1555&amp;""=""),"",IFERROR(INDEX('المنتجات'!$B$5:$B$204,MATCH($F1555,'المنتجات'!$A$5:$A$204,0))&amp;"",""))</f>
        <v/>
      </c>
      <c r="K1555" s="18">
        <f>IF(AND(B1555&amp;""="",F1555&amp;""=""),"",IFERROR(INDEX('المنتجات'!$D$5:$D$204,MATCH($F1555,'المنتجات'!$A$5:$A$204,0))*G1555-H1555,0))</f>
        <v/>
      </c>
      <c r="L1555" s="18">
        <f>IF(AND(B1555&amp;""="",F1555&amp;""=""),"",IF(I1555="تم التسليم",IFERROR(INDEX('المحافظات'!$B$5:$B$44,MATCH($E1555,'المحافظات'!$A$5:$A$44,0)),0),0))</f>
        <v/>
      </c>
      <c r="M1555" s="18">
        <f>IF(AND(B1555&amp;""="",F1555&amp;""=""),"",IFERROR(INDEX('المنتجات'!$C$5:$C$204,MATCH($F1555,'المنتجات'!$A$5:$A$204,0))*G1555,0))</f>
        <v/>
      </c>
      <c r="N1555" s="18">
        <f>IF(AND(B1555&amp;""="",F1555&amp;""=""),"",IF(I1555="تم التسليم",IFERROR(INDEX('المحافظات'!$C$5:$C$44,MATCH($E1555,'المحافظات'!$A$5:$A$44,0)),0),IF(I1555="مرتجع",IFERROR(INDEX('المحافظات'!$D$5:$D$44,MATCH($E1555,'المحافظات'!$A$5:$A$44,0)),0),0)))</f>
        <v/>
      </c>
      <c r="O1555" s="18">
        <f>IF(AND(B1555&amp;""="",F1555&amp;""=""),"",IF(I1555="تم التسليم",K1555+L1555-M1555-N1555,IF(I1555="مرتجع",-N1555,IF(I1555="ملغي",0,""))))</f>
        <v/>
      </c>
      <c r="P1555" s="6">
        <f>IF(AND(B1555&amp;""="",F1555&amp;""=""),"",IF(NOT(ISNUMBER(MATCH(F1555,'المنتجات'!$A$5:$A$204,0))),"كود المنتج غير معروف",IF(NOT(ISNUMBER(MATCH(E1555,'المحافظات'!$A$5:$A$44,0))),"المنطقة غير معروفة",IF(K1555&lt;0,"الخصم أكبر من قيمة الطلب",IF(I1555&amp;""="","اكتب الحالة","")))))</f>
        <v/>
      </c>
    </row>
    <row r="1556">
      <c r="A1556" s="17" t="n"/>
      <c r="B1556" s="5" t="n"/>
      <c r="C1556" s="5" t="n"/>
      <c r="D1556" s="13" t="n"/>
      <c r="E1556" s="5" t="n"/>
      <c r="F1556" s="5" t="n"/>
      <c r="G1556" s="15" t="n"/>
      <c r="H1556" s="14" t="n"/>
      <c r="I1556" s="5" t="n"/>
      <c r="J1556" s="6">
        <f>IF(AND(B1556&amp;""="",F1556&amp;""=""),"",IFERROR(INDEX('المنتجات'!$B$5:$B$204,MATCH($F1556,'المنتجات'!$A$5:$A$204,0))&amp;"",""))</f>
        <v/>
      </c>
      <c r="K1556" s="18">
        <f>IF(AND(B1556&amp;""="",F1556&amp;""=""),"",IFERROR(INDEX('المنتجات'!$D$5:$D$204,MATCH($F1556,'المنتجات'!$A$5:$A$204,0))*G1556-H1556,0))</f>
        <v/>
      </c>
      <c r="L1556" s="18">
        <f>IF(AND(B1556&amp;""="",F1556&amp;""=""),"",IF(I1556="تم التسليم",IFERROR(INDEX('المحافظات'!$B$5:$B$44,MATCH($E1556,'المحافظات'!$A$5:$A$44,0)),0),0))</f>
        <v/>
      </c>
      <c r="M1556" s="18">
        <f>IF(AND(B1556&amp;""="",F1556&amp;""=""),"",IFERROR(INDEX('المنتجات'!$C$5:$C$204,MATCH($F1556,'المنتجات'!$A$5:$A$204,0))*G1556,0))</f>
        <v/>
      </c>
      <c r="N1556" s="18">
        <f>IF(AND(B1556&amp;""="",F1556&amp;""=""),"",IF(I1556="تم التسليم",IFERROR(INDEX('المحافظات'!$C$5:$C$44,MATCH($E1556,'المحافظات'!$A$5:$A$44,0)),0),IF(I1556="مرتجع",IFERROR(INDEX('المحافظات'!$D$5:$D$44,MATCH($E1556,'المحافظات'!$A$5:$A$44,0)),0),0)))</f>
        <v/>
      </c>
      <c r="O1556" s="18">
        <f>IF(AND(B1556&amp;""="",F1556&amp;""=""),"",IF(I1556="تم التسليم",K1556+L1556-M1556-N1556,IF(I1556="مرتجع",-N1556,IF(I1556="ملغي",0,""))))</f>
        <v/>
      </c>
      <c r="P1556" s="6">
        <f>IF(AND(B1556&amp;""="",F1556&amp;""=""),"",IF(NOT(ISNUMBER(MATCH(F1556,'المنتجات'!$A$5:$A$204,0))),"كود المنتج غير معروف",IF(NOT(ISNUMBER(MATCH(E1556,'المحافظات'!$A$5:$A$44,0))),"المنطقة غير معروفة",IF(K1556&lt;0,"الخصم أكبر من قيمة الطلب",IF(I1556&amp;""="","اكتب الحالة","")))))</f>
        <v/>
      </c>
    </row>
    <row r="1557">
      <c r="A1557" s="17" t="n"/>
      <c r="B1557" s="5" t="n"/>
      <c r="C1557" s="5" t="n"/>
      <c r="D1557" s="13" t="n"/>
      <c r="E1557" s="5" t="n"/>
      <c r="F1557" s="5" t="n"/>
      <c r="G1557" s="15" t="n"/>
      <c r="H1557" s="14" t="n"/>
      <c r="I1557" s="5" t="n"/>
      <c r="J1557" s="6">
        <f>IF(AND(B1557&amp;""="",F1557&amp;""=""),"",IFERROR(INDEX('المنتجات'!$B$5:$B$204,MATCH($F1557,'المنتجات'!$A$5:$A$204,0))&amp;"",""))</f>
        <v/>
      </c>
      <c r="K1557" s="18">
        <f>IF(AND(B1557&amp;""="",F1557&amp;""=""),"",IFERROR(INDEX('المنتجات'!$D$5:$D$204,MATCH($F1557,'المنتجات'!$A$5:$A$204,0))*G1557-H1557,0))</f>
        <v/>
      </c>
      <c r="L1557" s="18">
        <f>IF(AND(B1557&amp;""="",F1557&amp;""=""),"",IF(I1557="تم التسليم",IFERROR(INDEX('المحافظات'!$B$5:$B$44,MATCH($E1557,'المحافظات'!$A$5:$A$44,0)),0),0))</f>
        <v/>
      </c>
      <c r="M1557" s="18">
        <f>IF(AND(B1557&amp;""="",F1557&amp;""=""),"",IFERROR(INDEX('المنتجات'!$C$5:$C$204,MATCH($F1557,'المنتجات'!$A$5:$A$204,0))*G1557,0))</f>
        <v/>
      </c>
      <c r="N1557" s="18">
        <f>IF(AND(B1557&amp;""="",F1557&amp;""=""),"",IF(I1557="تم التسليم",IFERROR(INDEX('المحافظات'!$C$5:$C$44,MATCH($E1557,'المحافظات'!$A$5:$A$44,0)),0),IF(I1557="مرتجع",IFERROR(INDEX('المحافظات'!$D$5:$D$44,MATCH($E1557,'المحافظات'!$A$5:$A$44,0)),0),0)))</f>
        <v/>
      </c>
      <c r="O1557" s="18">
        <f>IF(AND(B1557&amp;""="",F1557&amp;""=""),"",IF(I1557="تم التسليم",K1557+L1557-M1557-N1557,IF(I1557="مرتجع",-N1557,IF(I1557="ملغي",0,""))))</f>
        <v/>
      </c>
      <c r="P1557" s="6">
        <f>IF(AND(B1557&amp;""="",F1557&amp;""=""),"",IF(NOT(ISNUMBER(MATCH(F1557,'المنتجات'!$A$5:$A$204,0))),"كود المنتج غير معروف",IF(NOT(ISNUMBER(MATCH(E1557,'المحافظات'!$A$5:$A$44,0))),"المنطقة غير معروفة",IF(K1557&lt;0,"الخصم أكبر من قيمة الطلب",IF(I1557&amp;""="","اكتب الحالة","")))))</f>
        <v/>
      </c>
    </row>
    <row r="1558">
      <c r="A1558" s="17" t="n"/>
      <c r="B1558" s="5" t="n"/>
      <c r="C1558" s="5" t="n"/>
      <c r="D1558" s="13" t="n"/>
      <c r="E1558" s="5" t="n"/>
      <c r="F1558" s="5" t="n"/>
      <c r="G1558" s="15" t="n"/>
      <c r="H1558" s="14" t="n"/>
      <c r="I1558" s="5" t="n"/>
      <c r="J1558" s="6">
        <f>IF(AND(B1558&amp;""="",F1558&amp;""=""),"",IFERROR(INDEX('المنتجات'!$B$5:$B$204,MATCH($F1558,'المنتجات'!$A$5:$A$204,0))&amp;"",""))</f>
        <v/>
      </c>
      <c r="K1558" s="18">
        <f>IF(AND(B1558&amp;""="",F1558&amp;""=""),"",IFERROR(INDEX('المنتجات'!$D$5:$D$204,MATCH($F1558,'المنتجات'!$A$5:$A$204,0))*G1558-H1558,0))</f>
        <v/>
      </c>
      <c r="L1558" s="18">
        <f>IF(AND(B1558&amp;""="",F1558&amp;""=""),"",IF(I1558="تم التسليم",IFERROR(INDEX('المحافظات'!$B$5:$B$44,MATCH($E1558,'المحافظات'!$A$5:$A$44,0)),0),0))</f>
        <v/>
      </c>
      <c r="M1558" s="18">
        <f>IF(AND(B1558&amp;""="",F1558&amp;""=""),"",IFERROR(INDEX('المنتجات'!$C$5:$C$204,MATCH($F1558,'المنتجات'!$A$5:$A$204,0))*G1558,0))</f>
        <v/>
      </c>
      <c r="N1558" s="18">
        <f>IF(AND(B1558&amp;""="",F1558&amp;""=""),"",IF(I1558="تم التسليم",IFERROR(INDEX('المحافظات'!$C$5:$C$44,MATCH($E1558,'المحافظات'!$A$5:$A$44,0)),0),IF(I1558="مرتجع",IFERROR(INDEX('المحافظات'!$D$5:$D$44,MATCH($E1558,'المحافظات'!$A$5:$A$44,0)),0),0)))</f>
        <v/>
      </c>
      <c r="O1558" s="18">
        <f>IF(AND(B1558&amp;""="",F1558&amp;""=""),"",IF(I1558="تم التسليم",K1558+L1558-M1558-N1558,IF(I1558="مرتجع",-N1558,IF(I1558="ملغي",0,""))))</f>
        <v/>
      </c>
      <c r="P1558" s="6">
        <f>IF(AND(B1558&amp;""="",F1558&amp;""=""),"",IF(NOT(ISNUMBER(MATCH(F1558,'المنتجات'!$A$5:$A$204,0))),"كود المنتج غير معروف",IF(NOT(ISNUMBER(MATCH(E1558,'المحافظات'!$A$5:$A$44,0))),"المنطقة غير معروفة",IF(K1558&lt;0,"الخصم أكبر من قيمة الطلب",IF(I1558&amp;""="","اكتب الحالة","")))))</f>
        <v/>
      </c>
    </row>
    <row r="1559">
      <c r="A1559" s="17" t="n"/>
      <c r="B1559" s="5" t="n"/>
      <c r="C1559" s="5" t="n"/>
      <c r="D1559" s="13" t="n"/>
      <c r="E1559" s="5" t="n"/>
      <c r="F1559" s="5" t="n"/>
      <c r="G1559" s="15" t="n"/>
      <c r="H1559" s="14" t="n"/>
      <c r="I1559" s="5" t="n"/>
      <c r="J1559" s="6">
        <f>IF(AND(B1559&amp;""="",F1559&amp;""=""),"",IFERROR(INDEX('المنتجات'!$B$5:$B$204,MATCH($F1559,'المنتجات'!$A$5:$A$204,0))&amp;"",""))</f>
        <v/>
      </c>
      <c r="K1559" s="18">
        <f>IF(AND(B1559&amp;""="",F1559&amp;""=""),"",IFERROR(INDEX('المنتجات'!$D$5:$D$204,MATCH($F1559,'المنتجات'!$A$5:$A$204,0))*G1559-H1559,0))</f>
        <v/>
      </c>
      <c r="L1559" s="18">
        <f>IF(AND(B1559&amp;""="",F1559&amp;""=""),"",IF(I1559="تم التسليم",IFERROR(INDEX('المحافظات'!$B$5:$B$44,MATCH($E1559,'المحافظات'!$A$5:$A$44,0)),0),0))</f>
        <v/>
      </c>
      <c r="M1559" s="18">
        <f>IF(AND(B1559&amp;""="",F1559&amp;""=""),"",IFERROR(INDEX('المنتجات'!$C$5:$C$204,MATCH($F1559,'المنتجات'!$A$5:$A$204,0))*G1559,0))</f>
        <v/>
      </c>
      <c r="N1559" s="18">
        <f>IF(AND(B1559&amp;""="",F1559&amp;""=""),"",IF(I1559="تم التسليم",IFERROR(INDEX('المحافظات'!$C$5:$C$44,MATCH($E1559,'المحافظات'!$A$5:$A$44,0)),0),IF(I1559="مرتجع",IFERROR(INDEX('المحافظات'!$D$5:$D$44,MATCH($E1559,'المحافظات'!$A$5:$A$44,0)),0),0)))</f>
        <v/>
      </c>
      <c r="O1559" s="18">
        <f>IF(AND(B1559&amp;""="",F1559&amp;""=""),"",IF(I1559="تم التسليم",K1559+L1559-M1559-N1559,IF(I1559="مرتجع",-N1559,IF(I1559="ملغي",0,""))))</f>
        <v/>
      </c>
      <c r="P1559" s="6">
        <f>IF(AND(B1559&amp;""="",F1559&amp;""=""),"",IF(NOT(ISNUMBER(MATCH(F1559,'المنتجات'!$A$5:$A$204,0))),"كود المنتج غير معروف",IF(NOT(ISNUMBER(MATCH(E1559,'المحافظات'!$A$5:$A$44,0))),"المنطقة غير معروفة",IF(K1559&lt;0,"الخصم أكبر من قيمة الطلب",IF(I1559&amp;""="","اكتب الحالة","")))))</f>
        <v/>
      </c>
    </row>
    <row r="1560">
      <c r="A1560" s="17" t="n"/>
      <c r="B1560" s="5" t="n"/>
      <c r="C1560" s="5" t="n"/>
      <c r="D1560" s="13" t="n"/>
      <c r="E1560" s="5" t="n"/>
      <c r="F1560" s="5" t="n"/>
      <c r="G1560" s="15" t="n"/>
      <c r="H1560" s="14" t="n"/>
      <c r="I1560" s="5" t="n"/>
      <c r="J1560" s="6">
        <f>IF(AND(B1560&amp;""="",F1560&amp;""=""),"",IFERROR(INDEX('المنتجات'!$B$5:$B$204,MATCH($F1560,'المنتجات'!$A$5:$A$204,0))&amp;"",""))</f>
        <v/>
      </c>
      <c r="K1560" s="18">
        <f>IF(AND(B1560&amp;""="",F1560&amp;""=""),"",IFERROR(INDEX('المنتجات'!$D$5:$D$204,MATCH($F1560,'المنتجات'!$A$5:$A$204,0))*G1560-H1560,0))</f>
        <v/>
      </c>
      <c r="L1560" s="18">
        <f>IF(AND(B1560&amp;""="",F1560&amp;""=""),"",IF(I1560="تم التسليم",IFERROR(INDEX('المحافظات'!$B$5:$B$44,MATCH($E1560,'المحافظات'!$A$5:$A$44,0)),0),0))</f>
        <v/>
      </c>
      <c r="M1560" s="18">
        <f>IF(AND(B1560&amp;""="",F1560&amp;""=""),"",IFERROR(INDEX('المنتجات'!$C$5:$C$204,MATCH($F1560,'المنتجات'!$A$5:$A$204,0))*G1560,0))</f>
        <v/>
      </c>
      <c r="N1560" s="18">
        <f>IF(AND(B1560&amp;""="",F1560&amp;""=""),"",IF(I1560="تم التسليم",IFERROR(INDEX('المحافظات'!$C$5:$C$44,MATCH($E1560,'المحافظات'!$A$5:$A$44,0)),0),IF(I1560="مرتجع",IFERROR(INDEX('المحافظات'!$D$5:$D$44,MATCH($E1560,'المحافظات'!$A$5:$A$44,0)),0),0)))</f>
        <v/>
      </c>
      <c r="O1560" s="18">
        <f>IF(AND(B1560&amp;""="",F1560&amp;""=""),"",IF(I1560="تم التسليم",K1560+L1560-M1560-N1560,IF(I1560="مرتجع",-N1560,IF(I1560="ملغي",0,""))))</f>
        <v/>
      </c>
      <c r="P1560" s="6">
        <f>IF(AND(B1560&amp;""="",F1560&amp;""=""),"",IF(NOT(ISNUMBER(MATCH(F1560,'المنتجات'!$A$5:$A$204,0))),"كود المنتج غير معروف",IF(NOT(ISNUMBER(MATCH(E1560,'المحافظات'!$A$5:$A$44,0))),"المنطقة غير معروفة",IF(K1560&lt;0,"الخصم أكبر من قيمة الطلب",IF(I1560&amp;""="","اكتب الحالة","")))))</f>
        <v/>
      </c>
    </row>
    <row r="1561">
      <c r="A1561" s="17" t="n"/>
      <c r="B1561" s="5" t="n"/>
      <c r="C1561" s="5" t="n"/>
      <c r="D1561" s="13" t="n"/>
      <c r="E1561" s="5" t="n"/>
      <c r="F1561" s="5" t="n"/>
      <c r="G1561" s="15" t="n"/>
      <c r="H1561" s="14" t="n"/>
      <c r="I1561" s="5" t="n"/>
      <c r="J1561" s="6">
        <f>IF(AND(B1561&amp;""="",F1561&amp;""=""),"",IFERROR(INDEX('المنتجات'!$B$5:$B$204,MATCH($F1561,'المنتجات'!$A$5:$A$204,0))&amp;"",""))</f>
        <v/>
      </c>
      <c r="K1561" s="18">
        <f>IF(AND(B1561&amp;""="",F1561&amp;""=""),"",IFERROR(INDEX('المنتجات'!$D$5:$D$204,MATCH($F1561,'المنتجات'!$A$5:$A$204,0))*G1561-H1561,0))</f>
        <v/>
      </c>
      <c r="L1561" s="18">
        <f>IF(AND(B1561&amp;""="",F1561&amp;""=""),"",IF(I1561="تم التسليم",IFERROR(INDEX('المحافظات'!$B$5:$B$44,MATCH($E1561,'المحافظات'!$A$5:$A$44,0)),0),0))</f>
        <v/>
      </c>
      <c r="M1561" s="18">
        <f>IF(AND(B1561&amp;""="",F1561&amp;""=""),"",IFERROR(INDEX('المنتجات'!$C$5:$C$204,MATCH($F1561,'المنتجات'!$A$5:$A$204,0))*G1561,0))</f>
        <v/>
      </c>
      <c r="N1561" s="18">
        <f>IF(AND(B1561&amp;""="",F1561&amp;""=""),"",IF(I1561="تم التسليم",IFERROR(INDEX('المحافظات'!$C$5:$C$44,MATCH($E1561,'المحافظات'!$A$5:$A$44,0)),0),IF(I1561="مرتجع",IFERROR(INDEX('المحافظات'!$D$5:$D$44,MATCH($E1561,'المحافظات'!$A$5:$A$44,0)),0),0)))</f>
        <v/>
      </c>
      <c r="O1561" s="18">
        <f>IF(AND(B1561&amp;""="",F1561&amp;""=""),"",IF(I1561="تم التسليم",K1561+L1561-M1561-N1561,IF(I1561="مرتجع",-N1561,IF(I1561="ملغي",0,""))))</f>
        <v/>
      </c>
      <c r="P1561" s="6">
        <f>IF(AND(B1561&amp;""="",F1561&amp;""=""),"",IF(NOT(ISNUMBER(MATCH(F1561,'المنتجات'!$A$5:$A$204,0))),"كود المنتج غير معروف",IF(NOT(ISNUMBER(MATCH(E1561,'المحافظات'!$A$5:$A$44,0))),"المنطقة غير معروفة",IF(K1561&lt;0,"الخصم أكبر من قيمة الطلب",IF(I1561&amp;""="","اكتب الحالة","")))))</f>
        <v/>
      </c>
    </row>
    <row r="1562">
      <c r="A1562" s="17" t="n"/>
      <c r="B1562" s="5" t="n"/>
      <c r="C1562" s="5" t="n"/>
      <c r="D1562" s="13" t="n"/>
      <c r="E1562" s="5" t="n"/>
      <c r="F1562" s="5" t="n"/>
      <c r="G1562" s="15" t="n"/>
      <c r="H1562" s="14" t="n"/>
      <c r="I1562" s="5" t="n"/>
      <c r="J1562" s="6">
        <f>IF(AND(B1562&amp;""="",F1562&amp;""=""),"",IFERROR(INDEX('المنتجات'!$B$5:$B$204,MATCH($F1562,'المنتجات'!$A$5:$A$204,0))&amp;"",""))</f>
        <v/>
      </c>
      <c r="K1562" s="18">
        <f>IF(AND(B1562&amp;""="",F1562&amp;""=""),"",IFERROR(INDEX('المنتجات'!$D$5:$D$204,MATCH($F1562,'المنتجات'!$A$5:$A$204,0))*G1562-H1562,0))</f>
        <v/>
      </c>
      <c r="L1562" s="18">
        <f>IF(AND(B1562&amp;""="",F1562&amp;""=""),"",IF(I1562="تم التسليم",IFERROR(INDEX('المحافظات'!$B$5:$B$44,MATCH($E1562,'المحافظات'!$A$5:$A$44,0)),0),0))</f>
        <v/>
      </c>
      <c r="M1562" s="18">
        <f>IF(AND(B1562&amp;""="",F1562&amp;""=""),"",IFERROR(INDEX('المنتجات'!$C$5:$C$204,MATCH($F1562,'المنتجات'!$A$5:$A$204,0))*G1562,0))</f>
        <v/>
      </c>
      <c r="N1562" s="18">
        <f>IF(AND(B1562&amp;""="",F1562&amp;""=""),"",IF(I1562="تم التسليم",IFERROR(INDEX('المحافظات'!$C$5:$C$44,MATCH($E1562,'المحافظات'!$A$5:$A$44,0)),0),IF(I1562="مرتجع",IFERROR(INDEX('المحافظات'!$D$5:$D$44,MATCH($E1562,'المحافظات'!$A$5:$A$44,0)),0),0)))</f>
        <v/>
      </c>
      <c r="O1562" s="18">
        <f>IF(AND(B1562&amp;""="",F1562&amp;""=""),"",IF(I1562="تم التسليم",K1562+L1562-M1562-N1562,IF(I1562="مرتجع",-N1562,IF(I1562="ملغي",0,""))))</f>
        <v/>
      </c>
      <c r="P1562" s="6">
        <f>IF(AND(B1562&amp;""="",F1562&amp;""=""),"",IF(NOT(ISNUMBER(MATCH(F1562,'المنتجات'!$A$5:$A$204,0))),"كود المنتج غير معروف",IF(NOT(ISNUMBER(MATCH(E1562,'المحافظات'!$A$5:$A$44,0))),"المنطقة غير معروفة",IF(K1562&lt;0,"الخصم أكبر من قيمة الطلب",IF(I1562&amp;""="","اكتب الحالة","")))))</f>
        <v/>
      </c>
    </row>
    <row r="1563">
      <c r="A1563" s="17" t="n"/>
      <c r="B1563" s="5" t="n"/>
      <c r="C1563" s="5" t="n"/>
      <c r="D1563" s="13" t="n"/>
      <c r="E1563" s="5" t="n"/>
      <c r="F1563" s="5" t="n"/>
      <c r="G1563" s="15" t="n"/>
      <c r="H1563" s="14" t="n"/>
      <c r="I1563" s="5" t="n"/>
      <c r="J1563" s="6">
        <f>IF(AND(B1563&amp;""="",F1563&amp;""=""),"",IFERROR(INDEX('المنتجات'!$B$5:$B$204,MATCH($F1563,'المنتجات'!$A$5:$A$204,0))&amp;"",""))</f>
        <v/>
      </c>
      <c r="K1563" s="18">
        <f>IF(AND(B1563&amp;""="",F1563&amp;""=""),"",IFERROR(INDEX('المنتجات'!$D$5:$D$204,MATCH($F1563,'المنتجات'!$A$5:$A$204,0))*G1563-H1563,0))</f>
        <v/>
      </c>
      <c r="L1563" s="18">
        <f>IF(AND(B1563&amp;""="",F1563&amp;""=""),"",IF(I1563="تم التسليم",IFERROR(INDEX('المحافظات'!$B$5:$B$44,MATCH($E1563,'المحافظات'!$A$5:$A$44,0)),0),0))</f>
        <v/>
      </c>
      <c r="M1563" s="18">
        <f>IF(AND(B1563&amp;""="",F1563&amp;""=""),"",IFERROR(INDEX('المنتجات'!$C$5:$C$204,MATCH($F1563,'المنتجات'!$A$5:$A$204,0))*G1563,0))</f>
        <v/>
      </c>
      <c r="N1563" s="18">
        <f>IF(AND(B1563&amp;""="",F1563&amp;""=""),"",IF(I1563="تم التسليم",IFERROR(INDEX('المحافظات'!$C$5:$C$44,MATCH($E1563,'المحافظات'!$A$5:$A$44,0)),0),IF(I1563="مرتجع",IFERROR(INDEX('المحافظات'!$D$5:$D$44,MATCH($E1563,'المحافظات'!$A$5:$A$44,0)),0),0)))</f>
        <v/>
      </c>
      <c r="O1563" s="18">
        <f>IF(AND(B1563&amp;""="",F1563&amp;""=""),"",IF(I1563="تم التسليم",K1563+L1563-M1563-N1563,IF(I1563="مرتجع",-N1563,IF(I1563="ملغي",0,""))))</f>
        <v/>
      </c>
      <c r="P1563" s="6">
        <f>IF(AND(B1563&amp;""="",F1563&amp;""=""),"",IF(NOT(ISNUMBER(MATCH(F1563,'المنتجات'!$A$5:$A$204,0))),"كود المنتج غير معروف",IF(NOT(ISNUMBER(MATCH(E1563,'المحافظات'!$A$5:$A$44,0))),"المنطقة غير معروفة",IF(K1563&lt;0,"الخصم أكبر من قيمة الطلب",IF(I1563&amp;""="","اكتب الحالة","")))))</f>
        <v/>
      </c>
    </row>
    <row r="1564">
      <c r="A1564" s="17" t="n"/>
      <c r="B1564" s="5" t="n"/>
      <c r="C1564" s="5" t="n"/>
      <c r="D1564" s="13" t="n"/>
      <c r="E1564" s="5" t="n"/>
      <c r="F1564" s="5" t="n"/>
      <c r="G1564" s="15" t="n"/>
      <c r="H1564" s="14" t="n"/>
      <c r="I1564" s="5" t="n"/>
      <c r="J1564" s="6">
        <f>IF(AND(B1564&amp;""="",F1564&amp;""=""),"",IFERROR(INDEX('المنتجات'!$B$5:$B$204,MATCH($F1564,'المنتجات'!$A$5:$A$204,0))&amp;"",""))</f>
        <v/>
      </c>
      <c r="K1564" s="18">
        <f>IF(AND(B1564&amp;""="",F1564&amp;""=""),"",IFERROR(INDEX('المنتجات'!$D$5:$D$204,MATCH($F1564,'المنتجات'!$A$5:$A$204,0))*G1564-H1564,0))</f>
        <v/>
      </c>
      <c r="L1564" s="18">
        <f>IF(AND(B1564&amp;""="",F1564&amp;""=""),"",IF(I1564="تم التسليم",IFERROR(INDEX('المحافظات'!$B$5:$B$44,MATCH($E1564,'المحافظات'!$A$5:$A$44,0)),0),0))</f>
        <v/>
      </c>
      <c r="M1564" s="18">
        <f>IF(AND(B1564&amp;""="",F1564&amp;""=""),"",IFERROR(INDEX('المنتجات'!$C$5:$C$204,MATCH($F1564,'المنتجات'!$A$5:$A$204,0))*G1564,0))</f>
        <v/>
      </c>
      <c r="N1564" s="18">
        <f>IF(AND(B1564&amp;""="",F1564&amp;""=""),"",IF(I1564="تم التسليم",IFERROR(INDEX('المحافظات'!$C$5:$C$44,MATCH($E1564,'المحافظات'!$A$5:$A$44,0)),0),IF(I1564="مرتجع",IFERROR(INDEX('المحافظات'!$D$5:$D$44,MATCH($E1564,'المحافظات'!$A$5:$A$44,0)),0),0)))</f>
        <v/>
      </c>
      <c r="O1564" s="18">
        <f>IF(AND(B1564&amp;""="",F1564&amp;""=""),"",IF(I1564="تم التسليم",K1564+L1564-M1564-N1564,IF(I1564="مرتجع",-N1564,IF(I1564="ملغي",0,""))))</f>
        <v/>
      </c>
      <c r="P1564" s="6">
        <f>IF(AND(B1564&amp;""="",F1564&amp;""=""),"",IF(NOT(ISNUMBER(MATCH(F1564,'المنتجات'!$A$5:$A$204,0))),"كود المنتج غير معروف",IF(NOT(ISNUMBER(MATCH(E1564,'المحافظات'!$A$5:$A$44,0))),"المنطقة غير معروفة",IF(K1564&lt;0,"الخصم أكبر من قيمة الطلب",IF(I1564&amp;""="","اكتب الحالة","")))))</f>
        <v/>
      </c>
    </row>
    <row r="1565">
      <c r="A1565" s="17" t="n"/>
      <c r="B1565" s="5" t="n"/>
      <c r="C1565" s="5" t="n"/>
      <c r="D1565" s="13" t="n"/>
      <c r="E1565" s="5" t="n"/>
      <c r="F1565" s="5" t="n"/>
      <c r="G1565" s="15" t="n"/>
      <c r="H1565" s="14" t="n"/>
      <c r="I1565" s="5" t="n"/>
      <c r="J1565" s="6">
        <f>IF(AND(B1565&amp;""="",F1565&amp;""=""),"",IFERROR(INDEX('المنتجات'!$B$5:$B$204,MATCH($F1565,'المنتجات'!$A$5:$A$204,0))&amp;"",""))</f>
        <v/>
      </c>
      <c r="K1565" s="18">
        <f>IF(AND(B1565&amp;""="",F1565&amp;""=""),"",IFERROR(INDEX('المنتجات'!$D$5:$D$204,MATCH($F1565,'المنتجات'!$A$5:$A$204,0))*G1565-H1565,0))</f>
        <v/>
      </c>
      <c r="L1565" s="18">
        <f>IF(AND(B1565&amp;""="",F1565&amp;""=""),"",IF(I1565="تم التسليم",IFERROR(INDEX('المحافظات'!$B$5:$B$44,MATCH($E1565,'المحافظات'!$A$5:$A$44,0)),0),0))</f>
        <v/>
      </c>
      <c r="M1565" s="18">
        <f>IF(AND(B1565&amp;""="",F1565&amp;""=""),"",IFERROR(INDEX('المنتجات'!$C$5:$C$204,MATCH($F1565,'المنتجات'!$A$5:$A$204,0))*G1565,0))</f>
        <v/>
      </c>
      <c r="N1565" s="18">
        <f>IF(AND(B1565&amp;""="",F1565&amp;""=""),"",IF(I1565="تم التسليم",IFERROR(INDEX('المحافظات'!$C$5:$C$44,MATCH($E1565,'المحافظات'!$A$5:$A$44,0)),0),IF(I1565="مرتجع",IFERROR(INDEX('المحافظات'!$D$5:$D$44,MATCH($E1565,'المحافظات'!$A$5:$A$44,0)),0),0)))</f>
        <v/>
      </c>
      <c r="O1565" s="18">
        <f>IF(AND(B1565&amp;""="",F1565&amp;""=""),"",IF(I1565="تم التسليم",K1565+L1565-M1565-N1565,IF(I1565="مرتجع",-N1565,IF(I1565="ملغي",0,""))))</f>
        <v/>
      </c>
      <c r="P1565" s="6">
        <f>IF(AND(B1565&amp;""="",F1565&amp;""=""),"",IF(NOT(ISNUMBER(MATCH(F1565,'المنتجات'!$A$5:$A$204,0))),"كود المنتج غير معروف",IF(NOT(ISNUMBER(MATCH(E1565,'المحافظات'!$A$5:$A$44,0))),"المنطقة غير معروفة",IF(K1565&lt;0,"الخصم أكبر من قيمة الطلب",IF(I1565&amp;""="","اكتب الحالة","")))))</f>
        <v/>
      </c>
    </row>
    <row r="1566">
      <c r="A1566" s="17" t="n"/>
      <c r="B1566" s="5" t="n"/>
      <c r="C1566" s="5" t="n"/>
      <c r="D1566" s="13" t="n"/>
      <c r="E1566" s="5" t="n"/>
      <c r="F1566" s="5" t="n"/>
      <c r="G1566" s="15" t="n"/>
      <c r="H1566" s="14" t="n"/>
      <c r="I1566" s="5" t="n"/>
      <c r="J1566" s="6">
        <f>IF(AND(B1566&amp;""="",F1566&amp;""=""),"",IFERROR(INDEX('المنتجات'!$B$5:$B$204,MATCH($F1566,'المنتجات'!$A$5:$A$204,0))&amp;"",""))</f>
        <v/>
      </c>
      <c r="K1566" s="18">
        <f>IF(AND(B1566&amp;""="",F1566&amp;""=""),"",IFERROR(INDEX('المنتجات'!$D$5:$D$204,MATCH($F1566,'المنتجات'!$A$5:$A$204,0))*G1566-H1566,0))</f>
        <v/>
      </c>
      <c r="L1566" s="18">
        <f>IF(AND(B1566&amp;""="",F1566&amp;""=""),"",IF(I1566="تم التسليم",IFERROR(INDEX('المحافظات'!$B$5:$B$44,MATCH($E1566,'المحافظات'!$A$5:$A$44,0)),0),0))</f>
        <v/>
      </c>
      <c r="M1566" s="18">
        <f>IF(AND(B1566&amp;""="",F1566&amp;""=""),"",IFERROR(INDEX('المنتجات'!$C$5:$C$204,MATCH($F1566,'المنتجات'!$A$5:$A$204,0))*G1566,0))</f>
        <v/>
      </c>
      <c r="N1566" s="18">
        <f>IF(AND(B1566&amp;""="",F1566&amp;""=""),"",IF(I1566="تم التسليم",IFERROR(INDEX('المحافظات'!$C$5:$C$44,MATCH($E1566,'المحافظات'!$A$5:$A$44,0)),0),IF(I1566="مرتجع",IFERROR(INDEX('المحافظات'!$D$5:$D$44,MATCH($E1566,'المحافظات'!$A$5:$A$44,0)),0),0)))</f>
        <v/>
      </c>
      <c r="O1566" s="18">
        <f>IF(AND(B1566&amp;""="",F1566&amp;""=""),"",IF(I1566="تم التسليم",K1566+L1566-M1566-N1566,IF(I1566="مرتجع",-N1566,IF(I1566="ملغي",0,""))))</f>
        <v/>
      </c>
      <c r="P1566" s="6">
        <f>IF(AND(B1566&amp;""="",F1566&amp;""=""),"",IF(NOT(ISNUMBER(MATCH(F1566,'المنتجات'!$A$5:$A$204,0))),"كود المنتج غير معروف",IF(NOT(ISNUMBER(MATCH(E1566,'المحافظات'!$A$5:$A$44,0))),"المنطقة غير معروفة",IF(K1566&lt;0,"الخصم أكبر من قيمة الطلب",IF(I1566&amp;""="","اكتب الحالة","")))))</f>
        <v/>
      </c>
    </row>
    <row r="1567">
      <c r="A1567" s="17" t="n"/>
      <c r="B1567" s="5" t="n"/>
      <c r="C1567" s="5" t="n"/>
      <c r="D1567" s="13" t="n"/>
      <c r="E1567" s="5" t="n"/>
      <c r="F1567" s="5" t="n"/>
      <c r="G1567" s="15" t="n"/>
      <c r="H1567" s="14" t="n"/>
      <c r="I1567" s="5" t="n"/>
      <c r="J1567" s="6">
        <f>IF(AND(B1567&amp;""="",F1567&amp;""=""),"",IFERROR(INDEX('المنتجات'!$B$5:$B$204,MATCH($F1567,'المنتجات'!$A$5:$A$204,0))&amp;"",""))</f>
        <v/>
      </c>
      <c r="K1567" s="18">
        <f>IF(AND(B1567&amp;""="",F1567&amp;""=""),"",IFERROR(INDEX('المنتجات'!$D$5:$D$204,MATCH($F1567,'المنتجات'!$A$5:$A$204,0))*G1567-H1567,0))</f>
        <v/>
      </c>
      <c r="L1567" s="18">
        <f>IF(AND(B1567&amp;""="",F1567&amp;""=""),"",IF(I1567="تم التسليم",IFERROR(INDEX('المحافظات'!$B$5:$B$44,MATCH($E1567,'المحافظات'!$A$5:$A$44,0)),0),0))</f>
        <v/>
      </c>
      <c r="M1567" s="18">
        <f>IF(AND(B1567&amp;""="",F1567&amp;""=""),"",IFERROR(INDEX('المنتجات'!$C$5:$C$204,MATCH($F1567,'المنتجات'!$A$5:$A$204,0))*G1567,0))</f>
        <v/>
      </c>
      <c r="N1567" s="18">
        <f>IF(AND(B1567&amp;""="",F1567&amp;""=""),"",IF(I1567="تم التسليم",IFERROR(INDEX('المحافظات'!$C$5:$C$44,MATCH($E1567,'المحافظات'!$A$5:$A$44,0)),0),IF(I1567="مرتجع",IFERROR(INDEX('المحافظات'!$D$5:$D$44,MATCH($E1567,'المحافظات'!$A$5:$A$44,0)),0),0)))</f>
        <v/>
      </c>
      <c r="O1567" s="18">
        <f>IF(AND(B1567&amp;""="",F1567&amp;""=""),"",IF(I1567="تم التسليم",K1567+L1567-M1567-N1567,IF(I1567="مرتجع",-N1567,IF(I1567="ملغي",0,""))))</f>
        <v/>
      </c>
      <c r="P1567" s="6">
        <f>IF(AND(B1567&amp;""="",F1567&amp;""=""),"",IF(NOT(ISNUMBER(MATCH(F1567,'المنتجات'!$A$5:$A$204,0))),"كود المنتج غير معروف",IF(NOT(ISNUMBER(MATCH(E1567,'المحافظات'!$A$5:$A$44,0))),"المنطقة غير معروفة",IF(K1567&lt;0,"الخصم أكبر من قيمة الطلب",IF(I1567&amp;""="","اكتب الحالة","")))))</f>
        <v/>
      </c>
    </row>
    <row r="1568">
      <c r="A1568" s="17" t="n"/>
      <c r="B1568" s="5" t="n"/>
      <c r="C1568" s="5" t="n"/>
      <c r="D1568" s="13" t="n"/>
      <c r="E1568" s="5" t="n"/>
      <c r="F1568" s="5" t="n"/>
      <c r="G1568" s="15" t="n"/>
      <c r="H1568" s="14" t="n"/>
      <c r="I1568" s="5" t="n"/>
      <c r="J1568" s="6">
        <f>IF(AND(B1568&amp;""="",F1568&amp;""=""),"",IFERROR(INDEX('المنتجات'!$B$5:$B$204,MATCH($F1568,'المنتجات'!$A$5:$A$204,0))&amp;"",""))</f>
        <v/>
      </c>
      <c r="K1568" s="18">
        <f>IF(AND(B1568&amp;""="",F1568&amp;""=""),"",IFERROR(INDEX('المنتجات'!$D$5:$D$204,MATCH($F1568,'المنتجات'!$A$5:$A$204,0))*G1568-H1568,0))</f>
        <v/>
      </c>
      <c r="L1568" s="18">
        <f>IF(AND(B1568&amp;""="",F1568&amp;""=""),"",IF(I1568="تم التسليم",IFERROR(INDEX('المحافظات'!$B$5:$B$44,MATCH($E1568,'المحافظات'!$A$5:$A$44,0)),0),0))</f>
        <v/>
      </c>
      <c r="M1568" s="18">
        <f>IF(AND(B1568&amp;""="",F1568&amp;""=""),"",IFERROR(INDEX('المنتجات'!$C$5:$C$204,MATCH($F1568,'المنتجات'!$A$5:$A$204,0))*G1568,0))</f>
        <v/>
      </c>
      <c r="N1568" s="18">
        <f>IF(AND(B1568&amp;""="",F1568&amp;""=""),"",IF(I1568="تم التسليم",IFERROR(INDEX('المحافظات'!$C$5:$C$44,MATCH($E1568,'المحافظات'!$A$5:$A$44,0)),0),IF(I1568="مرتجع",IFERROR(INDEX('المحافظات'!$D$5:$D$44,MATCH($E1568,'المحافظات'!$A$5:$A$44,0)),0),0)))</f>
        <v/>
      </c>
      <c r="O1568" s="18">
        <f>IF(AND(B1568&amp;""="",F1568&amp;""=""),"",IF(I1568="تم التسليم",K1568+L1568-M1568-N1568,IF(I1568="مرتجع",-N1568,IF(I1568="ملغي",0,""))))</f>
        <v/>
      </c>
      <c r="P1568" s="6">
        <f>IF(AND(B1568&amp;""="",F1568&amp;""=""),"",IF(NOT(ISNUMBER(MATCH(F1568,'المنتجات'!$A$5:$A$204,0))),"كود المنتج غير معروف",IF(NOT(ISNUMBER(MATCH(E1568,'المحافظات'!$A$5:$A$44,0))),"المنطقة غير معروفة",IF(K1568&lt;0,"الخصم أكبر من قيمة الطلب",IF(I1568&amp;""="","اكتب الحالة","")))))</f>
        <v/>
      </c>
    </row>
    <row r="1569">
      <c r="A1569" s="17" t="n"/>
      <c r="B1569" s="5" t="n"/>
      <c r="C1569" s="5" t="n"/>
      <c r="D1569" s="13" t="n"/>
      <c r="E1569" s="5" t="n"/>
      <c r="F1569" s="5" t="n"/>
      <c r="G1569" s="15" t="n"/>
      <c r="H1569" s="14" t="n"/>
      <c r="I1569" s="5" t="n"/>
      <c r="J1569" s="6">
        <f>IF(AND(B1569&amp;""="",F1569&amp;""=""),"",IFERROR(INDEX('المنتجات'!$B$5:$B$204,MATCH($F1569,'المنتجات'!$A$5:$A$204,0))&amp;"",""))</f>
        <v/>
      </c>
      <c r="K1569" s="18">
        <f>IF(AND(B1569&amp;""="",F1569&amp;""=""),"",IFERROR(INDEX('المنتجات'!$D$5:$D$204,MATCH($F1569,'المنتجات'!$A$5:$A$204,0))*G1569-H1569,0))</f>
        <v/>
      </c>
      <c r="L1569" s="18">
        <f>IF(AND(B1569&amp;""="",F1569&amp;""=""),"",IF(I1569="تم التسليم",IFERROR(INDEX('المحافظات'!$B$5:$B$44,MATCH($E1569,'المحافظات'!$A$5:$A$44,0)),0),0))</f>
        <v/>
      </c>
      <c r="M1569" s="18">
        <f>IF(AND(B1569&amp;""="",F1569&amp;""=""),"",IFERROR(INDEX('المنتجات'!$C$5:$C$204,MATCH($F1569,'المنتجات'!$A$5:$A$204,0))*G1569,0))</f>
        <v/>
      </c>
      <c r="N1569" s="18">
        <f>IF(AND(B1569&amp;""="",F1569&amp;""=""),"",IF(I1569="تم التسليم",IFERROR(INDEX('المحافظات'!$C$5:$C$44,MATCH($E1569,'المحافظات'!$A$5:$A$44,0)),0),IF(I1569="مرتجع",IFERROR(INDEX('المحافظات'!$D$5:$D$44,MATCH($E1569,'المحافظات'!$A$5:$A$44,0)),0),0)))</f>
        <v/>
      </c>
      <c r="O1569" s="18">
        <f>IF(AND(B1569&amp;""="",F1569&amp;""=""),"",IF(I1569="تم التسليم",K1569+L1569-M1569-N1569,IF(I1569="مرتجع",-N1569,IF(I1569="ملغي",0,""))))</f>
        <v/>
      </c>
      <c r="P1569" s="6">
        <f>IF(AND(B1569&amp;""="",F1569&amp;""=""),"",IF(NOT(ISNUMBER(MATCH(F1569,'المنتجات'!$A$5:$A$204,0))),"كود المنتج غير معروف",IF(NOT(ISNUMBER(MATCH(E1569,'المحافظات'!$A$5:$A$44,0))),"المنطقة غير معروفة",IF(K1569&lt;0,"الخصم أكبر من قيمة الطلب",IF(I1569&amp;""="","اكتب الحالة","")))))</f>
        <v/>
      </c>
    </row>
    <row r="1570">
      <c r="A1570" s="17" t="n"/>
      <c r="B1570" s="5" t="n"/>
      <c r="C1570" s="5" t="n"/>
      <c r="D1570" s="13" t="n"/>
      <c r="E1570" s="5" t="n"/>
      <c r="F1570" s="5" t="n"/>
      <c r="G1570" s="15" t="n"/>
      <c r="H1570" s="14" t="n"/>
      <c r="I1570" s="5" t="n"/>
      <c r="J1570" s="6">
        <f>IF(AND(B1570&amp;""="",F1570&amp;""=""),"",IFERROR(INDEX('المنتجات'!$B$5:$B$204,MATCH($F1570,'المنتجات'!$A$5:$A$204,0))&amp;"",""))</f>
        <v/>
      </c>
      <c r="K1570" s="18">
        <f>IF(AND(B1570&amp;""="",F1570&amp;""=""),"",IFERROR(INDEX('المنتجات'!$D$5:$D$204,MATCH($F1570,'المنتجات'!$A$5:$A$204,0))*G1570-H1570,0))</f>
        <v/>
      </c>
      <c r="L1570" s="18">
        <f>IF(AND(B1570&amp;""="",F1570&amp;""=""),"",IF(I1570="تم التسليم",IFERROR(INDEX('المحافظات'!$B$5:$B$44,MATCH($E1570,'المحافظات'!$A$5:$A$44,0)),0),0))</f>
        <v/>
      </c>
      <c r="M1570" s="18">
        <f>IF(AND(B1570&amp;""="",F1570&amp;""=""),"",IFERROR(INDEX('المنتجات'!$C$5:$C$204,MATCH($F1570,'المنتجات'!$A$5:$A$204,0))*G1570,0))</f>
        <v/>
      </c>
      <c r="N1570" s="18">
        <f>IF(AND(B1570&amp;""="",F1570&amp;""=""),"",IF(I1570="تم التسليم",IFERROR(INDEX('المحافظات'!$C$5:$C$44,MATCH($E1570,'المحافظات'!$A$5:$A$44,0)),0),IF(I1570="مرتجع",IFERROR(INDEX('المحافظات'!$D$5:$D$44,MATCH($E1570,'المحافظات'!$A$5:$A$44,0)),0),0)))</f>
        <v/>
      </c>
      <c r="O1570" s="18">
        <f>IF(AND(B1570&amp;""="",F1570&amp;""=""),"",IF(I1570="تم التسليم",K1570+L1570-M1570-N1570,IF(I1570="مرتجع",-N1570,IF(I1570="ملغي",0,""))))</f>
        <v/>
      </c>
      <c r="P1570" s="6">
        <f>IF(AND(B1570&amp;""="",F1570&amp;""=""),"",IF(NOT(ISNUMBER(MATCH(F1570,'المنتجات'!$A$5:$A$204,0))),"كود المنتج غير معروف",IF(NOT(ISNUMBER(MATCH(E1570,'المحافظات'!$A$5:$A$44,0))),"المنطقة غير معروفة",IF(K1570&lt;0,"الخصم أكبر من قيمة الطلب",IF(I1570&amp;""="","اكتب الحالة","")))))</f>
        <v/>
      </c>
    </row>
    <row r="1571">
      <c r="A1571" s="17" t="n"/>
      <c r="B1571" s="5" t="n"/>
      <c r="C1571" s="5" t="n"/>
      <c r="D1571" s="13" t="n"/>
      <c r="E1571" s="5" t="n"/>
      <c r="F1571" s="5" t="n"/>
      <c r="G1571" s="15" t="n"/>
      <c r="H1571" s="14" t="n"/>
      <c r="I1571" s="5" t="n"/>
      <c r="J1571" s="6">
        <f>IF(AND(B1571&amp;""="",F1571&amp;""=""),"",IFERROR(INDEX('المنتجات'!$B$5:$B$204,MATCH($F1571,'المنتجات'!$A$5:$A$204,0))&amp;"",""))</f>
        <v/>
      </c>
      <c r="K1571" s="18">
        <f>IF(AND(B1571&amp;""="",F1571&amp;""=""),"",IFERROR(INDEX('المنتجات'!$D$5:$D$204,MATCH($F1571,'المنتجات'!$A$5:$A$204,0))*G1571-H1571,0))</f>
        <v/>
      </c>
      <c r="L1571" s="18">
        <f>IF(AND(B1571&amp;""="",F1571&amp;""=""),"",IF(I1571="تم التسليم",IFERROR(INDEX('المحافظات'!$B$5:$B$44,MATCH($E1571,'المحافظات'!$A$5:$A$44,0)),0),0))</f>
        <v/>
      </c>
      <c r="M1571" s="18">
        <f>IF(AND(B1571&amp;""="",F1571&amp;""=""),"",IFERROR(INDEX('المنتجات'!$C$5:$C$204,MATCH($F1571,'المنتجات'!$A$5:$A$204,0))*G1571,0))</f>
        <v/>
      </c>
      <c r="N1571" s="18">
        <f>IF(AND(B1571&amp;""="",F1571&amp;""=""),"",IF(I1571="تم التسليم",IFERROR(INDEX('المحافظات'!$C$5:$C$44,MATCH($E1571,'المحافظات'!$A$5:$A$44,0)),0),IF(I1571="مرتجع",IFERROR(INDEX('المحافظات'!$D$5:$D$44,MATCH($E1571,'المحافظات'!$A$5:$A$44,0)),0),0)))</f>
        <v/>
      </c>
      <c r="O1571" s="18">
        <f>IF(AND(B1571&amp;""="",F1571&amp;""=""),"",IF(I1571="تم التسليم",K1571+L1571-M1571-N1571,IF(I1571="مرتجع",-N1571,IF(I1571="ملغي",0,""))))</f>
        <v/>
      </c>
      <c r="P1571" s="6">
        <f>IF(AND(B1571&amp;""="",F1571&amp;""=""),"",IF(NOT(ISNUMBER(MATCH(F1571,'المنتجات'!$A$5:$A$204,0))),"كود المنتج غير معروف",IF(NOT(ISNUMBER(MATCH(E1571,'المحافظات'!$A$5:$A$44,0))),"المنطقة غير معروفة",IF(K1571&lt;0,"الخصم أكبر من قيمة الطلب",IF(I1571&amp;""="","اكتب الحالة","")))))</f>
        <v/>
      </c>
    </row>
    <row r="1572">
      <c r="A1572" s="17" t="n"/>
      <c r="B1572" s="5" t="n"/>
      <c r="C1572" s="5" t="n"/>
      <c r="D1572" s="13" t="n"/>
      <c r="E1572" s="5" t="n"/>
      <c r="F1572" s="5" t="n"/>
      <c r="G1572" s="15" t="n"/>
      <c r="H1572" s="14" t="n"/>
      <c r="I1572" s="5" t="n"/>
      <c r="J1572" s="6">
        <f>IF(AND(B1572&amp;""="",F1572&amp;""=""),"",IFERROR(INDEX('المنتجات'!$B$5:$B$204,MATCH($F1572,'المنتجات'!$A$5:$A$204,0))&amp;"",""))</f>
        <v/>
      </c>
      <c r="K1572" s="18">
        <f>IF(AND(B1572&amp;""="",F1572&amp;""=""),"",IFERROR(INDEX('المنتجات'!$D$5:$D$204,MATCH($F1572,'المنتجات'!$A$5:$A$204,0))*G1572-H1572,0))</f>
        <v/>
      </c>
      <c r="L1572" s="18">
        <f>IF(AND(B1572&amp;""="",F1572&amp;""=""),"",IF(I1572="تم التسليم",IFERROR(INDEX('المحافظات'!$B$5:$B$44,MATCH($E1572,'المحافظات'!$A$5:$A$44,0)),0),0))</f>
        <v/>
      </c>
      <c r="M1572" s="18">
        <f>IF(AND(B1572&amp;""="",F1572&amp;""=""),"",IFERROR(INDEX('المنتجات'!$C$5:$C$204,MATCH($F1572,'المنتجات'!$A$5:$A$204,0))*G1572,0))</f>
        <v/>
      </c>
      <c r="N1572" s="18">
        <f>IF(AND(B1572&amp;""="",F1572&amp;""=""),"",IF(I1572="تم التسليم",IFERROR(INDEX('المحافظات'!$C$5:$C$44,MATCH($E1572,'المحافظات'!$A$5:$A$44,0)),0),IF(I1572="مرتجع",IFERROR(INDEX('المحافظات'!$D$5:$D$44,MATCH($E1572,'المحافظات'!$A$5:$A$44,0)),0),0)))</f>
        <v/>
      </c>
      <c r="O1572" s="18">
        <f>IF(AND(B1572&amp;""="",F1572&amp;""=""),"",IF(I1572="تم التسليم",K1572+L1572-M1572-N1572,IF(I1572="مرتجع",-N1572,IF(I1572="ملغي",0,""))))</f>
        <v/>
      </c>
      <c r="P1572" s="6">
        <f>IF(AND(B1572&amp;""="",F1572&amp;""=""),"",IF(NOT(ISNUMBER(MATCH(F1572,'المنتجات'!$A$5:$A$204,0))),"كود المنتج غير معروف",IF(NOT(ISNUMBER(MATCH(E1572,'المحافظات'!$A$5:$A$44,0))),"المنطقة غير معروفة",IF(K1572&lt;0,"الخصم أكبر من قيمة الطلب",IF(I1572&amp;""="","اكتب الحالة","")))))</f>
        <v/>
      </c>
    </row>
    <row r="1573">
      <c r="A1573" s="17" t="n"/>
      <c r="B1573" s="5" t="n"/>
      <c r="C1573" s="5" t="n"/>
      <c r="D1573" s="13" t="n"/>
      <c r="E1573" s="5" t="n"/>
      <c r="F1573" s="5" t="n"/>
      <c r="G1573" s="15" t="n"/>
      <c r="H1573" s="14" t="n"/>
      <c r="I1573" s="5" t="n"/>
      <c r="J1573" s="6">
        <f>IF(AND(B1573&amp;""="",F1573&amp;""=""),"",IFERROR(INDEX('المنتجات'!$B$5:$B$204,MATCH($F1573,'المنتجات'!$A$5:$A$204,0))&amp;"",""))</f>
        <v/>
      </c>
      <c r="K1573" s="18">
        <f>IF(AND(B1573&amp;""="",F1573&amp;""=""),"",IFERROR(INDEX('المنتجات'!$D$5:$D$204,MATCH($F1573,'المنتجات'!$A$5:$A$204,0))*G1573-H1573,0))</f>
        <v/>
      </c>
      <c r="L1573" s="18">
        <f>IF(AND(B1573&amp;""="",F1573&amp;""=""),"",IF(I1573="تم التسليم",IFERROR(INDEX('المحافظات'!$B$5:$B$44,MATCH($E1573,'المحافظات'!$A$5:$A$44,0)),0),0))</f>
        <v/>
      </c>
      <c r="M1573" s="18">
        <f>IF(AND(B1573&amp;""="",F1573&amp;""=""),"",IFERROR(INDEX('المنتجات'!$C$5:$C$204,MATCH($F1573,'المنتجات'!$A$5:$A$204,0))*G1573,0))</f>
        <v/>
      </c>
      <c r="N1573" s="18">
        <f>IF(AND(B1573&amp;""="",F1573&amp;""=""),"",IF(I1573="تم التسليم",IFERROR(INDEX('المحافظات'!$C$5:$C$44,MATCH($E1573,'المحافظات'!$A$5:$A$44,0)),0),IF(I1573="مرتجع",IFERROR(INDEX('المحافظات'!$D$5:$D$44,MATCH($E1573,'المحافظات'!$A$5:$A$44,0)),0),0)))</f>
        <v/>
      </c>
      <c r="O1573" s="18">
        <f>IF(AND(B1573&amp;""="",F1573&amp;""=""),"",IF(I1573="تم التسليم",K1573+L1573-M1573-N1573,IF(I1573="مرتجع",-N1573,IF(I1573="ملغي",0,""))))</f>
        <v/>
      </c>
      <c r="P1573" s="6">
        <f>IF(AND(B1573&amp;""="",F1573&amp;""=""),"",IF(NOT(ISNUMBER(MATCH(F1573,'المنتجات'!$A$5:$A$204,0))),"كود المنتج غير معروف",IF(NOT(ISNUMBER(MATCH(E1573,'المحافظات'!$A$5:$A$44,0))),"المنطقة غير معروفة",IF(K1573&lt;0,"الخصم أكبر من قيمة الطلب",IF(I1573&amp;""="","اكتب الحالة","")))))</f>
        <v/>
      </c>
    </row>
    <row r="1574">
      <c r="A1574" s="17" t="n"/>
      <c r="B1574" s="5" t="n"/>
      <c r="C1574" s="5" t="n"/>
      <c r="D1574" s="13" t="n"/>
      <c r="E1574" s="5" t="n"/>
      <c r="F1574" s="5" t="n"/>
      <c r="G1574" s="15" t="n"/>
      <c r="H1574" s="14" t="n"/>
      <c r="I1574" s="5" t="n"/>
      <c r="J1574" s="6">
        <f>IF(AND(B1574&amp;""="",F1574&amp;""=""),"",IFERROR(INDEX('المنتجات'!$B$5:$B$204,MATCH($F1574,'المنتجات'!$A$5:$A$204,0))&amp;"",""))</f>
        <v/>
      </c>
      <c r="K1574" s="18">
        <f>IF(AND(B1574&amp;""="",F1574&amp;""=""),"",IFERROR(INDEX('المنتجات'!$D$5:$D$204,MATCH($F1574,'المنتجات'!$A$5:$A$204,0))*G1574-H1574,0))</f>
        <v/>
      </c>
      <c r="L1574" s="18">
        <f>IF(AND(B1574&amp;""="",F1574&amp;""=""),"",IF(I1574="تم التسليم",IFERROR(INDEX('المحافظات'!$B$5:$B$44,MATCH($E1574,'المحافظات'!$A$5:$A$44,0)),0),0))</f>
        <v/>
      </c>
      <c r="M1574" s="18">
        <f>IF(AND(B1574&amp;""="",F1574&amp;""=""),"",IFERROR(INDEX('المنتجات'!$C$5:$C$204,MATCH($F1574,'المنتجات'!$A$5:$A$204,0))*G1574,0))</f>
        <v/>
      </c>
      <c r="N1574" s="18">
        <f>IF(AND(B1574&amp;""="",F1574&amp;""=""),"",IF(I1574="تم التسليم",IFERROR(INDEX('المحافظات'!$C$5:$C$44,MATCH($E1574,'المحافظات'!$A$5:$A$44,0)),0),IF(I1574="مرتجع",IFERROR(INDEX('المحافظات'!$D$5:$D$44,MATCH($E1574,'المحافظات'!$A$5:$A$44,0)),0),0)))</f>
        <v/>
      </c>
      <c r="O1574" s="18">
        <f>IF(AND(B1574&amp;""="",F1574&amp;""=""),"",IF(I1574="تم التسليم",K1574+L1574-M1574-N1574,IF(I1574="مرتجع",-N1574,IF(I1574="ملغي",0,""))))</f>
        <v/>
      </c>
      <c r="P1574" s="6">
        <f>IF(AND(B1574&amp;""="",F1574&amp;""=""),"",IF(NOT(ISNUMBER(MATCH(F1574,'المنتجات'!$A$5:$A$204,0))),"كود المنتج غير معروف",IF(NOT(ISNUMBER(MATCH(E1574,'المحافظات'!$A$5:$A$44,0))),"المنطقة غير معروفة",IF(K1574&lt;0,"الخصم أكبر من قيمة الطلب",IF(I1574&amp;""="","اكتب الحالة","")))))</f>
        <v/>
      </c>
    </row>
    <row r="1575">
      <c r="A1575" s="17" t="n"/>
      <c r="B1575" s="5" t="n"/>
      <c r="C1575" s="5" t="n"/>
      <c r="D1575" s="13" t="n"/>
      <c r="E1575" s="5" t="n"/>
      <c r="F1575" s="5" t="n"/>
      <c r="G1575" s="15" t="n"/>
      <c r="H1575" s="14" t="n"/>
      <c r="I1575" s="5" t="n"/>
      <c r="J1575" s="6">
        <f>IF(AND(B1575&amp;""="",F1575&amp;""=""),"",IFERROR(INDEX('المنتجات'!$B$5:$B$204,MATCH($F1575,'المنتجات'!$A$5:$A$204,0))&amp;"",""))</f>
        <v/>
      </c>
      <c r="K1575" s="18">
        <f>IF(AND(B1575&amp;""="",F1575&amp;""=""),"",IFERROR(INDEX('المنتجات'!$D$5:$D$204,MATCH($F1575,'المنتجات'!$A$5:$A$204,0))*G1575-H1575,0))</f>
        <v/>
      </c>
      <c r="L1575" s="18">
        <f>IF(AND(B1575&amp;""="",F1575&amp;""=""),"",IF(I1575="تم التسليم",IFERROR(INDEX('المحافظات'!$B$5:$B$44,MATCH($E1575,'المحافظات'!$A$5:$A$44,0)),0),0))</f>
        <v/>
      </c>
      <c r="M1575" s="18">
        <f>IF(AND(B1575&amp;""="",F1575&amp;""=""),"",IFERROR(INDEX('المنتجات'!$C$5:$C$204,MATCH($F1575,'المنتجات'!$A$5:$A$204,0))*G1575,0))</f>
        <v/>
      </c>
      <c r="N1575" s="18">
        <f>IF(AND(B1575&amp;""="",F1575&amp;""=""),"",IF(I1575="تم التسليم",IFERROR(INDEX('المحافظات'!$C$5:$C$44,MATCH($E1575,'المحافظات'!$A$5:$A$44,0)),0),IF(I1575="مرتجع",IFERROR(INDEX('المحافظات'!$D$5:$D$44,MATCH($E1575,'المحافظات'!$A$5:$A$44,0)),0),0)))</f>
        <v/>
      </c>
      <c r="O1575" s="18">
        <f>IF(AND(B1575&amp;""="",F1575&amp;""=""),"",IF(I1575="تم التسليم",K1575+L1575-M1575-N1575,IF(I1575="مرتجع",-N1575,IF(I1575="ملغي",0,""))))</f>
        <v/>
      </c>
      <c r="P1575" s="6">
        <f>IF(AND(B1575&amp;""="",F1575&amp;""=""),"",IF(NOT(ISNUMBER(MATCH(F1575,'المنتجات'!$A$5:$A$204,0))),"كود المنتج غير معروف",IF(NOT(ISNUMBER(MATCH(E1575,'المحافظات'!$A$5:$A$44,0))),"المنطقة غير معروفة",IF(K1575&lt;0,"الخصم أكبر من قيمة الطلب",IF(I1575&amp;""="","اكتب الحالة","")))))</f>
        <v/>
      </c>
    </row>
    <row r="1576">
      <c r="A1576" s="17" t="n"/>
      <c r="B1576" s="5" t="n"/>
      <c r="C1576" s="5" t="n"/>
      <c r="D1576" s="13" t="n"/>
      <c r="E1576" s="5" t="n"/>
      <c r="F1576" s="5" t="n"/>
      <c r="G1576" s="15" t="n"/>
      <c r="H1576" s="14" t="n"/>
      <c r="I1576" s="5" t="n"/>
      <c r="J1576" s="6">
        <f>IF(AND(B1576&amp;""="",F1576&amp;""=""),"",IFERROR(INDEX('المنتجات'!$B$5:$B$204,MATCH($F1576,'المنتجات'!$A$5:$A$204,0))&amp;"",""))</f>
        <v/>
      </c>
      <c r="K1576" s="18">
        <f>IF(AND(B1576&amp;""="",F1576&amp;""=""),"",IFERROR(INDEX('المنتجات'!$D$5:$D$204,MATCH($F1576,'المنتجات'!$A$5:$A$204,0))*G1576-H1576,0))</f>
        <v/>
      </c>
      <c r="L1576" s="18">
        <f>IF(AND(B1576&amp;""="",F1576&amp;""=""),"",IF(I1576="تم التسليم",IFERROR(INDEX('المحافظات'!$B$5:$B$44,MATCH($E1576,'المحافظات'!$A$5:$A$44,0)),0),0))</f>
        <v/>
      </c>
      <c r="M1576" s="18">
        <f>IF(AND(B1576&amp;""="",F1576&amp;""=""),"",IFERROR(INDEX('المنتجات'!$C$5:$C$204,MATCH($F1576,'المنتجات'!$A$5:$A$204,0))*G1576,0))</f>
        <v/>
      </c>
      <c r="N1576" s="18">
        <f>IF(AND(B1576&amp;""="",F1576&amp;""=""),"",IF(I1576="تم التسليم",IFERROR(INDEX('المحافظات'!$C$5:$C$44,MATCH($E1576,'المحافظات'!$A$5:$A$44,0)),0),IF(I1576="مرتجع",IFERROR(INDEX('المحافظات'!$D$5:$D$44,MATCH($E1576,'المحافظات'!$A$5:$A$44,0)),0),0)))</f>
        <v/>
      </c>
      <c r="O1576" s="18">
        <f>IF(AND(B1576&amp;""="",F1576&amp;""=""),"",IF(I1576="تم التسليم",K1576+L1576-M1576-N1576,IF(I1576="مرتجع",-N1576,IF(I1576="ملغي",0,""))))</f>
        <v/>
      </c>
      <c r="P1576" s="6">
        <f>IF(AND(B1576&amp;""="",F1576&amp;""=""),"",IF(NOT(ISNUMBER(MATCH(F1576,'المنتجات'!$A$5:$A$204,0))),"كود المنتج غير معروف",IF(NOT(ISNUMBER(MATCH(E1576,'المحافظات'!$A$5:$A$44,0))),"المنطقة غير معروفة",IF(K1576&lt;0,"الخصم أكبر من قيمة الطلب",IF(I1576&amp;""="","اكتب الحالة","")))))</f>
        <v/>
      </c>
    </row>
    <row r="1577">
      <c r="A1577" s="17" t="n"/>
      <c r="B1577" s="5" t="n"/>
      <c r="C1577" s="5" t="n"/>
      <c r="D1577" s="13" t="n"/>
      <c r="E1577" s="5" t="n"/>
      <c r="F1577" s="5" t="n"/>
      <c r="G1577" s="15" t="n"/>
      <c r="H1577" s="14" t="n"/>
      <c r="I1577" s="5" t="n"/>
      <c r="J1577" s="6">
        <f>IF(AND(B1577&amp;""="",F1577&amp;""=""),"",IFERROR(INDEX('المنتجات'!$B$5:$B$204,MATCH($F1577,'المنتجات'!$A$5:$A$204,0))&amp;"",""))</f>
        <v/>
      </c>
      <c r="K1577" s="18">
        <f>IF(AND(B1577&amp;""="",F1577&amp;""=""),"",IFERROR(INDEX('المنتجات'!$D$5:$D$204,MATCH($F1577,'المنتجات'!$A$5:$A$204,0))*G1577-H1577,0))</f>
        <v/>
      </c>
      <c r="L1577" s="18">
        <f>IF(AND(B1577&amp;""="",F1577&amp;""=""),"",IF(I1577="تم التسليم",IFERROR(INDEX('المحافظات'!$B$5:$B$44,MATCH($E1577,'المحافظات'!$A$5:$A$44,0)),0),0))</f>
        <v/>
      </c>
      <c r="M1577" s="18">
        <f>IF(AND(B1577&amp;""="",F1577&amp;""=""),"",IFERROR(INDEX('المنتجات'!$C$5:$C$204,MATCH($F1577,'المنتجات'!$A$5:$A$204,0))*G1577,0))</f>
        <v/>
      </c>
      <c r="N1577" s="18">
        <f>IF(AND(B1577&amp;""="",F1577&amp;""=""),"",IF(I1577="تم التسليم",IFERROR(INDEX('المحافظات'!$C$5:$C$44,MATCH($E1577,'المحافظات'!$A$5:$A$44,0)),0),IF(I1577="مرتجع",IFERROR(INDEX('المحافظات'!$D$5:$D$44,MATCH($E1577,'المحافظات'!$A$5:$A$44,0)),0),0)))</f>
        <v/>
      </c>
      <c r="O1577" s="18">
        <f>IF(AND(B1577&amp;""="",F1577&amp;""=""),"",IF(I1577="تم التسليم",K1577+L1577-M1577-N1577,IF(I1577="مرتجع",-N1577,IF(I1577="ملغي",0,""))))</f>
        <v/>
      </c>
      <c r="P1577" s="6">
        <f>IF(AND(B1577&amp;""="",F1577&amp;""=""),"",IF(NOT(ISNUMBER(MATCH(F1577,'المنتجات'!$A$5:$A$204,0))),"كود المنتج غير معروف",IF(NOT(ISNUMBER(MATCH(E1577,'المحافظات'!$A$5:$A$44,0))),"المنطقة غير معروفة",IF(K1577&lt;0,"الخصم أكبر من قيمة الطلب",IF(I1577&amp;""="","اكتب الحالة","")))))</f>
        <v/>
      </c>
    </row>
    <row r="1578">
      <c r="A1578" s="17" t="n"/>
      <c r="B1578" s="5" t="n"/>
      <c r="C1578" s="5" t="n"/>
      <c r="D1578" s="13" t="n"/>
      <c r="E1578" s="5" t="n"/>
      <c r="F1578" s="5" t="n"/>
      <c r="G1578" s="15" t="n"/>
      <c r="H1578" s="14" t="n"/>
      <c r="I1578" s="5" t="n"/>
      <c r="J1578" s="6">
        <f>IF(AND(B1578&amp;""="",F1578&amp;""=""),"",IFERROR(INDEX('المنتجات'!$B$5:$B$204,MATCH($F1578,'المنتجات'!$A$5:$A$204,0))&amp;"",""))</f>
        <v/>
      </c>
      <c r="K1578" s="18">
        <f>IF(AND(B1578&amp;""="",F1578&amp;""=""),"",IFERROR(INDEX('المنتجات'!$D$5:$D$204,MATCH($F1578,'المنتجات'!$A$5:$A$204,0))*G1578-H1578,0))</f>
        <v/>
      </c>
      <c r="L1578" s="18">
        <f>IF(AND(B1578&amp;""="",F1578&amp;""=""),"",IF(I1578="تم التسليم",IFERROR(INDEX('المحافظات'!$B$5:$B$44,MATCH($E1578,'المحافظات'!$A$5:$A$44,0)),0),0))</f>
        <v/>
      </c>
      <c r="M1578" s="18">
        <f>IF(AND(B1578&amp;""="",F1578&amp;""=""),"",IFERROR(INDEX('المنتجات'!$C$5:$C$204,MATCH($F1578,'المنتجات'!$A$5:$A$204,0))*G1578,0))</f>
        <v/>
      </c>
      <c r="N1578" s="18">
        <f>IF(AND(B1578&amp;""="",F1578&amp;""=""),"",IF(I1578="تم التسليم",IFERROR(INDEX('المحافظات'!$C$5:$C$44,MATCH($E1578,'المحافظات'!$A$5:$A$44,0)),0),IF(I1578="مرتجع",IFERROR(INDEX('المحافظات'!$D$5:$D$44,MATCH($E1578,'المحافظات'!$A$5:$A$44,0)),0),0)))</f>
        <v/>
      </c>
      <c r="O1578" s="18">
        <f>IF(AND(B1578&amp;""="",F1578&amp;""=""),"",IF(I1578="تم التسليم",K1578+L1578-M1578-N1578,IF(I1578="مرتجع",-N1578,IF(I1578="ملغي",0,""))))</f>
        <v/>
      </c>
      <c r="P1578" s="6">
        <f>IF(AND(B1578&amp;""="",F1578&amp;""=""),"",IF(NOT(ISNUMBER(MATCH(F1578,'المنتجات'!$A$5:$A$204,0))),"كود المنتج غير معروف",IF(NOT(ISNUMBER(MATCH(E1578,'المحافظات'!$A$5:$A$44,0))),"المنطقة غير معروفة",IF(K1578&lt;0,"الخصم أكبر من قيمة الطلب",IF(I1578&amp;""="","اكتب الحالة","")))))</f>
        <v/>
      </c>
    </row>
    <row r="1579">
      <c r="A1579" s="17" t="n"/>
      <c r="B1579" s="5" t="n"/>
      <c r="C1579" s="5" t="n"/>
      <c r="D1579" s="13" t="n"/>
      <c r="E1579" s="5" t="n"/>
      <c r="F1579" s="5" t="n"/>
      <c r="G1579" s="15" t="n"/>
      <c r="H1579" s="14" t="n"/>
      <c r="I1579" s="5" t="n"/>
      <c r="J1579" s="6">
        <f>IF(AND(B1579&amp;""="",F1579&amp;""=""),"",IFERROR(INDEX('المنتجات'!$B$5:$B$204,MATCH($F1579,'المنتجات'!$A$5:$A$204,0))&amp;"",""))</f>
        <v/>
      </c>
      <c r="K1579" s="18">
        <f>IF(AND(B1579&amp;""="",F1579&amp;""=""),"",IFERROR(INDEX('المنتجات'!$D$5:$D$204,MATCH($F1579,'المنتجات'!$A$5:$A$204,0))*G1579-H1579,0))</f>
        <v/>
      </c>
      <c r="L1579" s="18">
        <f>IF(AND(B1579&amp;""="",F1579&amp;""=""),"",IF(I1579="تم التسليم",IFERROR(INDEX('المحافظات'!$B$5:$B$44,MATCH($E1579,'المحافظات'!$A$5:$A$44,0)),0),0))</f>
        <v/>
      </c>
      <c r="M1579" s="18">
        <f>IF(AND(B1579&amp;""="",F1579&amp;""=""),"",IFERROR(INDEX('المنتجات'!$C$5:$C$204,MATCH($F1579,'المنتجات'!$A$5:$A$204,0))*G1579,0))</f>
        <v/>
      </c>
      <c r="N1579" s="18">
        <f>IF(AND(B1579&amp;""="",F1579&amp;""=""),"",IF(I1579="تم التسليم",IFERROR(INDEX('المحافظات'!$C$5:$C$44,MATCH($E1579,'المحافظات'!$A$5:$A$44,0)),0),IF(I1579="مرتجع",IFERROR(INDEX('المحافظات'!$D$5:$D$44,MATCH($E1579,'المحافظات'!$A$5:$A$44,0)),0),0)))</f>
        <v/>
      </c>
      <c r="O1579" s="18">
        <f>IF(AND(B1579&amp;""="",F1579&amp;""=""),"",IF(I1579="تم التسليم",K1579+L1579-M1579-N1579,IF(I1579="مرتجع",-N1579,IF(I1579="ملغي",0,""))))</f>
        <v/>
      </c>
      <c r="P1579" s="6">
        <f>IF(AND(B1579&amp;""="",F1579&amp;""=""),"",IF(NOT(ISNUMBER(MATCH(F1579,'المنتجات'!$A$5:$A$204,0))),"كود المنتج غير معروف",IF(NOT(ISNUMBER(MATCH(E1579,'المحافظات'!$A$5:$A$44,0))),"المنطقة غير معروفة",IF(K1579&lt;0,"الخصم أكبر من قيمة الطلب",IF(I1579&amp;""="","اكتب الحالة","")))))</f>
        <v/>
      </c>
    </row>
    <row r="1580">
      <c r="A1580" s="17" t="n"/>
      <c r="B1580" s="5" t="n"/>
      <c r="C1580" s="5" t="n"/>
      <c r="D1580" s="13" t="n"/>
      <c r="E1580" s="5" t="n"/>
      <c r="F1580" s="5" t="n"/>
      <c r="G1580" s="15" t="n"/>
      <c r="H1580" s="14" t="n"/>
      <c r="I1580" s="5" t="n"/>
      <c r="J1580" s="6">
        <f>IF(AND(B1580&amp;""="",F1580&amp;""=""),"",IFERROR(INDEX('المنتجات'!$B$5:$B$204,MATCH($F1580,'المنتجات'!$A$5:$A$204,0))&amp;"",""))</f>
        <v/>
      </c>
      <c r="K1580" s="18">
        <f>IF(AND(B1580&amp;""="",F1580&amp;""=""),"",IFERROR(INDEX('المنتجات'!$D$5:$D$204,MATCH($F1580,'المنتجات'!$A$5:$A$204,0))*G1580-H1580,0))</f>
        <v/>
      </c>
      <c r="L1580" s="18">
        <f>IF(AND(B1580&amp;""="",F1580&amp;""=""),"",IF(I1580="تم التسليم",IFERROR(INDEX('المحافظات'!$B$5:$B$44,MATCH($E1580,'المحافظات'!$A$5:$A$44,0)),0),0))</f>
        <v/>
      </c>
      <c r="M1580" s="18">
        <f>IF(AND(B1580&amp;""="",F1580&amp;""=""),"",IFERROR(INDEX('المنتجات'!$C$5:$C$204,MATCH($F1580,'المنتجات'!$A$5:$A$204,0))*G1580,0))</f>
        <v/>
      </c>
      <c r="N1580" s="18">
        <f>IF(AND(B1580&amp;""="",F1580&amp;""=""),"",IF(I1580="تم التسليم",IFERROR(INDEX('المحافظات'!$C$5:$C$44,MATCH($E1580,'المحافظات'!$A$5:$A$44,0)),0),IF(I1580="مرتجع",IFERROR(INDEX('المحافظات'!$D$5:$D$44,MATCH($E1580,'المحافظات'!$A$5:$A$44,0)),0),0)))</f>
        <v/>
      </c>
      <c r="O1580" s="18">
        <f>IF(AND(B1580&amp;""="",F1580&amp;""=""),"",IF(I1580="تم التسليم",K1580+L1580-M1580-N1580,IF(I1580="مرتجع",-N1580,IF(I1580="ملغي",0,""))))</f>
        <v/>
      </c>
      <c r="P1580" s="6">
        <f>IF(AND(B1580&amp;""="",F1580&amp;""=""),"",IF(NOT(ISNUMBER(MATCH(F1580,'المنتجات'!$A$5:$A$204,0))),"كود المنتج غير معروف",IF(NOT(ISNUMBER(MATCH(E1580,'المحافظات'!$A$5:$A$44,0))),"المنطقة غير معروفة",IF(K1580&lt;0,"الخصم أكبر من قيمة الطلب",IF(I1580&amp;""="","اكتب الحالة","")))))</f>
        <v/>
      </c>
    </row>
    <row r="1581">
      <c r="A1581" s="17" t="n"/>
      <c r="B1581" s="5" t="n"/>
      <c r="C1581" s="5" t="n"/>
      <c r="D1581" s="13" t="n"/>
      <c r="E1581" s="5" t="n"/>
      <c r="F1581" s="5" t="n"/>
      <c r="G1581" s="15" t="n"/>
      <c r="H1581" s="14" t="n"/>
      <c r="I1581" s="5" t="n"/>
      <c r="J1581" s="6">
        <f>IF(AND(B1581&amp;""="",F1581&amp;""=""),"",IFERROR(INDEX('المنتجات'!$B$5:$B$204,MATCH($F1581,'المنتجات'!$A$5:$A$204,0))&amp;"",""))</f>
        <v/>
      </c>
      <c r="K1581" s="18">
        <f>IF(AND(B1581&amp;""="",F1581&amp;""=""),"",IFERROR(INDEX('المنتجات'!$D$5:$D$204,MATCH($F1581,'المنتجات'!$A$5:$A$204,0))*G1581-H1581,0))</f>
        <v/>
      </c>
      <c r="L1581" s="18">
        <f>IF(AND(B1581&amp;""="",F1581&amp;""=""),"",IF(I1581="تم التسليم",IFERROR(INDEX('المحافظات'!$B$5:$B$44,MATCH($E1581,'المحافظات'!$A$5:$A$44,0)),0),0))</f>
        <v/>
      </c>
      <c r="M1581" s="18">
        <f>IF(AND(B1581&amp;""="",F1581&amp;""=""),"",IFERROR(INDEX('المنتجات'!$C$5:$C$204,MATCH($F1581,'المنتجات'!$A$5:$A$204,0))*G1581,0))</f>
        <v/>
      </c>
      <c r="N1581" s="18">
        <f>IF(AND(B1581&amp;""="",F1581&amp;""=""),"",IF(I1581="تم التسليم",IFERROR(INDEX('المحافظات'!$C$5:$C$44,MATCH($E1581,'المحافظات'!$A$5:$A$44,0)),0),IF(I1581="مرتجع",IFERROR(INDEX('المحافظات'!$D$5:$D$44,MATCH($E1581,'المحافظات'!$A$5:$A$44,0)),0),0)))</f>
        <v/>
      </c>
      <c r="O1581" s="18">
        <f>IF(AND(B1581&amp;""="",F1581&amp;""=""),"",IF(I1581="تم التسليم",K1581+L1581-M1581-N1581,IF(I1581="مرتجع",-N1581,IF(I1581="ملغي",0,""))))</f>
        <v/>
      </c>
      <c r="P1581" s="6">
        <f>IF(AND(B1581&amp;""="",F1581&amp;""=""),"",IF(NOT(ISNUMBER(MATCH(F1581,'المنتجات'!$A$5:$A$204,0))),"كود المنتج غير معروف",IF(NOT(ISNUMBER(MATCH(E1581,'المحافظات'!$A$5:$A$44,0))),"المنطقة غير معروفة",IF(K1581&lt;0,"الخصم أكبر من قيمة الطلب",IF(I1581&amp;""="","اكتب الحالة","")))))</f>
        <v/>
      </c>
    </row>
    <row r="1582">
      <c r="A1582" s="17" t="n"/>
      <c r="B1582" s="5" t="n"/>
      <c r="C1582" s="5" t="n"/>
      <c r="D1582" s="13" t="n"/>
      <c r="E1582" s="5" t="n"/>
      <c r="F1582" s="5" t="n"/>
      <c r="G1582" s="15" t="n"/>
      <c r="H1582" s="14" t="n"/>
      <c r="I1582" s="5" t="n"/>
      <c r="J1582" s="6">
        <f>IF(AND(B1582&amp;""="",F1582&amp;""=""),"",IFERROR(INDEX('المنتجات'!$B$5:$B$204,MATCH($F1582,'المنتجات'!$A$5:$A$204,0))&amp;"",""))</f>
        <v/>
      </c>
      <c r="K1582" s="18">
        <f>IF(AND(B1582&amp;""="",F1582&amp;""=""),"",IFERROR(INDEX('المنتجات'!$D$5:$D$204,MATCH($F1582,'المنتجات'!$A$5:$A$204,0))*G1582-H1582,0))</f>
        <v/>
      </c>
      <c r="L1582" s="18">
        <f>IF(AND(B1582&amp;""="",F1582&amp;""=""),"",IF(I1582="تم التسليم",IFERROR(INDEX('المحافظات'!$B$5:$B$44,MATCH($E1582,'المحافظات'!$A$5:$A$44,0)),0),0))</f>
        <v/>
      </c>
      <c r="M1582" s="18">
        <f>IF(AND(B1582&amp;""="",F1582&amp;""=""),"",IFERROR(INDEX('المنتجات'!$C$5:$C$204,MATCH($F1582,'المنتجات'!$A$5:$A$204,0))*G1582,0))</f>
        <v/>
      </c>
      <c r="N1582" s="18">
        <f>IF(AND(B1582&amp;""="",F1582&amp;""=""),"",IF(I1582="تم التسليم",IFERROR(INDEX('المحافظات'!$C$5:$C$44,MATCH($E1582,'المحافظات'!$A$5:$A$44,0)),0),IF(I1582="مرتجع",IFERROR(INDEX('المحافظات'!$D$5:$D$44,MATCH($E1582,'المحافظات'!$A$5:$A$44,0)),0),0)))</f>
        <v/>
      </c>
      <c r="O1582" s="18">
        <f>IF(AND(B1582&amp;""="",F1582&amp;""=""),"",IF(I1582="تم التسليم",K1582+L1582-M1582-N1582,IF(I1582="مرتجع",-N1582,IF(I1582="ملغي",0,""))))</f>
        <v/>
      </c>
      <c r="P1582" s="6">
        <f>IF(AND(B1582&amp;""="",F1582&amp;""=""),"",IF(NOT(ISNUMBER(MATCH(F1582,'المنتجات'!$A$5:$A$204,0))),"كود المنتج غير معروف",IF(NOT(ISNUMBER(MATCH(E1582,'المحافظات'!$A$5:$A$44,0))),"المنطقة غير معروفة",IF(K1582&lt;0,"الخصم أكبر من قيمة الطلب",IF(I1582&amp;""="","اكتب الحالة","")))))</f>
        <v/>
      </c>
    </row>
    <row r="1583">
      <c r="A1583" s="17" t="n"/>
      <c r="B1583" s="5" t="n"/>
      <c r="C1583" s="5" t="n"/>
      <c r="D1583" s="13" t="n"/>
      <c r="E1583" s="5" t="n"/>
      <c r="F1583" s="5" t="n"/>
      <c r="G1583" s="15" t="n"/>
      <c r="H1583" s="14" t="n"/>
      <c r="I1583" s="5" t="n"/>
      <c r="J1583" s="6">
        <f>IF(AND(B1583&amp;""="",F1583&amp;""=""),"",IFERROR(INDEX('المنتجات'!$B$5:$B$204,MATCH($F1583,'المنتجات'!$A$5:$A$204,0))&amp;"",""))</f>
        <v/>
      </c>
      <c r="K1583" s="18">
        <f>IF(AND(B1583&amp;""="",F1583&amp;""=""),"",IFERROR(INDEX('المنتجات'!$D$5:$D$204,MATCH($F1583,'المنتجات'!$A$5:$A$204,0))*G1583-H1583,0))</f>
        <v/>
      </c>
      <c r="L1583" s="18">
        <f>IF(AND(B1583&amp;""="",F1583&amp;""=""),"",IF(I1583="تم التسليم",IFERROR(INDEX('المحافظات'!$B$5:$B$44,MATCH($E1583,'المحافظات'!$A$5:$A$44,0)),0),0))</f>
        <v/>
      </c>
      <c r="M1583" s="18">
        <f>IF(AND(B1583&amp;""="",F1583&amp;""=""),"",IFERROR(INDEX('المنتجات'!$C$5:$C$204,MATCH($F1583,'المنتجات'!$A$5:$A$204,0))*G1583,0))</f>
        <v/>
      </c>
      <c r="N1583" s="18">
        <f>IF(AND(B1583&amp;""="",F1583&amp;""=""),"",IF(I1583="تم التسليم",IFERROR(INDEX('المحافظات'!$C$5:$C$44,MATCH($E1583,'المحافظات'!$A$5:$A$44,0)),0),IF(I1583="مرتجع",IFERROR(INDEX('المحافظات'!$D$5:$D$44,MATCH($E1583,'المحافظات'!$A$5:$A$44,0)),0),0)))</f>
        <v/>
      </c>
      <c r="O1583" s="18">
        <f>IF(AND(B1583&amp;""="",F1583&amp;""=""),"",IF(I1583="تم التسليم",K1583+L1583-M1583-N1583,IF(I1583="مرتجع",-N1583,IF(I1583="ملغي",0,""))))</f>
        <v/>
      </c>
      <c r="P1583" s="6">
        <f>IF(AND(B1583&amp;""="",F1583&amp;""=""),"",IF(NOT(ISNUMBER(MATCH(F1583,'المنتجات'!$A$5:$A$204,0))),"كود المنتج غير معروف",IF(NOT(ISNUMBER(MATCH(E1583,'المحافظات'!$A$5:$A$44,0))),"المنطقة غير معروفة",IF(K1583&lt;0,"الخصم أكبر من قيمة الطلب",IF(I1583&amp;""="","اكتب الحالة","")))))</f>
        <v/>
      </c>
    </row>
    <row r="1584">
      <c r="A1584" s="17" t="n"/>
      <c r="B1584" s="5" t="n"/>
      <c r="C1584" s="5" t="n"/>
      <c r="D1584" s="13" t="n"/>
      <c r="E1584" s="5" t="n"/>
      <c r="F1584" s="5" t="n"/>
      <c r="G1584" s="15" t="n"/>
      <c r="H1584" s="14" t="n"/>
      <c r="I1584" s="5" t="n"/>
      <c r="J1584" s="6">
        <f>IF(AND(B1584&amp;""="",F1584&amp;""=""),"",IFERROR(INDEX('المنتجات'!$B$5:$B$204,MATCH($F1584,'المنتجات'!$A$5:$A$204,0))&amp;"",""))</f>
        <v/>
      </c>
      <c r="K1584" s="18">
        <f>IF(AND(B1584&amp;""="",F1584&amp;""=""),"",IFERROR(INDEX('المنتجات'!$D$5:$D$204,MATCH($F1584,'المنتجات'!$A$5:$A$204,0))*G1584-H1584,0))</f>
        <v/>
      </c>
      <c r="L1584" s="18">
        <f>IF(AND(B1584&amp;""="",F1584&amp;""=""),"",IF(I1584="تم التسليم",IFERROR(INDEX('المحافظات'!$B$5:$B$44,MATCH($E1584,'المحافظات'!$A$5:$A$44,0)),0),0))</f>
        <v/>
      </c>
      <c r="M1584" s="18">
        <f>IF(AND(B1584&amp;""="",F1584&amp;""=""),"",IFERROR(INDEX('المنتجات'!$C$5:$C$204,MATCH($F1584,'المنتجات'!$A$5:$A$204,0))*G1584,0))</f>
        <v/>
      </c>
      <c r="N1584" s="18">
        <f>IF(AND(B1584&amp;""="",F1584&amp;""=""),"",IF(I1584="تم التسليم",IFERROR(INDEX('المحافظات'!$C$5:$C$44,MATCH($E1584,'المحافظات'!$A$5:$A$44,0)),0),IF(I1584="مرتجع",IFERROR(INDEX('المحافظات'!$D$5:$D$44,MATCH($E1584,'المحافظات'!$A$5:$A$44,0)),0),0)))</f>
        <v/>
      </c>
      <c r="O1584" s="18">
        <f>IF(AND(B1584&amp;""="",F1584&amp;""=""),"",IF(I1584="تم التسليم",K1584+L1584-M1584-N1584,IF(I1584="مرتجع",-N1584,IF(I1584="ملغي",0,""))))</f>
        <v/>
      </c>
      <c r="P1584" s="6">
        <f>IF(AND(B1584&amp;""="",F1584&amp;""=""),"",IF(NOT(ISNUMBER(MATCH(F1584,'المنتجات'!$A$5:$A$204,0))),"كود المنتج غير معروف",IF(NOT(ISNUMBER(MATCH(E1584,'المحافظات'!$A$5:$A$44,0))),"المنطقة غير معروفة",IF(K1584&lt;0,"الخصم أكبر من قيمة الطلب",IF(I1584&amp;""="","اكتب الحالة","")))))</f>
        <v/>
      </c>
    </row>
    <row r="1585">
      <c r="A1585" s="17" t="n"/>
      <c r="B1585" s="5" t="n"/>
      <c r="C1585" s="5" t="n"/>
      <c r="D1585" s="13" t="n"/>
      <c r="E1585" s="5" t="n"/>
      <c r="F1585" s="5" t="n"/>
      <c r="G1585" s="15" t="n"/>
      <c r="H1585" s="14" t="n"/>
      <c r="I1585" s="5" t="n"/>
      <c r="J1585" s="6">
        <f>IF(AND(B1585&amp;""="",F1585&amp;""=""),"",IFERROR(INDEX('المنتجات'!$B$5:$B$204,MATCH($F1585,'المنتجات'!$A$5:$A$204,0))&amp;"",""))</f>
        <v/>
      </c>
      <c r="K1585" s="18">
        <f>IF(AND(B1585&amp;""="",F1585&amp;""=""),"",IFERROR(INDEX('المنتجات'!$D$5:$D$204,MATCH($F1585,'المنتجات'!$A$5:$A$204,0))*G1585-H1585,0))</f>
        <v/>
      </c>
      <c r="L1585" s="18">
        <f>IF(AND(B1585&amp;""="",F1585&amp;""=""),"",IF(I1585="تم التسليم",IFERROR(INDEX('المحافظات'!$B$5:$B$44,MATCH($E1585,'المحافظات'!$A$5:$A$44,0)),0),0))</f>
        <v/>
      </c>
      <c r="M1585" s="18">
        <f>IF(AND(B1585&amp;""="",F1585&amp;""=""),"",IFERROR(INDEX('المنتجات'!$C$5:$C$204,MATCH($F1585,'المنتجات'!$A$5:$A$204,0))*G1585,0))</f>
        <v/>
      </c>
      <c r="N1585" s="18">
        <f>IF(AND(B1585&amp;""="",F1585&amp;""=""),"",IF(I1585="تم التسليم",IFERROR(INDEX('المحافظات'!$C$5:$C$44,MATCH($E1585,'المحافظات'!$A$5:$A$44,0)),0),IF(I1585="مرتجع",IFERROR(INDEX('المحافظات'!$D$5:$D$44,MATCH($E1585,'المحافظات'!$A$5:$A$44,0)),0),0)))</f>
        <v/>
      </c>
      <c r="O1585" s="18">
        <f>IF(AND(B1585&amp;""="",F1585&amp;""=""),"",IF(I1585="تم التسليم",K1585+L1585-M1585-N1585,IF(I1585="مرتجع",-N1585,IF(I1585="ملغي",0,""))))</f>
        <v/>
      </c>
      <c r="P1585" s="6">
        <f>IF(AND(B1585&amp;""="",F1585&amp;""=""),"",IF(NOT(ISNUMBER(MATCH(F1585,'المنتجات'!$A$5:$A$204,0))),"كود المنتج غير معروف",IF(NOT(ISNUMBER(MATCH(E1585,'المحافظات'!$A$5:$A$44,0))),"المنطقة غير معروفة",IF(K1585&lt;0,"الخصم أكبر من قيمة الطلب",IF(I1585&amp;""="","اكتب الحالة","")))))</f>
        <v/>
      </c>
    </row>
    <row r="1586">
      <c r="A1586" s="17" t="n"/>
      <c r="B1586" s="5" t="n"/>
      <c r="C1586" s="5" t="n"/>
      <c r="D1586" s="13" t="n"/>
      <c r="E1586" s="5" t="n"/>
      <c r="F1586" s="5" t="n"/>
      <c r="G1586" s="15" t="n"/>
      <c r="H1586" s="14" t="n"/>
      <c r="I1586" s="5" t="n"/>
      <c r="J1586" s="6">
        <f>IF(AND(B1586&amp;""="",F1586&amp;""=""),"",IFERROR(INDEX('المنتجات'!$B$5:$B$204,MATCH($F1586,'المنتجات'!$A$5:$A$204,0))&amp;"",""))</f>
        <v/>
      </c>
      <c r="K1586" s="18">
        <f>IF(AND(B1586&amp;""="",F1586&amp;""=""),"",IFERROR(INDEX('المنتجات'!$D$5:$D$204,MATCH($F1586,'المنتجات'!$A$5:$A$204,0))*G1586-H1586,0))</f>
        <v/>
      </c>
      <c r="L1586" s="18">
        <f>IF(AND(B1586&amp;""="",F1586&amp;""=""),"",IF(I1586="تم التسليم",IFERROR(INDEX('المحافظات'!$B$5:$B$44,MATCH($E1586,'المحافظات'!$A$5:$A$44,0)),0),0))</f>
        <v/>
      </c>
      <c r="M1586" s="18">
        <f>IF(AND(B1586&amp;""="",F1586&amp;""=""),"",IFERROR(INDEX('المنتجات'!$C$5:$C$204,MATCH($F1586,'المنتجات'!$A$5:$A$204,0))*G1586,0))</f>
        <v/>
      </c>
      <c r="N1586" s="18">
        <f>IF(AND(B1586&amp;""="",F1586&amp;""=""),"",IF(I1586="تم التسليم",IFERROR(INDEX('المحافظات'!$C$5:$C$44,MATCH($E1586,'المحافظات'!$A$5:$A$44,0)),0),IF(I1586="مرتجع",IFERROR(INDEX('المحافظات'!$D$5:$D$44,MATCH($E1586,'المحافظات'!$A$5:$A$44,0)),0),0)))</f>
        <v/>
      </c>
      <c r="O1586" s="18">
        <f>IF(AND(B1586&amp;""="",F1586&amp;""=""),"",IF(I1586="تم التسليم",K1586+L1586-M1586-N1586,IF(I1586="مرتجع",-N1586,IF(I1586="ملغي",0,""))))</f>
        <v/>
      </c>
      <c r="P1586" s="6">
        <f>IF(AND(B1586&amp;""="",F1586&amp;""=""),"",IF(NOT(ISNUMBER(MATCH(F1586,'المنتجات'!$A$5:$A$204,0))),"كود المنتج غير معروف",IF(NOT(ISNUMBER(MATCH(E1586,'المحافظات'!$A$5:$A$44,0))),"المنطقة غير معروفة",IF(K1586&lt;0,"الخصم أكبر من قيمة الطلب",IF(I1586&amp;""="","اكتب الحالة","")))))</f>
        <v/>
      </c>
    </row>
    <row r="1587">
      <c r="A1587" s="17" t="n"/>
      <c r="B1587" s="5" t="n"/>
      <c r="C1587" s="5" t="n"/>
      <c r="D1587" s="13" t="n"/>
      <c r="E1587" s="5" t="n"/>
      <c r="F1587" s="5" t="n"/>
      <c r="G1587" s="15" t="n"/>
      <c r="H1587" s="14" t="n"/>
      <c r="I1587" s="5" t="n"/>
      <c r="J1587" s="6">
        <f>IF(AND(B1587&amp;""="",F1587&amp;""=""),"",IFERROR(INDEX('المنتجات'!$B$5:$B$204,MATCH($F1587,'المنتجات'!$A$5:$A$204,0))&amp;"",""))</f>
        <v/>
      </c>
      <c r="K1587" s="18">
        <f>IF(AND(B1587&amp;""="",F1587&amp;""=""),"",IFERROR(INDEX('المنتجات'!$D$5:$D$204,MATCH($F1587,'المنتجات'!$A$5:$A$204,0))*G1587-H1587,0))</f>
        <v/>
      </c>
      <c r="L1587" s="18">
        <f>IF(AND(B1587&amp;""="",F1587&amp;""=""),"",IF(I1587="تم التسليم",IFERROR(INDEX('المحافظات'!$B$5:$B$44,MATCH($E1587,'المحافظات'!$A$5:$A$44,0)),0),0))</f>
        <v/>
      </c>
      <c r="M1587" s="18">
        <f>IF(AND(B1587&amp;""="",F1587&amp;""=""),"",IFERROR(INDEX('المنتجات'!$C$5:$C$204,MATCH($F1587,'المنتجات'!$A$5:$A$204,0))*G1587,0))</f>
        <v/>
      </c>
      <c r="N1587" s="18">
        <f>IF(AND(B1587&amp;""="",F1587&amp;""=""),"",IF(I1587="تم التسليم",IFERROR(INDEX('المحافظات'!$C$5:$C$44,MATCH($E1587,'المحافظات'!$A$5:$A$44,0)),0),IF(I1587="مرتجع",IFERROR(INDEX('المحافظات'!$D$5:$D$44,MATCH($E1587,'المحافظات'!$A$5:$A$44,0)),0),0)))</f>
        <v/>
      </c>
      <c r="O1587" s="18">
        <f>IF(AND(B1587&amp;""="",F1587&amp;""=""),"",IF(I1587="تم التسليم",K1587+L1587-M1587-N1587,IF(I1587="مرتجع",-N1587,IF(I1587="ملغي",0,""))))</f>
        <v/>
      </c>
      <c r="P1587" s="6">
        <f>IF(AND(B1587&amp;""="",F1587&amp;""=""),"",IF(NOT(ISNUMBER(MATCH(F1587,'المنتجات'!$A$5:$A$204,0))),"كود المنتج غير معروف",IF(NOT(ISNUMBER(MATCH(E1587,'المحافظات'!$A$5:$A$44,0))),"المنطقة غير معروفة",IF(K1587&lt;0,"الخصم أكبر من قيمة الطلب",IF(I1587&amp;""="","اكتب الحالة","")))))</f>
        <v/>
      </c>
    </row>
    <row r="1588">
      <c r="A1588" s="17" t="n"/>
      <c r="B1588" s="5" t="n"/>
      <c r="C1588" s="5" t="n"/>
      <c r="D1588" s="13" t="n"/>
      <c r="E1588" s="5" t="n"/>
      <c r="F1588" s="5" t="n"/>
      <c r="G1588" s="15" t="n"/>
      <c r="H1588" s="14" t="n"/>
      <c r="I1588" s="5" t="n"/>
      <c r="J1588" s="6">
        <f>IF(AND(B1588&amp;""="",F1588&amp;""=""),"",IFERROR(INDEX('المنتجات'!$B$5:$B$204,MATCH($F1588,'المنتجات'!$A$5:$A$204,0))&amp;"",""))</f>
        <v/>
      </c>
      <c r="K1588" s="18">
        <f>IF(AND(B1588&amp;""="",F1588&amp;""=""),"",IFERROR(INDEX('المنتجات'!$D$5:$D$204,MATCH($F1588,'المنتجات'!$A$5:$A$204,0))*G1588-H1588,0))</f>
        <v/>
      </c>
      <c r="L1588" s="18">
        <f>IF(AND(B1588&amp;""="",F1588&amp;""=""),"",IF(I1588="تم التسليم",IFERROR(INDEX('المحافظات'!$B$5:$B$44,MATCH($E1588,'المحافظات'!$A$5:$A$44,0)),0),0))</f>
        <v/>
      </c>
      <c r="M1588" s="18">
        <f>IF(AND(B1588&amp;""="",F1588&amp;""=""),"",IFERROR(INDEX('المنتجات'!$C$5:$C$204,MATCH($F1588,'المنتجات'!$A$5:$A$204,0))*G1588,0))</f>
        <v/>
      </c>
      <c r="N1588" s="18">
        <f>IF(AND(B1588&amp;""="",F1588&amp;""=""),"",IF(I1588="تم التسليم",IFERROR(INDEX('المحافظات'!$C$5:$C$44,MATCH($E1588,'المحافظات'!$A$5:$A$44,0)),0),IF(I1588="مرتجع",IFERROR(INDEX('المحافظات'!$D$5:$D$44,MATCH($E1588,'المحافظات'!$A$5:$A$44,0)),0),0)))</f>
        <v/>
      </c>
      <c r="O1588" s="18">
        <f>IF(AND(B1588&amp;""="",F1588&amp;""=""),"",IF(I1588="تم التسليم",K1588+L1588-M1588-N1588,IF(I1588="مرتجع",-N1588,IF(I1588="ملغي",0,""))))</f>
        <v/>
      </c>
      <c r="P1588" s="6">
        <f>IF(AND(B1588&amp;""="",F1588&amp;""=""),"",IF(NOT(ISNUMBER(MATCH(F1588,'المنتجات'!$A$5:$A$204,0))),"كود المنتج غير معروف",IF(NOT(ISNUMBER(MATCH(E1588,'المحافظات'!$A$5:$A$44,0))),"المنطقة غير معروفة",IF(K1588&lt;0,"الخصم أكبر من قيمة الطلب",IF(I1588&amp;""="","اكتب الحالة","")))))</f>
        <v/>
      </c>
    </row>
    <row r="1589">
      <c r="A1589" s="17" t="n"/>
      <c r="B1589" s="5" t="n"/>
      <c r="C1589" s="5" t="n"/>
      <c r="D1589" s="13" t="n"/>
      <c r="E1589" s="5" t="n"/>
      <c r="F1589" s="5" t="n"/>
      <c r="G1589" s="15" t="n"/>
      <c r="H1589" s="14" t="n"/>
      <c r="I1589" s="5" t="n"/>
      <c r="J1589" s="6">
        <f>IF(AND(B1589&amp;""="",F1589&amp;""=""),"",IFERROR(INDEX('المنتجات'!$B$5:$B$204,MATCH($F1589,'المنتجات'!$A$5:$A$204,0))&amp;"",""))</f>
        <v/>
      </c>
      <c r="K1589" s="18">
        <f>IF(AND(B1589&amp;""="",F1589&amp;""=""),"",IFERROR(INDEX('المنتجات'!$D$5:$D$204,MATCH($F1589,'المنتجات'!$A$5:$A$204,0))*G1589-H1589,0))</f>
        <v/>
      </c>
      <c r="L1589" s="18">
        <f>IF(AND(B1589&amp;""="",F1589&amp;""=""),"",IF(I1589="تم التسليم",IFERROR(INDEX('المحافظات'!$B$5:$B$44,MATCH($E1589,'المحافظات'!$A$5:$A$44,0)),0),0))</f>
        <v/>
      </c>
      <c r="M1589" s="18">
        <f>IF(AND(B1589&amp;""="",F1589&amp;""=""),"",IFERROR(INDEX('المنتجات'!$C$5:$C$204,MATCH($F1589,'المنتجات'!$A$5:$A$204,0))*G1589,0))</f>
        <v/>
      </c>
      <c r="N1589" s="18">
        <f>IF(AND(B1589&amp;""="",F1589&amp;""=""),"",IF(I1589="تم التسليم",IFERROR(INDEX('المحافظات'!$C$5:$C$44,MATCH($E1589,'المحافظات'!$A$5:$A$44,0)),0),IF(I1589="مرتجع",IFERROR(INDEX('المحافظات'!$D$5:$D$44,MATCH($E1589,'المحافظات'!$A$5:$A$44,0)),0),0)))</f>
        <v/>
      </c>
      <c r="O1589" s="18">
        <f>IF(AND(B1589&amp;""="",F1589&amp;""=""),"",IF(I1589="تم التسليم",K1589+L1589-M1589-N1589,IF(I1589="مرتجع",-N1589,IF(I1589="ملغي",0,""))))</f>
        <v/>
      </c>
      <c r="P1589" s="6">
        <f>IF(AND(B1589&amp;""="",F1589&amp;""=""),"",IF(NOT(ISNUMBER(MATCH(F1589,'المنتجات'!$A$5:$A$204,0))),"كود المنتج غير معروف",IF(NOT(ISNUMBER(MATCH(E1589,'المحافظات'!$A$5:$A$44,0))),"المنطقة غير معروفة",IF(K1589&lt;0,"الخصم أكبر من قيمة الطلب",IF(I1589&amp;""="","اكتب الحالة","")))))</f>
        <v/>
      </c>
    </row>
    <row r="1590">
      <c r="A1590" s="17" t="n"/>
      <c r="B1590" s="5" t="n"/>
      <c r="C1590" s="5" t="n"/>
      <c r="D1590" s="13" t="n"/>
      <c r="E1590" s="5" t="n"/>
      <c r="F1590" s="5" t="n"/>
      <c r="G1590" s="15" t="n"/>
      <c r="H1590" s="14" t="n"/>
      <c r="I1590" s="5" t="n"/>
      <c r="J1590" s="6">
        <f>IF(AND(B1590&amp;""="",F1590&amp;""=""),"",IFERROR(INDEX('المنتجات'!$B$5:$B$204,MATCH($F1590,'المنتجات'!$A$5:$A$204,0))&amp;"",""))</f>
        <v/>
      </c>
      <c r="K1590" s="18">
        <f>IF(AND(B1590&amp;""="",F1590&amp;""=""),"",IFERROR(INDEX('المنتجات'!$D$5:$D$204,MATCH($F1590,'المنتجات'!$A$5:$A$204,0))*G1590-H1590,0))</f>
        <v/>
      </c>
      <c r="L1590" s="18">
        <f>IF(AND(B1590&amp;""="",F1590&amp;""=""),"",IF(I1590="تم التسليم",IFERROR(INDEX('المحافظات'!$B$5:$B$44,MATCH($E1590,'المحافظات'!$A$5:$A$44,0)),0),0))</f>
        <v/>
      </c>
      <c r="M1590" s="18">
        <f>IF(AND(B1590&amp;""="",F1590&amp;""=""),"",IFERROR(INDEX('المنتجات'!$C$5:$C$204,MATCH($F1590,'المنتجات'!$A$5:$A$204,0))*G1590,0))</f>
        <v/>
      </c>
      <c r="N1590" s="18">
        <f>IF(AND(B1590&amp;""="",F1590&amp;""=""),"",IF(I1590="تم التسليم",IFERROR(INDEX('المحافظات'!$C$5:$C$44,MATCH($E1590,'المحافظات'!$A$5:$A$44,0)),0),IF(I1590="مرتجع",IFERROR(INDEX('المحافظات'!$D$5:$D$44,MATCH($E1590,'المحافظات'!$A$5:$A$44,0)),0),0)))</f>
        <v/>
      </c>
      <c r="O1590" s="18">
        <f>IF(AND(B1590&amp;""="",F1590&amp;""=""),"",IF(I1590="تم التسليم",K1590+L1590-M1590-N1590,IF(I1590="مرتجع",-N1590,IF(I1590="ملغي",0,""))))</f>
        <v/>
      </c>
      <c r="P1590" s="6">
        <f>IF(AND(B1590&amp;""="",F1590&amp;""=""),"",IF(NOT(ISNUMBER(MATCH(F1590,'المنتجات'!$A$5:$A$204,0))),"كود المنتج غير معروف",IF(NOT(ISNUMBER(MATCH(E1590,'المحافظات'!$A$5:$A$44,0))),"المنطقة غير معروفة",IF(K1590&lt;0,"الخصم أكبر من قيمة الطلب",IF(I1590&amp;""="","اكتب الحالة","")))))</f>
        <v/>
      </c>
    </row>
    <row r="1591">
      <c r="A1591" s="17" t="n"/>
      <c r="B1591" s="5" t="n"/>
      <c r="C1591" s="5" t="n"/>
      <c r="D1591" s="13" t="n"/>
      <c r="E1591" s="5" t="n"/>
      <c r="F1591" s="5" t="n"/>
      <c r="G1591" s="15" t="n"/>
      <c r="H1591" s="14" t="n"/>
      <c r="I1591" s="5" t="n"/>
      <c r="J1591" s="6">
        <f>IF(AND(B1591&amp;""="",F1591&amp;""=""),"",IFERROR(INDEX('المنتجات'!$B$5:$B$204,MATCH($F1591,'المنتجات'!$A$5:$A$204,0))&amp;"",""))</f>
        <v/>
      </c>
      <c r="K1591" s="18">
        <f>IF(AND(B1591&amp;""="",F1591&amp;""=""),"",IFERROR(INDEX('المنتجات'!$D$5:$D$204,MATCH($F1591,'المنتجات'!$A$5:$A$204,0))*G1591-H1591,0))</f>
        <v/>
      </c>
      <c r="L1591" s="18">
        <f>IF(AND(B1591&amp;""="",F1591&amp;""=""),"",IF(I1591="تم التسليم",IFERROR(INDEX('المحافظات'!$B$5:$B$44,MATCH($E1591,'المحافظات'!$A$5:$A$44,0)),0),0))</f>
        <v/>
      </c>
      <c r="M1591" s="18">
        <f>IF(AND(B1591&amp;""="",F1591&amp;""=""),"",IFERROR(INDEX('المنتجات'!$C$5:$C$204,MATCH($F1591,'المنتجات'!$A$5:$A$204,0))*G1591,0))</f>
        <v/>
      </c>
      <c r="N1591" s="18">
        <f>IF(AND(B1591&amp;""="",F1591&amp;""=""),"",IF(I1591="تم التسليم",IFERROR(INDEX('المحافظات'!$C$5:$C$44,MATCH($E1591,'المحافظات'!$A$5:$A$44,0)),0),IF(I1591="مرتجع",IFERROR(INDEX('المحافظات'!$D$5:$D$44,MATCH($E1591,'المحافظات'!$A$5:$A$44,0)),0),0)))</f>
        <v/>
      </c>
      <c r="O1591" s="18">
        <f>IF(AND(B1591&amp;""="",F1591&amp;""=""),"",IF(I1591="تم التسليم",K1591+L1591-M1591-N1591,IF(I1591="مرتجع",-N1591,IF(I1591="ملغي",0,""))))</f>
        <v/>
      </c>
      <c r="P1591" s="6">
        <f>IF(AND(B1591&amp;""="",F1591&amp;""=""),"",IF(NOT(ISNUMBER(MATCH(F1591,'المنتجات'!$A$5:$A$204,0))),"كود المنتج غير معروف",IF(NOT(ISNUMBER(MATCH(E1591,'المحافظات'!$A$5:$A$44,0))),"المنطقة غير معروفة",IF(K1591&lt;0,"الخصم أكبر من قيمة الطلب",IF(I1591&amp;""="","اكتب الحالة","")))))</f>
        <v/>
      </c>
    </row>
    <row r="1592">
      <c r="A1592" s="17" t="n"/>
      <c r="B1592" s="5" t="n"/>
      <c r="C1592" s="5" t="n"/>
      <c r="D1592" s="13" t="n"/>
      <c r="E1592" s="5" t="n"/>
      <c r="F1592" s="5" t="n"/>
      <c r="G1592" s="15" t="n"/>
      <c r="H1592" s="14" t="n"/>
      <c r="I1592" s="5" t="n"/>
      <c r="J1592" s="6">
        <f>IF(AND(B1592&amp;""="",F1592&amp;""=""),"",IFERROR(INDEX('المنتجات'!$B$5:$B$204,MATCH($F1592,'المنتجات'!$A$5:$A$204,0))&amp;"",""))</f>
        <v/>
      </c>
      <c r="K1592" s="18">
        <f>IF(AND(B1592&amp;""="",F1592&amp;""=""),"",IFERROR(INDEX('المنتجات'!$D$5:$D$204,MATCH($F1592,'المنتجات'!$A$5:$A$204,0))*G1592-H1592,0))</f>
        <v/>
      </c>
      <c r="L1592" s="18">
        <f>IF(AND(B1592&amp;""="",F1592&amp;""=""),"",IF(I1592="تم التسليم",IFERROR(INDEX('المحافظات'!$B$5:$B$44,MATCH($E1592,'المحافظات'!$A$5:$A$44,0)),0),0))</f>
        <v/>
      </c>
      <c r="M1592" s="18">
        <f>IF(AND(B1592&amp;""="",F1592&amp;""=""),"",IFERROR(INDEX('المنتجات'!$C$5:$C$204,MATCH($F1592,'المنتجات'!$A$5:$A$204,0))*G1592,0))</f>
        <v/>
      </c>
      <c r="N1592" s="18">
        <f>IF(AND(B1592&amp;""="",F1592&amp;""=""),"",IF(I1592="تم التسليم",IFERROR(INDEX('المحافظات'!$C$5:$C$44,MATCH($E1592,'المحافظات'!$A$5:$A$44,0)),0),IF(I1592="مرتجع",IFERROR(INDEX('المحافظات'!$D$5:$D$44,MATCH($E1592,'المحافظات'!$A$5:$A$44,0)),0),0)))</f>
        <v/>
      </c>
      <c r="O1592" s="18">
        <f>IF(AND(B1592&amp;""="",F1592&amp;""=""),"",IF(I1592="تم التسليم",K1592+L1592-M1592-N1592,IF(I1592="مرتجع",-N1592,IF(I1592="ملغي",0,""))))</f>
        <v/>
      </c>
      <c r="P1592" s="6">
        <f>IF(AND(B1592&amp;""="",F1592&amp;""=""),"",IF(NOT(ISNUMBER(MATCH(F1592,'المنتجات'!$A$5:$A$204,0))),"كود المنتج غير معروف",IF(NOT(ISNUMBER(MATCH(E1592,'المحافظات'!$A$5:$A$44,0))),"المنطقة غير معروفة",IF(K1592&lt;0,"الخصم أكبر من قيمة الطلب",IF(I1592&amp;""="","اكتب الحالة","")))))</f>
        <v/>
      </c>
    </row>
    <row r="1593">
      <c r="A1593" s="17" t="n"/>
      <c r="B1593" s="5" t="n"/>
      <c r="C1593" s="5" t="n"/>
      <c r="D1593" s="13" t="n"/>
      <c r="E1593" s="5" t="n"/>
      <c r="F1593" s="5" t="n"/>
      <c r="G1593" s="15" t="n"/>
      <c r="H1593" s="14" t="n"/>
      <c r="I1593" s="5" t="n"/>
      <c r="J1593" s="6">
        <f>IF(AND(B1593&amp;""="",F1593&amp;""=""),"",IFERROR(INDEX('المنتجات'!$B$5:$B$204,MATCH($F1593,'المنتجات'!$A$5:$A$204,0))&amp;"",""))</f>
        <v/>
      </c>
      <c r="K1593" s="18">
        <f>IF(AND(B1593&amp;""="",F1593&amp;""=""),"",IFERROR(INDEX('المنتجات'!$D$5:$D$204,MATCH($F1593,'المنتجات'!$A$5:$A$204,0))*G1593-H1593,0))</f>
        <v/>
      </c>
      <c r="L1593" s="18">
        <f>IF(AND(B1593&amp;""="",F1593&amp;""=""),"",IF(I1593="تم التسليم",IFERROR(INDEX('المحافظات'!$B$5:$B$44,MATCH($E1593,'المحافظات'!$A$5:$A$44,0)),0),0))</f>
        <v/>
      </c>
      <c r="M1593" s="18">
        <f>IF(AND(B1593&amp;""="",F1593&amp;""=""),"",IFERROR(INDEX('المنتجات'!$C$5:$C$204,MATCH($F1593,'المنتجات'!$A$5:$A$204,0))*G1593,0))</f>
        <v/>
      </c>
      <c r="N1593" s="18">
        <f>IF(AND(B1593&amp;""="",F1593&amp;""=""),"",IF(I1593="تم التسليم",IFERROR(INDEX('المحافظات'!$C$5:$C$44,MATCH($E1593,'المحافظات'!$A$5:$A$44,0)),0),IF(I1593="مرتجع",IFERROR(INDEX('المحافظات'!$D$5:$D$44,MATCH($E1593,'المحافظات'!$A$5:$A$44,0)),0),0)))</f>
        <v/>
      </c>
      <c r="O1593" s="18">
        <f>IF(AND(B1593&amp;""="",F1593&amp;""=""),"",IF(I1593="تم التسليم",K1593+L1593-M1593-N1593,IF(I1593="مرتجع",-N1593,IF(I1593="ملغي",0,""))))</f>
        <v/>
      </c>
      <c r="P1593" s="6">
        <f>IF(AND(B1593&amp;""="",F1593&amp;""=""),"",IF(NOT(ISNUMBER(MATCH(F1593,'المنتجات'!$A$5:$A$204,0))),"كود المنتج غير معروف",IF(NOT(ISNUMBER(MATCH(E1593,'المحافظات'!$A$5:$A$44,0))),"المنطقة غير معروفة",IF(K1593&lt;0,"الخصم أكبر من قيمة الطلب",IF(I1593&amp;""="","اكتب الحالة","")))))</f>
        <v/>
      </c>
    </row>
    <row r="1594">
      <c r="A1594" s="17" t="n"/>
      <c r="B1594" s="5" t="n"/>
      <c r="C1594" s="5" t="n"/>
      <c r="D1594" s="13" t="n"/>
      <c r="E1594" s="5" t="n"/>
      <c r="F1594" s="5" t="n"/>
      <c r="G1594" s="15" t="n"/>
      <c r="H1594" s="14" t="n"/>
      <c r="I1594" s="5" t="n"/>
      <c r="J1594" s="6">
        <f>IF(AND(B1594&amp;""="",F1594&amp;""=""),"",IFERROR(INDEX('المنتجات'!$B$5:$B$204,MATCH($F1594,'المنتجات'!$A$5:$A$204,0))&amp;"",""))</f>
        <v/>
      </c>
      <c r="K1594" s="18">
        <f>IF(AND(B1594&amp;""="",F1594&amp;""=""),"",IFERROR(INDEX('المنتجات'!$D$5:$D$204,MATCH($F1594,'المنتجات'!$A$5:$A$204,0))*G1594-H1594,0))</f>
        <v/>
      </c>
      <c r="L1594" s="18">
        <f>IF(AND(B1594&amp;""="",F1594&amp;""=""),"",IF(I1594="تم التسليم",IFERROR(INDEX('المحافظات'!$B$5:$B$44,MATCH($E1594,'المحافظات'!$A$5:$A$44,0)),0),0))</f>
        <v/>
      </c>
      <c r="M1594" s="18">
        <f>IF(AND(B1594&amp;""="",F1594&amp;""=""),"",IFERROR(INDEX('المنتجات'!$C$5:$C$204,MATCH($F1594,'المنتجات'!$A$5:$A$204,0))*G1594,0))</f>
        <v/>
      </c>
      <c r="N1594" s="18">
        <f>IF(AND(B1594&amp;""="",F1594&amp;""=""),"",IF(I1594="تم التسليم",IFERROR(INDEX('المحافظات'!$C$5:$C$44,MATCH($E1594,'المحافظات'!$A$5:$A$44,0)),0),IF(I1594="مرتجع",IFERROR(INDEX('المحافظات'!$D$5:$D$44,MATCH($E1594,'المحافظات'!$A$5:$A$44,0)),0),0)))</f>
        <v/>
      </c>
      <c r="O1594" s="18">
        <f>IF(AND(B1594&amp;""="",F1594&amp;""=""),"",IF(I1594="تم التسليم",K1594+L1594-M1594-N1594,IF(I1594="مرتجع",-N1594,IF(I1594="ملغي",0,""))))</f>
        <v/>
      </c>
      <c r="P1594" s="6">
        <f>IF(AND(B1594&amp;""="",F1594&amp;""=""),"",IF(NOT(ISNUMBER(MATCH(F1594,'المنتجات'!$A$5:$A$204,0))),"كود المنتج غير معروف",IF(NOT(ISNUMBER(MATCH(E1594,'المحافظات'!$A$5:$A$44,0))),"المنطقة غير معروفة",IF(K1594&lt;0,"الخصم أكبر من قيمة الطلب",IF(I1594&amp;""="","اكتب الحالة","")))))</f>
        <v/>
      </c>
    </row>
    <row r="1595">
      <c r="A1595" s="17" t="n"/>
      <c r="B1595" s="5" t="n"/>
      <c r="C1595" s="5" t="n"/>
      <c r="D1595" s="13" t="n"/>
      <c r="E1595" s="5" t="n"/>
      <c r="F1595" s="5" t="n"/>
      <c r="G1595" s="15" t="n"/>
      <c r="H1595" s="14" t="n"/>
      <c r="I1595" s="5" t="n"/>
      <c r="J1595" s="6">
        <f>IF(AND(B1595&amp;""="",F1595&amp;""=""),"",IFERROR(INDEX('المنتجات'!$B$5:$B$204,MATCH($F1595,'المنتجات'!$A$5:$A$204,0))&amp;"",""))</f>
        <v/>
      </c>
      <c r="K1595" s="18">
        <f>IF(AND(B1595&amp;""="",F1595&amp;""=""),"",IFERROR(INDEX('المنتجات'!$D$5:$D$204,MATCH($F1595,'المنتجات'!$A$5:$A$204,0))*G1595-H1595,0))</f>
        <v/>
      </c>
      <c r="L1595" s="18">
        <f>IF(AND(B1595&amp;""="",F1595&amp;""=""),"",IF(I1595="تم التسليم",IFERROR(INDEX('المحافظات'!$B$5:$B$44,MATCH($E1595,'المحافظات'!$A$5:$A$44,0)),0),0))</f>
        <v/>
      </c>
      <c r="M1595" s="18">
        <f>IF(AND(B1595&amp;""="",F1595&amp;""=""),"",IFERROR(INDEX('المنتجات'!$C$5:$C$204,MATCH($F1595,'المنتجات'!$A$5:$A$204,0))*G1595,0))</f>
        <v/>
      </c>
      <c r="N1595" s="18">
        <f>IF(AND(B1595&amp;""="",F1595&amp;""=""),"",IF(I1595="تم التسليم",IFERROR(INDEX('المحافظات'!$C$5:$C$44,MATCH($E1595,'المحافظات'!$A$5:$A$44,0)),0),IF(I1595="مرتجع",IFERROR(INDEX('المحافظات'!$D$5:$D$44,MATCH($E1595,'المحافظات'!$A$5:$A$44,0)),0),0)))</f>
        <v/>
      </c>
      <c r="O1595" s="18">
        <f>IF(AND(B1595&amp;""="",F1595&amp;""=""),"",IF(I1595="تم التسليم",K1595+L1595-M1595-N1595,IF(I1595="مرتجع",-N1595,IF(I1595="ملغي",0,""))))</f>
        <v/>
      </c>
      <c r="P1595" s="6">
        <f>IF(AND(B1595&amp;""="",F1595&amp;""=""),"",IF(NOT(ISNUMBER(MATCH(F1595,'المنتجات'!$A$5:$A$204,0))),"كود المنتج غير معروف",IF(NOT(ISNUMBER(MATCH(E1595,'المحافظات'!$A$5:$A$44,0))),"المنطقة غير معروفة",IF(K1595&lt;0,"الخصم أكبر من قيمة الطلب",IF(I1595&amp;""="","اكتب الحالة","")))))</f>
        <v/>
      </c>
    </row>
    <row r="1596">
      <c r="A1596" s="17" t="n"/>
      <c r="B1596" s="5" t="n"/>
      <c r="C1596" s="5" t="n"/>
      <c r="D1596" s="13" t="n"/>
      <c r="E1596" s="5" t="n"/>
      <c r="F1596" s="5" t="n"/>
      <c r="G1596" s="15" t="n"/>
      <c r="H1596" s="14" t="n"/>
      <c r="I1596" s="5" t="n"/>
      <c r="J1596" s="6">
        <f>IF(AND(B1596&amp;""="",F1596&amp;""=""),"",IFERROR(INDEX('المنتجات'!$B$5:$B$204,MATCH($F1596,'المنتجات'!$A$5:$A$204,0))&amp;"",""))</f>
        <v/>
      </c>
      <c r="K1596" s="18">
        <f>IF(AND(B1596&amp;""="",F1596&amp;""=""),"",IFERROR(INDEX('المنتجات'!$D$5:$D$204,MATCH($F1596,'المنتجات'!$A$5:$A$204,0))*G1596-H1596,0))</f>
        <v/>
      </c>
      <c r="L1596" s="18">
        <f>IF(AND(B1596&amp;""="",F1596&amp;""=""),"",IF(I1596="تم التسليم",IFERROR(INDEX('المحافظات'!$B$5:$B$44,MATCH($E1596,'المحافظات'!$A$5:$A$44,0)),0),0))</f>
        <v/>
      </c>
      <c r="M1596" s="18">
        <f>IF(AND(B1596&amp;""="",F1596&amp;""=""),"",IFERROR(INDEX('المنتجات'!$C$5:$C$204,MATCH($F1596,'المنتجات'!$A$5:$A$204,0))*G1596,0))</f>
        <v/>
      </c>
      <c r="N1596" s="18">
        <f>IF(AND(B1596&amp;""="",F1596&amp;""=""),"",IF(I1596="تم التسليم",IFERROR(INDEX('المحافظات'!$C$5:$C$44,MATCH($E1596,'المحافظات'!$A$5:$A$44,0)),0),IF(I1596="مرتجع",IFERROR(INDEX('المحافظات'!$D$5:$D$44,MATCH($E1596,'المحافظات'!$A$5:$A$44,0)),0),0)))</f>
        <v/>
      </c>
      <c r="O1596" s="18">
        <f>IF(AND(B1596&amp;""="",F1596&amp;""=""),"",IF(I1596="تم التسليم",K1596+L1596-M1596-N1596,IF(I1596="مرتجع",-N1596,IF(I1596="ملغي",0,""))))</f>
        <v/>
      </c>
      <c r="P1596" s="6">
        <f>IF(AND(B1596&amp;""="",F1596&amp;""=""),"",IF(NOT(ISNUMBER(MATCH(F1596,'المنتجات'!$A$5:$A$204,0))),"كود المنتج غير معروف",IF(NOT(ISNUMBER(MATCH(E1596,'المحافظات'!$A$5:$A$44,0))),"المنطقة غير معروفة",IF(K1596&lt;0,"الخصم أكبر من قيمة الطلب",IF(I1596&amp;""="","اكتب الحالة","")))))</f>
        <v/>
      </c>
    </row>
    <row r="1597">
      <c r="A1597" s="17" t="n"/>
      <c r="B1597" s="5" t="n"/>
      <c r="C1597" s="5" t="n"/>
      <c r="D1597" s="13" t="n"/>
      <c r="E1597" s="5" t="n"/>
      <c r="F1597" s="5" t="n"/>
      <c r="G1597" s="15" t="n"/>
      <c r="H1597" s="14" t="n"/>
      <c r="I1597" s="5" t="n"/>
      <c r="J1597" s="6">
        <f>IF(AND(B1597&amp;""="",F1597&amp;""=""),"",IFERROR(INDEX('المنتجات'!$B$5:$B$204,MATCH($F1597,'المنتجات'!$A$5:$A$204,0))&amp;"",""))</f>
        <v/>
      </c>
      <c r="K1597" s="18">
        <f>IF(AND(B1597&amp;""="",F1597&amp;""=""),"",IFERROR(INDEX('المنتجات'!$D$5:$D$204,MATCH($F1597,'المنتجات'!$A$5:$A$204,0))*G1597-H1597,0))</f>
        <v/>
      </c>
      <c r="L1597" s="18">
        <f>IF(AND(B1597&amp;""="",F1597&amp;""=""),"",IF(I1597="تم التسليم",IFERROR(INDEX('المحافظات'!$B$5:$B$44,MATCH($E1597,'المحافظات'!$A$5:$A$44,0)),0),0))</f>
        <v/>
      </c>
      <c r="M1597" s="18">
        <f>IF(AND(B1597&amp;""="",F1597&amp;""=""),"",IFERROR(INDEX('المنتجات'!$C$5:$C$204,MATCH($F1597,'المنتجات'!$A$5:$A$204,0))*G1597,0))</f>
        <v/>
      </c>
      <c r="N1597" s="18">
        <f>IF(AND(B1597&amp;""="",F1597&amp;""=""),"",IF(I1597="تم التسليم",IFERROR(INDEX('المحافظات'!$C$5:$C$44,MATCH($E1597,'المحافظات'!$A$5:$A$44,0)),0),IF(I1597="مرتجع",IFERROR(INDEX('المحافظات'!$D$5:$D$44,MATCH($E1597,'المحافظات'!$A$5:$A$44,0)),0),0)))</f>
        <v/>
      </c>
      <c r="O1597" s="18">
        <f>IF(AND(B1597&amp;""="",F1597&amp;""=""),"",IF(I1597="تم التسليم",K1597+L1597-M1597-N1597,IF(I1597="مرتجع",-N1597,IF(I1597="ملغي",0,""))))</f>
        <v/>
      </c>
      <c r="P1597" s="6">
        <f>IF(AND(B1597&amp;""="",F1597&amp;""=""),"",IF(NOT(ISNUMBER(MATCH(F1597,'المنتجات'!$A$5:$A$204,0))),"كود المنتج غير معروف",IF(NOT(ISNUMBER(MATCH(E1597,'المحافظات'!$A$5:$A$44,0))),"المنطقة غير معروفة",IF(K1597&lt;0,"الخصم أكبر من قيمة الطلب",IF(I1597&amp;""="","اكتب الحالة","")))))</f>
        <v/>
      </c>
    </row>
    <row r="1598">
      <c r="A1598" s="17" t="n"/>
      <c r="B1598" s="5" t="n"/>
      <c r="C1598" s="5" t="n"/>
      <c r="D1598" s="13" t="n"/>
      <c r="E1598" s="5" t="n"/>
      <c r="F1598" s="5" t="n"/>
      <c r="G1598" s="15" t="n"/>
      <c r="H1598" s="14" t="n"/>
      <c r="I1598" s="5" t="n"/>
      <c r="J1598" s="6">
        <f>IF(AND(B1598&amp;""="",F1598&amp;""=""),"",IFERROR(INDEX('المنتجات'!$B$5:$B$204,MATCH($F1598,'المنتجات'!$A$5:$A$204,0))&amp;"",""))</f>
        <v/>
      </c>
      <c r="K1598" s="18">
        <f>IF(AND(B1598&amp;""="",F1598&amp;""=""),"",IFERROR(INDEX('المنتجات'!$D$5:$D$204,MATCH($F1598,'المنتجات'!$A$5:$A$204,0))*G1598-H1598,0))</f>
        <v/>
      </c>
      <c r="L1598" s="18">
        <f>IF(AND(B1598&amp;""="",F1598&amp;""=""),"",IF(I1598="تم التسليم",IFERROR(INDEX('المحافظات'!$B$5:$B$44,MATCH($E1598,'المحافظات'!$A$5:$A$44,0)),0),0))</f>
        <v/>
      </c>
      <c r="M1598" s="18">
        <f>IF(AND(B1598&amp;""="",F1598&amp;""=""),"",IFERROR(INDEX('المنتجات'!$C$5:$C$204,MATCH($F1598,'المنتجات'!$A$5:$A$204,0))*G1598,0))</f>
        <v/>
      </c>
      <c r="N1598" s="18">
        <f>IF(AND(B1598&amp;""="",F1598&amp;""=""),"",IF(I1598="تم التسليم",IFERROR(INDEX('المحافظات'!$C$5:$C$44,MATCH($E1598,'المحافظات'!$A$5:$A$44,0)),0),IF(I1598="مرتجع",IFERROR(INDEX('المحافظات'!$D$5:$D$44,MATCH($E1598,'المحافظات'!$A$5:$A$44,0)),0),0)))</f>
        <v/>
      </c>
      <c r="O1598" s="18">
        <f>IF(AND(B1598&amp;""="",F1598&amp;""=""),"",IF(I1598="تم التسليم",K1598+L1598-M1598-N1598,IF(I1598="مرتجع",-N1598,IF(I1598="ملغي",0,""))))</f>
        <v/>
      </c>
      <c r="P1598" s="6">
        <f>IF(AND(B1598&amp;""="",F1598&amp;""=""),"",IF(NOT(ISNUMBER(MATCH(F1598,'المنتجات'!$A$5:$A$204,0))),"كود المنتج غير معروف",IF(NOT(ISNUMBER(MATCH(E1598,'المحافظات'!$A$5:$A$44,0))),"المنطقة غير معروفة",IF(K1598&lt;0,"الخصم أكبر من قيمة الطلب",IF(I1598&amp;""="","اكتب الحالة","")))))</f>
        <v/>
      </c>
    </row>
    <row r="1599">
      <c r="A1599" s="17" t="n"/>
      <c r="B1599" s="5" t="n"/>
      <c r="C1599" s="5" t="n"/>
      <c r="D1599" s="13" t="n"/>
      <c r="E1599" s="5" t="n"/>
      <c r="F1599" s="5" t="n"/>
      <c r="G1599" s="15" t="n"/>
      <c r="H1599" s="14" t="n"/>
      <c r="I1599" s="5" t="n"/>
      <c r="J1599" s="6">
        <f>IF(AND(B1599&amp;""="",F1599&amp;""=""),"",IFERROR(INDEX('المنتجات'!$B$5:$B$204,MATCH($F1599,'المنتجات'!$A$5:$A$204,0))&amp;"",""))</f>
        <v/>
      </c>
      <c r="K1599" s="18">
        <f>IF(AND(B1599&amp;""="",F1599&amp;""=""),"",IFERROR(INDEX('المنتجات'!$D$5:$D$204,MATCH($F1599,'المنتجات'!$A$5:$A$204,0))*G1599-H1599,0))</f>
        <v/>
      </c>
      <c r="L1599" s="18">
        <f>IF(AND(B1599&amp;""="",F1599&amp;""=""),"",IF(I1599="تم التسليم",IFERROR(INDEX('المحافظات'!$B$5:$B$44,MATCH($E1599,'المحافظات'!$A$5:$A$44,0)),0),0))</f>
        <v/>
      </c>
      <c r="M1599" s="18">
        <f>IF(AND(B1599&amp;""="",F1599&amp;""=""),"",IFERROR(INDEX('المنتجات'!$C$5:$C$204,MATCH($F1599,'المنتجات'!$A$5:$A$204,0))*G1599,0))</f>
        <v/>
      </c>
      <c r="N1599" s="18">
        <f>IF(AND(B1599&amp;""="",F1599&amp;""=""),"",IF(I1599="تم التسليم",IFERROR(INDEX('المحافظات'!$C$5:$C$44,MATCH($E1599,'المحافظات'!$A$5:$A$44,0)),0),IF(I1599="مرتجع",IFERROR(INDEX('المحافظات'!$D$5:$D$44,MATCH($E1599,'المحافظات'!$A$5:$A$44,0)),0),0)))</f>
        <v/>
      </c>
      <c r="O1599" s="18">
        <f>IF(AND(B1599&amp;""="",F1599&amp;""=""),"",IF(I1599="تم التسليم",K1599+L1599-M1599-N1599,IF(I1599="مرتجع",-N1599,IF(I1599="ملغي",0,""))))</f>
        <v/>
      </c>
      <c r="P1599" s="6">
        <f>IF(AND(B1599&amp;""="",F1599&amp;""=""),"",IF(NOT(ISNUMBER(MATCH(F1599,'المنتجات'!$A$5:$A$204,0))),"كود المنتج غير معروف",IF(NOT(ISNUMBER(MATCH(E1599,'المحافظات'!$A$5:$A$44,0))),"المنطقة غير معروفة",IF(K1599&lt;0,"الخصم أكبر من قيمة الطلب",IF(I1599&amp;""="","اكتب الحالة","")))))</f>
        <v/>
      </c>
    </row>
    <row r="1600">
      <c r="A1600" s="17" t="n"/>
      <c r="B1600" s="5" t="n"/>
      <c r="C1600" s="5" t="n"/>
      <c r="D1600" s="13" t="n"/>
      <c r="E1600" s="5" t="n"/>
      <c r="F1600" s="5" t="n"/>
      <c r="G1600" s="15" t="n"/>
      <c r="H1600" s="14" t="n"/>
      <c r="I1600" s="5" t="n"/>
      <c r="J1600" s="6">
        <f>IF(AND(B1600&amp;""="",F1600&amp;""=""),"",IFERROR(INDEX('المنتجات'!$B$5:$B$204,MATCH($F1600,'المنتجات'!$A$5:$A$204,0))&amp;"",""))</f>
        <v/>
      </c>
      <c r="K1600" s="18">
        <f>IF(AND(B1600&amp;""="",F1600&amp;""=""),"",IFERROR(INDEX('المنتجات'!$D$5:$D$204,MATCH($F1600,'المنتجات'!$A$5:$A$204,0))*G1600-H1600,0))</f>
        <v/>
      </c>
      <c r="L1600" s="18">
        <f>IF(AND(B1600&amp;""="",F1600&amp;""=""),"",IF(I1600="تم التسليم",IFERROR(INDEX('المحافظات'!$B$5:$B$44,MATCH($E1600,'المحافظات'!$A$5:$A$44,0)),0),0))</f>
        <v/>
      </c>
      <c r="M1600" s="18">
        <f>IF(AND(B1600&amp;""="",F1600&amp;""=""),"",IFERROR(INDEX('المنتجات'!$C$5:$C$204,MATCH($F1600,'المنتجات'!$A$5:$A$204,0))*G1600,0))</f>
        <v/>
      </c>
      <c r="N1600" s="18">
        <f>IF(AND(B1600&amp;""="",F1600&amp;""=""),"",IF(I1600="تم التسليم",IFERROR(INDEX('المحافظات'!$C$5:$C$44,MATCH($E1600,'المحافظات'!$A$5:$A$44,0)),0),IF(I1600="مرتجع",IFERROR(INDEX('المحافظات'!$D$5:$D$44,MATCH($E1600,'المحافظات'!$A$5:$A$44,0)),0),0)))</f>
        <v/>
      </c>
      <c r="O1600" s="18">
        <f>IF(AND(B1600&amp;""="",F1600&amp;""=""),"",IF(I1600="تم التسليم",K1600+L1600-M1600-N1600,IF(I1600="مرتجع",-N1600,IF(I1600="ملغي",0,""))))</f>
        <v/>
      </c>
      <c r="P1600" s="6">
        <f>IF(AND(B1600&amp;""="",F1600&amp;""=""),"",IF(NOT(ISNUMBER(MATCH(F1600,'المنتجات'!$A$5:$A$204,0))),"كود المنتج غير معروف",IF(NOT(ISNUMBER(MATCH(E1600,'المحافظات'!$A$5:$A$44,0))),"المنطقة غير معروفة",IF(K1600&lt;0,"الخصم أكبر من قيمة الطلب",IF(I1600&amp;""="","اكتب الحالة","")))))</f>
        <v/>
      </c>
    </row>
    <row r="1601">
      <c r="A1601" s="17" t="n"/>
      <c r="B1601" s="5" t="n"/>
      <c r="C1601" s="5" t="n"/>
      <c r="D1601" s="13" t="n"/>
      <c r="E1601" s="5" t="n"/>
      <c r="F1601" s="5" t="n"/>
      <c r="G1601" s="15" t="n"/>
      <c r="H1601" s="14" t="n"/>
      <c r="I1601" s="5" t="n"/>
      <c r="J1601" s="6">
        <f>IF(AND(B1601&amp;""="",F1601&amp;""=""),"",IFERROR(INDEX('المنتجات'!$B$5:$B$204,MATCH($F1601,'المنتجات'!$A$5:$A$204,0))&amp;"",""))</f>
        <v/>
      </c>
      <c r="K1601" s="18">
        <f>IF(AND(B1601&amp;""="",F1601&amp;""=""),"",IFERROR(INDEX('المنتجات'!$D$5:$D$204,MATCH($F1601,'المنتجات'!$A$5:$A$204,0))*G1601-H1601,0))</f>
        <v/>
      </c>
      <c r="L1601" s="18">
        <f>IF(AND(B1601&amp;""="",F1601&amp;""=""),"",IF(I1601="تم التسليم",IFERROR(INDEX('المحافظات'!$B$5:$B$44,MATCH($E1601,'المحافظات'!$A$5:$A$44,0)),0),0))</f>
        <v/>
      </c>
      <c r="M1601" s="18">
        <f>IF(AND(B1601&amp;""="",F1601&amp;""=""),"",IFERROR(INDEX('المنتجات'!$C$5:$C$204,MATCH($F1601,'المنتجات'!$A$5:$A$204,0))*G1601,0))</f>
        <v/>
      </c>
      <c r="N1601" s="18">
        <f>IF(AND(B1601&amp;""="",F1601&amp;""=""),"",IF(I1601="تم التسليم",IFERROR(INDEX('المحافظات'!$C$5:$C$44,MATCH($E1601,'المحافظات'!$A$5:$A$44,0)),0),IF(I1601="مرتجع",IFERROR(INDEX('المحافظات'!$D$5:$D$44,MATCH($E1601,'المحافظات'!$A$5:$A$44,0)),0),0)))</f>
        <v/>
      </c>
      <c r="O1601" s="18">
        <f>IF(AND(B1601&amp;""="",F1601&amp;""=""),"",IF(I1601="تم التسليم",K1601+L1601-M1601-N1601,IF(I1601="مرتجع",-N1601,IF(I1601="ملغي",0,""))))</f>
        <v/>
      </c>
      <c r="P1601" s="6">
        <f>IF(AND(B1601&amp;""="",F1601&amp;""=""),"",IF(NOT(ISNUMBER(MATCH(F1601,'المنتجات'!$A$5:$A$204,0))),"كود المنتج غير معروف",IF(NOT(ISNUMBER(MATCH(E1601,'المحافظات'!$A$5:$A$44,0))),"المنطقة غير معروفة",IF(K1601&lt;0,"الخصم أكبر من قيمة الطلب",IF(I1601&amp;""="","اكتب الحالة","")))))</f>
        <v/>
      </c>
    </row>
    <row r="1602">
      <c r="A1602" s="17" t="n"/>
      <c r="B1602" s="5" t="n"/>
      <c r="C1602" s="5" t="n"/>
      <c r="D1602" s="13" t="n"/>
      <c r="E1602" s="5" t="n"/>
      <c r="F1602" s="5" t="n"/>
      <c r="G1602" s="15" t="n"/>
      <c r="H1602" s="14" t="n"/>
      <c r="I1602" s="5" t="n"/>
      <c r="J1602" s="6">
        <f>IF(AND(B1602&amp;""="",F1602&amp;""=""),"",IFERROR(INDEX('المنتجات'!$B$5:$B$204,MATCH($F1602,'المنتجات'!$A$5:$A$204,0))&amp;"",""))</f>
        <v/>
      </c>
      <c r="K1602" s="18">
        <f>IF(AND(B1602&amp;""="",F1602&amp;""=""),"",IFERROR(INDEX('المنتجات'!$D$5:$D$204,MATCH($F1602,'المنتجات'!$A$5:$A$204,0))*G1602-H1602,0))</f>
        <v/>
      </c>
      <c r="L1602" s="18">
        <f>IF(AND(B1602&amp;""="",F1602&amp;""=""),"",IF(I1602="تم التسليم",IFERROR(INDEX('المحافظات'!$B$5:$B$44,MATCH($E1602,'المحافظات'!$A$5:$A$44,0)),0),0))</f>
        <v/>
      </c>
      <c r="M1602" s="18">
        <f>IF(AND(B1602&amp;""="",F1602&amp;""=""),"",IFERROR(INDEX('المنتجات'!$C$5:$C$204,MATCH($F1602,'المنتجات'!$A$5:$A$204,0))*G1602,0))</f>
        <v/>
      </c>
      <c r="N1602" s="18">
        <f>IF(AND(B1602&amp;""="",F1602&amp;""=""),"",IF(I1602="تم التسليم",IFERROR(INDEX('المحافظات'!$C$5:$C$44,MATCH($E1602,'المحافظات'!$A$5:$A$44,0)),0),IF(I1602="مرتجع",IFERROR(INDEX('المحافظات'!$D$5:$D$44,MATCH($E1602,'المحافظات'!$A$5:$A$44,0)),0),0)))</f>
        <v/>
      </c>
      <c r="O1602" s="18">
        <f>IF(AND(B1602&amp;""="",F1602&amp;""=""),"",IF(I1602="تم التسليم",K1602+L1602-M1602-N1602,IF(I1602="مرتجع",-N1602,IF(I1602="ملغي",0,""))))</f>
        <v/>
      </c>
      <c r="P1602" s="6">
        <f>IF(AND(B1602&amp;""="",F1602&amp;""=""),"",IF(NOT(ISNUMBER(MATCH(F1602,'المنتجات'!$A$5:$A$204,0))),"كود المنتج غير معروف",IF(NOT(ISNUMBER(MATCH(E1602,'المحافظات'!$A$5:$A$44,0))),"المنطقة غير معروفة",IF(K1602&lt;0,"الخصم أكبر من قيمة الطلب",IF(I1602&amp;""="","اكتب الحالة","")))))</f>
        <v/>
      </c>
    </row>
    <row r="1603">
      <c r="A1603" s="17" t="n"/>
      <c r="B1603" s="5" t="n"/>
      <c r="C1603" s="5" t="n"/>
      <c r="D1603" s="13" t="n"/>
      <c r="E1603" s="5" t="n"/>
      <c r="F1603" s="5" t="n"/>
      <c r="G1603" s="15" t="n"/>
      <c r="H1603" s="14" t="n"/>
      <c r="I1603" s="5" t="n"/>
      <c r="J1603" s="6">
        <f>IF(AND(B1603&amp;""="",F1603&amp;""=""),"",IFERROR(INDEX('المنتجات'!$B$5:$B$204,MATCH($F1603,'المنتجات'!$A$5:$A$204,0))&amp;"",""))</f>
        <v/>
      </c>
      <c r="K1603" s="18">
        <f>IF(AND(B1603&amp;""="",F1603&amp;""=""),"",IFERROR(INDEX('المنتجات'!$D$5:$D$204,MATCH($F1603,'المنتجات'!$A$5:$A$204,0))*G1603-H1603,0))</f>
        <v/>
      </c>
      <c r="L1603" s="18">
        <f>IF(AND(B1603&amp;""="",F1603&amp;""=""),"",IF(I1603="تم التسليم",IFERROR(INDEX('المحافظات'!$B$5:$B$44,MATCH($E1603,'المحافظات'!$A$5:$A$44,0)),0),0))</f>
        <v/>
      </c>
      <c r="M1603" s="18">
        <f>IF(AND(B1603&amp;""="",F1603&amp;""=""),"",IFERROR(INDEX('المنتجات'!$C$5:$C$204,MATCH($F1603,'المنتجات'!$A$5:$A$204,0))*G1603,0))</f>
        <v/>
      </c>
      <c r="N1603" s="18">
        <f>IF(AND(B1603&amp;""="",F1603&amp;""=""),"",IF(I1603="تم التسليم",IFERROR(INDEX('المحافظات'!$C$5:$C$44,MATCH($E1603,'المحافظات'!$A$5:$A$44,0)),0),IF(I1603="مرتجع",IFERROR(INDEX('المحافظات'!$D$5:$D$44,MATCH($E1603,'المحافظات'!$A$5:$A$44,0)),0),0)))</f>
        <v/>
      </c>
      <c r="O1603" s="18">
        <f>IF(AND(B1603&amp;""="",F1603&amp;""=""),"",IF(I1603="تم التسليم",K1603+L1603-M1603-N1603,IF(I1603="مرتجع",-N1603,IF(I1603="ملغي",0,""))))</f>
        <v/>
      </c>
      <c r="P1603" s="6">
        <f>IF(AND(B1603&amp;""="",F1603&amp;""=""),"",IF(NOT(ISNUMBER(MATCH(F1603,'المنتجات'!$A$5:$A$204,0))),"كود المنتج غير معروف",IF(NOT(ISNUMBER(MATCH(E1603,'المحافظات'!$A$5:$A$44,0))),"المنطقة غير معروفة",IF(K1603&lt;0,"الخصم أكبر من قيمة الطلب",IF(I1603&amp;""="","اكتب الحالة","")))))</f>
        <v/>
      </c>
    </row>
    <row r="1604">
      <c r="A1604" s="17" t="n"/>
      <c r="B1604" s="5" t="n"/>
      <c r="C1604" s="5" t="n"/>
      <c r="D1604" s="13" t="n"/>
      <c r="E1604" s="5" t="n"/>
      <c r="F1604" s="5" t="n"/>
      <c r="G1604" s="15" t="n"/>
      <c r="H1604" s="14" t="n"/>
      <c r="I1604" s="5" t="n"/>
      <c r="J1604" s="6">
        <f>IF(AND(B1604&amp;""="",F1604&amp;""=""),"",IFERROR(INDEX('المنتجات'!$B$5:$B$204,MATCH($F1604,'المنتجات'!$A$5:$A$204,0))&amp;"",""))</f>
        <v/>
      </c>
      <c r="K1604" s="18">
        <f>IF(AND(B1604&amp;""="",F1604&amp;""=""),"",IFERROR(INDEX('المنتجات'!$D$5:$D$204,MATCH($F1604,'المنتجات'!$A$5:$A$204,0))*G1604-H1604,0))</f>
        <v/>
      </c>
      <c r="L1604" s="18">
        <f>IF(AND(B1604&amp;""="",F1604&amp;""=""),"",IF(I1604="تم التسليم",IFERROR(INDEX('المحافظات'!$B$5:$B$44,MATCH($E1604,'المحافظات'!$A$5:$A$44,0)),0),0))</f>
        <v/>
      </c>
      <c r="M1604" s="18">
        <f>IF(AND(B1604&amp;""="",F1604&amp;""=""),"",IFERROR(INDEX('المنتجات'!$C$5:$C$204,MATCH($F1604,'المنتجات'!$A$5:$A$204,0))*G1604,0))</f>
        <v/>
      </c>
      <c r="N1604" s="18">
        <f>IF(AND(B1604&amp;""="",F1604&amp;""=""),"",IF(I1604="تم التسليم",IFERROR(INDEX('المحافظات'!$C$5:$C$44,MATCH($E1604,'المحافظات'!$A$5:$A$44,0)),0),IF(I1604="مرتجع",IFERROR(INDEX('المحافظات'!$D$5:$D$44,MATCH($E1604,'المحافظات'!$A$5:$A$44,0)),0),0)))</f>
        <v/>
      </c>
      <c r="O1604" s="18">
        <f>IF(AND(B1604&amp;""="",F1604&amp;""=""),"",IF(I1604="تم التسليم",K1604+L1604-M1604-N1604,IF(I1604="مرتجع",-N1604,IF(I1604="ملغي",0,""))))</f>
        <v/>
      </c>
      <c r="P1604" s="6">
        <f>IF(AND(B1604&amp;""="",F1604&amp;""=""),"",IF(NOT(ISNUMBER(MATCH(F1604,'المنتجات'!$A$5:$A$204,0))),"كود المنتج غير معروف",IF(NOT(ISNUMBER(MATCH(E1604,'المحافظات'!$A$5:$A$44,0))),"المنطقة غير معروفة",IF(K1604&lt;0,"الخصم أكبر من قيمة الطلب",IF(I1604&amp;""="","اكتب الحالة","")))))</f>
        <v/>
      </c>
    </row>
    <row r="1605">
      <c r="A1605" s="17" t="n"/>
      <c r="B1605" s="5" t="n"/>
      <c r="C1605" s="5" t="n"/>
      <c r="D1605" s="13" t="n"/>
      <c r="E1605" s="5" t="n"/>
      <c r="F1605" s="5" t="n"/>
      <c r="G1605" s="15" t="n"/>
      <c r="H1605" s="14" t="n"/>
      <c r="I1605" s="5" t="n"/>
      <c r="J1605" s="6">
        <f>IF(AND(B1605&amp;""="",F1605&amp;""=""),"",IFERROR(INDEX('المنتجات'!$B$5:$B$204,MATCH($F1605,'المنتجات'!$A$5:$A$204,0))&amp;"",""))</f>
        <v/>
      </c>
      <c r="K1605" s="18">
        <f>IF(AND(B1605&amp;""="",F1605&amp;""=""),"",IFERROR(INDEX('المنتجات'!$D$5:$D$204,MATCH($F1605,'المنتجات'!$A$5:$A$204,0))*G1605-H1605,0))</f>
        <v/>
      </c>
      <c r="L1605" s="18">
        <f>IF(AND(B1605&amp;""="",F1605&amp;""=""),"",IF(I1605="تم التسليم",IFERROR(INDEX('المحافظات'!$B$5:$B$44,MATCH($E1605,'المحافظات'!$A$5:$A$44,0)),0),0))</f>
        <v/>
      </c>
      <c r="M1605" s="18">
        <f>IF(AND(B1605&amp;""="",F1605&amp;""=""),"",IFERROR(INDEX('المنتجات'!$C$5:$C$204,MATCH($F1605,'المنتجات'!$A$5:$A$204,0))*G1605,0))</f>
        <v/>
      </c>
      <c r="N1605" s="18">
        <f>IF(AND(B1605&amp;""="",F1605&amp;""=""),"",IF(I1605="تم التسليم",IFERROR(INDEX('المحافظات'!$C$5:$C$44,MATCH($E1605,'المحافظات'!$A$5:$A$44,0)),0),IF(I1605="مرتجع",IFERROR(INDEX('المحافظات'!$D$5:$D$44,MATCH($E1605,'المحافظات'!$A$5:$A$44,0)),0),0)))</f>
        <v/>
      </c>
      <c r="O1605" s="18">
        <f>IF(AND(B1605&amp;""="",F1605&amp;""=""),"",IF(I1605="تم التسليم",K1605+L1605-M1605-N1605,IF(I1605="مرتجع",-N1605,IF(I1605="ملغي",0,""))))</f>
        <v/>
      </c>
      <c r="P1605" s="6">
        <f>IF(AND(B1605&amp;""="",F1605&amp;""=""),"",IF(NOT(ISNUMBER(MATCH(F1605,'المنتجات'!$A$5:$A$204,0))),"كود المنتج غير معروف",IF(NOT(ISNUMBER(MATCH(E1605,'المحافظات'!$A$5:$A$44,0))),"المنطقة غير معروفة",IF(K1605&lt;0,"الخصم أكبر من قيمة الطلب",IF(I1605&amp;""="","اكتب الحالة","")))))</f>
        <v/>
      </c>
    </row>
    <row r="1606">
      <c r="A1606" s="17" t="n"/>
      <c r="B1606" s="5" t="n"/>
      <c r="C1606" s="5" t="n"/>
      <c r="D1606" s="13" t="n"/>
      <c r="E1606" s="5" t="n"/>
      <c r="F1606" s="5" t="n"/>
      <c r="G1606" s="15" t="n"/>
      <c r="H1606" s="14" t="n"/>
      <c r="I1606" s="5" t="n"/>
      <c r="J1606" s="6">
        <f>IF(AND(B1606&amp;""="",F1606&amp;""=""),"",IFERROR(INDEX('المنتجات'!$B$5:$B$204,MATCH($F1606,'المنتجات'!$A$5:$A$204,0))&amp;"",""))</f>
        <v/>
      </c>
      <c r="K1606" s="18">
        <f>IF(AND(B1606&amp;""="",F1606&amp;""=""),"",IFERROR(INDEX('المنتجات'!$D$5:$D$204,MATCH($F1606,'المنتجات'!$A$5:$A$204,0))*G1606-H1606,0))</f>
        <v/>
      </c>
      <c r="L1606" s="18">
        <f>IF(AND(B1606&amp;""="",F1606&amp;""=""),"",IF(I1606="تم التسليم",IFERROR(INDEX('المحافظات'!$B$5:$B$44,MATCH($E1606,'المحافظات'!$A$5:$A$44,0)),0),0))</f>
        <v/>
      </c>
      <c r="M1606" s="18">
        <f>IF(AND(B1606&amp;""="",F1606&amp;""=""),"",IFERROR(INDEX('المنتجات'!$C$5:$C$204,MATCH($F1606,'المنتجات'!$A$5:$A$204,0))*G1606,0))</f>
        <v/>
      </c>
      <c r="N1606" s="18">
        <f>IF(AND(B1606&amp;""="",F1606&amp;""=""),"",IF(I1606="تم التسليم",IFERROR(INDEX('المحافظات'!$C$5:$C$44,MATCH($E1606,'المحافظات'!$A$5:$A$44,0)),0),IF(I1606="مرتجع",IFERROR(INDEX('المحافظات'!$D$5:$D$44,MATCH($E1606,'المحافظات'!$A$5:$A$44,0)),0),0)))</f>
        <v/>
      </c>
      <c r="O1606" s="18">
        <f>IF(AND(B1606&amp;""="",F1606&amp;""=""),"",IF(I1606="تم التسليم",K1606+L1606-M1606-N1606,IF(I1606="مرتجع",-N1606,IF(I1606="ملغي",0,""))))</f>
        <v/>
      </c>
      <c r="P1606" s="6">
        <f>IF(AND(B1606&amp;""="",F1606&amp;""=""),"",IF(NOT(ISNUMBER(MATCH(F1606,'المنتجات'!$A$5:$A$204,0))),"كود المنتج غير معروف",IF(NOT(ISNUMBER(MATCH(E1606,'المحافظات'!$A$5:$A$44,0))),"المنطقة غير معروفة",IF(K1606&lt;0,"الخصم أكبر من قيمة الطلب",IF(I1606&amp;""="","اكتب الحالة","")))))</f>
        <v/>
      </c>
    </row>
    <row r="1607">
      <c r="A1607" s="17" t="n"/>
      <c r="B1607" s="5" t="n"/>
      <c r="C1607" s="5" t="n"/>
      <c r="D1607" s="13" t="n"/>
      <c r="E1607" s="5" t="n"/>
      <c r="F1607" s="5" t="n"/>
      <c r="G1607" s="15" t="n"/>
      <c r="H1607" s="14" t="n"/>
      <c r="I1607" s="5" t="n"/>
      <c r="J1607" s="6">
        <f>IF(AND(B1607&amp;""="",F1607&amp;""=""),"",IFERROR(INDEX('المنتجات'!$B$5:$B$204,MATCH($F1607,'المنتجات'!$A$5:$A$204,0))&amp;"",""))</f>
        <v/>
      </c>
      <c r="K1607" s="18">
        <f>IF(AND(B1607&amp;""="",F1607&amp;""=""),"",IFERROR(INDEX('المنتجات'!$D$5:$D$204,MATCH($F1607,'المنتجات'!$A$5:$A$204,0))*G1607-H1607,0))</f>
        <v/>
      </c>
      <c r="L1607" s="18">
        <f>IF(AND(B1607&amp;""="",F1607&amp;""=""),"",IF(I1607="تم التسليم",IFERROR(INDEX('المحافظات'!$B$5:$B$44,MATCH($E1607,'المحافظات'!$A$5:$A$44,0)),0),0))</f>
        <v/>
      </c>
      <c r="M1607" s="18">
        <f>IF(AND(B1607&amp;""="",F1607&amp;""=""),"",IFERROR(INDEX('المنتجات'!$C$5:$C$204,MATCH($F1607,'المنتجات'!$A$5:$A$204,0))*G1607,0))</f>
        <v/>
      </c>
      <c r="N1607" s="18">
        <f>IF(AND(B1607&amp;""="",F1607&amp;""=""),"",IF(I1607="تم التسليم",IFERROR(INDEX('المحافظات'!$C$5:$C$44,MATCH($E1607,'المحافظات'!$A$5:$A$44,0)),0),IF(I1607="مرتجع",IFERROR(INDEX('المحافظات'!$D$5:$D$44,MATCH($E1607,'المحافظات'!$A$5:$A$44,0)),0),0)))</f>
        <v/>
      </c>
      <c r="O1607" s="18">
        <f>IF(AND(B1607&amp;""="",F1607&amp;""=""),"",IF(I1607="تم التسليم",K1607+L1607-M1607-N1607,IF(I1607="مرتجع",-N1607,IF(I1607="ملغي",0,""))))</f>
        <v/>
      </c>
      <c r="P1607" s="6">
        <f>IF(AND(B1607&amp;""="",F1607&amp;""=""),"",IF(NOT(ISNUMBER(MATCH(F1607,'المنتجات'!$A$5:$A$204,0))),"كود المنتج غير معروف",IF(NOT(ISNUMBER(MATCH(E1607,'المحافظات'!$A$5:$A$44,0))),"المنطقة غير معروفة",IF(K1607&lt;0,"الخصم أكبر من قيمة الطلب",IF(I1607&amp;""="","اكتب الحالة","")))))</f>
        <v/>
      </c>
    </row>
    <row r="1608">
      <c r="A1608" s="17" t="n"/>
      <c r="B1608" s="5" t="n"/>
      <c r="C1608" s="5" t="n"/>
      <c r="D1608" s="13" t="n"/>
      <c r="E1608" s="5" t="n"/>
      <c r="F1608" s="5" t="n"/>
      <c r="G1608" s="15" t="n"/>
      <c r="H1608" s="14" t="n"/>
      <c r="I1608" s="5" t="n"/>
      <c r="J1608" s="6">
        <f>IF(AND(B1608&amp;""="",F1608&amp;""=""),"",IFERROR(INDEX('المنتجات'!$B$5:$B$204,MATCH($F1608,'المنتجات'!$A$5:$A$204,0))&amp;"",""))</f>
        <v/>
      </c>
      <c r="K1608" s="18">
        <f>IF(AND(B1608&amp;""="",F1608&amp;""=""),"",IFERROR(INDEX('المنتجات'!$D$5:$D$204,MATCH($F1608,'المنتجات'!$A$5:$A$204,0))*G1608-H1608,0))</f>
        <v/>
      </c>
      <c r="L1608" s="18">
        <f>IF(AND(B1608&amp;""="",F1608&amp;""=""),"",IF(I1608="تم التسليم",IFERROR(INDEX('المحافظات'!$B$5:$B$44,MATCH($E1608,'المحافظات'!$A$5:$A$44,0)),0),0))</f>
        <v/>
      </c>
      <c r="M1608" s="18">
        <f>IF(AND(B1608&amp;""="",F1608&amp;""=""),"",IFERROR(INDEX('المنتجات'!$C$5:$C$204,MATCH($F1608,'المنتجات'!$A$5:$A$204,0))*G1608,0))</f>
        <v/>
      </c>
      <c r="N1608" s="18">
        <f>IF(AND(B1608&amp;""="",F1608&amp;""=""),"",IF(I1608="تم التسليم",IFERROR(INDEX('المحافظات'!$C$5:$C$44,MATCH($E1608,'المحافظات'!$A$5:$A$44,0)),0),IF(I1608="مرتجع",IFERROR(INDEX('المحافظات'!$D$5:$D$44,MATCH($E1608,'المحافظات'!$A$5:$A$44,0)),0),0)))</f>
        <v/>
      </c>
      <c r="O1608" s="18">
        <f>IF(AND(B1608&amp;""="",F1608&amp;""=""),"",IF(I1608="تم التسليم",K1608+L1608-M1608-N1608,IF(I1608="مرتجع",-N1608,IF(I1608="ملغي",0,""))))</f>
        <v/>
      </c>
      <c r="P1608" s="6">
        <f>IF(AND(B1608&amp;""="",F1608&amp;""=""),"",IF(NOT(ISNUMBER(MATCH(F1608,'المنتجات'!$A$5:$A$204,0))),"كود المنتج غير معروف",IF(NOT(ISNUMBER(MATCH(E1608,'المحافظات'!$A$5:$A$44,0))),"المنطقة غير معروفة",IF(K1608&lt;0,"الخصم أكبر من قيمة الطلب",IF(I1608&amp;""="","اكتب الحالة","")))))</f>
        <v/>
      </c>
    </row>
    <row r="1609">
      <c r="A1609" s="17" t="n"/>
      <c r="B1609" s="5" t="n"/>
      <c r="C1609" s="5" t="n"/>
      <c r="D1609" s="13" t="n"/>
      <c r="E1609" s="5" t="n"/>
      <c r="F1609" s="5" t="n"/>
      <c r="G1609" s="15" t="n"/>
      <c r="H1609" s="14" t="n"/>
      <c r="I1609" s="5" t="n"/>
      <c r="J1609" s="6">
        <f>IF(AND(B1609&amp;""="",F1609&amp;""=""),"",IFERROR(INDEX('المنتجات'!$B$5:$B$204,MATCH($F1609,'المنتجات'!$A$5:$A$204,0))&amp;"",""))</f>
        <v/>
      </c>
      <c r="K1609" s="18">
        <f>IF(AND(B1609&amp;""="",F1609&amp;""=""),"",IFERROR(INDEX('المنتجات'!$D$5:$D$204,MATCH($F1609,'المنتجات'!$A$5:$A$204,0))*G1609-H1609,0))</f>
        <v/>
      </c>
      <c r="L1609" s="18">
        <f>IF(AND(B1609&amp;""="",F1609&amp;""=""),"",IF(I1609="تم التسليم",IFERROR(INDEX('المحافظات'!$B$5:$B$44,MATCH($E1609,'المحافظات'!$A$5:$A$44,0)),0),0))</f>
        <v/>
      </c>
      <c r="M1609" s="18">
        <f>IF(AND(B1609&amp;""="",F1609&amp;""=""),"",IFERROR(INDEX('المنتجات'!$C$5:$C$204,MATCH($F1609,'المنتجات'!$A$5:$A$204,0))*G1609,0))</f>
        <v/>
      </c>
      <c r="N1609" s="18">
        <f>IF(AND(B1609&amp;""="",F1609&amp;""=""),"",IF(I1609="تم التسليم",IFERROR(INDEX('المحافظات'!$C$5:$C$44,MATCH($E1609,'المحافظات'!$A$5:$A$44,0)),0),IF(I1609="مرتجع",IFERROR(INDEX('المحافظات'!$D$5:$D$44,MATCH($E1609,'المحافظات'!$A$5:$A$44,0)),0),0)))</f>
        <v/>
      </c>
      <c r="O1609" s="18">
        <f>IF(AND(B1609&amp;""="",F1609&amp;""=""),"",IF(I1609="تم التسليم",K1609+L1609-M1609-N1609,IF(I1609="مرتجع",-N1609,IF(I1609="ملغي",0,""))))</f>
        <v/>
      </c>
      <c r="P1609" s="6">
        <f>IF(AND(B1609&amp;""="",F1609&amp;""=""),"",IF(NOT(ISNUMBER(MATCH(F1609,'المنتجات'!$A$5:$A$204,0))),"كود المنتج غير معروف",IF(NOT(ISNUMBER(MATCH(E1609,'المحافظات'!$A$5:$A$44,0))),"المنطقة غير معروفة",IF(K1609&lt;0,"الخصم أكبر من قيمة الطلب",IF(I1609&amp;""="","اكتب الحالة","")))))</f>
        <v/>
      </c>
    </row>
    <row r="1610">
      <c r="A1610" s="17" t="n"/>
      <c r="B1610" s="5" t="n"/>
      <c r="C1610" s="5" t="n"/>
      <c r="D1610" s="13" t="n"/>
      <c r="E1610" s="5" t="n"/>
      <c r="F1610" s="5" t="n"/>
      <c r="G1610" s="15" t="n"/>
      <c r="H1610" s="14" t="n"/>
      <c r="I1610" s="5" t="n"/>
      <c r="J1610" s="6">
        <f>IF(AND(B1610&amp;""="",F1610&amp;""=""),"",IFERROR(INDEX('المنتجات'!$B$5:$B$204,MATCH($F1610,'المنتجات'!$A$5:$A$204,0))&amp;"",""))</f>
        <v/>
      </c>
      <c r="K1610" s="18">
        <f>IF(AND(B1610&amp;""="",F1610&amp;""=""),"",IFERROR(INDEX('المنتجات'!$D$5:$D$204,MATCH($F1610,'المنتجات'!$A$5:$A$204,0))*G1610-H1610,0))</f>
        <v/>
      </c>
      <c r="L1610" s="18">
        <f>IF(AND(B1610&amp;""="",F1610&amp;""=""),"",IF(I1610="تم التسليم",IFERROR(INDEX('المحافظات'!$B$5:$B$44,MATCH($E1610,'المحافظات'!$A$5:$A$44,0)),0),0))</f>
        <v/>
      </c>
      <c r="M1610" s="18">
        <f>IF(AND(B1610&amp;""="",F1610&amp;""=""),"",IFERROR(INDEX('المنتجات'!$C$5:$C$204,MATCH($F1610,'المنتجات'!$A$5:$A$204,0))*G1610,0))</f>
        <v/>
      </c>
      <c r="N1610" s="18">
        <f>IF(AND(B1610&amp;""="",F1610&amp;""=""),"",IF(I1610="تم التسليم",IFERROR(INDEX('المحافظات'!$C$5:$C$44,MATCH($E1610,'المحافظات'!$A$5:$A$44,0)),0),IF(I1610="مرتجع",IFERROR(INDEX('المحافظات'!$D$5:$D$44,MATCH($E1610,'المحافظات'!$A$5:$A$44,0)),0),0)))</f>
        <v/>
      </c>
      <c r="O1610" s="18">
        <f>IF(AND(B1610&amp;""="",F1610&amp;""=""),"",IF(I1610="تم التسليم",K1610+L1610-M1610-N1610,IF(I1610="مرتجع",-N1610,IF(I1610="ملغي",0,""))))</f>
        <v/>
      </c>
      <c r="P1610" s="6">
        <f>IF(AND(B1610&amp;""="",F1610&amp;""=""),"",IF(NOT(ISNUMBER(MATCH(F1610,'المنتجات'!$A$5:$A$204,0))),"كود المنتج غير معروف",IF(NOT(ISNUMBER(MATCH(E1610,'المحافظات'!$A$5:$A$44,0))),"المنطقة غير معروفة",IF(K1610&lt;0,"الخصم أكبر من قيمة الطلب",IF(I1610&amp;""="","اكتب الحالة","")))))</f>
        <v/>
      </c>
    </row>
    <row r="1611">
      <c r="A1611" s="17" t="n"/>
      <c r="B1611" s="5" t="n"/>
      <c r="C1611" s="5" t="n"/>
      <c r="D1611" s="13" t="n"/>
      <c r="E1611" s="5" t="n"/>
      <c r="F1611" s="5" t="n"/>
      <c r="G1611" s="15" t="n"/>
      <c r="H1611" s="14" t="n"/>
      <c r="I1611" s="5" t="n"/>
      <c r="J1611" s="6">
        <f>IF(AND(B1611&amp;""="",F1611&amp;""=""),"",IFERROR(INDEX('المنتجات'!$B$5:$B$204,MATCH($F1611,'المنتجات'!$A$5:$A$204,0))&amp;"",""))</f>
        <v/>
      </c>
      <c r="K1611" s="18">
        <f>IF(AND(B1611&amp;""="",F1611&amp;""=""),"",IFERROR(INDEX('المنتجات'!$D$5:$D$204,MATCH($F1611,'المنتجات'!$A$5:$A$204,0))*G1611-H1611,0))</f>
        <v/>
      </c>
      <c r="L1611" s="18">
        <f>IF(AND(B1611&amp;""="",F1611&amp;""=""),"",IF(I1611="تم التسليم",IFERROR(INDEX('المحافظات'!$B$5:$B$44,MATCH($E1611,'المحافظات'!$A$5:$A$44,0)),0),0))</f>
        <v/>
      </c>
      <c r="M1611" s="18">
        <f>IF(AND(B1611&amp;""="",F1611&amp;""=""),"",IFERROR(INDEX('المنتجات'!$C$5:$C$204,MATCH($F1611,'المنتجات'!$A$5:$A$204,0))*G1611,0))</f>
        <v/>
      </c>
      <c r="N1611" s="18">
        <f>IF(AND(B1611&amp;""="",F1611&amp;""=""),"",IF(I1611="تم التسليم",IFERROR(INDEX('المحافظات'!$C$5:$C$44,MATCH($E1611,'المحافظات'!$A$5:$A$44,0)),0),IF(I1611="مرتجع",IFERROR(INDEX('المحافظات'!$D$5:$D$44,MATCH($E1611,'المحافظات'!$A$5:$A$44,0)),0),0)))</f>
        <v/>
      </c>
      <c r="O1611" s="18">
        <f>IF(AND(B1611&amp;""="",F1611&amp;""=""),"",IF(I1611="تم التسليم",K1611+L1611-M1611-N1611,IF(I1611="مرتجع",-N1611,IF(I1611="ملغي",0,""))))</f>
        <v/>
      </c>
      <c r="P1611" s="6">
        <f>IF(AND(B1611&amp;""="",F1611&amp;""=""),"",IF(NOT(ISNUMBER(MATCH(F1611,'المنتجات'!$A$5:$A$204,0))),"كود المنتج غير معروف",IF(NOT(ISNUMBER(MATCH(E1611,'المحافظات'!$A$5:$A$44,0))),"المنطقة غير معروفة",IF(K1611&lt;0,"الخصم أكبر من قيمة الطلب",IF(I1611&amp;""="","اكتب الحالة","")))))</f>
        <v/>
      </c>
    </row>
    <row r="1612">
      <c r="A1612" s="17" t="n"/>
      <c r="B1612" s="5" t="n"/>
      <c r="C1612" s="5" t="n"/>
      <c r="D1612" s="13" t="n"/>
      <c r="E1612" s="5" t="n"/>
      <c r="F1612" s="5" t="n"/>
      <c r="G1612" s="15" t="n"/>
      <c r="H1612" s="14" t="n"/>
      <c r="I1612" s="5" t="n"/>
      <c r="J1612" s="6">
        <f>IF(AND(B1612&amp;""="",F1612&amp;""=""),"",IFERROR(INDEX('المنتجات'!$B$5:$B$204,MATCH($F1612,'المنتجات'!$A$5:$A$204,0))&amp;"",""))</f>
        <v/>
      </c>
      <c r="K1612" s="18">
        <f>IF(AND(B1612&amp;""="",F1612&amp;""=""),"",IFERROR(INDEX('المنتجات'!$D$5:$D$204,MATCH($F1612,'المنتجات'!$A$5:$A$204,0))*G1612-H1612,0))</f>
        <v/>
      </c>
      <c r="L1612" s="18">
        <f>IF(AND(B1612&amp;""="",F1612&amp;""=""),"",IF(I1612="تم التسليم",IFERROR(INDEX('المحافظات'!$B$5:$B$44,MATCH($E1612,'المحافظات'!$A$5:$A$44,0)),0),0))</f>
        <v/>
      </c>
      <c r="M1612" s="18">
        <f>IF(AND(B1612&amp;""="",F1612&amp;""=""),"",IFERROR(INDEX('المنتجات'!$C$5:$C$204,MATCH($F1612,'المنتجات'!$A$5:$A$204,0))*G1612,0))</f>
        <v/>
      </c>
      <c r="N1612" s="18">
        <f>IF(AND(B1612&amp;""="",F1612&amp;""=""),"",IF(I1612="تم التسليم",IFERROR(INDEX('المحافظات'!$C$5:$C$44,MATCH($E1612,'المحافظات'!$A$5:$A$44,0)),0),IF(I1612="مرتجع",IFERROR(INDEX('المحافظات'!$D$5:$D$44,MATCH($E1612,'المحافظات'!$A$5:$A$44,0)),0),0)))</f>
        <v/>
      </c>
      <c r="O1612" s="18">
        <f>IF(AND(B1612&amp;""="",F1612&amp;""=""),"",IF(I1612="تم التسليم",K1612+L1612-M1612-N1612,IF(I1612="مرتجع",-N1612,IF(I1612="ملغي",0,""))))</f>
        <v/>
      </c>
      <c r="P1612" s="6">
        <f>IF(AND(B1612&amp;""="",F1612&amp;""=""),"",IF(NOT(ISNUMBER(MATCH(F1612,'المنتجات'!$A$5:$A$204,0))),"كود المنتج غير معروف",IF(NOT(ISNUMBER(MATCH(E1612,'المحافظات'!$A$5:$A$44,0))),"المنطقة غير معروفة",IF(K1612&lt;0,"الخصم أكبر من قيمة الطلب",IF(I1612&amp;""="","اكتب الحالة","")))))</f>
        <v/>
      </c>
    </row>
    <row r="1613">
      <c r="A1613" s="17" t="n"/>
      <c r="B1613" s="5" t="n"/>
      <c r="C1613" s="5" t="n"/>
      <c r="D1613" s="13" t="n"/>
      <c r="E1613" s="5" t="n"/>
      <c r="F1613" s="5" t="n"/>
      <c r="G1613" s="15" t="n"/>
      <c r="H1613" s="14" t="n"/>
      <c r="I1613" s="5" t="n"/>
      <c r="J1613" s="6">
        <f>IF(AND(B1613&amp;""="",F1613&amp;""=""),"",IFERROR(INDEX('المنتجات'!$B$5:$B$204,MATCH($F1613,'المنتجات'!$A$5:$A$204,0))&amp;"",""))</f>
        <v/>
      </c>
      <c r="K1613" s="18">
        <f>IF(AND(B1613&amp;""="",F1613&amp;""=""),"",IFERROR(INDEX('المنتجات'!$D$5:$D$204,MATCH($F1613,'المنتجات'!$A$5:$A$204,0))*G1613-H1613,0))</f>
        <v/>
      </c>
      <c r="L1613" s="18">
        <f>IF(AND(B1613&amp;""="",F1613&amp;""=""),"",IF(I1613="تم التسليم",IFERROR(INDEX('المحافظات'!$B$5:$B$44,MATCH($E1613,'المحافظات'!$A$5:$A$44,0)),0),0))</f>
        <v/>
      </c>
      <c r="M1613" s="18">
        <f>IF(AND(B1613&amp;""="",F1613&amp;""=""),"",IFERROR(INDEX('المنتجات'!$C$5:$C$204,MATCH($F1613,'المنتجات'!$A$5:$A$204,0))*G1613,0))</f>
        <v/>
      </c>
      <c r="N1613" s="18">
        <f>IF(AND(B1613&amp;""="",F1613&amp;""=""),"",IF(I1613="تم التسليم",IFERROR(INDEX('المحافظات'!$C$5:$C$44,MATCH($E1613,'المحافظات'!$A$5:$A$44,0)),0),IF(I1613="مرتجع",IFERROR(INDEX('المحافظات'!$D$5:$D$44,MATCH($E1613,'المحافظات'!$A$5:$A$44,0)),0),0)))</f>
        <v/>
      </c>
      <c r="O1613" s="18">
        <f>IF(AND(B1613&amp;""="",F1613&amp;""=""),"",IF(I1613="تم التسليم",K1613+L1613-M1613-N1613,IF(I1613="مرتجع",-N1613,IF(I1613="ملغي",0,""))))</f>
        <v/>
      </c>
      <c r="P1613" s="6">
        <f>IF(AND(B1613&amp;""="",F1613&amp;""=""),"",IF(NOT(ISNUMBER(MATCH(F1613,'المنتجات'!$A$5:$A$204,0))),"كود المنتج غير معروف",IF(NOT(ISNUMBER(MATCH(E1613,'المحافظات'!$A$5:$A$44,0))),"المنطقة غير معروفة",IF(K1613&lt;0,"الخصم أكبر من قيمة الطلب",IF(I1613&amp;""="","اكتب الحالة","")))))</f>
        <v/>
      </c>
    </row>
    <row r="1614">
      <c r="A1614" s="17" t="n"/>
      <c r="B1614" s="5" t="n"/>
      <c r="C1614" s="5" t="n"/>
      <c r="D1614" s="13" t="n"/>
      <c r="E1614" s="5" t="n"/>
      <c r="F1614" s="5" t="n"/>
      <c r="G1614" s="15" t="n"/>
      <c r="H1614" s="14" t="n"/>
      <c r="I1614" s="5" t="n"/>
      <c r="J1614" s="6">
        <f>IF(AND(B1614&amp;""="",F1614&amp;""=""),"",IFERROR(INDEX('المنتجات'!$B$5:$B$204,MATCH($F1614,'المنتجات'!$A$5:$A$204,0))&amp;"",""))</f>
        <v/>
      </c>
      <c r="K1614" s="18">
        <f>IF(AND(B1614&amp;""="",F1614&amp;""=""),"",IFERROR(INDEX('المنتجات'!$D$5:$D$204,MATCH($F1614,'المنتجات'!$A$5:$A$204,0))*G1614-H1614,0))</f>
        <v/>
      </c>
      <c r="L1614" s="18">
        <f>IF(AND(B1614&amp;""="",F1614&amp;""=""),"",IF(I1614="تم التسليم",IFERROR(INDEX('المحافظات'!$B$5:$B$44,MATCH($E1614,'المحافظات'!$A$5:$A$44,0)),0),0))</f>
        <v/>
      </c>
      <c r="M1614" s="18">
        <f>IF(AND(B1614&amp;""="",F1614&amp;""=""),"",IFERROR(INDEX('المنتجات'!$C$5:$C$204,MATCH($F1614,'المنتجات'!$A$5:$A$204,0))*G1614,0))</f>
        <v/>
      </c>
      <c r="N1614" s="18">
        <f>IF(AND(B1614&amp;""="",F1614&amp;""=""),"",IF(I1614="تم التسليم",IFERROR(INDEX('المحافظات'!$C$5:$C$44,MATCH($E1614,'المحافظات'!$A$5:$A$44,0)),0),IF(I1614="مرتجع",IFERROR(INDEX('المحافظات'!$D$5:$D$44,MATCH($E1614,'المحافظات'!$A$5:$A$44,0)),0),0)))</f>
        <v/>
      </c>
      <c r="O1614" s="18">
        <f>IF(AND(B1614&amp;""="",F1614&amp;""=""),"",IF(I1614="تم التسليم",K1614+L1614-M1614-N1614,IF(I1614="مرتجع",-N1614,IF(I1614="ملغي",0,""))))</f>
        <v/>
      </c>
      <c r="P1614" s="6">
        <f>IF(AND(B1614&amp;""="",F1614&amp;""=""),"",IF(NOT(ISNUMBER(MATCH(F1614,'المنتجات'!$A$5:$A$204,0))),"كود المنتج غير معروف",IF(NOT(ISNUMBER(MATCH(E1614,'المحافظات'!$A$5:$A$44,0))),"المنطقة غير معروفة",IF(K1614&lt;0,"الخصم أكبر من قيمة الطلب",IF(I1614&amp;""="","اكتب الحالة","")))))</f>
        <v/>
      </c>
    </row>
    <row r="1615">
      <c r="A1615" s="17" t="n"/>
      <c r="B1615" s="5" t="n"/>
      <c r="C1615" s="5" t="n"/>
      <c r="D1615" s="13" t="n"/>
      <c r="E1615" s="5" t="n"/>
      <c r="F1615" s="5" t="n"/>
      <c r="G1615" s="15" t="n"/>
      <c r="H1615" s="14" t="n"/>
      <c r="I1615" s="5" t="n"/>
      <c r="J1615" s="6">
        <f>IF(AND(B1615&amp;""="",F1615&amp;""=""),"",IFERROR(INDEX('المنتجات'!$B$5:$B$204,MATCH($F1615,'المنتجات'!$A$5:$A$204,0))&amp;"",""))</f>
        <v/>
      </c>
      <c r="K1615" s="18">
        <f>IF(AND(B1615&amp;""="",F1615&amp;""=""),"",IFERROR(INDEX('المنتجات'!$D$5:$D$204,MATCH($F1615,'المنتجات'!$A$5:$A$204,0))*G1615-H1615,0))</f>
        <v/>
      </c>
      <c r="L1615" s="18">
        <f>IF(AND(B1615&amp;""="",F1615&amp;""=""),"",IF(I1615="تم التسليم",IFERROR(INDEX('المحافظات'!$B$5:$B$44,MATCH($E1615,'المحافظات'!$A$5:$A$44,0)),0),0))</f>
        <v/>
      </c>
      <c r="M1615" s="18">
        <f>IF(AND(B1615&amp;""="",F1615&amp;""=""),"",IFERROR(INDEX('المنتجات'!$C$5:$C$204,MATCH($F1615,'المنتجات'!$A$5:$A$204,0))*G1615,0))</f>
        <v/>
      </c>
      <c r="N1615" s="18">
        <f>IF(AND(B1615&amp;""="",F1615&amp;""=""),"",IF(I1615="تم التسليم",IFERROR(INDEX('المحافظات'!$C$5:$C$44,MATCH($E1615,'المحافظات'!$A$5:$A$44,0)),0),IF(I1615="مرتجع",IFERROR(INDEX('المحافظات'!$D$5:$D$44,MATCH($E1615,'المحافظات'!$A$5:$A$44,0)),0),0)))</f>
        <v/>
      </c>
      <c r="O1615" s="18">
        <f>IF(AND(B1615&amp;""="",F1615&amp;""=""),"",IF(I1615="تم التسليم",K1615+L1615-M1615-N1615,IF(I1615="مرتجع",-N1615,IF(I1615="ملغي",0,""))))</f>
        <v/>
      </c>
      <c r="P1615" s="6">
        <f>IF(AND(B1615&amp;""="",F1615&amp;""=""),"",IF(NOT(ISNUMBER(MATCH(F1615,'المنتجات'!$A$5:$A$204,0))),"كود المنتج غير معروف",IF(NOT(ISNUMBER(MATCH(E1615,'المحافظات'!$A$5:$A$44,0))),"المنطقة غير معروفة",IF(K1615&lt;0,"الخصم أكبر من قيمة الطلب",IF(I1615&amp;""="","اكتب الحالة","")))))</f>
        <v/>
      </c>
    </row>
    <row r="1616">
      <c r="A1616" s="17" t="n"/>
      <c r="B1616" s="5" t="n"/>
      <c r="C1616" s="5" t="n"/>
      <c r="D1616" s="13" t="n"/>
      <c r="E1616" s="5" t="n"/>
      <c r="F1616" s="5" t="n"/>
      <c r="G1616" s="15" t="n"/>
      <c r="H1616" s="14" t="n"/>
      <c r="I1616" s="5" t="n"/>
      <c r="J1616" s="6">
        <f>IF(AND(B1616&amp;""="",F1616&amp;""=""),"",IFERROR(INDEX('المنتجات'!$B$5:$B$204,MATCH($F1616,'المنتجات'!$A$5:$A$204,0))&amp;"",""))</f>
        <v/>
      </c>
      <c r="K1616" s="18">
        <f>IF(AND(B1616&amp;""="",F1616&amp;""=""),"",IFERROR(INDEX('المنتجات'!$D$5:$D$204,MATCH($F1616,'المنتجات'!$A$5:$A$204,0))*G1616-H1616,0))</f>
        <v/>
      </c>
      <c r="L1616" s="18">
        <f>IF(AND(B1616&amp;""="",F1616&amp;""=""),"",IF(I1616="تم التسليم",IFERROR(INDEX('المحافظات'!$B$5:$B$44,MATCH($E1616,'المحافظات'!$A$5:$A$44,0)),0),0))</f>
        <v/>
      </c>
      <c r="M1616" s="18">
        <f>IF(AND(B1616&amp;""="",F1616&amp;""=""),"",IFERROR(INDEX('المنتجات'!$C$5:$C$204,MATCH($F1616,'المنتجات'!$A$5:$A$204,0))*G1616,0))</f>
        <v/>
      </c>
      <c r="N1616" s="18">
        <f>IF(AND(B1616&amp;""="",F1616&amp;""=""),"",IF(I1616="تم التسليم",IFERROR(INDEX('المحافظات'!$C$5:$C$44,MATCH($E1616,'المحافظات'!$A$5:$A$44,0)),0),IF(I1616="مرتجع",IFERROR(INDEX('المحافظات'!$D$5:$D$44,MATCH($E1616,'المحافظات'!$A$5:$A$44,0)),0),0)))</f>
        <v/>
      </c>
      <c r="O1616" s="18">
        <f>IF(AND(B1616&amp;""="",F1616&amp;""=""),"",IF(I1616="تم التسليم",K1616+L1616-M1616-N1616,IF(I1616="مرتجع",-N1616,IF(I1616="ملغي",0,""))))</f>
        <v/>
      </c>
      <c r="P1616" s="6">
        <f>IF(AND(B1616&amp;""="",F1616&amp;""=""),"",IF(NOT(ISNUMBER(MATCH(F1616,'المنتجات'!$A$5:$A$204,0))),"كود المنتج غير معروف",IF(NOT(ISNUMBER(MATCH(E1616,'المحافظات'!$A$5:$A$44,0))),"المنطقة غير معروفة",IF(K1616&lt;0,"الخصم أكبر من قيمة الطلب",IF(I1616&amp;""="","اكتب الحالة","")))))</f>
        <v/>
      </c>
    </row>
    <row r="1617">
      <c r="A1617" s="17" t="n"/>
      <c r="B1617" s="5" t="n"/>
      <c r="C1617" s="5" t="n"/>
      <c r="D1617" s="13" t="n"/>
      <c r="E1617" s="5" t="n"/>
      <c r="F1617" s="5" t="n"/>
      <c r="G1617" s="15" t="n"/>
      <c r="H1617" s="14" t="n"/>
      <c r="I1617" s="5" t="n"/>
      <c r="J1617" s="6">
        <f>IF(AND(B1617&amp;""="",F1617&amp;""=""),"",IFERROR(INDEX('المنتجات'!$B$5:$B$204,MATCH($F1617,'المنتجات'!$A$5:$A$204,0))&amp;"",""))</f>
        <v/>
      </c>
      <c r="K1617" s="18">
        <f>IF(AND(B1617&amp;""="",F1617&amp;""=""),"",IFERROR(INDEX('المنتجات'!$D$5:$D$204,MATCH($F1617,'المنتجات'!$A$5:$A$204,0))*G1617-H1617,0))</f>
        <v/>
      </c>
      <c r="L1617" s="18">
        <f>IF(AND(B1617&amp;""="",F1617&amp;""=""),"",IF(I1617="تم التسليم",IFERROR(INDEX('المحافظات'!$B$5:$B$44,MATCH($E1617,'المحافظات'!$A$5:$A$44,0)),0),0))</f>
        <v/>
      </c>
      <c r="M1617" s="18">
        <f>IF(AND(B1617&amp;""="",F1617&amp;""=""),"",IFERROR(INDEX('المنتجات'!$C$5:$C$204,MATCH($F1617,'المنتجات'!$A$5:$A$204,0))*G1617,0))</f>
        <v/>
      </c>
      <c r="N1617" s="18">
        <f>IF(AND(B1617&amp;""="",F1617&amp;""=""),"",IF(I1617="تم التسليم",IFERROR(INDEX('المحافظات'!$C$5:$C$44,MATCH($E1617,'المحافظات'!$A$5:$A$44,0)),0),IF(I1617="مرتجع",IFERROR(INDEX('المحافظات'!$D$5:$D$44,MATCH($E1617,'المحافظات'!$A$5:$A$44,0)),0),0)))</f>
        <v/>
      </c>
      <c r="O1617" s="18">
        <f>IF(AND(B1617&amp;""="",F1617&amp;""=""),"",IF(I1617="تم التسليم",K1617+L1617-M1617-N1617,IF(I1617="مرتجع",-N1617,IF(I1617="ملغي",0,""))))</f>
        <v/>
      </c>
      <c r="P1617" s="6">
        <f>IF(AND(B1617&amp;""="",F1617&amp;""=""),"",IF(NOT(ISNUMBER(MATCH(F1617,'المنتجات'!$A$5:$A$204,0))),"كود المنتج غير معروف",IF(NOT(ISNUMBER(MATCH(E1617,'المحافظات'!$A$5:$A$44,0))),"المنطقة غير معروفة",IF(K1617&lt;0,"الخصم أكبر من قيمة الطلب",IF(I1617&amp;""="","اكتب الحالة","")))))</f>
        <v/>
      </c>
    </row>
    <row r="1618">
      <c r="A1618" s="17" t="n"/>
      <c r="B1618" s="5" t="n"/>
      <c r="C1618" s="5" t="n"/>
      <c r="D1618" s="13" t="n"/>
      <c r="E1618" s="5" t="n"/>
      <c r="F1618" s="5" t="n"/>
      <c r="G1618" s="15" t="n"/>
      <c r="H1618" s="14" t="n"/>
      <c r="I1618" s="5" t="n"/>
      <c r="J1618" s="6">
        <f>IF(AND(B1618&amp;""="",F1618&amp;""=""),"",IFERROR(INDEX('المنتجات'!$B$5:$B$204,MATCH($F1618,'المنتجات'!$A$5:$A$204,0))&amp;"",""))</f>
        <v/>
      </c>
      <c r="K1618" s="18">
        <f>IF(AND(B1618&amp;""="",F1618&amp;""=""),"",IFERROR(INDEX('المنتجات'!$D$5:$D$204,MATCH($F1618,'المنتجات'!$A$5:$A$204,0))*G1618-H1618,0))</f>
        <v/>
      </c>
      <c r="L1618" s="18">
        <f>IF(AND(B1618&amp;""="",F1618&amp;""=""),"",IF(I1618="تم التسليم",IFERROR(INDEX('المحافظات'!$B$5:$B$44,MATCH($E1618,'المحافظات'!$A$5:$A$44,0)),0),0))</f>
        <v/>
      </c>
      <c r="M1618" s="18">
        <f>IF(AND(B1618&amp;""="",F1618&amp;""=""),"",IFERROR(INDEX('المنتجات'!$C$5:$C$204,MATCH($F1618,'المنتجات'!$A$5:$A$204,0))*G1618,0))</f>
        <v/>
      </c>
      <c r="N1618" s="18">
        <f>IF(AND(B1618&amp;""="",F1618&amp;""=""),"",IF(I1618="تم التسليم",IFERROR(INDEX('المحافظات'!$C$5:$C$44,MATCH($E1618,'المحافظات'!$A$5:$A$44,0)),0),IF(I1618="مرتجع",IFERROR(INDEX('المحافظات'!$D$5:$D$44,MATCH($E1618,'المحافظات'!$A$5:$A$44,0)),0),0)))</f>
        <v/>
      </c>
      <c r="O1618" s="18">
        <f>IF(AND(B1618&amp;""="",F1618&amp;""=""),"",IF(I1618="تم التسليم",K1618+L1618-M1618-N1618,IF(I1618="مرتجع",-N1618,IF(I1618="ملغي",0,""))))</f>
        <v/>
      </c>
      <c r="P1618" s="6">
        <f>IF(AND(B1618&amp;""="",F1618&amp;""=""),"",IF(NOT(ISNUMBER(MATCH(F1618,'المنتجات'!$A$5:$A$204,0))),"كود المنتج غير معروف",IF(NOT(ISNUMBER(MATCH(E1618,'المحافظات'!$A$5:$A$44,0))),"المنطقة غير معروفة",IF(K1618&lt;0,"الخصم أكبر من قيمة الطلب",IF(I1618&amp;""="","اكتب الحالة","")))))</f>
        <v/>
      </c>
    </row>
    <row r="1619">
      <c r="A1619" s="17" t="n"/>
      <c r="B1619" s="5" t="n"/>
      <c r="C1619" s="5" t="n"/>
      <c r="D1619" s="13" t="n"/>
      <c r="E1619" s="5" t="n"/>
      <c r="F1619" s="5" t="n"/>
      <c r="G1619" s="15" t="n"/>
      <c r="H1619" s="14" t="n"/>
      <c r="I1619" s="5" t="n"/>
      <c r="J1619" s="6">
        <f>IF(AND(B1619&amp;""="",F1619&amp;""=""),"",IFERROR(INDEX('المنتجات'!$B$5:$B$204,MATCH($F1619,'المنتجات'!$A$5:$A$204,0))&amp;"",""))</f>
        <v/>
      </c>
      <c r="K1619" s="18">
        <f>IF(AND(B1619&amp;""="",F1619&amp;""=""),"",IFERROR(INDEX('المنتجات'!$D$5:$D$204,MATCH($F1619,'المنتجات'!$A$5:$A$204,0))*G1619-H1619,0))</f>
        <v/>
      </c>
      <c r="L1619" s="18">
        <f>IF(AND(B1619&amp;""="",F1619&amp;""=""),"",IF(I1619="تم التسليم",IFERROR(INDEX('المحافظات'!$B$5:$B$44,MATCH($E1619,'المحافظات'!$A$5:$A$44,0)),0),0))</f>
        <v/>
      </c>
      <c r="M1619" s="18">
        <f>IF(AND(B1619&amp;""="",F1619&amp;""=""),"",IFERROR(INDEX('المنتجات'!$C$5:$C$204,MATCH($F1619,'المنتجات'!$A$5:$A$204,0))*G1619,0))</f>
        <v/>
      </c>
      <c r="N1619" s="18">
        <f>IF(AND(B1619&amp;""="",F1619&amp;""=""),"",IF(I1619="تم التسليم",IFERROR(INDEX('المحافظات'!$C$5:$C$44,MATCH($E1619,'المحافظات'!$A$5:$A$44,0)),0),IF(I1619="مرتجع",IFERROR(INDEX('المحافظات'!$D$5:$D$44,MATCH($E1619,'المحافظات'!$A$5:$A$44,0)),0),0)))</f>
        <v/>
      </c>
      <c r="O1619" s="18">
        <f>IF(AND(B1619&amp;""="",F1619&amp;""=""),"",IF(I1619="تم التسليم",K1619+L1619-M1619-N1619,IF(I1619="مرتجع",-N1619,IF(I1619="ملغي",0,""))))</f>
        <v/>
      </c>
      <c r="P1619" s="6">
        <f>IF(AND(B1619&amp;""="",F1619&amp;""=""),"",IF(NOT(ISNUMBER(MATCH(F1619,'المنتجات'!$A$5:$A$204,0))),"كود المنتج غير معروف",IF(NOT(ISNUMBER(MATCH(E1619,'المحافظات'!$A$5:$A$44,0))),"المنطقة غير معروفة",IF(K1619&lt;0,"الخصم أكبر من قيمة الطلب",IF(I1619&amp;""="","اكتب الحالة","")))))</f>
        <v/>
      </c>
    </row>
    <row r="1620">
      <c r="A1620" s="17" t="n"/>
      <c r="B1620" s="5" t="n"/>
      <c r="C1620" s="5" t="n"/>
      <c r="D1620" s="13" t="n"/>
      <c r="E1620" s="5" t="n"/>
      <c r="F1620" s="5" t="n"/>
      <c r="G1620" s="15" t="n"/>
      <c r="H1620" s="14" t="n"/>
      <c r="I1620" s="5" t="n"/>
      <c r="J1620" s="6">
        <f>IF(AND(B1620&amp;""="",F1620&amp;""=""),"",IFERROR(INDEX('المنتجات'!$B$5:$B$204,MATCH($F1620,'المنتجات'!$A$5:$A$204,0))&amp;"",""))</f>
        <v/>
      </c>
      <c r="K1620" s="18">
        <f>IF(AND(B1620&amp;""="",F1620&amp;""=""),"",IFERROR(INDEX('المنتجات'!$D$5:$D$204,MATCH($F1620,'المنتجات'!$A$5:$A$204,0))*G1620-H1620,0))</f>
        <v/>
      </c>
      <c r="L1620" s="18">
        <f>IF(AND(B1620&amp;""="",F1620&amp;""=""),"",IF(I1620="تم التسليم",IFERROR(INDEX('المحافظات'!$B$5:$B$44,MATCH($E1620,'المحافظات'!$A$5:$A$44,0)),0),0))</f>
        <v/>
      </c>
      <c r="M1620" s="18">
        <f>IF(AND(B1620&amp;""="",F1620&amp;""=""),"",IFERROR(INDEX('المنتجات'!$C$5:$C$204,MATCH($F1620,'المنتجات'!$A$5:$A$204,0))*G1620,0))</f>
        <v/>
      </c>
      <c r="N1620" s="18">
        <f>IF(AND(B1620&amp;""="",F1620&amp;""=""),"",IF(I1620="تم التسليم",IFERROR(INDEX('المحافظات'!$C$5:$C$44,MATCH($E1620,'المحافظات'!$A$5:$A$44,0)),0),IF(I1620="مرتجع",IFERROR(INDEX('المحافظات'!$D$5:$D$44,MATCH($E1620,'المحافظات'!$A$5:$A$44,0)),0),0)))</f>
        <v/>
      </c>
      <c r="O1620" s="18">
        <f>IF(AND(B1620&amp;""="",F1620&amp;""=""),"",IF(I1620="تم التسليم",K1620+L1620-M1620-N1620,IF(I1620="مرتجع",-N1620,IF(I1620="ملغي",0,""))))</f>
        <v/>
      </c>
      <c r="P1620" s="6">
        <f>IF(AND(B1620&amp;""="",F1620&amp;""=""),"",IF(NOT(ISNUMBER(MATCH(F1620,'المنتجات'!$A$5:$A$204,0))),"كود المنتج غير معروف",IF(NOT(ISNUMBER(MATCH(E1620,'المحافظات'!$A$5:$A$44,0))),"المنطقة غير معروفة",IF(K1620&lt;0,"الخصم أكبر من قيمة الطلب",IF(I1620&amp;""="","اكتب الحالة","")))))</f>
        <v/>
      </c>
    </row>
    <row r="1621">
      <c r="A1621" s="17" t="n"/>
      <c r="B1621" s="5" t="n"/>
      <c r="C1621" s="5" t="n"/>
      <c r="D1621" s="13" t="n"/>
      <c r="E1621" s="5" t="n"/>
      <c r="F1621" s="5" t="n"/>
      <c r="G1621" s="15" t="n"/>
      <c r="H1621" s="14" t="n"/>
      <c r="I1621" s="5" t="n"/>
      <c r="J1621" s="6">
        <f>IF(AND(B1621&amp;""="",F1621&amp;""=""),"",IFERROR(INDEX('المنتجات'!$B$5:$B$204,MATCH($F1621,'المنتجات'!$A$5:$A$204,0))&amp;"",""))</f>
        <v/>
      </c>
      <c r="K1621" s="18">
        <f>IF(AND(B1621&amp;""="",F1621&amp;""=""),"",IFERROR(INDEX('المنتجات'!$D$5:$D$204,MATCH($F1621,'المنتجات'!$A$5:$A$204,0))*G1621-H1621,0))</f>
        <v/>
      </c>
      <c r="L1621" s="18">
        <f>IF(AND(B1621&amp;""="",F1621&amp;""=""),"",IF(I1621="تم التسليم",IFERROR(INDEX('المحافظات'!$B$5:$B$44,MATCH($E1621,'المحافظات'!$A$5:$A$44,0)),0),0))</f>
        <v/>
      </c>
      <c r="M1621" s="18">
        <f>IF(AND(B1621&amp;""="",F1621&amp;""=""),"",IFERROR(INDEX('المنتجات'!$C$5:$C$204,MATCH($F1621,'المنتجات'!$A$5:$A$204,0))*G1621,0))</f>
        <v/>
      </c>
      <c r="N1621" s="18">
        <f>IF(AND(B1621&amp;""="",F1621&amp;""=""),"",IF(I1621="تم التسليم",IFERROR(INDEX('المحافظات'!$C$5:$C$44,MATCH($E1621,'المحافظات'!$A$5:$A$44,0)),0),IF(I1621="مرتجع",IFERROR(INDEX('المحافظات'!$D$5:$D$44,MATCH($E1621,'المحافظات'!$A$5:$A$44,0)),0),0)))</f>
        <v/>
      </c>
      <c r="O1621" s="18">
        <f>IF(AND(B1621&amp;""="",F1621&amp;""=""),"",IF(I1621="تم التسليم",K1621+L1621-M1621-N1621,IF(I1621="مرتجع",-N1621,IF(I1621="ملغي",0,""))))</f>
        <v/>
      </c>
      <c r="P1621" s="6">
        <f>IF(AND(B1621&amp;""="",F1621&amp;""=""),"",IF(NOT(ISNUMBER(MATCH(F1621,'المنتجات'!$A$5:$A$204,0))),"كود المنتج غير معروف",IF(NOT(ISNUMBER(MATCH(E1621,'المحافظات'!$A$5:$A$44,0))),"المنطقة غير معروفة",IF(K1621&lt;0,"الخصم أكبر من قيمة الطلب",IF(I1621&amp;""="","اكتب الحالة","")))))</f>
        <v/>
      </c>
    </row>
    <row r="1622">
      <c r="A1622" s="17" t="n"/>
      <c r="B1622" s="5" t="n"/>
      <c r="C1622" s="5" t="n"/>
      <c r="D1622" s="13" t="n"/>
      <c r="E1622" s="5" t="n"/>
      <c r="F1622" s="5" t="n"/>
      <c r="G1622" s="15" t="n"/>
      <c r="H1622" s="14" t="n"/>
      <c r="I1622" s="5" t="n"/>
      <c r="J1622" s="6">
        <f>IF(AND(B1622&amp;""="",F1622&amp;""=""),"",IFERROR(INDEX('المنتجات'!$B$5:$B$204,MATCH($F1622,'المنتجات'!$A$5:$A$204,0))&amp;"",""))</f>
        <v/>
      </c>
      <c r="K1622" s="18">
        <f>IF(AND(B1622&amp;""="",F1622&amp;""=""),"",IFERROR(INDEX('المنتجات'!$D$5:$D$204,MATCH($F1622,'المنتجات'!$A$5:$A$204,0))*G1622-H1622,0))</f>
        <v/>
      </c>
      <c r="L1622" s="18">
        <f>IF(AND(B1622&amp;""="",F1622&amp;""=""),"",IF(I1622="تم التسليم",IFERROR(INDEX('المحافظات'!$B$5:$B$44,MATCH($E1622,'المحافظات'!$A$5:$A$44,0)),0),0))</f>
        <v/>
      </c>
      <c r="M1622" s="18">
        <f>IF(AND(B1622&amp;""="",F1622&amp;""=""),"",IFERROR(INDEX('المنتجات'!$C$5:$C$204,MATCH($F1622,'المنتجات'!$A$5:$A$204,0))*G1622,0))</f>
        <v/>
      </c>
      <c r="N1622" s="18">
        <f>IF(AND(B1622&amp;""="",F1622&amp;""=""),"",IF(I1622="تم التسليم",IFERROR(INDEX('المحافظات'!$C$5:$C$44,MATCH($E1622,'المحافظات'!$A$5:$A$44,0)),0),IF(I1622="مرتجع",IFERROR(INDEX('المحافظات'!$D$5:$D$44,MATCH($E1622,'المحافظات'!$A$5:$A$44,0)),0),0)))</f>
        <v/>
      </c>
      <c r="O1622" s="18">
        <f>IF(AND(B1622&amp;""="",F1622&amp;""=""),"",IF(I1622="تم التسليم",K1622+L1622-M1622-N1622,IF(I1622="مرتجع",-N1622,IF(I1622="ملغي",0,""))))</f>
        <v/>
      </c>
      <c r="P1622" s="6">
        <f>IF(AND(B1622&amp;""="",F1622&amp;""=""),"",IF(NOT(ISNUMBER(MATCH(F1622,'المنتجات'!$A$5:$A$204,0))),"كود المنتج غير معروف",IF(NOT(ISNUMBER(MATCH(E1622,'المحافظات'!$A$5:$A$44,0))),"المنطقة غير معروفة",IF(K1622&lt;0,"الخصم أكبر من قيمة الطلب",IF(I1622&amp;""="","اكتب الحالة","")))))</f>
        <v/>
      </c>
    </row>
    <row r="1623">
      <c r="A1623" s="17" t="n"/>
      <c r="B1623" s="5" t="n"/>
      <c r="C1623" s="5" t="n"/>
      <c r="D1623" s="13" t="n"/>
      <c r="E1623" s="5" t="n"/>
      <c r="F1623" s="5" t="n"/>
      <c r="G1623" s="15" t="n"/>
      <c r="H1623" s="14" t="n"/>
      <c r="I1623" s="5" t="n"/>
      <c r="J1623" s="6">
        <f>IF(AND(B1623&amp;""="",F1623&amp;""=""),"",IFERROR(INDEX('المنتجات'!$B$5:$B$204,MATCH($F1623,'المنتجات'!$A$5:$A$204,0))&amp;"",""))</f>
        <v/>
      </c>
      <c r="K1623" s="18">
        <f>IF(AND(B1623&amp;""="",F1623&amp;""=""),"",IFERROR(INDEX('المنتجات'!$D$5:$D$204,MATCH($F1623,'المنتجات'!$A$5:$A$204,0))*G1623-H1623,0))</f>
        <v/>
      </c>
      <c r="L1623" s="18">
        <f>IF(AND(B1623&amp;""="",F1623&amp;""=""),"",IF(I1623="تم التسليم",IFERROR(INDEX('المحافظات'!$B$5:$B$44,MATCH($E1623,'المحافظات'!$A$5:$A$44,0)),0),0))</f>
        <v/>
      </c>
      <c r="M1623" s="18">
        <f>IF(AND(B1623&amp;""="",F1623&amp;""=""),"",IFERROR(INDEX('المنتجات'!$C$5:$C$204,MATCH($F1623,'المنتجات'!$A$5:$A$204,0))*G1623,0))</f>
        <v/>
      </c>
      <c r="N1623" s="18">
        <f>IF(AND(B1623&amp;""="",F1623&amp;""=""),"",IF(I1623="تم التسليم",IFERROR(INDEX('المحافظات'!$C$5:$C$44,MATCH($E1623,'المحافظات'!$A$5:$A$44,0)),0),IF(I1623="مرتجع",IFERROR(INDEX('المحافظات'!$D$5:$D$44,MATCH($E1623,'المحافظات'!$A$5:$A$44,0)),0),0)))</f>
        <v/>
      </c>
      <c r="O1623" s="18">
        <f>IF(AND(B1623&amp;""="",F1623&amp;""=""),"",IF(I1623="تم التسليم",K1623+L1623-M1623-N1623,IF(I1623="مرتجع",-N1623,IF(I1623="ملغي",0,""))))</f>
        <v/>
      </c>
      <c r="P1623" s="6">
        <f>IF(AND(B1623&amp;""="",F1623&amp;""=""),"",IF(NOT(ISNUMBER(MATCH(F1623,'المنتجات'!$A$5:$A$204,0))),"كود المنتج غير معروف",IF(NOT(ISNUMBER(MATCH(E1623,'المحافظات'!$A$5:$A$44,0))),"المنطقة غير معروفة",IF(K1623&lt;0,"الخصم أكبر من قيمة الطلب",IF(I1623&amp;""="","اكتب الحالة","")))))</f>
        <v/>
      </c>
    </row>
    <row r="1624">
      <c r="A1624" s="17" t="n"/>
      <c r="B1624" s="5" t="n"/>
      <c r="C1624" s="5" t="n"/>
      <c r="D1624" s="13" t="n"/>
      <c r="E1624" s="5" t="n"/>
      <c r="F1624" s="5" t="n"/>
      <c r="G1624" s="15" t="n"/>
      <c r="H1624" s="14" t="n"/>
      <c r="I1624" s="5" t="n"/>
      <c r="J1624" s="6">
        <f>IF(AND(B1624&amp;""="",F1624&amp;""=""),"",IFERROR(INDEX('المنتجات'!$B$5:$B$204,MATCH($F1624,'المنتجات'!$A$5:$A$204,0))&amp;"",""))</f>
        <v/>
      </c>
      <c r="K1624" s="18">
        <f>IF(AND(B1624&amp;""="",F1624&amp;""=""),"",IFERROR(INDEX('المنتجات'!$D$5:$D$204,MATCH($F1624,'المنتجات'!$A$5:$A$204,0))*G1624-H1624,0))</f>
        <v/>
      </c>
      <c r="L1624" s="18">
        <f>IF(AND(B1624&amp;""="",F1624&amp;""=""),"",IF(I1624="تم التسليم",IFERROR(INDEX('المحافظات'!$B$5:$B$44,MATCH($E1624,'المحافظات'!$A$5:$A$44,0)),0),0))</f>
        <v/>
      </c>
      <c r="M1624" s="18">
        <f>IF(AND(B1624&amp;""="",F1624&amp;""=""),"",IFERROR(INDEX('المنتجات'!$C$5:$C$204,MATCH($F1624,'المنتجات'!$A$5:$A$204,0))*G1624,0))</f>
        <v/>
      </c>
      <c r="N1624" s="18">
        <f>IF(AND(B1624&amp;""="",F1624&amp;""=""),"",IF(I1624="تم التسليم",IFERROR(INDEX('المحافظات'!$C$5:$C$44,MATCH($E1624,'المحافظات'!$A$5:$A$44,0)),0),IF(I1624="مرتجع",IFERROR(INDEX('المحافظات'!$D$5:$D$44,MATCH($E1624,'المحافظات'!$A$5:$A$44,0)),0),0)))</f>
        <v/>
      </c>
      <c r="O1624" s="18">
        <f>IF(AND(B1624&amp;""="",F1624&amp;""=""),"",IF(I1624="تم التسليم",K1624+L1624-M1624-N1624,IF(I1624="مرتجع",-N1624,IF(I1624="ملغي",0,""))))</f>
        <v/>
      </c>
      <c r="P1624" s="6">
        <f>IF(AND(B1624&amp;""="",F1624&amp;""=""),"",IF(NOT(ISNUMBER(MATCH(F1624,'المنتجات'!$A$5:$A$204,0))),"كود المنتج غير معروف",IF(NOT(ISNUMBER(MATCH(E1624,'المحافظات'!$A$5:$A$44,0))),"المنطقة غير معروفة",IF(K1624&lt;0,"الخصم أكبر من قيمة الطلب",IF(I1624&amp;""="","اكتب الحالة","")))))</f>
        <v/>
      </c>
    </row>
    <row r="1625">
      <c r="A1625" s="17" t="n"/>
      <c r="B1625" s="5" t="n"/>
      <c r="C1625" s="5" t="n"/>
      <c r="D1625" s="13" t="n"/>
      <c r="E1625" s="5" t="n"/>
      <c r="F1625" s="5" t="n"/>
      <c r="G1625" s="15" t="n"/>
      <c r="H1625" s="14" t="n"/>
      <c r="I1625" s="5" t="n"/>
      <c r="J1625" s="6">
        <f>IF(AND(B1625&amp;""="",F1625&amp;""=""),"",IFERROR(INDEX('المنتجات'!$B$5:$B$204,MATCH($F1625,'المنتجات'!$A$5:$A$204,0))&amp;"",""))</f>
        <v/>
      </c>
      <c r="K1625" s="18">
        <f>IF(AND(B1625&amp;""="",F1625&amp;""=""),"",IFERROR(INDEX('المنتجات'!$D$5:$D$204,MATCH($F1625,'المنتجات'!$A$5:$A$204,0))*G1625-H1625,0))</f>
        <v/>
      </c>
      <c r="L1625" s="18">
        <f>IF(AND(B1625&amp;""="",F1625&amp;""=""),"",IF(I1625="تم التسليم",IFERROR(INDEX('المحافظات'!$B$5:$B$44,MATCH($E1625,'المحافظات'!$A$5:$A$44,0)),0),0))</f>
        <v/>
      </c>
      <c r="M1625" s="18">
        <f>IF(AND(B1625&amp;""="",F1625&amp;""=""),"",IFERROR(INDEX('المنتجات'!$C$5:$C$204,MATCH($F1625,'المنتجات'!$A$5:$A$204,0))*G1625,0))</f>
        <v/>
      </c>
      <c r="N1625" s="18">
        <f>IF(AND(B1625&amp;""="",F1625&amp;""=""),"",IF(I1625="تم التسليم",IFERROR(INDEX('المحافظات'!$C$5:$C$44,MATCH($E1625,'المحافظات'!$A$5:$A$44,0)),0),IF(I1625="مرتجع",IFERROR(INDEX('المحافظات'!$D$5:$D$44,MATCH($E1625,'المحافظات'!$A$5:$A$44,0)),0),0)))</f>
        <v/>
      </c>
      <c r="O1625" s="18">
        <f>IF(AND(B1625&amp;""="",F1625&amp;""=""),"",IF(I1625="تم التسليم",K1625+L1625-M1625-N1625,IF(I1625="مرتجع",-N1625,IF(I1625="ملغي",0,""))))</f>
        <v/>
      </c>
      <c r="P1625" s="6">
        <f>IF(AND(B1625&amp;""="",F1625&amp;""=""),"",IF(NOT(ISNUMBER(MATCH(F1625,'المنتجات'!$A$5:$A$204,0))),"كود المنتج غير معروف",IF(NOT(ISNUMBER(MATCH(E1625,'المحافظات'!$A$5:$A$44,0))),"المنطقة غير معروفة",IF(K1625&lt;0,"الخصم أكبر من قيمة الطلب",IF(I1625&amp;""="","اكتب الحالة","")))))</f>
        <v/>
      </c>
    </row>
    <row r="1626">
      <c r="A1626" s="17" t="n"/>
      <c r="B1626" s="5" t="n"/>
      <c r="C1626" s="5" t="n"/>
      <c r="D1626" s="13" t="n"/>
      <c r="E1626" s="5" t="n"/>
      <c r="F1626" s="5" t="n"/>
      <c r="G1626" s="15" t="n"/>
      <c r="H1626" s="14" t="n"/>
      <c r="I1626" s="5" t="n"/>
      <c r="J1626" s="6">
        <f>IF(AND(B1626&amp;""="",F1626&amp;""=""),"",IFERROR(INDEX('المنتجات'!$B$5:$B$204,MATCH($F1626,'المنتجات'!$A$5:$A$204,0))&amp;"",""))</f>
        <v/>
      </c>
      <c r="K1626" s="18">
        <f>IF(AND(B1626&amp;""="",F1626&amp;""=""),"",IFERROR(INDEX('المنتجات'!$D$5:$D$204,MATCH($F1626,'المنتجات'!$A$5:$A$204,0))*G1626-H1626,0))</f>
        <v/>
      </c>
      <c r="L1626" s="18">
        <f>IF(AND(B1626&amp;""="",F1626&amp;""=""),"",IF(I1626="تم التسليم",IFERROR(INDEX('المحافظات'!$B$5:$B$44,MATCH($E1626,'المحافظات'!$A$5:$A$44,0)),0),0))</f>
        <v/>
      </c>
      <c r="M1626" s="18">
        <f>IF(AND(B1626&amp;""="",F1626&amp;""=""),"",IFERROR(INDEX('المنتجات'!$C$5:$C$204,MATCH($F1626,'المنتجات'!$A$5:$A$204,0))*G1626,0))</f>
        <v/>
      </c>
      <c r="N1626" s="18">
        <f>IF(AND(B1626&amp;""="",F1626&amp;""=""),"",IF(I1626="تم التسليم",IFERROR(INDEX('المحافظات'!$C$5:$C$44,MATCH($E1626,'المحافظات'!$A$5:$A$44,0)),0),IF(I1626="مرتجع",IFERROR(INDEX('المحافظات'!$D$5:$D$44,MATCH($E1626,'المحافظات'!$A$5:$A$44,0)),0),0)))</f>
        <v/>
      </c>
      <c r="O1626" s="18">
        <f>IF(AND(B1626&amp;""="",F1626&amp;""=""),"",IF(I1626="تم التسليم",K1626+L1626-M1626-N1626,IF(I1626="مرتجع",-N1626,IF(I1626="ملغي",0,""))))</f>
        <v/>
      </c>
      <c r="P1626" s="6">
        <f>IF(AND(B1626&amp;""="",F1626&amp;""=""),"",IF(NOT(ISNUMBER(MATCH(F1626,'المنتجات'!$A$5:$A$204,0))),"كود المنتج غير معروف",IF(NOT(ISNUMBER(MATCH(E1626,'المحافظات'!$A$5:$A$44,0))),"المنطقة غير معروفة",IF(K1626&lt;0,"الخصم أكبر من قيمة الطلب",IF(I1626&amp;""="","اكتب الحالة","")))))</f>
        <v/>
      </c>
    </row>
    <row r="1627">
      <c r="A1627" s="17" t="n"/>
      <c r="B1627" s="5" t="n"/>
      <c r="C1627" s="5" t="n"/>
      <c r="D1627" s="13" t="n"/>
      <c r="E1627" s="5" t="n"/>
      <c r="F1627" s="5" t="n"/>
      <c r="G1627" s="15" t="n"/>
      <c r="H1627" s="14" t="n"/>
      <c r="I1627" s="5" t="n"/>
      <c r="J1627" s="6">
        <f>IF(AND(B1627&amp;""="",F1627&amp;""=""),"",IFERROR(INDEX('المنتجات'!$B$5:$B$204,MATCH($F1627,'المنتجات'!$A$5:$A$204,0))&amp;"",""))</f>
        <v/>
      </c>
      <c r="K1627" s="18">
        <f>IF(AND(B1627&amp;""="",F1627&amp;""=""),"",IFERROR(INDEX('المنتجات'!$D$5:$D$204,MATCH($F1627,'المنتجات'!$A$5:$A$204,0))*G1627-H1627,0))</f>
        <v/>
      </c>
      <c r="L1627" s="18">
        <f>IF(AND(B1627&amp;""="",F1627&amp;""=""),"",IF(I1627="تم التسليم",IFERROR(INDEX('المحافظات'!$B$5:$B$44,MATCH($E1627,'المحافظات'!$A$5:$A$44,0)),0),0))</f>
        <v/>
      </c>
      <c r="M1627" s="18">
        <f>IF(AND(B1627&amp;""="",F1627&amp;""=""),"",IFERROR(INDEX('المنتجات'!$C$5:$C$204,MATCH($F1627,'المنتجات'!$A$5:$A$204,0))*G1627,0))</f>
        <v/>
      </c>
      <c r="N1627" s="18">
        <f>IF(AND(B1627&amp;""="",F1627&amp;""=""),"",IF(I1627="تم التسليم",IFERROR(INDEX('المحافظات'!$C$5:$C$44,MATCH($E1627,'المحافظات'!$A$5:$A$44,0)),0),IF(I1627="مرتجع",IFERROR(INDEX('المحافظات'!$D$5:$D$44,MATCH($E1627,'المحافظات'!$A$5:$A$44,0)),0),0)))</f>
        <v/>
      </c>
      <c r="O1627" s="18">
        <f>IF(AND(B1627&amp;""="",F1627&amp;""=""),"",IF(I1627="تم التسليم",K1627+L1627-M1627-N1627,IF(I1627="مرتجع",-N1627,IF(I1627="ملغي",0,""))))</f>
        <v/>
      </c>
      <c r="P1627" s="6">
        <f>IF(AND(B1627&amp;""="",F1627&amp;""=""),"",IF(NOT(ISNUMBER(MATCH(F1627,'المنتجات'!$A$5:$A$204,0))),"كود المنتج غير معروف",IF(NOT(ISNUMBER(MATCH(E1627,'المحافظات'!$A$5:$A$44,0))),"المنطقة غير معروفة",IF(K1627&lt;0,"الخصم أكبر من قيمة الطلب",IF(I1627&amp;""="","اكتب الحالة","")))))</f>
        <v/>
      </c>
    </row>
    <row r="1628">
      <c r="A1628" s="17" t="n"/>
      <c r="B1628" s="5" t="n"/>
      <c r="C1628" s="5" t="n"/>
      <c r="D1628" s="13" t="n"/>
      <c r="E1628" s="5" t="n"/>
      <c r="F1628" s="5" t="n"/>
      <c r="G1628" s="15" t="n"/>
      <c r="H1628" s="14" t="n"/>
      <c r="I1628" s="5" t="n"/>
      <c r="J1628" s="6">
        <f>IF(AND(B1628&amp;""="",F1628&amp;""=""),"",IFERROR(INDEX('المنتجات'!$B$5:$B$204,MATCH($F1628,'المنتجات'!$A$5:$A$204,0))&amp;"",""))</f>
        <v/>
      </c>
      <c r="K1628" s="18">
        <f>IF(AND(B1628&amp;""="",F1628&amp;""=""),"",IFERROR(INDEX('المنتجات'!$D$5:$D$204,MATCH($F1628,'المنتجات'!$A$5:$A$204,0))*G1628-H1628,0))</f>
        <v/>
      </c>
      <c r="L1628" s="18">
        <f>IF(AND(B1628&amp;""="",F1628&amp;""=""),"",IF(I1628="تم التسليم",IFERROR(INDEX('المحافظات'!$B$5:$B$44,MATCH($E1628,'المحافظات'!$A$5:$A$44,0)),0),0))</f>
        <v/>
      </c>
      <c r="M1628" s="18">
        <f>IF(AND(B1628&amp;""="",F1628&amp;""=""),"",IFERROR(INDEX('المنتجات'!$C$5:$C$204,MATCH($F1628,'المنتجات'!$A$5:$A$204,0))*G1628,0))</f>
        <v/>
      </c>
      <c r="N1628" s="18">
        <f>IF(AND(B1628&amp;""="",F1628&amp;""=""),"",IF(I1628="تم التسليم",IFERROR(INDEX('المحافظات'!$C$5:$C$44,MATCH($E1628,'المحافظات'!$A$5:$A$44,0)),0),IF(I1628="مرتجع",IFERROR(INDEX('المحافظات'!$D$5:$D$44,MATCH($E1628,'المحافظات'!$A$5:$A$44,0)),0),0)))</f>
        <v/>
      </c>
      <c r="O1628" s="18">
        <f>IF(AND(B1628&amp;""="",F1628&amp;""=""),"",IF(I1628="تم التسليم",K1628+L1628-M1628-N1628,IF(I1628="مرتجع",-N1628,IF(I1628="ملغي",0,""))))</f>
        <v/>
      </c>
      <c r="P1628" s="6">
        <f>IF(AND(B1628&amp;""="",F1628&amp;""=""),"",IF(NOT(ISNUMBER(MATCH(F1628,'المنتجات'!$A$5:$A$204,0))),"كود المنتج غير معروف",IF(NOT(ISNUMBER(MATCH(E1628,'المحافظات'!$A$5:$A$44,0))),"المنطقة غير معروفة",IF(K1628&lt;0,"الخصم أكبر من قيمة الطلب",IF(I1628&amp;""="","اكتب الحالة","")))))</f>
        <v/>
      </c>
    </row>
    <row r="1629">
      <c r="A1629" s="17" t="n"/>
      <c r="B1629" s="5" t="n"/>
      <c r="C1629" s="5" t="n"/>
      <c r="D1629" s="13" t="n"/>
      <c r="E1629" s="5" t="n"/>
      <c r="F1629" s="5" t="n"/>
      <c r="G1629" s="15" t="n"/>
      <c r="H1629" s="14" t="n"/>
      <c r="I1629" s="5" t="n"/>
      <c r="J1629" s="6">
        <f>IF(AND(B1629&amp;""="",F1629&amp;""=""),"",IFERROR(INDEX('المنتجات'!$B$5:$B$204,MATCH($F1629,'المنتجات'!$A$5:$A$204,0))&amp;"",""))</f>
        <v/>
      </c>
      <c r="K1629" s="18">
        <f>IF(AND(B1629&amp;""="",F1629&amp;""=""),"",IFERROR(INDEX('المنتجات'!$D$5:$D$204,MATCH($F1629,'المنتجات'!$A$5:$A$204,0))*G1629-H1629,0))</f>
        <v/>
      </c>
      <c r="L1629" s="18">
        <f>IF(AND(B1629&amp;""="",F1629&amp;""=""),"",IF(I1629="تم التسليم",IFERROR(INDEX('المحافظات'!$B$5:$B$44,MATCH($E1629,'المحافظات'!$A$5:$A$44,0)),0),0))</f>
        <v/>
      </c>
      <c r="M1629" s="18">
        <f>IF(AND(B1629&amp;""="",F1629&amp;""=""),"",IFERROR(INDEX('المنتجات'!$C$5:$C$204,MATCH($F1629,'المنتجات'!$A$5:$A$204,0))*G1629,0))</f>
        <v/>
      </c>
      <c r="N1629" s="18">
        <f>IF(AND(B1629&amp;""="",F1629&amp;""=""),"",IF(I1629="تم التسليم",IFERROR(INDEX('المحافظات'!$C$5:$C$44,MATCH($E1629,'المحافظات'!$A$5:$A$44,0)),0),IF(I1629="مرتجع",IFERROR(INDEX('المحافظات'!$D$5:$D$44,MATCH($E1629,'المحافظات'!$A$5:$A$44,0)),0),0)))</f>
        <v/>
      </c>
      <c r="O1629" s="18">
        <f>IF(AND(B1629&amp;""="",F1629&amp;""=""),"",IF(I1629="تم التسليم",K1629+L1629-M1629-N1629,IF(I1629="مرتجع",-N1629,IF(I1629="ملغي",0,""))))</f>
        <v/>
      </c>
      <c r="P1629" s="6">
        <f>IF(AND(B1629&amp;""="",F1629&amp;""=""),"",IF(NOT(ISNUMBER(MATCH(F1629,'المنتجات'!$A$5:$A$204,0))),"كود المنتج غير معروف",IF(NOT(ISNUMBER(MATCH(E1629,'المحافظات'!$A$5:$A$44,0))),"المنطقة غير معروفة",IF(K1629&lt;0,"الخصم أكبر من قيمة الطلب",IF(I1629&amp;""="","اكتب الحالة","")))))</f>
        <v/>
      </c>
    </row>
    <row r="1630">
      <c r="A1630" s="17" t="n"/>
      <c r="B1630" s="5" t="n"/>
      <c r="C1630" s="5" t="n"/>
      <c r="D1630" s="13" t="n"/>
      <c r="E1630" s="5" t="n"/>
      <c r="F1630" s="5" t="n"/>
      <c r="G1630" s="15" t="n"/>
      <c r="H1630" s="14" t="n"/>
      <c r="I1630" s="5" t="n"/>
      <c r="J1630" s="6">
        <f>IF(AND(B1630&amp;""="",F1630&amp;""=""),"",IFERROR(INDEX('المنتجات'!$B$5:$B$204,MATCH($F1630,'المنتجات'!$A$5:$A$204,0))&amp;"",""))</f>
        <v/>
      </c>
      <c r="K1630" s="18">
        <f>IF(AND(B1630&amp;""="",F1630&amp;""=""),"",IFERROR(INDEX('المنتجات'!$D$5:$D$204,MATCH($F1630,'المنتجات'!$A$5:$A$204,0))*G1630-H1630,0))</f>
        <v/>
      </c>
      <c r="L1630" s="18">
        <f>IF(AND(B1630&amp;""="",F1630&amp;""=""),"",IF(I1630="تم التسليم",IFERROR(INDEX('المحافظات'!$B$5:$B$44,MATCH($E1630,'المحافظات'!$A$5:$A$44,0)),0),0))</f>
        <v/>
      </c>
      <c r="M1630" s="18">
        <f>IF(AND(B1630&amp;""="",F1630&amp;""=""),"",IFERROR(INDEX('المنتجات'!$C$5:$C$204,MATCH($F1630,'المنتجات'!$A$5:$A$204,0))*G1630,0))</f>
        <v/>
      </c>
      <c r="N1630" s="18">
        <f>IF(AND(B1630&amp;""="",F1630&amp;""=""),"",IF(I1630="تم التسليم",IFERROR(INDEX('المحافظات'!$C$5:$C$44,MATCH($E1630,'المحافظات'!$A$5:$A$44,0)),0),IF(I1630="مرتجع",IFERROR(INDEX('المحافظات'!$D$5:$D$44,MATCH($E1630,'المحافظات'!$A$5:$A$44,0)),0),0)))</f>
        <v/>
      </c>
      <c r="O1630" s="18">
        <f>IF(AND(B1630&amp;""="",F1630&amp;""=""),"",IF(I1630="تم التسليم",K1630+L1630-M1630-N1630,IF(I1630="مرتجع",-N1630,IF(I1630="ملغي",0,""))))</f>
        <v/>
      </c>
      <c r="P1630" s="6">
        <f>IF(AND(B1630&amp;""="",F1630&amp;""=""),"",IF(NOT(ISNUMBER(MATCH(F1630,'المنتجات'!$A$5:$A$204,0))),"كود المنتج غير معروف",IF(NOT(ISNUMBER(MATCH(E1630,'المحافظات'!$A$5:$A$44,0))),"المنطقة غير معروفة",IF(K1630&lt;0,"الخصم أكبر من قيمة الطلب",IF(I1630&amp;""="","اكتب الحالة","")))))</f>
        <v/>
      </c>
    </row>
    <row r="1631">
      <c r="A1631" s="17" t="n"/>
      <c r="B1631" s="5" t="n"/>
      <c r="C1631" s="5" t="n"/>
      <c r="D1631" s="13" t="n"/>
      <c r="E1631" s="5" t="n"/>
      <c r="F1631" s="5" t="n"/>
      <c r="G1631" s="15" t="n"/>
      <c r="H1631" s="14" t="n"/>
      <c r="I1631" s="5" t="n"/>
      <c r="J1631" s="6">
        <f>IF(AND(B1631&amp;""="",F1631&amp;""=""),"",IFERROR(INDEX('المنتجات'!$B$5:$B$204,MATCH($F1631,'المنتجات'!$A$5:$A$204,0))&amp;"",""))</f>
        <v/>
      </c>
      <c r="K1631" s="18">
        <f>IF(AND(B1631&amp;""="",F1631&amp;""=""),"",IFERROR(INDEX('المنتجات'!$D$5:$D$204,MATCH($F1631,'المنتجات'!$A$5:$A$204,0))*G1631-H1631,0))</f>
        <v/>
      </c>
      <c r="L1631" s="18">
        <f>IF(AND(B1631&amp;""="",F1631&amp;""=""),"",IF(I1631="تم التسليم",IFERROR(INDEX('المحافظات'!$B$5:$B$44,MATCH($E1631,'المحافظات'!$A$5:$A$44,0)),0),0))</f>
        <v/>
      </c>
      <c r="M1631" s="18">
        <f>IF(AND(B1631&amp;""="",F1631&amp;""=""),"",IFERROR(INDEX('المنتجات'!$C$5:$C$204,MATCH($F1631,'المنتجات'!$A$5:$A$204,0))*G1631,0))</f>
        <v/>
      </c>
      <c r="N1631" s="18">
        <f>IF(AND(B1631&amp;""="",F1631&amp;""=""),"",IF(I1631="تم التسليم",IFERROR(INDEX('المحافظات'!$C$5:$C$44,MATCH($E1631,'المحافظات'!$A$5:$A$44,0)),0),IF(I1631="مرتجع",IFERROR(INDEX('المحافظات'!$D$5:$D$44,MATCH($E1631,'المحافظات'!$A$5:$A$44,0)),0),0)))</f>
        <v/>
      </c>
      <c r="O1631" s="18">
        <f>IF(AND(B1631&amp;""="",F1631&amp;""=""),"",IF(I1631="تم التسليم",K1631+L1631-M1631-N1631,IF(I1631="مرتجع",-N1631,IF(I1631="ملغي",0,""))))</f>
        <v/>
      </c>
      <c r="P1631" s="6">
        <f>IF(AND(B1631&amp;""="",F1631&amp;""=""),"",IF(NOT(ISNUMBER(MATCH(F1631,'المنتجات'!$A$5:$A$204,0))),"كود المنتج غير معروف",IF(NOT(ISNUMBER(MATCH(E1631,'المحافظات'!$A$5:$A$44,0))),"المنطقة غير معروفة",IF(K1631&lt;0,"الخصم أكبر من قيمة الطلب",IF(I1631&amp;""="","اكتب الحالة","")))))</f>
        <v/>
      </c>
    </row>
    <row r="1632">
      <c r="A1632" s="17" t="n"/>
      <c r="B1632" s="5" t="n"/>
      <c r="C1632" s="5" t="n"/>
      <c r="D1632" s="13" t="n"/>
      <c r="E1632" s="5" t="n"/>
      <c r="F1632" s="5" t="n"/>
      <c r="G1632" s="15" t="n"/>
      <c r="H1632" s="14" t="n"/>
      <c r="I1632" s="5" t="n"/>
      <c r="J1632" s="6">
        <f>IF(AND(B1632&amp;""="",F1632&amp;""=""),"",IFERROR(INDEX('المنتجات'!$B$5:$B$204,MATCH($F1632,'المنتجات'!$A$5:$A$204,0))&amp;"",""))</f>
        <v/>
      </c>
      <c r="K1632" s="18">
        <f>IF(AND(B1632&amp;""="",F1632&amp;""=""),"",IFERROR(INDEX('المنتجات'!$D$5:$D$204,MATCH($F1632,'المنتجات'!$A$5:$A$204,0))*G1632-H1632,0))</f>
        <v/>
      </c>
      <c r="L1632" s="18">
        <f>IF(AND(B1632&amp;""="",F1632&amp;""=""),"",IF(I1632="تم التسليم",IFERROR(INDEX('المحافظات'!$B$5:$B$44,MATCH($E1632,'المحافظات'!$A$5:$A$44,0)),0),0))</f>
        <v/>
      </c>
      <c r="M1632" s="18">
        <f>IF(AND(B1632&amp;""="",F1632&amp;""=""),"",IFERROR(INDEX('المنتجات'!$C$5:$C$204,MATCH($F1632,'المنتجات'!$A$5:$A$204,0))*G1632,0))</f>
        <v/>
      </c>
      <c r="N1632" s="18">
        <f>IF(AND(B1632&amp;""="",F1632&amp;""=""),"",IF(I1632="تم التسليم",IFERROR(INDEX('المحافظات'!$C$5:$C$44,MATCH($E1632,'المحافظات'!$A$5:$A$44,0)),0),IF(I1632="مرتجع",IFERROR(INDEX('المحافظات'!$D$5:$D$44,MATCH($E1632,'المحافظات'!$A$5:$A$44,0)),0),0)))</f>
        <v/>
      </c>
      <c r="O1632" s="18">
        <f>IF(AND(B1632&amp;""="",F1632&amp;""=""),"",IF(I1632="تم التسليم",K1632+L1632-M1632-N1632,IF(I1632="مرتجع",-N1632,IF(I1632="ملغي",0,""))))</f>
        <v/>
      </c>
      <c r="P1632" s="6">
        <f>IF(AND(B1632&amp;""="",F1632&amp;""=""),"",IF(NOT(ISNUMBER(MATCH(F1632,'المنتجات'!$A$5:$A$204,0))),"كود المنتج غير معروف",IF(NOT(ISNUMBER(MATCH(E1632,'المحافظات'!$A$5:$A$44,0))),"المنطقة غير معروفة",IF(K1632&lt;0,"الخصم أكبر من قيمة الطلب",IF(I1632&amp;""="","اكتب الحالة","")))))</f>
        <v/>
      </c>
    </row>
    <row r="1633">
      <c r="A1633" s="17" t="n"/>
      <c r="B1633" s="5" t="n"/>
      <c r="C1633" s="5" t="n"/>
      <c r="D1633" s="13" t="n"/>
      <c r="E1633" s="5" t="n"/>
      <c r="F1633" s="5" t="n"/>
      <c r="G1633" s="15" t="n"/>
      <c r="H1633" s="14" t="n"/>
      <c r="I1633" s="5" t="n"/>
      <c r="J1633" s="6">
        <f>IF(AND(B1633&amp;""="",F1633&amp;""=""),"",IFERROR(INDEX('المنتجات'!$B$5:$B$204,MATCH($F1633,'المنتجات'!$A$5:$A$204,0))&amp;"",""))</f>
        <v/>
      </c>
      <c r="K1633" s="18">
        <f>IF(AND(B1633&amp;""="",F1633&amp;""=""),"",IFERROR(INDEX('المنتجات'!$D$5:$D$204,MATCH($F1633,'المنتجات'!$A$5:$A$204,0))*G1633-H1633,0))</f>
        <v/>
      </c>
      <c r="L1633" s="18">
        <f>IF(AND(B1633&amp;""="",F1633&amp;""=""),"",IF(I1633="تم التسليم",IFERROR(INDEX('المحافظات'!$B$5:$B$44,MATCH($E1633,'المحافظات'!$A$5:$A$44,0)),0),0))</f>
        <v/>
      </c>
      <c r="M1633" s="18">
        <f>IF(AND(B1633&amp;""="",F1633&amp;""=""),"",IFERROR(INDEX('المنتجات'!$C$5:$C$204,MATCH($F1633,'المنتجات'!$A$5:$A$204,0))*G1633,0))</f>
        <v/>
      </c>
      <c r="N1633" s="18">
        <f>IF(AND(B1633&amp;""="",F1633&amp;""=""),"",IF(I1633="تم التسليم",IFERROR(INDEX('المحافظات'!$C$5:$C$44,MATCH($E1633,'المحافظات'!$A$5:$A$44,0)),0),IF(I1633="مرتجع",IFERROR(INDEX('المحافظات'!$D$5:$D$44,MATCH($E1633,'المحافظات'!$A$5:$A$44,0)),0),0)))</f>
        <v/>
      </c>
      <c r="O1633" s="18">
        <f>IF(AND(B1633&amp;""="",F1633&amp;""=""),"",IF(I1633="تم التسليم",K1633+L1633-M1633-N1633,IF(I1633="مرتجع",-N1633,IF(I1633="ملغي",0,""))))</f>
        <v/>
      </c>
      <c r="P1633" s="6">
        <f>IF(AND(B1633&amp;""="",F1633&amp;""=""),"",IF(NOT(ISNUMBER(MATCH(F1633,'المنتجات'!$A$5:$A$204,0))),"كود المنتج غير معروف",IF(NOT(ISNUMBER(MATCH(E1633,'المحافظات'!$A$5:$A$44,0))),"المنطقة غير معروفة",IF(K1633&lt;0,"الخصم أكبر من قيمة الطلب",IF(I1633&amp;""="","اكتب الحالة","")))))</f>
        <v/>
      </c>
    </row>
    <row r="1634">
      <c r="A1634" s="17" t="n"/>
      <c r="B1634" s="5" t="n"/>
      <c r="C1634" s="5" t="n"/>
      <c r="D1634" s="13" t="n"/>
      <c r="E1634" s="5" t="n"/>
      <c r="F1634" s="5" t="n"/>
      <c r="G1634" s="15" t="n"/>
      <c r="H1634" s="14" t="n"/>
      <c r="I1634" s="5" t="n"/>
      <c r="J1634" s="6">
        <f>IF(AND(B1634&amp;""="",F1634&amp;""=""),"",IFERROR(INDEX('المنتجات'!$B$5:$B$204,MATCH($F1634,'المنتجات'!$A$5:$A$204,0))&amp;"",""))</f>
        <v/>
      </c>
      <c r="K1634" s="18">
        <f>IF(AND(B1634&amp;""="",F1634&amp;""=""),"",IFERROR(INDEX('المنتجات'!$D$5:$D$204,MATCH($F1634,'المنتجات'!$A$5:$A$204,0))*G1634-H1634,0))</f>
        <v/>
      </c>
      <c r="L1634" s="18">
        <f>IF(AND(B1634&amp;""="",F1634&amp;""=""),"",IF(I1634="تم التسليم",IFERROR(INDEX('المحافظات'!$B$5:$B$44,MATCH($E1634,'المحافظات'!$A$5:$A$44,0)),0),0))</f>
        <v/>
      </c>
      <c r="M1634" s="18">
        <f>IF(AND(B1634&amp;""="",F1634&amp;""=""),"",IFERROR(INDEX('المنتجات'!$C$5:$C$204,MATCH($F1634,'المنتجات'!$A$5:$A$204,0))*G1634,0))</f>
        <v/>
      </c>
      <c r="N1634" s="18">
        <f>IF(AND(B1634&amp;""="",F1634&amp;""=""),"",IF(I1634="تم التسليم",IFERROR(INDEX('المحافظات'!$C$5:$C$44,MATCH($E1634,'المحافظات'!$A$5:$A$44,0)),0),IF(I1634="مرتجع",IFERROR(INDEX('المحافظات'!$D$5:$D$44,MATCH($E1634,'المحافظات'!$A$5:$A$44,0)),0),0)))</f>
        <v/>
      </c>
      <c r="O1634" s="18">
        <f>IF(AND(B1634&amp;""="",F1634&amp;""=""),"",IF(I1634="تم التسليم",K1634+L1634-M1634-N1634,IF(I1634="مرتجع",-N1634,IF(I1634="ملغي",0,""))))</f>
        <v/>
      </c>
      <c r="P1634" s="6">
        <f>IF(AND(B1634&amp;""="",F1634&amp;""=""),"",IF(NOT(ISNUMBER(MATCH(F1634,'المنتجات'!$A$5:$A$204,0))),"كود المنتج غير معروف",IF(NOT(ISNUMBER(MATCH(E1634,'المحافظات'!$A$5:$A$44,0))),"المنطقة غير معروفة",IF(K1634&lt;0,"الخصم أكبر من قيمة الطلب",IF(I1634&amp;""="","اكتب الحالة","")))))</f>
        <v/>
      </c>
    </row>
    <row r="1635">
      <c r="A1635" s="17" t="n"/>
      <c r="B1635" s="5" t="n"/>
      <c r="C1635" s="5" t="n"/>
      <c r="D1635" s="13" t="n"/>
      <c r="E1635" s="5" t="n"/>
      <c r="F1635" s="5" t="n"/>
      <c r="G1635" s="15" t="n"/>
      <c r="H1635" s="14" t="n"/>
      <c r="I1635" s="5" t="n"/>
      <c r="J1635" s="6">
        <f>IF(AND(B1635&amp;""="",F1635&amp;""=""),"",IFERROR(INDEX('المنتجات'!$B$5:$B$204,MATCH($F1635,'المنتجات'!$A$5:$A$204,0))&amp;"",""))</f>
        <v/>
      </c>
      <c r="K1635" s="18">
        <f>IF(AND(B1635&amp;""="",F1635&amp;""=""),"",IFERROR(INDEX('المنتجات'!$D$5:$D$204,MATCH($F1635,'المنتجات'!$A$5:$A$204,0))*G1635-H1635,0))</f>
        <v/>
      </c>
      <c r="L1635" s="18">
        <f>IF(AND(B1635&amp;""="",F1635&amp;""=""),"",IF(I1635="تم التسليم",IFERROR(INDEX('المحافظات'!$B$5:$B$44,MATCH($E1635,'المحافظات'!$A$5:$A$44,0)),0),0))</f>
        <v/>
      </c>
      <c r="M1635" s="18">
        <f>IF(AND(B1635&amp;""="",F1635&amp;""=""),"",IFERROR(INDEX('المنتجات'!$C$5:$C$204,MATCH($F1635,'المنتجات'!$A$5:$A$204,0))*G1635,0))</f>
        <v/>
      </c>
      <c r="N1635" s="18">
        <f>IF(AND(B1635&amp;""="",F1635&amp;""=""),"",IF(I1635="تم التسليم",IFERROR(INDEX('المحافظات'!$C$5:$C$44,MATCH($E1635,'المحافظات'!$A$5:$A$44,0)),0),IF(I1635="مرتجع",IFERROR(INDEX('المحافظات'!$D$5:$D$44,MATCH($E1635,'المحافظات'!$A$5:$A$44,0)),0),0)))</f>
        <v/>
      </c>
      <c r="O1635" s="18">
        <f>IF(AND(B1635&amp;""="",F1635&amp;""=""),"",IF(I1635="تم التسليم",K1635+L1635-M1635-N1635,IF(I1635="مرتجع",-N1635,IF(I1635="ملغي",0,""))))</f>
        <v/>
      </c>
      <c r="P1635" s="6">
        <f>IF(AND(B1635&amp;""="",F1635&amp;""=""),"",IF(NOT(ISNUMBER(MATCH(F1635,'المنتجات'!$A$5:$A$204,0))),"كود المنتج غير معروف",IF(NOT(ISNUMBER(MATCH(E1635,'المحافظات'!$A$5:$A$44,0))),"المنطقة غير معروفة",IF(K1635&lt;0,"الخصم أكبر من قيمة الطلب",IF(I1635&amp;""="","اكتب الحالة","")))))</f>
        <v/>
      </c>
    </row>
    <row r="1636">
      <c r="A1636" s="17" t="n"/>
      <c r="B1636" s="5" t="n"/>
      <c r="C1636" s="5" t="n"/>
      <c r="D1636" s="13" t="n"/>
      <c r="E1636" s="5" t="n"/>
      <c r="F1636" s="5" t="n"/>
      <c r="G1636" s="15" t="n"/>
      <c r="H1636" s="14" t="n"/>
      <c r="I1636" s="5" t="n"/>
      <c r="J1636" s="6">
        <f>IF(AND(B1636&amp;""="",F1636&amp;""=""),"",IFERROR(INDEX('المنتجات'!$B$5:$B$204,MATCH($F1636,'المنتجات'!$A$5:$A$204,0))&amp;"",""))</f>
        <v/>
      </c>
      <c r="K1636" s="18">
        <f>IF(AND(B1636&amp;""="",F1636&amp;""=""),"",IFERROR(INDEX('المنتجات'!$D$5:$D$204,MATCH($F1636,'المنتجات'!$A$5:$A$204,0))*G1636-H1636,0))</f>
        <v/>
      </c>
      <c r="L1636" s="18">
        <f>IF(AND(B1636&amp;""="",F1636&amp;""=""),"",IF(I1636="تم التسليم",IFERROR(INDEX('المحافظات'!$B$5:$B$44,MATCH($E1636,'المحافظات'!$A$5:$A$44,0)),0),0))</f>
        <v/>
      </c>
      <c r="M1636" s="18">
        <f>IF(AND(B1636&amp;""="",F1636&amp;""=""),"",IFERROR(INDEX('المنتجات'!$C$5:$C$204,MATCH($F1636,'المنتجات'!$A$5:$A$204,0))*G1636,0))</f>
        <v/>
      </c>
      <c r="N1636" s="18">
        <f>IF(AND(B1636&amp;""="",F1636&amp;""=""),"",IF(I1636="تم التسليم",IFERROR(INDEX('المحافظات'!$C$5:$C$44,MATCH($E1636,'المحافظات'!$A$5:$A$44,0)),0),IF(I1636="مرتجع",IFERROR(INDEX('المحافظات'!$D$5:$D$44,MATCH($E1636,'المحافظات'!$A$5:$A$44,0)),0),0)))</f>
        <v/>
      </c>
      <c r="O1636" s="18">
        <f>IF(AND(B1636&amp;""="",F1636&amp;""=""),"",IF(I1636="تم التسليم",K1636+L1636-M1636-N1636,IF(I1636="مرتجع",-N1636,IF(I1636="ملغي",0,""))))</f>
        <v/>
      </c>
      <c r="P1636" s="6">
        <f>IF(AND(B1636&amp;""="",F1636&amp;""=""),"",IF(NOT(ISNUMBER(MATCH(F1636,'المنتجات'!$A$5:$A$204,0))),"كود المنتج غير معروف",IF(NOT(ISNUMBER(MATCH(E1636,'المحافظات'!$A$5:$A$44,0))),"المنطقة غير معروفة",IF(K1636&lt;0,"الخصم أكبر من قيمة الطلب",IF(I1636&amp;""="","اكتب الحالة","")))))</f>
        <v/>
      </c>
    </row>
    <row r="1637">
      <c r="A1637" s="17" t="n"/>
      <c r="B1637" s="5" t="n"/>
      <c r="C1637" s="5" t="n"/>
      <c r="D1637" s="13" t="n"/>
      <c r="E1637" s="5" t="n"/>
      <c r="F1637" s="5" t="n"/>
      <c r="G1637" s="15" t="n"/>
      <c r="H1637" s="14" t="n"/>
      <c r="I1637" s="5" t="n"/>
      <c r="J1637" s="6">
        <f>IF(AND(B1637&amp;""="",F1637&amp;""=""),"",IFERROR(INDEX('المنتجات'!$B$5:$B$204,MATCH($F1637,'المنتجات'!$A$5:$A$204,0))&amp;"",""))</f>
        <v/>
      </c>
      <c r="K1637" s="18">
        <f>IF(AND(B1637&amp;""="",F1637&amp;""=""),"",IFERROR(INDEX('المنتجات'!$D$5:$D$204,MATCH($F1637,'المنتجات'!$A$5:$A$204,0))*G1637-H1637,0))</f>
        <v/>
      </c>
      <c r="L1637" s="18">
        <f>IF(AND(B1637&amp;""="",F1637&amp;""=""),"",IF(I1637="تم التسليم",IFERROR(INDEX('المحافظات'!$B$5:$B$44,MATCH($E1637,'المحافظات'!$A$5:$A$44,0)),0),0))</f>
        <v/>
      </c>
      <c r="M1637" s="18">
        <f>IF(AND(B1637&amp;""="",F1637&amp;""=""),"",IFERROR(INDEX('المنتجات'!$C$5:$C$204,MATCH($F1637,'المنتجات'!$A$5:$A$204,0))*G1637,0))</f>
        <v/>
      </c>
      <c r="N1637" s="18">
        <f>IF(AND(B1637&amp;""="",F1637&amp;""=""),"",IF(I1637="تم التسليم",IFERROR(INDEX('المحافظات'!$C$5:$C$44,MATCH($E1637,'المحافظات'!$A$5:$A$44,0)),0),IF(I1637="مرتجع",IFERROR(INDEX('المحافظات'!$D$5:$D$44,MATCH($E1637,'المحافظات'!$A$5:$A$44,0)),0),0)))</f>
        <v/>
      </c>
      <c r="O1637" s="18">
        <f>IF(AND(B1637&amp;""="",F1637&amp;""=""),"",IF(I1637="تم التسليم",K1637+L1637-M1637-N1637,IF(I1637="مرتجع",-N1637,IF(I1637="ملغي",0,""))))</f>
        <v/>
      </c>
      <c r="P1637" s="6">
        <f>IF(AND(B1637&amp;""="",F1637&amp;""=""),"",IF(NOT(ISNUMBER(MATCH(F1637,'المنتجات'!$A$5:$A$204,0))),"كود المنتج غير معروف",IF(NOT(ISNUMBER(MATCH(E1637,'المحافظات'!$A$5:$A$44,0))),"المنطقة غير معروفة",IF(K1637&lt;0,"الخصم أكبر من قيمة الطلب",IF(I1637&amp;""="","اكتب الحالة","")))))</f>
        <v/>
      </c>
    </row>
    <row r="1638">
      <c r="A1638" s="17" t="n"/>
      <c r="B1638" s="5" t="n"/>
      <c r="C1638" s="5" t="n"/>
      <c r="D1638" s="13" t="n"/>
      <c r="E1638" s="5" t="n"/>
      <c r="F1638" s="5" t="n"/>
      <c r="G1638" s="15" t="n"/>
      <c r="H1638" s="14" t="n"/>
      <c r="I1638" s="5" t="n"/>
      <c r="J1638" s="6">
        <f>IF(AND(B1638&amp;""="",F1638&amp;""=""),"",IFERROR(INDEX('المنتجات'!$B$5:$B$204,MATCH($F1638,'المنتجات'!$A$5:$A$204,0))&amp;"",""))</f>
        <v/>
      </c>
      <c r="K1638" s="18">
        <f>IF(AND(B1638&amp;""="",F1638&amp;""=""),"",IFERROR(INDEX('المنتجات'!$D$5:$D$204,MATCH($F1638,'المنتجات'!$A$5:$A$204,0))*G1638-H1638,0))</f>
        <v/>
      </c>
      <c r="L1638" s="18">
        <f>IF(AND(B1638&amp;""="",F1638&amp;""=""),"",IF(I1638="تم التسليم",IFERROR(INDEX('المحافظات'!$B$5:$B$44,MATCH($E1638,'المحافظات'!$A$5:$A$44,0)),0),0))</f>
        <v/>
      </c>
      <c r="M1638" s="18">
        <f>IF(AND(B1638&amp;""="",F1638&amp;""=""),"",IFERROR(INDEX('المنتجات'!$C$5:$C$204,MATCH($F1638,'المنتجات'!$A$5:$A$204,0))*G1638,0))</f>
        <v/>
      </c>
      <c r="N1638" s="18">
        <f>IF(AND(B1638&amp;""="",F1638&amp;""=""),"",IF(I1638="تم التسليم",IFERROR(INDEX('المحافظات'!$C$5:$C$44,MATCH($E1638,'المحافظات'!$A$5:$A$44,0)),0),IF(I1638="مرتجع",IFERROR(INDEX('المحافظات'!$D$5:$D$44,MATCH($E1638,'المحافظات'!$A$5:$A$44,0)),0),0)))</f>
        <v/>
      </c>
      <c r="O1638" s="18">
        <f>IF(AND(B1638&amp;""="",F1638&amp;""=""),"",IF(I1638="تم التسليم",K1638+L1638-M1638-N1638,IF(I1638="مرتجع",-N1638,IF(I1638="ملغي",0,""))))</f>
        <v/>
      </c>
      <c r="P1638" s="6">
        <f>IF(AND(B1638&amp;""="",F1638&amp;""=""),"",IF(NOT(ISNUMBER(MATCH(F1638,'المنتجات'!$A$5:$A$204,0))),"كود المنتج غير معروف",IF(NOT(ISNUMBER(MATCH(E1638,'المحافظات'!$A$5:$A$44,0))),"المنطقة غير معروفة",IF(K1638&lt;0,"الخصم أكبر من قيمة الطلب",IF(I1638&amp;""="","اكتب الحالة","")))))</f>
        <v/>
      </c>
    </row>
    <row r="1639">
      <c r="A1639" s="17" t="n"/>
      <c r="B1639" s="5" t="n"/>
      <c r="C1639" s="5" t="n"/>
      <c r="D1639" s="13" t="n"/>
      <c r="E1639" s="5" t="n"/>
      <c r="F1639" s="5" t="n"/>
      <c r="G1639" s="15" t="n"/>
      <c r="H1639" s="14" t="n"/>
      <c r="I1639" s="5" t="n"/>
      <c r="J1639" s="6">
        <f>IF(AND(B1639&amp;""="",F1639&amp;""=""),"",IFERROR(INDEX('المنتجات'!$B$5:$B$204,MATCH($F1639,'المنتجات'!$A$5:$A$204,0))&amp;"",""))</f>
        <v/>
      </c>
      <c r="K1639" s="18">
        <f>IF(AND(B1639&amp;""="",F1639&amp;""=""),"",IFERROR(INDEX('المنتجات'!$D$5:$D$204,MATCH($F1639,'المنتجات'!$A$5:$A$204,0))*G1639-H1639,0))</f>
        <v/>
      </c>
      <c r="L1639" s="18">
        <f>IF(AND(B1639&amp;""="",F1639&amp;""=""),"",IF(I1639="تم التسليم",IFERROR(INDEX('المحافظات'!$B$5:$B$44,MATCH($E1639,'المحافظات'!$A$5:$A$44,0)),0),0))</f>
        <v/>
      </c>
      <c r="M1639" s="18">
        <f>IF(AND(B1639&amp;""="",F1639&amp;""=""),"",IFERROR(INDEX('المنتجات'!$C$5:$C$204,MATCH($F1639,'المنتجات'!$A$5:$A$204,0))*G1639,0))</f>
        <v/>
      </c>
      <c r="N1639" s="18">
        <f>IF(AND(B1639&amp;""="",F1639&amp;""=""),"",IF(I1639="تم التسليم",IFERROR(INDEX('المحافظات'!$C$5:$C$44,MATCH($E1639,'المحافظات'!$A$5:$A$44,0)),0),IF(I1639="مرتجع",IFERROR(INDEX('المحافظات'!$D$5:$D$44,MATCH($E1639,'المحافظات'!$A$5:$A$44,0)),0),0)))</f>
        <v/>
      </c>
      <c r="O1639" s="18">
        <f>IF(AND(B1639&amp;""="",F1639&amp;""=""),"",IF(I1639="تم التسليم",K1639+L1639-M1639-N1639,IF(I1639="مرتجع",-N1639,IF(I1639="ملغي",0,""))))</f>
        <v/>
      </c>
      <c r="P1639" s="6">
        <f>IF(AND(B1639&amp;""="",F1639&amp;""=""),"",IF(NOT(ISNUMBER(MATCH(F1639,'المنتجات'!$A$5:$A$204,0))),"كود المنتج غير معروف",IF(NOT(ISNUMBER(MATCH(E1639,'المحافظات'!$A$5:$A$44,0))),"المنطقة غير معروفة",IF(K1639&lt;0,"الخصم أكبر من قيمة الطلب",IF(I1639&amp;""="","اكتب الحالة","")))))</f>
        <v/>
      </c>
    </row>
    <row r="1640">
      <c r="A1640" s="17" t="n"/>
      <c r="B1640" s="5" t="n"/>
      <c r="C1640" s="5" t="n"/>
      <c r="D1640" s="13" t="n"/>
      <c r="E1640" s="5" t="n"/>
      <c r="F1640" s="5" t="n"/>
      <c r="G1640" s="15" t="n"/>
      <c r="H1640" s="14" t="n"/>
      <c r="I1640" s="5" t="n"/>
      <c r="J1640" s="6">
        <f>IF(AND(B1640&amp;""="",F1640&amp;""=""),"",IFERROR(INDEX('المنتجات'!$B$5:$B$204,MATCH($F1640,'المنتجات'!$A$5:$A$204,0))&amp;"",""))</f>
        <v/>
      </c>
      <c r="K1640" s="18">
        <f>IF(AND(B1640&amp;""="",F1640&amp;""=""),"",IFERROR(INDEX('المنتجات'!$D$5:$D$204,MATCH($F1640,'المنتجات'!$A$5:$A$204,0))*G1640-H1640,0))</f>
        <v/>
      </c>
      <c r="L1640" s="18">
        <f>IF(AND(B1640&amp;""="",F1640&amp;""=""),"",IF(I1640="تم التسليم",IFERROR(INDEX('المحافظات'!$B$5:$B$44,MATCH($E1640,'المحافظات'!$A$5:$A$44,0)),0),0))</f>
        <v/>
      </c>
      <c r="M1640" s="18">
        <f>IF(AND(B1640&amp;""="",F1640&amp;""=""),"",IFERROR(INDEX('المنتجات'!$C$5:$C$204,MATCH($F1640,'المنتجات'!$A$5:$A$204,0))*G1640,0))</f>
        <v/>
      </c>
      <c r="N1640" s="18">
        <f>IF(AND(B1640&amp;""="",F1640&amp;""=""),"",IF(I1640="تم التسليم",IFERROR(INDEX('المحافظات'!$C$5:$C$44,MATCH($E1640,'المحافظات'!$A$5:$A$44,0)),0),IF(I1640="مرتجع",IFERROR(INDEX('المحافظات'!$D$5:$D$44,MATCH($E1640,'المحافظات'!$A$5:$A$44,0)),0),0)))</f>
        <v/>
      </c>
      <c r="O1640" s="18">
        <f>IF(AND(B1640&amp;""="",F1640&amp;""=""),"",IF(I1640="تم التسليم",K1640+L1640-M1640-N1640,IF(I1640="مرتجع",-N1640,IF(I1640="ملغي",0,""))))</f>
        <v/>
      </c>
      <c r="P1640" s="6">
        <f>IF(AND(B1640&amp;""="",F1640&amp;""=""),"",IF(NOT(ISNUMBER(MATCH(F1640,'المنتجات'!$A$5:$A$204,0))),"كود المنتج غير معروف",IF(NOT(ISNUMBER(MATCH(E1640,'المحافظات'!$A$5:$A$44,0))),"المنطقة غير معروفة",IF(K1640&lt;0,"الخصم أكبر من قيمة الطلب",IF(I1640&amp;""="","اكتب الحالة","")))))</f>
        <v/>
      </c>
    </row>
    <row r="1641">
      <c r="A1641" s="17" t="n"/>
      <c r="B1641" s="5" t="n"/>
      <c r="C1641" s="5" t="n"/>
      <c r="D1641" s="13" t="n"/>
      <c r="E1641" s="5" t="n"/>
      <c r="F1641" s="5" t="n"/>
      <c r="G1641" s="15" t="n"/>
      <c r="H1641" s="14" t="n"/>
      <c r="I1641" s="5" t="n"/>
      <c r="J1641" s="6">
        <f>IF(AND(B1641&amp;""="",F1641&amp;""=""),"",IFERROR(INDEX('المنتجات'!$B$5:$B$204,MATCH($F1641,'المنتجات'!$A$5:$A$204,0))&amp;"",""))</f>
        <v/>
      </c>
      <c r="K1641" s="18">
        <f>IF(AND(B1641&amp;""="",F1641&amp;""=""),"",IFERROR(INDEX('المنتجات'!$D$5:$D$204,MATCH($F1641,'المنتجات'!$A$5:$A$204,0))*G1641-H1641,0))</f>
        <v/>
      </c>
      <c r="L1641" s="18">
        <f>IF(AND(B1641&amp;""="",F1641&amp;""=""),"",IF(I1641="تم التسليم",IFERROR(INDEX('المحافظات'!$B$5:$B$44,MATCH($E1641,'المحافظات'!$A$5:$A$44,0)),0),0))</f>
        <v/>
      </c>
      <c r="M1641" s="18">
        <f>IF(AND(B1641&amp;""="",F1641&amp;""=""),"",IFERROR(INDEX('المنتجات'!$C$5:$C$204,MATCH($F1641,'المنتجات'!$A$5:$A$204,0))*G1641,0))</f>
        <v/>
      </c>
      <c r="N1641" s="18">
        <f>IF(AND(B1641&amp;""="",F1641&amp;""=""),"",IF(I1641="تم التسليم",IFERROR(INDEX('المحافظات'!$C$5:$C$44,MATCH($E1641,'المحافظات'!$A$5:$A$44,0)),0),IF(I1641="مرتجع",IFERROR(INDEX('المحافظات'!$D$5:$D$44,MATCH($E1641,'المحافظات'!$A$5:$A$44,0)),0),0)))</f>
        <v/>
      </c>
      <c r="O1641" s="18">
        <f>IF(AND(B1641&amp;""="",F1641&amp;""=""),"",IF(I1641="تم التسليم",K1641+L1641-M1641-N1641,IF(I1641="مرتجع",-N1641,IF(I1641="ملغي",0,""))))</f>
        <v/>
      </c>
      <c r="P1641" s="6">
        <f>IF(AND(B1641&amp;""="",F1641&amp;""=""),"",IF(NOT(ISNUMBER(MATCH(F1641,'المنتجات'!$A$5:$A$204,0))),"كود المنتج غير معروف",IF(NOT(ISNUMBER(MATCH(E1641,'المحافظات'!$A$5:$A$44,0))),"المنطقة غير معروفة",IF(K1641&lt;0,"الخصم أكبر من قيمة الطلب",IF(I1641&amp;""="","اكتب الحالة","")))))</f>
        <v/>
      </c>
    </row>
    <row r="1642">
      <c r="A1642" s="17" t="n"/>
      <c r="B1642" s="5" t="n"/>
      <c r="C1642" s="5" t="n"/>
      <c r="D1642" s="13" t="n"/>
      <c r="E1642" s="5" t="n"/>
      <c r="F1642" s="5" t="n"/>
      <c r="G1642" s="15" t="n"/>
      <c r="H1642" s="14" t="n"/>
      <c r="I1642" s="5" t="n"/>
      <c r="J1642" s="6">
        <f>IF(AND(B1642&amp;""="",F1642&amp;""=""),"",IFERROR(INDEX('المنتجات'!$B$5:$B$204,MATCH($F1642,'المنتجات'!$A$5:$A$204,0))&amp;"",""))</f>
        <v/>
      </c>
      <c r="K1642" s="18">
        <f>IF(AND(B1642&amp;""="",F1642&amp;""=""),"",IFERROR(INDEX('المنتجات'!$D$5:$D$204,MATCH($F1642,'المنتجات'!$A$5:$A$204,0))*G1642-H1642,0))</f>
        <v/>
      </c>
      <c r="L1642" s="18">
        <f>IF(AND(B1642&amp;""="",F1642&amp;""=""),"",IF(I1642="تم التسليم",IFERROR(INDEX('المحافظات'!$B$5:$B$44,MATCH($E1642,'المحافظات'!$A$5:$A$44,0)),0),0))</f>
        <v/>
      </c>
      <c r="M1642" s="18">
        <f>IF(AND(B1642&amp;""="",F1642&amp;""=""),"",IFERROR(INDEX('المنتجات'!$C$5:$C$204,MATCH($F1642,'المنتجات'!$A$5:$A$204,0))*G1642,0))</f>
        <v/>
      </c>
      <c r="N1642" s="18">
        <f>IF(AND(B1642&amp;""="",F1642&amp;""=""),"",IF(I1642="تم التسليم",IFERROR(INDEX('المحافظات'!$C$5:$C$44,MATCH($E1642,'المحافظات'!$A$5:$A$44,0)),0),IF(I1642="مرتجع",IFERROR(INDEX('المحافظات'!$D$5:$D$44,MATCH($E1642,'المحافظات'!$A$5:$A$44,0)),0),0)))</f>
        <v/>
      </c>
      <c r="O1642" s="18">
        <f>IF(AND(B1642&amp;""="",F1642&amp;""=""),"",IF(I1642="تم التسليم",K1642+L1642-M1642-N1642,IF(I1642="مرتجع",-N1642,IF(I1642="ملغي",0,""))))</f>
        <v/>
      </c>
      <c r="P1642" s="6">
        <f>IF(AND(B1642&amp;""="",F1642&amp;""=""),"",IF(NOT(ISNUMBER(MATCH(F1642,'المنتجات'!$A$5:$A$204,0))),"كود المنتج غير معروف",IF(NOT(ISNUMBER(MATCH(E1642,'المحافظات'!$A$5:$A$44,0))),"المنطقة غير معروفة",IF(K1642&lt;0,"الخصم أكبر من قيمة الطلب",IF(I1642&amp;""="","اكتب الحالة","")))))</f>
        <v/>
      </c>
    </row>
    <row r="1643">
      <c r="A1643" s="17" t="n"/>
      <c r="B1643" s="5" t="n"/>
      <c r="C1643" s="5" t="n"/>
      <c r="D1643" s="13" t="n"/>
      <c r="E1643" s="5" t="n"/>
      <c r="F1643" s="5" t="n"/>
      <c r="G1643" s="15" t="n"/>
      <c r="H1643" s="14" t="n"/>
      <c r="I1643" s="5" t="n"/>
      <c r="J1643" s="6">
        <f>IF(AND(B1643&amp;""="",F1643&amp;""=""),"",IFERROR(INDEX('المنتجات'!$B$5:$B$204,MATCH($F1643,'المنتجات'!$A$5:$A$204,0))&amp;"",""))</f>
        <v/>
      </c>
      <c r="K1643" s="18">
        <f>IF(AND(B1643&amp;""="",F1643&amp;""=""),"",IFERROR(INDEX('المنتجات'!$D$5:$D$204,MATCH($F1643,'المنتجات'!$A$5:$A$204,0))*G1643-H1643,0))</f>
        <v/>
      </c>
      <c r="L1643" s="18">
        <f>IF(AND(B1643&amp;""="",F1643&amp;""=""),"",IF(I1643="تم التسليم",IFERROR(INDEX('المحافظات'!$B$5:$B$44,MATCH($E1643,'المحافظات'!$A$5:$A$44,0)),0),0))</f>
        <v/>
      </c>
      <c r="M1643" s="18">
        <f>IF(AND(B1643&amp;""="",F1643&amp;""=""),"",IFERROR(INDEX('المنتجات'!$C$5:$C$204,MATCH($F1643,'المنتجات'!$A$5:$A$204,0))*G1643,0))</f>
        <v/>
      </c>
      <c r="N1643" s="18">
        <f>IF(AND(B1643&amp;""="",F1643&amp;""=""),"",IF(I1643="تم التسليم",IFERROR(INDEX('المحافظات'!$C$5:$C$44,MATCH($E1643,'المحافظات'!$A$5:$A$44,0)),0),IF(I1643="مرتجع",IFERROR(INDEX('المحافظات'!$D$5:$D$44,MATCH($E1643,'المحافظات'!$A$5:$A$44,0)),0),0)))</f>
        <v/>
      </c>
      <c r="O1643" s="18">
        <f>IF(AND(B1643&amp;""="",F1643&amp;""=""),"",IF(I1643="تم التسليم",K1643+L1643-M1643-N1643,IF(I1643="مرتجع",-N1643,IF(I1643="ملغي",0,""))))</f>
        <v/>
      </c>
      <c r="P1643" s="6">
        <f>IF(AND(B1643&amp;""="",F1643&amp;""=""),"",IF(NOT(ISNUMBER(MATCH(F1643,'المنتجات'!$A$5:$A$204,0))),"كود المنتج غير معروف",IF(NOT(ISNUMBER(MATCH(E1643,'المحافظات'!$A$5:$A$44,0))),"المنطقة غير معروفة",IF(K1643&lt;0,"الخصم أكبر من قيمة الطلب",IF(I1643&amp;""="","اكتب الحالة","")))))</f>
        <v/>
      </c>
    </row>
    <row r="1644">
      <c r="A1644" s="17" t="n"/>
      <c r="B1644" s="5" t="n"/>
      <c r="C1644" s="5" t="n"/>
      <c r="D1644" s="13" t="n"/>
      <c r="E1644" s="5" t="n"/>
      <c r="F1644" s="5" t="n"/>
      <c r="G1644" s="15" t="n"/>
      <c r="H1644" s="14" t="n"/>
      <c r="I1644" s="5" t="n"/>
      <c r="J1644" s="6">
        <f>IF(AND(B1644&amp;""="",F1644&amp;""=""),"",IFERROR(INDEX('المنتجات'!$B$5:$B$204,MATCH($F1644,'المنتجات'!$A$5:$A$204,0))&amp;"",""))</f>
        <v/>
      </c>
      <c r="K1644" s="18">
        <f>IF(AND(B1644&amp;""="",F1644&amp;""=""),"",IFERROR(INDEX('المنتجات'!$D$5:$D$204,MATCH($F1644,'المنتجات'!$A$5:$A$204,0))*G1644-H1644,0))</f>
        <v/>
      </c>
      <c r="L1644" s="18">
        <f>IF(AND(B1644&amp;""="",F1644&amp;""=""),"",IF(I1644="تم التسليم",IFERROR(INDEX('المحافظات'!$B$5:$B$44,MATCH($E1644,'المحافظات'!$A$5:$A$44,0)),0),0))</f>
        <v/>
      </c>
      <c r="M1644" s="18">
        <f>IF(AND(B1644&amp;""="",F1644&amp;""=""),"",IFERROR(INDEX('المنتجات'!$C$5:$C$204,MATCH($F1644,'المنتجات'!$A$5:$A$204,0))*G1644,0))</f>
        <v/>
      </c>
      <c r="N1644" s="18">
        <f>IF(AND(B1644&amp;""="",F1644&amp;""=""),"",IF(I1644="تم التسليم",IFERROR(INDEX('المحافظات'!$C$5:$C$44,MATCH($E1644,'المحافظات'!$A$5:$A$44,0)),0),IF(I1644="مرتجع",IFERROR(INDEX('المحافظات'!$D$5:$D$44,MATCH($E1644,'المحافظات'!$A$5:$A$44,0)),0),0)))</f>
        <v/>
      </c>
      <c r="O1644" s="18">
        <f>IF(AND(B1644&amp;""="",F1644&amp;""=""),"",IF(I1644="تم التسليم",K1644+L1644-M1644-N1644,IF(I1644="مرتجع",-N1644,IF(I1644="ملغي",0,""))))</f>
        <v/>
      </c>
      <c r="P1644" s="6">
        <f>IF(AND(B1644&amp;""="",F1644&amp;""=""),"",IF(NOT(ISNUMBER(MATCH(F1644,'المنتجات'!$A$5:$A$204,0))),"كود المنتج غير معروف",IF(NOT(ISNUMBER(MATCH(E1644,'المحافظات'!$A$5:$A$44,0))),"المنطقة غير معروفة",IF(K1644&lt;0,"الخصم أكبر من قيمة الطلب",IF(I1644&amp;""="","اكتب الحالة","")))))</f>
        <v/>
      </c>
    </row>
    <row r="1645">
      <c r="A1645" s="17" t="n"/>
      <c r="B1645" s="5" t="n"/>
      <c r="C1645" s="5" t="n"/>
      <c r="D1645" s="13" t="n"/>
      <c r="E1645" s="5" t="n"/>
      <c r="F1645" s="5" t="n"/>
      <c r="G1645" s="15" t="n"/>
      <c r="H1645" s="14" t="n"/>
      <c r="I1645" s="5" t="n"/>
      <c r="J1645" s="6">
        <f>IF(AND(B1645&amp;""="",F1645&amp;""=""),"",IFERROR(INDEX('المنتجات'!$B$5:$B$204,MATCH($F1645,'المنتجات'!$A$5:$A$204,0))&amp;"",""))</f>
        <v/>
      </c>
      <c r="K1645" s="18">
        <f>IF(AND(B1645&amp;""="",F1645&amp;""=""),"",IFERROR(INDEX('المنتجات'!$D$5:$D$204,MATCH($F1645,'المنتجات'!$A$5:$A$204,0))*G1645-H1645,0))</f>
        <v/>
      </c>
      <c r="L1645" s="18">
        <f>IF(AND(B1645&amp;""="",F1645&amp;""=""),"",IF(I1645="تم التسليم",IFERROR(INDEX('المحافظات'!$B$5:$B$44,MATCH($E1645,'المحافظات'!$A$5:$A$44,0)),0),0))</f>
        <v/>
      </c>
      <c r="M1645" s="18">
        <f>IF(AND(B1645&amp;""="",F1645&amp;""=""),"",IFERROR(INDEX('المنتجات'!$C$5:$C$204,MATCH($F1645,'المنتجات'!$A$5:$A$204,0))*G1645,0))</f>
        <v/>
      </c>
      <c r="N1645" s="18">
        <f>IF(AND(B1645&amp;""="",F1645&amp;""=""),"",IF(I1645="تم التسليم",IFERROR(INDEX('المحافظات'!$C$5:$C$44,MATCH($E1645,'المحافظات'!$A$5:$A$44,0)),0),IF(I1645="مرتجع",IFERROR(INDEX('المحافظات'!$D$5:$D$44,MATCH($E1645,'المحافظات'!$A$5:$A$44,0)),0),0)))</f>
        <v/>
      </c>
      <c r="O1645" s="18">
        <f>IF(AND(B1645&amp;""="",F1645&amp;""=""),"",IF(I1645="تم التسليم",K1645+L1645-M1645-N1645,IF(I1645="مرتجع",-N1645,IF(I1645="ملغي",0,""))))</f>
        <v/>
      </c>
      <c r="P1645" s="6">
        <f>IF(AND(B1645&amp;""="",F1645&amp;""=""),"",IF(NOT(ISNUMBER(MATCH(F1645,'المنتجات'!$A$5:$A$204,0))),"كود المنتج غير معروف",IF(NOT(ISNUMBER(MATCH(E1645,'المحافظات'!$A$5:$A$44,0))),"المنطقة غير معروفة",IF(K1645&lt;0,"الخصم أكبر من قيمة الطلب",IF(I1645&amp;""="","اكتب الحالة","")))))</f>
        <v/>
      </c>
    </row>
    <row r="1646">
      <c r="A1646" s="17" t="n"/>
      <c r="B1646" s="5" t="n"/>
      <c r="C1646" s="5" t="n"/>
      <c r="D1646" s="13" t="n"/>
      <c r="E1646" s="5" t="n"/>
      <c r="F1646" s="5" t="n"/>
      <c r="G1646" s="15" t="n"/>
      <c r="H1646" s="14" t="n"/>
      <c r="I1646" s="5" t="n"/>
      <c r="J1646" s="6">
        <f>IF(AND(B1646&amp;""="",F1646&amp;""=""),"",IFERROR(INDEX('المنتجات'!$B$5:$B$204,MATCH($F1646,'المنتجات'!$A$5:$A$204,0))&amp;"",""))</f>
        <v/>
      </c>
      <c r="K1646" s="18">
        <f>IF(AND(B1646&amp;""="",F1646&amp;""=""),"",IFERROR(INDEX('المنتجات'!$D$5:$D$204,MATCH($F1646,'المنتجات'!$A$5:$A$204,0))*G1646-H1646,0))</f>
        <v/>
      </c>
      <c r="L1646" s="18">
        <f>IF(AND(B1646&amp;""="",F1646&amp;""=""),"",IF(I1646="تم التسليم",IFERROR(INDEX('المحافظات'!$B$5:$B$44,MATCH($E1646,'المحافظات'!$A$5:$A$44,0)),0),0))</f>
        <v/>
      </c>
      <c r="M1646" s="18">
        <f>IF(AND(B1646&amp;""="",F1646&amp;""=""),"",IFERROR(INDEX('المنتجات'!$C$5:$C$204,MATCH($F1646,'المنتجات'!$A$5:$A$204,0))*G1646,0))</f>
        <v/>
      </c>
      <c r="N1646" s="18">
        <f>IF(AND(B1646&amp;""="",F1646&amp;""=""),"",IF(I1646="تم التسليم",IFERROR(INDEX('المحافظات'!$C$5:$C$44,MATCH($E1646,'المحافظات'!$A$5:$A$44,0)),0),IF(I1646="مرتجع",IFERROR(INDEX('المحافظات'!$D$5:$D$44,MATCH($E1646,'المحافظات'!$A$5:$A$44,0)),0),0)))</f>
        <v/>
      </c>
      <c r="O1646" s="18">
        <f>IF(AND(B1646&amp;""="",F1646&amp;""=""),"",IF(I1646="تم التسليم",K1646+L1646-M1646-N1646,IF(I1646="مرتجع",-N1646,IF(I1646="ملغي",0,""))))</f>
        <v/>
      </c>
      <c r="P1646" s="6">
        <f>IF(AND(B1646&amp;""="",F1646&amp;""=""),"",IF(NOT(ISNUMBER(MATCH(F1646,'المنتجات'!$A$5:$A$204,0))),"كود المنتج غير معروف",IF(NOT(ISNUMBER(MATCH(E1646,'المحافظات'!$A$5:$A$44,0))),"المنطقة غير معروفة",IF(K1646&lt;0,"الخصم أكبر من قيمة الطلب",IF(I1646&amp;""="","اكتب الحالة","")))))</f>
        <v/>
      </c>
    </row>
    <row r="1647">
      <c r="A1647" s="17" t="n"/>
      <c r="B1647" s="5" t="n"/>
      <c r="C1647" s="5" t="n"/>
      <c r="D1647" s="13" t="n"/>
      <c r="E1647" s="5" t="n"/>
      <c r="F1647" s="5" t="n"/>
      <c r="G1647" s="15" t="n"/>
      <c r="H1647" s="14" t="n"/>
      <c r="I1647" s="5" t="n"/>
      <c r="J1647" s="6">
        <f>IF(AND(B1647&amp;""="",F1647&amp;""=""),"",IFERROR(INDEX('المنتجات'!$B$5:$B$204,MATCH($F1647,'المنتجات'!$A$5:$A$204,0))&amp;"",""))</f>
        <v/>
      </c>
      <c r="K1647" s="18">
        <f>IF(AND(B1647&amp;""="",F1647&amp;""=""),"",IFERROR(INDEX('المنتجات'!$D$5:$D$204,MATCH($F1647,'المنتجات'!$A$5:$A$204,0))*G1647-H1647,0))</f>
        <v/>
      </c>
      <c r="L1647" s="18">
        <f>IF(AND(B1647&amp;""="",F1647&amp;""=""),"",IF(I1647="تم التسليم",IFERROR(INDEX('المحافظات'!$B$5:$B$44,MATCH($E1647,'المحافظات'!$A$5:$A$44,0)),0),0))</f>
        <v/>
      </c>
      <c r="M1647" s="18">
        <f>IF(AND(B1647&amp;""="",F1647&amp;""=""),"",IFERROR(INDEX('المنتجات'!$C$5:$C$204,MATCH($F1647,'المنتجات'!$A$5:$A$204,0))*G1647,0))</f>
        <v/>
      </c>
      <c r="N1647" s="18">
        <f>IF(AND(B1647&amp;""="",F1647&amp;""=""),"",IF(I1647="تم التسليم",IFERROR(INDEX('المحافظات'!$C$5:$C$44,MATCH($E1647,'المحافظات'!$A$5:$A$44,0)),0),IF(I1647="مرتجع",IFERROR(INDEX('المحافظات'!$D$5:$D$44,MATCH($E1647,'المحافظات'!$A$5:$A$44,0)),0),0)))</f>
        <v/>
      </c>
      <c r="O1647" s="18">
        <f>IF(AND(B1647&amp;""="",F1647&amp;""=""),"",IF(I1647="تم التسليم",K1647+L1647-M1647-N1647,IF(I1647="مرتجع",-N1647,IF(I1647="ملغي",0,""))))</f>
        <v/>
      </c>
      <c r="P1647" s="6">
        <f>IF(AND(B1647&amp;""="",F1647&amp;""=""),"",IF(NOT(ISNUMBER(MATCH(F1647,'المنتجات'!$A$5:$A$204,0))),"كود المنتج غير معروف",IF(NOT(ISNUMBER(MATCH(E1647,'المحافظات'!$A$5:$A$44,0))),"المنطقة غير معروفة",IF(K1647&lt;0,"الخصم أكبر من قيمة الطلب",IF(I1647&amp;""="","اكتب الحالة","")))))</f>
        <v/>
      </c>
    </row>
    <row r="1648">
      <c r="A1648" s="17" t="n"/>
      <c r="B1648" s="5" t="n"/>
      <c r="C1648" s="5" t="n"/>
      <c r="D1648" s="13" t="n"/>
      <c r="E1648" s="5" t="n"/>
      <c r="F1648" s="5" t="n"/>
      <c r="G1648" s="15" t="n"/>
      <c r="H1648" s="14" t="n"/>
      <c r="I1648" s="5" t="n"/>
      <c r="J1648" s="6">
        <f>IF(AND(B1648&amp;""="",F1648&amp;""=""),"",IFERROR(INDEX('المنتجات'!$B$5:$B$204,MATCH($F1648,'المنتجات'!$A$5:$A$204,0))&amp;"",""))</f>
        <v/>
      </c>
      <c r="K1648" s="18">
        <f>IF(AND(B1648&amp;""="",F1648&amp;""=""),"",IFERROR(INDEX('المنتجات'!$D$5:$D$204,MATCH($F1648,'المنتجات'!$A$5:$A$204,0))*G1648-H1648,0))</f>
        <v/>
      </c>
      <c r="L1648" s="18">
        <f>IF(AND(B1648&amp;""="",F1648&amp;""=""),"",IF(I1648="تم التسليم",IFERROR(INDEX('المحافظات'!$B$5:$B$44,MATCH($E1648,'المحافظات'!$A$5:$A$44,0)),0),0))</f>
        <v/>
      </c>
      <c r="M1648" s="18">
        <f>IF(AND(B1648&amp;""="",F1648&amp;""=""),"",IFERROR(INDEX('المنتجات'!$C$5:$C$204,MATCH($F1648,'المنتجات'!$A$5:$A$204,0))*G1648,0))</f>
        <v/>
      </c>
      <c r="N1648" s="18">
        <f>IF(AND(B1648&amp;""="",F1648&amp;""=""),"",IF(I1648="تم التسليم",IFERROR(INDEX('المحافظات'!$C$5:$C$44,MATCH($E1648,'المحافظات'!$A$5:$A$44,0)),0),IF(I1648="مرتجع",IFERROR(INDEX('المحافظات'!$D$5:$D$44,MATCH($E1648,'المحافظات'!$A$5:$A$44,0)),0),0)))</f>
        <v/>
      </c>
      <c r="O1648" s="18">
        <f>IF(AND(B1648&amp;""="",F1648&amp;""=""),"",IF(I1648="تم التسليم",K1648+L1648-M1648-N1648,IF(I1648="مرتجع",-N1648,IF(I1648="ملغي",0,""))))</f>
        <v/>
      </c>
      <c r="P1648" s="6">
        <f>IF(AND(B1648&amp;""="",F1648&amp;""=""),"",IF(NOT(ISNUMBER(MATCH(F1648,'المنتجات'!$A$5:$A$204,0))),"كود المنتج غير معروف",IF(NOT(ISNUMBER(MATCH(E1648,'المحافظات'!$A$5:$A$44,0))),"المنطقة غير معروفة",IF(K1648&lt;0,"الخصم أكبر من قيمة الطلب",IF(I1648&amp;""="","اكتب الحالة","")))))</f>
        <v/>
      </c>
    </row>
    <row r="1649">
      <c r="A1649" s="17" t="n"/>
      <c r="B1649" s="5" t="n"/>
      <c r="C1649" s="5" t="n"/>
      <c r="D1649" s="13" t="n"/>
      <c r="E1649" s="5" t="n"/>
      <c r="F1649" s="5" t="n"/>
      <c r="G1649" s="15" t="n"/>
      <c r="H1649" s="14" t="n"/>
      <c r="I1649" s="5" t="n"/>
      <c r="J1649" s="6">
        <f>IF(AND(B1649&amp;""="",F1649&amp;""=""),"",IFERROR(INDEX('المنتجات'!$B$5:$B$204,MATCH($F1649,'المنتجات'!$A$5:$A$204,0))&amp;"",""))</f>
        <v/>
      </c>
      <c r="K1649" s="18">
        <f>IF(AND(B1649&amp;""="",F1649&amp;""=""),"",IFERROR(INDEX('المنتجات'!$D$5:$D$204,MATCH($F1649,'المنتجات'!$A$5:$A$204,0))*G1649-H1649,0))</f>
        <v/>
      </c>
      <c r="L1649" s="18">
        <f>IF(AND(B1649&amp;""="",F1649&amp;""=""),"",IF(I1649="تم التسليم",IFERROR(INDEX('المحافظات'!$B$5:$B$44,MATCH($E1649,'المحافظات'!$A$5:$A$44,0)),0),0))</f>
        <v/>
      </c>
      <c r="M1649" s="18">
        <f>IF(AND(B1649&amp;""="",F1649&amp;""=""),"",IFERROR(INDEX('المنتجات'!$C$5:$C$204,MATCH($F1649,'المنتجات'!$A$5:$A$204,0))*G1649,0))</f>
        <v/>
      </c>
      <c r="N1649" s="18">
        <f>IF(AND(B1649&amp;""="",F1649&amp;""=""),"",IF(I1649="تم التسليم",IFERROR(INDEX('المحافظات'!$C$5:$C$44,MATCH($E1649,'المحافظات'!$A$5:$A$44,0)),0),IF(I1649="مرتجع",IFERROR(INDEX('المحافظات'!$D$5:$D$44,MATCH($E1649,'المحافظات'!$A$5:$A$44,0)),0),0)))</f>
        <v/>
      </c>
      <c r="O1649" s="18">
        <f>IF(AND(B1649&amp;""="",F1649&amp;""=""),"",IF(I1649="تم التسليم",K1649+L1649-M1649-N1649,IF(I1649="مرتجع",-N1649,IF(I1649="ملغي",0,""))))</f>
        <v/>
      </c>
      <c r="P1649" s="6">
        <f>IF(AND(B1649&amp;""="",F1649&amp;""=""),"",IF(NOT(ISNUMBER(MATCH(F1649,'المنتجات'!$A$5:$A$204,0))),"كود المنتج غير معروف",IF(NOT(ISNUMBER(MATCH(E1649,'المحافظات'!$A$5:$A$44,0))),"المنطقة غير معروفة",IF(K1649&lt;0,"الخصم أكبر من قيمة الطلب",IF(I1649&amp;""="","اكتب الحالة","")))))</f>
        <v/>
      </c>
    </row>
    <row r="1650">
      <c r="A1650" s="17" t="n"/>
      <c r="B1650" s="5" t="n"/>
      <c r="C1650" s="5" t="n"/>
      <c r="D1650" s="13" t="n"/>
      <c r="E1650" s="5" t="n"/>
      <c r="F1650" s="5" t="n"/>
      <c r="G1650" s="15" t="n"/>
      <c r="H1650" s="14" t="n"/>
      <c r="I1650" s="5" t="n"/>
      <c r="J1650" s="6">
        <f>IF(AND(B1650&amp;""="",F1650&amp;""=""),"",IFERROR(INDEX('المنتجات'!$B$5:$B$204,MATCH($F1650,'المنتجات'!$A$5:$A$204,0))&amp;"",""))</f>
        <v/>
      </c>
      <c r="K1650" s="18">
        <f>IF(AND(B1650&amp;""="",F1650&amp;""=""),"",IFERROR(INDEX('المنتجات'!$D$5:$D$204,MATCH($F1650,'المنتجات'!$A$5:$A$204,0))*G1650-H1650,0))</f>
        <v/>
      </c>
      <c r="L1650" s="18">
        <f>IF(AND(B1650&amp;""="",F1650&amp;""=""),"",IF(I1650="تم التسليم",IFERROR(INDEX('المحافظات'!$B$5:$B$44,MATCH($E1650,'المحافظات'!$A$5:$A$44,0)),0),0))</f>
        <v/>
      </c>
      <c r="M1650" s="18">
        <f>IF(AND(B1650&amp;""="",F1650&amp;""=""),"",IFERROR(INDEX('المنتجات'!$C$5:$C$204,MATCH($F1650,'المنتجات'!$A$5:$A$204,0))*G1650,0))</f>
        <v/>
      </c>
      <c r="N1650" s="18">
        <f>IF(AND(B1650&amp;""="",F1650&amp;""=""),"",IF(I1650="تم التسليم",IFERROR(INDEX('المحافظات'!$C$5:$C$44,MATCH($E1650,'المحافظات'!$A$5:$A$44,0)),0),IF(I1650="مرتجع",IFERROR(INDEX('المحافظات'!$D$5:$D$44,MATCH($E1650,'المحافظات'!$A$5:$A$44,0)),0),0)))</f>
        <v/>
      </c>
      <c r="O1650" s="18">
        <f>IF(AND(B1650&amp;""="",F1650&amp;""=""),"",IF(I1650="تم التسليم",K1650+L1650-M1650-N1650,IF(I1650="مرتجع",-N1650,IF(I1650="ملغي",0,""))))</f>
        <v/>
      </c>
      <c r="P1650" s="6">
        <f>IF(AND(B1650&amp;""="",F1650&amp;""=""),"",IF(NOT(ISNUMBER(MATCH(F1650,'المنتجات'!$A$5:$A$204,0))),"كود المنتج غير معروف",IF(NOT(ISNUMBER(MATCH(E1650,'المحافظات'!$A$5:$A$44,0))),"المنطقة غير معروفة",IF(K1650&lt;0,"الخصم أكبر من قيمة الطلب",IF(I1650&amp;""="","اكتب الحالة","")))))</f>
        <v/>
      </c>
    </row>
    <row r="1651">
      <c r="A1651" s="17" t="n"/>
      <c r="B1651" s="5" t="n"/>
      <c r="C1651" s="5" t="n"/>
      <c r="D1651" s="13" t="n"/>
      <c r="E1651" s="5" t="n"/>
      <c r="F1651" s="5" t="n"/>
      <c r="G1651" s="15" t="n"/>
      <c r="H1651" s="14" t="n"/>
      <c r="I1651" s="5" t="n"/>
      <c r="J1651" s="6">
        <f>IF(AND(B1651&amp;""="",F1651&amp;""=""),"",IFERROR(INDEX('المنتجات'!$B$5:$B$204,MATCH($F1651,'المنتجات'!$A$5:$A$204,0))&amp;"",""))</f>
        <v/>
      </c>
      <c r="K1651" s="18">
        <f>IF(AND(B1651&amp;""="",F1651&amp;""=""),"",IFERROR(INDEX('المنتجات'!$D$5:$D$204,MATCH($F1651,'المنتجات'!$A$5:$A$204,0))*G1651-H1651,0))</f>
        <v/>
      </c>
      <c r="L1651" s="18">
        <f>IF(AND(B1651&amp;""="",F1651&amp;""=""),"",IF(I1651="تم التسليم",IFERROR(INDEX('المحافظات'!$B$5:$B$44,MATCH($E1651,'المحافظات'!$A$5:$A$44,0)),0),0))</f>
        <v/>
      </c>
      <c r="M1651" s="18">
        <f>IF(AND(B1651&amp;""="",F1651&amp;""=""),"",IFERROR(INDEX('المنتجات'!$C$5:$C$204,MATCH($F1651,'المنتجات'!$A$5:$A$204,0))*G1651,0))</f>
        <v/>
      </c>
      <c r="N1651" s="18">
        <f>IF(AND(B1651&amp;""="",F1651&amp;""=""),"",IF(I1651="تم التسليم",IFERROR(INDEX('المحافظات'!$C$5:$C$44,MATCH($E1651,'المحافظات'!$A$5:$A$44,0)),0),IF(I1651="مرتجع",IFERROR(INDEX('المحافظات'!$D$5:$D$44,MATCH($E1651,'المحافظات'!$A$5:$A$44,0)),0),0)))</f>
        <v/>
      </c>
      <c r="O1651" s="18">
        <f>IF(AND(B1651&amp;""="",F1651&amp;""=""),"",IF(I1651="تم التسليم",K1651+L1651-M1651-N1651,IF(I1651="مرتجع",-N1651,IF(I1651="ملغي",0,""))))</f>
        <v/>
      </c>
      <c r="P1651" s="6">
        <f>IF(AND(B1651&amp;""="",F1651&amp;""=""),"",IF(NOT(ISNUMBER(MATCH(F1651,'المنتجات'!$A$5:$A$204,0))),"كود المنتج غير معروف",IF(NOT(ISNUMBER(MATCH(E1651,'المحافظات'!$A$5:$A$44,0))),"المنطقة غير معروفة",IF(K1651&lt;0,"الخصم أكبر من قيمة الطلب",IF(I1651&amp;""="","اكتب الحالة","")))))</f>
        <v/>
      </c>
    </row>
    <row r="1652">
      <c r="A1652" s="17" t="n"/>
      <c r="B1652" s="5" t="n"/>
      <c r="C1652" s="5" t="n"/>
      <c r="D1652" s="13" t="n"/>
      <c r="E1652" s="5" t="n"/>
      <c r="F1652" s="5" t="n"/>
      <c r="G1652" s="15" t="n"/>
      <c r="H1652" s="14" t="n"/>
      <c r="I1652" s="5" t="n"/>
      <c r="J1652" s="6">
        <f>IF(AND(B1652&amp;""="",F1652&amp;""=""),"",IFERROR(INDEX('المنتجات'!$B$5:$B$204,MATCH($F1652,'المنتجات'!$A$5:$A$204,0))&amp;"",""))</f>
        <v/>
      </c>
      <c r="K1652" s="18">
        <f>IF(AND(B1652&amp;""="",F1652&amp;""=""),"",IFERROR(INDEX('المنتجات'!$D$5:$D$204,MATCH($F1652,'المنتجات'!$A$5:$A$204,0))*G1652-H1652,0))</f>
        <v/>
      </c>
      <c r="L1652" s="18">
        <f>IF(AND(B1652&amp;""="",F1652&amp;""=""),"",IF(I1652="تم التسليم",IFERROR(INDEX('المحافظات'!$B$5:$B$44,MATCH($E1652,'المحافظات'!$A$5:$A$44,0)),0),0))</f>
        <v/>
      </c>
      <c r="M1652" s="18">
        <f>IF(AND(B1652&amp;""="",F1652&amp;""=""),"",IFERROR(INDEX('المنتجات'!$C$5:$C$204,MATCH($F1652,'المنتجات'!$A$5:$A$204,0))*G1652,0))</f>
        <v/>
      </c>
      <c r="N1652" s="18">
        <f>IF(AND(B1652&amp;""="",F1652&amp;""=""),"",IF(I1652="تم التسليم",IFERROR(INDEX('المحافظات'!$C$5:$C$44,MATCH($E1652,'المحافظات'!$A$5:$A$44,0)),0),IF(I1652="مرتجع",IFERROR(INDEX('المحافظات'!$D$5:$D$44,MATCH($E1652,'المحافظات'!$A$5:$A$44,0)),0),0)))</f>
        <v/>
      </c>
      <c r="O1652" s="18">
        <f>IF(AND(B1652&amp;""="",F1652&amp;""=""),"",IF(I1652="تم التسليم",K1652+L1652-M1652-N1652,IF(I1652="مرتجع",-N1652,IF(I1652="ملغي",0,""))))</f>
        <v/>
      </c>
      <c r="P1652" s="6">
        <f>IF(AND(B1652&amp;""="",F1652&amp;""=""),"",IF(NOT(ISNUMBER(MATCH(F1652,'المنتجات'!$A$5:$A$204,0))),"كود المنتج غير معروف",IF(NOT(ISNUMBER(MATCH(E1652,'المحافظات'!$A$5:$A$44,0))),"المنطقة غير معروفة",IF(K1652&lt;0,"الخصم أكبر من قيمة الطلب",IF(I1652&amp;""="","اكتب الحالة","")))))</f>
        <v/>
      </c>
    </row>
    <row r="1653">
      <c r="A1653" s="17" t="n"/>
      <c r="B1653" s="5" t="n"/>
      <c r="C1653" s="5" t="n"/>
      <c r="D1653" s="13" t="n"/>
      <c r="E1653" s="5" t="n"/>
      <c r="F1653" s="5" t="n"/>
      <c r="G1653" s="15" t="n"/>
      <c r="H1653" s="14" t="n"/>
      <c r="I1653" s="5" t="n"/>
      <c r="J1653" s="6">
        <f>IF(AND(B1653&amp;""="",F1653&amp;""=""),"",IFERROR(INDEX('المنتجات'!$B$5:$B$204,MATCH($F1653,'المنتجات'!$A$5:$A$204,0))&amp;"",""))</f>
        <v/>
      </c>
      <c r="K1653" s="18">
        <f>IF(AND(B1653&amp;""="",F1653&amp;""=""),"",IFERROR(INDEX('المنتجات'!$D$5:$D$204,MATCH($F1653,'المنتجات'!$A$5:$A$204,0))*G1653-H1653,0))</f>
        <v/>
      </c>
      <c r="L1653" s="18">
        <f>IF(AND(B1653&amp;""="",F1653&amp;""=""),"",IF(I1653="تم التسليم",IFERROR(INDEX('المحافظات'!$B$5:$B$44,MATCH($E1653,'المحافظات'!$A$5:$A$44,0)),0),0))</f>
        <v/>
      </c>
      <c r="M1653" s="18">
        <f>IF(AND(B1653&amp;""="",F1653&amp;""=""),"",IFERROR(INDEX('المنتجات'!$C$5:$C$204,MATCH($F1653,'المنتجات'!$A$5:$A$204,0))*G1653,0))</f>
        <v/>
      </c>
      <c r="N1653" s="18">
        <f>IF(AND(B1653&amp;""="",F1653&amp;""=""),"",IF(I1653="تم التسليم",IFERROR(INDEX('المحافظات'!$C$5:$C$44,MATCH($E1653,'المحافظات'!$A$5:$A$44,0)),0),IF(I1653="مرتجع",IFERROR(INDEX('المحافظات'!$D$5:$D$44,MATCH($E1653,'المحافظات'!$A$5:$A$44,0)),0),0)))</f>
        <v/>
      </c>
      <c r="O1653" s="18">
        <f>IF(AND(B1653&amp;""="",F1653&amp;""=""),"",IF(I1653="تم التسليم",K1653+L1653-M1653-N1653,IF(I1653="مرتجع",-N1653,IF(I1653="ملغي",0,""))))</f>
        <v/>
      </c>
      <c r="P1653" s="6">
        <f>IF(AND(B1653&amp;""="",F1653&amp;""=""),"",IF(NOT(ISNUMBER(MATCH(F1653,'المنتجات'!$A$5:$A$204,0))),"كود المنتج غير معروف",IF(NOT(ISNUMBER(MATCH(E1653,'المحافظات'!$A$5:$A$44,0))),"المنطقة غير معروفة",IF(K1653&lt;0,"الخصم أكبر من قيمة الطلب",IF(I1653&amp;""="","اكتب الحالة","")))))</f>
        <v/>
      </c>
    </row>
    <row r="1654">
      <c r="A1654" s="17" t="n"/>
      <c r="B1654" s="5" t="n"/>
      <c r="C1654" s="5" t="n"/>
      <c r="D1654" s="13" t="n"/>
      <c r="E1654" s="5" t="n"/>
      <c r="F1654" s="5" t="n"/>
      <c r="G1654" s="15" t="n"/>
      <c r="H1654" s="14" t="n"/>
      <c r="I1654" s="5" t="n"/>
      <c r="J1654" s="6">
        <f>IF(AND(B1654&amp;""="",F1654&amp;""=""),"",IFERROR(INDEX('المنتجات'!$B$5:$B$204,MATCH($F1654,'المنتجات'!$A$5:$A$204,0))&amp;"",""))</f>
        <v/>
      </c>
      <c r="K1654" s="18">
        <f>IF(AND(B1654&amp;""="",F1654&amp;""=""),"",IFERROR(INDEX('المنتجات'!$D$5:$D$204,MATCH($F1654,'المنتجات'!$A$5:$A$204,0))*G1654-H1654,0))</f>
        <v/>
      </c>
      <c r="L1654" s="18">
        <f>IF(AND(B1654&amp;""="",F1654&amp;""=""),"",IF(I1654="تم التسليم",IFERROR(INDEX('المحافظات'!$B$5:$B$44,MATCH($E1654,'المحافظات'!$A$5:$A$44,0)),0),0))</f>
        <v/>
      </c>
      <c r="M1654" s="18">
        <f>IF(AND(B1654&amp;""="",F1654&amp;""=""),"",IFERROR(INDEX('المنتجات'!$C$5:$C$204,MATCH($F1654,'المنتجات'!$A$5:$A$204,0))*G1654,0))</f>
        <v/>
      </c>
      <c r="N1654" s="18">
        <f>IF(AND(B1654&amp;""="",F1654&amp;""=""),"",IF(I1654="تم التسليم",IFERROR(INDEX('المحافظات'!$C$5:$C$44,MATCH($E1654,'المحافظات'!$A$5:$A$44,0)),0),IF(I1654="مرتجع",IFERROR(INDEX('المحافظات'!$D$5:$D$44,MATCH($E1654,'المحافظات'!$A$5:$A$44,0)),0),0)))</f>
        <v/>
      </c>
      <c r="O1654" s="18">
        <f>IF(AND(B1654&amp;""="",F1654&amp;""=""),"",IF(I1654="تم التسليم",K1654+L1654-M1654-N1654,IF(I1654="مرتجع",-N1654,IF(I1654="ملغي",0,""))))</f>
        <v/>
      </c>
      <c r="P1654" s="6">
        <f>IF(AND(B1654&amp;""="",F1654&amp;""=""),"",IF(NOT(ISNUMBER(MATCH(F1654,'المنتجات'!$A$5:$A$204,0))),"كود المنتج غير معروف",IF(NOT(ISNUMBER(MATCH(E1654,'المحافظات'!$A$5:$A$44,0))),"المنطقة غير معروفة",IF(K1654&lt;0,"الخصم أكبر من قيمة الطلب",IF(I1654&amp;""="","اكتب الحالة","")))))</f>
        <v/>
      </c>
    </row>
    <row r="1655">
      <c r="A1655" s="17" t="n"/>
      <c r="B1655" s="5" t="n"/>
      <c r="C1655" s="5" t="n"/>
      <c r="D1655" s="13" t="n"/>
      <c r="E1655" s="5" t="n"/>
      <c r="F1655" s="5" t="n"/>
      <c r="G1655" s="15" t="n"/>
      <c r="H1655" s="14" t="n"/>
      <c r="I1655" s="5" t="n"/>
      <c r="J1655" s="6">
        <f>IF(AND(B1655&amp;""="",F1655&amp;""=""),"",IFERROR(INDEX('المنتجات'!$B$5:$B$204,MATCH($F1655,'المنتجات'!$A$5:$A$204,0))&amp;"",""))</f>
        <v/>
      </c>
      <c r="K1655" s="18">
        <f>IF(AND(B1655&amp;""="",F1655&amp;""=""),"",IFERROR(INDEX('المنتجات'!$D$5:$D$204,MATCH($F1655,'المنتجات'!$A$5:$A$204,0))*G1655-H1655,0))</f>
        <v/>
      </c>
      <c r="L1655" s="18">
        <f>IF(AND(B1655&amp;""="",F1655&amp;""=""),"",IF(I1655="تم التسليم",IFERROR(INDEX('المحافظات'!$B$5:$B$44,MATCH($E1655,'المحافظات'!$A$5:$A$44,0)),0),0))</f>
        <v/>
      </c>
      <c r="M1655" s="18">
        <f>IF(AND(B1655&amp;""="",F1655&amp;""=""),"",IFERROR(INDEX('المنتجات'!$C$5:$C$204,MATCH($F1655,'المنتجات'!$A$5:$A$204,0))*G1655,0))</f>
        <v/>
      </c>
      <c r="N1655" s="18">
        <f>IF(AND(B1655&amp;""="",F1655&amp;""=""),"",IF(I1655="تم التسليم",IFERROR(INDEX('المحافظات'!$C$5:$C$44,MATCH($E1655,'المحافظات'!$A$5:$A$44,0)),0),IF(I1655="مرتجع",IFERROR(INDEX('المحافظات'!$D$5:$D$44,MATCH($E1655,'المحافظات'!$A$5:$A$44,0)),0),0)))</f>
        <v/>
      </c>
      <c r="O1655" s="18">
        <f>IF(AND(B1655&amp;""="",F1655&amp;""=""),"",IF(I1655="تم التسليم",K1655+L1655-M1655-N1655,IF(I1655="مرتجع",-N1655,IF(I1655="ملغي",0,""))))</f>
        <v/>
      </c>
      <c r="P1655" s="6">
        <f>IF(AND(B1655&amp;""="",F1655&amp;""=""),"",IF(NOT(ISNUMBER(MATCH(F1655,'المنتجات'!$A$5:$A$204,0))),"كود المنتج غير معروف",IF(NOT(ISNUMBER(MATCH(E1655,'المحافظات'!$A$5:$A$44,0))),"المنطقة غير معروفة",IF(K1655&lt;0,"الخصم أكبر من قيمة الطلب",IF(I1655&amp;""="","اكتب الحالة","")))))</f>
        <v/>
      </c>
    </row>
    <row r="1656">
      <c r="A1656" s="17" t="n"/>
      <c r="B1656" s="5" t="n"/>
      <c r="C1656" s="5" t="n"/>
      <c r="D1656" s="13" t="n"/>
      <c r="E1656" s="5" t="n"/>
      <c r="F1656" s="5" t="n"/>
      <c r="G1656" s="15" t="n"/>
      <c r="H1656" s="14" t="n"/>
      <c r="I1656" s="5" t="n"/>
      <c r="J1656" s="6">
        <f>IF(AND(B1656&amp;""="",F1656&amp;""=""),"",IFERROR(INDEX('المنتجات'!$B$5:$B$204,MATCH($F1656,'المنتجات'!$A$5:$A$204,0))&amp;"",""))</f>
        <v/>
      </c>
      <c r="K1656" s="18">
        <f>IF(AND(B1656&amp;""="",F1656&amp;""=""),"",IFERROR(INDEX('المنتجات'!$D$5:$D$204,MATCH($F1656,'المنتجات'!$A$5:$A$204,0))*G1656-H1656,0))</f>
        <v/>
      </c>
      <c r="L1656" s="18">
        <f>IF(AND(B1656&amp;""="",F1656&amp;""=""),"",IF(I1656="تم التسليم",IFERROR(INDEX('المحافظات'!$B$5:$B$44,MATCH($E1656,'المحافظات'!$A$5:$A$44,0)),0),0))</f>
        <v/>
      </c>
      <c r="M1656" s="18">
        <f>IF(AND(B1656&amp;""="",F1656&amp;""=""),"",IFERROR(INDEX('المنتجات'!$C$5:$C$204,MATCH($F1656,'المنتجات'!$A$5:$A$204,0))*G1656,0))</f>
        <v/>
      </c>
      <c r="N1656" s="18">
        <f>IF(AND(B1656&amp;""="",F1656&amp;""=""),"",IF(I1656="تم التسليم",IFERROR(INDEX('المحافظات'!$C$5:$C$44,MATCH($E1656,'المحافظات'!$A$5:$A$44,0)),0),IF(I1656="مرتجع",IFERROR(INDEX('المحافظات'!$D$5:$D$44,MATCH($E1656,'المحافظات'!$A$5:$A$44,0)),0),0)))</f>
        <v/>
      </c>
      <c r="O1656" s="18">
        <f>IF(AND(B1656&amp;""="",F1656&amp;""=""),"",IF(I1656="تم التسليم",K1656+L1656-M1656-N1656,IF(I1656="مرتجع",-N1656,IF(I1656="ملغي",0,""))))</f>
        <v/>
      </c>
      <c r="P1656" s="6">
        <f>IF(AND(B1656&amp;""="",F1656&amp;""=""),"",IF(NOT(ISNUMBER(MATCH(F1656,'المنتجات'!$A$5:$A$204,0))),"كود المنتج غير معروف",IF(NOT(ISNUMBER(MATCH(E1656,'المحافظات'!$A$5:$A$44,0))),"المنطقة غير معروفة",IF(K1656&lt;0,"الخصم أكبر من قيمة الطلب",IF(I1656&amp;""="","اكتب الحالة","")))))</f>
        <v/>
      </c>
    </row>
    <row r="1657">
      <c r="A1657" s="17" t="n"/>
      <c r="B1657" s="5" t="n"/>
      <c r="C1657" s="5" t="n"/>
      <c r="D1657" s="13" t="n"/>
      <c r="E1657" s="5" t="n"/>
      <c r="F1657" s="5" t="n"/>
      <c r="G1657" s="15" t="n"/>
      <c r="H1657" s="14" t="n"/>
      <c r="I1657" s="5" t="n"/>
      <c r="J1657" s="6">
        <f>IF(AND(B1657&amp;""="",F1657&amp;""=""),"",IFERROR(INDEX('المنتجات'!$B$5:$B$204,MATCH($F1657,'المنتجات'!$A$5:$A$204,0))&amp;"",""))</f>
        <v/>
      </c>
      <c r="K1657" s="18">
        <f>IF(AND(B1657&amp;""="",F1657&amp;""=""),"",IFERROR(INDEX('المنتجات'!$D$5:$D$204,MATCH($F1657,'المنتجات'!$A$5:$A$204,0))*G1657-H1657,0))</f>
        <v/>
      </c>
      <c r="L1657" s="18">
        <f>IF(AND(B1657&amp;""="",F1657&amp;""=""),"",IF(I1657="تم التسليم",IFERROR(INDEX('المحافظات'!$B$5:$B$44,MATCH($E1657,'المحافظات'!$A$5:$A$44,0)),0),0))</f>
        <v/>
      </c>
      <c r="M1657" s="18">
        <f>IF(AND(B1657&amp;""="",F1657&amp;""=""),"",IFERROR(INDEX('المنتجات'!$C$5:$C$204,MATCH($F1657,'المنتجات'!$A$5:$A$204,0))*G1657,0))</f>
        <v/>
      </c>
      <c r="N1657" s="18">
        <f>IF(AND(B1657&amp;""="",F1657&amp;""=""),"",IF(I1657="تم التسليم",IFERROR(INDEX('المحافظات'!$C$5:$C$44,MATCH($E1657,'المحافظات'!$A$5:$A$44,0)),0),IF(I1657="مرتجع",IFERROR(INDEX('المحافظات'!$D$5:$D$44,MATCH($E1657,'المحافظات'!$A$5:$A$44,0)),0),0)))</f>
        <v/>
      </c>
      <c r="O1657" s="18">
        <f>IF(AND(B1657&amp;""="",F1657&amp;""=""),"",IF(I1657="تم التسليم",K1657+L1657-M1657-N1657,IF(I1657="مرتجع",-N1657,IF(I1657="ملغي",0,""))))</f>
        <v/>
      </c>
      <c r="P1657" s="6">
        <f>IF(AND(B1657&amp;""="",F1657&amp;""=""),"",IF(NOT(ISNUMBER(MATCH(F1657,'المنتجات'!$A$5:$A$204,0))),"كود المنتج غير معروف",IF(NOT(ISNUMBER(MATCH(E1657,'المحافظات'!$A$5:$A$44,0))),"المنطقة غير معروفة",IF(K1657&lt;0,"الخصم أكبر من قيمة الطلب",IF(I1657&amp;""="","اكتب الحالة","")))))</f>
        <v/>
      </c>
    </row>
    <row r="1658">
      <c r="A1658" s="17" t="n"/>
      <c r="B1658" s="5" t="n"/>
      <c r="C1658" s="5" t="n"/>
      <c r="D1658" s="13" t="n"/>
      <c r="E1658" s="5" t="n"/>
      <c r="F1658" s="5" t="n"/>
      <c r="G1658" s="15" t="n"/>
      <c r="H1658" s="14" t="n"/>
      <c r="I1658" s="5" t="n"/>
      <c r="J1658" s="6">
        <f>IF(AND(B1658&amp;""="",F1658&amp;""=""),"",IFERROR(INDEX('المنتجات'!$B$5:$B$204,MATCH($F1658,'المنتجات'!$A$5:$A$204,0))&amp;"",""))</f>
        <v/>
      </c>
      <c r="K1658" s="18">
        <f>IF(AND(B1658&amp;""="",F1658&amp;""=""),"",IFERROR(INDEX('المنتجات'!$D$5:$D$204,MATCH($F1658,'المنتجات'!$A$5:$A$204,0))*G1658-H1658,0))</f>
        <v/>
      </c>
      <c r="L1658" s="18">
        <f>IF(AND(B1658&amp;""="",F1658&amp;""=""),"",IF(I1658="تم التسليم",IFERROR(INDEX('المحافظات'!$B$5:$B$44,MATCH($E1658,'المحافظات'!$A$5:$A$44,0)),0),0))</f>
        <v/>
      </c>
      <c r="M1658" s="18">
        <f>IF(AND(B1658&amp;""="",F1658&amp;""=""),"",IFERROR(INDEX('المنتجات'!$C$5:$C$204,MATCH($F1658,'المنتجات'!$A$5:$A$204,0))*G1658,0))</f>
        <v/>
      </c>
      <c r="N1658" s="18">
        <f>IF(AND(B1658&amp;""="",F1658&amp;""=""),"",IF(I1658="تم التسليم",IFERROR(INDEX('المحافظات'!$C$5:$C$44,MATCH($E1658,'المحافظات'!$A$5:$A$44,0)),0),IF(I1658="مرتجع",IFERROR(INDEX('المحافظات'!$D$5:$D$44,MATCH($E1658,'المحافظات'!$A$5:$A$44,0)),0),0)))</f>
        <v/>
      </c>
      <c r="O1658" s="18">
        <f>IF(AND(B1658&amp;""="",F1658&amp;""=""),"",IF(I1658="تم التسليم",K1658+L1658-M1658-N1658,IF(I1658="مرتجع",-N1658,IF(I1658="ملغي",0,""))))</f>
        <v/>
      </c>
      <c r="P1658" s="6">
        <f>IF(AND(B1658&amp;""="",F1658&amp;""=""),"",IF(NOT(ISNUMBER(MATCH(F1658,'المنتجات'!$A$5:$A$204,0))),"كود المنتج غير معروف",IF(NOT(ISNUMBER(MATCH(E1658,'المحافظات'!$A$5:$A$44,0))),"المنطقة غير معروفة",IF(K1658&lt;0,"الخصم أكبر من قيمة الطلب",IF(I1658&amp;""="","اكتب الحالة","")))))</f>
        <v/>
      </c>
    </row>
    <row r="1659">
      <c r="A1659" s="17" t="n"/>
      <c r="B1659" s="5" t="n"/>
      <c r="C1659" s="5" t="n"/>
      <c r="D1659" s="13" t="n"/>
      <c r="E1659" s="5" t="n"/>
      <c r="F1659" s="5" t="n"/>
      <c r="G1659" s="15" t="n"/>
      <c r="H1659" s="14" t="n"/>
      <c r="I1659" s="5" t="n"/>
      <c r="J1659" s="6">
        <f>IF(AND(B1659&amp;""="",F1659&amp;""=""),"",IFERROR(INDEX('المنتجات'!$B$5:$B$204,MATCH($F1659,'المنتجات'!$A$5:$A$204,0))&amp;"",""))</f>
        <v/>
      </c>
      <c r="K1659" s="18">
        <f>IF(AND(B1659&amp;""="",F1659&amp;""=""),"",IFERROR(INDEX('المنتجات'!$D$5:$D$204,MATCH($F1659,'المنتجات'!$A$5:$A$204,0))*G1659-H1659,0))</f>
        <v/>
      </c>
      <c r="L1659" s="18">
        <f>IF(AND(B1659&amp;""="",F1659&amp;""=""),"",IF(I1659="تم التسليم",IFERROR(INDEX('المحافظات'!$B$5:$B$44,MATCH($E1659,'المحافظات'!$A$5:$A$44,0)),0),0))</f>
        <v/>
      </c>
      <c r="M1659" s="18">
        <f>IF(AND(B1659&amp;""="",F1659&amp;""=""),"",IFERROR(INDEX('المنتجات'!$C$5:$C$204,MATCH($F1659,'المنتجات'!$A$5:$A$204,0))*G1659,0))</f>
        <v/>
      </c>
      <c r="N1659" s="18">
        <f>IF(AND(B1659&amp;""="",F1659&amp;""=""),"",IF(I1659="تم التسليم",IFERROR(INDEX('المحافظات'!$C$5:$C$44,MATCH($E1659,'المحافظات'!$A$5:$A$44,0)),0),IF(I1659="مرتجع",IFERROR(INDEX('المحافظات'!$D$5:$D$44,MATCH($E1659,'المحافظات'!$A$5:$A$44,0)),0),0)))</f>
        <v/>
      </c>
      <c r="O1659" s="18">
        <f>IF(AND(B1659&amp;""="",F1659&amp;""=""),"",IF(I1659="تم التسليم",K1659+L1659-M1659-N1659,IF(I1659="مرتجع",-N1659,IF(I1659="ملغي",0,""))))</f>
        <v/>
      </c>
      <c r="P1659" s="6">
        <f>IF(AND(B1659&amp;""="",F1659&amp;""=""),"",IF(NOT(ISNUMBER(MATCH(F1659,'المنتجات'!$A$5:$A$204,0))),"كود المنتج غير معروف",IF(NOT(ISNUMBER(MATCH(E1659,'المحافظات'!$A$5:$A$44,0))),"المنطقة غير معروفة",IF(K1659&lt;0,"الخصم أكبر من قيمة الطلب",IF(I1659&amp;""="","اكتب الحالة","")))))</f>
        <v/>
      </c>
    </row>
    <row r="1660">
      <c r="A1660" s="17" t="n"/>
      <c r="B1660" s="5" t="n"/>
      <c r="C1660" s="5" t="n"/>
      <c r="D1660" s="13" t="n"/>
      <c r="E1660" s="5" t="n"/>
      <c r="F1660" s="5" t="n"/>
      <c r="G1660" s="15" t="n"/>
      <c r="H1660" s="14" t="n"/>
      <c r="I1660" s="5" t="n"/>
      <c r="J1660" s="6">
        <f>IF(AND(B1660&amp;""="",F1660&amp;""=""),"",IFERROR(INDEX('المنتجات'!$B$5:$B$204,MATCH($F1660,'المنتجات'!$A$5:$A$204,0))&amp;"",""))</f>
        <v/>
      </c>
      <c r="K1660" s="18">
        <f>IF(AND(B1660&amp;""="",F1660&amp;""=""),"",IFERROR(INDEX('المنتجات'!$D$5:$D$204,MATCH($F1660,'المنتجات'!$A$5:$A$204,0))*G1660-H1660,0))</f>
        <v/>
      </c>
      <c r="L1660" s="18">
        <f>IF(AND(B1660&amp;""="",F1660&amp;""=""),"",IF(I1660="تم التسليم",IFERROR(INDEX('المحافظات'!$B$5:$B$44,MATCH($E1660,'المحافظات'!$A$5:$A$44,0)),0),0))</f>
        <v/>
      </c>
      <c r="M1660" s="18">
        <f>IF(AND(B1660&amp;""="",F1660&amp;""=""),"",IFERROR(INDEX('المنتجات'!$C$5:$C$204,MATCH($F1660,'المنتجات'!$A$5:$A$204,0))*G1660,0))</f>
        <v/>
      </c>
      <c r="N1660" s="18">
        <f>IF(AND(B1660&amp;""="",F1660&amp;""=""),"",IF(I1660="تم التسليم",IFERROR(INDEX('المحافظات'!$C$5:$C$44,MATCH($E1660,'المحافظات'!$A$5:$A$44,0)),0),IF(I1660="مرتجع",IFERROR(INDEX('المحافظات'!$D$5:$D$44,MATCH($E1660,'المحافظات'!$A$5:$A$44,0)),0),0)))</f>
        <v/>
      </c>
      <c r="O1660" s="18">
        <f>IF(AND(B1660&amp;""="",F1660&amp;""=""),"",IF(I1660="تم التسليم",K1660+L1660-M1660-N1660,IF(I1660="مرتجع",-N1660,IF(I1660="ملغي",0,""))))</f>
        <v/>
      </c>
      <c r="P1660" s="6">
        <f>IF(AND(B1660&amp;""="",F1660&amp;""=""),"",IF(NOT(ISNUMBER(MATCH(F1660,'المنتجات'!$A$5:$A$204,0))),"كود المنتج غير معروف",IF(NOT(ISNUMBER(MATCH(E1660,'المحافظات'!$A$5:$A$44,0))),"المنطقة غير معروفة",IF(K1660&lt;0,"الخصم أكبر من قيمة الطلب",IF(I1660&amp;""="","اكتب الحالة","")))))</f>
        <v/>
      </c>
    </row>
    <row r="1661">
      <c r="A1661" s="17" t="n"/>
      <c r="B1661" s="5" t="n"/>
      <c r="C1661" s="5" t="n"/>
      <c r="D1661" s="13" t="n"/>
      <c r="E1661" s="5" t="n"/>
      <c r="F1661" s="5" t="n"/>
      <c r="G1661" s="15" t="n"/>
      <c r="H1661" s="14" t="n"/>
      <c r="I1661" s="5" t="n"/>
      <c r="J1661" s="6">
        <f>IF(AND(B1661&amp;""="",F1661&amp;""=""),"",IFERROR(INDEX('المنتجات'!$B$5:$B$204,MATCH($F1661,'المنتجات'!$A$5:$A$204,0))&amp;"",""))</f>
        <v/>
      </c>
      <c r="K1661" s="18">
        <f>IF(AND(B1661&amp;""="",F1661&amp;""=""),"",IFERROR(INDEX('المنتجات'!$D$5:$D$204,MATCH($F1661,'المنتجات'!$A$5:$A$204,0))*G1661-H1661,0))</f>
        <v/>
      </c>
      <c r="L1661" s="18">
        <f>IF(AND(B1661&amp;""="",F1661&amp;""=""),"",IF(I1661="تم التسليم",IFERROR(INDEX('المحافظات'!$B$5:$B$44,MATCH($E1661,'المحافظات'!$A$5:$A$44,0)),0),0))</f>
        <v/>
      </c>
      <c r="M1661" s="18">
        <f>IF(AND(B1661&amp;""="",F1661&amp;""=""),"",IFERROR(INDEX('المنتجات'!$C$5:$C$204,MATCH($F1661,'المنتجات'!$A$5:$A$204,0))*G1661,0))</f>
        <v/>
      </c>
      <c r="N1661" s="18">
        <f>IF(AND(B1661&amp;""="",F1661&amp;""=""),"",IF(I1661="تم التسليم",IFERROR(INDEX('المحافظات'!$C$5:$C$44,MATCH($E1661,'المحافظات'!$A$5:$A$44,0)),0),IF(I1661="مرتجع",IFERROR(INDEX('المحافظات'!$D$5:$D$44,MATCH($E1661,'المحافظات'!$A$5:$A$44,0)),0),0)))</f>
        <v/>
      </c>
      <c r="O1661" s="18">
        <f>IF(AND(B1661&amp;""="",F1661&amp;""=""),"",IF(I1661="تم التسليم",K1661+L1661-M1661-N1661,IF(I1661="مرتجع",-N1661,IF(I1661="ملغي",0,""))))</f>
        <v/>
      </c>
      <c r="P1661" s="6">
        <f>IF(AND(B1661&amp;""="",F1661&amp;""=""),"",IF(NOT(ISNUMBER(MATCH(F1661,'المنتجات'!$A$5:$A$204,0))),"كود المنتج غير معروف",IF(NOT(ISNUMBER(MATCH(E1661,'المحافظات'!$A$5:$A$44,0))),"المنطقة غير معروفة",IF(K1661&lt;0,"الخصم أكبر من قيمة الطلب",IF(I1661&amp;""="","اكتب الحالة","")))))</f>
        <v/>
      </c>
    </row>
    <row r="1662">
      <c r="A1662" s="17" t="n"/>
      <c r="B1662" s="5" t="n"/>
      <c r="C1662" s="5" t="n"/>
      <c r="D1662" s="13" t="n"/>
      <c r="E1662" s="5" t="n"/>
      <c r="F1662" s="5" t="n"/>
      <c r="G1662" s="15" t="n"/>
      <c r="H1662" s="14" t="n"/>
      <c r="I1662" s="5" t="n"/>
      <c r="J1662" s="6">
        <f>IF(AND(B1662&amp;""="",F1662&amp;""=""),"",IFERROR(INDEX('المنتجات'!$B$5:$B$204,MATCH($F1662,'المنتجات'!$A$5:$A$204,0))&amp;"",""))</f>
        <v/>
      </c>
      <c r="K1662" s="18">
        <f>IF(AND(B1662&amp;""="",F1662&amp;""=""),"",IFERROR(INDEX('المنتجات'!$D$5:$D$204,MATCH($F1662,'المنتجات'!$A$5:$A$204,0))*G1662-H1662,0))</f>
        <v/>
      </c>
      <c r="L1662" s="18">
        <f>IF(AND(B1662&amp;""="",F1662&amp;""=""),"",IF(I1662="تم التسليم",IFERROR(INDEX('المحافظات'!$B$5:$B$44,MATCH($E1662,'المحافظات'!$A$5:$A$44,0)),0),0))</f>
        <v/>
      </c>
      <c r="M1662" s="18">
        <f>IF(AND(B1662&amp;""="",F1662&amp;""=""),"",IFERROR(INDEX('المنتجات'!$C$5:$C$204,MATCH($F1662,'المنتجات'!$A$5:$A$204,0))*G1662,0))</f>
        <v/>
      </c>
      <c r="N1662" s="18">
        <f>IF(AND(B1662&amp;""="",F1662&amp;""=""),"",IF(I1662="تم التسليم",IFERROR(INDEX('المحافظات'!$C$5:$C$44,MATCH($E1662,'المحافظات'!$A$5:$A$44,0)),0),IF(I1662="مرتجع",IFERROR(INDEX('المحافظات'!$D$5:$D$44,MATCH($E1662,'المحافظات'!$A$5:$A$44,0)),0),0)))</f>
        <v/>
      </c>
      <c r="O1662" s="18">
        <f>IF(AND(B1662&amp;""="",F1662&amp;""=""),"",IF(I1662="تم التسليم",K1662+L1662-M1662-N1662,IF(I1662="مرتجع",-N1662,IF(I1662="ملغي",0,""))))</f>
        <v/>
      </c>
      <c r="P1662" s="6">
        <f>IF(AND(B1662&amp;""="",F1662&amp;""=""),"",IF(NOT(ISNUMBER(MATCH(F1662,'المنتجات'!$A$5:$A$204,0))),"كود المنتج غير معروف",IF(NOT(ISNUMBER(MATCH(E1662,'المحافظات'!$A$5:$A$44,0))),"المنطقة غير معروفة",IF(K1662&lt;0,"الخصم أكبر من قيمة الطلب",IF(I1662&amp;""="","اكتب الحالة","")))))</f>
        <v/>
      </c>
    </row>
    <row r="1663">
      <c r="A1663" s="17" t="n"/>
      <c r="B1663" s="5" t="n"/>
      <c r="C1663" s="5" t="n"/>
      <c r="D1663" s="13" t="n"/>
      <c r="E1663" s="5" t="n"/>
      <c r="F1663" s="5" t="n"/>
      <c r="G1663" s="15" t="n"/>
      <c r="H1663" s="14" t="n"/>
      <c r="I1663" s="5" t="n"/>
      <c r="J1663" s="6">
        <f>IF(AND(B1663&amp;""="",F1663&amp;""=""),"",IFERROR(INDEX('المنتجات'!$B$5:$B$204,MATCH($F1663,'المنتجات'!$A$5:$A$204,0))&amp;"",""))</f>
        <v/>
      </c>
      <c r="K1663" s="18">
        <f>IF(AND(B1663&amp;""="",F1663&amp;""=""),"",IFERROR(INDEX('المنتجات'!$D$5:$D$204,MATCH($F1663,'المنتجات'!$A$5:$A$204,0))*G1663-H1663,0))</f>
        <v/>
      </c>
      <c r="L1663" s="18">
        <f>IF(AND(B1663&amp;""="",F1663&amp;""=""),"",IF(I1663="تم التسليم",IFERROR(INDEX('المحافظات'!$B$5:$B$44,MATCH($E1663,'المحافظات'!$A$5:$A$44,0)),0),0))</f>
        <v/>
      </c>
      <c r="M1663" s="18">
        <f>IF(AND(B1663&amp;""="",F1663&amp;""=""),"",IFERROR(INDEX('المنتجات'!$C$5:$C$204,MATCH($F1663,'المنتجات'!$A$5:$A$204,0))*G1663,0))</f>
        <v/>
      </c>
      <c r="N1663" s="18">
        <f>IF(AND(B1663&amp;""="",F1663&amp;""=""),"",IF(I1663="تم التسليم",IFERROR(INDEX('المحافظات'!$C$5:$C$44,MATCH($E1663,'المحافظات'!$A$5:$A$44,0)),0),IF(I1663="مرتجع",IFERROR(INDEX('المحافظات'!$D$5:$D$44,MATCH($E1663,'المحافظات'!$A$5:$A$44,0)),0),0)))</f>
        <v/>
      </c>
      <c r="O1663" s="18">
        <f>IF(AND(B1663&amp;""="",F1663&amp;""=""),"",IF(I1663="تم التسليم",K1663+L1663-M1663-N1663,IF(I1663="مرتجع",-N1663,IF(I1663="ملغي",0,""))))</f>
        <v/>
      </c>
      <c r="P1663" s="6">
        <f>IF(AND(B1663&amp;""="",F1663&amp;""=""),"",IF(NOT(ISNUMBER(MATCH(F1663,'المنتجات'!$A$5:$A$204,0))),"كود المنتج غير معروف",IF(NOT(ISNUMBER(MATCH(E1663,'المحافظات'!$A$5:$A$44,0))),"المنطقة غير معروفة",IF(K1663&lt;0,"الخصم أكبر من قيمة الطلب",IF(I1663&amp;""="","اكتب الحالة","")))))</f>
        <v/>
      </c>
    </row>
    <row r="1664">
      <c r="A1664" s="17" t="n"/>
      <c r="B1664" s="5" t="n"/>
      <c r="C1664" s="5" t="n"/>
      <c r="D1664" s="13" t="n"/>
      <c r="E1664" s="5" t="n"/>
      <c r="F1664" s="5" t="n"/>
      <c r="G1664" s="15" t="n"/>
      <c r="H1664" s="14" t="n"/>
      <c r="I1664" s="5" t="n"/>
      <c r="J1664" s="6">
        <f>IF(AND(B1664&amp;""="",F1664&amp;""=""),"",IFERROR(INDEX('المنتجات'!$B$5:$B$204,MATCH($F1664,'المنتجات'!$A$5:$A$204,0))&amp;"",""))</f>
        <v/>
      </c>
      <c r="K1664" s="18">
        <f>IF(AND(B1664&amp;""="",F1664&amp;""=""),"",IFERROR(INDEX('المنتجات'!$D$5:$D$204,MATCH($F1664,'المنتجات'!$A$5:$A$204,0))*G1664-H1664,0))</f>
        <v/>
      </c>
      <c r="L1664" s="18">
        <f>IF(AND(B1664&amp;""="",F1664&amp;""=""),"",IF(I1664="تم التسليم",IFERROR(INDEX('المحافظات'!$B$5:$B$44,MATCH($E1664,'المحافظات'!$A$5:$A$44,0)),0),0))</f>
        <v/>
      </c>
      <c r="M1664" s="18">
        <f>IF(AND(B1664&amp;""="",F1664&amp;""=""),"",IFERROR(INDEX('المنتجات'!$C$5:$C$204,MATCH($F1664,'المنتجات'!$A$5:$A$204,0))*G1664,0))</f>
        <v/>
      </c>
      <c r="N1664" s="18">
        <f>IF(AND(B1664&amp;""="",F1664&amp;""=""),"",IF(I1664="تم التسليم",IFERROR(INDEX('المحافظات'!$C$5:$C$44,MATCH($E1664,'المحافظات'!$A$5:$A$44,0)),0),IF(I1664="مرتجع",IFERROR(INDEX('المحافظات'!$D$5:$D$44,MATCH($E1664,'المحافظات'!$A$5:$A$44,0)),0),0)))</f>
        <v/>
      </c>
      <c r="O1664" s="18">
        <f>IF(AND(B1664&amp;""="",F1664&amp;""=""),"",IF(I1664="تم التسليم",K1664+L1664-M1664-N1664,IF(I1664="مرتجع",-N1664,IF(I1664="ملغي",0,""))))</f>
        <v/>
      </c>
      <c r="P1664" s="6">
        <f>IF(AND(B1664&amp;""="",F1664&amp;""=""),"",IF(NOT(ISNUMBER(MATCH(F1664,'المنتجات'!$A$5:$A$204,0))),"كود المنتج غير معروف",IF(NOT(ISNUMBER(MATCH(E1664,'المحافظات'!$A$5:$A$44,0))),"المنطقة غير معروفة",IF(K1664&lt;0,"الخصم أكبر من قيمة الطلب",IF(I1664&amp;""="","اكتب الحالة","")))))</f>
        <v/>
      </c>
    </row>
    <row r="1665">
      <c r="A1665" s="17" t="n"/>
      <c r="B1665" s="5" t="n"/>
      <c r="C1665" s="5" t="n"/>
      <c r="D1665" s="13" t="n"/>
      <c r="E1665" s="5" t="n"/>
      <c r="F1665" s="5" t="n"/>
      <c r="G1665" s="15" t="n"/>
      <c r="H1665" s="14" t="n"/>
      <c r="I1665" s="5" t="n"/>
      <c r="J1665" s="6">
        <f>IF(AND(B1665&amp;""="",F1665&amp;""=""),"",IFERROR(INDEX('المنتجات'!$B$5:$B$204,MATCH($F1665,'المنتجات'!$A$5:$A$204,0))&amp;"",""))</f>
        <v/>
      </c>
      <c r="K1665" s="18">
        <f>IF(AND(B1665&amp;""="",F1665&amp;""=""),"",IFERROR(INDEX('المنتجات'!$D$5:$D$204,MATCH($F1665,'المنتجات'!$A$5:$A$204,0))*G1665-H1665,0))</f>
        <v/>
      </c>
      <c r="L1665" s="18">
        <f>IF(AND(B1665&amp;""="",F1665&amp;""=""),"",IF(I1665="تم التسليم",IFERROR(INDEX('المحافظات'!$B$5:$B$44,MATCH($E1665,'المحافظات'!$A$5:$A$44,0)),0),0))</f>
        <v/>
      </c>
      <c r="M1665" s="18">
        <f>IF(AND(B1665&amp;""="",F1665&amp;""=""),"",IFERROR(INDEX('المنتجات'!$C$5:$C$204,MATCH($F1665,'المنتجات'!$A$5:$A$204,0))*G1665,0))</f>
        <v/>
      </c>
      <c r="N1665" s="18">
        <f>IF(AND(B1665&amp;""="",F1665&amp;""=""),"",IF(I1665="تم التسليم",IFERROR(INDEX('المحافظات'!$C$5:$C$44,MATCH($E1665,'المحافظات'!$A$5:$A$44,0)),0),IF(I1665="مرتجع",IFERROR(INDEX('المحافظات'!$D$5:$D$44,MATCH($E1665,'المحافظات'!$A$5:$A$44,0)),0),0)))</f>
        <v/>
      </c>
      <c r="O1665" s="18">
        <f>IF(AND(B1665&amp;""="",F1665&amp;""=""),"",IF(I1665="تم التسليم",K1665+L1665-M1665-N1665,IF(I1665="مرتجع",-N1665,IF(I1665="ملغي",0,""))))</f>
        <v/>
      </c>
      <c r="P1665" s="6">
        <f>IF(AND(B1665&amp;""="",F1665&amp;""=""),"",IF(NOT(ISNUMBER(MATCH(F1665,'المنتجات'!$A$5:$A$204,0))),"كود المنتج غير معروف",IF(NOT(ISNUMBER(MATCH(E1665,'المحافظات'!$A$5:$A$44,0))),"المنطقة غير معروفة",IF(K1665&lt;0,"الخصم أكبر من قيمة الطلب",IF(I1665&amp;""="","اكتب الحالة","")))))</f>
        <v/>
      </c>
    </row>
    <row r="1666">
      <c r="A1666" s="17" t="n"/>
      <c r="B1666" s="5" t="n"/>
      <c r="C1666" s="5" t="n"/>
      <c r="D1666" s="13" t="n"/>
      <c r="E1666" s="5" t="n"/>
      <c r="F1666" s="5" t="n"/>
      <c r="G1666" s="15" t="n"/>
      <c r="H1666" s="14" t="n"/>
      <c r="I1666" s="5" t="n"/>
      <c r="J1666" s="6">
        <f>IF(AND(B1666&amp;""="",F1666&amp;""=""),"",IFERROR(INDEX('المنتجات'!$B$5:$B$204,MATCH($F1666,'المنتجات'!$A$5:$A$204,0))&amp;"",""))</f>
        <v/>
      </c>
      <c r="K1666" s="18">
        <f>IF(AND(B1666&amp;""="",F1666&amp;""=""),"",IFERROR(INDEX('المنتجات'!$D$5:$D$204,MATCH($F1666,'المنتجات'!$A$5:$A$204,0))*G1666-H1666,0))</f>
        <v/>
      </c>
      <c r="L1666" s="18">
        <f>IF(AND(B1666&amp;""="",F1666&amp;""=""),"",IF(I1666="تم التسليم",IFERROR(INDEX('المحافظات'!$B$5:$B$44,MATCH($E1666,'المحافظات'!$A$5:$A$44,0)),0),0))</f>
        <v/>
      </c>
      <c r="M1666" s="18">
        <f>IF(AND(B1666&amp;""="",F1666&amp;""=""),"",IFERROR(INDEX('المنتجات'!$C$5:$C$204,MATCH($F1666,'المنتجات'!$A$5:$A$204,0))*G1666,0))</f>
        <v/>
      </c>
      <c r="N1666" s="18">
        <f>IF(AND(B1666&amp;""="",F1666&amp;""=""),"",IF(I1666="تم التسليم",IFERROR(INDEX('المحافظات'!$C$5:$C$44,MATCH($E1666,'المحافظات'!$A$5:$A$44,0)),0),IF(I1666="مرتجع",IFERROR(INDEX('المحافظات'!$D$5:$D$44,MATCH($E1666,'المحافظات'!$A$5:$A$44,0)),0),0)))</f>
        <v/>
      </c>
      <c r="O1666" s="18">
        <f>IF(AND(B1666&amp;""="",F1666&amp;""=""),"",IF(I1666="تم التسليم",K1666+L1666-M1666-N1666,IF(I1666="مرتجع",-N1666,IF(I1666="ملغي",0,""))))</f>
        <v/>
      </c>
      <c r="P1666" s="6">
        <f>IF(AND(B1666&amp;""="",F1666&amp;""=""),"",IF(NOT(ISNUMBER(MATCH(F1666,'المنتجات'!$A$5:$A$204,0))),"كود المنتج غير معروف",IF(NOT(ISNUMBER(MATCH(E1666,'المحافظات'!$A$5:$A$44,0))),"المنطقة غير معروفة",IF(K1666&lt;0,"الخصم أكبر من قيمة الطلب",IF(I1666&amp;""="","اكتب الحالة","")))))</f>
        <v/>
      </c>
    </row>
    <row r="1667">
      <c r="A1667" s="17" t="n"/>
      <c r="B1667" s="5" t="n"/>
      <c r="C1667" s="5" t="n"/>
      <c r="D1667" s="13" t="n"/>
      <c r="E1667" s="5" t="n"/>
      <c r="F1667" s="5" t="n"/>
      <c r="G1667" s="15" t="n"/>
      <c r="H1667" s="14" t="n"/>
      <c r="I1667" s="5" t="n"/>
      <c r="J1667" s="6">
        <f>IF(AND(B1667&amp;""="",F1667&amp;""=""),"",IFERROR(INDEX('المنتجات'!$B$5:$B$204,MATCH($F1667,'المنتجات'!$A$5:$A$204,0))&amp;"",""))</f>
        <v/>
      </c>
      <c r="K1667" s="18">
        <f>IF(AND(B1667&amp;""="",F1667&amp;""=""),"",IFERROR(INDEX('المنتجات'!$D$5:$D$204,MATCH($F1667,'المنتجات'!$A$5:$A$204,0))*G1667-H1667,0))</f>
        <v/>
      </c>
      <c r="L1667" s="18">
        <f>IF(AND(B1667&amp;""="",F1667&amp;""=""),"",IF(I1667="تم التسليم",IFERROR(INDEX('المحافظات'!$B$5:$B$44,MATCH($E1667,'المحافظات'!$A$5:$A$44,0)),0),0))</f>
        <v/>
      </c>
      <c r="M1667" s="18">
        <f>IF(AND(B1667&amp;""="",F1667&amp;""=""),"",IFERROR(INDEX('المنتجات'!$C$5:$C$204,MATCH($F1667,'المنتجات'!$A$5:$A$204,0))*G1667,0))</f>
        <v/>
      </c>
      <c r="N1667" s="18">
        <f>IF(AND(B1667&amp;""="",F1667&amp;""=""),"",IF(I1667="تم التسليم",IFERROR(INDEX('المحافظات'!$C$5:$C$44,MATCH($E1667,'المحافظات'!$A$5:$A$44,0)),0),IF(I1667="مرتجع",IFERROR(INDEX('المحافظات'!$D$5:$D$44,MATCH($E1667,'المحافظات'!$A$5:$A$44,0)),0),0)))</f>
        <v/>
      </c>
      <c r="O1667" s="18">
        <f>IF(AND(B1667&amp;""="",F1667&amp;""=""),"",IF(I1667="تم التسليم",K1667+L1667-M1667-N1667,IF(I1667="مرتجع",-N1667,IF(I1667="ملغي",0,""))))</f>
        <v/>
      </c>
      <c r="P1667" s="6">
        <f>IF(AND(B1667&amp;""="",F1667&amp;""=""),"",IF(NOT(ISNUMBER(MATCH(F1667,'المنتجات'!$A$5:$A$204,0))),"كود المنتج غير معروف",IF(NOT(ISNUMBER(MATCH(E1667,'المحافظات'!$A$5:$A$44,0))),"المنطقة غير معروفة",IF(K1667&lt;0,"الخصم أكبر من قيمة الطلب",IF(I1667&amp;""="","اكتب الحالة","")))))</f>
        <v/>
      </c>
    </row>
    <row r="1668">
      <c r="A1668" s="17" t="n"/>
      <c r="B1668" s="5" t="n"/>
      <c r="C1668" s="5" t="n"/>
      <c r="D1668" s="13" t="n"/>
      <c r="E1668" s="5" t="n"/>
      <c r="F1668" s="5" t="n"/>
      <c r="G1668" s="15" t="n"/>
      <c r="H1668" s="14" t="n"/>
      <c r="I1668" s="5" t="n"/>
      <c r="J1668" s="6">
        <f>IF(AND(B1668&amp;""="",F1668&amp;""=""),"",IFERROR(INDEX('المنتجات'!$B$5:$B$204,MATCH($F1668,'المنتجات'!$A$5:$A$204,0))&amp;"",""))</f>
        <v/>
      </c>
      <c r="K1668" s="18">
        <f>IF(AND(B1668&amp;""="",F1668&amp;""=""),"",IFERROR(INDEX('المنتجات'!$D$5:$D$204,MATCH($F1668,'المنتجات'!$A$5:$A$204,0))*G1668-H1668,0))</f>
        <v/>
      </c>
      <c r="L1668" s="18">
        <f>IF(AND(B1668&amp;""="",F1668&amp;""=""),"",IF(I1668="تم التسليم",IFERROR(INDEX('المحافظات'!$B$5:$B$44,MATCH($E1668,'المحافظات'!$A$5:$A$44,0)),0),0))</f>
        <v/>
      </c>
      <c r="M1668" s="18">
        <f>IF(AND(B1668&amp;""="",F1668&amp;""=""),"",IFERROR(INDEX('المنتجات'!$C$5:$C$204,MATCH($F1668,'المنتجات'!$A$5:$A$204,0))*G1668,0))</f>
        <v/>
      </c>
      <c r="N1668" s="18">
        <f>IF(AND(B1668&amp;""="",F1668&amp;""=""),"",IF(I1668="تم التسليم",IFERROR(INDEX('المحافظات'!$C$5:$C$44,MATCH($E1668,'المحافظات'!$A$5:$A$44,0)),0),IF(I1668="مرتجع",IFERROR(INDEX('المحافظات'!$D$5:$D$44,MATCH($E1668,'المحافظات'!$A$5:$A$44,0)),0),0)))</f>
        <v/>
      </c>
      <c r="O1668" s="18">
        <f>IF(AND(B1668&amp;""="",F1668&amp;""=""),"",IF(I1668="تم التسليم",K1668+L1668-M1668-N1668,IF(I1668="مرتجع",-N1668,IF(I1668="ملغي",0,""))))</f>
        <v/>
      </c>
      <c r="P1668" s="6">
        <f>IF(AND(B1668&amp;""="",F1668&amp;""=""),"",IF(NOT(ISNUMBER(MATCH(F1668,'المنتجات'!$A$5:$A$204,0))),"كود المنتج غير معروف",IF(NOT(ISNUMBER(MATCH(E1668,'المحافظات'!$A$5:$A$44,0))),"المنطقة غير معروفة",IF(K1668&lt;0,"الخصم أكبر من قيمة الطلب",IF(I1668&amp;""="","اكتب الحالة","")))))</f>
        <v/>
      </c>
    </row>
    <row r="1669">
      <c r="A1669" s="17" t="n"/>
      <c r="B1669" s="5" t="n"/>
      <c r="C1669" s="5" t="n"/>
      <c r="D1669" s="13" t="n"/>
      <c r="E1669" s="5" t="n"/>
      <c r="F1669" s="5" t="n"/>
      <c r="G1669" s="15" t="n"/>
      <c r="H1669" s="14" t="n"/>
      <c r="I1669" s="5" t="n"/>
      <c r="J1669" s="6">
        <f>IF(AND(B1669&amp;""="",F1669&amp;""=""),"",IFERROR(INDEX('المنتجات'!$B$5:$B$204,MATCH($F1669,'المنتجات'!$A$5:$A$204,0))&amp;"",""))</f>
        <v/>
      </c>
      <c r="K1669" s="18">
        <f>IF(AND(B1669&amp;""="",F1669&amp;""=""),"",IFERROR(INDEX('المنتجات'!$D$5:$D$204,MATCH($F1669,'المنتجات'!$A$5:$A$204,0))*G1669-H1669,0))</f>
        <v/>
      </c>
      <c r="L1669" s="18">
        <f>IF(AND(B1669&amp;""="",F1669&amp;""=""),"",IF(I1669="تم التسليم",IFERROR(INDEX('المحافظات'!$B$5:$B$44,MATCH($E1669,'المحافظات'!$A$5:$A$44,0)),0),0))</f>
        <v/>
      </c>
      <c r="M1669" s="18">
        <f>IF(AND(B1669&amp;""="",F1669&amp;""=""),"",IFERROR(INDEX('المنتجات'!$C$5:$C$204,MATCH($F1669,'المنتجات'!$A$5:$A$204,0))*G1669,0))</f>
        <v/>
      </c>
      <c r="N1669" s="18">
        <f>IF(AND(B1669&amp;""="",F1669&amp;""=""),"",IF(I1669="تم التسليم",IFERROR(INDEX('المحافظات'!$C$5:$C$44,MATCH($E1669,'المحافظات'!$A$5:$A$44,0)),0),IF(I1669="مرتجع",IFERROR(INDEX('المحافظات'!$D$5:$D$44,MATCH($E1669,'المحافظات'!$A$5:$A$44,0)),0),0)))</f>
        <v/>
      </c>
      <c r="O1669" s="18">
        <f>IF(AND(B1669&amp;""="",F1669&amp;""=""),"",IF(I1669="تم التسليم",K1669+L1669-M1669-N1669,IF(I1669="مرتجع",-N1669,IF(I1669="ملغي",0,""))))</f>
        <v/>
      </c>
      <c r="P1669" s="6">
        <f>IF(AND(B1669&amp;""="",F1669&amp;""=""),"",IF(NOT(ISNUMBER(MATCH(F1669,'المنتجات'!$A$5:$A$204,0))),"كود المنتج غير معروف",IF(NOT(ISNUMBER(MATCH(E1669,'المحافظات'!$A$5:$A$44,0))),"المنطقة غير معروفة",IF(K1669&lt;0,"الخصم أكبر من قيمة الطلب",IF(I1669&amp;""="","اكتب الحالة","")))))</f>
        <v/>
      </c>
    </row>
    <row r="1670">
      <c r="A1670" s="17" t="n"/>
      <c r="B1670" s="5" t="n"/>
      <c r="C1670" s="5" t="n"/>
      <c r="D1670" s="13" t="n"/>
      <c r="E1670" s="5" t="n"/>
      <c r="F1670" s="5" t="n"/>
      <c r="G1670" s="15" t="n"/>
      <c r="H1670" s="14" t="n"/>
      <c r="I1670" s="5" t="n"/>
      <c r="J1670" s="6">
        <f>IF(AND(B1670&amp;""="",F1670&amp;""=""),"",IFERROR(INDEX('المنتجات'!$B$5:$B$204,MATCH($F1670,'المنتجات'!$A$5:$A$204,0))&amp;"",""))</f>
        <v/>
      </c>
      <c r="K1670" s="18">
        <f>IF(AND(B1670&amp;""="",F1670&amp;""=""),"",IFERROR(INDEX('المنتجات'!$D$5:$D$204,MATCH($F1670,'المنتجات'!$A$5:$A$204,0))*G1670-H1670,0))</f>
        <v/>
      </c>
      <c r="L1670" s="18">
        <f>IF(AND(B1670&amp;""="",F1670&amp;""=""),"",IF(I1670="تم التسليم",IFERROR(INDEX('المحافظات'!$B$5:$B$44,MATCH($E1670,'المحافظات'!$A$5:$A$44,0)),0),0))</f>
        <v/>
      </c>
      <c r="M1670" s="18">
        <f>IF(AND(B1670&amp;""="",F1670&amp;""=""),"",IFERROR(INDEX('المنتجات'!$C$5:$C$204,MATCH($F1670,'المنتجات'!$A$5:$A$204,0))*G1670,0))</f>
        <v/>
      </c>
      <c r="N1670" s="18">
        <f>IF(AND(B1670&amp;""="",F1670&amp;""=""),"",IF(I1670="تم التسليم",IFERROR(INDEX('المحافظات'!$C$5:$C$44,MATCH($E1670,'المحافظات'!$A$5:$A$44,0)),0),IF(I1670="مرتجع",IFERROR(INDEX('المحافظات'!$D$5:$D$44,MATCH($E1670,'المحافظات'!$A$5:$A$44,0)),0),0)))</f>
        <v/>
      </c>
      <c r="O1670" s="18">
        <f>IF(AND(B1670&amp;""="",F1670&amp;""=""),"",IF(I1670="تم التسليم",K1670+L1670-M1670-N1670,IF(I1670="مرتجع",-N1670,IF(I1670="ملغي",0,""))))</f>
        <v/>
      </c>
      <c r="P1670" s="6">
        <f>IF(AND(B1670&amp;""="",F1670&amp;""=""),"",IF(NOT(ISNUMBER(MATCH(F1670,'المنتجات'!$A$5:$A$204,0))),"كود المنتج غير معروف",IF(NOT(ISNUMBER(MATCH(E1670,'المحافظات'!$A$5:$A$44,0))),"المنطقة غير معروفة",IF(K1670&lt;0,"الخصم أكبر من قيمة الطلب",IF(I1670&amp;""="","اكتب الحالة","")))))</f>
        <v/>
      </c>
    </row>
    <row r="1671">
      <c r="A1671" s="17" t="n"/>
      <c r="B1671" s="5" t="n"/>
      <c r="C1671" s="5" t="n"/>
      <c r="D1671" s="13" t="n"/>
      <c r="E1671" s="5" t="n"/>
      <c r="F1671" s="5" t="n"/>
      <c r="G1671" s="15" t="n"/>
      <c r="H1671" s="14" t="n"/>
      <c r="I1671" s="5" t="n"/>
      <c r="J1671" s="6">
        <f>IF(AND(B1671&amp;""="",F1671&amp;""=""),"",IFERROR(INDEX('المنتجات'!$B$5:$B$204,MATCH($F1671,'المنتجات'!$A$5:$A$204,0))&amp;"",""))</f>
        <v/>
      </c>
      <c r="K1671" s="18">
        <f>IF(AND(B1671&amp;""="",F1671&amp;""=""),"",IFERROR(INDEX('المنتجات'!$D$5:$D$204,MATCH($F1671,'المنتجات'!$A$5:$A$204,0))*G1671-H1671,0))</f>
        <v/>
      </c>
      <c r="L1671" s="18">
        <f>IF(AND(B1671&amp;""="",F1671&amp;""=""),"",IF(I1671="تم التسليم",IFERROR(INDEX('المحافظات'!$B$5:$B$44,MATCH($E1671,'المحافظات'!$A$5:$A$44,0)),0),0))</f>
        <v/>
      </c>
      <c r="M1671" s="18">
        <f>IF(AND(B1671&amp;""="",F1671&amp;""=""),"",IFERROR(INDEX('المنتجات'!$C$5:$C$204,MATCH($F1671,'المنتجات'!$A$5:$A$204,0))*G1671,0))</f>
        <v/>
      </c>
      <c r="N1671" s="18">
        <f>IF(AND(B1671&amp;""="",F1671&amp;""=""),"",IF(I1671="تم التسليم",IFERROR(INDEX('المحافظات'!$C$5:$C$44,MATCH($E1671,'المحافظات'!$A$5:$A$44,0)),0),IF(I1671="مرتجع",IFERROR(INDEX('المحافظات'!$D$5:$D$44,MATCH($E1671,'المحافظات'!$A$5:$A$44,0)),0),0)))</f>
        <v/>
      </c>
      <c r="O1671" s="18">
        <f>IF(AND(B1671&amp;""="",F1671&amp;""=""),"",IF(I1671="تم التسليم",K1671+L1671-M1671-N1671,IF(I1671="مرتجع",-N1671,IF(I1671="ملغي",0,""))))</f>
        <v/>
      </c>
      <c r="P1671" s="6">
        <f>IF(AND(B1671&amp;""="",F1671&amp;""=""),"",IF(NOT(ISNUMBER(MATCH(F1671,'المنتجات'!$A$5:$A$204,0))),"كود المنتج غير معروف",IF(NOT(ISNUMBER(MATCH(E1671,'المحافظات'!$A$5:$A$44,0))),"المنطقة غير معروفة",IF(K1671&lt;0,"الخصم أكبر من قيمة الطلب",IF(I1671&amp;""="","اكتب الحالة","")))))</f>
        <v/>
      </c>
    </row>
    <row r="1672">
      <c r="A1672" s="17" t="n"/>
      <c r="B1672" s="5" t="n"/>
      <c r="C1672" s="5" t="n"/>
      <c r="D1672" s="13" t="n"/>
      <c r="E1672" s="5" t="n"/>
      <c r="F1672" s="5" t="n"/>
      <c r="G1672" s="15" t="n"/>
      <c r="H1672" s="14" t="n"/>
      <c r="I1672" s="5" t="n"/>
      <c r="J1672" s="6">
        <f>IF(AND(B1672&amp;""="",F1672&amp;""=""),"",IFERROR(INDEX('المنتجات'!$B$5:$B$204,MATCH($F1672,'المنتجات'!$A$5:$A$204,0))&amp;"",""))</f>
        <v/>
      </c>
      <c r="K1672" s="18">
        <f>IF(AND(B1672&amp;""="",F1672&amp;""=""),"",IFERROR(INDEX('المنتجات'!$D$5:$D$204,MATCH($F1672,'المنتجات'!$A$5:$A$204,0))*G1672-H1672,0))</f>
        <v/>
      </c>
      <c r="L1672" s="18">
        <f>IF(AND(B1672&amp;""="",F1672&amp;""=""),"",IF(I1672="تم التسليم",IFERROR(INDEX('المحافظات'!$B$5:$B$44,MATCH($E1672,'المحافظات'!$A$5:$A$44,0)),0),0))</f>
        <v/>
      </c>
      <c r="M1672" s="18">
        <f>IF(AND(B1672&amp;""="",F1672&amp;""=""),"",IFERROR(INDEX('المنتجات'!$C$5:$C$204,MATCH($F1672,'المنتجات'!$A$5:$A$204,0))*G1672,0))</f>
        <v/>
      </c>
      <c r="N1672" s="18">
        <f>IF(AND(B1672&amp;""="",F1672&amp;""=""),"",IF(I1672="تم التسليم",IFERROR(INDEX('المحافظات'!$C$5:$C$44,MATCH($E1672,'المحافظات'!$A$5:$A$44,0)),0),IF(I1672="مرتجع",IFERROR(INDEX('المحافظات'!$D$5:$D$44,MATCH($E1672,'المحافظات'!$A$5:$A$44,0)),0),0)))</f>
        <v/>
      </c>
      <c r="O1672" s="18">
        <f>IF(AND(B1672&amp;""="",F1672&amp;""=""),"",IF(I1672="تم التسليم",K1672+L1672-M1672-N1672,IF(I1672="مرتجع",-N1672,IF(I1672="ملغي",0,""))))</f>
        <v/>
      </c>
      <c r="P1672" s="6">
        <f>IF(AND(B1672&amp;""="",F1672&amp;""=""),"",IF(NOT(ISNUMBER(MATCH(F1672,'المنتجات'!$A$5:$A$204,0))),"كود المنتج غير معروف",IF(NOT(ISNUMBER(MATCH(E1672,'المحافظات'!$A$5:$A$44,0))),"المنطقة غير معروفة",IF(K1672&lt;0,"الخصم أكبر من قيمة الطلب",IF(I1672&amp;""="","اكتب الحالة","")))))</f>
        <v/>
      </c>
    </row>
    <row r="1673">
      <c r="A1673" s="17" t="n"/>
      <c r="B1673" s="5" t="n"/>
      <c r="C1673" s="5" t="n"/>
      <c r="D1673" s="13" t="n"/>
      <c r="E1673" s="5" t="n"/>
      <c r="F1673" s="5" t="n"/>
      <c r="G1673" s="15" t="n"/>
      <c r="H1673" s="14" t="n"/>
      <c r="I1673" s="5" t="n"/>
      <c r="J1673" s="6">
        <f>IF(AND(B1673&amp;""="",F1673&amp;""=""),"",IFERROR(INDEX('المنتجات'!$B$5:$B$204,MATCH($F1673,'المنتجات'!$A$5:$A$204,0))&amp;"",""))</f>
        <v/>
      </c>
      <c r="K1673" s="18">
        <f>IF(AND(B1673&amp;""="",F1673&amp;""=""),"",IFERROR(INDEX('المنتجات'!$D$5:$D$204,MATCH($F1673,'المنتجات'!$A$5:$A$204,0))*G1673-H1673,0))</f>
        <v/>
      </c>
      <c r="L1673" s="18">
        <f>IF(AND(B1673&amp;""="",F1673&amp;""=""),"",IF(I1673="تم التسليم",IFERROR(INDEX('المحافظات'!$B$5:$B$44,MATCH($E1673,'المحافظات'!$A$5:$A$44,0)),0),0))</f>
        <v/>
      </c>
      <c r="M1673" s="18">
        <f>IF(AND(B1673&amp;""="",F1673&amp;""=""),"",IFERROR(INDEX('المنتجات'!$C$5:$C$204,MATCH($F1673,'المنتجات'!$A$5:$A$204,0))*G1673,0))</f>
        <v/>
      </c>
      <c r="N1673" s="18">
        <f>IF(AND(B1673&amp;""="",F1673&amp;""=""),"",IF(I1673="تم التسليم",IFERROR(INDEX('المحافظات'!$C$5:$C$44,MATCH($E1673,'المحافظات'!$A$5:$A$44,0)),0),IF(I1673="مرتجع",IFERROR(INDEX('المحافظات'!$D$5:$D$44,MATCH($E1673,'المحافظات'!$A$5:$A$44,0)),0),0)))</f>
        <v/>
      </c>
      <c r="O1673" s="18">
        <f>IF(AND(B1673&amp;""="",F1673&amp;""=""),"",IF(I1673="تم التسليم",K1673+L1673-M1673-N1673,IF(I1673="مرتجع",-N1673,IF(I1673="ملغي",0,""))))</f>
        <v/>
      </c>
      <c r="P1673" s="6">
        <f>IF(AND(B1673&amp;""="",F1673&amp;""=""),"",IF(NOT(ISNUMBER(MATCH(F1673,'المنتجات'!$A$5:$A$204,0))),"كود المنتج غير معروف",IF(NOT(ISNUMBER(MATCH(E1673,'المحافظات'!$A$5:$A$44,0))),"المنطقة غير معروفة",IF(K1673&lt;0,"الخصم أكبر من قيمة الطلب",IF(I1673&amp;""="","اكتب الحالة","")))))</f>
        <v/>
      </c>
    </row>
    <row r="1674">
      <c r="A1674" s="17" t="n"/>
      <c r="B1674" s="5" t="n"/>
      <c r="C1674" s="5" t="n"/>
      <c r="D1674" s="13" t="n"/>
      <c r="E1674" s="5" t="n"/>
      <c r="F1674" s="5" t="n"/>
      <c r="G1674" s="15" t="n"/>
      <c r="H1674" s="14" t="n"/>
      <c r="I1674" s="5" t="n"/>
      <c r="J1674" s="6">
        <f>IF(AND(B1674&amp;""="",F1674&amp;""=""),"",IFERROR(INDEX('المنتجات'!$B$5:$B$204,MATCH($F1674,'المنتجات'!$A$5:$A$204,0))&amp;"",""))</f>
        <v/>
      </c>
      <c r="K1674" s="18">
        <f>IF(AND(B1674&amp;""="",F1674&amp;""=""),"",IFERROR(INDEX('المنتجات'!$D$5:$D$204,MATCH($F1674,'المنتجات'!$A$5:$A$204,0))*G1674-H1674,0))</f>
        <v/>
      </c>
      <c r="L1674" s="18">
        <f>IF(AND(B1674&amp;""="",F1674&amp;""=""),"",IF(I1674="تم التسليم",IFERROR(INDEX('المحافظات'!$B$5:$B$44,MATCH($E1674,'المحافظات'!$A$5:$A$44,0)),0),0))</f>
        <v/>
      </c>
      <c r="M1674" s="18">
        <f>IF(AND(B1674&amp;""="",F1674&amp;""=""),"",IFERROR(INDEX('المنتجات'!$C$5:$C$204,MATCH($F1674,'المنتجات'!$A$5:$A$204,0))*G1674,0))</f>
        <v/>
      </c>
      <c r="N1674" s="18">
        <f>IF(AND(B1674&amp;""="",F1674&amp;""=""),"",IF(I1674="تم التسليم",IFERROR(INDEX('المحافظات'!$C$5:$C$44,MATCH($E1674,'المحافظات'!$A$5:$A$44,0)),0),IF(I1674="مرتجع",IFERROR(INDEX('المحافظات'!$D$5:$D$44,MATCH($E1674,'المحافظات'!$A$5:$A$44,0)),0),0)))</f>
        <v/>
      </c>
      <c r="O1674" s="18">
        <f>IF(AND(B1674&amp;""="",F1674&amp;""=""),"",IF(I1674="تم التسليم",K1674+L1674-M1674-N1674,IF(I1674="مرتجع",-N1674,IF(I1674="ملغي",0,""))))</f>
        <v/>
      </c>
      <c r="P1674" s="6">
        <f>IF(AND(B1674&amp;""="",F1674&amp;""=""),"",IF(NOT(ISNUMBER(MATCH(F1674,'المنتجات'!$A$5:$A$204,0))),"كود المنتج غير معروف",IF(NOT(ISNUMBER(MATCH(E1674,'المحافظات'!$A$5:$A$44,0))),"المنطقة غير معروفة",IF(K1674&lt;0,"الخصم أكبر من قيمة الطلب",IF(I1674&amp;""="","اكتب الحالة","")))))</f>
        <v/>
      </c>
    </row>
    <row r="1675">
      <c r="A1675" s="17" t="n"/>
      <c r="B1675" s="5" t="n"/>
      <c r="C1675" s="5" t="n"/>
      <c r="D1675" s="13" t="n"/>
      <c r="E1675" s="5" t="n"/>
      <c r="F1675" s="5" t="n"/>
      <c r="G1675" s="15" t="n"/>
      <c r="H1675" s="14" t="n"/>
      <c r="I1675" s="5" t="n"/>
      <c r="J1675" s="6">
        <f>IF(AND(B1675&amp;""="",F1675&amp;""=""),"",IFERROR(INDEX('المنتجات'!$B$5:$B$204,MATCH($F1675,'المنتجات'!$A$5:$A$204,0))&amp;"",""))</f>
        <v/>
      </c>
      <c r="K1675" s="18">
        <f>IF(AND(B1675&amp;""="",F1675&amp;""=""),"",IFERROR(INDEX('المنتجات'!$D$5:$D$204,MATCH($F1675,'المنتجات'!$A$5:$A$204,0))*G1675-H1675,0))</f>
        <v/>
      </c>
      <c r="L1675" s="18">
        <f>IF(AND(B1675&amp;""="",F1675&amp;""=""),"",IF(I1675="تم التسليم",IFERROR(INDEX('المحافظات'!$B$5:$B$44,MATCH($E1675,'المحافظات'!$A$5:$A$44,0)),0),0))</f>
        <v/>
      </c>
      <c r="M1675" s="18">
        <f>IF(AND(B1675&amp;""="",F1675&amp;""=""),"",IFERROR(INDEX('المنتجات'!$C$5:$C$204,MATCH($F1675,'المنتجات'!$A$5:$A$204,0))*G1675,0))</f>
        <v/>
      </c>
      <c r="N1675" s="18">
        <f>IF(AND(B1675&amp;""="",F1675&amp;""=""),"",IF(I1675="تم التسليم",IFERROR(INDEX('المحافظات'!$C$5:$C$44,MATCH($E1675,'المحافظات'!$A$5:$A$44,0)),0),IF(I1675="مرتجع",IFERROR(INDEX('المحافظات'!$D$5:$D$44,MATCH($E1675,'المحافظات'!$A$5:$A$44,0)),0),0)))</f>
        <v/>
      </c>
      <c r="O1675" s="18">
        <f>IF(AND(B1675&amp;""="",F1675&amp;""=""),"",IF(I1675="تم التسليم",K1675+L1675-M1675-N1675,IF(I1675="مرتجع",-N1675,IF(I1675="ملغي",0,""))))</f>
        <v/>
      </c>
      <c r="P1675" s="6">
        <f>IF(AND(B1675&amp;""="",F1675&amp;""=""),"",IF(NOT(ISNUMBER(MATCH(F1675,'المنتجات'!$A$5:$A$204,0))),"كود المنتج غير معروف",IF(NOT(ISNUMBER(MATCH(E1675,'المحافظات'!$A$5:$A$44,0))),"المنطقة غير معروفة",IF(K1675&lt;0,"الخصم أكبر من قيمة الطلب",IF(I1675&amp;""="","اكتب الحالة","")))))</f>
        <v/>
      </c>
    </row>
    <row r="1676">
      <c r="A1676" s="17" t="n"/>
      <c r="B1676" s="5" t="n"/>
      <c r="C1676" s="5" t="n"/>
      <c r="D1676" s="13" t="n"/>
      <c r="E1676" s="5" t="n"/>
      <c r="F1676" s="5" t="n"/>
      <c r="G1676" s="15" t="n"/>
      <c r="H1676" s="14" t="n"/>
      <c r="I1676" s="5" t="n"/>
      <c r="J1676" s="6">
        <f>IF(AND(B1676&amp;""="",F1676&amp;""=""),"",IFERROR(INDEX('المنتجات'!$B$5:$B$204,MATCH($F1676,'المنتجات'!$A$5:$A$204,0))&amp;"",""))</f>
        <v/>
      </c>
      <c r="K1676" s="18">
        <f>IF(AND(B1676&amp;""="",F1676&amp;""=""),"",IFERROR(INDEX('المنتجات'!$D$5:$D$204,MATCH($F1676,'المنتجات'!$A$5:$A$204,0))*G1676-H1676,0))</f>
        <v/>
      </c>
      <c r="L1676" s="18">
        <f>IF(AND(B1676&amp;""="",F1676&amp;""=""),"",IF(I1676="تم التسليم",IFERROR(INDEX('المحافظات'!$B$5:$B$44,MATCH($E1676,'المحافظات'!$A$5:$A$44,0)),0),0))</f>
        <v/>
      </c>
      <c r="M1676" s="18">
        <f>IF(AND(B1676&amp;""="",F1676&amp;""=""),"",IFERROR(INDEX('المنتجات'!$C$5:$C$204,MATCH($F1676,'المنتجات'!$A$5:$A$204,0))*G1676,0))</f>
        <v/>
      </c>
      <c r="N1676" s="18">
        <f>IF(AND(B1676&amp;""="",F1676&amp;""=""),"",IF(I1676="تم التسليم",IFERROR(INDEX('المحافظات'!$C$5:$C$44,MATCH($E1676,'المحافظات'!$A$5:$A$44,0)),0),IF(I1676="مرتجع",IFERROR(INDEX('المحافظات'!$D$5:$D$44,MATCH($E1676,'المحافظات'!$A$5:$A$44,0)),0),0)))</f>
        <v/>
      </c>
      <c r="O1676" s="18">
        <f>IF(AND(B1676&amp;""="",F1676&amp;""=""),"",IF(I1676="تم التسليم",K1676+L1676-M1676-N1676,IF(I1676="مرتجع",-N1676,IF(I1676="ملغي",0,""))))</f>
        <v/>
      </c>
      <c r="P1676" s="6">
        <f>IF(AND(B1676&amp;""="",F1676&amp;""=""),"",IF(NOT(ISNUMBER(MATCH(F1676,'المنتجات'!$A$5:$A$204,0))),"كود المنتج غير معروف",IF(NOT(ISNUMBER(MATCH(E1676,'المحافظات'!$A$5:$A$44,0))),"المنطقة غير معروفة",IF(K1676&lt;0,"الخصم أكبر من قيمة الطلب",IF(I1676&amp;""="","اكتب الحالة","")))))</f>
        <v/>
      </c>
    </row>
    <row r="1677">
      <c r="A1677" s="17" t="n"/>
      <c r="B1677" s="5" t="n"/>
      <c r="C1677" s="5" t="n"/>
      <c r="D1677" s="13" t="n"/>
      <c r="E1677" s="5" t="n"/>
      <c r="F1677" s="5" t="n"/>
      <c r="G1677" s="15" t="n"/>
      <c r="H1677" s="14" t="n"/>
      <c r="I1677" s="5" t="n"/>
      <c r="J1677" s="6">
        <f>IF(AND(B1677&amp;""="",F1677&amp;""=""),"",IFERROR(INDEX('المنتجات'!$B$5:$B$204,MATCH($F1677,'المنتجات'!$A$5:$A$204,0))&amp;"",""))</f>
        <v/>
      </c>
      <c r="K1677" s="18">
        <f>IF(AND(B1677&amp;""="",F1677&amp;""=""),"",IFERROR(INDEX('المنتجات'!$D$5:$D$204,MATCH($F1677,'المنتجات'!$A$5:$A$204,0))*G1677-H1677,0))</f>
        <v/>
      </c>
      <c r="L1677" s="18">
        <f>IF(AND(B1677&amp;""="",F1677&amp;""=""),"",IF(I1677="تم التسليم",IFERROR(INDEX('المحافظات'!$B$5:$B$44,MATCH($E1677,'المحافظات'!$A$5:$A$44,0)),0),0))</f>
        <v/>
      </c>
      <c r="M1677" s="18">
        <f>IF(AND(B1677&amp;""="",F1677&amp;""=""),"",IFERROR(INDEX('المنتجات'!$C$5:$C$204,MATCH($F1677,'المنتجات'!$A$5:$A$204,0))*G1677,0))</f>
        <v/>
      </c>
      <c r="N1677" s="18">
        <f>IF(AND(B1677&amp;""="",F1677&amp;""=""),"",IF(I1677="تم التسليم",IFERROR(INDEX('المحافظات'!$C$5:$C$44,MATCH($E1677,'المحافظات'!$A$5:$A$44,0)),0),IF(I1677="مرتجع",IFERROR(INDEX('المحافظات'!$D$5:$D$44,MATCH($E1677,'المحافظات'!$A$5:$A$44,0)),0),0)))</f>
        <v/>
      </c>
      <c r="O1677" s="18">
        <f>IF(AND(B1677&amp;""="",F1677&amp;""=""),"",IF(I1677="تم التسليم",K1677+L1677-M1677-N1677,IF(I1677="مرتجع",-N1677,IF(I1677="ملغي",0,""))))</f>
        <v/>
      </c>
      <c r="P1677" s="6">
        <f>IF(AND(B1677&amp;""="",F1677&amp;""=""),"",IF(NOT(ISNUMBER(MATCH(F1677,'المنتجات'!$A$5:$A$204,0))),"كود المنتج غير معروف",IF(NOT(ISNUMBER(MATCH(E1677,'المحافظات'!$A$5:$A$44,0))),"المنطقة غير معروفة",IF(K1677&lt;0,"الخصم أكبر من قيمة الطلب",IF(I1677&amp;""="","اكتب الحالة","")))))</f>
        <v/>
      </c>
    </row>
    <row r="1678">
      <c r="A1678" s="17" t="n"/>
      <c r="B1678" s="5" t="n"/>
      <c r="C1678" s="5" t="n"/>
      <c r="D1678" s="13" t="n"/>
      <c r="E1678" s="5" t="n"/>
      <c r="F1678" s="5" t="n"/>
      <c r="G1678" s="15" t="n"/>
      <c r="H1678" s="14" t="n"/>
      <c r="I1678" s="5" t="n"/>
      <c r="J1678" s="6">
        <f>IF(AND(B1678&amp;""="",F1678&amp;""=""),"",IFERROR(INDEX('المنتجات'!$B$5:$B$204,MATCH($F1678,'المنتجات'!$A$5:$A$204,0))&amp;"",""))</f>
        <v/>
      </c>
      <c r="K1678" s="18">
        <f>IF(AND(B1678&amp;""="",F1678&amp;""=""),"",IFERROR(INDEX('المنتجات'!$D$5:$D$204,MATCH($F1678,'المنتجات'!$A$5:$A$204,0))*G1678-H1678,0))</f>
        <v/>
      </c>
      <c r="L1678" s="18">
        <f>IF(AND(B1678&amp;""="",F1678&amp;""=""),"",IF(I1678="تم التسليم",IFERROR(INDEX('المحافظات'!$B$5:$B$44,MATCH($E1678,'المحافظات'!$A$5:$A$44,0)),0),0))</f>
        <v/>
      </c>
      <c r="M1678" s="18">
        <f>IF(AND(B1678&amp;""="",F1678&amp;""=""),"",IFERROR(INDEX('المنتجات'!$C$5:$C$204,MATCH($F1678,'المنتجات'!$A$5:$A$204,0))*G1678,0))</f>
        <v/>
      </c>
      <c r="N1678" s="18">
        <f>IF(AND(B1678&amp;""="",F1678&amp;""=""),"",IF(I1678="تم التسليم",IFERROR(INDEX('المحافظات'!$C$5:$C$44,MATCH($E1678,'المحافظات'!$A$5:$A$44,0)),0),IF(I1678="مرتجع",IFERROR(INDEX('المحافظات'!$D$5:$D$44,MATCH($E1678,'المحافظات'!$A$5:$A$44,0)),0),0)))</f>
        <v/>
      </c>
      <c r="O1678" s="18">
        <f>IF(AND(B1678&amp;""="",F1678&amp;""=""),"",IF(I1678="تم التسليم",K1678+L1678-M1678-N1678,IF(I1678="مرتجع",-N1678,IF(I1678="ملغي",0,""))))</f>
        <v/>
      </c>
      <c r="P1678" s="6">
        <f>IF(AND(B1678&amp;""="",F1678&amp;""=""),"",IF(NOT(ISNUMBER(MATCH(F1678,'المنتجات'!$A$5:$A$204,0))),"كود المنتج غير معروف",IF(NOT(ISNUMBER(MATCH(E1678,'المحافظات'!$A$5:$A$44,0))),"المنطقة غير معروفة",IF(K1678&lt;0,"الخصم أكبر من قيمة الطلب",IF(I1678&amp;""="","اكتب الحالة","")))))</f>
        <v/>
      </c>
    </row>
    <row r="1679">
      <c r="A1679" s="17" t="n"/>
      <c r="B1679" s="5" t="n"/>
      <c r="C1679" s="5" t="n"/>
      <c r="D1679" s="13" t="n"/>
      <c r="E1679" s="5" t="n"/>
      <c r="F1679" s="5" t="n"/>
      <c r="G1679" s="15" t="n"/>
      <c r="H1679" s="14" t="n"/>
      <c r="I1679" s="5" t="n"/>
      <c r="J1679" s="6">
        <f>IF(AND(B1679&amp;""="",F1679&amp;""=""),"",IFERROR(INDEX('المنتجات'!$B$5:$B$204,MATCH($F1679,'المنتجات'!$A$5:$A$204,0))&amp;"",""))</f>
        <v/>
      </c>
      <c r="K1679" s="18">
        <f>IF(AND(B1679&amp;""="",F1679&amp;""=""),"",IFERROR(INDEX('المنتجات'!$D$5:$D$204,MATCH($F1679,'المنتجات'!$A$5:$A$204,0))*G1679-H1679,0))</f>
        <v/>
      </c>
      <c r="L1679" s="18">
        <f>IF(AND(B1679&amp;""="",F1679&amp;""=""),"",IF(I1679="تم التسليم",IFERROR(INDEX('المحافظات'!$B$5:$B$44,MATCH($E1679,'المحافظات'!$A$5:$A$44,0)),0),0))</f>
        <v/>
      </c>
      <c r="M1679" s="18">
        <f>IF(AND(B1679&amp;""="",F1679&amp;""=""),"",IFERROR(INDEX('المنتجات'!$C$5:$C$204,MATCH($F1679,'المنتجات'!$A$5:$A$204,0))*G1679,0))</f>
        <v/>
      </c>
      <c r="N1679" s="18">
        <f>IF(AND(B1679&amp;""="",F1679&amp;""=""),"",IF(I1679="تم التسليم",IFERROR(INDEX('المحافظات'!$C$5:$C$44,MATCH($E1679,'المحافظات'!$A$5:$A$44,0)),0),IF(I1679="مرتجع",IFERROR(INDEX('المحافظات'!$D$5:$D$44,MATCH($E1679,'المحافظات'!$A$5:$A$44,0)),0),0)))</f>
        <v/>
      </c>
      <c r="O1679" s="18">
        <f>IF(AND(B1679&amp;""="",F1679&amp;""=""),"",IF(I1679="تم التسليم",K1679+L1679-M1679-N1679,IF(I1679="مرتجع",-N1679,IF(I1679="ملغي",0,""))))</f>
        <v/>
      </c>
      <c r="P1679" s="6">
        <f>IF(AND(B1679&amp;""="",F1679&amp;""=""),"",IF(NOT(ISNUMBER(MATCH(F1679,'المنتجات'!$A$5:$A$204,0))),"كود المنتج غير معروف",IF(NOT(ISNUMBER(MATCH(E1679,'المحافظات'!$A$5:$A$44,0))),"المنطقة غير معروفة",IF(K1679&lt;0,"الخصم أكبر من قيمة الطلب",IF(I1679&amp;""="","اكتب الحالة","")))))</f>
        <v/>
      </c>
    </row>
    <row r="1680">
      <c r="A1680" s="17" t="n"/>
      <c r="B1680" s="5" t="n"/>
      <c r="C1680" s="5" t="n"/>
      <c r="D1680" s="13" t="n"/>
      <c r="E1680" s="5" t="n"/>
      <c r="F1680" s="5" t="n"/>
      <c r="G1680" s="15" t="n"/>
      <c r="H1680" s="14" t="n"/>
      <c r="I1680" s="5" t="n"/>
      <c r="J1680" s="6">
        <f>IF(AND(B1680&amp;""="",F1680&amp;""=""),"",IFERROR(INDEX('المنتجات'!$B$5:$B$204,MATCH($F1680,'المنتجات'!$A$5:$A$204,0))&amp;"",""))</f>
        <v/>
      </c>
      <c r="K1680" s="18">
        <f>IF(AND(B1680&amp;""="",F1680&amp;""=""),"",IFERROR(INDEX('المنتجات'!$D$5:$D$204,MATCH($F1680,'المنتجات'!$A$5:$A$204,0))*G1680-H1680,0))</f>
        <v/>
      </c>
      <c r="L1680" s="18">
        <f>IF(AND(B1680&amp;""="",F1680&amp;""=""),"",IF(I1680="تم التسليم",IFERROR(INDEX('المحافظات'!$B$5:$B$44,MATCH($E1680,'المحافظات'!$A$5:$A$44,0)),0),0))</f>
        <v/>
      </c>
      <c r="M1680" s="18">
        <f>IF(AND(B1680&amp;""="",F1680&amp;""=""),"",IFERROR(INDEX('المنتجات'!$C$5:$C$204,MATCH($F1680,'المنتجات'!$A$5:$A$204,0))*G1680,0))</f>
        <v/>
      </c>
      <c r="N1680" s="18">
        <f>IF(AND(B1680&amp;""="",F1680&amp;""=""),"",IF(I1680="تم التسليم",IFERROR(INDEX('المحافظات'!$C$5:$C$44,MATCH($E1680,'المحافظات'!$A$5:$A$44,0)),0),IF(I1680="مرتجع",IFERROR(INDEX('المحافظات'!$D$5:$D$44,MATCH($E1680,'المحافظات'!$A$5:$A$44,0)),0),0)))</f>
        <v/>
      </c>
      <c r="O1680" s="18">
        <f>IF(AND(B1680&amp;""="",F1680&amp;""=""),"",IF(I1680="تم التسليم",K1680+L1680-M1680-N1680,IF(I1680="مرتجع",-N1680,IF(I1680="ملغي",0,""))))</f>
        <v/>
      </c>
      <c r="P1680" s="6">
        <f>IF(AND(B1680&amp;""="",F1680&amp;""=""),"",IF(NOT(ISNUMBER(MATCH(F1680,'المنتجات'!$A$5:$A$204,0))),"كود المنتج غير معروف",IF(NOT(ISNUMBER(MATCH(E1680,'المحافظات'!$A$5:$A$44,0))),"المنطقة غير معروفة",IF(K1680&lt;0,"الخصم أكبر من قيمة الطلب",IF(I1680&amp;""="","اكتب الحالة","")))))</f>
        <v/>
      </c>
    </row>
    <row r="1681">
      <c r="A1681" s="17" t="n"/>
      <c r="B1681" s="5" t="n"/>
      <c r="C1681" s="5" t="n"/>
      <c r="D1681" s="13" t="n"/>
      <c r="E1681" s="5" t="n"/>
      <c r="F1681" s="5" t="n"/>
      <c r="G1681" s="15" t="n"/>
      <c r="H1681" s="14" t="n"/>
      <c r="I1681" s="5" t="n"/>
      <c r="J1681" s="6">
        <f>IF(AND(B1681&amp;""="",F1681&amp;""=""),"",IFERROR(INDEX('المنتجات'!$B$5:$B$204,MATCH($F1681,'المنتجات'!$A$5:$A$204,0))&amp;"",""))</f>
        <v/>
      </c>
      <c r="K1681" s="18">
        <f>IF(AND(B1681&amp;""="",F1681&amp;""=""),"",IFERROR(INDEX('المنتجات'!$D$5:$D$204,MATCH($F1681,'المنتجات'!$A$5:$A$204,0))*G1681-H1681,0))</f>
        <v/>
      </c>
      <c r="L1681" s="18">
        <f>IF(AND(B1681&amp;""="",F1681&amp;""=""),"",IF(I1681="تم التسليم",IFERROR(INDEX('المحافظات'!$B$5:$B$44,MATCH($E1681,'المحافظات'!$A$5:$A$44,0)),0),0))</f>
        <v/>
      </c>
      <c r="M1681" s="18">
        <f>IF(AND(B1681&amp;""="",F1681&amp;""=""),"",IFERROR(INDEX('المنتجات'!$C$5:$C$204,MATCH($F1681,'المنتجات'!$A$5:$A$204,0))*G1681,0))</f>
        <v/>
      </c>
      <c r="N1681" s="18">
        <f>IF(AND(B1681&amp;""="",F1681&amp;""=""),"",IF(I1681="تم التسليم",IFERROR(INDEX('المحافظات'!$C$5:$C$44,MATCH($E1681,'المحافظات'!$A$5:$A$44,0)),0),IF(I1681="مرتجع",IFERROR(INDEX('المحافظات'!$D$5:$D$44,MATCH($E1681,'المحافظات'!$A$5:$A$44,0)),0),0)))</f>
        <v/>
      </c>
      <c r="O1681" s="18">
        <f>IF(AND(B1681&amp;""="",F1681&amp;""=""),"",IF(I1681="تم التسليم",K1681+L1681-M1681-N1681,IF(I1681="مرتجع",-N1681,IF(I1681="ملغي",0,""))))</f>
        <v/>
      </c>
      <c r="P1681" s="6">
        <f>IF(AND(B1681&amp;""="",F1681&amp;""=""),"",IF(NOT(ISNUMBER(MATCH(F1681,'المنتجات'!$A$5:$A$204,0))),"كود المنتج غير معروف",IF(NOT(ISNUMBER(MATCH(E1681,'المحافظات'!$A$5:$A$44,0))),"المنطقة غير معروفة",IF(K1681&lt;0,"الخصم أكبر من قيمة الطلب",IF(I1681&amp;""="","اكتب الحالة","")))))</f>
        <v/>
      </c>
    </row>
    <row r="1682">
      <c r="A1682" s="17" t="n"/>
      <c r="B1682" s="5" t="n"/>
      <c r="C1682" s="5" t="n"/>
      <c r="D1682" s="13" t="n"/>
      <c r="E1682" s="5" t="n"/>
      <c r="F1682" s="5" t="n"/>
      <c r="G1682" s="15" t="n"/>
      <c r="H1682" s="14" t="n"/>
      <c r="I1682" s="5" t="n"/>
      <c r="J1682" s="6">
        <f>IF(AND(B1682&amp;""="",F1682&amp;""=""),"",IFERROR(INDEX('المنتجات'!$B$5:$B$204,MATCH($F1682,'المنتجات'!$A$5:$A$204,0))&amp;"",""))</f>
        <v/>
      </c>
      <c r="K1682" s="18">
        <f>IF(AND(B1682&amp;""="",F1682&amp;""=""),"",IFERROR(INDEX('المنتجات'!$D$5:$D$204,MATCH($F1682,'المنتجات'!$A$5:$A$204,0))*G1682-H1682,0))</f>
        <v/>
      </c>
      <c r="L1682" s="18">
        <f>IF(AND(B1682&amp;""="",F1682&amp;""=""),"",IF(I1682="تم التسليم",IFERROR(INDEX('المحافظات'!$B$5:$B$44,MATCH($E1682,'المحافظات'!$A$5:$A$44,0)),0),0))</f>
        <v/>
      </c>
      <c r="M1682" s="18">
        <f>IF(AND(B1682&amp;""="",F1682&amp;""=""),"",IFERROR(INDEX('المنتجات'!$C$5:$C$204,MATCH($F1682,'المنتجات'!$A$5:$A$204,0))*G1682,0))</f>
        <v/>
      </c>
      <c r="N1682" s="18">
        <f>IF(AND(B1682&amp;""="",F1682&amp;""=""),"",IF(I1682="تم التسليم",IFERROR(INDEX('المحافظات'!$C$5:$C$44,MATCH($E1682,'المحافظات'!$A$5:$A$44,0)),0),IF(I1682="مرتجع",IFERROR(INDEX('المحافظات'!$D$5:$D$44,MATCH($E1682,'المحافظات'!$A$5:$A$44,0)),0),0)))</f>
        <v/>
      </c>
      <c r="O1682" s="18">
        <f>IF(AND(B1682&amp;""="",F1682&amp;""=""),"",IF(I1682="تم التسليم",K1682+L1682-M1682-N1682,IF(I1682="مرتجع",-N1682,IF(I1682="ملغي",0,""))))</f>
        <v/>
      </c>
      <c r="P1682" s="6">
        <f>IF(AND(B1682&amp;""="",F1682&amp;""=""),"",IF(NOT(ISNUMBER(MATCH(F1682,'المنتجات'!$A$5:$A$204,0))),"كود المنتج غير معروف",IF(NOT(ISNUMBER(MATCH(E1682,'المحافظات'!$A$5:$A$44,0))),"المنطقة غير معروفة",IF(K1682&lt;0,"الخصم أكبر من قيمة الطلب",IF(I1682&amp;""="","اكتب الحالة","")))))</f>
        <v/>
      </c>
    </row>
    <row r="1683">
      <c r="A1683" s="17" t="n"/>
      <c r="B1683" s="5" t="n"/>
      <c r="C1683" s="5" t="n"/>
      <c r="D1683" s="13" t="n"/>
      <c r="E1683" s="5" t="n"/>
      <c r="F1683" s="5" t="n"/>
      <c r="G1683" s="15" t="n"/>
      <c r="H1683" s="14" t="n"/>
      <c r="I1683" s="5" t="n"/>
      <c r="J1683" s="6">
        <f>IF(AND(B1683&amp;""="",F1683&amp;""=""),"",IFERROR(INDEX('المنتجات'!$B$5:$B$204,MATCH($F1683,'المنتجات'!$A$5:$A$204,0))&amp;"",""))</f>
        <v/>
      </c>
      <c r="K1683" s="18">
        <f>IF(AND(B1683&amp;""="",F1683&amp;""=""),"",IFERROR(INDEX('المنتجات'!$D$5:$D$204,MATCH($F1683,'المنتجات'!$A$5:$A$204,0))*G1683-H1683,0))</f>
        <v/>
      </c>
      <c r="L1683" s="18">
        <f>IF(AND(B1683&amp;""="",F1683&amp;""=""),"",IF(I1683="تم التسليم",IFERROR(INDEX('المحافظات'!$B$5:$B$44,MATCH($E1683,'المحافظات'!$A$5:$A$44,0)),0),0))</f>
        <v/>
      </c>
      <c r="M1683" s="18">
        <f>IF(AND(B1683&amp;""="",F1683&amp;""=""),"",IFERROR(INDEX('المنتجات'!$C$5:$C$204,MATCH($F1683,'المنتجات'!$A$5:$A$204,0))*G1683,0))</f>
        <v/>
      </c>
      <c r="N1683" s="18">
        <f>IF(AND(B1683&amp;""="",F1683&amp;""=""),"",IF(I1683="تم التسليم",IFERROR(INDEX('المحافظات'!$C$5:$C$44,MATCH($E1683,'المحافظات'!$A$5:$A$44,0)),0),IF(I1683="مرتجع",IFERROR(INDEX('المحافظات'!$D$5:$D$44,MATCH($E1683,'المحافظات'!$A$5:$A$44,0)),0),0)))</f>
        <v/>
      </c>
      <c r="O1683" s="18">
        <f>IF(AND(B1683&amp;""="",F1683&amp;""=""),"",IF(I1683="تم التسليم",K1683+L1683-M1683-N1683,IF(I1683="مرتجع",-N1683,IF(I1683="ملغي",0,""))))</f>
        <v/>
      </c>
      <c r="P1683" s="6">
        <f>IF(AND(B1683&amp;""="",F1683&amp;""=""),"",IF(NOT(ISNUMBER(MATCH(F1683,'المنتجات'!$A$5:$A$204,0))),"كود المنتج غير معروف",IF(NOT(ISNUMBER(MATCH(E1683,'المحافظات'!$A$5:$A$44,0))),"المنطقة غير معروفة",IF(K1683&lt;0,"الخصم أكبر من قيمة الطلب",IF(I1683&amp;""="","اكتب الحالة","")))))</f>
        <v/>
      </c>
    </row>
    <row r="1684">
      <c r="A1684" s="17" t="n"/>
      <c r="B1684" s="5" t="n"/>
      <c r="C1684" s="5" t="n"/>
      <c r="D1684" s="13" t="n"/>
      <c r="E1684" s="5" t="n"/>
      <c r="F1684" s="5" t="n"/>
      <c r="G1684" s="15" t="n"/>
      <c r="H1684" s="14" t="n"/>
      <c r="I1684" s="5" t="n"/>
      <c r="J1684" s="6">
        <f>IF(AND(B1684&amp;""="",F1684&amp;""=""),"",IFERROR(INDEX('المنتجات'!$B$5:$B$204,MATCH($F1684,'المنتجات'!$A$5:$A$204,0))&amp;"",""))</f>
        <v/>
      </c>
      <c r="K1684" s="18">
        <f>IF(AND(B1684&amp;""="",F1684&amp;""=""),"",IFERROR(INDEX('المنتجات'!$D$5:$D$204,MATCH($F1684,'المنتجات'!$A$5:$A$204,0))*G1684-H1684,0))</f>
        <v/>
      </c>
      <c r="L1684" s="18">
        <f>IF(AND(B1684&amp;""="",F1684&amp;""=""),"",IF(I1684="تم التسليم",IFERROR(INDEX('المحافظات'!$B$5:$B$44,MATCH($E1684,'المحافظات'!$A$5:$A$44,0)),0),0))</f>
        <v/>
      </c>
      <c r="M1684" s="18">
        <f>IF(AND(B1684&amp;""="",F1684&amp;""=""),"",IFERROR(INDEX('المنتجات'!$C$5:$C$204,MATCH($F1684,'المنتجات'!$A$5:$A$204,0))*G1684,0))</f>
        <v/>
      </c>
      <c r="N1684" s="18">
        <f>IF(AND(B1684&amp;""="",F1684&amp;""=""),"",IF(I1684="تم التسليم",IFERROR(INDEX('المحافظات'!$C$5:$C$44,MATCH($E1684,'المحافظات'!$A$5:$A$44,0)),0),IF(I1684="مرتجع",IFERROR(INDEX('المحافظات'!$D$5:$D$44,MATCH($E1684,'المحافظات'!$A$5:$A$44,0)),0),0)))</f>
        <v/>
      </c>
      <c r="O1684" s="18">
        <f>IF(AND(B1684&amp;""="",F1684&amp;""=""),"",IF(I1684="تم التسليم",K1684+L1684-M1684-N1684,IF(I1684="مرتجع",-N1684,IF(I1684="ملغي",0,""))))</f>
        <v/>
      </c>
      <c r="P1684" s="6">
        <f>IF(AND(B1684&amp;""="",F1684&amp;""=""),"",IF(NOT(ISNUMBER(MATCH(F1684,'المنتجات'!$A$5:$A$204,0))),"كود المنتج غير معروف",IF(NOT(ISNUMBER(MATCH(E1684,'المحافظات'!$A$5:$A$44,0))),"المنطقة غير معروفة",IF(K1684&lt;0,"الخصم أكبر من قيمة الطلب",IF(I1684&amp;""="","اكتب الحالة","")))))</f>
        <v/>
      </c>
    </row>
    <row r="1685">
      <c r="A1685" s="17" t="n"/>
      <c r="B1685" s="5" t="n"/>
      <c r="C1685" s="5" t="n"/>
      <c r="D1685" s="13" t="n"/>
      <c r="E1685" s="5" t="n"/>
      <c r="F1685" s="5" t="n"/>
      <c r="G1685" s="15" t="n"/>
      <c r="H1685" s="14" t="n"/>
      <c r="I1685" s="5" t="n"/>
      <c r="J1685" s="6">
        <f>IF(AND(B1685&amp;""="",F1685&amp;""=""),"",IFERROR(INDEX('المنتجات'!$B$5:$B$204,MATCH($F1685,'المنتجات'!$A$5:$A$204,0))&amp;"",""))</f>
        <v/>
      </c>
      <c r="K1685" s="18">
        <f>IF(AND(B1685&amp;""="",F1685&amp;""=""),"",IFERROR(INDEX('المنتجات'!$D$5:$D$204,MATCH($F1685,'المنتجات'!$A$5:$A$204,0))*G1685-H1685,0))</f>
        <v/>
      </c>
      <c r="L1685" s="18">
        <f>IF(AND(B1685&amp;""="",F1685&amp;""=""),"",IF(I1685="تم التسليم",IFERROR(INDEX('المحافظات'!$B$5:$B$44,MATCH($E1685,'المحافظات'!$A$5:$A$44,0)),0),0))</f>
        <v/>
      </c>
      <c r="M1685" s="18">
        <f>IF(AND(B1685&amp;""="",F1685&amp;""=""),"",IFERROR(INDEX('المنتجات'!$C$5:$C$204,MATCH($F1685,'المنتجات'!$A$5:$A$204,0))*G1685,0))</f>
        <v/>
      </c>
      <c r="N1685" s="18">
        <f>IF(AND(B1685&amp;""="",F1685&amp;""=""),"",IF(I1685="تم التسليم",IFERROR(INDEX('المحافظات'!$C$5:$C$44,MATCH($E1685,'المحافظات'!$A$5:$A$44,0)),0),IF(I1685="مرتجع",IFERROR(INDEX('المحافظات'!$D$5:$D$44,MATCH($E1685,'المحافظات'!$A$5:$A$44,0)),0),0)))</f>
        <v/>
      </c>
      <c r="O1685" s="18">
        <f>IF(AND(B1685&amp;""="",F1685&amp;""=""),"",IF(I1685="تم التسليم",K1685+L1685-M1685-N1685,IF(I1685="مرتجع",-N1685,IF(I1685="ملغي",0,""))))</f>
        <v/>
      </c>
      <c r="P1685" s="6">
        <f>IF(AND(B1685&amp;""="",F1685&amp;""=""),"",IF(NOT(ISNUMBER(MATCH(F1685,'المنتجات'!$A$5:$A$204,0))),"كود المنتج غير معروف",IF(NOT(ISNUMBER(MATCH(E1685,'المحافظات'!$A$5:$A$44,0))),"المنطقة غير معروفة",IF(K1685&lt;0,"الخصم أكبر من قيمة الطلب",IF(I1685&amp;""="","اكتب الحالة","")))))</f>
        <v/>
      </c>
    </row>
    <row r="1686">
      <c r="A1686" s="17" t="n"/>
      <c r="B1686" s="5" t="n"/>
      <c r="C1686" s="5" t="n"/>
      <c r="D1686" s="13" t="n"/>
      <c r="E1686" s="5" t="n"/>
      <c r="F1686" s="5" t="n"/>
      <c r="G1686" s="15" t="n"/>
      <c r="H1686" s="14" t="n"/>
      <c r="I1686" s="5" t="n"/>
      <c r="J1686" s="6">
        <f>IF(AND(B1686&amp;""="",F1686&amp;""=""),"",IFERROR(INDEX('المنتجات'!$B$5:$B$204,MATCH($F1686,'المنتجات'!$A$5:$A$204,0))&amp;"",""))</f>
        <v/>
      </c>
      <c r="K1686" s="18">
        <f>IF(AND(B1686&amp;""="",F1686&amp;""=""),"",IFERROR(INDEX('المنتجات'!$D$5:$D$204,MATCH($F1686,'المنتجات'!$A$5:$A$204,0))*G1686-H1686,0))</f>
        <v/>
      </c>
      <c r="L1686" s="18">
        <f>IF(AND(B1686&amp;""="",F1686&amp;""=""),"",IF(I1686="تم التسليم",IFERROR(INDEX('المحافظات'!$B$5:$B$44,MATCH($E1686,'المحافظات'!$A$5:$A$44,0)),0),0))</f>
        <v/>
      </c>
      <c r="M1686" s="18">
        <f>IF(AND(B1686&amp;""="",F1686&amp;""=""),"",IFERROR(INDEX('المنتجات'!$C$5:$C$204,MATCH($F1686,'المنتجات'!$A$5:$A$204,0))*G1686,0))</f>
        <v/>
      </c>
      <c r="N1686" s="18">
        <f>IF(AND(B1686&amp;""="",F1686&amp;""=""),"",IF(I1686="تم التسليم",IFERROR(INDEX('المحافظات'!$C$5:$C$44,MATCH($E1686,'المحافظات'!$A$5:$A$44,0)),0),IF(I1686="مرتجع",IFERROR(INDEX('المحافظات'!$D$5:$D$44,MATCH($E1686,'المحافظات'!$A$5:$A$44,0)),0),0)))</f>
        <v/>
      </c>
      <c r="O1686" s="18">
        <f>IF(AND(B1686&amp;""="",F1686&amp;""=""),"",IF(I1686="تم التسليم",K1686+L1686-M1686-N1686,IF(I1686="مرتجع",-N1686,IF(I1686="ملغي",0,""))))</f>
        <v/>
      </c>
      <c r="P1686" s="6">
        <f>IF(AND(B1686&amp;""="",F1686&amp;""=""),"",IF(NOT(ISNUMBER(MATCH(F1686,'المنتجات'!$A$5:$A$204,0))),"كود المنتج غير معروف",IF(NOT(ISNUMBER(MATCH(E1686,'المحافظات'!$A$5:$A$44,0))),"المنطقة غير معروفة",IF(K1686&lt;0,"الخصم أكبر من قيمة الطلب",IF(I1686&amp;""="","اكتب الحالة","")))))</f>
        <v/>
      </c>
    </row>
    <row r="1687">
      <c r="A1687" s="17" t="n"/>
      <c r="B1687" s="5" t="n"/>
      <c r="C1687" s="5" t="n"/>
      <c r="D1687" s="13" t="n"/>
      <c r="E1687" s="5" t="n"/>
      <c r="F1687" s="5" t="n"/>
      <c r="G1687" s="15" t="n"/>
      <c r="H1687" s="14" t="n"/>
      <c r="I1687" s="5" t="n"/>
      <c r="J1687" s="6">
        <f>IF(AND(B1687&amp;""="",F1687&amp;""=""),"",IFERROR(INDEX('المنتجات'!$B$5:$B$204,MATCH($F1687,'المنتجات'!$A$5:$A$204,0))&amp;"",""))</f>
        <v/>
      </c>
      <c r="K1687" s="18">
        <f>IF(AND(B1687&amp;""="",F1687&amp;""=""),"",IFERROR(INDEX('المنتجات'!$D$5:$D$204,MATCH($F1687,'المنتجات'!$A$5:$A$204,0))*G1687-H1687,0))</f>
        <v/>
      </c>
      <c r="L1687" s="18">
        <f>IF(AND(B1687&amp;""="",F1687&amp;""=""),"",IF(I1687="تم التسليم",IFERROR(INDEX('المحافظات'!$B$5:$B$44,MATCH($E1687,'المحافظات'!$A$5:$A$44,0)),0),0))</f>
        <v/>
      </c>
      <c r="M1687" s="18">
        <f>IF(AND(B1687&amp;""="",F1687&amp;""=""),"",IFERROR(INDEX('المنتجات'!$C$5:$C$204,MATCH($F1687,'المنتجات'!$A$5:$A$204,0))*G1687,0))</f>
        <v/>
      </c>
      <c r="N1687" s="18">
        <f>IF(AND(B1687&amp;""="",F1687&amp;""=""),"",IF(I1687="تم التسليم",IFERROR(INDEX('المحافظات'!$C$5:$C$44,MATCH($E1687,'المحافظات'!$A$5:$A$44,0)),0),IF(I1687="مرتجع",IFERROR(INDEX('المحافظات'!$D$5:$D$44,MATCH($E1687,'المحافظات'!$A$5:$A$44,0)),0),0)))</f>
        <v/>
      </c>
      <c r="O1687" s="18">
        <f>IF(AND(B1687&amp;""="",F1687&amp;""=""),"",IF(I1687="تم التسليم",K1687+L1687-M1687-N1687,IF(I1687="مرتجع",-N1687,IF(I1687="ملغي",0,""))))</f>
        <v/>
      </c>
      <c r="P1687" s="6">
        <f>IF(AND(B1687&amp;""="",F1687&amp;""=""),"",IF(NOT(ISNUMBER(MATCH(F1687,'المنتجات'!$A$5:$A$204,0))),"كود المنتج غير معروف",IF(NOT(ISNUMBER(MATCH(E1687,'المحافظات'!$A$5:$A$44,0))),"المنطقة غير معروفة",IF(K1687&lt;0,"الخصم أكبر من قيمة الطلب",IF(I1687&amp;""="","اكتب الحالة","")))))</f>
        <v/>
      </c>
    </row>
    <row r="1688">
      <c r="A1688" s="17" t="n"/>
      <c r="B1688" s="5" t="n"/>
      <c r="C1688" s="5" t="n"/>
      <c r="D1688" s="13" t="n"/>
      <c r="E1688" s="5" t="n"/>
      <c r="F1688" s="5" t="n"/>
      <c r="G1688" s="15" t="n"/>
      <c r="H1688" s="14" t="n"/>
      <c r="I1688" s="5" t="n"/>
      <c r="J1688" s="6">
        <f>IF(AND(B1688&amp;""="",F1688&amp;""=""),"",IFERROR(INDEX('المنتجات'!$B$5:$B$204,MATCH($F1688,'المنتجات'!$A$5:$A$204,0))&amp;"",""))</f>
        <v/>
      </c>
      <c r="K1688" s="18">
        <f>IF(AND(B1688&amp;""="",F1688&amp;""=""),"",IFERROR(INDEX('المنتجات'!$D$5:$D$204,MATCH($F1688,'المنتجات'!$A$5:$A$204,0))*G1688-H1688,0))</f>
        <v/>
      </c>
      <c r="L1688" s="18">
        <f>IF(AND(B1688&amp;""="",F1688&amp;""=""),"",IF(I1688="تم التسليم",IFERROR(INDEX('المحافظات'!$B$5:$B$44,MATCH($E1688,'المحافظات'!$A$5:$A$44,0)),0),0))</f>
        <v/>
      </c>
      <c r="M1688" s="18">
        <f>IF(AND(B1688&amp;""="",F1688&amp;""=""),"",IFERROR(INDEX('المنتجات'!$C$5:$C$204,MATCH($F1688,'المنتجات'!$A$5:$A$204,0))*G1688,0))</f>
        <v/>
      </c>
      <c r="N1688" s="18">
        <f>IF(AND(B1688&amp;""="",F1688&amp;""=""),"",IF(I1688="تم التسليم",IFERROR(INDEX('المحافظات'!$C$5:$C$44,MATCH($E1688,'المحافظات'!$A$5:$A$44,0)),0),IF(I1688="مرتجع",IFERROR(INDEX('المحافظات'!$D$5:$D$44,MATCH($E1688,'المحافظات'!$A$5:$A$44,0)),0),0)))</f>
        <v/>
      </c>
      <c r="O1688" s="18">
        <f>IF(AND(B1688&amp;""="",F1688&amp;""=""),"",IF(I1688="تم التسليم",K1688+L1688-M1688-N1688,IF(I1688="مرتجع",-N1688,IF(I1688="ملغي",0,""))))</f>
        <v/>
      </c>
      <c r="P1688" s="6">
        <f>IF(AND(B1688&amp;""="",F1688&amp;""=""),"",IF(NOT(ISNUMBER(MATCH(F1688,'المنتجات'!$A$5:$A$204,0))),"كود المنتج غير معروف",IF(NOT(ISNUMBER(MATCH(E1688,'المحافظات'!$A$5:$A$44,0))),"المنطقة غير معروفة",IF(K1688&lt;0,"الخصم أكبر من قيمة الطلب",IF(I1688&amp;""="","اكتب الحالة","")))))</f>
        <v/>
      </c>
    </row>
    <row r="1689">
      <c r="A1689" s="17" t="n"/>
      <c r="B1689" s="5" t="n"/>
      <c r="C1689" s="5" t="n"/>
      <c r="D1689" s="13" t="n"/>
      <c r="E1689" s="5" t="n"/>
      <c r="F1689" s="5" t="n"/>
      <c r="G1689" s="15" t="n"/>
      <c r="H1689" s="14" t="n"/>
      <c r="I1689" s="5" t="n"/>
      <c r="J1689" s="6">
        <f>IF(AND(B1689&amp;""="",F1689&amp;""=""),"",IFERROR(INDEX('المنتجات'!$B$5:$B$204,MATCH($F1689,'المنتجات'!$A$5:$A$204,0))&amp;"",""))</f>
        <v/>
      </c>
      <c r="K1689" s="18">
        <f>IF(AND(B1689&amp;""="",F1689&amp;""=""),"",IFERROR(INDEX('المنتجات'!$D$5:$D$204,MATCH($F1689,'المنتجات'!$A$5:$A$204,0))*G1689-H1689,0))</f>
        <v/>
      </c>
      <c r="L1689" s="18">
        <f>IF(AND(B1689&amp;""="",F1689&amp;""=""),"",IF(I1689="تم التسليم",IFERROR(INDEX('المحافظات'!$B$5:$B$44,MATCH($E1689,'المحافظات'!$A$5:$A$44,0)),0),0))</f>
        <v/>
      </c>
      <c r="M1689" s="18">
        <f>IF(AND(B1689&amp;""="",F1689&amp;""=""),"",IFERROR(INDEX('المنتجات'!$C$5:$C$204,MATCH($F1689,'المنتجات'!$A$5:$A$204,0))*G1689,0))</f>
        <v/>
      </c>
      <c r="N1689" s="18">
        <f>IF(AND(B1689&amp;""="",F1689&amp;""=""),"",IF(I1689="تم التسليم",IFERROR(INDEX('المحافظات'!$C$5:$C$44,MATCH($E1689,'المحافظات'!$A$5:$A$44,0)),0),IF(I1689="مرتجع",IFERROR(INDEX('المحافظات'!$D$5:$D$44,MATCH($E1689,'المحافظات'!$A$5:$A$44,0)),0),0)))</f>
        <v/>
      </c>
      <c r="O1689" s="18">
        <f>IF(AND(B1689&amp;""="",F1689&amp;""=""),"",IF(I1689="تم التسليم",K1689+L1689-M1689-N1689,IF(I1689="مرتجع",-N1689,IF(I1689="ملغي",0,""))))</f>
        <v/>
      </c>
      <c r="P1689" s="6">
        <f>IF(AND(B1689&amp;""="",F1689&amp;""=""),"",IF(NOT(ISNUMBER(MATCH(F1689,'المنتجات'!$A$5:$A$204,0))),"كود المنتج غير معروف",IF(NOT(ISNUMBER(MATCH(E1689,'المحافظات'!$A$5:$A$44,0))),"المنطقة غير معروفة",IF(K1689&lt;0,"الخصم أكبر من قيمة الطلب",IF(I1689&amp;""="","اكتب الحالة","")))))</f>
        <v/>
      </c>
    </row>
    <row r="1690">
      <c r="A1690" s="17" t="n"/>
      <c r="B1690" s="5" t="n"/>
      <c r="C1690" s="5" t="n"/>
      <c r="D1690" s="13" t="n"/>
      <c r="E1690" s="5" t="n"/>
      <c r="F1690" s="5" t="n"/>
      <c r="G1690" s="15" t="n"/>
      <c r="H1690" s="14" t="n"/>
      <c r="I1690" s="5" t="n"/>
      <c r="J1690" s="6">
        <f>IF(AND(B1690&amp;""="",F1690&amp;""=""),"",IFERROR(INDEX('المنتجات'!$B$5:$B$204,MATCH($F1690,'المنتجات'!$A$5:$A$204,0))&amp;"",""))</f>
        <v/>
      </c>
      <c r="K1690" s="18">
        <f>IF(AND(B1690&amp;""="",F1690&amp;""=""),"",IFERROR(INDEX('المنتجات'!$D$5:$D$204,MATCH($F1690,'المنتجات'!$A$5:$A$204,0))*G1690-H1690,0))</f>
        <v/>
      </c>
      <c r="L1690" s="18">
        <f>IF(AND(B1690&amp;""="",F1690&amp;""=""),"",IF(I1690="تم التسليم",IFERROR(INDEX('المحافظات'!$B$5:$B$44,MATCH($E1690,'المحافظات'!$A$5:$A$44,0)),0),0))</f>
        <v/>
      </c>
      <c r="M1690" s="18">
        <f>IF(AND(B1690&amp;""="",F1690&amp;""=""),"",IFERROR(INDEX('المنتجات'!$C$5:$C$204,MATCH($F1690,'المنتجات'!$A$5:$A$204,0))*G1690,0))</f>
        <v/>
      </c>
      <c r="N1690" s="18">
        <f>IF(AND(B1690&amp;""="",F1690&amp;""=""),"",IF(I1690="تم التسليم",IFERROR(INDEX('المحافظات'!$C$5:$C$44,MATCH($E1690,'المحافظات'!$A$5:$A$44,0)),0),IF(I1690="مرتجع",IFERROR(INDEX('المحافظات'!$D$5:$D$44,MATCH($E1690,'المحافظات'!$A$5:$A$44,0)),0),0)))</f>
        <v/>
      </c>
      <c r="O1690" s="18">
        <f>IF(AND(B1690&amp;""="",F1690&amp;""=""),"",IF(I1690="تم التسليم",K1690+L1690-M1690-N1690,IF(I1690="مرتجع",-N1690,IF(I1690="ملغي",0,""))))</f>
        <v/>
      </c>
      <c r="P1690" s="6">
        <f>IF(AND(B1690&amp;""="",F1690&amp;""=""),"",IF(NOT(ISNUMBER(MATCH(F1690,'المنتجات'!$A$5:$A$204,0))),"كود المنتج غير معروف",IF(NOT(ISNUMBER(MATCH(E1690,'المحافظات'!$A$5:$A$44,0))),"المنطقة غير معروفة",IF(K1690&lt;0,"الخصم أكبر من قيمة الطلب",IF(I1690&amp;""="","اكتب الحالة","")))))</f>
        <v/>
      </c>
    </row>
    <row r="1691">
      <c r="A1691" s="17" t="n"/>
      <c r="B1691" s="5" t="n"/>
      <c r="C1691" s="5" t="n"/>
      <c r="D1691" s="13" t="n"/>
      <c r="E1691" s="5" t="n"/>
      <c r="F1691" s="5" t="n"/>
      <c r="G1691" s="15" t="n"/>
      <c r="H1691" s="14" t="n"/>
      <c r="I1691" s="5" t="n"/>
      <c r="J1691" s="6">
        <f>IF(AND(B1691&amp;""="",F1691&amp;""=""),"",IFERROR(INDEX('المنتجات'!$B$5:$B$204,MATCH($F1691,'المنتجات'!$A$5:$A$204,0))&amp;"",""))</f>
        <v/>
      </c>
      <c r="K1691" s="18">
        <f>IF(AND(B1691&amp;""="",F1691&amp;""=""),"",IFERROR(INDEX('المنتجات'!$D$5:$D$204,MATCH($F1691,'المنتجات'!$A$5:$A$204,0))*G1691-H1691,0))</f>
        <v/>
      </c>
      <c r="L1691" s="18">
        <f>IF(AND(B1691&amp;""="",F1691&amp;""=""),"",IF(I1691="تم التسليم",IFERROR(INDEX('المحافظات'!$B$5:$B$44,MATCH($E1691,'المحافظات'!$A$5:$A$44,0)),0),0))</f>
        <v/>
      </c>
      <c r="M1691" s="18">
        <f>IF(AND(B1691&amp;""="",F1691&amp;""=""),"",IFERROR(INDEX('المنتجات'!$C$5:$C$204,MATCH($F1691,'المنتجات'!$A$5:$A$204,0))*G1691,0))</f>
        <v/>
      </c>
      <c r="N1691" s="18">
        <f>IF(AND(B1691&amp;""="",F1691&amp;""=""),"",IF(I1691="تم التسليم",IFERROR(INDEX('المحافظات'!$C$5:$C$44,MATCH($E1691,'المحافظات'!$A$5:$A$44,0)),0),IF(I1691="مرتجع",IFERROR(INDEX('المحافظات'!$D$5:$D$44,MATCH($E1691,'المحافظات'!$A$5:$A$44,0)),0),0)))</f>
        <v/>
      </c>
      <c r="O1691" s="18">
        <f>IF(AND(B1691&amp;""="",F1691&amp;""=""),"",IF(I1691="تم التسليم",K1691+L1691-M1691-N1691,IF(I1691="مرتجع",-N1691,IF(I1691="ملغي",0,""))))</f>
        <v/>
      </c>
      <c r="P1691" s="6">
        <f>IF(AND(B1691&amp;""="",F1691&amp;""=""),"",IF(NOT(ISNUMBER(MATCH(F1691,'المنتجات'!$A$5:$A$204,0))),"كود المنتج غير معروف",IF(NOT(ISNUMBER(MATCH(E1691,'المحافظات'!$A$5:$A$44,0))),"المنطقة غير معروفة",IF(K1691&lt;0,"الخصم أكبر من قيمة الطلب",IF(I1691&amp;""="","اكتب الحالة","")))))</f>
        <v/>
      </c>
    </row>
    <row r="1692">
      <c r="A1692" s="17" t="n"/>
      <c r="B1692" s="5" t="n"/>
      <c r="C1692" s="5" t="n"/>
      <c r="D1692" s="13" t="n"/>
      <c r="E1692" s="5" t="n"/>
      <c r="F1692" s="5" t="n"/>
      <c r="G1692" s="15" t="n"/>
      <c r="H1692" s="14" t="n"/>
      <c r="I1692" s="5" t="n"/>
      <c r="J1692" s="6">
        <f>IF(AND(B1692&amp;""="",F1692&amp;""=""),"",IFERROR(INDEX('المنتجات'!$B$5:$B$204,MATCH($F1692,'المنتجات'!$A$5:$A$204,0))&amp;"",""))</f>
        <v/>
      </c>
      <c r="K1692" s="18">
        <f>IF(AND(B1692&amp;""="",F1692&amp;""=""),"",IFERROR(INDEX('المنتجات'!$D$5:$D$204,MATCH($F1692,'المنتجات'!$A$5:$A$204,0))*G1692-H1692,0))</f>
        <v/>
      </c>
      <c r="L1692" s="18">
        <f>IF(AND(B1692&amp;""="",F1692&amp;""=""),"",IF(I1692="تم التسليم",IFERROR(INDEX('المحافظات'!$B$5:$B$44,MATCH($E1692,'المحافظات'!$A$5:$A$44,0)),0),0))</f>
        <v/>
      </c>
      <c r="M1692" s="18">
        <f>IF(AND(B1692&amp;""="",F1692&amp;""=""),"",IFERROR(INDEX('المنتجات'!$C$5:$C$204,MATCH($F1692,'المنتجات'!$A$5:$A$204,0))*G1692,0))</f>
        <v/>
      </c>
      <c r="N1692" s="18">
        <f>IF(AND(B1692&amp;""="",F1692&amp;""=""),"",IF(I1692="تم التسليم",IFERROR(INDEX('المحافظات'!$C$5:$C$44,MATCH($E1692,'المحافظات'!$A$5:$A$44,0)),0),IF(I1692="مرتجع",IFERROR(INDEX('المحافظات'!$D$5:$D$44,MATCH($E1692,'المحافظات'!$A$5:$A$44,0)),0),0)))</f>
        <v/>
      </c>
      <c r="O1692" s="18">
        <f>IF(AND(B1692&amp;""="",F1692&amp;""=""),"",IF(I1692="تم التسليم",K1692+L1692-M1692-N1692,IF(I1692="مرتجع",-N1692,IF(I1692="ملغي",0,""))))</f>
        <v/>
      </c>
      <c r="P1692" s="6">
        <f>IF(AND(B1692&amp;""="",F1692&amp;""=""),"",IF(NOT(ISNUMBER(MATCH(F1692,'المنتجات'!$A$5:$A$204,0))),"كود المنتج غير معروف",IF(NOT(ISNUMBER(MATCH(E1692,'المحافظات'!$A$5:$A$44,0))),"المنطقة غير معروفة",IF(K1692&lt;0,"الخصم أكبر من قيمة الطلب",IF(I1692&amp;""="","اكتب الحالة","")))))</f>
        <v/>
      </c>
    </row>
    <row r="1693">
      <c r="A1693" s="17" t="n"/>
      <c r="B1693" s="5" t="n"/>
      <c r="C1693" s="5" t="n"/>
      <c r="D1693" s="13" t="n"/>
      <c r="E1693" s="5" t="n"/>
      <c r="F1693" s="5" t="n"/>
      <c r="G1693" s="15" t="n"/>
      <c r="H1693" s="14" t="n"/>
      <c r="I1693" s="5" t="n"/>
      <c r="J1693" s="6">
        <f>IF(AND(B1693&amp;""="",F1693&amp;""=""),"",IFERROR(INDEX('المنتجات'!$B$5:$B$204,MATCH($F1693,'المنتجات'!$A$5:$A$204,0))&amp;"",""))</f>
        <v/>
      </c>
      <c r="K1693" s="18">
        <f>IF(AND(B1693&amp;""="",F1693&amp;""=""),"",IFERROR(INDEX('المنتجات'!$D$5:$D$204,MATCH($F1693,'المنتجات'!$A$5:$A$204,0))*G1693-H1693,0))</f>
        <v/>
      </c>
      <c r="L1693" s="18">
        <f>IF(AND(B1693&amp;""="",F1693&amp;""=""),"",IF(I1693="تم التسليم",IFERROR(INDEX('المحافظات'!$B$5:$B$44,MATCH($E1693,'المحافظات'!$A$5:$A$44,0)),0),0))</f>
        <v/>
      </c>
      <c r="M1693" s="18">
        <f>IF(AND(B1693&amp;""="",F1693&amp;""=""),"",IFERROR(INDEX('المنتجات'!$C$5:$C$204,MATCH($F1693,'المنتجات'!$A$5:$A$204,0))*G1693,0))</f>
        <v/>
      </c>
      <c r="N1693" s="18">
        <f>IF(AND(B1693&amp;""="",F1693&amp;""=""),"",IF(I1693="تم التسليم",IFERROR(INDEX('المحافظات'!$C$5:$C$44,MATCH($E1693,'المحافظات'!$A$5:$A$44,0)),0),IF(I1693="مرتجع",IFERROR(INDEX('المحافظات'!$D$5:$D$44,MATCH($E1693,'المحافظات'!$A$5:$A$44,0)),0),0)))</f>
        <v/>
      </c>
      <c r="O1693" s="18">
        <f>IF(AND(B1693&amp;""="",F1693&amp;""=""),"",IF(I1693="تم التسليم",K1693+L1693-M1693-N1693,IF(I1693="مرتجع",-N1693,IF(I1693="ملغي",0,""))))</f>
        <v/>
      </c>
      <c r="P1693" s="6">
        <f>IF(AND(B1693&amp;""="",F1693&amp;""=""),"",IF(NOT(ISNUMBER(MATCH(F1693,'المنتجات'!$A$5:$A$204,0))),"كود المنتج غير معروف",IF(NOT(ISNUMBER(MATCH(E1693,'المحافظات'!$A$5:$A$44,0))),"المنطقة غير معروفة",IF(K1693&lt;0,"الخصم أكبر من قيمة الطلب",IF(I1693&amp;""="","اكتب الحالة","")))))</f>
        <v/>
      </c>
    </row>
    <row r="1694">
      <c r="A1694" s="17" t="n"/>
      <c r="B1694" s="5" t="n"/>
      <c r="C1694" s="5" t="n"/>
      <c r="D1694" s="13" t="n"/>
      <c r="E1694" s="5" t="n"/>
      <c r="F1694" s="5" t="n"/>
      <c r="G1694" s="15" t="n"/>
      <c r="H1694" s="14" t="n"/>
      <c r="I1694" s="5" t="n"/>
      <c r="J1694" s="6">
        <f>IF(AND(B1694&amp;""="",F1694&amp;""=""),"",IFERROR(INDEX('المنتجات'!$B$5:$B$204,MATCH($F1694,'المنتجات'!$A$5:$A$204,0))&amp;"",""))</f>
        <v/>
      </c>
      <c r="K1694" s="18">
        <f>IF(AND(B1694&amp;""="",F1694&amp;""=""),"",IFERROR(INDEX('المنتجات'!$D$5:$D$204,MATCH($F1694,'المنتجات'!$A$5:$A$204,0))*G1694-H1694,0))</f>
        <v/>
      </c>
      <c r="L1694" s="18">
        <f>IF(AND(B1694&amp;""="",F1694&amp;""=""),"",IF(I1694="تم التسليم",IFERROR(INDEX('المحافظات'!$B$5:$B$44,MATCH($E1694,'المحافظات'!$A$5:$A$44,0)),0),0))</f>
        <v/>
      </c>
      <c r="M1694" s="18">
        <f>IF(AND(B1694&amp;""="",F1694&amp;""=""),"",IFERROR(INDEX('المنتجات'!$C$5:$C$204,MATCH($F1694,'المنتجات'!$A$5:$A$204,0))*G1694,0))</f>
        <v/>
      </c>
      <c r="N1694" s="18">
        <f>IF(AND(B1694&amp;""="",F1694&amp;""=""),"",IF(I1694="تم التسليم",IFERROR(INDEX('المحافظات'!$C$5:$C$44,MATCH($E1694,'المحافظات'!$A$5:$A$44,0)),0),IF(I1694="مرتجع",IFERROR(INDEX('المحافظات'!$D$5:$D$44,MATCH($E1694,'المحافظات'!$A$5:$A$44,0)),0),0)))</f>
        <v/>
      </c>
      <c r="O1694" s="18">
        <f>IF(AND(B1694&amp;""="",F1694&amp;""=""),"",IF(I1694="تم التسليم",K1694+L1694-M1694-N1694,IF(I1694="مرتجع",-N1694,IF(I1694="ملغي",0,""))))</f>
        <v/>
      </c>
      <c r="P1694" s="6">
        <f>IF(AND(B1694&amp;""="",F1694&amp;""=""),"",IF(NOT(ISNUMBER(MATCH(F1694,'المنتجات'!$A$5:$A$204,0))),"كود المنتج غير معروف",IF(NOT(ISNUMBER(MATCH(E1694,'المحافظات'!$A$5:$A$44,0))),"المنطقة غير معروفة",IF(K1694&lt;0,"الخصم أكبر من قيمة الطلب",IF(I1694&amp;""="","اكتب الحالة","")))))</f>
        <v/>
      </c>
    </row>
    <row r="1695">
      <c r="A1695" s="17" t="n"/>
      <c r="B1695" s="5" t="n"/>
      <c r="C1695" s="5" t="n"/>
      <c r="D1695" s="13" t="n"/>
      <c r="E1695" s="5" t="n"/>
      <c r="F1695" s="5" t="n"/>
      <c r="G1695" s="15" t="n"/>
      <c r="H1695" s="14" t="n"/>
      <c r="I1695" s="5" t="n"/>
      <c r="J1695" s="6">
        <f>IF(AND(B1695&amp;""="",F1695&amp;""=""),"",IFERROR(INDEX('المنتجات'!$B$5:$B$204,MATCH($F1695,'المنتجات'!$A$5:$A$204,0))&amp;"",""))</f>
        <v/>
      </c>
      <c r="K1695" s="18">
        <f>IF(AND(B1695&amp;""="",F1695&amp;""=""),"",IFERROR(INDEX('المنتجات'!$D$5:$D$204,MATCH($F1695,'المنتجات'!$A$5:$A$204,0))*G1695-H1695,0))</f>
        <v/>
      </c>
      <c r="L1695" s="18">
        <f>IF(AND(B1695&amp;""="",F1695&amp;""=""),"",IF(I1695="تم التسليم",IFERROR(INDEX('المحافظات'!$B$5:$B$44,MATCH($E1695,'المحافظات'!$A$5:$A$44,0)),0),0))</f>
        <v/>
      </c>
      <c r="M1695" s="18">
        <f>IF(AND(B1695&amp;""="",F1695&amp;""=""),"",IFERROR(INDEX('المنتجات'!$C$5:$C$204,MATCH($F1695,'المنتجات'!$A$5:$A$204,0))*G1695,0))</f>
        <v/>
      </c>
      <c r="N1695" s="18">
        <f>IF(AND(B1695&amp;""="",F1695&amp;""=""),"",IF(I1695="تم التسليم",IFERROR(INDEX('المحافظات'!$C$5:$C$44,MATCH($E1695,'المحافظات'!$A$5:$A$44,0)),0),IF(I1695="مرتجع",IFERROR(INDEX('المحافظات'!$D$5:$D$44,MATCH($E1695,'المحافظات'!$A$5:$A$44,0)),0),0)))</f>
        <v/>
      </c>
      <c r="O1695" s="18">
        <f>IF(AND(B1695&amp;""="",F1695&amp;""=""),"",IF(I1695="تم التسليم",K1695+L1695-M1695-N1695,IF(I1695="مرتجع",-N1695,IF(I1695="ملغي",0,""))))</f>
        <v/>
      </c>
      <c r="P1695" s="6">
        <f>IF(AND(B1695&amp;""="",F1695&amp;""=""),"",IF(NOT(ISNUMBER(MATCH(F1695,'المنتجات'!$A$5:$A$204,0))),"كود المنتج غير معروف",IF(NOT(ISNUMBER(MATCH(E1695,'المحافظات'!$A$5:$A$44,0))),"المنطقة غير معروفة",IF(K1695&lt;0,"الخصم أكبر من قيمة الطلب",IF(I1695&amp;""="","اكتب الحالة","")))))</f>
        <v/>
      </c>
    </row>
    <row r="1696">
      <c r="A1696" s="17" t="n"/>
      <c r="B1696" s="5" t="n"/>
      <c r="C1696" s="5" t="n"/>
      <c r="D1696" s="13" t="n"/>
      <c r="E1696" s="5" t="n"/>
      <c r="F1696" s="5" t="n"/>
      <c r="G1696" s="15" t="n"/>
      <c r="H1696" s="14" t="n"/>
      <c r="I1696" s="5" t="n"/>
      <c r="J1696" s="6">
        <f>IF(AND(B1696&amp;""="",F1696&amp;""=""),"",IFERROR(INDEX('المنتجات'!$B$5:$B$204,MATCH($F1696,'المنتجات'!$A$5:$A$204,0))&amp;"",""))</f>
        <v/>
      </c>
      <c r="K1696" s="18">
        <f>IF(AND(B1696&amp;""="",F1696&amp;""=""),"",IFERROR(INDEX('المنتجات'!$D$5:$D$204,MATCH($F1696,'المنتجات'!$A$5:$A$204,0))*G1696-H1696,0))</f>
        <v/>
      </c>
      <c r="L1696" s="18">
        <f>IF(AND(B1696&amp;""="",F1696&amp;""=""),"",IF(I1696="تم التسليم",IFERROR(INDEX('المحافظات'!$B$5:$B$44,MATCH($E1696,'المحافظات'!$A$5:$A$44,0)),0),0))</f>
        <v/>
      </c>
      <c r="M1696" s="18">
        <f>IF(AND(B1696&amp;""="",F1696&amp;""=""),"",IFERROR(INDEX('المنتجات'!$C$5:$C$204,MATCH($F1696,'المنتجات'!$A$5:$A$204,0))*G1696,0))</f>
        <v/>
      </c>
      <c r="N1696" s="18">
        <f>IF(AND(B1696&amp;""="",F1696&amp;""=""),"",IF(I1696="تم التسليم",IFERROR(INDEX('المحافظات'!$C$5:$C$44,MATCH($E1696,'المحافظات'!$A$5:$A$44,0)),0),IF(I1696="مرتجع",IFERROR(INDEX('المحافظات'!$D$5:$D$44,MATCH($E1696,'المحافظات'!$A$5:$A$44,0)),0),0)))</f>
        <v/>
      </c>
      <c r="O1696" s="18">
        <f>IF(AND(B1696&amp;""="",F1696&amp;""=""),"",IF(I1696="تم التسليم",K1696+L1696-M1696-N1696,IF(I1696="مرتجع",-N1696,IF(I1696="ملغي",0,""))))</f>
        <v/>
      </c>
      <c r="P1696" s="6">
        <f>IF(AND(B1696&amp;""="",F1696&amp;""=""),"",IF(NOT(ISNUMBER(MATCH(F1696,'المنتجات'!$A$5:$A$204,0))),"كود المنتج غير معروف",IF(NOT(ISNUMBER(MATCH(E1696,'المحافظات'!$A$5:$A$44,0))),"المنطقة غير معروفة",IF(K1696&lt;0,"الخصم أكبر من قيمة الطلب",IF(I1696&amp;""="","اكتب الحالة","")))))</f>
        <v/>
      </c>
    </row>
    <row r="1697">
      <c r="A1697" s="17" t="n"/>
      <c r="B1697" s="5" t="n"/>
      <c r="C1697" s="5" t="n"/>
      <c r="D1697" s="13" t="n"/>
      <c r="E1697" s="5" t="n"/>
      <c r="F1697" s="5" t="n"/>
      <c r="G1697" s="15" t="n"/>
      <c r="H1697" s="14" t="n"/>
      <c r="I1697" s="5" t="n"/>
      <c r="J1697" s="6">
        <f>IF(AND(B1697&amp;""="",F1697&amp;""=""),"",IFERROR(INDEX('المنتجات'!$B$5:$B$204,MATCH($F1697,'المنتجات'!$A$5:$A$204,0))&amp;"",""))</f>
        <v/>
      </c>
      <c r="K1697" s="18">
        <f>IF(AND(B1697&amp;""="",F1697&amp;""=""),"",IFERROR(INDEX('المنتجات'!$D$5:$D$204,MATCH($F1697,'المنتجات'!$A$5:$A$204,0))*G1697-H1697,0))</f>
        <v/>
      </c>
      <c r="L1697" s="18">
        <f>IF(AND(B1697&amp;""="",F1697&amp;""=""),"",IF(I1697="تم التسليم",IFERROR(INDEX('المحافظات'!$B$5:$B$44,MATCH($E1697,'المحافظات'!$A$5:$A$44,0)),0),0))</f>
        <v/>
      </c>
      <c r="M1697" s="18">
        <f>IF(AND(B1697&amp;""="",F1697&amp;""=""),"",IFERROR(INDEX('المنتجات'!$C$5:$C$204,MATCH($F1697,'المنتجات'!$A$5:$A$204,0))*G1697,0))</f>
        <v/>
      </c>
      <c r="N1697" s="18">
        <f>IF(AND(B1697&amp;""="",F1697&amp;""=""),"",IF(I1697="تم التسليم",IFERROR(INDEX('المحافظات'!$C$5:$C$44,MATCH($E1697,'المحافظات'!$A$5:$A$44,0)),0),IF(I1697="مرتجع",IFERROR(INDEX('المحافظات'!$D$5:$D$44,MATCH($E1697,'المحافظات'!$A$5:$A$44,0)),0),0)))</f>
        <v/>
      </c>
      <c r="O1697" s="18">
        <f>IF(AND(B1697&amp;""="",F1697&amp;""=""),"",IF(I1697="تم التسليم",K1697+L1697-M1697-N1697,IF(I1697="مرتجع",-N1697,IF(I1697="ملغي",0,""))))</f>
        <v/>
      </c>
      <c r="P1697" s="6">
        <f>IF(AND(B1697&amp;""="",F1697&amp;""=""),"",IF(NOT(ISNUMBER(MATCH(F1697,'المنتجات'!$A$5:$A$204,0))),"كود المنتج غير معروف",IF(NOT(ISNUMBER(MATCH(E1697,'المحافظات'!$A$5:$A$44,0))),"المنطقة غير معروفة",IF(K1697&lt;0,"الخصم أكبر من قيمة الطلب",IF(I1697&amp;""="","اكتب الحالة","")))))</f>
        <v/>
      </c>
    </row>
    <row r="1698">
      <c r="A1698" s="17" t="n"/>
      <c r="B1698" s="5" t="n"/>
      <c r="C1698" s="5" t="n"/>
      <c r="D1698" s="13" t="n"/>
      <c r="E1698" s="5" t="n"/>
      <c r="F1698" s="5" t="n"/>
      <c r="G1698" s="15" t="n"/>
      <c r="H1698" s="14" t="n"/>
      <c r="I1698" s="5" t="n"/>
      <c r="J1698" s="6">
        <f>IF(AND(B1698&amp;""="",F1698&amp;""=""),"",IFERROR(INDEX('المنتجات'!$B$5:$B$204,MATCH($F1698,'المنتجات'!$A$5:$A$204,0))&amp;"",""))</f>
        <v/>
      </c>
      <c r="K1698" s="18">
        <f>IF(AND(B1698&amp;""="",F1698&amp;""=""),"",IFERROR(INDEX('المنتجات'!$D$5:$D$204,MATCH($F1698,'المنتجات'!$A$5:$A$204,0))*G1698-H1698,0))</f>
        <v/>
      </c>
      <c r="L1698" s="18">
        <f>IF(AND(B1698&amp;""="",F1698&amp;""=""),"",IF(I1698="تم التسليم",IFERROR(INDEX('المحافظات'!$B$5:$B$44,MATCH($E1698,'المحافظات'!$A$5:$A$44,0)),0),0))</f>
        <v/>
      </c>
      <c r="M1698" s="18">
        <f>IF(AND(B1698&amp;""="",F1698&amp;""=""),"",IFERROR(INDEX('المنتجات'!$C$5:$C$204,MATCH($F1698,'المنتجات'!$A$5:$A$204,0))*G1698,0))</f>
        <v/>
      </c>
      <c r="N1698" s="18">
        <f>IF(AND(B1698&amp;""="",F1698&amp;""=""),"",IF(I1698="تم التسليم",IFERROR(INDEX('المحافظات'!$C$5:$C$44,MATCH($E1698,'المحافظات'!$A$5:$A$44,0)),0),IF(I1698="مرتجع",IFERROR(INDEX('المحافظات'!$D$5:$D$44,MATCH($E1698,'المحافظات'!$A$5:$A$44,0)),0),0)))</f>
        <v/>
      </c>
      <c r="O1698" s="18">
        <f>IF(AND(B1698&amp;""="",F1698&amp;""=""),"",IF(I1698="تم التسليم",K1698+L1698-M1698-N1698,IF(I1698="مرتجع",-N1698,IF(I1698="ملغي",0,""))))</f>
        <v/>
      </c>
      <c r="P1698" s="6">
        <f>IF(AND(B1698&amp;""="",F1698&amp;""=""),"",IF(NOT(ISNUMBER(MATCH(F1698,'المنتجات'!$A$5:$A$204,0))),"كود المنتج غير معروف",IF(NOT(ISNUMBER(MATCH(E1698,'المحافظات'!$A$5:$A$44,0))),"المنطقة غير معروفة",IF(K1698&lt;0,"الخصم أكبر من قيمة الطلب",IF(I1698&amp;""="","اكتب الحالة","")))))</f>
        <v/>
      </c>
    </row>
    <row r="1699">
      <c r="A1699" s="17" t="n"/>
      <c r="B1699" s="5" t="n"/>
      <c r="C1699" s="5" t="n"/>
      <c r="D1699" s="13" t="n"/>
      <c r="E1699" s="5" t="n"/>
      <c r="F1699" s="5" t="n"/>
      <c r="G1699" s="15" t="n"/>
      <c r="H1699" s="14" t="n"/>
      <c r="I1699" s="5" t="n"/>
      <c r="J1699" s="6">
        <f>IF(AND(B1699&amp;""="",F1699&amp;""=""),"",IFERROR(INDEX('المنتجات'!$B$5:$B$204,MATCH($F1699,'المنتجات'!$A$5:$A$204,0))&amp;"",""))</f>
        <v/>
      </c>
      <c r="K1699" s="18">
        <f>IF(AND(B1699&amp;""="",F1699&amp;""=""),"",IFERROR(INDEX('المنتجات'!$D$5:$D$204,MATCH($F1699,'المنتجات'!$A$5:$A$204,0))*G1699-H1699,0))</f>
        <v/>
      </c>
      <c r="L1699" s="18">
        <f>IF(AND(B1699&amp;""="",F1699&amp;""=""),"",IF(I1699="تم التسليم",IFERROR(INDEX('المحافظات'!$B$5:$B$44,MATCH($E1699,'المحافظات'!$A$5:$A$44,0)),0),0))</f>
        <v/>
      </c>
      <c r="M1699" s="18">
        <f>IF(AND(B1699&amp;""="",F1699&amp;""=""),"",IFERROR(INDEX('المنتجات'!$C$5:$C$204,MATCH($F1699,'المنتجات'!$A$5:$A$204,0))*G1699,0))</f>
        <v/>
      </c>
      <c r="N1699" s="18">
        <f>IF(AND(B1699&amp;""="",F1699&amp;""=""),"",IF(I1699="تم التسليم",IFERROR(INDEX('المحافظات'!$C$5:$C$44,MATCH($E1699,'المحافظات'!$A$5:$A$44,0)),0),IF(I1699="مرتجع",IFERROR(INDEX('المحافظات'!$D$5:$D$44,MATCH($E1699,'المحافظات'!$A$5:$A$44,0)),0),0)))</f>
        <v/>
      </c>
      <c r="O1699" s="18">
        <f>IF(AND(B1699&amp;""="",F1699&amp;""=""),"",IF(I1699="تم التسليم",K1699+L1699-M1699-N1699,IF(I1699="مرتجع",-N1699,IF(I1699="ملغي",0,""))))</f>
        <v/>
      </c>
      <c r="P1699" s="6">
        <f>IF(AND(B1699&amp;""="",F1699&amp;""=""),"",IF(NOT(ISNUMBER(MATCH(F1699,'المنتجات'!$A$5:$A$204,0))),"كود المنتج غير معروف",IF(NOT(ISNUMBER(MATCH(E1699,'المحافظات'!$A$5:$A$44,0))),"المنطقة غير معروفة",IF(K1699&lt;0,"الخصم أكبر من قيمة الطلب",IF(I1699&amp;""="","اكتب الحالة","")))))</f>
        <v/>
      </c>
    </row>
    <row r="1700">
      <c r="A1700" s="17" t="n"/>
      <c r="B1700" s="5" t="n"/>
      <c r="C1700" s="5" t="n"/>
      <c r="D1700" s="13" t="n"/>
      <c r="E1700" s="5" t="n"/>
      <c r="F1700" s="5" t="n"/>
      <c r="G1700" s="15" t="n"/>
      <c r="H1700" s="14" t="n"/>
      <c r="I1700" s="5" t="n"/>
      <c r="J1700" s="6">
        <f>IF(AND(B1700&amp;""="",F1700&amp;""=""),"",IFERROR(INDEX('المنتجات'!$B$5:$B$204,MATCH($F1700,'المنتجات'!$A$5:$A$204,0))&amp;"",""))</f>
        <v/>
      </c>
      <c r="K1700" s="18">
        <f>IF(AND(B1700&amp;""="",F1700&amp;""=""),"",IFERROR(INDEX('المنتجات'!$D$5:$D$204,MATCH($F1700,'المنتجات'!$A$5:$A$204,0))*G1700-H1700,0))</f>
        <v/>
      </c>
      <c r="L1700" s="18">
        <f>IF(AND(B1700&amp;""="",F1700&amp;""=""),"",IF(I1700="تم التسليم",IFERROR(INDEX('المحافظات'!$B$5:$B$44,MATCH($E1700,'المحافظات'!$A$5:$A$44,0)),0),0))</f>
        <v/>
      </c>
      <c r="M1700" s="18">
        <f>IF(AND(B1700&amp;""="",F1700&amp;""=""),"",IFERROR(INDEX('المنتجات'!$C$5:$C$204,MATCH($F1700,'المنتجات'!$A$5:$A$204,0))*G1700,0))</f>
        <v/>
      </c>
      <c r="N1700" s="18">
        <f>IF(AND(B1700&amp;""="",F1700&amp;""=""),"",IF(I1700="تم التسليم",IFERROR(INDEX('المحافظات'!$C$5:$C$44,MATCH($E1700,'المحافظات'!$A$5:$A$44,0)),0),IF(I1700="مرتجع",IFERROR(INDEX('المحافظات'!$D$5:$D$44,MATCH($E1700,'المحافظات'!$A$5:$A$44,0)),0),0)))</f>
        <v/>
      </c>
      <c r="O1700" s="18">
        <f>IF(AND(B1700&amp;""="",F1700&amp;""=""),"",IF(I1700="تم التسليم",K1700+L1700-M1700-N1700,IF(I1700="مرتجع",-N1700,IF(I1700="ملغي",0,""))))</f>
        <v/>
      </c>
      <c r="P1700" s="6">
        <f>IF(AND(B1700&amp;""="",F1700&amp;""=""),"",IF(NOT(ISNUMBER(MATCH(F1700,'المنتجات'!$A$5:$A$204,0))),"كود المنتج غير معروف",IF(NOT(ISNUMBER(MATCH(E1700,'المحافظات'!$A$5:$A$44,0))),"المنطقة غير معروفة",IF(K1700&lt;0,"الخصم أكبر من قيمة الطلب",IF(I1700&amp;""="","اكتب الحالة","")))))</f>
        <v/>
      </c>
    </row>
    <row r="1701">
      <c r="A1701" s="17" t="n"/>
      <c r="B1701" s="5" t="n"/>
      <c r="C1701" s="5" t="n"/>
      <c r="D1701" s="13" t="n"/>
      <c r="E1701" s="5" t="n"/>
      <c r="F1701" s="5" t="n"/>
      <c r="G1701" s="15" t="n"/>
      <c r="H1701" s="14" t="n"/>
      <c r="I1701" s="5" t="n"/>
      <c r="J1701" s="6">
        <f>IF(AND(B1701&amp;""="",F1701&amp;""=""),"",IFERROR(INDEX('المنتجات'!$B$5:$B$204,MATCH($F1701,'المنتجات'!$A$5:$A$204,0))&amp;"",""))</f>
        <v/>
      </c>
      <c r="K1701" s="18">
        <f>IF(AND(B1701&amp;""="",F1701&amp;""=""),"",IFERROR(INDEX('المنتجات'!$D$5:$D$204,MATCH($F1701,'المنتجات'!$A$5:$A$204,0))*G1701-H1701,0))</f>
        <v/>
      </c>
      <c r="L1701" s="18">
        <f>IF(AND(B1701&amp;""="",F1701&amp;""=""),"",IF(I1701="تم التسليم",IFERROR(INDEX('المحافظات'!$B$5:$B$44,MATCH($E1701,'المحافظات'!$A$5:$A$44,0)),0),0))</f>
        <v/>
      </c>
      <c r="M1701" s="18">
        <f>IF(AND(B1701&amp;""="",F1701&amp;""=""),"",IFERROR(INDEX('المنتجات'!$C$5:$C$204,MATCH($F1701,'المنتجات'!$A$5:$A$204,0))*G1701,0))</f>
        <v/>
      </c>
      <c r="N1701" s="18">
        <f>IF(AND(B1701&amp;""="",F1701&amp;""=""),"",IF(I1701="تم التسليم",IFERROR(INDEX('المحافظات'!$C$5:$C$44,MATCH($E1701,'المحافظات'!$A$5:$A$44,0)),0),IF(I1701="مرتجع",IFERROR(INDEX('المحافظات'!$D$5:$D$44,MATCH($E1701,'المحافظات'!$A$5:$A$44,0)),0),0)))</f>
        <v/>
      </c>
      <c r="O1701" s="18">
        <f>IF(AND(B1701&amp;""="",F1701&amp;""=""),"",IF(I1701="تم التسليم",K1701+L1701-M1701-N1701,IF(I1701="مرتجع",-N1701,IF(I1701="ملغي",0,""))))</f>
        <v/>
      </c>
      <c r="P1701" s="6">
        <f>IF(AND(B1701&amp;""="",F1701&amp;""=""),"",IF(NOT(ISNUMBER(MATCH(F1701,'المنتجات'!$A$5:$A$204,0))),"كود المنتج غير معروف",IF(NOT(ISNUMBER(MATCH(E1701,'المحافظات'!$A$5:$A$44,0))),"المنطقة غير معروفة",IF(K1701&lt;0,"الخصم أكبر من قيمة الطلب",IF(I1701&amp;""="","اكتب الحالة","")))))</f>
        <v/>
      </c>
    </row>
    <row r="1702">
      <c r="A1702" s="17" t="n"/>
      <c r="B1702" s="5" t="n"/>
      <c r="C1702" s="5" t="n"/>
      <c r="D1702" s="13" t="n"/>
      <c r="E1702" s="5" t="n"/>
      <c r="F1702" s="5" t="n"/>
      <c r="G1702" s="15" t="n"/>
      <c r="H1702" s="14" t="n"/>
      <c r="I1702" s="5" t="n"/>
      <c r="J1702" s="6">
        <f>IF(AND(B1702&amp;""="",F1702&amp;""=""),"",IFERROR(INDEX('المنتجات'!$B$5:$B$204,MATCH($F1702,'المنتجات'!$A$5:$A$204,0))&amp;"",""))</f>
        <v/>
      </c>
      <c r="K1702" s="18">
        <f>IF(AND(B1702&amp;""="",F1702&amp;""=""),"",IFERROR(INDEX('المنتجات'!$D$5:$D$204,MATCH($F1702,'المنتجات'!$A$5:$A$204,0))*G1702-H1702,0))</f>
        <v/>
      </c>
      <c r="L1702" s="18">
        <f>IF(AND(B1702&amp;""="",F1702&amp;""=""),"",IF(I1702="تم التسليم",IFERROR(INDEX('المحافظات'!$B$5:$B$44,MATCH($E1702,'المحافظات'!$A$5:$A$44,0)),0),0))</f>
        <v/>
      </c>
      <c r="M1702" s="18">
        <f>IF(AND(B1702&amp;""="",F1702&amp;""=""),"",IFERROR(INDEX('المنتجات'!$C$5:$C$204,MATCH($F1702,'المنتجات'!$A$5:$A$204,0))*G1702,0))</f>
        <v/>
      </c>
      <c r="N1702" s="18">
        <f>IF(AND(B1702&amp;""="",F1702&amp;""=""),"",IF(I1702="تم التسليم",IFERROR(INDEX('المحافظات'!$C$5:$C$44,MATCH($E1702,'المحافظات'!$A$5:$A$44,0)),0),IF(I1702="مرتجع",IFERROR(INDEX('المحافظات'!$D$5:$D$44,MATCH($E1702,'المحافظات'!$A$5:$A$44,0)),0),0)))</f>
        <v/>
      </c>
      <c r="O1702" s="18">
        <f>IF(AND(B1702&amp;""="",F1702&amp;""=""),"",IF(I1702="تم التسليم",K1702+L1702-M1702-N1702,IF(I1702="مرتجع",-N1702,IF(I1702="ملغي",0,""))))</f>
        <v/>
      </c>
      <c r="P1702" s="6">
        <f>IF(AND(B1702&amp;""="",F1702&amp;""=""),"",IF(NOT(ISNUMBER(MATCH(F1702,'المنتجات'!$A$5:$A$204,0))),"كود المنتج غير معروف",IF(NOT(ISNUMBER(MATCH(E1702,'المحافظات'!$A$5:$A$44,0))),"المنطقة غير معروفة",IF(K1702&lt;0,"الخصم أكبر من قيمة الطلب",IF(I1702&amp;""="","اكتب الحالة","")))))</f>
        <v/>
      </c>
    </row>
    <row r="1703">
      <c r="A1703" s="17" t="n"/>
      <c r="B1703" s="5" t="n"/>
      <c r="C1703" s="5" t="n"/>
      <c r="D1703" s="13" t="n"/>
      <c r="E1703" s="5" t="n"/>
      <c r="F1703" s="5" t="n"/>
      <c r="G1703" s="15" t="n"/>
      <c r="H1703" s="14" t="n"/>
      <c r="I1703" s="5" t="n"/>
      <c r="J1703" s="6">
        <f>IF(AND(B1703&amp;""="",F1703&amp;""=""),"",IFERROR(INDEX('المنتجات'!$B$5:$B$204,MATCH($F1703,'المنتجات'!$A$5:$A$204,0))&amp;"",""))</f>
        <v/>
      </c>
      <c r="K1703" s="18">
        <f>IF(AND(B1703&amp;""="",F1703&amp;""=""),"",IFERROR(INDEX('المنتجات'!$D$5:$D$204,MATCH($F1703,'المنتجات'!$A$5:$A$204,0))*G1703-H1703,0))</f>
        <v/>
      </c>
      <c r="L1703" s="18">
        <f>IF(AND(B1703&amp;""="",F1703&amp;""=""),"",IF(I1703="تم التسليم",IFERROR(INDEX('المحافظات'!$B$5:$B$44,MATCH($E1703,'المحافظات'!$A$5:$A$44,0)),0),0))</f>
        <v/>
      </c>
      <c r="M1703" s="18">
        <f>IF(AND(B1703&amp;""="",F1703&amp;""=""),"",IFERROR(INDEX('المنتجات'!$C$5:$C$204,MATCH($F1703,'المنتجات'!$A$5:$A$204,0))*G1703,0))</f>
        <v/>
      </c>
      <c r="N1703" s="18">
        <f>IF(AND(B1703&amp;""="",F1703&amp;""=""),"",IF(I1703="تم التسليم",IFERROR(INDEX('المحافظات'!$C$5:$C$44,MATCH($E1703,'المحافظات'!$A$5:$A$44,0)),0),IF(I1703="مرتجع",IFERROR(INDEX('المحافظات'!$D$5:$D$44,MATCH($E1703,'المحافظات'!$A$5:$A$44,0)),0),0)))</f>
        <v/>
      </c>
      <c r="O1703" s="18">
        <f>IF(AND(B1703&amp;""="",F1703&amp;""=""),"",IF(I1703="تم التسليم",K1703+L1703-M1703-N1703,IF(I1703="مرتجع",-N1703,IF(I1703="ملغي",0,""))))</f>
        <v/>
      </c>
      <c r="P1703" s="6">
        <f>IF(AND(B1703&amp;""="",F1703&amp;""=""),"",IF(NOT(ISNUMBER(MATCH(F1703,'المنتجات'!$A$5:$A$204,0))),"كود المنتج غير معروف",IF(NOT(ISNUMBER(MATCH(E1703,'المحافظات'!$A$5:$A$44,0))),"المنطقة غير معروفة",IF(K1703&lt;0,"الخصم أكبر من قيمة الطلب",IF(I1703&amp;""="","اكتب الحالة","")))))</f>
        <v/>
      </c>
    </row>
    <row r="1704">
      <c r="A1704" s="17" t="n"/>
      <c r="B1704" s="5" t="n"/>
      <c r="C1704" s="5" t="n"/>
      <c r="D1704" s="13" t="n"/>
      <c r="E1704" s="5" t="n"/>
      <c r="F1704" s="5" t="n"/>
      <c r="G1704" s="15" t="n"/>
      <c r="H1704" s="14" t="n"/>
      <c r="I1704" s="5" t="n"/>
      <c r="J1704" s="6">
        <f>IF(AND(B1704&amp;""="",F1704&amp;""=""),"",IFERROR(INDEX('المنتجات'!$B$5:$B$204,MATCH($F1704,'المنتجات'!$A$5:$A$204,0))&amp;"",""))</f>
        <v/>
      </c>
      <c r="K1704" s="18">
        <f>IF(AND(B1704&amp;""="",F1704&amp;""=""),"",IFERROR(INDEX('المنتجات'!$D$5:$D$204,MATCH($F1704,'المنتجات'!$A$5:$A$204,0))*G1704-H1704,0))</f>
        <v/>
      </c>
      <c r="L1704" s="18">
        <f>IF(AND(B1704&amp;""="",F1704&amp;""=""),"",IF(I1704="تم التسليم",IFERROR(INDEX('المحافظات'!$B$5:$B$44,MATCH($E1704,'المحافظات'!$A$5:$A$44,0)),0),0))</f>
        <v/>
      </c>
      <c r="M1704" s="18">
        <f>IF(AND(B1704&amp;""="",F1704&amp;""=""),"",IFERROR(INDEX('المنتجات'!$C$5:$C$204,MATCH($F1704,'المنتجات'!$A$5:$A$204,0))*G1704,0))</f>
        <v/>
      </c>
      <c r="N1704" s="18">
        <f>IF(AND(B1704&amp;""="",F1704&amp;""=""),"",IF(I1704="تم التسليم",IFERROR(INDEX('المحافظات'!$C$5:$C$44,MATCH($E1704,'المحافظات'!$A$5:$A$44,0)),0),IF(I1704="مرتجع",IFERROR(INDEX('المحافظات'!$D$5:$D$44,MATCH($E1704,'المحافظات'!$A$5:$A$44,0)),0),0)))</f>
        <v/>
      </c>
      <c r="O1704" s="18">
        <f>IF(AND(B1704&amp;""="",F1704&amp;""=""),"",IF(I1704="تم التسليم",K1704+L1704-M1704-N1704,IF(I1704="مرتجع",-N1704,IF(I1704="ملغي",0,""))))</f>
        <v/>
      </c>
      <c r="P1704" s="6">
        <f>IF(AND(B1704&amp;""="",F1704&amp;""=""),"",IF(NOT(ISNUMBER(MATCH(F1704,'المنتجات'!$A$5:$A$204,0))),"كود المنتج غير معروف",IF(NOT(ISNUMBER(MATCH(E1704,'المحافظات'!$A$5:$A$44,0))),"المنطقة غير معروفة",IF(K1704&lt;0,"الخصم أكبر من قيمة الطلب",IF(I1704&amp;""="","اكتب الحالة","")))))</f>
        <v/>
      </c>
    </row>
    <row r="1705">
      <c r="A1705" s="17" t="n"/>
      <c r="B1705" s="5" t="n"/>
      <c r="C1705" s="5" t="n"/>
      <c r="D1705" s="13" t="n"/>
      <c r="E1705" s="5" t="n"/>
      <c r="F1705" s="5" t="n"/>
      <c r="G1705" s="15" t="n"/>
      <c r="H1705" s="14" t="n"/>
      <c r="I1705" s="5" t="n"/>
      <c r="J1705" s="6">
        <f>IF(AND(B1705&amp;""="",F1705&amp;""=""),"",IFERROR(INDEX('المنتجات'!$B$5:$B$204,MATCH($F1705,'المنتجات'!$A$5:$A$204,0))&amp;"",""))</f>
        <v/>
      </c>
      <c r="K1705" s="18">
        <f>IF(AND(B1705&amp;""="",F1705&amp;""=""),"",IFERROR(INDEX('المنتجات'!$D$5:$D$204,MATCH($F1705,'المنتجات'!$A$5:$A$204,0))*G1705-H1705,0))</f>
        <v/>
      </c>
      <c r="L1705" s="18">
        <f>IF(AND(B1705&amp;""="",F1705&amp;""=""),"",IF(I1705="تم التسليم",IFERROR(INDEX('المحافظات'!$B$5:$B$44,MATCH($E1705,'المحافظات'!$A$5:$A$44,0)),0),0))</f>
        <v/>
      </c>
      <c r="M1705" s="18">
        <f>IF(AND(B1705&amp;""="",F1705&amp;""=""),"",IFERROR(INDEX('المنتجات'!$C$5:$C$204,MATCH($F1705,'المنتجات'!$A$5:$A$204,0))*G1705,0))</f>
        <v/>
      </c>
      <c r="N1705" s="18">
        <f>IF(AND(B1705&amp;""="",F1705&amp;""=""),"",IF(I1705="تم التسليم",IFERROR(INDEX('المحافظات'!$C$5:$C$44,MATCH($E1705,'المحافظات'!$A$5:$A$44,0)),0),IF(I1705="مرتجع",IFERROR(INDEX('المحافظات'!$D$5:$D$44,MATCH($E1705,'المحافظات'!$A$5:$A$44,0)),0),0)))</f>
        <v/>
      </c>
      <c r="O1705" s="18">
        <f>IF(AND(B1705&amp;""="",F1705&amp;""=""),"",IF(I1705="تم التسليم",K1705+L1705-M1705-N1705,IF(I1705="مرتجع",-N1705,IF(I1705="ملغي",0,""))))</f>
        <v/>
      </c>
      <c r="P1705" s="6">
        <f>IF(AND(B1705&amp;""="",F1705&amp;""=""),"",IF(NOT(ISNUMBER(MATCH(F1705,'المنتجات'!$A$5:$A$204,0))),"كود المنتج غير معروف",IF(NOT(ISNUMBER(MATCH(E1705,'المحافظات'!$A$5:$A$44,0))),"المنطقة غير معروفة",IF(K1705&lt;0,"الخصم أكبر من قيمة الطلب",IF(I1705&amp;""="","اكتب الحالة","")))))</f>
        <v/>
      </c>
    </row>
    <row r="1706">
      <c r="A1706" s="17" t="n"/>
      <c r="B1706" s="5" t="n"/>
      <c r="C1706" s="5" t="n"/>
      <c r="D1706" s="13" t="n"/>
      <c r="E1706" s="5" t="n"/>
      <c r="F1706" s="5" t="n"/>
      <c r="G1706" s="15" t="n"/>
      <c r="H1706" s="14" t="n"/>
      <c r="I1706" s="5" t="n"/>
      <c r="J1706" s="6">
        <f>IF(AND(B1706&amp;""="",F1706&amp;""=""),"",IFERROR(INDEX('المنتجات'!$B$5:$B$204,MATCH($F1706,'المنتجات'!$A$5:$A$204,0))&amp;"",""))</f>
        <v/>
      </c>
      <c r="K1706" s="18">
        <f>IF(AND(B1706&amp;""="",F1706&amp;""=""),"",IFERROR(INDEX('المنتجات'!$D$5:$D$204,MATCH($F1706,'المنتجات'!$A$5:$A$204,0))*G1706-H1706,0))</f>
        <v/>
      </c>
      <c r="L1706" s="18">
        <f>IF(AND(B1706&amp;""="",F1706&amp;""=""),"",IF(I1706="تم التسليم",IFERROR(INDEX('المحافظات'!$B$5:$B$44,MATCH($E1706,'المحافظات'!$A$5:$A$44,0)),0),0))</f>
        <v/>
      </c>
      <c r="M1706" s="18">
        <f>IF(AND(B1706&amp;""="",F1706&amp;""=""),"",IFERROR(INDEX('المنتجات'!$C$5:$C$204,MATCH($F1706,'المنتجات'!$A$5:$A$204,0))*G1706,0))</f>
        <v/>
      </c>
      <c r="N1706" s="18">
        <f>IF(AND(B1706&amp;""="",F1706&amp;""=""),"",IF(I1706="تم التسليم",IFERROR(INDEX('المحافظات'!$C$5:$C$44,MATCH($E1706,'المحافظات'!$A$5:$A$44,0)),0),IF(I1706="مرتجع",IFERROR(INDEX('المحافظات'!$D$5:$D$44,MATCH($E1706,'المحافظات'!$A$5:$A$44,0)),0),0)))</f>
        <v/>
      </c>
      <c r="O1706" s="18">
        <f>IF(AND(B1706&amp;""="",F1706&amp;""=""),"",IF(I1706="تم التسليم",K1706+L1706-M1706-N1706,IF(I1706="مرتجع",-N1706,IF(I1706="ملغي",0,""))))</f>
        <v/>
      </c>
      <c r="P1706" s="6">
        <f>IF(AND(B1706&amp;""="",F1706&amp;""=""),"",IF(NOT(ISNUMBER(MATCH(F1706,'المنتجات'!$A$5:$A$204,0))),"كود المنتج غير معروف",IF(NOT(ISNUMBER(MATCH(E1706,'المحافظات'!$A$5:$A$44,0))),"المنطقة غير معروفة",IF(K1706&lt;0,"الخصم أكبر من قيمة الطلب",IF(I1706&amp;""="","اكتب الحالة","")))))</f>
        <v/>
      </c>
    </row>
    <row r="1707">
      <c r="A1707" s="17" t="n"/>
      <c r="B1707" s="5" t="n"/>
      <c r="C1707" s="5" t="n"/>
      <c r="D1707" s="13" t="n"/>
      <c r="E1707" s="5" t="n"/>
      <c r="F1707" s="5" t="n"/>
      <c r="G1707" s="15" t="n"/>
      <c r="H1707" s="14" t="n"/>
      <c r="I1707" s="5" t="n"/>
      <c r="J1707" s="6">
        <f>IF(AND(B1707&amp;""="",F1707&amp;""=""),"",IFERROR(INDEX('المنتجات'!$B$5:$B$204,MATCH($F1707,'المنتجات'!$A$5:$A$204,0))&amp;"",""))</f>
        <v/>
      </c>
      <c r="K1707" s="18">
        <f>IF(AND(B1707&amp;""="",F1707&amp;""=""),"",IFERROR(INDEX('المنتجات'!$D$5:$D$204,MATCH($F1707,'المنتجات'!$A$5:$A$204,0))*G1707-H1707,0))</f>
        <v/>
      </c>
      <c r="L1707" s="18">
        <f>IF(AND(B1707&amp;""="",F1707&amp;""=""),"",IF(I1707="تم التسليم",IFERROR(INDEX('المحافظات'!$B$5:$B$44,MATCH($E1707,'المحافظات'!$A$5:$A$44,0)),0),0))</f>
        <v/>
      </c>
      <c r="M1707" s="18">
        <f>IF(AND(B1707&amp;""="",F1707&amp;""=""),"",IFERROR(INDEX('المنتجات'!$C$5:$C$204,MATCH($F1707,'المنتجات'!$A$5:$A$204,0))*G1707,0))</f>
        <v/>
      </c>
      <c r="N1707" s="18">
        <f>IF(AND(B1707&amp;""="",F1707&amp;""=""),"",IF(I1707="تم التسليم",IFERROR(INDEX('المحافظات'!$C$5:$C$44,MATCH($E1707,'المحافظات'!$A$5:$A$44,0)),0),IF(I1707="مرتجع",IFERROR(INDEX('المحافظات'!$D$5:$D$44,MATCH($E1707,'المحافظات'!$A$5:$A$44,0)),0),0)))</f>
        <v/>
      </c>
      <c r="O1707" s="18">
        <f>IF(AND(B1707&amp;""="",F1707&amp;""=""),"",IF(I1707="تم التسليم",K1707+L1707-M1707-N1707,IF(I1707="مرتجع",-N1707,IF(I1707="ملغي",0,""))))</f>
        <v/>
      </c>
      <c r="P1707" s="6">
        <f>IF(AND(B1707&amp;""="",F1707&amp;""=""),"",IF(NOT(ISNUMBER(MATCH(F1707,'المنتجات'!$A$5:$A$204,0))),"كود المنتج غير معروف",IF(NOT(ISNUMBER(MATCH(E1707,'المحافظات'!$A$5:$A$44,0))),"المنطقة غير معروفة",IF(K1707&lt;0,"الخصم أكبر من قيمة الطلب",IF(I1707&amp;""="","اكتب الحالة","")))))</f>
        <v/>
      </c>
    </row>
    <row r="1708">
      <c r="A1708" s="17" t="n"/>
      <c r="B1708" s="5" t="n"/>
      <c r="C1708" s="5" t="n"/>
      <c r="D1708" s="13" t="n"/>
      <c r="E1708" s="5" t="n"/>
      <c r="F1708" s="5" t="n"/>
      <c r="G1708" s="15" t="n"/>
      <c r="H1708" s="14" t="n"/>
      <c r="I1708" s="5" t="n"/>
      <c r="J1708" s="6">
        <f>IF(AND(B1708&amp;""="",F1708&amp;""=""),"",IFERROR(INDEX('المنتجات'!$B$5:$B$204,MATCH($F1708,'المنتجات'!$A$5:$A$204,0))&amp;"",""))</f>
        <v/>
      </c>
      <c r="K1708" s="18">
        <f>IF(AND(B1708&amp;""="",F1708&amp;""=""),"",IFERROR(INDEX('المنتجات'!$D$5:$D$204,MATCH($F1708,'المنتجات'!$A$5:$A$204,0))*G1708-H1708,0))</f>
        <v/>
      </c>
      <c r="L1708" s="18">
        <f>IF(AND(B1708&amp;""="",F1708&amp;""=""),"",IF(I1708="تم التسليم",IFERROR(INDEX('المحافظات'!$B$5:$B$44,MATCH($E1708,'المحافظات'!$A$5:$A$44,0)),0),0))</f>
        <v/>
      </c>
      <c r="M1708" s="18">
        <f>IF(AND(B1708&amp;""="",F1708&amp;""=""),"",IFERROR(INDEX('المنتجات'!$C$5:$C$204,MATCH($F1708,'المنتجات'!$A$5:$A$204,0))*G1708,0))</f>
        <v/>
      </c>
      <c r="N1708" s="18">
        <f>IF(AND(B1708&amp;""="",F1708&amp;""=""),"",IF(I1708="تم التسليم",IFERROR(INDEX('المحافظات'!$C$5:$C$44,MATCH($E1708,'المحافظات'!$A$5:$A$44,0)),0),IF(I1708="مرتجع",IFERROR(INDEX('المحافظات'!$D$5:$D$44,MATCH($E1708,'المحافظات'!$A$5:$A$44,0)),0),0)))</f>
        <v/>
      </c>
      <c r="O1708" s="18">
        <f>IF(AND(B1708&amp;""="",F1708&amp;""=""),"",IF(I1708="تم التسليم",K1708+L1708-M1708-N1708,IF(I1708="مرتجع",-N1708,IF(I1708="ملغي",0,""))))</f>
        <v/>
      </c>
      <c r="P1708" s="6">
        <f>IF(AND(B1708&amp;""="",F1708&amp;""=""),"",IF(NOT(ISNUMBER(MATCH(F1708,'المنتجات'!$A$5:$A$204,0))),"كود المنتج غير معروف",IF(NOT(ISNUMBER(MATCH(E1708,'المحافظات'!$A$5:$A$44,0))),"المنطقة غير معروفة",IF(K1708&lt;0,"الخصم أكبر من قيمة الطلب",IF(I1708&amp;""="","اكتب الحالة","")))))</f>
        <v/>
      </c>
    </row>
    <row r="1709">
      <c r="A1709" s="17" t="n"/>
      <c r="B1709" s="5" t="n"/>
      <c r="C1709" s="5" t="n"/>
      <c r="D1709" s="13" t="n"/>
      <c r="E1709" s="5" t="n"/>
      <c r="F1709" s="5" t="n"/>
      <c r="G1709" s="15" t="n"/>
      <c r="H1709" s="14" t="n"/>
      <c r="I1709" s="5" t="n"/>
      <c r="J1709" s="6">
        <f>IF(AND(B1709&amp;""="",F1709&amp;""=""),"",IFERROR(INDEX('المنتجات'!$B$5:$B$204,MATCH($F1709,'المنتجات'!$A$5:$A$204,0))&amp;"",""))</f>
        <v/>
      </c>
      <c r="K1709" s="18">
        <f>IF(AND(B1709&amp;""="",F1709&amp;""=""),"",IFERROR(INDEX('المنتجات'!$D$5:$D$204,MATCH($F1709,'المنتجات'!$A$5:$A$204,0))*G1709-H1709,0))</f>
        <v/>
      </c>
      <c r="L1709" s="18">
        <f>IF(AND(B1709&amp;""="",F1709&amp;""=""),"",IF(I1709="تم التسليم",IFERROR(INDEX('المحافظات'!$B$5:$B$44,MATCH($E1709,'المحافظات'!$A$5:$A$44,0)),0),0))</f>
        <v/>
      </c>
      <c r="M1709" s="18">
        <f>IF(AND(B1709&amp;""="",F1709&amp;""=""),"",IFERROR(INDEX('المنتجات'!$C$5:$C$204,MATCH($F1709,'المنتجات'!$A$5:$A$204,0))*G1709,0))</f>
        <v/>
      </c>
      <c r="N1709" s="18">
        <f>IF(AND(B1709&amp;""="",F1709&amp;""=""),"",IF(I1709="تم التسليم",IFERROR(INDEX('المحافظات'!$C$5:$C$44,MATCH($E1709,'المحافظات'!$A$5:$A$44,0)),0),IF(I1709="مرتجع",IFERROR(INDEX('المحافظات'!$D$5:$D$44,MATCH($E1709,'المحافظات'!$A$5:$A$44,0)),0),0)))</f>
        <v/>
      </c>
      <c r="O1709" s="18">
        <f>IF(AND(B1709&amp;""="",F1709&amp;""=""),"",IF(I1709="تم التسليم",K1709+L1709-M1709-N1709,IF(I1709="مرتجع",-N1709,IF(I1709="ملغي",0,""))))</f>
        <v/>
      </c>
      <c r="P1709" s="6">
        <f>IF(AND(B1709&amp;""="",F1709&amp;""=""),"",IF(NOT(ISNUMBER(MATCH(F1709,'المنتجات'!$A$5:$A$204,0))),"كود المنتج غير معروف",IF(NOT(ISNUMBER(MATCH(E1709,'المحافظات'!$A$5:$A$44,0))),"المنطقة غير معروفة",IF(K1709&lt;0,"الخصم أكبر من قيمة الطلب",IF(I1709&amp;""="","اكتب الحالة","")))))</f>
        <v/>
      </c>
    </row>
    <row r="1710">
      <c r="A1710" s="17" t="n"/>
      <c r="B1710" s="5" t="n"/>
      <c r="C1710" s="5" t="n"/>
      <c r="D1710" s="13" t="n"/>
      <c r="E1710" s="5" t="n"/>
      <c r="F1710" s="5" t="n"/>
      <c r="G1710" s="15" t="n"/>
      <c r="H1710" s="14" t="n"/>
      <c r="I1710" s="5" t="n"/>
      <c r="J1710" s="6">
        <f>IF(AND(B1710&amp;""="",F1710&amp;""=""),"",IFERROR(INDEX('المنتجات'!$B$5:$B$204,MATCH($F1710,'المنتجات'!$A$5:$A$204,0))&amp;"",""))</f>
        <v/>
      </c>
      <c r="K1710" s="18">
        <f>IF(AND(B1710&amp;""="",F1710&amp;""=""),"",IFERROR(INDEX('المنتجات'!$D$5:$D$204,MATCH($F1710,'المنتجات'!$A$5:$A$204,0))*G1710-H1710,0))</f>
        <v/>
      </c>
      <c r="L1710" s="18">
        <f>IF(AND(B1710&amp;""="",F1710&amp;""=""),"",IF(I1710="تم التسليم",IFERROR(INDEX('المحافظات'!$B$5:$B$44,MATCH($E1710,'المحافظات'!$A$5:$A$44,0)),0),0))</f>
        <v/>
      </c>
      <c r="M1710" s="18">
        <f>IF(AND(B1710&amp;""="",F1710&amp;""=""),"",IFERROR(INDEX('المنتجات'!$C$5:$C$204,MATCH($F1710,'المنتجات'!$A$5:$A$204,0))*G1710,0))</f>
        <v/>
      </c>
      <c r="N1710" s="18">
        <f>IF(AND(B1710&amp;""="",F1710&amp;""=""),"",IF(I1710="تم التسليم",IFERROR(INDEX('المحافظات'!$C$5:$C$44,MATCH($E1710,'المحافظات'!$A$5:$A$44,0)),0),IF(I1710="مرتجع",IFERROR(INDEX('المحافظات'!$D$5:$D$44,MATCH($E1710,'المحافظات'!$A$5:$A$44,0)),0),0)))</f>
        <v/>
      </c>
      <c r="O1710" s="18">
        <f>IF(AND(B1710&amp;""="",F1710&amp;""=""),"",IF(I1710="تم التسليم",K1710+L1710-M1710-N1710,IF(I1710="مرتجع",-N1710,IF(I1710="ملغي",0,""))))</f>
        <v/>
      </c>
      <c r="P1710" s="6">
        <f>IF(AND(B1710&amp;""="",F1710&amp;""=""),"",IF(NOT(ISNUMBER(MATCH(F1710,'المنتجات'!$A$5:$A$204,0))),"كود المنتج غير معروف",IF(NOT(ISNUMBER(MATCH(E1710,'المحافظات'!$A$5:$A$44,0))),"المنطقة غير معروفة",IF(K1710&lt;0,"الخصم أكبر من قيمة الطلب",IF(I1710&amp;""="","اكتب الحالة","")))))</f>
        <v/>
      </c>
    </row>
    <row r="1711">
      <c r="A1711" s="17" t="n"/>
      <c r="B1711" s="5" t="n"/>
      <c r="C1711" s="5" t="n"/>
      <c r="D1711" s="13" t="n"/>
      <c r="E1711" s="5" t="n"/>
      <c r="F1711" s="5" t="n"/>
      <c r="G1711" s="15" t="n"/>
      <c r="H1711" s="14" t="n"/>
      <c r="I1711" s="5" t="n"/>
      <c r="J1711" s="6">
        <f>IF(AND(B1711&amp;""="",F1711&amp;""=""),"",IFERROR(INDEX('المنتجات'!$B$5:$B$204,MATCH($F1711,'المنتجات'!$A$5:$A$204,0))&amp;"",""))</f>
        <v/>
      </c>
      <c r="K1711" s="18">
        <f>IF(AND(B1711&amp;""="",F1711&amp;""=""),"",IFERROR(INDEX('المنتجات'!$D$5:$D$204,MATCH($F1711,'المنتجات'!$A$5:$A$204,0))*G1711-H1711,0))</f>
        <v/>
      </c>
      <c r="L1711" s="18">
        <f>IF(AND(B1711&amp;""="",F1711&amp;""=""),"",IF(I1711="تم التسليم",IFERROR(INDEX('المحافظات'!$B$5:$B$44,MATCH($E1711,'المحافظات'!$A$5:$A$44,0)),0),0))</f>
        <v/>
      </c>
      <c r="M1711" s="18">
        <f>IF(AND(B1711&amp;""="",F1711&amp;""=""),"",IFERROR(INDEX('المنتجات'!$C$5:$C$204,MATCH($F1711,'المنتجات'!$A$5:$A$204,0))*G1711,0))</f>
        <v/>
      </c>
      <c r="N1711" s="18">
        <f>IF(AND(B1711&amp;""="",F1711&amp;""=""),"",IF(I1711="تم التسليم",IFERROR(INDEX('المحافظات'!$C$5:$C$44,MATCH($E1711,'المحافظات'!$A$5:$A$44,0)),0),IF(I1711="مرتجع",IFERROR(INDEX('المحافظات'!$D$5:$D$44,MATCH($E1711,'المحافظات'!$A$5:$A$44,0)),0),0)))</f>
        <v/>
      </c>
      <c r="O1711" s="18">
        <f>IF(AND(B1711&amp;""="",F1711&amp;""=""),"",IF(I1711="تم التسليم",K1711+L1711-M1711-N1711,IF(I1711="مرتجع",-N1711,IF(I1711="ملغي",0,""))))</f>
        <v/>
      </c>
      <c r="P1711" s="6">
        <f>IF(AND(B1711&amp;""="",F1711&amp;""=""),"",IF(NOT(ISNUMBER(MATCH(F1711,'المنتجات'!$A$5:$A$204,0))),"كود المنتج غير معروف",IF(NOT(ISNUMBER(MATCH(E1711,'المحافظات'!$A$5:$A$44,0))),"المنطقة غير معروفة",IF(K1711&lt;0,"الخصم أكبر من قيمة الطلب",IF(I1711&amp;""="","اكتب الحالة","")))))</f>
        <v/>
      </c>
    </row>
    <row r="1712">
      <c r="A1712" s="17" t="n"/>
      <c r="B1712" s="5" t="n"/>
      <c r="C1712" s="5" t="n"/>
      <c r="D1712" s="13" t="n"/>
      <c r="E1712" s="5" t="n"/>
      <c r="F1712" s="5" t="n"/>
      <c r="G1712" s="15" t="n"/>
      <c r="H1712" s="14" t="n"/>
      <c r="I1712" s="5" t="n"/>
      <c r="J1712" s="6">
        <f>IF(AND(B1712&amp;""="",F1712&amp;""=""),"",IFERROR(INDEX('المنتجات'!$B$5:$B$204,MATCH($F1712,'المنتجات'!$A$5:$A$204,0))&amp;"",""))</f>
        <v/>
      </c>
      <c r="K1712" s="18">
        <f>IF(AND(B1712&amp;""="",F1712&amp;""=""),"",IFERROR(INDEX('المنتجات'!$D$5:$D$204,MATCH($F1712,'المنتجات'!$A$5:$A$204,0))*G1712-H1712,0))</f>
        <v/>
      </c>
      <c r="L1712" s="18">
        <f>IF(AND(B1712&amp;""="",F1712&amp;""=""),"",IF(I1712="تم التسليم",IFERROR(INDEX('المحافظات'!$B$5:$B$44,MATCH($E1712,'المحافظات'!$A$5:$A$44,0)),0),0))</f>
        <v/>
      </c>
      <c r="M1712" s="18">
        <f>IF(AND(B1712&amp;""="",F1712&amp;""=""),"",IFERROR(INDEX('المنتجات'!$C$5:$C$204,MATCH($F1712,'المنتجات'!$A$5:$A$204,0))*G1712,0))</f>
        <v/>
      </c>
      <c r="N1712" s="18">
        <f>IF(AND(B1712&amp;""="",F1712&amp;""=""),"",IF(I1712="تم التسليم",IFERROR(INDEX('المحافظات'!$C$5:$C$44,MATCH($E1712,'المحافظات'!$A$5:$A$44,0)),0),IF(I1712="مرتجع",IFERROR(INDEX('المحافظات'!$D$5:$D$44,MATCH($E1712,'المحافظات'!$A$5:$A$44,0)),0),0)))</f>
        <v/>
      </c>
      <c r="O1712" s="18">
        <f>IF(AND(B1712&amp;""="",F1712&amp;""=""),"",IF(I1712="تم التسليم",K1712+L1712-M1712-N1712,IF(I1712="مرتجع",-N1712,IF(I1712="ملغي",0,""))))</f>
        <v/>
      </c>
      <c r="P1712" s="6">
        <f>IF(AND(B1712&amp;""="",F1712&amp;""=""),"",IF(NOT(ISNUMBER(MATCH(F1712,'المنتجات'!$A$5:$A$204,0))),"كود المنتج غير معروف",IF(NOT(ISNUMBER(MATCH(E1712,'المحافظات'!$A$5:$A$44,0))),"المنطقة غير معروفة",IF(K1712&lt;0,"الخصم أكبر من قيمة الطلب",IF(I1712&amp;""="","اكتب الحالة","")))))</f>
        <v/>
      </c>
    </row>
    <row r="1713">
      <c r="A1713" s="17" t="n"/>
      <c r="B1713" s="5" t="n"/>
      <c r="C1713" s="5" t="n"/>
      <c r="D1713" s="13" t="n"/>
      <c r="E1713" s="5" t="n"/>
      <c r="F1713" s="5" t="n"/>
      <c r="G1713" s="15" t="n"/>
      <c r="H1713" s="14" t="n"/>
      <c r="I1713" s="5" t="n"/>
      <c r="J1713" s="6">
        <f>IF(AND(B1713&amp;""="",F1713&amp;""=""),"",IFERROR(INDEX('المنتجات'!$B$5:$B$204,MATCH($F1713,'المنتجات'!$A$5:$A$204,0))&amp;"",""))</f>
        <v/>
      </c>
      <c r="K1713" s="18">
        <f>IF(AND(B1713&amp;""="",F1713&amp;""=""),"",IFERROR(INDEX('المنتجات'!$D$5:$D$204,MATCH($F1713,'المنتجات'!$A$5:$A$204,0))*G1713-H1713,0))</f>
        <v/>
      </c>
      <c r="L1713" s="18">
        <f>IF(AND(B1713&amp;""="",F1713&amp;""=""),"",IF(I1713="تم التسليم",IFERROR(INDEX('المحافظات'!$B$5:$B$44,MATCH($E1713,'المحافظات'!$A$5:$A$44,0)),0),0))</f>
        <v/>
      </c>
      <c r="M1713" s="18">
        <f>IF(AND(B1713&amp;""="",F1713&amp;""=""),"",IFERROR(INDEX('المنتجات'!$C$5:$C$204,MATCH($F1713,'المنتجات'!$A$5:$A$204,0))*G1713,0))</f>
        <v/>
      </c>
      <c r="N1713" s="18">
        <f>IF(AND(B1713&amp;""="",F1713&amp;""=""),"",IF(I1713="تم التسليم",IFERROR(INDEX('المحافظات'!$C$5:$C$44,MATCH($E1713,'المحافظات'!$A$5:$A$44,0)),0),IF(I1713="مرتجع",IFERROR(INDEX('المحافظات'!$D$5:$D$44,MATCH($E1713,'المحافظات'!$A$5:$A$44,0)),0),0)))</f>
        <v/>
      </c>
      <c r="O1713" s="18">
        <f>IF(AND(B1713&amp;""="",F1713&amp;""=""),"",IF(I1713="تم التسليم",K1713+L1713-M1713-N1713,IF(I1713="مرتجع",-N1713,IF(I1713="ملغي",0,""))))</f>
        <v/>
      </c>
      <c r="P1713" s="6">
        <f>IF(AND(B1713&amp;""="",F1713&amp;""=""),"",IF(NOT(ISNUMBER(MATCH(F1713,'المنتجات'!$A$5:$A$204,0))),"كود المنتج غير معروف",IF(NOT(ISNUMBER(MATCH(E1713,'المحافظات'!$A$5:$A$44,0))),"المنطقة غير معروفة",IF(K1713&lt;0,"الخصم أكبر من قيمة الطلب",IF(I1713&amp;""="","اكتب الحالة","")))))</f>
        <v/>
      </c>
    </row>
    <row r="1714">
      <c r="A1714" s="17" t="n"/>
      <c r="B1714" s="5" t="n"/>
      <c r="C1714" s="5" t="n"/>
      <c r="D1714" s="13" t="n"/>
      <c r="E1714" s="5" t="n"/>
      <c r="F1714" s="5" t="n"/>
      <c r="G1714" s="15" t="n"/>
      <c r="H1714" s="14" t="n"/>
      <c r="I1714" s="5" t="n"/>
      <c r="J1714" s="6">
        <f>IF(AND(B1714&amp;""="",F1714&amp;""=""),"",IFERROR(INDEX('المنتجات'!$B$5:$B$204,MATCH($F1714,'المنتجات'!$A$5:$A$204,0))&amp;"",""))</f>
        <v/>
      </c>
      <c r="K1714" s="18">
        <f>IF(AND(B1714&amp;""="",F1714&amp;""=""),"",IFERROR(INDEX('المنتجات'!$D$5:$D$204,MATCH($F1714,'المنتجات'!$A$5:$A$204,0))*G1714-H1714,0))</f>
        <v/>
      </c>
      <c r="L1714" s="18">
        <f>IF(AND(B1714&amp;""="",F1714&amp;""=""),"",IF(I1714="تم التسليم",IFERROR(INDEX('المحافظات'!$B$5:$B$44,MATCH($E1714,'المحافظات'!$A$5:$A$44,0)),0),0))</f>
        <v/>
      </c>
      <c r="M1714" s="18">
        <f>IF(AND(B1714&amp;""="",F1714&amp;""=""),"",IFERROR(INDEX('المنتجات'!$C$5:$C$204,MATCH($F1714,'المنتجات'!$A$5:$A$204,0))*G1714,0))</f>
        <v/>
      </c>
      <c r="N1714" s="18">
        <f>IF(AND(B1714&amp;""="",F1714&amp;""=""),"",IF(I1714="تم التسليم",IFERROR(INDEX('المحافظات'!$C$5:$C$44,MATCH($E1714,'المحافظات'!$A$5:$A$44,0)),0),IF(I1714="مرتجع",IFERROR(INDEX('المحافظات'!$D$5:$D$44,MATCH($E1714,'المحافظات'!$A$5:$A$44,0)),0),0)))</f>
        <v/>
      </c>
      <c r="O1714" s="18">
        <f>IF(AND(B1714&amp;""="",F1714&amp;""=""),"",IF(I1714="تم التسليم",K1714+L1714-M1714-N1714,IF(I1714="مرتجع",-N1714,IF(I1714="ملغي",0,""))))</f>
        <v/>
      </c>
      <c r="P1714" s="6">
        <f>IF(AND(B1714&amp;""="",F1714&amp;""=""),"",IF(NOT(ISNUMBER(MATCH(F1714,'المنتجات'!$A$5:$A$204,0))),"كود المنتج غير معروف",IF(NOT(ISNUMBER(MATCH(E1714,'المحافظات'!$A$5:$A$44,0))),"المنطقة غير معروفة",IF(K1714&lt;0,"الخصم أكبر من قيمة الطلب",IF(I1714&amp;""="","اكتب الحالة","")))))</f>
        <v/>
      </c>
    </row>
    <row r="1715">
      <c r="A1715" s="17" t="n"/>
      <c r="B1715" s="5" t="n"/>
      <c r="C1715" s="5" t="n"/>
      <c r="D1715" s="13" t="n"/>
      <c r="E1715" s="5" t="n"/>
      <c r="F1715" s="5" t="n"/>
      <c r="G1715" s="15" t="n"/>
      <c r="H1715" s="14" t="n"/>
      <c r="I1715" s="5" t="n"/>
      <c r="J1715" s="6">
        <f>IF(AND(B1715&amp;""="",F1715&amp;""=""),"",IFERROR(INDEX('المنتجات'!$B$5:$B$204,MATCH($F1715,'المنتجات'!$A$5:$A$204,0))&amp;"",""))</f>
        <v/>
      </c>
      <c r="K1715" s="18">
        <f>IF(AND(B1715&amp;""="",F1715&amp;""=""),"",IFERROR(INDEX('المنتجات'!$D$5:$D$204,MATCH($F1715,'المنتجات'!$A$5:$A$204,0))*G1715-H1715,0))</f>
        <v/>
      </c>
      <c r="L1715" s="18">
        <f>IF(AND(B1715&amp;""="",F1715&amp;""=""),"",IF(I1715="تم التسليم",IFERROR(INDEX('المحافظات'!$B$5:$B$44,MATCH($E1715,'المحافظات'!$A$5:$A$44,0)),0),0))</f>
        <v/>
      </c>
      <c r="M1715" s="18">
        <f>IF(AND(B1715&amp;""="",F1715&amp;""=""),"",IFERROR(INDEX('المنتجات'!$C$5:$C$204,MATCH($F1715,'المنتجات'!$A$5:$A$204,0))*G1715,0))</f>
        <v/>
      </c>
      <c r="N1715" s="18">
        <f>IF(AND(B1715&amp;""="",F1715&amp;""=""),"",IF(I1715="تم التسليم",IFERROR(INDEX('المحافظات'!$C$5:$C$44,MATCH($E1715,'المحافظات'!$A$5:$A$44,0)),0),IF(I1715="مرتجع",IFERROR(INDEX('المحافظات'!$D$5:$D$44,MATCH($E1715,'المحافظات'!$A$5:$A$44,0)),0),0)))</f>
        <v/>
      </c>
      <c r="O1715" s="18">
        <f>IF(AND(B1715&amp;""="",F1715&amp;""=""),"",IF(I1715="تم التسليم",K1715+L1715-M1715-N1715,IF(I1715="مرتجع",-N1715,IF(I1715="ملغي",0,""))))</f>
        <v/>
      </c>
      <c r="P1715" s="6">
        <f>IF(AND(B1715&amp;""="",F1715&amp;""=""),"",IF(NOT(ISNUMBER(MATCH(F1715,'المنتجات'!$A$5:$A$204,0))),"كود المنتج غير معروف",IF(NOT(ISNUMBER(MATCH(E1715,'المحافظات'!$A$5:$A$44,0))),"المنطقة غير معروفة",IF(K1715&lt;0,"الخصم أكبر من قيمة الطلب",IF(I1715&amp;""="","اكتب الحالة","")))))</f>
        <v/>
      </c>
    </row>
    <row r="1716">
      <c r="A1716" s="17" t="n"/>
      <c r="B1716" s="5" t="n"/>
      <c r="C1716" s="5" t="n"/>
      <c r="D1716" s="13" t="n"/>
      <c r="E1716" s="5" t="n"/>
      <c r="F1716" s="5" t="n"/>
      <c r="G1716" s="15" t="n"/>
      <c r="H1716" s="14" t="n"/>
      <c r="I1716" s="5" t="n"/>
      <c r="J1716" s="6">
        <f>IF(AND(B1716&amp;""="",F1716&amp;""=""),"",IFERROR(INDEX('المنتجات'!$B$5:$B$204,MATCH($F1716,'المنتجات'!$A$5:$A$204,0))&amp;"",""))</f>
        <v/>
      </c>
      <c r="K1716" s="18">
        <f>IF(AND(B1716&amp;""="",F1716&amp;""=""),"",IFERROR(INDEX('المنتجات'!$D$5:$D$204,MATCH($F1716,'المنتجات'!$A$5:$A$204,0))*G1716-H1716,0))</f>
        <v/>
      </c>
      <c r="L1716" s="18">
        <f>IF(AND(B1716&amp;""="",F1716&amp;""=""),"",IF(I1716="تم التسليم",IFERROR(INDEX('المحافظات'!$B$5:$B$44,MATCH($E1716,'المحافظات'!$A$5:$A$44,0)),0),0))</f>
        <v/>
      </c>
      <c r="M1716" s="18">
        <f>IF(AND(B1716&amp;""="",F1716&amp;""=""),"",IFERROR(INDEX('المنتجات'!$C$5:$C$204,MATCH($F1716,'المنتجات'!$A$5:$A$204,0))*G1716,0))</f>
        <v/>
      </c>
      <c r="N1716" s="18">
        <f>IF(AND(B1716&amp;""="",F1716&amp;""=""),"",IF(I1716="تم التسليم",IFERROR(INDEX('المحافظات'!$C$5:$C$44,MATCH($E1716,'المحافظات'!$A$5:$A$44,0)),0),IF(I1716="مرتجع",IFERROR(INDEX('المحافظات'!$D$5:$D$44,MATCH($E1716,'المحافظات'!$A$5:$A$44,0)),0),0)))</f>
        <v/>
      </c>
      <c r="O1716" s="18">
        <f>IF(AND(B1716&amp;""="",F1716&amp;""=""),"",IF(I1716="تم التسليم",K1716+L1716-M1716-N1716,IF(I1716="مرتجع",-N1716,IF(I1716="ملغي",0,""))))</f>
        <v/>
      </c>
      <c r="P1716" s="6">
        <f>IF(AND(B1716&amp;""="",F1716&amp;""=""),"",IF(NOT(ISNUMBER(MATCH(F1716,'المنتجات'!$A$5:$A$204,0))),"كود المنتج غير معروف",IF(NOT(ISNUMBER(MATCH(E1716,'المحافظات'!$A$5:$A$44,0))),"المنطقة غير معروفة",IF(K1716&lt;0,"الخصم أكبر من قيمة الطلب",IF(I1716&amp;""="","اكتب الحالة","")))))</f>
        <v/>
      </c>
    </row>
    <row r="1717">
      <c r="A1717" s="17" t="n"/>
      <c r="B1717" s="5" t="n"/>
      <c r="C1717" s="5" t="n"/>
      <c r="D1717" s="13" t="n"/>
      <c r="E1717" s="5" t="n"/>
      <c r="F1717" s="5" t="n"/>
      <c r="G1717" s="15" t="n"/>
      <c r="H1717" s="14" t="n"/>
      <c r="I1717" s="5" t="n"/>
      <c r="J1717" s="6">
        <f>IF(AND(B1717&amp;""="",F1717&amp;""=""),"",IFERROR(INDEX('المنتجات'!$B$5:$B$204,MATCH($F1717,'المنتجات'!$A$5:$A$204,0))&amp;"",""))</f>
        <v/>
      </c>
      <c r="K1717" s="18">
        <f>IF(AND(B1717&amp;""="",F1717&amp;""=""),"",IFERROR(INDEX('المنتجات'!$D$5:$D$204,MATCH($F1717,'المنتجات'!$A$5:$A$204,0))*G1717-H1717,0))</f>
        <v/>
      </c>
      <c r="L1717" s="18">
        <f>IF(AND(B1717&amp;""="",F1717&amp;""=""),"",IF(I1717="تم التسليم",IFERROR(INDEX('المحافظات'!$B$5:$B$44,MATCH($E1717,'المحافظات'!$A$5:$A$44,0)),0),0))</f>
        <v/>
      </c>
      <c r="M1717" s="18">
        <f>IF(AND(B1717&amp;""="",F1717&amp;""=""),"",IFERROR(INDEX('المنتجات'!$C$5:$C$204,MATCH($F1717,'المنتجات'!$A$5:$A$204,0))*G1717,0))</f>
        <v/>
      </c>
      <c r="N1717" s="18">
        <f>IF(AND(B1717&amp;""="",F1717&amp;""=""),"",IF(I1717="تم التسليم",IFERROR(INDEX('المحافظات'!$C$5:$C$44,MATCH($E1717,'المحافظات'!$A$5:$A$44,0)),0),IF(I1717="مرتجع",IFERROR(INDEX('المحافظات'!$D$5:$D$44,MATCH($E1717,'المحافظات'!$A$5:$A$44,0)),0),0)))</f>
        <v/>
      </c>
      <c r="O1717" s="18">
        <f>IF(AND(B1717&amp;""="",F1717&amp;""=""),"",IF(I1717="تم التسليم",K1717+L1717-M1717-N1717,IF(I1717="مرتجع",-N1717,IF(I1717="ملغي",0,""))))</f>
        <v/>
      </c>
      <c r="P1717" s="6">
        <f>IF(AND(B1717&amp;""="",F1717&amp;""=""),"",IF(NOT(ISNUMBER(MATCH(F1717,'المنتجات'!$A$5:$A$204,0))),"كود المنتج غير معروف",IF(NOT(ISNUMBER(MATCH(E1717,'المحافظات'!$A$5:$A$44,0))),"المنطقة غير معروفة",IF(K1717&lt;0,"الخصم أكبر من قيمة الطلب",IF(I1717&amp;""="","اكتب الحالة","")))))</f>
        <v/>
      </c>
    </row>
    <row r="1718">
      <c r="A1718" s="17" t="n"/>
      <c r="B1718" s="5" t="n"/>
      <c r="C1718" s="5" t="n"/>
      <c r="D1718" s="13" t="n"/>
      <c r="E1718" s="5" t="n"/>
      <c r="F1718" s="5" t="n"/>
      <c r="G1718" s="15" t="n"/>
      <c r="H1718" s="14" t="n"/>
      <c r="I1718" s="5" t="n"/>
      <c r="J1718" s="6">
        <f>IF(AND(B1718&amp;""="",F1718&amp;""=""),"",IFERROR(INDEX('المنتجات'!$B$5:$B$204,MATCH($F1718,'المنتجات'!$A$5:$A$204,0))&amp;"",""))</f>
        <v/>
      </c>
      <c r="K1718" s="18">
        <f>IF(AND(B1718&amp;""="",F1718&amp;""=""),"",IFERROR(INDEX('المنتجات'!$D$5:$D$204,MATCH($F1718,'المنتجات'!$A$5:$A$204,0))*G1718-H1718,0))</f>
        <v/>
      </c>
      <c r="L1718" s="18">
        <f>IF(AND(B1718&amp;""="",F1718&amp;""=""),"",IF(I1718="تم التسليم",IFERROR(INDEX('المحافظات'!$B$5:$B$44,MATCH($E1718,'المحافظات'!$A$5:$A$44,0)),0),0))</f>
        <v/>
      </c>
      <c r="M1718" s="18">
        <f>IF(AND(B1718&amp;""="",F1718&amp;""=""),"",IFERROR(INDEX('المنتجات'!$C$5:$C$204,MATCH($F1718,'المنتجات'!$A$5:$A$204,0))*G1718,0))</f>
        <v/>
      </c>
      <c r="N1718" s="18">
        <f>IF(AND(B1718&amp;""="",F1718&amp;""=""),"",IF(I1718="تم التسليم",IFERROR(INDEX('المحافظات'!$C$5:$C$44,MATCH($E1718,'المحافظات'!$A$5:$A$44,0)),0),IF(I1718="مرتجع",IFERROR(INDEX('المحافظات'!$D$5:$D$44,MATCH($E1718,'المحافظات'!$A$5:$A$44,0)),0),0)))</f>
        <v/>
      </c>
      <c r="O1718" s="18">
        <f>IF(AND(B1718&amp;""="",F1718&amp;""=""),"",IF(I1718="تم التسليم",K1718+L1718-M1718-N1718,IF(I1718="مرتجع",-N1718,IF(I1718="ملغي",0,""))))</f>
        <v/>
      </c>
      <c r="P1718" s="6">
        <f>IF(AND(B1718&amp;""="",F1718&amp;""=""),"",IF(NOT(ISNUMBER(MATCH(F1718,'المنتجات'!$A$5:$A$204,0))),"كود المنتج غير معروف",IF(NOT(ISNUMBER(MATCH(E1718,'المحافظات'!$A$5:$A$44,0))),"المنطقة غير معروفة",IF(K1718&lt;0,"الخصم أكبر من قيمة الطلب",IF(I1718&amp;""="","اكتب الحالة","")))))</f>
        <v/>
      </c>
    </row>
    <row r="1719">
      <c r="A1719" s="17" t="n"/>
      <c r="B1719" s="5" t="n"/>
      <c r="C1719" s="5" t="n"/>
      <c r="D1719" s="13" t="n"/>
      <c r="E1719" s="5" t="n"/>
      <c r="F1719" s="5" t="n"/>
      <c r="G1719" s="15" t="n"/>
      <c r="H1719" s="14" t="n"/>
      <c r="I1719" s="5" t="n"/>
      <c r="J1719" s="6">
        <f>IF(AND(B1719&amp;""="",F1719&amp;""=""),"",IFERROR(INDEX('المنتجات'!$B$5:$B$204,MATCH($F1719,'المنتجات'!$A$5:$A$204,0))&amp;"",""))</f>
        <v/>
      </c>
      <c r="K1719" s="18">
        <f>IF(AND(B1719&amp;""="",F1719&amp;""=""),"",IFERROR(INDEX('المنتجات'!$D$5:$D$204,MATCH($F1719,'المنتجات'!$A$5:$A$204,0))*G1719-H1719,0))</f>
        <v/>
      </c>
      <c r="L1719" s="18">
        <f>IF(AND(B1719&amp;""="",F1719&amp;""=""),"",IF(I1719="تم التسليم",IFERROR(INDEX('المحافظات'!$B$5:$B$44,MATCH($E1719,'المحافظات'!$A$5:$A$44,0)),0),0))</f>
        <v/>
      </c>
      <c r="M1719" s="18">
        <f>IF(AND(B1719&amp;""="",F1719&amp;""=""),"",IFERROR(INDEX('المنتجات'!$C$5:$C$204,MATCH($F1719,'المنتجات'!$A$5:$A$204,0))*G1719,0))</f>
        <v/>
      </c>
      <c r="N1719" s="18">
        <f>IF(AND(B1719&amp;""="",F1719&amp;""=""),"",IF(I1719="تم التسليم",IFERROR(INDEX('المحافظات'!$C$5:$C$44,MATCH($E1719,'المحافظات'!$A$5:$A$44,0)),0),IF(I1719="مرتجع",IFERROR(INDEX('المحافظات'!$D$5:$D$44,MATCH($E1719,'المحافظات'!$A$5:$A$44,0)),0),0)))</f>
        <v/>
      </c>
      <c r="O1719" s="18">
        <f>IF(AND(B1719&amp;""="",F1719&amp;""=""),"",IF(I1719="تم التسليم",K1719+L1719-M1719-N1719,IF(I1719="مرتجع",-N1719,IF(I1719="ملغي",0,""))))</f>
        <v/>
      </c>
      <c r="P1719" s="6">
        <f>IF(AND(B1719&amp;""="",F1719&amp;""=""),"",IF(NOT(ISNUMBER(MATCH(F1719,'المنتجات'!$A$5:$A$204,0))),"كود المنتج غير معروف",IF(NOT(ISNUMBER(MATCH(E1719,'المحافظات'!$A$5:$A$44,0))),"المنطقة غير معروفة",IF(K1719&lt;0,"الخصم أكبر من قيمة الطلب",IF(I1719&amp;""="","اكتب الحالة","")))))</f>
        <v/>
      </c>
    </row>
    <row r="1720">
      <c r="A1720" s="17" t="n"/>
      <c r="B1720" s="5" t="n"/>
      <c r="C1720" s="5" t="n"/>
      <c r="D1720" s="13" t="n"/>
      <c r="E1720" s="5" t="n"/>
      <c r="F1720" s="5" t="n"/>
      <c r="G1720" s="15" t="n"/>
      <c r="H1720" s="14" t="n"/>
      <c r="I1720" s="5" t="n"/>
      <c r="J1720" s="6">
        <f>IF(AND(B1720&amp;""="",F1720&amp;""=""),"",IFERROR(INDEX('المنتجات'!$B$5:$B$204,MATCH($F1720,'المنتجات'!$A$5:$A$204,0))&amp;"",""))</f>
        <v/>
      </c>
      <c r="K1720" s="18">
        <f>IF(AND(B1720&amp;""="",F1720&amp;""=""),"",IFERROR(INDEX('المنتجات'!$D$5:$D$204,MATCH($F1720,'المنتجات'!$A$5:$A$204,0))*G1720-H1720,0))</f>
        <v/>
      </c>
      <c r="L1720" s="18">
        <f>IF(AND(B1720&amp;""="",F1720&amp;""=""),"",IF(I1720="تم التسليم",IFERROR(INDEX('المحافظات'!$B$5:$B$44,MATCH($E1720,'المحافظات'!$A$5:$A$44,0)),0),0))</f>
        <v/>
      </c>
      <c r="M1720" s="18">
        <f>IF(AND(B1720&amp;""="",F1720&amp;""=""),"",IFERROR(INDEX('المنتجات'!$C$5:$C$204,MATCH($F1720,'المنتجات'!$A$5:$A$204,0))*G1720,0))</f>
        <v/>
      </c>
      <c r="N1720" s="18">
        <f>IF(AND(B1720&amp;""="",F1720&amp;""=""),"",IF(I1720="تم التسليم",IFERROR(INDEX('المحافظات'!$C$5:$C$44,MATCH($E1720,'المحافظات'!$A$5:$A$44,0)),0),IF(I1720="مرتجع",IFERROR(INDEX('المحافظات'!$D$5:$D$44,MATCH($E1720,'المحافظات'!$A$5:$A$44,0)),0),0)))</f>
        <v/>
      </c>
      <c r="O1720" s="18">
        <f>IF(AND(B1720&amp;""="",F1720&amp;""=""),"",IF(I1720="تم التسليم",K1720+L1720-M1720-N1720,IF(I1720="مرتجع",-N1720,IF(I1720="ملغي",0,""))))</f>
        <v/>
      </c>
      <c r="P1720" s="6">
        <f>IF(AND(B1720&amp;""="",F1720&amp;""=""),"",IF(NOT(ISNUMBER(MATCH(F1720,'المنتجات'!$A$5:$A$204,0))),"كود المنتج غير معروف",IF(NOT(ISNUMBER(MATCH(E1720,'المحافظات'!$A$5:$A$44,0))),"المنطقة غير معروفة",IF(K1720&lt;0,"الخصم أكبر من قيمة الطلب",IF(I1720&amp;""="","اكتب الحالة","")))))</f>
        <v/>
      </c>
    </row>
    <row r="1721">
      <c r="A1721" s="17" t="n"/>
      <c r="B1721" s="5" t="n"/>
      <c r="C1721" s="5" t="n"/>
      <c r="D1721" s="13" t="n"/>
      <c r="E1721" s="5" t="n"/>
      <c r="F1721" s="5" t="n"/>
      <c r="G1721" s="15" t="n"/>
      <c r="H1721" s="14" t="n"/>
      <c r="I1721" s="5" t="n"/>
      <c r="J1721" s="6">
        <f>IF(AND(B1721&amp;""="",F1721&amp;""=""),"",IFERROR(INDEX('المنتجات'!$B$5:$B$204,MATCH($F1721,'المنتجات'!$A$5:$A$204,0))&amp;"",""))</f>
        <v/>
      </c>
      <c r="K1721" s="18">
        <f>IF(AND(B1721&amp;""="",F1721&amp;""=""),"",IFERROR(INDEX('المنتجات'!$D$5:$D$204,MATCH($F1721,'المنتجات'!$A$5:$A$204,0))*G1721-H1721,0))</f>
        <v/>
      </c>
      <c r="L1721" s="18">
        <f>IF(AND(B1721&amp;""="",F1721&amp;""=""),"",IF(I1721="تم التسليم",IFERROR(INDEX('المحافظات'!$B$5:$B$44,MATCH($E1721,'المحافظات'!$A$5:$A$44,0)),0),0))</f>
        <v/>
      </c>
      <c r="M1721" s="18">
        <f>IF(AND(B1721&amp;""="",F1721&amp;""=""),"",IFERROR(INDEX('المنتجات'!$C$5:$C$204,MATCH($F1721,'المنتجات'!$A$5:$A$204,0))*G1721,0))</f>
        <v/>
      </c>
      <c r="N1721" s="18">
        <f>IF(AND(B1721&amp;""="",F1721&amp;""=""),"",IF(I1721="تم التسليم",IFERROR(INDEX('المحافظات'!$C$5:$C$44,MATCH($E1721,'المحافظات'!$A$5:$A$44,0)),0),IF(I1721="مرتجع",IFERROR(INDEX('المحافظات'!$D$5:$D$44,MATCH($E1721,'المحافظات'!$A$5:$A$44,0)),0),0)))</f>
        <v/>
      </c>
      <c r="O1721" s="18">
        <f>IF(AND(B1721&amp;""="",F1721&amp;""=""),"",IF(I1721="تم التسليم",K1721+L1721-M1721-N1721,IF(I1721="مرتجع",-N1721,IF(I1721="ملغي",0,""))))</f>
        <v/>
      </c>
      <c r="P1721" s="6">
        <f>IF(AND(B1721&amp;""="",F1721&amp;""=""),"",IF(NOT(ISNUMBER(MATCH(F1721,'المنتجات'!$A$5:$A$204,0))),"كود المنتج غير معروف",IF(NOT(ISNUMBER(MATCH(E1721,'المحافظات'!$A$5:$A$44,0))),"المنطقة غير معروفة",IF(K1721&lt;0,"الخصم أكبر من قيمة الطلب",IF(I1721&amp;""="","اكتب الحالة","")))))</f>
        <v/>
      </c>
    </row>
    <row r="1722">
      <c r="A1722" s="17" t="n"/>
      <c r="B1722" s="5" t="n"/>
      <c r="C1722" s="5" t="n"/>
      <c r="D1722" s="13" t="n"/>
      <c r="E1722" s="5" t="n"/>
      <c r="F1722" s="5" t="n"/>
      <c r="G1722" s="15" t="n"/>
      <c r="H1722" s="14" t="n"/>
      <c r="I1722" s="5" t="n"/>
      <c r="J1722" s="6">
        <f>IF(AND(B1722&amp;""="",F1722&amp;""=""),"",IFERROR(INDEX('المنتجات'!$B$5:$B$204,MATCH($F1722,'المنتجات'!$A$5:$A$204,0))&amp;"",""))</f>
        <v/>
      </c>
      <c r="K1722" s="18">
        <f>IF(AND(B1722&amp;""="",F1722&amp;""=""),"",IFERROR(INDEX('المنتجات'!$D$5:$D$204,MATCH($F1722,'المنتجات'!$A$5:$A$204,0))*G1722-H1722,0))</f>
        <v/>
      </c>
      <c r="L1722" s="18">
        <f>IF(AND(B1722&amp;""="",F1722&amp;""=""),"",IF(I1722="تم التسليم",IFERROR(INDEX('المحافظات'!$B$5:$B$44,MATCH($E1722,'المحافظات'!$A$5:$A$44,0)),0),0))</f>
        <v/>
      </c>
      <c r="M1722" s="18">
        <f>IF(AND(B1722&amp;""="",F1722&amp;""=""),"",IFERROR(INDEX('المنتجات'!$C$5:$C$204,MATCH($F1722,'المنتجات'!$A$5:$A$204,0))*G1722,0))</f>
        <v/>
      </c>
      <c r="N1722" s="18">
        <f>IF(AND(B1722&amp;""="",F1722&amp;""=""),"",IF(I1722="تم التسليم",IFERROR(INDEX('المحافظات'!$C$5:$C$44,MATCH($E1722,'المحافظات'!$A$5:$A$44,0)),0),IF(I1722="مرتجع",IFERROR(INDEX('المحافظات'!$D$5:$D$44,MATCH($E1722,'المحافظات'!$A$5:$A$44,0)),0),0)))</f>
        <v/>
      </c>
      <c r="O1722" s="18">
        <f>IF(AND(B1722&amp;""="",F1722&amp;""=""),"",IF(I1722="تم التسليم",K1722+L1722-M1722-N1722,IF(I1722="مرتجع",-N1722,IF(I1722="ملغي",0,""))))</f>
        <v/>
      </c>
      <c r="P1722" s="6">
        <f>IF(AND(B1722&amp;""="",F1722&amp;""=""),"",IF(NOT(ISNUMBER(MATCH(F1722,'المنتجات'!$A$5:$A$204,0))),"كود المنتج غير معروف",IF(NOT(ISNUMBER(MATCH(E1722,'المحافظات'!$A$5:$A$44,0))),"المنطقة غير معروفة",IF(K1722&lt;0,"الخصم أكبر من قيمة الطلب",IF(I1722&amp;""="","اكتب الحالة","")))))</f>
        <v/>
      </c>
    </row>
    <row r="1723">
      <c r="A1723" s="17" t="n"/>
      <c r="B1723" s="5" t="n"/>
      <c r="C1723" s="5" t="n"/>
      <c r="D1723" s="13" t="n"/>
      <c r="E1723" s="5" t="n"/>
      <c r="F1723" s="5" t="n"/>
      <c r="G1723" s="15" t="n"/>
      <c r="H1723" s="14" t="n"/>
      <c r="I1723" s="5" t="n"/>
      <c r="J1723" s="6">
        <f>IF(AND(B1723&amp;""="",F1723&amp;""=""),"",IFERROR(INDEX('المنتجات'!$B$5:$B$204,MATCH($F1723,'المنتجات'!$A$5:$A$204,0))&amp;"",""))</f>
        <v/>
      </c>
      <c r="K1723" s="18">
        <f>IF(AND(B1723&amp;""="",F1723&amp;""=""),"",IFERROR(INDEX('المنتجات'!$D$5:$D$204,MATCH($F1723,'المنتجات'!$A$5:$A$204,0))*G1723-H1723,0))</f>
        <v/>
      </c>
      <c r="L1723" s="18">
        <f>IF(AND(B1723&amp;""="",F1723&amp;""=""),"",IF(I1723="تم التسليم",IFERROR(INDEX('المحافظات'!$B$5:$B$44,MATCH($E1723,'المحافظات'!$A$5:$A$44,0)),0),0))</f>
        <v/>
      </c>
      <c r="M1723" s="18">
        <f>IF(AND(B1723&amp;""="",F1723&amp;""=""),"",IFERROR(INDEX('المنتجات'!$C$5:$C$204,MATCH($F1723,'المنتجات'!$A$5:$A$204,0))*G1723,0))</f>
        <v/>
      </c>
      <c r="N1723" s="18">
        <f>IF(AND(B1723&amp;""="",F1723&amp;""=""),"",IF(I1723="تم التسليم",IFERROR(INDEX('المحافظات'!$C$5:$C$44,MATCH($E1723,'المحافظات'!$A$5:$A$44,0)),0),IF(I1723="مرتجع",IFERROR(INDEX('المحافظات'!$D$5:$D$44,MATCH($E1723,'المحافظات'!$A$5:$A$44,0)),0),0)))</f>
        <v/>
      </c>
      <c r="O1723" s="18">
        <f>IF(AND(B1723&amp;""="",F1723&amp;""=""),"",IF(I1723="تم التسليم",K1723+L1723-M1723-N1723,IF(I1723="مرتجع",-N1723,IF(I1723="ملغي",0,""))))</f>
        <v/>
      </c>
      <c r="P1723" s="6">
        <f>IF(AND(B1723&amp;""="",F1723&amp;""=""),"",IF(NOT(ISNUMBER(MATCH(F1723,'المنتجات'!$A$5:$A$204,0))),"كود المنتج غير معروف",IF(NOT(ISNUMBER(MATCH(E1723,'المحافظات'!$A$5:$A$44,0))),"المنطقة غير معروفة",IF(K1723&lt;0,"الخصم أكبر من قيمة الطلب",IF(I1723&amp;""="","اكتب الحالة","")))))</f>
        <v/>
      </c>
    </row>
    <row r="1724">
      <c r="A1724" s="17" t="n"/>
      <c r="B1724" s="5" t="n"/>
      <c r="C1724" s="5" t="n"/>
      <c r="D1724" s="13" t="n"/>
      <c r="E1724" s="5" t="n"/>
      <c r="F1724" s="5" t="n"/>
      <c r="G1724" s="15" t="n"/>
      <c r="H1724" s="14" t="n"/>
      <c r="I1724" s="5" t="n"/>
      <c r="J1724" s="6">
        <f>IF(AND(B1724&amp;""="",F1724&amp;""=""),"",IFERROR(INDEX('المنتجات'!$B$5:$B$204,MATCH($F1724,'المنتجات'!$A$5:$A$204,0))&amp;"",""))</f>
        <v/>
      </c>
      <c r="K1724" s="18">
        <f>IF(AND(B1724&amp;""="",F1724&amp;""=""),"",IFERROR(INDEX('المنتجات'!$D$5:$D$204,MATCH($F1724,'المنتجات'!$A$5:$A$204,0))*G1724-H1724,0))</f>
        <v/>
      </c>
      <c r="L1724" s="18">
        <f>IF(AND(B1724&amp;""="",F1724&amp;""=""),"",IF(I1724="تم التسليم",IFERROR(INDEX('المحافظات'!$B$5:$B$44,MATCH($E1724,'المحافظات'!$A$5:$A$44,0)),0),0))</f>
        <v/>
      </c>
      <c r="M1724" s="18">
        <f>IF(AND(B1724&amp;""="",F1724&amp;""=""),"",IFERROR(INDEX('المنتجات'!$C$5:$C$204,MATCH($F1724,'المنتجات'!$A$5:$A$204,0))*G1724,0))</f>
        <v/>
      </c>
      <c r="N1724" s="18">
        <f>IF(AND(B1724&amp;""="",F1724&amp;""=""),"",IF(I1724="تم التسليم",IFERROR(INDEX('المحافظات'!$C$5:$C$44,MATCH($E1724,'المحافظات'!$A$5:$A$44,0)),0),IF(I1724="مرتجع",IFERROR(INDEX('المحافظات'!$D$5:$D$44,MATCH($E1724,'المحافظات'!$A$5:$A$44,0)),0),0)))</f>
        <v/>
      </c>
      <c r="O1724" s="18">
        <f>IF(AND(B1724&amp;""="",F1724&amp;""=""),"",IF(I1724="تم التسليم",K1724+L1724-M1724-N1724,IF(I1724="مرتجع",-N1724,IF(I1724="ملغي",0,""))))</f>
        <v/>
      </c>
      <c r="P1724" s="6">
        <f>IF(AND(B1724&amp;""="",F1724&amp;""=""),"",IF(NOT(ISNUMBER(MATCH(F1724,'المنتجات'!$A$5:$A$204,0))),"كود المنتج غير معروف",IF(NOT(ISNUMBER(MATCH(E1724,'المحافظات'!$A$5:$A$44,0))),"المنطقة غير معروفة",IF(K1724&lt;0,"الخصم أكبر من قيمة الطلب",IF(I1724&amp;""="","اكتب الحالة","")))))</f>
        <v/>
      </c>
    </row>
    <row r="1725">
      <c r="A1725" s="17" t="n"/>
      <c r="B1725" s="5" t="n"/>
      <c r="C1725" s="5" t="n"/>
      <c r="D1725" s="13" t="n"/>
      <c r="E1725" s="5" t="n"/>
      <c r="F1725" s="5" t="n"/>
      <c r="G1725" s="15" t="n"/>
      <c r="H1725" s="14" t="n"/>
      <c r="I1725" s="5" t="n"/>
      <c r="J1725" s="6">
        <f>IF(AND(B1725&amp;""="",F1725&amp;""=""),"",IFERROR(INDEX('المنتجات'!$B$5:$B$204,MATCH($F1725,'المنتجات'!$A$5:$A$204,0))&amp;"",""))</f>
        <v/>
      </c>
      <c r="K1725" s="18">
        <f>IF(AND(B1725&amp;""="",F1725&amp;""=""),"",IFERROR(INDEX('المنتجات'!$D$5:$D$204,MATCH($F1725,'المنتجات'!$A$5:$A$204,0))*G1725-H1725,0))</f>
        <v/>
      </c>
      <c r="L1725" s="18">
        <f>IF(AND(B1725&amp;""="",F1725&amp;""=""),"",IF(I1725="تم التسليم",IFERROR(INDEX('المحافظات'!$B$5:$B$44,MATCH($E1725,'المحافظات'!$A$5:$A$44,0)),0),0))</f>
        <v/>
      </c>
      <c r="M1725" s="18">
        <f>IF(AND(B1725&amp;""="",F1725&amp;""=""),"",IFERROR(INDEX('المنتجات'!$C$5:$C$204,MATCH($F1725,'المنتجات'!$A$5:$A$204,0))*G1725,0))</f>
        <v/>
      </c>
      <c r="N1725" s="18">
        <f>IF(AND(B1725&amp;""="",F1725&amp;""=""),"",IF(I1725="تم التسليم",IFERROR(INDEX('المحافظات'!$C$5:$C$44,MATCH($E1725,'المحافظات'!$A$5:$A$44,0)),0),IF(I1725="مرتجع",IFERROR(INDEX('المحافظات'!$D$5:$D$44,MATCH($E1725,'المحافظات'!$A$5:$A$44,0)),0),0)))</f>
        <v/>
      </c>
      <c r="O1725" s="18">
        <f>IF(AND(B1725&amp;""="",F1725&amp;""=""),"",IF(I1725="تم التسليم",K1725+L1725-M1725-N1725,IF(I1725="مرتجع",-N1725,IF(I1725="ملغي",0,""))))</f>
        <v/>
      </c>
      <c r="P1725" s="6">
        <f>IF(AND(B1725&amp;""="",F1725&amp;""=""),"",IF(NOT(ISNUMBER(MATCH(F1725,'المنتجات'!$A$5:$A$204,0))),"كود المنتج غير معروف",IF(NOT(ISNUMBER(MATCH(E1725,'المحافظات'!$A$5:$A$44,0))),"المنطقة غير معروفة",IF(K1725&lt;0,"الخصم أكبر من قيمة الطلب",IF(I1725&amp;""="","اكتب الحالة","")))))</f>
        <v/>
      </c>
    </row>
    <row r="1726">
      <c r="A1726" s="17" t="n"/>
      <c r="B1726" s="5" t="n"/>
      <c r="C1726" s="5" t="n"/>
      <c r="D1726" s="13" t="n"/>
      <c r="E1726" s="5" t="n"/>
      <c r="F1726" s="5" t="n"/>
      <c r="G1726" s="15" t="n"/>
      <c r="H1726" s="14" t="n"/>
      <c r="I1726" s="5" t="n"/>
      <c r="J1726" s="6">
        <f>IF(AND(B1726&amp;""="",F1726&amp;""=""),"",IFERROR(INDEX('المنتجات'!$B$5:$B$204,MATCH($F1726,'المنتجات'!$A$5:$A$204,0))&amp;"",""))</f>
        <v/>
      </c>
      <c r="K1726" s="18">
        <f>IF(AND(B1726&amp;""="",F1726&amp;""=""),"",IFERROR(INDEX('المنتجات'!$D$5:$D$204,MATCH($F1726,'المنتجات'!$A$5:$A$204,0))*G1726-H1726,0))</f>
        <v/>
      </c>
      <c r="L1726" s="18">
        <f>IF(AND(B1726&amp;""="",F1726&amp;""=""),"",IF(I1726="تم التسليم",IFERROR(INDEX('المحافظات'!$B$5:$B$44,MATCH($E1726,'المحافظات'!$A$5:$A$44,0)),0),0))</f>
        <v/>
      </c>
      <c r="M1726" s="18">
        <f>IF(AND(B1726&amp;""="",F1726&amp;""=""),"",IFERROR(INDEX('المنتجات'!$C$5:$C$204,MATCH($F1726,'المنتجات'!$A$5:$A$204,0))*G1726,0))</f>
        <v/>
      </c>
      <c r="N1726" s="18">
        <f>IF(AND(B1726&amp;""="",F1726&amp;""=""),"",IF(I1726="تم التسليم",IFERROR(INDEX('المحافظات'!$C$5:$C$44,MATCH($E1726,'المحافظات'!$A$5:$A$44,0)),0),IF(I1726="مرتجع",IFERROR(INDEX('المحافظات'!$D$5:$D$44,MATCH($E1726,'المحافظات'!$A$5:$A$44,0)),0),0)))</f>
        <v/>
      </c>
      <c r="O1726" s="18">
        <f>IF(AND(B1726&amp;""="",F1726&amp;""=""),"",IF(I1726="تم التسليم",K1726+L1726-M1726-N1726,IF(I1726="مرتجع",-N1726,IF(I1726="ملغي",0,""))))</f>
        <v/>
      </c>
      <c r="P1726" s="6">
        <f>IF(AND(B1726&amp;""="",F1726&amp;""=""),"",IF(NOT(ISNUMBER(MATCH(F1726,'المنتجات'!$A$5:$A$204,0))),"كود المنتج غير معروف",IF(NOT(ISNUMBER(MATCH(E1726,'المحافظات'!$A$5:$A$44,0))),"المنطقة غير معروفة",IF(K1726&lt;0,"الخصم أكبر من قيمة الطلب",IF(I1726&amp;""="","اكتب الحالة","")))))</f>
        <v/>
      </c>
    </row>
    <row r="1727">
      <c r="A1727" s="17" t="n"/>
      <c r="B1727" s="5" t="n"/>
      <c r="C1727" s="5" t="n"/>
      <c r="D1727" s="13" t="n"/>
      <c r="E1727" s="5" t="n"/>
      <c r="F1727" s="5" t="n"/>
      <c r="G1727" s="15" t="n"/>
      <c r="H1727" s="14" t="n"/>
      <c r="I1727" s="5" t="n"/>
      <c r="J1727" s="6">
        <f>IF(AND(B1727&amp;""="",F1727&amp;""=""),"",IFERROR(INDEX('المنتجات'!$B$5:$B$204,MATCH($F1727,'المنتجات'!$A$5:$A$204,0))&amp;"",""))</f>
        <v/>
      </c>
      <c r="K1727" s="18">
        <f>IF(AND(B1727&amp;""="",F1727&amp;""=""),"",IFERROR(INDEX('المنتجات'!$D$5:$D$204,MATCH($F1727,'المنتجات'!$A$5:$A$204,0))*G1727-H1727,0))</f>
        <v/>
      </c>
      <c r="L1727" s="18">
        <f>IF(AND(B1727&amp;""="",F1727&amp;""=""),"",IF(I1727="تم التسليم",IFERROR(INDEX('المحافظات'!$B$5:$B$44,MATCH($E1727,'المحافظات'!$A$5:$A$44,0)),0),0))</f>
        <v/>
      </c>
      <c r="M1727" s="18">
        <f>IF(AND(B1727&amp;""="",F1727&amp;""=""),"",IFERROR(INDEX('المنتجات'!$C$5:$C$204,MATCH($F1727,'المنتجات'!$A$5:$A$204,0))*G1727,0))</f>
        <v/>
      </c>
      <c r="N1727" s="18">
        <f>IF(AND(B1727&amp;""="",F1727&amp;""=""),"",IF(I1727="تم التسليم",IFERROR(INDEX('المحافظات'!$C$5:$C$44,MATCH($E1727,'المحافظات'!$A$5:$A$44,0)),0),IF(I1727="مرتجع",IFERROR(INDEX('المحافظات'!$D$5:$D$44,MATCH($E1727,'المحافظات'!$A$5:$A$44,0)),0),0)))</f>
        <v/>
      </c>
      <c r="O1727" s="18">
        <f>IF(AND(B1727&amp;""="",F1727&amp;""=""),"",IF(I1727="تم التسليم",K1727+L1727-M1727-N1727,IF(I1727="مرتجع",-N1727,IF(I1727="ملغي",0,""))))</f>
        <v/>
      </c>
      <c r="P1727" s="6">
        <f>IF(AND(B1727&amp;""="",F1727&amp;""=""),"",IF(NOT(ISNUMBER(MATCH(F1727,'المنتجات'!$A$5:$A$204,0))),"كود المنتج غير معروف",IF(NOT(ISNUMBER(MATCH(E1727,'المحافظات'!$A$5:$A$44,0))),"المنطقة غير معروفة",IF(K1727&lt;0,"الخصم أكبر من قيمة الطلب",IF(I1727&amp;""="","اكتب الحالة","")))))</f>
        <v/>
      </c>
    </row>
    <row r="1728">
      <c r="A1728" s="17" t="n"/>
      <c r="B1728" s="5" t="n"/>
      <c r="C1728" s="5" t="n"/>
      <c r="D1728" s="13" t="n"/>
      <c r="E1728" s="5" t="n"/>
      <c r="F1728" s="5" t="n"/>
      <c r="G1728" s="15" t="n"/>
      <c r="H1728" s="14" t="n"/>
      <c r="I1728" s="5" t="n"/>
      <c r="J1728" s="6">
        <f>IF(AND(B1728&amp;""="",F1728&amp;""=""),"",IFERROR(INDEX('المنتجات'!$B$5:$B$204,MATCH($F1728,'المنتجات'!$A$5:$A$204,0))&amp;"",""))</f>
        <v/>
      </c>
      <c r="K1728" s="18">
        <f>IF(AND(B1728&amp;""="",F1728&amp;""=""),"",IFERROR(INDEX('المنتجات'!$D$5:$D$204,MATCH($F1728,'المنتجات'!$A$5:$A$204,0))*G1728-H1728,0))</f>
        <v/>
      </c>
      <c r="L1728" s="18">
        <f>IF(AND(B1728&amp;""="",F1728&amp;""=""),"",IF(I1728="تم التسليم",IFERROR(INDEX('المحافظات'!$B$5:$B$44,MATCH($E1728,'المحافظات'!$A$5:$A$44,0)),0),0))</f>
        <v/>
      </c>
      <c r="M1728" s="18">
        <f>IF(AND(B1728&amp;""="",F1728&amp;""=""),"",IFERROR(INDEX('المنتجات'!$C$5:$C$204,MATCH($F1728,'المنتجات'!$A$5:$A$204,0))*G1728,0))</f>
        <v/>
      </c>
      <c r="N1728" s="18">
        <f>IF(AND(B1728&amp;""="",F1728&amp;""=""),"",IF(I1728="تم التسليم",IFERROR(INDEX('المحافظات'!$C$5:$C$44,MATCH($E1728,'المحافظات'!$A$5:$A$44,0)),0),IF(I1728="مرتجع",IFERROR(INDEX('المحافظات'!$D$5:$D$44,MATCH($E1728,'المحافظات'!$A$5:$A$44,0)),0),0)))</f>
        <v/>
      </c>
      <c r="O1728" s="18">
        <f>IF(AND(B1728&amp;""="",F1728&amp;""=""),"",IF(I1728="تم التسليم",K1728+L1728-M1728-N1728,IF(I1728="مرتجع",-N1728,IF(I1728="ملغي",0,""))))</f>
        <v/>
      </c>
      <c r="P1728" s="6">
        <f>IF(AND(B1728&amp;""="",F1728&amp;""=""),"",IF(NOT(ISNUMBER(MATCH(F1728,'المنتجات'!$A$5:$A$204,0))),"كود المنتج غير معروف",IF(NOT(ISNUMBER(MATCH(E1728,'المحافظات'!$A$5:$A$44,0))),"المنطقة غير معروفة",IF(K1728&lt;0,"الخصم أكبر من قيمة الطلب",IF(I1728&amp;""="","اكتب الحالة","")))))</f>
        <v/>
      </c>
    </row>
    <row r="1729">
      <c r="A1729" s="17" t="n"/>
      <c r="B1729" s="5" t="n"/>
      <c r="C1729" s="5" t="n"/>
      <c r="D1729" s="13" t="n"/>
      <c r="E1729" s="5" t="n"/>
      <c r="F1729" s="5" t="n"/>
      <c r="G1729" s="15" t="n"/>
      <c r="H1729" s="14" t="n"/>
      <c r="I1729" s="5" t="n"/>
      <c r="J1729" s="6">
        <f>IF(AND(B1729&amp;""="",F1729&amp;""=""),"",IFERROR(INDEX('المنتجات'!$B$5:$B$204,MATCH($F1729,'المنتجات'!$A$5:$A$204,0))&amp;"",""))</f>
        <v/>
      </c>
      <c r="K1729" s="18">
        <f>IF(AND(B1729&amp;""="",F1729&amp;""=""),"",IFERROR(INDEX('المنتجات'!$D$5:$D$204,MATCH($F1729,'المنتجات'!$A$5:$A$204,0))*G1729-H1729,0))</f>
        <v/>
      </c>
      <c r="L1729" s="18">
        <f>IF(AND(B1729&amp;""="",F1729&amp;""=""),"",IF(I1729="تم التسليم",IFERROR(INDEX('المحافظات'!$B$5:$B$44,MATCH($E1729,'المحافظات'!$A$5:$A$44,0)),0),0))</f>
        <v/>
      </c>
      <c r="M1729" s="18">
        <f>IF(AND(B1729&amp;""="",F1729&amp;""=""),"",IFERROR(INDEX('المنتجات'!$C$5:$C$204,MATCH($F1729,'المنتجات'!$A$5:$A$204,0))*G1729,0))</f>
        <v/>
      </c>
      <c r="N1729" s="18">
        <f>IF(AND(B1729&amp;""="",F1729&amp;""=""),"",IF(I1729="تم التسليم",IFERROR(INDEX('المحافظات'!$C$5:$C$44,MATCH($E1729,'المحافظات'!$A$5:$A$44,0)),0),IF(I1729="مرتجع",IFERROR(INDEX('المحافظات'!$D$5:$D$44,MATCH($E1729,'المحافظات'!$A$5:$A$44,0)),0),0)))</f>
        <v/>
      </c>
      <c r="O1729" s="18">
        <f>IF(AND(B1729&amp;""="",F1729&amp;""=""),"",IF(I1729="تم التسليم",K1729+L1729-M1729-N1729,IF(I1729="مرتجع",-N1729,IF(I1729="ملغي",0,""))))</f>
        <v/>
      </c>
      <c r="P1729" s="6">
        <f>IF(AND(B1729&amp;""="",F1729&amp;""=""),"",IF(NOT(ISNUMBER(MATCH(F1729,'المنتجات'!$A$5:$A$204,0))),"كود المنتج غير معروف",IF(NOT(ISNUMBER(MATCH(E1729,'المحافظات'!$A$5:$A$44,0))),"المنطقة غير معروفة",IF(K1729&lt;0,"الخصم أكبر من قيمة الطلب",IF(I1729&amp;""="","اكتب الحالة","")))))</f>
        <v/>
      </c>
    </row>
    <row r="1730">
      <c r="A1730" s="17" t="n"/>
      <c r="B1730" s="5" t="n"/>
      <c r="C1730" s="5" t="n"/>
      <c r="D1730" s="13" t="n"/>
      <c r="E1730" s="5" t="n"/>
      <c r="F1730" s="5" t="n"/>
      <c r="G1730" s="15" t="n"/>
      <c r="H1730" s="14" t="n"/>
      <c r="I1730" s="5" t="n"/>
      <c r="J1730" s="6">
        <f>IF(AND(B1730&amp;""="",F1730&amp;""=""),"",IFERROR(INDEX('المنتجات'!$B$5:$B$204,MATCH($F1730,'المنتجات'!$A$5:$A$204,0))&amp;"",""))</f>
        <v/>
      </c>
      <c r="K1730" s="18">
        <f>IF(AND(B1730&amp;""="",F1730&amp;""=""),"",IFERROR(INDEX('المنتجات'!$D$5:$D$204,MATCH($F1730,'المنتجات'!$A$5:$A$204,0))*G1730-H1730,0))</f>
        <v/>
      </c>
      <c r="L1730" s="18">
        <f>IF(AND(B1730&amp;""="",F1730&amp;""=""),"",IF(I1730="تم التسليم",IFERROR(INDEX('المحافظات'!$B$5:$B$44,MATCH($E1730,'المحافظات'!$A$5:$A$44,0)),0),0))</f>
        <v/>
      </c>
      <c r="M1730" s="18">
        <f>IF(AND(B1730&amp;""="",F1730&amp;""=""),"",IFERROR(INDEX('المنتجات'!$C$5:$C$204,MATCH($F1730,'المنتجات'!$A$5:$A$204,0))*G1730,0))</f>
        <v/>
      </c>
      <c r="N1730" s="18">
        <f>IF(AND(B1730&amp;""="",F1730&amp;""=""),"",IF(I1730="تم التسليم",IFERROR(INDEX('المحافظات'!$C$5:$C$44,MATCH($E1730,'المحافظات'!$A$5:$A$44,0)),0),IF(I1730="مرتجع",IFERROR(INDEX('المحافظات'!$D$5:$D$44,MATCH($E1730,'المحافظات'!$A$5:$A$44,0)),0),0)))</f>
        <v/>
      </c>
      <c r="O1730" s="18">
        <f>IF(AND(B1730&amp;""="",F1730&amp;""=""),"",IF(I1730="تم التسليم",K1730+L1730-M1730-N1730,IF(I1730="مرتجع",-N1730,IF(I1730="ملغي",0,""))))</f>
        <v/>
      </c>
      <c r="P1730" s="6">
        <f>IF(AND(B1730&amp;""="",F1730&amp;""=""),"",IF(NOT(ISNUMBER(MATCH(F1730,'المنتجات'!$A$5:$A$204,0))),"كود المنتج غير معروف",IF(NOT(ISNUMBER(MATCH(E1730,'المحافظات'!$A$5:$A$44,0))),"المنطقة غير معروفة",IF(K1730&lt;0,"الخصم أكبر من قيمة الطلب",IF(I1730&amp;""="","اكتب الحالة","")))))</f>
        <v/>
      </c>
    </row>
    <row r="1731">
      <c r="A1731" s="17" t="n"/>
      <c r="B1731" s="5" t="n"/>
      <c r="C1731" s="5" t="n"/>
      <c r="D1731" s="13" t="n"/>
      <c r="E1731" s="5" t="n"/>
      <c r="F1731" s="5" t="n"/>
      <c r="G1731" s="15" t="n"/>
      <c r="H1731" s="14" t="n"/>
      <c r="I1731" s="5" t="n"/>
      <c r="J1731" s="6">
        <f>IF(AND(B1731&amp;""="",F1731&amp;""=""),"",IFERROR(INDEX('المنتجات'!$B$5:$B$204,MATCH($F1731,'المنتجات'!$A$5:$A$204,0))&amp;"",""))</f>
        <v/>
      </c>
      <c r="K1731" s="18">
        <f>IF(AND(B1731&amp;""="",F1731&amp;""=""),"",IFERROR(INDEX('المنتجات'!$D$5:$D$204,MATCH($F1731,'المنتجات'!$A$5:$A$204,0))*G1731-H1731,0))</f>
        <v/>
      </c>
      <c r="L1731" s="18">
        <f>IF(AND(B1731&amp;""="",F1731&amp;""=""),"",IF(I1731="تم التسليم",IFERROR(INDEX('المحافظات'!$B$5:$B$44,MATCH($E1731,'المحافظات'!$A$5:$A$44,0)),0),0))</f>
        <v/>
      </c>
      <c r="M1731" s="18">
        <f>IF(AND(B1731&amp;""="",F1731&amp;""=""),"",IFERROR(INDEX('المنتجات'!$C$5:$C$204,MATCH($F1731,'المنتجات'!$A$5:$A$204,0))*G1731,0))</f>
        <v/>
      </c>
      <c r="N1731" s="18">
        <f>IF(AND(B1731&amp;""="",F1731&amp;""=""),"",IF(I1731="تم التسليم",IFERROR(INDEX('المحافظات'!$C$5:$C$44,MATCH($E1731,'المحافظات'!$A$5:$A$44,0)),0),IF(I1731="مرتجع",IFERROR(INDEX('المحافظات'!$D$5:$D$44,MATCH($E1731,'المحافظات'!$A$5:$A$44,0)),0),0)))</f>
        <v/>
      </c>
      <c r="O1731" s="18">
        <f>IF(AND(B1731&amp;""="",F1731&amp;""=""),"",IF(I1731="تم التسليم",K1731+L1731-M1731-N1731,IF(I1731="مرتجع",-N1731,IF(I1731="ملغي",0,""))))</f>
        <v/>
      </c>
      <c r="P1731" s="6">
        <f>IF(AND(B1731&amp;""="",F1731&amp;""=""),"",IF(NOT(ISNUMBER(MATCH(F1731,'المنتجات'!$A$5:$A$204,0))),"كود المنتج غير معروف",IF(NOT(ISNUMBER(MATCH(E1731,'المحافظات'!$A$5:$A$44,0))),"المنطقة غير معروفة",IF(K1731&lt;0,"الخصم أكبر من قيمة الطلب",IF(I1731&amp;""="","اكتب الحالة","")))))</f>
        <v/>
      </c>
    </row>
    <row r="1732">
      <c r="A1732" s="17" t="n"/>
      <c r="B1732" s="5" t="n"/>
      <c r="C1732" s="5" t="n"/>
      <c r="D1732" s="13" t="n"/>
      <c r="E1732" s="5" t="n"/>
      <c r="F1732" s="5" t="n"/>
      <c r="G1732" s="15" t="n"/>
      <c r="H1732" s="14" t="n"/>
      <c r="I1732" s="5" t="n"/>
      <c r="J1732" s="6">
        <f>IF(AND(B1732&amp;""="",F1732&amp;""=""),"",IFERROR(INDEX('المنتجات'!$B$5:$B$204,MATCH($F1732,'المنتجات'!$A$5:$A$204,0))&amp;"",""))</f>
        <v/>
      </c>
      <c r="K1732" s="18">
        <f>IF(AND(B1732&amp;""="",F1732&amp;""=""),"",IFERROR(INDEX('المنتجات'!$D$5:$D$204,MATCH($F1732,'المنتجات'!$A$5:$A$204,0))*G1732-H1732,0))</f>
        <v/>
      </c>
      <c r="L1732" s="18">
        <f>IF(AND(B1732&amp;""="",F1732&amp;""=""),"",IF(I1732="تم التسليم",IFERROR(INDEX('المحافظات'!$B$5:$B$44,MATCH($E1732,'المحافظات'!$A$5:$A$44,0)),0),0))</f>
        <v/>
      </c>
      <c r="M1732" s="18">
        <f>IF(AND(B1732&amp;""="",F1732&amp;""=""),"",IFERROR(INDEX('المنتجات'!$C$5:$C$204,MATCH($F1732,'المنتجات'!$A$5:$A$204,0))*G1732,0))</f>
        <v/>
      </c>
      <c r="N1732" s="18">
        <f>IF(AND(B1732&amp;""="",F1732&amp;""=""),"",IF(I1732="تم التسليم",IFERROR(INDEX('المحافظات'!$C$5:$C$44,MATCH($E1732,'المحافظات'!$A$5:$A$44,0)),0),IF(I1732="مرتجع",IFERROR(INDEX('المحافظات'!$D$5:$D$44,MATCH($E1732,'المحافظات'!$A$5:$A$44,0)),0),0)))</f>
        <v/>
      </c>
      <c r="O1732" s="18">
        <f>IF(AND(B1732&amp;""="",F1732&amp;""=""),"",IF(I1732="تم التسليم",K1732+L1732-M1732-N1732,IF(I1732="مرتجع",-N1732,IF(I1732="ملغي",0,""))))</f>
        <v/>
      </c>
      <c r="P1732" s="6">
        <f>IF(AND(B1732&amp;""="",F1732&amp;""=""),"",IF(NOT(ISNUMBER(MATCH(F1732,'المنتجات'!$A$5:$A$204,0))),"كود المنتج غير معروف",IF(NOT(ISNUMBER(MATCH(E1732,'المحافظات'!$A$5:$A$44,0))),"المنطقة غير معروفة",IF(K1732&lt;0,"الخصم أكبر من قيمة الطلب",IF(I1732&amp;""="","اكتب الحالة","")))))</f>
        <v/>
      </c>
    </row>
    <row r="1733">
      <c r="A1733" s="17" t="n"/>
      <c r="B1733" s="5" t="n"/>
      <c r="C1733" s="5" t="n"/>
      <c r="D1733" s="13" t="n"/>
      <c r="E1733" s="5" t="n"/>
      <c r="F1733" s="5" t="n"/>
      <c r="G1733" s="15" t="n"/>
      <c r="H1733" s="14" t="n"/>
      <c r="I1733" s="5" t="n"/>
      <c r="J1733" s="6">
        <f>IF(AND(B1733&amp;""="",F1733&amp;""=""),"",IFERROR(INDEX('المنتجات'!$B$5:$B$204,MATCH($F1733,'المنتجات'!$A$5:$A$204,0))&amp;"",""))</f>
        <v/>
      </c>
      <c r="K1733" s="18">
        <f>IF(AND(B1733&amp;""="",F1733&amp;""=""),"",IFERROR(INDEX('المنتجات'!$D$5:$D$204,MATCH($F1733,'المنتجات'!$A$5:$A$204,0))*G1733-H1733,0))</f>
        <v/>
      </c>
      <c r="L1733" s="18">
        <f>IF(AND(B1733&amp;""="",F1733&amp;""=""),"",IF(I1733="تم التسليم",IFERROR(INDEX('المحافظات'!$B$5:$B$44,MATCH($E1733,'المحافظات'!$A$5:$A$44,0)),0),0))</f>
        <v/>
      </c>
      <c r="M1733" s="18">
        <f>IF(AND(B1733&amp;""="",F1733&amp;""=""),"",IFERROR(INDEX('المنتجات'!$C$5:$C$204,MATCH($F1733,'المنتجات'!$A$5:$A$204,0))*G1733,0))</f>
        <v/>
      </c>
      <c r="N1733" s="18">
        <f>IF(AND(B1733&amp;""="",F1733&amp;""=""),"",IF(I1733="تم التسليم",IFERROR(INDEX('المحافظات'!$C$5:$C$44,MATCH($E1733,'المحافظات'!$A$5:$A$44,0)),0),IF(I1733="مرتجع",IFERROR(INDEX('المحافظات'!$D$5:$D$44,MATCH($E1733,'المحافظات'!$A$5:$A$44,0)),0),0)))</f>
        <v/>
      </c>
      <c r="O1733" s="18">
        <f>IF(AND(B1733&amp;""="",F1733&amp;""=""),"",IF(I1733="تم التسليم",K1733+L1733-M1733-N1733,IF(I1733="مرتجع",-N1733,IF(I1733="ملغي",0,""))))</f>
        <v/>
      </c>
      <c r="P1733" s="6">
        <f>IF(AND(B1733&amp;""="",F1733&amp;""=""),"",IF(NOT(ISNUMBER(MATCH(F1733,'المنتجات'!$A$5:$A$204,0))),"كود المنتج غير معروف",IF(NOT(ISNUMBER(MATCH(E1733,'المحافظات'!$A$5:$A$44,0))),"المنطقة غير معروفة",IF(K1733&lt;0,"الخصم أكبر من قيمة الطلب",IF(I1733&amp;""="","اكتب الحالة","")))))</f>
        <v/>
      </c>
    </row>
    <row r="1734">
      <c r="A1734" s="17" t="n"/>
      <c r="B1734" s="5" t="n"/>
      <c r="C1734" s="5" t="n"/>
      <c r="D1734" s="13" t="n"/>
      <c r="E1734" s="5" t="n"/>
      <c r="F1734" s="5" t="n"/>
      <c r="G1734" s="15" t="n"/>
      <c r="H1734" s="14" t="n"/>
      <c r="I1734" s="5" t="n"/>
      <c r="J1734" s="6">
        <f>IF(AND(B1734&amp;""="",F1734&amp;""=""),"",IFERROR(INDEX('المنتجات'!$B$5:$B$204,MATCH($F1734,'المنتجات'!$A$5:$A$204,0))&amp;"",""))</f>
        <v/>
      </c>
      <c r="K1734" s="18">
        <f>IF(AND(B1734&amp;""="",F1734&amp;""=""),"",IFERROR(INDEX('المنتجات'!$D$5:$D$204,MATCH($F1734,'المنتجات'!$A$5:$A$204,0))*G1734-H1734,0))</f>
        <v/>
      </c>
      <c r="L1734" s="18">
        <f>IF(AND(B1734&amp;""="",F1734&amp;""=""),"",IF(I1734="تم التسليم",IFERROR(INDEX('المحافظات'!$B$5:$B$44,MATCH($E1734,'المحافظات'!$A$5:$A$44,0)),0),0))</f>
        <v/>
      </c>
      <c r="M1734" s="18">
        <f>IF(AND(B1734&amp;""="",F1734&amp;""=""),"",IFERROR(INDEX('المنتجات'!$C$5:$C$204,MATCH($F1734,'المنتجات'!$A$5:$A$204,0))*G1734,0))</f>
        <v/>
      </c>
      <c r="N1734" s="18">
        <f>IF(AND(B1734&amp;""="",F1734&amp;""=""),"",IF(I1734="تم التسليم",IFERROR(INDEX('المحافظات'!$C$5:$C$44,MATCH($E1734,'المحافظات'!$A$5:$A$44,0)),0),IF(I1734="مرتجع",IFERROR(INDEX('المحافظات'!$D$5:$D$44,MATCH($E1734,'المحافظات'!$A$5:$A$44,0)),0),0)))</f>
        <v/>
      </c>
      <c r="O1734" s="18">
        <f>IF(AND(B1734&amp;""="",F1734&amp;""=""),"",IF(I1734="تم التسليم",K1734+L1734-M1734-N1734,IF(I1734="مرتجع",-N1734,IF(I1734="ملغي",0,""))))</f>
        <v/>
      </c>
      <c r="P1734" s="6">
        <f>IF(AND(B1734&amp;""="",F1734&amp;""=""),"",IF(NOT(ISNUMBER(MATCH(F1734,'المنتجات'!$A$5:$A$204,0))),"كود المنتج غير معروف",IF(NOT(ISNUMBER(MATCH(E1734,'المحافظات'!$A$5:$A$44,0))),"المنطقة غير معروفة",IF(K1734&lt;0,"الخصم أكبر من قيمة الطلب",IF(I1734&amp;""="","اكتب الحالة","")))))</f>
        <v/>
      </c>
    </row>
    <row r="1735">
      <c r="A1735" s="17" t="n"/>
      <c r="B1735" s="5" t="n"/>
      <c r="C1735" s="5" t="n"/>
      <c r="D1735" s="13" t="n"/>
      <c r="E1735" s="5" t="n"/>
      <c r="F1735" s="5" t="n"/>
      <c r="G1735" s="15" t="n"/>
      <c r="H1735" s="14" t="n"/>
      <c r="I1735" s="5" t="n"/>
      <c r="J1735" s="6">
        <f>IF(AND(B1735&amp;""="",F1735&amp;""=""),"",IFERROR(INDEX('المنتجات'!$B$5:$B$204,MATCH($F1735,'المنتجات'!$A$5:$A$204,0))&amp;"",""))</f>
        <v/>
      </c>
      <c r="K1735" s="18">
        <f>IF(AND(B1735&amp;""="",F1735&amp;""=""),"",IFERROR(INDEX('المنتجات'!$D$5:$D$204,MATCH($F1735,'المنتجات'!$A$5:$A$204,0))*G1735-H1735,0))</f>
        <v/>
      </c>
      <c r="L1735" s="18">
        <f>IF(AND(B1735&amp;""="",F1735&amp;""=""),"",IF(I1735="تم التسليم",IFERROR(INDEX('المحافظات'!$B$5:$B$44,MATCH($E1735,'المحافظات'!$A$5:$A$44,0)),0),0))</f>
        <v/>
      </c>
      <c r="M1735" s="18">
        <f>IF(AND(B1735&amp;""="",F1735&amp;""=""),"",IFERROR(INDEX('المنتجات'!$C$5:$C$204,MATCH($F1735,'المنتجات'!$A$5:$A$204,0))*G1735,0))</f>
        <v/>
      </c>
      <c r="N1735" s="18">
        <f>IF(AND(B1735&amp;""="",F1735&amp;""=""),"",IF(I1735="تم التسليم",IFERROR(INDEX('المحافظات'!$C$5:$C$44,MATCH($E1735,'المحافظات'!$A$5:$A$44,0)),0),IF(I1735="مرتجع",IFERROR(INDEX('المحافظات'!$D$5:$D$44,MATCH($E1735,'المحافظات'!$A$5:$A$44,0)),0),0)))</f>
        <v/>
      </c>
      <c r="O1735" s="18">
        <f>IF(AND(B1735&amp;""="",F1735&amp;""=""),"",IF(I1735="تم التسليم",K1735+L1735-M1735-N1735,IF(I1735="مرتجع",-N1735,IF(I1735="ملغي",0,""))))</f>
        <v/>
      </c>
      <c r="P1735" s="6">
        <f>IF(AND(B1735&amp;""="",F1735&amp;""=""),"",IF(NOT(ISNUMBER(MATCH(F1735,'المنتجات'!$A$5:$A$204,0))),"كود المنتج غير معروف",IF(NOT(ISNUMBER(MATCH(E1735,'المحافظات'!$A$5:$A$44,0))),"المنطقة غير معروفة",IF(K1735&lt;0,"الخصم أكبر من قيمة الطلب",IF(I1735&amp;""="","اكتب الحالة","")))))</f>
        <v/>
      </c>
    </row>
    <row r="1736">
      <c r="A1736" s="17" t="n"/>
      <c r="B1736" s="5" t="n"/>
      <c r="C1736" s="5" t="n"/>
      <c r="D1736" s="13" t="n"/>
      <c r="E1736" s="5" t="n"/>
      <c r="F1736" s="5" t="n"/>
      <c r="G1736" s="15" t="n"/>
      <c r="H1736" s="14" t="n"/>
      <c r="I1736" s="5" t="n"/>
      <c r="J1736" s="6">
        <f>IF(AND(B1736&amp;""="",F1736&amp;""=""),"",IFERROR(INDEX('المنتجات'!$B$5:$B$204,MATCH($F1736,'المنتجات'!$A$5:$A$204,0))&amp;"",""))</f>
        <v/>
      </c>
      <c r="K1736" s="18">
        <f>IF(AND(B1736&amp;""="",F1736&amp;""=""),"",IFERROR(INDEX('المنتجات'!$D$5:$D$204,MATCH($F1736,'المنتجات'!$A$5:$A$204,0))*G1736-H1736,0))</f>
        <v/>
      </c>
      <c r="L1736" s="18">
        <f>IF(AND(B1736&amp;""="",F1736&amp;""=""),"",IF(I1736="تم التسليم",IFERROR(INDEX('المحافظات'!$B$5:$B$44,MATCH($E1736,'المحافظات'!$A$5:$A$44,0)),0),0))</f>
        <v/>
      </c>
      <c r="M1736" s="18">
        <f>IF(AND(B1736&amp;""="",F1736&amp;""=""),"",IFERROR(INDEX('المنتجات'!$C$5:$C$204,MATCH($F1736,'المنتجات'!$A$5:$A$204,0))*G1736,0))</f>
        <v/>
      </c>
      <c r="N1736" s="18">
        <f>IF(AND(B1736&amp;""="",F1736&amp;""=""),"",IF(I1736="تم التسليم",IFERROR(INDEX('المحافظات'!$C$5:$C$44,MATCH($E1736,'المحافظات'!$A$5:$A$44,0)),0),IF(I1736="مرتجع",IFERROR(INDEX('المحافظات'!$D$5:$D$44,MATCH($E1736,'المحافظات'!$A$5:$A$44,0)),0),0)))</f>
        <v/>
      </c>
      <c r="O1736" s="18">
        <f>IF(AND(B1736&amp;""="",F1736&amp;""=""),"",IF(I1736="تم التسليم",K1736+L1736-M1736-N1736,IF(I1736="مرتجع",-N1736,IF(I1736="ملغي",0,""))))</f>
        <v/>
      </c>
      <c r="P1736" s="6">
        <f>IF(AND(B1736&amp;""="",F1736&amp;""=""),"",IF(NOT(ISNUMBER(MATCH(F1736,'المنتجات'!$A$5:$A$204,0))),"كود المنتج غير معروف",IF(NOT(ISNUMBER(MATCH(E1736,'المحافظات'!$A$5:$A$44,0))),"المنطقة غير معروفة",IF(K1736&lt;0,"الخصم أكبر من قيمة الطلب",IF(I1736&amp;""="","اكتب الحالة","")))))</f>
        <v/>
      </c>
    </row>
    <row r="1737">
      <c r="A1737" s="17" t="n"/>
      <c r="B1737" s="5" t="n"/>
      <c r="C1737" s="5" t="n"/>
      <c r="D1737" s="13" t="n"/>
      <c r="E1737" s="5" t="n"/>
      <c r="F1737" s="5" t="n"/>
      <c r="G1737" s="15" t="n"/>
      <c r="H1737" s="14" t="n"/>
      <c r="I1737" s="5" t="n"/>
      <c r="J1737" s="6">
        <f>IF(AND(B1737&amp;""="",F1737&amp;""=""),"",IFERROR(INDEX('المنتجات'!$B$5:$B$204,MATCH($F1737,'المنتجات'!$A$5:$A$204,0))&amp;"",""))</f>
        <v/>
      </c>
      <c r="K1737" s="18">
        <f>IF(AND(B1737&amp;""="",F1737&amp;""=""),"",IFERROR(INDEX('المنتجات'!$D$5:$D$204,MATCH($F1737,'المنتجات'!$A$5:$A$204,0))*G1737-H1737,0))</f>
        <v/>
      </c>
      <c r="L1737" s="18">
        <f>IF(AND(B1737&amp;""="",F1737&amp;""=""),"",IF(I1737="تم التسليم",IFERROR(INDEX('المحافظات'!$B$5:$B$44,MATCH($E1737,'المحافظات'!$A$5:$A$44,0)),0),0))</f>
        <v/>
      </c>
      <c r="M1737" s="18">
        <f>IF(AND(B1737&amp;""="",F1737&amp;""=""),"",IFERROR(INDEX('المنتجات'!$C$5:$C$204,MATCH($F1737,'المنتجات'!$A$5:$A$204,0))*G1737,0))</f>
        <v/>
      </c>
      <c r="N1737" s="18">
        <f>IF(AND(B1737&amp;""="",F1737&amp;""=""),"",IF(I1737="تم التسليم",IFERROR(INDEX('المحافظات'!$C$5:$C$44,MATCH($E1737,'المحافظات'!$A$5:$A$44,0)),0),IF(I1737="مرتجع",IFERROR(INDEX('المحافظات'!$D$5:$D$44,MATCH($E1737,'المحافظات'!$A$5:$A$44,0)),0),0)))</f>
        <v/>
      </c>
      <c r="O1737" s="18">
        <f>IF(AND(B1737&amp;""="",F1737&amp;""=""),"",IF(I1737="تم التسليم",K1737+L1737-M1737-N1737,IF(I1737="مرتجع",-N1737,IF(I1737="ملغي",0,""))))</f>
        <v/>
      </c>
      <c r="P1737" s="6">
        <f>IF(AND(B1737&amp;""="",F1737&amp;""=""),"",IF(NOT(ISNUMBER(MATCH(F1737,'المنتجات'!$A$5:$A$204,0))),"كود المنتج غير معروف",IF(NOT(ISNUMBER(MATCH(E1737,'المحافظات'!$A$5:$A$44,0))),"المنطقة غير معروفة",IF(K1737&lt;0,"الخصم أكبر من قيمة الطلب",IF(I1737&amp;""="","اكتب الحالة","")))))</f>
        <v/>
      </c>
    </row>
    <row r="1738">
      <c r="A1738" s="17" t="n"/>
      <c r="B1738" s="5" t="n"/>
      <c r="C1738" s="5" t="n"/>
      <c r="D1738" s="13" t="n"/>
      <c r="E1738" s="5" t="n"/>
      <c r="F1738" s="5" t="n"/>
      <c r="G1738" s="15" t="n"/>
      <c r="H1738" s="14" t="n"/>
      <c r="I1738" s="5" t="n"/>
      <c r="J1738" s="6">
        <f>IF(AND(B1738&amp;""="",F1738&amp;""=""),"",IFERROR(INDEX('المنتجات'!$B$5:$B$204,MATCH($F1738,'المنتجات'!$A$5:$A$204,0))&amp;"",""))</f>
        <v/>
      </c>
      <c r="K1738" s="18">
        <f>IF(AND(B1738&amp;""="",F1738&amp;""=""),"",IFERROR(INDEX('المنتجات'!$D$5:$D$204,MATCH($F1738,'المنتجات'!$A$5:$A$204,0))*G1738-H1738,0))</f>
        <v/>
      </c>
      <c r="L1738" s="18">
        <f>IF(AND(B1738&amp;""="",F1738&amp;""=""),"",IF(I1738="تم التسليم",IFERROR(INDEX('المحافظات'!$B$5:$B$44,MATCH($E1738,'المحافظات'!$A$5:$A$44,0)),0),0))</f>
        <v/>
      </c>
      <c r="M1738" s="18">
        <f>IF(AND(B1738&amp;""="",F1738&amp;""=""),"",IFERROR(INDEX('المنتجات'!$C$5:$C$204,MATCH($F1738,'المنتجات'!$A$5:$A$204,0))*G1738,0))</f>
        <v/>
      </c>
      <c r="N1738" s="18">
        <f>IF(AND(B1738&amp;""="",F1738&amp;""=""),"",IF(I1738="تم التسليم",IFERROR(INDEX('المحافظات'!$C$5:$C$44,MATCH($E1738,'المحافظات'!$A$5:$A$44,0)),0),IF(I1738="مرتجع",IFERROR(INDEX('المحافظات'!$D$5:$D$44,MATCH($E1738,'المحافظات'!$A$5:$A$44,0)),0),0)))</f>
        <v/>
      </c>
      <c r="O1738" s="18">
        <f>IF(AND(B1738&amp;""="",F1738&amp;""=""),"",IF(I1738="تم التسليم",K1738+L1738-M1738-N1738,IF(I1738="مرتجع",-N1738,IF(I1738="ملغي",0,""))))</f>
        <v/>
      </c>
      <c r="P1738" s="6">
        <f>IF(AND(B1738&amp;""="",F1738&amp;""=""),"",IF(NOT(ISNUMBER(MATCH(F1738,'المنتجات'!$A$5:$A$204,0))),"كود المنتج غير معروف",IF(NOT(ISNUMBER(MATCH(E1738,'المحافظات'!$A$5:$A$44,0))),"المنطقة غير معروفة",IF(K1738&lt;0,"الخصم أكبر من قيمة الطلب",IF(I1738&amp;""="","اكتب الحالة","")))))</f>
        <v/>
      </c>
    </row>
    <row r="1739">
      <c r="A1739" s="17" t="n"/>
      <c r="B1739" s="5" t="n"/>
      <c r="C1739" s="5" t="n"/>
      <c r="D1739" s="13" t="n"/>
      <c r="E1739" s="5" t="n"/>
      <c r="F1739" s="5" t="n"/>
      <c r="G1739" s="15" t="n"/>
      <c r="H1739" s="14" t="n"/>
      <c r="I1739" s="5" t="n"/>
      <c r="J1739" s="6">
        <f>IF(AND(B1739&amp;""="",F1739&amp;""=""),"",IFERROR(INDEX('المنتجات'!$B$5:$B$204,MATCH($F1739,'المنتجات'!$A$5:$A$204,0))&amp;"",""))</f>
        <v/>
      </c>
      <c r="K1739" s="18">
        <f>IF(AND(B1739&amp;""="",F1739&amp;""=""),"",IFERROR(INDEX('المنتجات'!$D$5:$D$204,MATCH($F1739,'المنتجات'!$A$5:$A$204,0))*G1739-H1739,0))</f>
        <v/>
      </c>
      <c r="L1739" s="18">
        <f>IF(AND(B1739&amp;""="",F1739&amp;""=""),"",IF(I1739="تم التسليم",IFERROR(INDEX('المحافظات'!$B$5:$B$44,MATCH($E1739,'المحافظات'!$A$5:$A$44,0)),0),0))</f>
        <v/>
      </c>
      <c r="M1739" s="18">
        <f>IF(AND(B1739&amp;""="",F1739&amp;""=""),"",IFERROR(INDEX('المنتجات'!$C$5:$C$204,MATCH($F1739,'المنتجات'!$A$5:$A$204,0))*G1739,0))</f>
        <v/>
      </c>
      <c r="N1739" s="18">
        <f>IF(AND(B1739&amp;""="",F1739&amp;""=""),"",IF(I1739="تم التسليم",IFERROR(INDEX('المحافظات'!$C$5:$C$44,MATCH($E1739,'المحافظات'!$A$5:$A$44,0)),0),IF(I1739="مرتجع",IFERROR(INDEX('المحافظات'!$D$5:$D$44,MATCH($E1739,'المحافظات'!$A$5:$A$44,0)),0),0)))</f>
        <v/>
      </c>
      <c r="O1739" s="18">
        <f>IF(AND(B1739&amp;""="",F1739&amp;""=""),"",IF(I1739="تم التسليم",K1739+L1739-M1739-N1739,IF(I1739="مرتجع",-N1739,IF(I1739="ملغي",0,""))))</f>
        <v/>
      </c>
      <c r="P1739" s="6">
        <f>IF(AND(B1739&amp;""="",F1739&amp;""=""),"",IF(NOT(ISNUMBER(MATCH(F1739,'المنتجات'!$A$5:$A$204,0))),"كود المنتج غير معروف",IF(NOT(ISNUMBER(MATCH(E1739,'المحافظات'!$A$5:$A$44,0))),"المنطقة غير معروفة",IF(K1739&lt;0,"الخصم أكبر من قيمة الطلب",IF(I1739&amp;""="","اكتب الحالة","")))))</f>
        <v/>
      </c>
    </row>
    <row r="1740">
      <c r="A1740" s="17" t="n"/>
      <c r="B1740" s="5" t="n"/>
      <c r="C1740" s="5" t="n"/>
      <c r="D1740" s="13" t="n"/>
      <c r="E1740" s="5" t="n"/>
      <c r="F1740" s="5" t="n"/>
      <c r="G1740" s="15" t="n"/>
      <c r="H1740" s="14" t="n"/>
      <c r="I1740" s="5" t="n"/>
      <c r="J1740" s="6">
        <f>IF(AND(B1740&amp;""="",F1740&amp;""=""),"",IFERROR(INDEX('المنتجات'!$B$5:$B$204,MATCH($F1740,'المنتجات'!$A$5:$A$204,0))&amp;"",""))</f>
        <v/>
      </c>
      <c r="K1740" s="18">
        <f>IF(AND(B1740&amp;""="",F1740&amp;""=""),"",IFERROR(INDEX('المنتجات'!$D$5:$D$204,MATCH($F1740,'المنتجات'!$A$5:$A$204,0))*G1740-H1740,0))</f>
        <v/>
      </c>
      <c r="L1740" s="18">
        <f>IF(AND(B1740&amp;""="",F1740&amp;""=""),"",IF(I1740="تم التسليم",IFERROR(INDEX('المحافظات'!$B$5:$B$44,MATCH($E1740,'المحافظات'!$A$5:$A$44,0)),0),0))</f>
        <v/>
      </c>
      <c r="M1740" s="18">
        <f>IF(AND(B1740&amp;""="",F1740&amp;""=""),"",IFERROR(INDEX('المنتجات'!$C$5:$C$204,MATCH($F1740,'المنتجات'!$A$5:$A$204,0))*G1740,0))</f>
        <v/>
      </c>
      <c r="N1740" s="18">
        <f>IF(AND(B1740&amp;""="",F1740&amp;""=""),"",IF(I1740="تم التسليم",IFERROR(INDEX('المحافظات'!$C$5:$C$44,MATCH($E1740,'المحافظات'!$A$5:$A$44,0)),0),IF(I1740="مرتجع",IFERROR(INDEX('المحافظات'!$D$5:$D$44,MATCH($E1740,'المحافظات'!$A$5:$A$44,0)),0),0)))</f>
        <v/>
      </c>
      <c r="O1740" s="18">
        <f>IF(AND(B1740&amp;""="",F1740&amp;""=""),"",IF(I1740="تم التسليم",K1740+L1740-M1740-N1740,IF(I1740="مرتجع",-N1740,IF(I1740="ملغي",0,""))))</f>
        <v/>
      </c>
      <c r="P1740" s="6">
        <f>IF(AND(B1740&amp;""="",F1740&amp;""=""),"",IF(NOT(ISNUMBER(MATCH(F1740,'المنتجات'!$A$5:$A$204,0))),"كود المنتج غير معروف",IF(NOT(ISNUMBER(MATCH(E1740,'المحافظات'!$A$5:$A$44,0))),"المنطقة غير معروفة",IF(K1740&lt;0,"الخصم أكبر من قيمة الطلب",IF(I1740&amp;""="","اكتب الحالة","")))))</f>
        <v/>
      </c>
    </row>
    <row r="1741">
      <c r="A1741" s="17" t="n"/>
      <c r="B1741" s="5" t="n"/>
      <c r="C1741" s="5" t="n"/>
      <c r="D1741" s="13" t="n"/>
      <c r="E1741" s="5" t="n"/>
      <c r="F1741" s="5" t="n"/>
      <c r="G1741" s="15" t="n"/>
      <c r="H1741" s="14" t="n"/>
      <c r="I1741" s="5" t="n"/>
      <c r="J1741" s="6">
        <f>IF(AND(B1741&amp;""="",F1741&amp;""=""),"",IFERROR(INDEX('المنتجات'!$B$5:$B$204,MATCH($F1741,'المنتجات'!$A$5:$A$204,0))&amp;"",""))</f>
        <v/>
      </c>
      <c r="K1741" s="18">
        <f>IF(AND(B1741&amp;""="",F1741&amp;""=""),"",IFERROR(INDEX('المنتجات'!$D$5:$D$204,MATCH($F1741,'المنتجات'!$A$5:$A$204,0))*G1741-H1741,0))</f>
        <v/>
      </c>
      <c r="L1741" s="18">
        <f>IF(AND(B1741&amp;""="",F1741&amp;""=""),"",IF(I1741="تم التسليم",IFERROR(INDEX('المحافظات'!$B$5:$B$44,MATCH($E1741,'المحافظات'!$A$5:$A$44,0)),0),0))</f>
        <v/>
      </c>
      <c r="M1741" s="18">
        <f>IF(AND(B1741&amp;""="",F1741&amp;""=""),"",IFERROR(INDEX('المنتجات'!$C$5:$C$204,MATCH($F1741,'المنتجات'!$A$5:$A$204,0))*G1741,0))</f>
        <v/>
      </c>
      <c r="N1741" s="18">
        <f>IF(AND(B1741&amp;""="",F1741&amp;""=""),"",IF(I1741="تم التسليم",IFERROR(INDEX('المحافظات'!$C$5:$C$44,MATCH($E1741,'المحافظات'!$A$5:$A$44,0)),0),IF(I1741="مرتجع",IFERROR(INDEX('المحافظات'!$D$5:$D$44,MATCH($E1741,'المحافظات'!$A$5:$A$44,0)),0),0)))</f>
        <v/>
      </c>
      <c r="O1741" s="18">
        <f>IF(AND(B1741&amp;""="",F1741&amp;""=""),"",IF(I1741="تم التسليم",K1741+L1741-M1741-N1741,IF(I1741="مرتجع",-N1741,IF(I1741="ملغي",0,""))))</f>
        <v/>
      </c>
      <c r="P1741" s="6">
        <f>IF(AND(B1741&amp;""="",F1741&amp;""=""),"",IF(NOT(ISNUMBER(MATCH(F1741,'المنتجات'!$A$5:$A$204,0))),"كود المنتج غير معروف",IF(NOT(ISNUMBER(MATCH(E1741,'المحافظات'!$A$5:$A$44,0))),"المنطقة غير معروفة",IF(K1741&lt;0,"الخصم أكبر من قيمة الطلب",IF(I1741&amp;""="","اكتب الحالة","")))))</f>
        <v/>
      </c>
    </row>
    <row r="1742">
      <c r="A1742" s="17" t="n"/>
      <c r="B1742" s="5" t="n"/>
      <c r="C1742" s="5" t="n"/>
      <c r="D1742" s="13" t="n"/>
      <c r="E1742" s="5" t="n"/>
      <c r="F1742" s="5" t="n"/>
      <c r="G1742" s="15" t="n"/>
      <c r="H1742" s="14" t="n"/>
      <c r="I1742" s="5" t="n"/>
      <c r="J1742" s="6">
        <f>IF(AND(B1742&amp;""="",F1742&amp;""=""),"",IFERROR(INDEX('المنتجات'!$B$5:$B$204,MATCH($F1742,'المنتجات'!$A$5:$A$204,0))&amp;"",""))</f>
        <v/>
      </c>
      <c r="K1742" s="18">
        <f>IF(AND(B1742&amp;""="",F1742&amp;""=""),"",IFERROR(INDEX('المنتجات'!$D$5:$D$204,MATCH($F1742,'المنتجات'!$A$5:$A$204,0))*G1742-H1742,0))</f>
        <v/>
      </c>
      <c r="L1742" s="18">
        <f>IF(AND(B1742&amp;""="",F1742&amp;""=""),"",IF(I1742="تم التسليم",IFERROR(INDEX('المحافظات'!$B$5:$B$44,MATCH($E1742,'المحافظات'!$A$5:$A$44,0)),0),0))</f>
        <v/>
      </c>
      <c r="M1742" s="18">
        <f>IF(AND(B1742&amp;""="",F1742&amp;""=""),"",IFERROR(INDEX('المنتجات'!$C$5:$C$204,MATCH($F1742,'المنتجات'!$A$5:$A$204,0))*G1742,0))</f>
        <v/>
      </c>
      <c r="N1742" s="18">
        <f>IF(AND(B1742&amp;""="",F1742&amp;""=""),"",IF(I1742="تم التسليم",IFERROR(INDEX('المحافظات'!$C$5:$C$44,MATCH($E1742,'المحافظات'!$A$5:$A$44,0)),0),IF(I1742="مرتجع",IFERROR(INDEX('المحافظات'!$D$5:$D$44,MATCH($E1742,'المحافظات'!$A$5:$A$44,0)),0),0)))</f>
        <v/>
      </c>
      <c r="O1742" s="18">
        <f>IF(AND(B1742&amp;""="",F1742&amp;""=""),"",IF(I1742="تم التسليم",K1742+L1742-M1742-N1742,IF(I1742="مرتجع",-N1742,IF(I1742="ملغي",0,""))))</f>
        <v/>
      </c>
      <c r="P1742" s="6">
        <f>IF(AND(B1742&amp;""="",F1742&amp;""=""),"",IF(NOT(ISNUMBER(MATCH(F1742,'المنتجات'!$A$5:$A$204,0))),"كود المنتج غير معروف",IF(NOT(ISNUMBER(MATCH(E1742,'المحافظات'!$A$5:$A$44,0))),"المنطقة غير معروفة",IF(K1742&lt;0,"الخصم أكبر من قيمة الطلب",IF(I1742&amp;""="","اكتب الحالة","")))))</f>
        <v/>
      </c>
    </row>
    <row r="1743">
      <c r="A1743" s="17" t="n"/>
      <c r="B1743" s="5" t="n"/>
      <c r="C1743" s="5" t="n"/>
      <c r="D1743" s="13" t="n"/>
      <c r="E1743" s="5" t="n"/>
      <c r="F1743" s="5" t="n"/>
      <c r="G1743" s="15" t="n"/>
      <c r="H1743" s="14" t="n"/>
      <c r="I1743" s="5" t="n"/>
      <c r="J1743" s="6">
        <f>IF(AND(B1743&amp;""="",F1743&amp;""=""),"",IFERROR(INDEX('المنتجات'!$B$5:$B$204,MATCH($F1743,'المنتجات'!$A$5:$A$204,0))&amp;"",""))</f>
        <v/>
      </c>
      <c r="K1743" s="18">
        <f>IF(AND(B1743&amp;""="",F1743&amp;""=""),"",IFERROR(INDEX('المنتجات'!$D$5:$D$204,MATCH($F1743,'المنتجات'!$A$5:$A$204,0))*G1743-H1743,0))</f>
        <v/>
      </c>
      <c r="L1743" s="18">
        <f>IF(AND(B1743&amp;""="",F1743&amp;""=""),"",IF(I1743="تم التسليم",IFERROR(INDEX('المحافظات'!$B$5:$B$44,MATCH($E1743,'المحافظات'!$A$5:$A$44,0)),0),0))</f>
        <v/>
      </c>
      <c r="M1743" s="18">
        <f>IF(AND(B1743&amp;""="",F1743&amp;""=""),"",IFERROR(INDEX('المنتجات'!$C$5:$C$204,MATCH($F1743,'المنتجات'!$A$5:$A$204,0))*G1743,0))</f>
        <v/>
      </c>
      <c r="N1743" s="18">
        <f>IF(AND(B1743&amp;""="",F1743&amp;""=""),"",IF(I1743="تم التسليم",IFERROR(INDEX('المحافظات'!$C$5:$C$44,MATCH($E1743,'المحافظات'!$A$5:$A$44,0)),0),IF(I1743="مرتجع",IFERROR(INDEX('المحافظات'!$D$5:$D$44,MATCH($E1743,'المحافظات'!$A$5:$A$44,0)),0),0)))</f>
        <v/>
      </c>
      <c r="O1743" s="18">
        <f>IF(AND(B1743&amp;""="",F1743&amp;""=""),"",IF(I1743="تم التسليم",K1743+L1743-M1743-N1743,IF(I1743="مرتجع",-N1743,IF(I1743="ملغي",0,""))))</f>
        <v/>
      </c>
      <c r="P1743" s="6">
        <f>IF(AND(B1743&amp;""="",F1743&amp;""=""),"",IF(NOT(ISNUMBER(MATCH(F1743,'المنتجات'!$A$5:$A$204,0))),"كود المنتج غير معروف",IF(NOT(ISNUMBER(MATCH(E1743,'المحافظات'!$A$5:$A$44,0))),"المنطقة غير معروفة",IF(K1743&lt;0,"الخصم أكبر من قيمة الطلب",IF(I1743&amp;""="","اكتب الحالة","")))))</f>
        <v/>
      </c>
    </row>
    <row r="1744">
      <c r="A1744" s="17" t="n"/>
      <c r="B1744" s="5" t="n"/>
      <c r="C1744" s="5" t="n"/>
      <c r="D1744" s="13" t="n"/>
      <c r="E1744" s="5" t="n"/>
      <c r="F1744" s="5" t="n"/>
      <c r="G1744" s="15" t="n"/>
      <c r="H1744" s="14" t="n"/>
      <c r="I1744" s="5" t="n"/>
      <c r="J1744" s="6">
        <f>IF(AND(B1744&amp;""="",F1744&amp;""=""),"",IFERROR(INDEX('المنتجات'!$B$5:$B$204,MATCH($F1744,'المنتجات'!$A$5:$A$204,0))&amp;"",""))</f>
        <v/>
      </c>
      <c r="K1744" s="18">
        <f>IF(AND(B1744&amp;""="",F1744&amp;""=""),"",IFERROR(INDEX('المنتجات'!$D$5:$D$204,MATCH($F1744,'المنتجات'!$A$5:$A$204,0))*G1744-H1744,0))</f>
        <v/>
      </c>
      <c r="L1744" s="18">
        <f>IF(AND(B1744&amp;""="",F1744&amp;""=""),"",IF(I1744="تم التسليم",IFERROR(INDEX('المحافظات'!$B$5:$B$44,MATCH($E1744,'المحافظات'!$A$5:$A$44,0)),0),0))</f>
        <v/>
      </c>
      <c r="M1744" s="18">
        <f>IF(AND(B1744&amp;""="",F1744&amp;""=""),"",IFERROR(INDEX('المنتجات'!$C$5:$C$204,MATCH($F1744,'المنتجات'!$A$5:$A$204,0))*G1744,0))</f>
        <v/>
      </c>
      <c r="N1744" s="18">
        <f>IF(AND(B1744&amp;""="",F1744&amp;""=""),"",IF(I1744="تم التسليم",IFERROR(INDEX('المحافظات'!$C$5:$C$44,MATCH($E1744,'المحافظات'!$A$5:$A$44,0)),0),IF(I1744="مرتجع",IFERROR(INDEX('المحافظات'!$D$5:$D$44,MATCH($E1744,'المحافظات'!$A$5:$A$44,0)),0),0)))</f>
        <v/>
      </c>
      <c r="O1744" s="18">
        <f>IF(AND(B1744&amp;""="",F1744&amp;""=""),"",IF(I1744="تم التسليم",K1744+L1744-M1744-N1744,IF(I1744="مرتجع",-N1744,IF(I1744="ملغي",0,""))))</f>
        <v/>
      </c>
      <c r="P1744" s="6">
        <f>IF(AND(B1744&amp;""="",F1744&amp;""=""),"",IF(NOT(ISNUMBER(MATCH(F1744,'المنتجات'!$A$5:$A$204,0))),"كود المنتج غير معروف",IF(NOT(ISNUMBER(MATCH(E1744,'المحافظات'!$A$5:$A$44,0))),"المنطقة غير معروفة",IF(K1744&lt;0,"الخصم أكبر من قيمة الطلب",IF(I1744&amp;""="","اكتب الحالة","")))))</f>
        <v/>
      </c>
    </row>
    <row r="1745">
      <c r="A1745" s="17" t="n"/>
      <c r="B1745" s="5" t="n"/>
      <c r="C1745" s="5" t="n"/>
      <c r="D1745" s="13" t="n"/>
      <c r="E1745" s="5" t="n"/>
      <c r="F1745" s="5" t="n"/>
      <c r="G1745" s="15" t="n"/>
      <c r="H1745" s="14" t="n"/>
      <c r="I1745" s="5" t="n"/>
      <c r="J1745" s="6">
        <f>IF(AND(B1745&amp;""="",F1745&amp;""=""),"",IFERROR(INDEX('المنتجات'!$B$5:$B$204,MATCH($F1745,'المنتجات'!$A$5:$A$204,0))&amp;"",""))</f>
        <v/>
      </c>
      <c r="K1745" s="18">
        <f>IF(AND(B1745&amp;""="",F1745&amp;""=""),"",IFERROR(INDEX('المنتجات'!$D$5:$D$204,MATCH($F1745,'المنتجات'!$A$5:$A$204,0))*G1745-H1745,0))</f>
        <v/>
      </c>
      <c r="L1745" s="18">
        <f>IF(AND(B1745&amp;""="",F1745&amp;""=""),"",IF(I1745="تم التسليم",IFERROR(INDEX('المحافظات'!$B$5:$B$44,MATCH($E1745,'المحافظات'!$A$5:$A$44,0)),0),0))</f>
        <v/>
      </c>
      <c r="M1745" s="18">
        <f>IF(AND(B1745&amp;""="",F1745&amp;""=""),"",IFERROR(INDEX('المنتجات'!$C$5:$C$204,MATCH($F1745,'المنتجات'!$A$5:$A$204,0))*G1745,0))</f>
        <v/>
      </c>
      <c r="N1745" s="18">
        <f>IF(AND(B1745&amp;""="",F1745&amp;""=""),"",IF(I1745="تم التسليم",IFERROR(INDEX('المحافظات'!$C$5:$C$44,MATCH($E1745,'المحافظات'!$A$5:$A$44,0)),0),IF(I1745="مرتجع",IFERROR(INDEX('المحافظات'!$D$5:$D$44,MATCH($E1745,'المحافظات'!$A$5:$A$44,0)),0),0)))</f>
        <v/>
      </c>
      <c r="O1745" s="18">
        <f>IF(AND(B1745&amp;""="",F1745&amp;""=""),"",IF(I1745="تم التسليم",K1745+L1745-M1745-N1745,IF(I1745="مرتجع",-N1745,IF(I1745="ملغي",0,""))))</f>
        <v/>
      </c>
      <c r="P1745" s="6">
        <f>IF(AND(B1745&amp;""="",F1745&amp;""=""),"",IF(NOT(ISNUMBER(MATCH(F1745,'المنتجات'!$A$5:$A$204,0))),"كود المنتج غير معروف",IF(NOT(ISNUMBER(MATCH(E1745,'المحافظات'!$A$5:$A$44,0))),"المنطقة غير معروفة",IF(K1745&lt;0,"الخصم أكبر من قيمة الطلب",IF(I1745&amp;""="","اكتب الحالة","")))))</f>
        <v/>
      </c>
    </row>
    <row r="1746">
      <c r="A1746" s="17" t="n"/>
      <c r="B1746" s="5" t="n"/>
      <c r="C1746" s="5" t="n"/>
      <c r="D1746" s="13" t="n"/>
      <c r="E1746" s="5" t="n"/>
      <c r="F1746" s="5" t="n"/>
      <c r="G1746" s="15" t="n"/>
      <c r="H1746" s="14" t="n"/>
      <c r="I1746" s="5" t="n"/>
      <c r="J1746" s="6">
        <f>IF(AND(B1746&amp;""="",F1746&amp;""=""),"",IFERROR(INDEX('المنتجات'!$B$5:$B$204,MATCH($F1746,'المنتجات'!$A$5:$A$204,0))&amp;"",""))</f>
        <v/>
      </c>
      <c r="K1746" s="18">
        <f>IF(AND(B1746&amp;""="",F1746&amp;""=""),"",IFERROR(INDEX('المنتجات'!$D$5:$D$204,MATCH($F1746,'المنتجات'!$A$5:$A$204,0))*G1746-H1746,0))</f>
        <v/>
      </c>
      <c r="L1746" s="18">
        <f>IF(AND(B1746&amp;""="",F1746&amp;""=""),"",IF(I1746="تم التسليم",IFERROR(INDEX('المحافظات'!$B$5:$B$44,MATCH($E1746,'المحافظات'!$A$5:$A$44,0)),0),0))</f>
        <v/>
      </c>
      <c r="M1746" s="18">
        <f>IF(AND(B1746&amp;""="",F1746&amp;""=""),"",IFERROR(INDEX('المنتجات'!$C$5:$C$204,MATCH($F1746,'المنتجات'!$A$5:$A$204,0))*G1746,0))</f>
        <v/>
      </c>
      <c r="N1746" s="18">
        <f>IF(AND(B1746&amp;""="",F1746&amp;""=""),"",IF(I1746="تم التسليم",IFERROR(INDEX('المحافظات'!$C$5:$C$44,MATCH($E1746,'المحافظات'!$A$5:$A$44,0)),0),IF(I1746="مرتجع",IFERROR(INDEX('المحافظات'!$D$5:$D$44,MATCH($E1746,'المحافظات'!$A$5:$A$44,0)),0),0)))</f>
        <v/>
      </c>
      <c r="O1746" s="18">
        <f>IF(AND(B1746&amp;""="",F1746&amp;""=""),"",IF(I1746="تم التسليم",K1746+L1746-M1746-N1746,IF(I1746="مرتجع",-N1746,IF(I1746="ملغي",0,""))))</f>
        <v/>
      </c>
      <c r="P1746" s="6">
        <f>IF(AND(B1746&amp;""="",F1746&amp;""=""),"",IF(NOT(ISNUMBER(MATCH(F1746,'المنتجات'!$A$5:$A$204,0))),"كود المنتج غير معروف",IF(NOT(ISNUMBER(MATCH(E1746,'المحافظات'!$A$5:$A$44,0))),"المنطقة غير معروفة",IF(K1746&lt;0,"الخصم أكبر من قيمة الطلب",IF(I1746&amp;""="","اكتب الحالة","")))))</f>
        <v/>
      </c>
    </row>
    <row r="1747">
      <c r="A1747" s="17" t="n"/>
      <c r="B1747" s="5" t="n"/>
      <c r="C1747" s="5" t="n"/>
      <c r="D1747" s="13" t="n"/>
      <c r="E1747" s="5" t="n"/>
      <c r="F1747" s="5" t="n"/>
      <c r="G1747" s="15" t="n"/>
      <c r="H1747" s="14" t="n"/>
      <c r="I1747" s="5" t="n"/>
      <c r="J1747" s="6">
        <f>IF(AND(B1747&amp;""="",F1747&amp;""=""),"",IFERROR(INDEX('المنتجات'!$B$5:$B$204,MATCH($F1747,'المنتجات'!$A$5:$A$204,0))&amp;"",""))</f>
        <v/>
      </c>
      <c r="K1747" s="18">
        <f>IF(AND(B1747&amp;""="",F1747&amp;""=""),"",IFERROR(INDEX('المنتجات'!$D$5:$D$204,MATCH($F1747,'المنتجات'!$A$5:$A$204,0))*G1747-H1747,0))</f>
        <v/>
      </c>
      <c r="L1747" s="18">
        <f>IF(AND(B1747&amp;""="",F1747&amp;""=""),"",IF(I1747="تم التسليم",IFERROR(INDEX('المحافظات'!$B$5:$B$44,MATCH($E1747,'المحافظات'!$A$5:$A$44,0)),0),0))</f>
        <v/>
      </c>
      <c r="M1747" s="18">
        <f>IF(AND(B1747&amp;""="",F1747&amp;""=""),"",IFERROR(INDEX('المنتجات'!$C$5:$C$204,MATCH($F1747,'المنتجات'!$A$5:$A$204,0))*G1747,0))</f>
        <v/>
      </c>
      <c r="N1747" s="18">
        <f>IF(AND(B1747&amp;""="",F1747&amp;""=""),"",IF(I1747="تم التسليم",IFERROR(INDEX('المحافظات'!$C$5:$C$44,MATCH($E1747,'المحافظات'!$A$5:$A$44,0)),0),IF(I1747="مرتجع",IFERROR(INDEX('المحافظات'!$D$5:$D$44,MATCH($E1747,'المحافظات'!$A$5:$A$44,0)),0),0)))</f>
        <v/>
      </c>
      <c r="O1747" s="18">
        <f>IF(AND(B1747&amp;""="",F1747&amp;""=""),"",IF(I1747="تم التسليم",K1747+L1747-M1747-N1747,IF(I1747="مرتجع",-N1747,IF(I1747="ملغي",0,""))))</f>
        <v/>
      </c>
      <c r="P1747" s="6">
        <f>IF(AND(B1747&amp;""="",F1747&amp;""=""),"",IF(NOT(ISNUMBER(MATCH(F1747,'المنتجات'!$A$5:$A$204,0))),"كود المنتج غير معروف",IF(NOT(ISNUMBER(MATCH(E1747,'المحافظات'!$A$5:$A$44,0))),"المنطقة غير معروفة",IF(K1747&lt;0,"الخصم أكبر من قيمة الطلب",IF(I1747&amp;""="","اكتب الحالة","")))))</f>
        <v/>
      </c>
    </row>
    <row r="1748">
      <c r="A1748" s="17" t="n"/>
      <c r="B1748" s="5" t="n"/>
      <c r="C1748" s="5" t="n"/>
      <c r="D1748" s="13" t="n"/>
      <c r="E1748" s="5" t="n"/>
      <c r="F1748" s="5" t="n"/>
      <c r="G1748" s="15" t="n"/>
      <c r="H1748" s="14" t="n"/>
      <c r="I1748" s="5" t="n"/>
      <c r="J1748" s="6">
        <f>IF(AND(B1748&amp;""="",F1748&amp;""=""),"",IFERROR(INDEX('المنتجات'!$B$5:$B$204,MATCH($F1748,'المنتجات'!$A$5:$A$204,0))&amp;"",""))</f>
        <v/>
      </c>
      <c r="K1748" s="18">
        <f>IF(AND(B1748&amp;""="",F1748&amp;""=""),"",IFERROR(INDEX('المنتجات'!$D$5:$D$204,MATCH($F1748,'المنتجات'!$A$5:$A$204,0))*G1748-H1748,0))</f>
        <v/>
      </c>
      <c r="L1748" s="18">
        <f>IF(AND(B1748&amp;""="",F1748&amp;""=""),"",IF(I1748="تم التسليم",IFERROR(INDEX('المحافظات'!$B$5:$B$44,MATCH($E1748,'المحافظات'!$A$5:$A$44,0)),0),0))</f>
        <v/>
      </c>
      <c r="M1748" s="18">
        <f>IF(AND(B1748&amp;""="",F1748&amp;""=""),"",IFERROR(INDEX('المنتجات'!$C$5:$C$204,MATCH($F1748,'المنتجات'!$A$5:$A$204,0))*G1748,0))</f>
        <v/>
      </c>
      <c r="N1748" s="18">
        <f>IF(AND(B1748&amp;""="",F1748&amp;""=""),"",IF(I1748="تم التسليم",IFERROR(INDEX('المحافظات'!$C$5:$C$44,MATCH($E1748,'المحافظات'!$A$5:$A$44,0)),0),IF(I1748="مرتجع",IFERROR(INDEX('المحافظات'!$D$5:$D$44,MATCH($E1748,'المحافظات'!$A$5:$A$44,0)),0),0)))</f>
        <v/>
      </c>
      <c r="O1748" s="18">
        <f>IF(AND(B1748&amp;""="",F1748&amp;""=""),"",IF(I1748="تم التسليم",K1748+L1748-M1748-N1748,IF(I1748="مرتجع",-N1748,IF(I1748="ملغي",0,""))))</f>
        <v/>
      </c>
      <c r="P1748" s="6">
        <f>IF(AND(B1748&amp;""="",F1748&amp;""=""),"",IF(NOT(ISNUMBER(MATCH(F1748,'المنتجات'!$A$5:$A$204,0))),"كود المنتج غير معروف",IF(NOT(ISNUMBER(MATCH(E1748,'المحافظات'!$A$5:$A$44,0))),"المنطقة غير معروفة",IF(K1748&lt;0,"الخصم أكبر من قيمة الطلب",IF(I1748&amp;""="","اكتب الحالة","")))))</f>
        <v/>
      </c>
    </row>
    <row r="1749">
      <c r="A1749" s="17" t="n"/>
      <c r="B1749" s="5" t="n"/>
      <c r="C1749" s="5" t="n"/>
      <c r="D1749" s="13" t="n"/>
      <c r="E1749" s="5" t="n"/>
      <c r="F1749" s="5" t="n"/>
      <c r="G1749" s="15" t="n"/>
      <c r="H1749" s="14" t="n"/>
      <c r="I1749" s="5" t="n"/>
      <c r="J1749" s="6">
        <f>IF(AND(B1749&amp;""="",F1749&amp;""=""),"",IFERROR(INDEX('المنتجات'!$B$5:$B$204,MATCH($F1749,'المنتجات'!$A$5:$A$204,0))&amp;"",""))</f>
        <v/>
      </c>
      <c r="K1749" s="18">
        <f>IF(AND(B1749&amp;""="",F1749&amp;""=""),"",IFERROR(INDEX('المنتجات'!$D$5:$D$204,MATCH($F1749,'المنتجات'!$A$5:$A$204,0))*G1749-H1749,0))</f>
        <v/>
      </c>
      <c r="L1749" s="18">
        <f>IF(AND(B1749&amp;""="",F1749&amp;""=""),"",IF(I1749="تم التسليم",IFERROR(INDEX('المحافظات'!$B$5:$B$44,MATCH($E1749,'المحافظات'!$A$5:$A$44,0)),0),0))</f>
        <v/>
      </c>
      <c r="M1749" s="18">
        <f>IF(AND(B1749&amp;""="",F1749&amp;""=""),"",IFERROR(INDEX('المنتجات'!$C$5:$C$204,MATCH($F1749,'المنتجات'!$A$5:$A$204,0))*G1749,0))</f>
        <v/>
      </c>
      <c r="N1749" s="18">
        <f>IF(AND(B1749&amp;""="",F1749&amp;""=""),"",IF(I1749="تم التسليم",IFERROR(INDEX('المحافظات'!$C$5:$C$44,MATCH($E1749,'المحافظات'!$A$5:$A$44,0)),0),IF(I1749="مرتجع",IFERROR(INDEX('المحافظات'!$D$5:$D$44,MATCH($E1749,'المحافظات'!$A$5:$A$44,0)),0),0)))</f>
        <v/>
      </c>
      <c r="O1749" s="18">
        <f>IF(AND(B1749&amp;""="",F1749&amp;""=""),"",IF(I1749="تم التسليم",K1749+L1749-M1749-N1749,IF(I1749="مرتجع",-N1749,IF(I1749="ملغي",0,""))))</f>
        <v/>
      </c>
      <c r="P1749" s="6">
        <f>IF(AND(B1749&amp;""="",F1749&amp;""=""),"",IF(NOT(ISNUMBER(MATCH(F1749,'المنتجات'!$A$5:$A$204,0))),"كود المنتج غير معروف",IF(NOT(ISNUMBER(MATCH(E1749,'المحافظات'!$A$5:$A$44,0))),"المنطقة غير معروفة",IF(K1749&lt;0,"الخصم أكبر من قيمة الطلب",IF(I1749&amp;""="","اكتب الحالة","")))))</f>
        <v/>
      </c>
    </row>
    <row r="1750">
      <c r="A1750" s="17" t="n"/>
      <c r="B1750" s="5" t="n"/>
      <c r="C1750" s="5" t="n"/>
      <c r="D1750" s="13" t="n"/>
      <c r="E1750" s="5" t="n"/>
      <c r="F1750" s="5" t="n"/>
      <c r="G1750" s="15" t="n"/>
      <c r="H1750" s="14" t="n"/>
      <c r="I1750" s="5" t="n"/>
      <c r="J1750" s="6">
        <f>IF(AND(B1750&amp;""="",F1750&amp;""=""),"",IFERROR(INDEX('المنتجات'!$B$5:$B$204,MATCH($F1750,'المنتجات'!$A$5:$A$204,0))&amp;"",""))</f>
        <v/>
      </c>
      <c r="K1750" s="18">
        <f>IF(AND(B1750&amp;""="",F1750&amp;""=""),"",IFERROR(INDEX('المنتجات'!$D$5:$D$204,MATCH($F1750,'المنتجات'!$A$5:$A$204,0))*G1750-H1750,0))</f>
        <v/>
      </c>
      <c r="L1750" s="18">
        <f>IF(AND(B1750&amp;""="",F1750&amp;""=""),"",IF(I1750="تم التسليم",IFERROR(INDEX('المحافظات'!$B$5:$B$44,MATCH($E1750,'المحافظات'!$A$5:$A$44,0)),0),0))</f>
        <v/>
      </c>
      <c r="M1750" s="18">
        <f>IF(AND(B1750&amp;""="",F1750&amp;""=""),"",IFERROR(INDEX('المنتجات'!$C$5:$C$204,MATCH($F1750,'المنتجات'!$A$5:$A$204,0))*G1750,0))</f>
        <v/>
      </c>
      <c r="N1750" s="18">
        <f>IF(AND(B1750&amp;""="",F1750&amp;""=""),"",IF(I1750="تم التسليم",IFERROR(INDEX('المحافظات'!$C$5:$C$44,MATCH($E1750,'المحافظات'!$A$5:$A$44,0)),0),IF(I1750="مرتجع",IFERROR(INDEX('المحافظات'!$D$5:$D$44,MATCH($E1750,'المحافظات'!$A$5:$A$44,0)),0),0)))</f>
        <v/>
      </c>
      <c r="O1750" s="18">
        <f>IF(AND(B1750&amp;""="",F1750&amp;""=""),"",IF(I1750="تم التسليم",K1750+L1750-M1750-N1750,IF(I1750="مرتجع",-N1750,IF(I1750="ملغي",0,""))))</f>
        <v/>
      </c>
      <c r="P1750" s="6">
        <f>IF(AND(B1750&amp;""="",F1750&amp;""=""),"",IF(NOT(ISNUMBER(MATCH(F1750,'المنتجات'!$A$5:$A$204,0))),"كود المنتج غير معروف",IF(NOT(ISNUMBER(MATCH(E1750,'المحافظات'!$A$5:$A$44,0))),"المنطقة غير معروفة",IF(K1750&lt;0,"الخصم أكبر من قيمة الطلب",IF(I1750&amp;""="","اكتب الحالة","")))))</f>
        <v/>
      </c>
    </row>
    <row r="1751">
      <c r="A1751" s="17" t="n"/>
      <c r="B1751" s="5" t="n"/>
      <c r="C1751" s="5" t="n"/>
      <c r="D1751" s="13" t="n"/>
      <c r="E1751" s="5" t="n"/>
      <c r="F1751" s="5" t="n"/>
      <c r="G1751" s="15" t="n"/>
      <c r="H1751" s="14" t="n"/>
      <c r="I1751" s="5" t="n"/>
      <c r="J1751" s="6">
        <f>IF(AND(B1751&amp;""="",F1751&amp;""=""),"",IFERROR(INDEX('المنتجات'!$B$5:$B$204,MATCH($F1751,'المنتجات'!$A$5:$A$204,0))&amp;"",""))</f>
        <v/>
      </c>
      <c r="K1751" s="18">
        <f>IF(AND(B1751&amp;""="",F1751&amp;""=""),"",IFERROR(INDEX('المنتجات'!$D$5:$D$204,MATCH($F1751,'المنتجات'!$A$5:$A$204,0))*G1751-H1751,0))</f>
        <v/>
      </c>
      <c r="L1751" s="18">
        <f>IF(AND(B1751&amp;""="",F1751&amp;""=""),"",IF(I1751="تم التسليم",IFERROR(INDEX('المحافظات'!$B$5:$B$44,MATCH($E1751,'المحافظات'!$A$5:$A$44,0)),0),0))</f>
        <v/>
      </c>
      <c r="M1751" s="18">
        <f>IF(AND(B1751&amp;""="",F1751&amp;""=""),"",IFERROR(INDEX('المنتجات'!$C$5:$C$204,MATCH($F1751,'المنتجات'!$A$5:$A$204,0))*G1751,0))</f>
        <v/>
      </c>
      <c r="N1751" s="18">
        <f>IF(AND(B1751&amp;""="",F1751&amp;""=""),"",IF(I1751="تم التسليم",IFERROR(INDEX('المحافظات'!$C$5:$C$44,MATCH($E1751,'المحافظات'!$A$5:$A$44,0)),0),IF(I1751="مرتجع",IFERROR(INDEX('المحافظات'!$D$5:$D$44,MATCH($E1751,'المحافظات'!$A$5:$A$44,0)),0),0)))</f>
        <v/>
      </c>
      <c r="O1751" s="18">
        <f>IF(AND(B1751&amp;""="",F1751&amp;""=""),"",IF(I1751="تم التسليم",K1751+L1751-M1751-N1751,IF(I1751="مرتجع",-N1751,IF(I1751="ملغي",0,""))))</f>
        <v/>
      </c>
      <c r="P1751" s="6">
        <f>IF(AND(B1751&amp;""="",F1751&amp;""=""),"",IF(NOT(ISNUMBER(MATCH(F1751,'المنتجات'!$A$5:$A$204,0))),"كود المنتج غير معروف",IF(NOT(ISNUMBER(MATCH(E1751,'المحافظات'!$A$5:$A$44,0))),"المنطقة غير معروفة",IF(K1751&lt;0,"الخصم أكبر من قيمة الطلب",IF(I1751&amp;""="","اكتب الحالة","")))))</f>
        <v/>
      </c>
    </row>
    <row r="1752">
      <c r="A1752" s="17" t="n"/>
      <c r="B1752" s="5" t="n"/>
      <c r="C1752" s="5" t="n"/>
      <c r="D1752" s="13" t="n"/>
      <c r="E1752" s="5" t="n"/>
      <c r="F1752" s="5" t="n"/>
      <c r="G1752" s="15" t="n"/>
      <c r="H1752" s="14" t="n"/>
      <c r="I1752" s="5" t="n"/>
      <c r="J1752" s="6">
        <f>IF(AND(B1752&amp;""="",F1752&amp;""=""),"",IFERROR(INDEX('المنتجات'!$B$5:$B$204,MATCH($F1752,'المنتجات'!$A$5:$A$204,0))&amp;"",""))</f>
        <v/>
      </c>
      <c r="K1752" s="18">
        <f>IF(AND(B1752&amp;""="",F1752&amp;""=""),"",IFERROR(INDEX('المنتجات'!$D$5:$D$204,MATCH($F1752,'المنتجات'!$A$5:$A$204,0))*G1752-H1752,0))</f>
        <v/>
      </c>
      <c r="L1752" s="18">
        <f>IF(AND(B1752&amp;""="",F1752&amp;""=""),"",IF(I1752="تم التسليم",IFERROR(INDEX('المحافظات'!$B$5:$B$44,MATCH($E1752,'المحافظات'!$A$5:$A$44,0)),0),0))</f>
        <v/>
      </c>
      <c r="M1752" s="18">
        <f>IF(AND(B1752&amp;""="",F1752&amp;""=""),"",IFERROR(INDEX('المنتجات'!$C$5:$C$204,MATCH($F1752,'المنتجات'!$A$5:$A$204,0))*G1752,0))</f>
        <v/>
      </c>
      <c r="N1752" s="18">
        <f>IF(AND(B1752&amp;""="",F1752&amp;""=""),"",IF(I1752="تم التسليم",IFERROR(INDEX('المحافظات'!$C$5:$C$44,MATCH($E1752,'المحافظات'!$A$5:$A$44,0)),0),IF(I1752="مرتجع",IFERROR(INDEX('المحافظات'!$D$5:$D$44,MATCH($E1752,'المحافظات'!$A$5:$A$44,0)),0),0)))</f>
        <v/>
      </c>
      <c r="O1752" s="18">
        <f>IF(AND(B1752&amp;""="",F1752&amp;""=""),"",IF(I1752="تم التسليم",K1752+L1752-M1752-N1752,IF(I1752="مرتجع",-N1752,IF(I1752="ملغي",0,""))))</f>
        <v/>
      </c>
      <c r="P1752" s="6">
        <f>IF(AND(B1752&amp;""="",F1752&amp;""=""),"",IF(NOT(ISNUMBER(MATCH(F1752,'المنتجات'!$A$5:$A$204,0))),"كود المنتج غير معروف",IF(NOT(ISNUMBER(MATCH(E1752,'المحافظات'!$A$5:$A$44,0))),"المنطقة غير معروفة",IF(K1752&lt;0,"الخصم أكبر من قيمة الطلب",IF(I1752&amp;""="","اكتب الحالة","")))))</f>
        <v/>
      </c>
    </row>
    <row r="1753">
      <c r="A1753" s="17" t="n"/>
      <c r="B1753" s="5" t="n"/>
      <c r="C1753" s="5" t="n"/>
      <c r="D1753" s="13" t="n"/>
      <c r="E1753" s="5" t="n"/>
      <c r="F1753" s="5" t="n"/>
      <c r="G1753" s="15" t="n"/>
      <c r="H1753" s="14" t="n"/>
      <c r="I1753" s="5" t="n"/>
      <c r="J1753" s="6">
        <f>IF(AND(B1753&amp;""="",F1753&amp;""=""),"",IFERROR(INDEX('المنتجات'!$B$5:$B$204,MATCH($F1753,'المنتجات'!$A$5:$A$204,0))&amp;"",""))</f>
        <v/>
      </c>
      <c r="K1753" s="18">
        <f>IF(AND(B1753&amp;""="",F1753&amp;""=""),"",IFERROR(INDEX('المنتجات'!$D$5:$D$204,MATCH($F1753,'المنتجات'!$A$5:$A$204,0))*G1753-H1753,0))</f>
        <v/>
      </c>
      <c r="L1753" s="18">
        <f>IF(AND(B1753&amp;""="",F1753&amp;""=""),"",IF(I1753="تم التسليم",IFERROR(INDEX('المحافظات'!$B$5:$B$44,MATCH($E1753,'المحافظات'!$A$5:$A$44,0)),0),0))</f>
        <v/>
      </c>
      <c r="M1753" s="18">
        <f>IF(AND(B1753&amp;""="",F1753&amp;""=""),"",IFERROR(INDEX('المنتجات'!$C$5:$C$204,MATCH($F1753,'المنتجات'!$A$5:$A$204,0))*G1753,0))</f>
        <v/>
      </c>
      <c r="N1753" s="18">
        <f>IF(AND(B1753&amp;""="",F1753&amp;""=""),"",IF(I1753="تم التسليم",IFERROR(INDEX('المحافظات'!$C$5:$C$44,MATCH($E1753,'المحافظات'!$A$5:$A$44,0)),0),IF(I1753="مرتجع",IFERROR(INDEX('المحافظات'!$D$5:$D$44,MATCH($E1753,'المحافظات'!$A$5:$A$44,0)),0),0)))</f>
        <v/>
      </c>
      <c r="O1753" s="18">
        <f>IF(AND(B1753&amp;""="",F1753&amp;""=""),"",IF(I1753="تم التسليم",K1753+L1753-M1753-N1753,IF(I1753="مرتجع",-N1753,IF(I1753="ملغي",0,""))))</f>
        <v/>
      </c>
      <c r="P1753" s="6">
        <f>IF(AND(B1753&amp;""="",F1753&amp;""=""),"",IF(NOT(ISNUMBER(MATCH(F1753,'المنتجات'!$A$5:$A$204,0))),"كود المنتج غير معروف",IF(NOT(ISNUMBER(MATCH(E1753,'المحافظات'!$A$5:$A$44,0))),"المنطقة غير معروفة",IF(K1753&lt;0,"الخصم أكبر من قيمة الطلب",IF(I1753&amp;""="","اكتب الحالة","")))))</f>
        <v/>
      </c>
    </row>
    <row r="1754">
      <c r="A1754" s="17" t="n"/>
      <c r="B1754" s="5" t="n"/>
      <c r="C1754" s="5" t="n"/>
      <c r="D1754" s="13" t="n"/>
      <c r="E1754" s="5" t="n"/>
      <c r="F1754" s="5" t="n"/>
      <c r="G1754" s="15" t="n"/>
      <c r="H1754" s="14" t="n"/>
      <c r="I1754" s="5" t="n"/>
      <c r="J1754" s="6">
        <f>IF(AND(B1754&amp;""="",F1754&amp;""=""),"",IFERROR(INDEX('المنتجات'!$B$5:$B$204,MATCH($F1754,'المنتجات'!$A$5:$A$204,0))&amp;"",""))</f>
        <v/>
      </c>
      <c r="K1754" s="18">
        <f>IF(AND(B1754&amp;""="",F1754&amp;""=""),"",IFERROR(INDEX('المنتجات'!$D$5:$D$204,MATCH($F1754,'المنتجات'!$A$5:$A$204,0))*G1754-H1754,0))</f>
        <v/>
      </c>
      <c r="L1754" s="18">
        <f>IF(AND(B1754&amp;""="",F1754&amp;""=""),"",IF(I1754="تم التسليم",IFERROR(INDEX('المحافظات'!$B$5:$B$44,MATCH($E1754,'المحافظات'!$A$5:$A$44,0)),0),0))</f>
        <v/>
      </c>
      <c r="M1754" s="18">
        <f>IF(AND(B1754&amp;""="",F1754&amp;""=""),"",IFERROR(INDEX('المنتجات'!$C$5:$C$204,MATCH($F1754,'المنتجات'!$A$5:$A$204,0))*G1754,0))</f>
        <v/>
      </c>
      <c r="N1754" s="18">
        <f>IF(AND(B1754&amp;""="",F1754&amp;""=""),"",IF(I1754="تم التسليم",IFERROR(INDEX('المحافظات'!$C$5:$C$44,MATCH($E1754,'المحافظات'!$A$5:$A$44,0)),0),IF(I1754="مرتجع",IFERROR(INDEX('المحافظات'!$D$5:$D$44,MATCH($E1754,'المحافظات'!$A$5:$A$44,0)),0),0)))</f>
        <v/>
      </c>
      <c r="O1754" s="18">
        <f>IF(AND(B1754&amp;""="",F1754&amp;""=""),"",IF(I1754="تم التسليم",K1754+L1754-M1754-N1754,IF(I1754="مرتجع",-N1754,IF(I1754="ملغي",0,""))))</f>
        <v/>
      </c>
      <c r="P1754" s="6">
        <f>IF(AND(B1754&amp;""="",F1754&amp;""=""),"",IF(NOT(ISNUMBER(MATCH(F1754,'المنتجات'!$A$5:$A$204,0))),"كود المنتج غير معروف",IF(NOT(ISNUMBER(MATCH(E1754,'المحافظات'!$A$5:$A$44,0))),"المنطقة غير معروفة",IF(K1754&lt;0,"الخصم أكبر من قيمة الطلب",IF(I1754&amp;""="","اكتب الحالة","")))))</f>
        <v/>
      </c>
    </row>
    <row r="1755">
      <c r="A1755" s="17" t="n"/>
      <c r="B1755" s="5" t="n"/>
      <c r="C1755" s="5" t="n"/>
      <c r="D1755" s="13" t="n"/>
      <c r="E1755" s="5" t="n"/>
      <c r="F1755" s="5" t="n"/>
      <c r="G1755" s="15" t="n"/>
      <c r="H1755" s="14" t="n"/>
      <c r="I1755" s="5" t="n"/>
      <c r="J1755" s="6">
        <f>IF(AND(B1755&amp;""="",F1755&amp;""=""),"",IFERROR(INDEX('المنتجات'!$B$5:$B$204,MATCH($F1755,'المنتجات'!$A$5:$A$204,0))&amp;"",""))</f>
        <v/>
      </c>
      <c r="K1755" s="18">
        <f>IF(AND(B1755&amp;""="",F1755&amp;""=""),"",IFERROR(INDEX('المنتجات'!$D$5:$D$204,MATCH($F1755,'المنتجات'!$A$5:$A$204,0))*G1755-H1755,0))</f>
        <v/>
      </c>
      <c r="L1755" s="18">
        <f>IF(AND(B1755&amp;""="",F1755&amp;""=""),"",IF(I1755="تم التسليم",IFERROR(INDEX('المحافظات'!$B$5:$B$44,MATCH($E1755,'المحافظات'!$A$5:$A$44,0)),0),0))</f>
        <v/>
      </c>
      <c r="M1755" s="18">
        <f>IF(AND(B1755&amp;""="",F1755&amp;""=""),"",IFERROR(INDEX('المنتجات'!$C$5:$C$204,MATCH($F1755,'المنتجات'!$A$5:$A$204,0))*G1755,0))</f>
        <v/>
      </c>
      <c r="N1755" s="18">
        <f>IF(AND(B1755&amp;""="",F1755&amp;""=""),"",IF(I1755="تم التسليم",IFERROR(INDEX('المحافظات'!$C$5:$C$44,MATCH($E1755,'المحافظات'!$A$5:$A$44,0)),0),IF(I1755="مرتجع",IFERROR(INDEX('المحافظات'!$D$5:$D$44,MATCH($E1755,'المحافظات'!$A$5:$A$44,0)),0),0)))</f>
        <v/>
      </c>
      <c r="O1755" s="18">
        <f>IF(AND(B1755&amp;""="",F1755&amp;""=""),"",IF(I1755="تم التسليم",K1755+L1755-M1755-N1755,IF(I1755="مرتجع",-N1755,IF(I1755="ملغي",0,""))))</f>
        <v/>
      </c>
      <c r="P1755" s="6">
        <f>IF(AND(B1755&amp;""="",F1755&amp;""=""),"",IF(NOT(ISNUMBER(MATCH(F1755,'المنتجات'!$A$5:$A$204,0))),"كود المنتج غير معروف",IF(NOT(ISNUMBER(MATCH(E1755,'المحافظات'!$A$5:$A$44,0))),"المنطقة غير معروفة",IF(K1755&lt;0,"الخصم أكبر من قيمة الطلب",IF(I1755&amp;""="","اكتب الحالة","")))))</f>
        <v/>
      </c>
    </row>
    <row r="1756">
      <c r="A1756" s="17" t="n"/>
      <c r="B1756" s="5" t="n"/>
      <c r="C1756" s="5" t="n"/>
      <c r="D1756" s="13" t="n"/>
      <c r="E1756" s="5" t="n"/>
      <c r="F1756" s="5" t="n"/>
      <c r="G1756" s="15" t="n"/>
      <c r="H1756" s="14" t="n"/>
      <c r="I1756" s="5" t="n"/>
      <c r="J1756" s="6">
        <f>IF(AND(B1756&amp;""="",F1756&amp;""=""),"",IFERROR(INDEX('المنتجات'!$B$5:$B$204,MATCH($F1756,'المنتجات'!$A$5:$A$204,0))&amp;"",""))</f>
        <v/>
      </c>
      <c r="K1756" s="18">
        <f>IF(AND(B1756&amp;""="",F1756&amp;""=""),"",IFERROR(INDEX('المنتجات'!$D$5:$D$204,MATCH($F1756,'المنتجات'!$A$5:$A$204,0))*G1756-H1756,0))</f>
        <v/>
      </c>
      <c r="L1756" s="18">
        <f>IF(AND(B1756&amp;""="",F1756&amp;""=""),"",IF(I1756="تم التسليم",IFERROR(INDEX('المحافظات'!$B$5:$B$44,MATCH($E1756,'المحافظات'!$A$5:$A$44,0)),0),0))</f>
        <v/>
      </c>
      <c r="M1756" s="18">
        <f>IF(AND(B1756&amp;""="",F1756&amp;""=""),"",IFERROR(INDEX('المنتجات'!$C$5:$C$204,MATCH($F1756,'المنتجات'!$A$5:$A$204,0))*G1756,0))</f>
        <v/>
      </c>
      <c r="N1756" s="18">
        <f>IF(AND(B1756&amp;""="",F1756&amp;""=""),"",IF(I1756="تم التسليم",IFERROR(INDEX('المحافظات'!$C$5:$C$44,MATCH($E1756,'المحافظات'!$A$5:$A$44,0)),0),IF(I1756="مرتجع",IFERROR(INDEX('المحافظات'!$D$5:$D$44,MATCH($E1756,'المحافظات'!$A$5:$A$44,0)),0),0)))</f>
        <v/>
      </c>
      <c r="O1756" s="18">
        <f>IF(AND(B1756&amp;""="",F1756&amp;""=""),"",IF(I1756="تم التسليم",K1756+L1756-M1756-N1756,IF(I1756="مرتجع",-N1756,IF(I1756="ملغي",0,""))))</f>
        <v/>
      </c>
      <c r="P1756" s="6">
        <f>IF(AND(B1756&amp;""="",F1756&amp;""=""),"",IF(NOT(ISNUMBER(MATCH(F1756,'المنتجات'!$A$5:$A$204,0))),"كود المنتج غير معروف",IF(NOT(ISNUMBER(MATCH(E1756,'المحافظات'!$A$5:$A$44,0))),"المنطقة غير معروفة",IF(K1756&lt;0,"الخصم أكبر من قيمة الطلب",IF(I1756&amp;""="","اكتب الحالة","")))))</f>
        <v/>
      </c>
    </row>
    <row r="1757">
      <c r="A1757" s="17" t="n"/>
      <c r="B1757" s="5" t="n"/>
      <c r="C1757" s="5" t="n"/>
      <c r="D1757" s="13" t="n"/>
      <c r="E1757" s="5" t="n"/>
      <c r="F1757" s="5" t="n"/>
      <c r="G1757" s="15" t="n"/>
      <c r="H1757" s="14" t="n"/>
      <c r="I1757" s="5" t="n"/>
      <c r="J1757" s="6">
        <f>IF(AND(B1757&amp;""="",F1757&amp;""=""),"",IFERROR(INDEX('المنتجات'!$B$5:$B$204,MATCH($F1757,'المنتجات'!$A$5:$A$204,0))&amp;"",""))</f>
        <v/>
      </c>
      <c r="K1757" s="18">
        <f>IF(AND(B1757&amp;""="",F1757&amp;""=""),"",IFERROR(INDEX('المنتجات'!$D$5:$D$204,MATCH($F1757,'المنتجات'!$A$5:$A$204,0))*G1757-H1757,0))</f>
        <v/>
      </c>
      <c r="L1757" s="18">
        <f>IF(AND(B1757&amp;""="",F1757&amp;""=""),"",IF(I1757="تم التسليم",IFERROR(INDEX('المحافظات'!$B$5:$B$44,MATCH($E1757,'المحافظات'!$A$5:$A$44,0)),0),0))</f>
        <v/>
      </c>
      <c r="M1757" s="18">
        <f>IF(AND(B1757&amp;""="",F1757&amp;""=""),"",IFERROR(INDEX('المنتجات'!$C$5:$C$204,MATCH($F1757,'المنتجات'!$A$5:$A$204,0))*G1757,0))</f>
        <v/>
      </c>
      <c r="N1757" s="18">
        <f>IF(AND(B1757&amp;""="",F1757&amp;""=""),"",IF(I1757="تم التسليم",IFERROR(INDEX('المحافظات'!$C$5:$C$44,MATCH($E1757,'المحافظات'!$A$5:$A$44,0)),0),IF(I1757="مرتجع",IFERROR(INDEX('المحافظات'!$D$5:$D$44,MATCH($E1757,'المحافظات'!$A$5:$A$44,0)),0),0)))</f>
        <v/>
      </c>
      <c r="O1757" s="18">
        <f>IF(AND(B1757&amp;""="",F1757&amp;""=""),"",IF(I1757="تم التسليم",K1757+L1757-M1757-N1757,IF(I1757="مرتجع",-N1757,IF(I1757="ملغي",0,""))))</f>
        <v/>
      </c>
      <c r="P1757" s="6">
        <f>IF(AND(B1757&amp;""="",F1757&amp;""=""),"",IF(NOT(ISNUMBER(MATCH(F1757,'المنتجات'!$A$5:$A$204,0))),"كود المنتج غير معروف",IF(NOT(ISNUMBER(MATCH(E1757,'المحافظات'!$A$5:$A$44,0))),"المنطقة غير معروفة",IF(K1757&lt;0,"الخصم أكبر من قيمة الطلب",IF(I1757&amp;""="","اكتب الحالة","")))))</f>
        <v/>
      </c>
    </row>
    <row r="1758">
      <c r="A1758" s="17" t="n"/>
      <c r="B1758" s="5" t="n"/>
      <c r="C1758" s="5" t="n"/>
      <c r="D1758" s="13" t="n"/>
      <c r="E1758" s="5" t="n"/>
      <c r="F1758" s="5" t="n"/>
      <c r="G1758" s="15" t="n"/>
      <c r="H1758" s="14" t="n"/>
      <c r="I1758" s="5" t="n"/>
      <c r="J1758" s="6">
        <f>IF(AND(B1758&amp;""="",F1758&amp;""=""),"",IFERROR(INDEX('المنتجات'!$B$5:$B$204,MATCH($F1758,'المنتجات'!$A$5:$A$204,0))&amp;"",""))</f>
        <v/>
      </c>
      <c r="K1758" s="18">
        <f>IF(AND(B1758&amp;""="",F1758&amp;""=""),"",IFERROR(INDEX('المنتجات'!$D$5:$D$204,MATCH($F1758,'المنتجات'!$A$5:$A$204,0))*G1758-H1758,0))</f>
        <v/>
      </c>
      <c r="L1758" s="18">
        <f>IF(AND(B1758&amp;""="",F1758&amp;""=""),"",IF(I1758="تم التسليم",IFERROR(INDEX('المحافظات'!$B$5:$B$44,MATCH($E1758,'المحافظات'!$A$5:$A$44,0)),0),0))</f>
        <v/>
      </c>
      <c r="M1758" s="18">
        <f>IF(AND(B1758&amp;""="",F1758&amp;""=""),"",IFERROR(INDEX('المنتجات'!$C$5:$C$204,MATCH($F1758,'المنتجات'!$A$5:$A$204,0))*G1758,0))</f>
        <v/>
      </c>
      <c r="N1758" s="18">
        <f>IF(AND(B1758&amp;""="",F1758&amp;""=""),"",IF(I1758="تم التسليم",IFERROR(INDEX('المحافظات'!$C$5:$C$44,MATCH($E1758,'المحافظات'!$A$5:$A$44,0)),0),IF(I1758="مرتجع",IFERROR(INDEX('المحافظات'!$D$5:$D$44,MATCH($E1758,'المحافظات'!$A$5:$A$44,0)),0),0)))</f>
        <v/>
      </c>
      <c r="O1758" s="18">
        <f>IF(AND(B1758&amp;""="",F1758&amp;""=""),"",IF(I1758="تم التسليم",K1758+L1758-M1758-N1758,IF(I1758="مرتجع",-N1758,IF(I1758="ملغي",0,""))))</f>
        <v/>
      </c>
      <c r="P1758" s="6">
        <f>IF(AND(B1758&amp;""="",F1758&amp;""=""),"",IF(NOT(ISNUMBER(MATCH(F1758,'المنتجات'!$A$5:$A$204,0))),"كود المنتج غير معروف",IF(NOT(ISNUMBER(MATCH(E1758,'المحافظات'!$A$5:$A$44,0))),"المنطقة غير معروفة",IF(K1758&lt;0,"الخصم أكبر من قيمة الطلب",IF(I1758&amp;""="","اكتب الحالة","")))))</f>
        <v/>
      </c>
    </row>
    <row r="1759">
      <c r="A1759" s="17" t="n"/>
      <c r="B1759" s="5" t="n"/>
      <c r="C1759" s="5" t="n"/>
      <c r="D1759" s="13" t="n"/>
      <c r="E1759" s="5" t="n"/>
      <c r="F1759" s="5" t="n"/>
      <c r="G1759" s="15" t="n"/>
      <c r="H1759" s="14" t="n"/>
      <c r="I1759" s="5" t="n"/>
      <c r="J1759" s="6">
        <f>IF(AND(B1759&amp;""="",F1759&amp;""=""),"",IFERROR(INDEX('المنتجات'!$B$5:$B$204,MATCH($F1759,'المنتجات'!$A$5:$A$204,0))&amp;"",""))</f>
        <v/>
      </c>
      <c r="K1759" s="18">
        <f>IF(AND(B1759&amp;""="",F1759&amp;""=""),"",IFERROR(INDEX('المنتجات'!$D$5:$D$204,MATCH($F1759,'المنتجات'!$A$5:$A$204,0))*G1759-H1759,0))</f>
        <v/>
      </c>
      <c r="L1759" s="18">
        <f>IF(AND(B1759&amp;""="",F1759&amp;""=""),"",IF(I1759="تم التسليم",IFERROR(INDEX('المحافظات'!$B$5:$B$44,MATCH($E1759,'المحافظات'!$A$5:$A$44,0)),0),0))</f>
        <v/>
      </c>
      <c r="M1759" s="18">
        <f>IF(AND(B1759&amp;""="",F1759&amp;""=""),"",IFERROR(INDEX('المنتجات'!$C$5:$C$204,MATCH($F1759,'المنتجات'!$A$5:$A$204,0))*G1759,0))</f>
        <v/>
      </c>
      <c r="N1759" s="18">
        <f>IF(AND(B1759&amp;""="",F1759&amp;""=""),"",IF(I1759="تم التسليم",IFERROR(INDEX('المحافظات'!$C$5:$C$44,MATCH($E1759,'المحافظات'!$A$5:$A$44,0)),0),IF(I1759="مرتجع",IFERROR(INDEX('المحافظات'!$D$5:$D$44,MATCH($E1759,'المحافظات'!$A$5:$A$44,0)),0),0)))</f>
        <v/>
      </c>
      <c r="O1759" s="18">
        <f>IF(AND(B1759&amp;""="",F1759&amp;""=""),"",IF(I1759="تم التسليم",K1759+L1759-M1759-N1759,IF(I1759="مرتجع",-N1759,IF(I1759="ملغي",0,""))))</f>
        <v/>
      </c>
      <c r="P1759" s="6">
        <f>IF(AND(B1759&amp;""="",F1759&amp;""=""),"",IF(NOT(ISNUMBER(MATCH(F1759,'المنتجات'!$A$5:$A$204,0))),"كود المنتج غير معروف",IF(NOT(ISNUMBER(MATCH(E1759,'المحافظات'!$A$5:$A$44,0))),"المنطقة غير معروفة",IF(K1759&lt;0,"الخصم أكبر من قيمة الطلب",IF(I1759&amp;""="","اكتب الحالة","")))))</f>
        <v/>
      </c>
    </row>
    <row r="1760">
      <c r="A1760" s="17" t="n"/>
      <c r="B1760" s="5" t="n"/>
      <c r="C1760" s="5" t="n"/>
      <c r="D1760" s="13" t="n"/>
      <c r="E1760" s="5" t="n"/>
      <c r="F1760" s="5" t="n"/>
      <c r="G1760" s="15" t="n"/>
      <c r="H1760" s="14" t="n"/>
      <c r="I1760" s="5" t="n"/>
      <c r="J1760" s="6">
        <f>IF(AND(B1760&amp;""="",F1760&amp;""=""),"",IFERROR(INDEX('المنتجات'!$B$5:$B$204,MATCH($F1760,'المنتجات'!$A$5:$A$204,0))&amp;"",""))</f>
        <v/>
      </c>
      <c r="K1760" s="18">
        <f>IF(AND(B1760&amp;""="",F1760&amp;""=""),"",IFERROR(INDEX('المنتجات'!$D$5:$D$204,MATCH($F1760,'المنتجات'!$A$5:$A$204,0))*G1760-H1760,0))</f>
        <v/>
      </c>
      <c r="L1760" s="18">
        <f>IF(AND(B1760&amp;""="",F1760&amp;""=""),"",IF(I1760="تم التسليم",IFERROR(INDEX('المحافظات'!$B$5:$B$44,MATCH($E1760,'المحافظات'!$A$5:$A$44,0)),0),0))</f>
        <v/>
      </c>
      <c r="M1760" s="18">
        <f>IF(AND(B1760&amp;""="",F1760&amp;""=""),"",IFERROR(INDEX('المنتجات'!$C$5:$C$204,MATCH($F1760,'المنتجات'!$A$5:$A$204,0))*G1760,0))</f>
        <v/>
      </c>
      <c r="N1760" s="18">
        <f>IF(AND(B1760&amp;""="",F1760&amp;""=""),"",IF(I1760="تم التسليم",IFERROR(INDEX('المحافظات'!$C$5:$C$44,MATCH($E1760,'المحافظات'!$A$5:$A$44,0)),0),IF(I1760="مرتجع",IFERROR(INDEX('المحافظات'!$D$5:$D$44,MATCH($E1760,'المحافظات'!$A$5:$A$44,0)),0),0)))</f>
        <v/>
      </c>
      <c r="O1760" s="18">
        <f>IF(AND(B1760&amp;""="",F1760&amp;""=""),"",IF(I1760="تم التسليم",K1760+L1760-M1760-N1760,IF(I1760="مرتجع",-N1760,IF(I1760="ملغي",0,""))))</f>
        <v/>
      </c>
      <c r="P1760" s="6">
        <f>IF(AND(B1760&amp;""="",F1760&amp;""=""),"",IF(NOT(ISNUMBER(MATCH(F1760,'المنتجات'!$A$5:$A$204,0))),"كود المنتج غير معروف",IF(NOT(ISNUMBER(MATCH(E1760,'المحافظات'!$A$5:$A$44,0))),"المنطقة غير معروفة",IF(K1760&lt;0,"الخصم أكبر من قيمة الطلب",IF(I1760&amp;""="","اكتب الحالة","")))))</f>
        <v/>
      </c>
    </row>
    <row r="1761">
      <c r="A1761" s="17" t="n"/>
      <c r="B1761" s="5" t="n"/>
      <c r="C1761" s="5" t="n"/>
      <c r="D1761" s="13" t="n"/>
      <c r="E1761" s="5" t="n"/>
      <c r="F1761" s="5" t="n"/>
      <c r="G1761" s="15" t="n"/>
      <c r="H1761" s="14" t="n"/>
      <c r="I1761" s="5" t="n"/>
      <c r="J1761" s="6">
        <f>IF(AND(B1761&amp;""="",F1761&amp;""=""),"",IFERROR(INDEX('المنتجات'!$B$5:$B$204,MATCH($F1761,'المنتجات'!$A$5:$A$204,0))&amp;"",""))</f>
        <v/>
      </c>
      <c r="K1761" s="18">
        <f>IF(AND(B1761&amp;""="",F1761&amp;""=""),"",IFERROR(INDEX('المنتجات'!$D$5:$D$204,MATCH($F1761,'المنتجات'!$A$5:$A$204,0))*G1761-H1761,0))</f>
        <v/>
      </c>
      <c r="L1761" s="18">
        <f>IF(AND(B1761&amp;""="",F1761&amp;""=""),"",IF(I1761="تم التسليم",IFERROR(INDEX('المحافظات'!$B$5:$B$44,MATCH($E1761,'المحافظات'!$A$5:$A$44,0)),0),0))</f>
        <v/>
      </c>
      <c r="M1761" s="18">
        <f>IF(AND(B1761&amp;""="",F1761&amp;""=""),"",IFERROR(INDEX('المنتجات'!$C$5:$C$204,MATCH($F1761,'المنتجات'!$A$5:$A$204,0))*G1761,0))</f>
        <v/>
      </c>
      <c r="N1761" s="18">
        <f>IF(AND(B1761&amp;""="",F1761&amp;""=""),"",IF(I1761="تم التسليم",IFERROR(INDEX('المحافظات'!$C$5:$C$44,MATCH($E1761,'المحافظات'!$A$5:$A$44,0)),0),IF(I1761="مرتجع",IFERROR(INDEX('المحافظات'!$D$5:$D$44,MATCH($E1761,'المحافظات'!$A$5:$A$44,0)),0),0)))</f>
        <v/>
      </c>
      <c r="O1761" s="18">
        <f>IF(AND(B1761&amp;""="",F1761&amp;""=""),"",IF(I1761="تم التسليم",K1761+L1761-M1761-N1761,IF(I1761="مرتجع",-N1761,IF(I1761="ملغي",0,""))))</f>
        <v/>
      </c>
      <c r="P1761" s="6">
        <f>IF(AND(B1761&amp;""="",F1761&amp;""=""),"",IF(NOT(ISNUMBER(MATCH(F1761,'المنتجات'!$A$5:$A$204,0))),"كود المنتج غير معروف",IF(NOT(ISNUMBER(MATCH(E1761,'المحافظات'!$A$5:$A$44,0))),"المنطقة غير معروفة",IF(K1761&lt;0,"الخصم أكبر من قيمة الطلب",IF(I1761&amp;""="","اكتب الحالة","")))))</f>
        <v/>
      </c>
    </row>
    <row r="1762">
      <c r="A1762" s="17" t="n"/>
      <c r="B1762" s="5" t="n"/>
      <c r="C1762" s="5" t="n"/>
      <c r="D1762" s="13" t="n"/>
      <c r="E1762" s="5" t="n"/>
      <c r="F1762" s="5" t="n"/>
      <c r="G1762" s="15" t="n"/>
      <c r="H1762" s="14" t="n"/>
      <c r="I1762" s="5" t="n"/>
      <c r="J1762" s="6">
        <f>IF(AND(B1762&amp;""="",F1762&amp;""=""),"",IFERROR(INDEX('المنتجات'!$B$5:$B$204,MATCH($F1762,'المنتجات'!$A$5:$A$204,0))&amp;"",""))</f>
        <v/>
      </c>
      <c r="K1762" s="18">
        <f>IF(AND(B1762&amp;""="",F1762&amp;""=""),"",IFERROR(INDEX('المنتجات'!$D$5:$D$204,MATCH($F1762,'المنتجات'!$A$5:$A$204,0))*G1762-H1762,0))</f>
        <v/>
      </c>
      <c r="L1762" s="18">
        <f>IF(AND(B1762&amp;""="",F1762&amp;""=""),"",IF(I1762="تم التسليم",IFERROR(INDEX('المحافظات'!$B$5:$B$44,MATCH($E1762,'المحافظات'!$A$5:$A$44,0)),0),0))</f>
        <v/>
      </c>
      <c r="M1762" s="18">
        <f>IF(AND(B1762&amp;""="",F1762&amp;""=""),"",IFERROR(INDEX('المنتجات'!$C$5:$C$204,MATCH($F1762,'المنتجات'!$A$5:$A$204,0))*G1762,0))</f>
        <v/>
      </c>
      <c r="N1762" s="18">
        <f>IF(AND(B1762&amp;""="",F1762&amp;""=""),"",IF(I1762="تم التسليم",IFERROR(INDEX('المحافظات'!$C$5:$C$44,MATCH($E1762,'المحافظات'!$A$5:$A$44,0)),0),IF(I1762="مرتجع",IFERROR(INDEX('المحافظات'!$D$5:$D$44,MATCH($E1762,'المحافظات'!$A$5:$A$44,0)),0),0)))</f>
        <v/>
      </c>
      <c r="O1762" s="18">
        <f>IF(AND(B1762&amp;""="",F1762&amp;""=""),"",IF(I1762="تم التسليم",K1762+L1762-M1762-N1762,IF(I1762="مرتجع",-N1762,IF(I1762="ملغي",0,""))))</f>
        <v/>
      </c>
      <c r="P1762" s="6">
        <f>IF(AND(B1762&amp;""="",F1762&amp;""=""),"",IF(NOT(ISNUMBER(MATCH(F1762,'المنتجات'!$A$5:$A$204,0))),"كود المنتج غير معروف",IF(NOT(ISNUMBER(MATCH(E1762,'المحافظات'!$A$5:$A$44,0))),"المنطقة غير معروفة",IF(K1762&lt;0,"الخصم أكبر من قيمة الطلب",IF(I1762&amp;""="","اكتب الحالة","")))))</f>
        <v/>
      </c>
    </row>
    <row r="1763">
      <c r="A1763" s="17" t="n"/>
      <c r="B1763" s="5" t="n"/>
      <c r="C1763" s="5" t="n"/>
      <c r="D1763" s="13" t="n"/>
      <c r="E1763" s="5" t="n"/>
      <c r="F1763" s="5" t="n"/>
      <c r="G1763" s="15" t="n"/>
      <c r="H1763" s="14" t="n"/>
      <c r="I1763" s="5" t="n"/>
      <c r="J1763" s="6">
        <f>IF(AND(B1763&amp;""="",F1763&amp;""=""),"",IFERROR(INDEX('المنتجات'!$B$5:$B$204,MATCH($F1763,'المنتجات'!$A$5:$A$204,0))&amp;"",""))</f>
        <v/>
      </c>
      <c r="K1763" s="18">
        <f>IF(AND(B1763&amp;""="",F1763&amp;""=""),"",IFERROR(INDEX('المنتجات'!$D$5:$D$204,MATCH($F1763,'المنتجات'!$A$5:$A$204,0))*G1763-H1763,0))</f>
        <v/>
      </c>
      <c r="L1763" s="18">
        <f>IF(AND(B1763&amp;""="",F1763&amp;""=""),"",IF(I1763="تم التسليم",IFERROR(INDEX('المحافظات'!$B$5:$B$44,MATCH($E1763,'المحافظات'!$A$5:$A$44,0)),0),0))</f>
        <v/>
      </c>
      <c r="M1763" s="18">
        <f>IF(AND(B1763&amp;""="",F1763&amp;""=""),"",IFERROR(INDEX('المنتجات'!$C$5:$C$204,MATCH($F1763,'المنتجات'!$A$5:$A$204,0))*G1763,0))</f>
        <v/>
      </c>
      <c r="N1763" s="18">
        <f>IF(AND(B1763&amp;""="",F1763&amp;""=""),"",IF(I1763="تم التسليم",IFERROR(INDEX('المحافظات'!$C$5:$C$44,MATCH($E1763,'المحافظات'!$A$5:$A$44,0)),0),IF(I1763="مرتجع",IFERROR(INDEX('المحافظات'!$D$5:$D$44,MATCH($E1763,'المحافظات'!$A$5:$A$44,0)),0),0)))</f>
        <v/>
      </c>
      <c r="O1763" s="18">
        <f>IF(AND(B1763&amp;""="",F1763&amp;""=""),"",IF(I1763="تم التسليم",K1763+L1763-M1763-N1763,IF(I1763="مرتجع",-N1763,IF(I1763="ملغي",0,""))))</f>
        <v/>
      </c>
      <c r="P1763" s="6">
        <f>IF(AND(B1763&amp;""="",F1763&amp;""=""),"",IF(NOT(ISNUMBER(MATCH(F1763,'المنتجات'!$A$5:$A$204,0))),"كود المنتج غير معروف",IF(NOT(ISNUMBER(MATCH(E1763,'المحافظات'!$A$5:$A$44,0))),"المنطقة غير معروفة",IF(K1763&lt;0,"الخصم أكبر من قيمة الطلب",IF(I1763&amp;""="","اكتب الحالة","")))))</f>
        <v/>
      </c>
    </row>
    <row r="1764">
      <c r="A1764" s="17" t="n"/>
      <c r="B1764" s="5" t="n"/>
      <c r="C1764" s="5" t="n"/>
      <c r="D1764" s="13" t="n"/>
      <c r="E1764" s="5" t="n"/>
      <c r="F1764" s="5" t="n"/>
      <c r="G1764" s="15" t="n"/>
      <c r="H1764" s="14" t="n"/>
      <c r="I1764" s="5" t="n"/>
      <c r="J1764" s="6">
        <f>IF(AND(B1764&amp;""="",F1764&amp;""=""),"",IFERROR(INDEX('المنتجات'!$B$5:$B$204,MATCH($F1764,'المنتجات'!$A$5:$A$204,0))&amp;"",""))</f>
        <v/>
      </c>
      <c r="K1764" s="18">
        <f>IF(AND(B1764&amp;""="",F1764&amp;""=""),"",IFERROR(INDEX('المنتجات'!$D$5:$D$204,MATCH($F1764,'المنتجات'!$A$5:$A$204,0))*G1764-H1764,0))</f>
        <v/>
      </c>
      <c r="L1764" s="18">
        <f>IF(AND(B1764&amp;""="",F1764&amp;""=""),"",IF(I1764="تم التسليم",IFERROR(INDEX('المحافظات'!$B$5:$B$44,MATCH($E1764,'المحافظات'!$A$5:$A$44,0)),0),0))</f>
        <v/>
      </c>
      <c r="M1764" s="18">
        <f>IF(AND(B1764&amp;""="",F1764&amp;""=""),"",IFERROR(INDEX('المنتجات'!$C$5:$C$204,MATCH($F1764,'المنتجات'!$A$5:$A$204,0))*G1764,0))</f>
        <v/>
      </c>
      <c r="N1764" s="18">
        <f>IF(AND(B1764&amp;""="",F1764&amp;""=""),"",IF(I1764="تم التسليم",IFERROR(INDEX('المحافظات'!$C$5:$C$44,MATCH($E1764,'المحافظات'!$A$5:$A$44,0)),0),IF(I1764="مرتجع",IFERROR(INDEX('المحافظات'!$D$5:$D$44,MATCH($E1764,'المحافظات'!$A$5:$A$44,0)),0),0)))</f>
        <v/>
      </c>
      <c r="O1764" s="18">
        <f>IF(AND(B1764&amp;""="",F1764&amp;""=""),"",IF(I1764="تم التسليم",K1764+L1764-M1764-N1764,IF(I1764="مرتجع",-N1764,IF(I1764="ملغي",0,""))))</f>
        <v/>
      </c>
      <c r="P1764" s="6">
        <f>IF(AND(B1764&amp;""="",F1764&amp;""=""),"",IF(NOT(ISNUMBER(MATCH(F1764,'المنتجات'!$A$5:$A$204,0))),"كود المنتج غير معروف",IF(NOT(ISNUMBER(MATCH(E1764,'المحافظات'!$A$5:$A$44,0))),"المنطقة غير معروفة",IF(K1764&lt;0,"الخصم أكبر من قيمة الطلب",IF(I1764&amp;""="","اكتب الحالة","")))))</f>
        <v/>
      </c>
    </row>
    <row r="1765">
      <c r="A1765" s="17" t="n"/>
      <c r="B1765" s="5" t="n"/>
      <c r="C1765" s="5" t="n"/>
      <c r="D1765" s="13" t="n"/>
      <c r="E1765" s="5" t="n"/>
      <c r="F1765" s="5" t="n"/>
      <c r="G1765" s="15" t="n"/>
      <c r="H1765" s="14" t="n"/>
      <c r="I1765" s="5" t="n"/>
      <c r="J1765" s="6">
        <f>IF(AND(B1765&amp;""="",F1765&amp;""=""),"",IFERROR(INDEX('المنتجات'!$B$5:$B$204,MATCH($F1765,'المنتجات'!$A$5:$A$204,0))&amp;"",""))</f>
        <v/>
      </c>
      <c r="K1765" s="18">
        <f>IF(AND(B1765&amp;""="",F1765&amp;""=""),"",IFERROR(INDEX('المنتجات'!$D$5:$D$204,MATCH($F1765,'المنتجات'!$A$5:$A$204,0))*G1765-H1765,0))</f>
        <v/>
      </c>
      <c r="L1765" s="18">
        <f>IF(AND(B1765&amp;""="",F1765&amp;""=""),"",IF(I1765="تم التسليم",IFERROR(INDEX('المحافظات'!$B$5:$B$44,MATCH($E1765,'المحافظات'!$A$5:$A$44,0)),0),0))</f>
        <v/>
      </c>
      <c r="M1765" s="18">
        <f>IF(AND(B1765&amp;""="",F1765&amp;""=""),"",IFERROR(INDEX('المنتجات'!$C$5:$C$204,MATCH($F1765,'المنتجات'!$A$5:$A$204,0))*G1765,0))</f>
        <v/>
      </c>
      <c r="N1765" s="18">
        <f>IF(AND(B1765&amp;""="",F1765&amp;""=""),"",IF(I1765="تم التسليم",IFERROR(INDEX('المحافظات'!$C$5:$C$44,MATCH($E1765,'المحافظات'!$A$5:$A$44,0)),0),IF(I1765="مرتجع",IFERROR(INDEX('المحافظات'!$D$5:$D$44,MATCH($E1765,'المحافظات'!$A$5:$A$44,0)),0),0)))</f>
        <v/>
      </c>
      <c r="O1765" s="18">
        <f>IF(AND(B1765&amp;""="",F1765&amp;""=""),"",IF(I1765="تم التسليم",K1765+L1765-M1765-N1765,IF(I1765="مرتجع",-N1765,IF(I1765="ملغي",0,""))))</f>
        <v/>
      </c>
      <c r="P1765" s="6">
        <f>IF(AND(B1765&amp;""="",F1765&amp;""=""),"",IF(NOT(ISNUMBER(MATCH(F1765,'المنتجات'!$A$5:$A$204,0))),"كود المنتج غير معروف",IF(NOT(ISNUMBER(MATCH(E1765,'المحافظات'!$A$5:$A$44,0))),"المنطقة غير معروفة",IF(K1765&lt;0,"الخصم أكبر من قيمة الطلب",IF(I1765&amp;""="","اكتب الحالة","")))))</f>
        <v/>
      </c>
    </row>
    <row r="1766">
      <c r="A1766" s="17" t="n"/>
      <c r="B1766" s="5" t="n"/>
      <c r="C1766" s="5" t="n"/>
      <c r="D1766" s="13" t="n"/>
      <c r="E1766" s="5" t="n"/>
      <c r="F1766" s="5" t="n"/>
      <c r="G1766" s="15" t="n"/>
      <c r="H1766" s="14" t="n"/>
      <c r="I1766" s="5" t="n"/>
      <c r="J1766" s="6">
        <f>IF(AND(B1766&amp;""="",F1766&amp;""=""),"",IFERROR(INDEX('المنتجات'!$B$5:$B$204,MATCH($F1766,'المنتجات'!$A$5:$A$204,0))&amp;"",""))</f>
        <v/>
      </c>
      <c r="K1766" s="18">
        <f>IF(AND(B1766&amp;""="",F1766&amp;""=""),"",IFERROR(INDEX('المنتجات'!$D$5:$D$204,MATCH($F1766,'المنتجات'!$A$5:$A$204,0))*G1766-H1766,0))</f>
        <v/>
      </c>
      <c r="L1766" s="18">
        <f>IF(AND(B1766&amp;""="",F1766&amp;""=""),"",IF(I1766="تم التسليم",IFERROR(INDEX('المحافظات'!$B$5:$B$44,MATCH($E1766,'المحافظات'!$A$5:$A$44,0)),0),0))</f>
        <v/>
      </c>
      <c r="M1766" s="18">
        <f>IF(AND(B1766&amp;""="",F1766&amp;""=""),"",IFERROR(INDEX('المنتجات'!$C$5:$C$204,MATCH($F1766,'المنتجات'!$A$5:$A$204,0))*G1766,0))</f>
        <v/>
      </c>
      <c r="N1766" s="18">
        <f>IF(AND(B1766&amp;""="",F1766&amp;""=""),"",IF(I1766="تم التسليم",IFERROR(INDEX('المحافظات'!$C$5:$C$44,MATCH($E1766,'المحافظات'!$A$5:$A$44,0)),0),IF(I1766="مرتجع",IFERROR(INDEX('المحافظات'!$D$5:$D$44,MATCH($E1766,'المحافظات'!$A$5:$A$44,0)),0),0)))</f>
        <v/>
      </c>
      <c r="O1766" s="18">
        <f>IF(AND(B1766&amp;""="",F1766&amp;""=""),"",IF(I1766="تم التسليم",K1766+L1766-M1766-N1766,IF(I1766="مرتجع",-N1766,IF(I1766="ملغي",0,""))))</f>
        <v/>
      </c>
      <c r="P1766" s="6">
        <f>IF(AND(B1766&amp;""="",F1766&amp;""=""),"",IF(NOT(ISNUMBER(MATCH(F1766,'المنتجات'!$A$5:$A$204,0))),"كود المنتج غير معروف",IF(NOT(ISNUMBER(MATCH(E1766,'المحافظات'!$A$5:$A$44,0))),"المنطقة غير معروفة",IF(K1766&lt;0,"الخصم أكبر من قيمة الطلب",IF(I1766&amp;""="","اكتب الحالة","")))))</f>
        <v/>
      </c>
    </row>
    <row r="1767">
      <c r="A1767" s="17" t="n"/>
      <c r="B1767" s="5" t="n"/>
      <c r="C1767" s="5" t="n"/>
      <c r="D1767" s="13" t="n"/>
      <c r="E1767" s="5" t="n"/>
      <c r="F1767" s="5" t="n"/>
      <c r="G1767" s="15" t="n"/>
      <c r="H1767" s="14" t="n"/>
      <c r="I1767" s="5" t="n"/>
      <c r="J1767" s="6">
        <f>IF(AND(B1767&amp;""="",F1767&amp;""=""),"",IFERROR(INDEX('المنتجات'!$B$5:$B$204,MATCH($F1767,'المنتجات'!$A$5:$A$204,0))&amp;"",""))</f>
        <v/>
      </c>
      <c r="K1767" s="18">
        <f>IF(AND(B1767&amp;""="",F1767&amp;""=""),"",IFERROR(INDEX('المنتجات'!$D$5:$D$204,MATCH($F1767,'المنتجات'!$A$5:$A$204,0))*G1767-H1767,0))</f>
        <v/>
      </c>
      <c r="L1767" s="18">
        <f>IF(AND(B1767&amp;""="",F1767&amp;""=""),"",IF(I1767="تم التسليم",IFERROR(INDEX('المحافظات'!$B$5:$B$44,MATCH($E1767,'المحافظات'!$A$5:$A$44,0)),0),0))</f>
        <v/>
      </c>
      <c r="M1767" s="18">
        <f>IF(AND(B1767&amp;""="",F1767&amp;""=""),"",IFERROR(INDEX('المنتجات'!$C$5:$C$204,MATCH($F1767,'المنتجات'!$A$5:$A$204,0))*G1767,0))</f>
        <v/>
      </c>
      <c r="N1767" s="18">
        <f>IF(AND(B1767&amp;""="",F1767&amp;""=""),"",IF(I1767="تم التسليم",IFERROR(INDEX('المحافظات'!$C$5:$C$44,MATCH($E1767,'المحافظات'!$A$5:$A$44,0)),0),IF(I1767="مرتجع",IFERROR(INDEX('المحافظات'!$D$5:$D$44,MATCH($E1767,'المحافظات'!$A$5:$A$44,0)),0),0)))</f>
        <v/>
      </c>
      <c r="O1767" s="18">
        <f>IF(AND(B1767&amp;""="",F1767&amp;""=""),"",IF(I1767="تم التسليم",K1767+L1767-M1767-N1767,IF(I1767="مرتجع",-N1767,IF(I1767="ملغي",0,""))))</f>
        <v/>
      </c>
      <c r="P1767" s="6">
        <f>IF(AND(B1767&amp;""="",F1767&amp;""=""),"",IF(NOT(ISNUMBER(MATCH(F1767,'المنتجات'!$A$5:$A$204,0))),"كود المنتج غير معروف",IF(NOT(ISNUMBER(MATCH(E1767,'المحافظات'!$A$5:$A$44,0))),"المنطقة غير معروفة",IF(K1767&lt;0,"الخصم أكبر من قيمة الطلب",IF(I1767&amp;""="","اكتب الحالة","")))))</f>
        <v/>
      </c>
    </row>
    <row r="1768">
      <c r="A1768" s="17" t="n"/>
      <c r="B1768" s="5" t="n"/>
      <c r="C1768" s="5" t="n"/>
      <c r="D1768" s="13" t="n"/>
      <c r="E1768" s="5" t="n"/>
      <c r="F1768" s="5" t="n"/>
      <c r="G1768" s="15" t="n"/>
      <c r="H1768" s="14" t="n"/>
      <c r="I1768" s="5" t="n"/>
      <c r="J1768" s="6">
        <f>IF(AND(B1768&amp;""="",F1768&amp;""=""),"",IFERROR(INDEX('المنتجات'!$B$5:$B$204,MATCH($F1768,'المنتجات'!$A$5:$A$204,0))&amp;"",""))</f>
        <v/>
      </c>
      <c r="K1768" s="18">
        <f>IF(AND(B1768&amp;""="",F1768&amp;""=""),"",IFERROR(INDEX('المنتجات'!$D$5:$D$204,MATCH($F1768,'المنتجات'!$A$5:$A$204,0))*G1768-H1768,0))</f>
        <v/>
      </c>
      <c r="L1768" s="18">
        <f>IF(AND(B1768&amp;""="",F1768&amp;""=""),"",IF(I1768="تم التسليم",IFERROR(INDEX('المحافظات'!$B$5:$B$44,MATCH($E1768,'المحافظات'!$A$5:$A$44,0)),0),0))</f>
        <v/>
      </c>
      <c r="M1768" s="18">
        <f>IF(AND(B1768&amp;""="",F1768&amp;""=""),"",IFERROR(INDEX('المنتجات'!$C$5:$C$204,MATCH($F1768,'المنتجات'!$A$5:$A$204,0))*G1768,0))</f>
        <v/>
      </c>
      <c r="N1768" s="18">
        <f>IF(AND(B1768&amp;""="",F1768&amp;""=""),"",IF(I1768="تم التسليم",IFERROR(INDEX('المحافظات'!$C$5:$C$44,MATCH($E1768,'المحافظات'!$A$5:$A$44,0)),0),IF(I1768="مرتجع",IFERROR(INDEX('المحافظات'!$D$5:$D$44,MATCH($E1768,'المحافظات'!$A$5:$A$44,0)),0),0)))</f>
        <v/>
      </c>
      <c r="O1768" s="18">
        <f>IF(AND(B1768&amp;""="",F1768&amp;""=""),"",IF(I1768="تم التسليم",K1768+L1768-M1768-N1768,IF(I1768="مرتجع",-N1768,IF(I1768="ملغي",0,""))))</f>
        <v/>
      </c>
      <c r="P1768" s="6">
        <f>IF(AND(B1768&amp;""="",F1768&amp;""=""),"",IF(NOT(ISNUMBER(MATCH(F1768,'المنتجات'!$A$5:$A$204,0))),"كود المنتج غير معروف",IF(NOT(ISNUMBER(MATCH(E1768,'المحافظات'!$A$5:$A$44,0))),"المنطقة غير معروفة",IF(K1768&lt;0,"الخصم أكبر من قيمة الطلب",IF(I1768&amp;""="","اكتب الحالة","")))))</f>
        <v/>
      </c>
    </row>
    <row r="1769">
      <c r="A1769" s="17" t="n"/>
      <c r="B1769" s="5" t="n"/>
      <c r="C1769" s="5" t="n"/>
      <c r="D1769" s="13" t="n"/>
      <c r="E1769" s="5" t="n"/>
      <c r="F1769" s="5" t="n"/>
      <c r="G1769" s="15" t="n"/>
      <c r="H1769" s="14" t="n"/>
      <c r="I1769" s="5" t="n"/>
      <c r="J1769" s="6">
        <f>IF(AND(B1769&amp;""="",F1769&amp;""=""),"",IFERROR(INDEX('المنتجات'!$B$5:$B$204,MATCH($F1769,'المنتجات'!$A$5:$A$204,0))&amp;"",""))</f>
        <v/>
      </c>
      <c r="K1769" s="18">
        <f>IF(AND(B1769&amp;""="",F1769&amp;""=""),"",IFERROR(INDEX('المنتجات'!$D$5:$D$204,MATCH($F1769,'المنتجات'!$A$5:$A$204,0))*G1769-H1769,0))</f>
        <v/>
      </c>
      <c r="L1769" s="18">
        <f>IF(AND(B1769&amp;""="",F1769&amp;""=""),"",IF(I1769="تم التسليم",IFERROR(INDEX('المحافظات'!$B$5:$B$44,MATCH($E1769,'المحافظات'!$A$5:$A$44,0)),0),0))</f>
        <v/>
      </c>
      <c r="M1769" s="18">
        <f>IF(AND(B1769&amp;""="",F1769&amp;""=""),"",IFERROR(INDEX('المنتجات'!$C$5:$C$204,MATCH($F1769,'المنتجات'!$A$5:$A$204,0))*G1769,0))</f>
        <v/>
      </c>
      <c r="N1769" s="18">
        <f>IF(AND(B1769&amp;""="",F1769&amp;""=""),"",IF(I1769="تم التسليم",IFERROR(INDEX('المحافظات'!$C$5:$C$44,MATCH($E1769,'المحافظات'!$A$5:$A$44,0)),0),IF(I1769="مرتجع",IFERROR(INDEX('المحافظات'!$D$5:$D$44,MATCH($E1769,'المحافظات'!$A$5:$A$44,0)),0),0)))</f>
        <v/>
      </c>
      <c r="O1769" s="18">
        <f>IF(AND(B1769&amp;""="",F1769&amp;""=""),"",IF(I1769="تم التسليم",K1769+L1769-M1769-N1769,IF(I1769="مرتجع",-N1769,IF(I1769="ملغي",0,""))))</f>
        <v/>
      </c>
      <c r="P1769" s="6">
        <f>IF(AND(B1769&amp;""="",F1769&amp;""=""),"",IF(NOT(ISNUMBER(MATCH(F1769,'المنتجات'!$A$5:$A$204,0))),"كود المنتج غير معروف",IF(NOT(ISNUMBER(MATCH(E1769,'المحافظات'!$A$5:$A$44,0))),"المنطقة غير معروفة",IF(K1769&lt;0,"الخصم أكبر من قيمة الطلب",IF(I1769&amp;""="","اكتب الحالة","")))))</f>
        <v/>
      </c>
    </row>
    <row r="1770">
      <c r="A1770" s="17" t="n"/>
      <c r="B1770" s="5" t="n"/>
      <c r="C1770" s="5" t="n"/>
      <c r="D1770" s="13" t="n"/>
      <c r="E1770" s="5" t="n"/>
      <c r="F1770" s="5" t="n"/>
      <c r="G1770" s="15" t="n"/>
      <c r="H1770" s="14" t="n"/>
      <c r="I1770" s="5" t="n"/>
      <c r="J1770" s="6">
        <f>IF(AND(B1770&amp;""="",F1770&amp;""=""),"",IFERROR(INDEX('المنتجات'!$B$5:$B$204,MATCH($F1770,'المنتجات'!$A$5:$A$204,0))&amp;"",""))</f>
        <v/>
      </c>
      <c r="K1770" s="18">
        <f>IF(AND(B1770&amp;""="",F1770&amp;""=""),"",IFERROR(INDEX('المنتجات'!$D$5:$D$204,MATCH($F1770,'المنتجات'!$A$5:$A$204,0))*G1770-H1770,0))</f>
        <v/>
      </c>
      <c r="L1770" s="18">
        <f>IF(AND(B1770&amp;""="",F1770&amp;""=""),"",IF(I1770="تم التسليم",IFERROR(INDEX('المحافظات'!$B$5:$B$44,MATCH($E1770,'المحافظات'!$A$5:$A$44,0)),0),0))</f>
        <v/>
      </c>
      <c r="M1770" s="18">
        <f>IF(AND(B1770&amp;""="",F1770&amp;""=""),"",IFERROR(INDEX('المنتجات'!$C$5:$C$204,MATCH($F1770,'المنتجات'!$A$5:$A$204,0))*G1770,0))</f>
        <v/>
      </c>
      <c r="N1770" s="18">
        <f>IF(AND(B1770&amp;""="",F1770&amp;""=""),"",IF(I1770="تم التسليم",IFERROR(INDEX('المحافظات'!$C$5:$C$44,MATCH($E1770,'المحافظات'!$A$5:$A$44,0)),0),IF(I1770="مرتجع",IFERROR(INDEX('المحافظات'!$D$5:$D$44,MATCH($E1770,'المحافظات'!$A$5:$A$44,0)),0),0)))</f>
        <v/>
      </c>
      <c r="O1770" s="18">
        <f>IF(AND(B1770&amp;""="",F1770&amp;""=""),"",IF(I1770="تم التسليم",K1770+L1770-M1770-N1770,IF(I1770="مرتجع",-N1770,IF(I1770="ملغي",0,""))))</f>
        <v/>
      </c>
      <c r="P1770" s="6">
        <f>IF(AND(B1770&amp;""="",F1770&amp;""=""),"",IF(NOT(ISNUMBER(MATCH(F1770,'المنتجات'!$A$5:$A$204,0))),"كود المنتج غير معروف",IF(NOT(ISNUMBER(MATCH(E1770,'المحافظات'!$A$5:$A$44,0))),"المنطقة غير معروفة",IF(K1770&lt;0,"الخصم أكبر من قيمة الطلب",IF(I1770&amp;""="","اكتب الحالة","")))))</f>
        <v/>
      </c>
    </row>
    <row r="1771">
      <c r="A1771" s="17" t="n"/>
      <c r="B1771" s="5" t="n"/>
      <c r="C1771" s="5" t="n"/>
      <c r="D1771" s="13" t="n"/>
      <c r="E1771" s="5" t="n"/>
      <c r="F1771" s="5" t="n"/>
      <c r="G1771" s="15" t="n"/>
      <c r="H1771" s="14" t="n"/>
      <c r="I1771" s="5" t="n"/>
      <c r="J1771" s="6">
        <f>IF(AND(B1771&amp;""="",F1771&amp;""=""),"",IFERROR(INDEX('المنتجات'!$B$5:$B$204,MATCH($F1771,'المنتجات'!$A$5:$A$204,0))&amp;"",""))</f>
        <v/>
      </c>
      <c r="K1771" s="18">
        <f>IF(AND(B1771&amp;""="",F1771&amp;""=""),"",IFERROR(INDEX('المنتجات'!$D$5:$D$204,MATCH($F1771,'المنتجات'!$A$5:$A$204,0))*G1771-H1771,0))</f>
        <v/>
      </c>
      <c r="L1771" s="18">
        <f>IF(AND(B1771&amp;""="",F1771&amp;""=""),"",IF(I1771="تم التسليم",IFERROR(INDEX('المحافظات'!$B$5:$B$44,MATCH($E1771,'المحافظات'!$A$5:$A$44,0)),0),0))</f>
        <v/>
      </c>
      <c r="M1771" s="18">
        <f>IF(AND(B1771&amp;""="",F1771&amp;""=""),"",IFERROR(INDEX('المنتجات'!$C$5:$C$204,MATCH($F1771,'المنتجات'!$A$5:$A$204,0))*G1771,0))</f>
        <v/>
      </c>
      <c r="N1771" s="18">
        <f>IF(AND(B1771&amp;""="",F1771&amp;""=""),"",IF(I1771="تم التسليم",IFERROR(INDEX('المحافظات'!$C$5:$C$44,MATCH($E1771,'المحافظات'!$A$5:$A$44,0)),0),IF(I1771="مرتجع",IFERROR(INDEX('المحافظات'!$D$5:$D$44,MATCH($E1771,'المحافظات'!$A$5:$A$44,0)),0),0)))</f>
        <v/>
      </c>
      <c r="O1771" s="18">
        <f>IF(AND(B1771&amp;""="",F1771&amp;""=""),"",IF(I1771="تم التسليم",K1771+L1771-M1771-N1771,IF(I1771="مرتجع",-N1771,IF(I1771="ملغي",0,""))))</f>
        <v/>
      </c>
      <c r="P1771" s="6">
        <f>IF(AND(B1771&amp;""="",F1771&amp;""=""),"",IF(NOT(ISNUMBER(MATCH(F1771,'المنتجات'!$A$5:$A$204,0))),"كود المنتج غير معروف",IF(NOT(ISNUMBER(MATCH(E1771,'المحافظات'!$A$5:$A$44,0))),"المنطقة غير معروفة",IF(K1771&lt;0,"الخصم أكبر من قيمة الطلب",IF(I1771&amp;""="","اكتب الحالة","")))))</f>
        <v/>
      </c>
    </row>
    <row r="1772">
      <c r="A1772" s="17" t="n"/>
      <c r="B1772" s="5" t="n"/>
      <c r="C1772" s="5" t="n"/>
      <c r="D1772" s="13" t="n"/>
      <c r="E1772" s="5" t="n"/>
      <c r="F1772" s="5" t="n"/>
      <c r="G1772" s="15" t="n"/>
      <c r="H1772" s="14" t="n"/>
      <c r="I1772" s="5" t="n"/>
      <c r="J1772" s="6">
        <f>IF(AND(B1772&amp;""="",F1772&amp;""=""),"",IFERROR(INDEX('المنتجات'!$B$5:$B$204,MATCH($F1772,'المنتجات'!$A$5:$A$204,0))&amp;"",""))</f>
        <v/>
      </c>
      <c r="K1772" s="18">
        <f>IF(AND(B1772&amp;""="",F1772&amp;""=""),"",IFERROR(INDEX('المنتجات'!$D$5:$D$204,MATCH($F1772,'المنتجات'!$A$5:$A$204,0))*G1772-H1772,0))</f>
        <v/>
      </c>
      <c r="L1772" s="18">
        <f>IF(AND(B1772&amp;""="",F1772&amp;""=""),"",IF(I1772="تم التسليم",IFERROR(INDEX('المحافظات'!$B$5:$B$44,MATCH($E1772,'المحافظات'!$A$5:$A$44,0)),0),0))</f>
        <v/>
      </c>
      <c r="M1772" s="18">
        <f>IF(AND(B1772&amp;""="",F1772&amp;""=""),"",IFERROR(INDEX('المنتجات'!$C$5:$C$204,MATCH($F1772,'المنتجات'!$A$5:$A$204,0))*G1772,0))</f>
        <v/>
      </c>
      <c r="N1772" s="18">
        <f>IF(AND(B1772&amp;""="",F1772&amp;""=""),"",IF(I1772="تم التسليم",IFERROR(INDEX('المحافظات'!$C$5:$C$44,MATCH($E1772,'المحافظات'!$A$5:$A$44,0)),0),IF(I1772="مرتجع",IFERROR(INDEX('المحافظات'!$D$5:$D$44,MATCH($E1772,'المحافظات'!$A$5:$A$44,0)),0),0)))</f>
        <v/>
      </c>
      <c r="O1772" s="18">
        <f>IF(AND(B1772&amp;""="",F1772&amp;""=""),"",IF(I1772="تم التسليم",K1772+L1772-M1772-N1772,IF(I1772="مرتجع",-N1772,IF(I1772="ملغي",0,""))))</f>
        <v/>
      </c>
      <c r="P1772" s="6">
        <f>IF(AND(B1772&amp;""="",F1772&amp;""=""),"",IF(NOT(ISNUMBER(MATCH(F1772,'المنتجات'!$A$5:$A$204,0))),"كود المنتج غير معروف",IF(NOT(ISNUMBER(MATCH(E1772,'المحافظات'!$A$5:$A$44,0))),"المنطقة غير معروفة",IF(K1772&lt;0,"الخصم أكبر من قيمة الطلب",IF(I1772&amp;""="","اكتب الحالة","")))))</f>
        <v/>
      </c>
    </row>
    <row r="1773">
      <c r="A1773" s="17" t="n"/>
      <c r="B1773" s="5" t="n"/>
      <c r="C1773" s="5" t="n"/>
      <c r="D1773" s="13" t="n"/>
      <c r="E1773" s="5" t="n"/>
      <c r="F1773" s="5" t="n"/>
      <c r="G1773" s="15" t="n"/>
      <c r="H1773" s="14" t="n"/>
      <c r="I1773" s="5" t="n"/>
      <c r="J1773" s="6">
        <f>IF(AND(B1773&amp;""="",F1773&amp;""=""),"",IFERROR(INDEX('المنتجات'!$B$5:$B$204,MATCH($F1773,'المنتجات'!$A$5:$A$204,0))&amp;"",""))</f>
        <v/>
      </c>
      <c r="K1773" s="18">
        <f>IF(AND(B1773&amp;""="",F1773&amp;""=""),"",IFERROR(INDEX('المنتجات'!$D$5:$D$204,MATCH($F1773,'المنتجات'!$A$5:$A$204,0))*G1773-H1773,0))</f>
        <v/>
      </c>
      <c r="L1773" s="18">
        <f>IF(AND(B1773&amp;""="",F1773&amp;""=""),"",IF(I1773="تم التسليم",IFERROR(INDEX('المحافظات'!$B$5:$B$44,MATCH($E1773,'المحافظات'!$A$5:$A$44,0)),0),0))</f>
        <v/>
      </c>
      <c r="M1773" s="18">
        <f>IF(AND(B1773&amp;""="",F1773&amp;""=""),"",IFERROR(INDEX('المنتجات'!$C$5:$C$204,MATCH($F1773,'المنتجات'!$A$5:$A$204,0))*G1773,0))</f>
        <v/>
      </c>
      <c r="N1773" s="18">
        <f>IF(AND(B1773&amp;""="",F1773&amp;""=""),"",IF(I1773="تم التسليم",IFERROR(INDEX('المحافظات'!$C$5:$C$44,MATCH($E1773,'المحافظات'!$A$5:$A$44,0)),0),IF(I1773="مرتجع",IFERROR(INDEX('المحافظات'!$D$5:$D$44,MATCH($E1773,'المحافظات'!$A$5:$A$44,0)),0),0)))</f>
        <v/>
      </c>
      <c r="O1773" s="18">
        <f>IF(AND(B1773&amp;""="",F1773&amp;""=""),"",IF(I1773="تم التسليم",K1773+L1773-M1773-N1773,IF(I1773="مرتجع",-N1773,IF(I1773="ملغي",0,""))))</f>
        <v/>
      </c>
      <c r="P1773" s="6">
        <f>IF(AND(B1773&amp;""="",F1773&amp;""=""),"",IF(NOT(ISNUMBER(MATCH(F1773,'المنتجات'!$A$5:$A$204,0))),"كود المنتج غير معروف",IF(NOT(ISNUMBER(MATCH(E1773,'المحافظات'!$A$5:$A$44,0))),"المنطقة غير معروفة",IF(K1773&lt;0,"الخصم أكبر من قيمة الطلب",IF(I1773&amp;""="","اكتب الحالة","")))))</f>
        <v/>
      </c>
    </row>
    <row r="1774">
      <c r="A1774" s="17" t="n"/>
      <c r="B1774" s="5" t="n"/>
      <c r="C1774" s="5" t="n"/>
      <c r="D1774" s="13" t="n"/>
      <c r="E1774" s="5" t="n"/>
      <c r="F1774" s="5" t="n"/>
      <c r="G1774" s="15" t="n"/>
      <c r="H1774" s="14" t="n"/>
      <c r="I1774" s="5" t="n"/>
      <c r="J1774" s="6">
        <f>IF(AND(B1774&amp;""="",F1774&amp;""=""),"",IFERROR(INDEX('المنتجات'!$B$5:$B$204,MATCH($F1774,'المنتجات'!$A$5:$A$204,0))&amp;"",""))</f>
        <v/>
      </c>
      <c r="K1774" s="18">
        <f>IF(AND(B1774&amp;""="",F1774&amp;""=""),"",IFERROR(INDEX('المنتجات'!$D$5:$D$204,MATCH($F1774,'المنتجات'!$A$5:$A$204,0))*G1774-H1774,0))</f>
        <v/>
      </c>
      <c r="L1774" s="18">
        <f>IF(AND(B1774&amp;""="",F1774&amp;""=""),"",IF(I1774="تم التسليم",IFERROR(INDEX('المحافظات'!$B$5:$B$44,MATCH($E1774,'المحافظات'!$A$5:$A$44,0)),0),0))</f>
        <v/>
      </c>
      <c r="M1774" s="18">
        <f>IF(AND(B1774&amp;""="",F1774&amp;""=""),"",IFERROR(INDEX('المنتجات'!$C$5:$C$204,MATCH($F1774,'المنتجات'!$A$5:$A$204,0))*G1774,0))</f>
        <v/>
      </c>
      <c r="N1774" s="18">
        <f>IF(AND(B1774&amp;""="",F1774&amp;""=""),"",IF(I1774="تم التسليم",IFERROR(INDEX('المحافظات'!$C$5:$C$44,MATCH($E1774,'المحافظات'!$A$5:$A$44,0)),0),IF(I1774="مرتجع",IFERROR(INDEX('المحافظات'!$D$5:$D$44,MATCH($E1774,'المحافظات'!$A$5:$A$44,0)),0),0)))</f>
        <v/>
      </c>
      <c r="O1774" s="18">
        <f>IF(AND(B1774&amp;""="",F1774&amp;""=""),"",IF(I1774="تم التسليم",K1774+L1774-M1774-N1774,IF(I1774="مرتجع",-N1774,IF(I1774="ملغي",0,""))))</f>
        <v/>
      </c>
      <c r="P1774" s="6">
        <f>IF(AND(B1774&amp;""="",F1774&amp;""=""),"",IF(NOT(ISNUMBER(MATCH(F1774,'المنتجات'!$A$5:$A$204,0))),"كود المنتج غير معروف",IF(NOT(ISNUMBER(MATCH(E1774,'المحافظات'!$A$5:$A$44,0))),"المنطقة غير معروفة",IF(K1774&lt;0,"الخصم أكبر من قيمة الطلب",IF(I1774&amp;""="","اكتب الحالة","")))))</f>
        <v/>
      </c>
    </row>
    <row r="1775">
      <c r="A1775" s="17" t="n"/>
      <c r="B1775" s="5" t="n"/>
      <c r="C1775" s="5" t="n"/>
      <c r="D1775" s="13" t="n"/>
      <c r="E1775" s="5" t="n"/>
      <c r="F1775" s="5" t="n"/>
      <c r="G1775" s="15" t="n"/>
      <c r="H1775" s="14" t="n"/>
      <c r="I1775" s="5" t="n"/>
      <c r="J1775" s="6">
        <f>IF(AND(B1775&amp;""="",F1775&amp;""=""),"",IFERROR(INDEX('المنتجات'!$B$5:$B$204,MATCH($F1775,'المنتجات'!$A$5:$A$204,0))&amp;"",""))</f>
        <v/>
      </c>
      <c r="K1775" s="18">
        <f>IF(AND(B1775&amp;""="",F1775&amp;""=""),"",IFERROR(INDEX('المنتجات'!$D$5:$D$204,MATCH($F1775,'المنتجات'!$A$5:$A$204,0))*G1775-H1775,0))</f>
        <v/>
      </c>
      <c r="L1775" s="18">
        <f>IF(AND(B1775&amp;""="",F1775&amp;""=""),"",IF(I1775="تم التسليم",IFERROR(INDEX('المحافظات'!$B$5:$B$44,MATCH($E1775,'المحافظات'!$A$5:$A$44,0)),0),0))</f>
        <v/>
      </c>
      <c r="M1775" s="18">
        <f>IF(AND(B1775&amp;""="",F1775&amp;""=""),"",IFERROR(INDEX('المنتجات'!$C$5:$C$204,MATCH($F1775,'المنتجات'!$A$5:$A$204,0))*G1775,0))</f>
        <v/>
      </c>
      <c r="N1775" s="18">
        <f>IF(AND(B1775&amp;""="",F1775&amp;""=""),"",IF(I1775="تم التسليم",IFERROR(INDEX('المحافظات'!$C$5:$C$44,MATCH($E1775,'المحافظات'!$A$5:$A$44,0)),0),IF(I1775="مرتجع",IFERROR(INDEX('المحافظات'!$D$5:$D$44,MATCH($E1775,'المحافظات'!$A$5:$A$44,0)),0),0)))</f>
        <v/>
      </c>
      <c r="O1775" s="18">
        <f>IF(AND(B1775&amp;""="",F1775&amp;""=""),"",IF(I1775="تم التسليم",K1775+L1775-M1775-N1775,IF(I1775="مرتجع",-N1775,IF(I1775="ملغي",0,""))))</f>
        <v/>
      </c>
      <c r="P1775" s="6">
        <f>IF(AND(B1775&amp;""="",F1775&amp;""=""),"",IF(NOT(ISNUMBER(MATCH(F1775,'المنتجات'!$A$5:$A$204,0))),"كود المنتج غير معروف",IF(NOT(ISNUMBER(MATCH(E1775,'المحافظات'!$A$5:$A$44,0))),"المنطقة غير معروفة",IF(K1775&lt;0,"الخصم أكبر من قيمة الطلب",IF(I1775&amp;""="","اكتب الحالة","")))))</f>
        <v/>
      </c>
    </row>
    <row r="1776">
      <c r="A1776" s="17" t="n"/>
      <c r="B1776" s="5" t="n"/>
      <c r="C1776" s="5" t="n"/>
      <c r="D1776" s="13" t="n"/>
      <c r="E1776" s="5" t="n"/>
      <c r="F1776" s="5" t="n"/>
      <c r="G1776" s="15" t="n"/>
      <c r="H1776" s="14" t="n"/>
      <c r="I1776" s="5" t="n"/>
      <c r="J1776" s="6">
        <f>IF(AND(B1776&amp;""="",F1776&amp;""=""),"",IFERROR(INDEX('المنتجات'!$B$5:$B$204,MATCH($F1776,'المنتجات'!$A$5:$A$204,0))&amp;"",""))</f>
        <v/>
      </c>
      <c r="K1776" s="18">
        <f>IF(AND(B1776&amp;""="",F1776&amp;""=""),"",IFERROR(INDEX('المنتجات'!$D$5:$D$204,MATCH($F1776,'المنتجات'!$A$5:$A$204,0))*G1776-H1776,0))</f>
        <v/>
      </c>
      <c r="L1776" s="18">
        <f>IF(AND(B1776&amp;""="",F1776&amp;""=""),"",IF(I1776="تم التسليم",IFERROR(INDEX('المحافظات'!$B$5:$B$44,MATCH($E1776,'المحافظات'!$A$5:$A$44,0)),0),0))</f>
        <v/>
      </c>
      <c r="M1776" s="18">
        <f>IF(AND(B1776&amp;""="",F1776&amp;""=""),"",IFERROR(INDEX('المنتجات'!$C$5:$C$204,MATCH($F1776,'المنتجات'!$A$5:$A$204,0))*G1776,0))</f>
        <v/>
      </c>
      <c r="N1776" s="18">
        <f>IF(AND(B1776&amp;""="",F1776&amp;""=""),"",IF(I1776="تم التسليم",IFERROR(INDEX('المحافظات'!$C$5:$C$44,MATCH($E1776,'المحافظات'!$A$5:$A$44,0)),0),IF(I1776="مرتجع",IFERROR(INDEX('المحافظات'!$D$5:$D$44,MATCH($E1776,'المحافظات'!$A$5:$A$44,0)),0),0)))</f>
        <v/>
      </c>
      <c r="O1776" s="18">
        <f>IF(AND(B1776&amp;""="",F1776&amp;""=""),"",IF(I1776="تم التسليم",K1776+L1776-M1776-N1776,IF(I1776="مرتجع",-N1776,IF(I1776="ملغي",0,""))))</f>
        <v/>
      </c>
      <c r="P1776" s="6">
        <f>IF(AND(B1776&amp;""="",F1776&amp;""=""),"",IF(NOT(ISNUMBER(MATCH(F1776,'المنتجات'!$A$5:$A$204,0))),"كود المنتج غير معروف",IF(NOT(ISNUMBER(MATCH(E1776,'المحافظات'!$A$5:$A$44,0))),"المنطقة غير معروفة",IF(K1776&lt;0,"الخصم أكبر من قيمة الطلب",IF(I1776&amp;""="","اكتب الحالة","")))))</f>
        <v/>
      </c>
    </row>
    <row r="1777">
      <c r="A1777" s="17" t="n"/>
      <c r="B1777" s="5" t="n"/>
      <c r="C1777" s="5" t="n"/>
      <c r="D1777" s="13" t="n"/>
      <c r="E1777" s="5" t="n"/>
      <c r="F1777" s="5" t="n"/>
      <c r="G1777" s="15" t="n"/>
      <c r="H1777" s="14" t="n"/>
      <c r="I1777" s="5" t="n"/>
      <c r="J1777" s="6">
        <f>IF(AND(B1777&amp;""="",F1777&amp;""=""),"",IFERROR(INDEX('المنتجات'!$B$5:$B$204,MATCH($F1777,'المنتجات'!$A$5:$A$204,0))&amp;"",""))</f>
        <v/>
      </c>
      <c r="K1777" s="18">
        <f>IF(AND(B1777&amp;""="",F1777&amp;""=""),"",IFERROR(INDEX('المنتجات'!$D$5:$D$204,MATCH($F1777,'المنتجات'!$A$5:$A$204,0))*G1777-H1777,0))</f>
        <v/>
      </c>
      <c r="L1777" s="18">
        <f>IF(AND(B1777&amp;""="",F1777&amp;""=""),"",IF(I1777="تم التسليم",IFERROR(INDEX('المحافظات'!$B$5:$B$44,MATCH($E1777,'المحافظات'!$A$5:$A$44,0)),0),0))</f>
        <v/>
      </c>
      <c r="M1777" s="18">
        <f>IF(AND(B1777&amp;""="",F1777&amp;""=""),"",IFERROR(INDEX('المنتجات'!$C$5:$C$204,MATCH($F1777,'المنتجات'!$A$5:$A$204,0))*G1777,0))</f>
        <v/>
      </c>
      <c r="N1777" s="18">
        <f>IF(AND(B1777&amp;""="",F1777&amp;""=""),"",IF(I1777="تم التسليم",IFERROR(INDEX('المحافظات'!$C$5:$C$44,MATCH($E1777,'المحافظات'!$A$5:$A$44,0)),0),IF(I1777="مرتجع",IFERROR(INDEX('المحافظات'!$D$5:$D$44,MATCH($E1777,'المحافظات'!$A$5:$A$44,0)),0),0)))</f>
        <v/>
      </c>
      <c r="O1777" s="18">
        <f>IF(AND(B1777&amp;""="",F1777&amp;""=""),"",IF(I1777="تم التسليم",K1777+L1777-M1777-N1777,IF(I1777="مرتجع",-N1777,IF(I1777="ملغي",0,""))))</f>
        <v/>
      </c>
      <c r="P1777" s="6">
        <f>IF(AND(B1777&amp;""="",F1777&amp;""=""),"",IF(NOT(ISNUMBER(MATCH(F1777,'المنتجات'!$A$5:$A$204,0))),"كود المنتج غير معروف",IF(NOT(ISNUMBER(MATCH(E1777,'المحافظات'!$A$5:$A$44,0))),"المنطقة غير معروفة",IF(K1777&lt;0,"الخصم أكبر من قيمة الطلب",IF(I1777&amp;""="","اكتب الحالة","")))))</f>
        <v/>
      </c>
    </row>
    <row r="1778">
      <c r="A1778" s="17" t="n"/>
      <c r="B1778" s="5" t="n"/>
      <c r="C1778" s="5" t="n"/>
      <c r="D1778" s="13" t="n"/>
      <c r="E1778" s="5" t="n"/>
      <c r="F1778" s="5" t="n"/>
      <c r="G1778" s="15" t="n"/>
      <c r="H1778" s="14" t="n"/>
      <c r="I1778" s="5" t="n"/>
      <c r="J1778" s="6">
        <f>IF(AND(B1778&amp;""="",F1778&amp;""=""),"",IFERROR(INDEX('المنتجات'!$B$5:$B$204,MATCH($F1778,'المنتجات'!$A$5:$A$204,0))&amp;"",""))</f>
        <v/>
      </c>
      <c r="K1778" s="18">
        <f>IF(AND(B1778&amp;""="",F1778&amp;""=""),"",IFERROR(INDEX('المنتجات'!$D$5:$D$204,MATCH($F1778,'المنتجات'!$A$5:$A$204,0))*G1778-H1778,0))</f>
        <v/>
      </c>
      <c r="L1778" s="18">
        <f>IF(AND(B1778&amp;""="",F1778&amp;""=""),"",IF(I1778="تم التسليم",IFERROR(INDEX('المحافظات'!$B$5:$B$44,MATCH($E1778,'المحافظات'!$A$5:$A$44,0)),0),0))</f>
        <v/>
      </c>
      <c r="M1778" s="18">
        <f>IF(AND(B1778&amp;""="",F1778&amp;""=""),"",IFERROR(INDEX('المنتجات'!$C$5:$C$204,MATCH($F1778,'المنتجات'!$A$5:$A$204,0))*G1778,0))</f>
        <v/>
      </c>
      <c r="N1778" s="18">
        <f>IF(AND(B1778&amp;""="",F1778&amp;""=""),"",IF(I1778="تم التسليم",IFERROR(INDEX('المحافظات'!$C$5:$C$44,MATCH($E1778,'المحافظات'!$A$5:$A$44,0)),0),IF(I1778="مرتجع",IFERROR(INDEX('المحافظات'!$D$5:$D$44,MATCH($E1778,'المحافظات'!$A$5:$A$44,0)),0),0)))</f>
        <v/>
      </c>
      <c r="O1778" s="18">
        <f>IF(AND(B1778&amp;""="",F1778&amp;""=""),"",IF(I1778="تم التسليم",K1778+L1778-M1778-N1778,IF(I1778="مرتجع",-N1778,IF(I1778="ملغي",0,""))))</f>
        <v/>
      </c>
      <c r="P1778" s="6">
        <f>IF(AND(B1778&amp;""="",F1778&amp;""=""),"",IF(NOT(ISNUMBER(MATCH(F1778,'المنتجات'!$A$5:$A$204,0))),"كود المنتج غير معروف",IF(NOT(ISNUMBER(MATCH(E1778,'المحافظات'!$A$5:$A$44,0))),"المنطقة غير معروفة",IF(K1778&lt;0,"الخصم أكبر من قيمة الطلب",IF(I1778&amp;""="","اكتب الحالة","")))))</f>
        <v/>
      </c>
    </row>
    <row r="1779">
      <c r="A1779" s="17" t="n"/>
      <c r="B1779" s="5" t="n"/>
      <c r="C1779" s="5" t="n"/>
      <c r="D1779" s="13" t="n"/>
      <c r="E1779" s="5" t="n"/>
      <c r="F1779" s="5" t="n"/>
      <c r="G1779" s="15" t="n"/>
      <c r="H1779" s="14" t="n"/>
      <c r="I1779" s="5" t="n"/>
      <c r="J1779" s="6">
        <f>IF(AND(B1779&amp;""="",F1779&amp;""=""),"",IFERROR(INDEX('المنتجات'!$B$5:$B$204,MATCH($F1779,'المنتجات'!$A$5:$A$204,0))&amp;"",""))</f>
        <v/>
      </c>
      <c r="K1779" s="18">
        <f>IF(AND(B1779&amp;""="",F1779&amp;""=""),"",IFERROR(INDEX('المنتجات'!$D$5:$D$204,MATCH($F1779,'المنتجات'!$A$5:$A$204,0))*G1779-H1779,0))</f>
        <v/>
      </c>
      <c r="L1779" s="18">
        <f>IF(AND(B1779&amp;""="",F1779&amp;""=""),"",IF(I1779="تم التسليم",IFERROR(INDEX('المحافظات'!$B$5:$B$44,MATCH($E1779,'المحافظات'!$A$5:$A$44,0)),0),0))</f>
        <v/>
      </c>
      <c r="M1779" s="18">
        <f>IF(AND(B1779&amp;""="",F1779&amp;""=""),"",IFERROR(INDEX('المنتجات'!$C$5:$C$204,MATCH($F1779,'المنتجات'!$A$5:$A$204,0))*G1779,0))</f>
        <v/>
      </c>
      <c r="N1779" s="18">
        <f>IF(AND(B1779&amp;""="",F1779&amp;""=""),"",IF(I1779="تم التسليم",IFERROR(INDEX('المحافظات'!$C$5:$C$44,MATCH($E1779,'المحافظات'!$A$5:$A$44,0)),0),IF(I1779="مرتجع",IFERROR(INDEX('المحافظات'!$D$5:$D$44,MATCH($E1779,'المحافظات'!$A$5:$A$44,0)),0),0)))</f>
        <v/>
      </c>
      <c r="O1779" s="18">
        <f>IF(AND(B1779&amp;""="",F1779&amp;""=""),"",IF(I1779="تم التسليم",K1779+L1779-M1779-N1779,IF(I1779="مرتجع",-N1779,IF(I1779="ملغي",0,""))))</f>
        <v/>
      </c>
      <c r="P1779" s="6">
        <f>IF(AND(B1779&amp;""="",F1779&amp;""=""),"",IF(NOT(ISNUMBER(MATCH(F1779,'المنتجات'!$A$5:$A$204,0))),"كود المنتج غير معروف",IF(NOT(ISNUMBER(MATCH(E1779,'المحافظات'!$A$5:$A$44,0))),"المنطقة غير معروفة",IF(K1779&lt;0,"الخصم أكبر من قيمة الطلب",IF(I1779&amp;""="","اكتب الحالة","")))))</f>
        <v/>
      </c>
    </row>
    <row r="1780">
      <c r="A1780" s="17" t="n"/>
      <c r="B1780" s="5" t="n"/>
      <c r="C1780" s="5" t="n"/>
      <c r="D1780" s="13" t="n"/>
      <c r="E1780" s="5" t="n"/>
      <c r="F1780" s="5" t="n"/>
      <c r="G1780" s="15" t="n"/>
      <c r="H1780" s="14" t="n"/>
      <c r="I1780" s="5" t="n"/>
      <c r="J1780" s="6">
        <f>IF(AND(B1780&amp;""="",F1780&amp;""=""),"",IFERROR(INDEX('المنتجات'!$B$5:$B$204,MATCH($F1780,'المنتجات'!$A$5:$A$204,0))&amp;"",""))</f>
        <v/>
      </c>
      <c r="K1780" s="18">
        <f>IF(AND(B1780&amp;""="",F1780&amp;""=""),"",IFERROR(INDEX('المنتجات'!$D$5:$D$204,MATCH($F1780,'المنتجات'!$A$5:$A$204,0))*G1780-H1780,0))</f>
        <v/>
      </c>
      <c r="L1780" s="18">
        <f>IF(AND(B1780&amp;""="",F1780&amp;""=""),"",IF(I1780="تم التسليم",IFERROR(INDEX('المحافظات'!$B$5:$B$44,MATCH($E1780,'المحافظات'!$A$5:$A$44,0)),0),0))</f>
        <v/>
      </c>
      <c r="M1780" s="18">
        <f>IF(AND(B1780&amp;""="",F1780&amp;""=""),"",IFERROR(INDEX('المنتجات'!$C$5:$C$204,MATCH($F1780,'المنتجات'!$A$5:$A$204,0))*G1780,0))</f>
        <v/>
      </c>
      <c r="N1780" s="18">
        <f>IF(AND(B1780&amp;""="",F1780&amp;""=""),"",IF(I1780="تم التسليم",IFERROR(INDEX('المحافظات'!$C$5:$C$44,MATCH($E1780,'المحافظات'!$A$5:$A$44,0)),0),IF(I1780="مرتجع",IFERROR(INDEX('المحافظات'!$D$5:$D$44,MATCH($E1780,'المحافظات'!$A$5:$A$44,0)),0),0)))</f>
        <v/>
      </c>
      <c r="O1780" s="18">
        <f>IF(AND(B1780&amp;""="",F1780&amp;""=""),"",IF(I1780="تم التسليم",K1780+L1780-M1780-N1780,IF(I1780="مرتجع",-N1780,IF(I1780="ملغي",0,""))))</f>
        <v/>
      </c>
      <c r="P1780" s="6">
        <f>IF(AND(B1780&amp;""="",F1780&amp;""=""),"",IF(NOT(ISNUMBER(MATCH(F1780,'المنتجات'!$A$5:$A$204,0))),"كود المنتج غير معروف",IF(NOT(ISNUMBER(MATCH(E1780,'المحافظات'!$A$5:$A$44,0))),"المنطقة غير معروفة",IF(K1780&lt;0,"الخصم أكبر من قيمة الطلب",IF(I1780&amp;""="","اكتب الحالة","")))))</f>
        <v/>
      </c>
    </row>
    <row r="1781">
      <c r="A1781" s="17" t="n"/>
      <c r="B1781" s="5" t="n"/>
      <c r="C1781" s="5" t="n"/>
      <c r="D1781" s="13" t="n"/>
      <c r="E1781" s="5" t="n"/>
      <c r="F1781" s="5" t="n"/>
      <c r="G1781" s="15" t="n"/>
      <c r="H1781" s="14" t="n"/>
      <c r="I1781" s="5" t="n"/>
      <c r="J1781" s="6">
        <f>IF(AND(B1781&amp;""="",F1781&amp;""=""),"",IFERROR(INDEX('المنتجات'!$B$5:$B$204,MATCH($F1781,'المنتجات'!$A$5:$A$204,0))&amp;"",""))</f>
        <v/>
      </c>
      <c r="K1781" s="18">
        <f>IF(AND(B1781&amp;""="",F1781&amp;""=""),"",IFERROR(INDEX('المنتجات'!$D$5:$D$204,MATCH($F1781,'المنتجات'!$A$5:$A$204,0))*G1781-H1781,0))</f>
        <v/>
      </c>
      <c r="L1781" s="18">
        <f>IF(AND(B1781&amp;""="",F1781&amp;""=""),"",IF(I1781="تم التسليم",IFERROR(INDEX('المحافظات'!$B$5:$B$44,MATCH($E1781,'المحافظات'!$A$5:$A$44,0)),0),0))</f>
        <v/>
      </c>
      <c r="M1781" s="18">
        <f>IF(AND(B1781&amp;""="",F1781&amp;""=""),"",IFERROR(INDEX('المنتجات'!$C$5:$C$204,MATCH($F1781,'المنتجات'!$A$5:$A$204,0))*G1781,0))</f>
        <v/>
      </c>
      <c r="N1781" s="18">
        <f>IF(AND(B1781&amp;""="",F1781&amp;""=""),"",IF(I1781="تم التسليم",IFERROR(INDEX('المحافظات'!$C$5:$C$44,MATCH($E1781,'المحافظات'!$A$5:$A$44,0)),0),IF(I1781="مرتجع",IFERROR(INDEX('المحافظات'!$D$5:$D$44,MATCH($E1781,'المحافظات'!$A$5:$A$44,0)),0),0)))</f>
        <v/>
      </c>
      <c r="O1781" s="18">
        <f>IF(AND(B1781&amp;""="",F1781&amp;""=""),"",IF(I1781="تم التسليم",K1781+L1781-M1781-N1781,IF(I1781="مرتجع",-N1781,IF(I1781="ملغي",0,""))))</f>
        <v/>
      </c>
      <c r="P1781" s="6">
        <f>IF(AND(B1781&amp;""="",F1781&amp;""=""),"",IF(NOT(ISNUMBER(MATCH(F1781,'المنتجات'!$A$5:$A$204,0))),"كود المنتج غير معروف",IF(NOT(ISNUMBER(MATCH(E1781,'المحافظات'!$A$5:$A$44,0))),"المنطقة غير معروفة",IF(K1781&lt;0,"الخصم أكبر من قيمة الطلب",IF(I1781&amp;""="","اكتب الحالة","")))))</f>
        <v/>
      </c>
    </row>
    <row r="1782">
      <c r="A1782" s="17" t="n"/>
      <c r="B1782" s="5" t="n"/>
      <c r="C1782" s="5" t="n"/>
      <c r="D1782" s="13" t="n"/>
      <c r="E1782" s="5" t="n"/>
      <c r="F1782" s="5" t="n"/>
      <c r="G1782" s="15" t="n"/>
      <c r="H1782" s="14" t="n"/>
      <c r="I1782" s="5" t="n"/>
      <c r="J1782" s="6">
        <f>IF(AND(B1782&amp;""="",F1782&amp;""=""),"",IFERROR(INDEX('المنتجات'!$B$5:$B$204,MATCH($F1782,'المنتجات'!$A$5:$A$204,0))&amp;"",""))</f>
        <v/>
      </c>
      <c r="K1782" s="18">
        <f>IF(AND(B1782&amp;""="",F1782&amp;""=""),"",IFERROR(INDEX('المنتجات'!$D$5:$D$204,MATCH($F1782,'المنتجات'!$A$5:$A$204,0))*G1782-H1782,0))</f>
        <v/>
      </c>
      <c r="L1782" s="18">
        <f>IF(AND(B1782&amp;""="",F1782&amp;""=""),"",IF(I1782="تم التسليم",IFERROR(INDEX('المحافظات'!$B$5:$B$44,MATCH($E1782,'المحافظات'!$A$5:$A$44,0)),0),0))</f>
        <v/>
      </c>
      <c r="M1782" s="18">
        <f>IF(AND(B1782&amp;""="",F1782&amp;""=""),"",IFERROR(INDEX('المنتجات'!$C$5:$C$204,MATCH($F1782,'المنتجات'!$A$5:$A$204,0))*G1782,0))</f>
        <v/>
      </c>
      <c r="N1782" s="18">
        <f>IF(AND(B1782&amp;""="",F1782&amp;""=""),"",IF(I1782="تم التسليم",IFERROR(INDEX('المحافظات'!$C$5:$C$44,MATCH($E1782,'المحافظات'!$A$5:$A$44,0)),0),IF(I1782="مرتجع",IFERROR(INDEX('المحافظات'!$D$5:$D$44,MATCH($E1782,'المحافظات'!$A$5:$A$44,0)),0),0)))</f>
        <v/>
      </c>
      <c r="O1782" s="18">
        <f>IF(AND(B1782&amp;""="",F1782&amp;""=""),"",IF(I1782="تم التسليم",K1782+L1782-M1782-N1782,IF(I1782="مرتجع",-N1782,IF(I1782="ملغي",0,""))))</f>
        <v/>
      </c>
      <c r="P1782" s="6">
        <f>IF(AND(B1782&amp;""="",F1782&amp;""=""),"",IF(NOT(ISNUMBER(MATCH(F1782,'المنتجات'!$A$5:$A$204,0))),"كود المنتج غير معروف",IF(NOT(ISNUMBER(MATCH(E1782,'المحافظات'!$A$5:$A$44,0))),"المنطقة غير معروفة",IF(K1782&lt;0,"الخصم أكبر من قيمة الطلب",IF(I1782&amp;""="","اكتب الحالة","")))))</f>
        <v/>
      </c>
    </row>
    <row r="1783">
      <c r="A1783" s="17" t="n"/>
      <c r="B1783" s="5" t="n"/>
      <c r="C1783" s="5" t="n"/>
      <c r="D1783" s="13" t="n"/>
      <c r="E1783" s="5" t="n"/>
      <c r="F1783" s="5" t="n"/>
      <c r="G1783" s="15" t="n"/>
      <c r="H1783" s="14" t="n"/>
      <c r="I1783" s="5" t="n"/>
      <c r="J1783" s="6">
        <f>IF(AND(B1783&amp;""="",F1783&amp;""=""),"",IFERROR(INDEX('المنتجات'!$B$5:$B$204,MATCH($F1783,'المنتجات'!$A$5:$A$204,0))&amp;"",""))</f>
        <v/>
      </c>
      <c r="K1783" s="18">
        <f>IF(AND(B1783&amp;""="",F1783&amp;""=""),"",IFERROR(INDEX('المنتجات'!$D$5:$D$204,MATCH($F1783,'المنتجات'!$A$5:$A$204,0))*G1783-H1783,0))</f>
        <v/>
      </c>
      <c r="L1783" s="18">
        <f>IF(AND(B1783&amp;""="",F1783&amp;""=""),"",IF(I1783="تم التسليم",IFERROR(INDEX('المحافظات'!$B$5:$B$44,MATCH($E1783,'المحافظات'!$A$5:$A$44,0)),0),0))</f>
        <v/>
      </c>
      <c r="M1783" s="18">
        <f>IF(AND(B1783&amp;""="",F1783&amp;""=""),"",IFERROR(INDEX('المنتجات'!$C$5:$C$204,MATCH($F1783,'المنتجات'!$A$5:$A$204,0))*G1783,0))</f>
        <v/>
      </c>
      <c r="N1783" s="18">
        <f>IF(AND(B1783&amp;""="",F1783&amp;""=""),"",IF(I1783="تم التسليم",IFERROR(INDEX('المحافظات'!$C$5:$C$44,MATCH($E1783,'المحافظات'!$A$5:$A$44,0)),0),IF(I1783="مرتجع",IFERROR(INDEX('المحافظات'!$D$5:$D$44,MATCH($E1783,'المحافظات'!$A$5:$A$44,0)),0),0)))</f>
        <v/>
      </c>
      <c r="O1783" s="18">
        <f>IF(AND(B1783&amp;""="",F1783&amp;""=""),"",IF(I1783="تم التسليم",K1783+L1783-M1783-N1783,IF(I1783="مرتجع",-N1783,IF(I1783="ملغي",0,""))))</f>
        <v/>
      </c>
      <c r="P1783" s="6">
        <f>IF(AND(B1783&amp;""="",F1783&amp;""=""),"",IF(NOT(ISNUMBER(MATCH(F1783,'المنتجات'!$A$5:$A$204,0))),"كود المنتج غير معروف",IF(NOT(ISNUMBER(MATCH(E1783,'المحافظات'!$A$5:$A$44,0))),"المنطقة غير معروفة",IF(K1783&lt;0,"الخصم أكبر من قيمة الطلب",IF(I1783&amp;""="","اكتب الحالة","")))))</f>
        <v/>
      </c>
    </row>
    <row r="1784">
      <c r="A1784" s="17" t="n"/>
      <c r="B1784" s="5" t="n"/>
      <c r="C1784" s="5" t="n"/>
      <c r="D1784" s="13" t="n"/>
      <c r="E1784" s="5" t="n"/>
      <c r="F1784" s="5" t="n"/>
      <c r="G1784" s="15" t="n"/>
      <c r="H1784" s="14" t="n"/>
      <c r="I1784" s="5" t="n"/>
      <c r="J1784" s="6">
        <f>IF(AND(B1784&amp;""="",F1784&amp;""=""),"",IFERROR(INDEX('المنتجات'!$B$5:$B$204,MATCH($F1784,'المنتجات'!$A$5:$A$204,0))&amp;"",""))</f>
        <v/>
      </c>
      <c r="K1784" s="18">
        <f>IF(AND(B1784&amp;""="",F1784&amp;""=""),"",IFERROR(INDEX('المنتجات'!$D$5:$D$204,MATCH($F1784,'المنتجات'!$A$5:$A$204,0))*G1784-H1784,0))</f>
        <v/>
      </c>
      <c r="L1784" s="18">
        <f>IF(AND(B1784&amp;""="",F1784&amp;""=""),"",IF(I1784="تم التسليم",IFERROR(INDEX('المحافظات'!$B$5:$B$44,MATCH($E1784,'المحافظات'!$A$5:$A$44,0)),0),0))</f>
        <v/>
      </c>
      <c r="M1784" s="18">
        <f>IF(AND(B1784&amp;""="",F1784&amp;""=""),"",IFERROR(INDEX('المنتجات'!$C$5:$C$204,MATCH($F1784,'المنتجات'!$A$5:$A$204,0))*G1784,0))</f>
        <v/>
      </c>
      <c r="N1784" s="18">
        <f>IF(AND(B1784&amp;""="",F1784&amp;""=""),"",IF(I1784="تم التسليم",IFERROR(INDEX('المحافظات'!$C$5:$C$44,MATCH($E1784,'المحافظات'!$A$5:$A$44,0)),0),IF(I1784="مرتجع",IFERROR(INDEX('المحافظات'!$D$5:$D$44,MATCH($E1784,'المحافظات'!$A$5:$A$44,0)),0),0)))</f>
        <v/>
      </c>
      <c r="O1784" s="18">
        <f>IF(AND(B1784&amp;""="",F1784&amp;""=""),"",IF(I1784="تم التسليم",K1784+L1784-M1784-N1784,IF(I1784="مرتجع",-N1784,IF(I1784="ملغي",0,""))))</f>
        <v/>
      </c>
      <c r="P1784" s="6">
        <f>IF(AND(B1784&amp;""="",F1784&amp;""=""),"",IF(NOT(ISNUMBER(MATCH(F1784,'المنتجات'!$A$5:$A$204,0))),"كود المنتج غير معروف",IF(NOT(ISNUMBER(MATCH(E1784,'المحافظات'!$A$5:$A$44,0))),"المنطقة غير معروفة",IF(K1784&lt;0,"الخصم أكبر من قيمة الطلب",IF(I1784&amp;""="","اكتب الحالة","")))))</f>
        <v/>
      </c>
    </row>
    <row r="1785">
      <c r="A1785" s="17" t="n"/>
      <c r="B1785" s="5" t="n"/>
      <c r="C1785" s="5" t="n"/>
      <c r="D1785" s="13" t="n"/>
      <c r="E1785" s="5" t="n"/>
      <c r="F1785" s="5" t="n"/>
      <c r="G1785" s="15" t="n"/>
      <c r="H1785" s="14" t="n"/>
      <c r="I1785" s="5" t="n"/>
      <c r="J1785" s="6">
        <f>IF(AND(B1785&amp;""="",F1785&amp;""=""),"",IFERROR(INDEX('المنتجات'!$B$5:$B$204,MATCH($F1785,'المنتجات'!$A$5:$A$204,0))&amp;"",""))</f>
        <v/>
      </c>
      <c r="K1785" s="18">
        <f>IF(AND(B1785&amp;""="",F1785&amp;""=""),"",IFERROR(INDEX('المنتجات'!$D$5:$D$204,MATCH($F1785,'المنتجات'!$A$5:$A$204,0))*G1785-H1785,0))</f>
        <v/>
      </c>
      <c r="L1785" s="18">
        <f>IF(AND(B1785&amp;""="",F1785&amp;""=""),"",IF(I1785="تم التسليم",IFERROR(INDEX('المحافظات'!$B$5:$B$44,MATCH($E1785,'المحافظات'!$A$5:$A$44,0)),0),0))</f>
        <v/>
      </c>
      <c r="M1785" s="18">
        <f>IF(AND(B1785&amp;""="",F1785&amp;""=""),"",IFERROR(INDEX('المنتجات'!$C$5:$C$204,MATCH($F1785,'المنتجات'!$A$5:$A$204,0))*G1785,0))</f>
        <v/>
      </c>
      <c r="N1785" s="18">
        <f>IF(AND(B1785&amp;""="",F1785&amp;""=""),"",IF(I1785="تم التسليم",IFERROR(INDEX('المحافظات'!$C$5:$C$44,MATCH($E1785,'المحافظات'!$A$5:$A$44,0)),0),IF(I1785="مرتجع",IFERROR(INDEX('المحافظات'!$D$5:$D$44,MATCH($E1785,'المحافظات'!$A$5:$A$44,0)),0),0)))</f>
        <v/>
      </c>
      <c r="O1785" s="18">
        <f>IF(AND(B1785&amp;""="",F1785&amp;""=""),"",IF(I1785="تم التسليم",K1785+L1785-M1785-N1785,IF(I1785="مرتجع",-N1785,IF(I1785="ملغي",0,""))))</f>
        <v/>
      </c>
      <c r="P1785" s="6">
        <f>IF(AND(B1785&amp;""="",F1785&amp;""=""),"",IF(NOT(ISNUMBER(MATCH(F1785,'المنتجات'!$A$5:$A$204,0))),"كود المنتج غير معروف",IF(NOT(ISNUMBER(MATCH(E1785,'المحافظات'!$A$5:$A$44,0))),"المنطقة غير معروفة",IF(K1785&lt;0,"الخصم أكبر من قيمة الطلب",IF(I1785&amp;""="","اكتب الحالة","")))))</f>
        <v/>
      </c>
    </row>
    <row r="1786">
      <c r="A1786" s="17" t="n"/>
      <c r="B1786" s="5" t="n"/>
      <c r="C1786" s="5" t="n"/>
      <c r="D1786" s="13" t="n"/>
      <c r="E1786" s="5" t="n"/>
      <c r="F1786" s="5" t="n"/>
      <c r="G1786" s="15" t="n"/>
      <c r="H1786" s="14" t="n"/>
      <c r="I1786" s="5" t="n"/>
      <c r="J1786" s="6">
        <f>IF(AND(B1786&amp;""="",F1786&amp;""=""),"",IFERROR(INDEX('المنتجات'!$B$5:$B$204,MATCH($F1786,'المنتجات'!$A$5:$A$204,0))&amp;"",""))</f>
        <v/>
      </c>
      <c r="K1786" s="18">
        <f>IF(AND(B1786&amp;""="",F1786&amp;""=""),"",IFERROR(INDEX('المنتجات'!$D$5:$D$204,MATCH($F1786,'المنتجات'!$A$5:$A$204,0))*G1786-H1786,0))</f>
        <v/>
      </c>
      <c r="L1786" s="18">
        <f>IF(AND(B1786&amp;""="",F1786&amp;""=""),"",IF(I1786="تم التسليم",IFERROR(INDEX('المحافظات'!$B$5:$B$44,MATCH($E1786,'المحافظات'!$A$5:$A$44,0)),0),0))</f>
        <v/>
      </c>
      <c r="M1786" s="18">
        <f>IF(AND(B1786&amp;""="",F1786&amp;""=""),"",IFERROR(INDEX('المنتجات'!$C$5:$C$204,MATCH($F1786,'المنتجات'!$A$5:$A$204,0))*G1786,0))</f>
        <v/>
      </c>
      <c r="N1786" s="18">
        <f>IF(AND(B1786&amp;""="",F1786&amp;""=""),"",IF(I1786="تم التسليم",IFERROR(INDEX('المحافظات'!$C$5:$C$44,MATCH($E1786,'المحافظات'!$A$5:$A$44,0)),0),IF(I1786="مرتجع",IFERROR(INDEX('المحافظات'!$D$5:$D$44,MATCH($E1786,'المحافظات'!$A$5:$A$44,0)),0),0)))</f>
        <v/>
      </c>
      <c r="O1786" s="18">
        <f>IF(AND(B1786&amp;""="",F1786&amp;""=""),"",IF(I1786="تم التسليم",K1786+L1786-M1786-N1786,IF(I1786="مرتجع",-N1786,IF(I1786="ملغي",0,""))))</f>
        <v/>
      </c>
      <c r="P1786" s="6">
        <f>IF(AND(B1786&amp;""="",F1786&amp;""=""),"",IF(NOT(ISNUMBER(MATCH(F1786,'المنتجات'!$A$5:$A$204,0))),"كود المنتج غير معروف",IF(NOT(ISNUMBER(MATCH(E1786,'المحافظات'!$A$5:$A$44,0))),"المنطقة غير معروفة",IF(K1786&lt;0,"الخصم أكبر من قيمة الطلب",IF(I1786&amp;""="","اكتب الحالة","")))))</f>
        <v/>
      </c>
    </row>
    <row r="1787">
      <c r="A1787" s="17" t="n"/>
      <c r="B1787" s="5" t="n"/>
      <c r="C1787" s="5" t="n"/>
      <c r="D1787" s="13" t="n"/>
      <c r="E1787" s="5" t="n"/>
      <c r="F1787" s="5" t="n"/>
      <c r="G1787" s="15" t="n"/>
      <c r="H1787" s="14" t="n"/>
      <c r="I1787" s="5" t="n"/>
      <c r="J1787" s="6">
        <f>IF(AND(B1787&amp;""="",F1787&amp;""=""),"",IFERROR(INDEX('المنتجات'!$B$5:$B$204,MATCH($F1787,'المنتجات'!$A$5:$A$204,0))&amp;"",""))</f>
        <v/>
      </c>
      <c r="K1787" s="18">
        <f>IF(AND(B1787&amp;""="",F1787&amp;""=""),"",IFERROR(INDEX('المنتجات'!$D$5:$D$204,MATCH($F1787,'المنتجات'!$A$5:$A$204,0))*G1787-H1787,0))</f>
        <v/>
      </c>
      <c r="L1787" s="18">
        <f>IF(AND(B1787&amp;""="",F1787&amp;""=""),"",IF(I1787="تم التسليم",IFERROR(INDEX('المحافظات'!$B$5:$B$44,MATCH($E1787,'المحافظات'!$A$5:$A$44,0)),0),0))</f>
        <v/>
      </c>
      <c r="M1787" s="18">
        <f>IF(AND(B1787&amp;""="",F1787&amp;""=""),"",IFERROR(INDEX('المنتجات'!$C$5:$C$204,MATCH($F1787,'المنتجات'!$A$5:$A$204,0))*G1787,0))</f>
        <v/>
      </c>
      <c r="N1787" s="18">
        <f>IF(AND(B1787&amp;""="",F1787&amp;""=""),"",IF(I1787="تم التسليم",IFERROR(INDEX('المحافظات'!$C$5:$C$44,MATCH($E1787,'المحافظات'!$A$5:$A$44,0)),0),IF(I1787="مرتجع",IFERROR(INDEX('المحافظات'!$D$5:$D$44,MATCH($E1787,'المحافظات'!$A$5:$A$44,0)),0),0)))</f>
        <v/>
      </c>
      <c r="O1787" s="18">
        <f>IF(AND(B1787&amp;""="",F1787&amp;""=""),"",IF(I1787="تم التسليم",K1787+L1787-M1787-N1787,IF(I1787="مرتجع",-N1787,IF(I1787="ملغي",0,""))))</f>
        <v/>
      </c>
      <c r="P1787" s="6">
        <f>IF(AND(B1787&amp;""="",F1787&amp;""=""),"",IF(NOT(ISNUMBER(MATCH(F1787,'المنتجات'!$A$5:$A$204,0))),"كود المنتج غير معروف",IF(NOT(ISNUMBER(MATCH(E1787,'المحافظات'!$A$5:$A$44,0))),"المنطقة غير معروفة",IF(K1787&lt;0,"الخصم أكبر من قيمة الطلب",IF(I1787&amp;""="","اكتب الحالة","")))))</f>
        <v/>
      </c>
    </row>
    <row r="1788">
      <c r="A1788" s="17" t="n"/>
      <c r="B1788" s="5" t="n"/>
      <c r="C1788" s="5" t="n"/>
      <c r="D1788" s="13" t="n"/>
      <c r="E1788" s="5" t="n"/>
      <c r="F1788" s="5" t="n"/>
      <c r="G1788" s="15" t="n"/>
      <c r="H1788" s="14" t="n"/>
      <c r="I1788" s="5" t="n"/>
      <c r="J1788" s="6">
        <f>IF(AND(B1788&amp;""="",F1788&amp;""=""),"",IFERROR(INDEX('المنتجات'!$B$5:$B$204,MATCH($F1788,'المنتجات'!$A$5:$A$204,0))&amp;"",""))</f>
        <v/>
      </c>
      <c r="K1788" s="18">
        <f>IF(AND(B1788&amp;""="",F1788&amp;""=""),"",IFERROR(INDEX('المنتجات'!$D$5:$D$204,MATCH($F1788,'المنتجات'!$A$5:$A$204,0))*G1788-H1788,0))</f>
        <v/>
      </c>
      <c r="L1788" s="18">
        <f>IF(AND(B1788&amp;""="",F1788&amp;""=""),"",IF(I1788="تم التسليم",IFERROR(INDEX('المحافظات'!$B$5:$B$44,MATCH($E1788,'المحافظات'!$A$5:$A$44,0)),0),0))</f>
        <v/>
      </c>
      <c r="M1788" s="18">
        <f>IF(AND(B1788&amp;""="",F1788&amp;""=""),"",IFERROR(INDEX('المنتجات'!$C$5:$C$204,MATCH($F1788,'المنتجات'!$A$5:$A$204,0))*G1788,0))</f>
        <v/>
      </c>
      <c r="N1788" s="18">
        <f>IF(AND(B1788&amp;""="",F1788&amp;""=""),"",IF(I1788="تم التسليم",IFERROR(INDEX('المحافظات'!$C$5:$C$44,MATCH($E1788,'المحافظات'!$A$5:$A$44,0)),0),IF(I1788="مرتجع",IFERROR(INDEX('المحافظات'!$D$5:$D$44,MATCH($E1788,'المحافظات'!$A$5:$A$44,0)),0),0)))</f>
        <v/>
      </c>
      <c r="O1788" s="18">
        <f>IF(AND(B1788&amp;""="",F1788&amp;""=""),"",IF(I1788="تم التسليم",K1788+L1788-M1788-N1788,IF(I1788="مرتجع",-N1788,IF(I1788="ملغي",0,""))))</f>
        <v/>
      </c>
      <c r="P1788" s="6">
        <f>IF(AND(B1788&amp;""="",F1788&amp;""=""),"",IF(NOT(ISNUMBER(MATCH(F1788,'المنتجات'!$A$5:$A$204,0))),"كود المنتج غير معروف",IF(NOT(ISNUMBER(MATCH(E1788,'المحافظات'!$A$5:$A$44,0))),"المنطقة غير معروفة",IF(K1788&lt;0,"الخصم أكبر من قيمة الطلب",IF(I1788&amp;""="","اكتب الحالة","")))))</f>
        <v/>
      </c>
    </row>
    <row r="1789">
      <c r="A1789" s="17" t="n"/>
      <c r="B1789" s="5" t="n"/>
      <c r="C1789" s="5" t="n"/>
      <c r="D1789" s="13" t="n"/>
      <c r="E1789" s="5" t="n"/>
      <c r="F1789" s="5" t="n"/>
      <c r="G1789" s="15" t="n"/>
      <c r="H1789" s="14" t="n"/>
      <c r="I1789" s="5" t="n"/>
      <c r="J1789" s="6">
        <f>IF(AND(B1789&amp;""="",F1789&amp;""=""),"",IFERROR(INDEX('المنتجات'!$B$5:$B$204,MATCH($F1789,'المنتجات'!$A$5:$A$204,0))&amp;"",""))</f>
        <v/>
      </c>
      <c r="K1789" s="18">
        <f>IF(AND(B1789&amp;""="",F1789&amp;""=""),"",IFERROR(INDEX('المنتجات'!$D$5:$D$204,MATCH($F1789,'المنتجات'!$A$5:$A$204,0))*G1789-H1789,0))</f>
        <v/>
      </c>
      <c r="L1789" s="18">
        <f>IF(AND(B1789&amp;""="",F1789&amp;""=""),"",IF(I1789="تم التسليم",IFERROR(INDEX('المحافظات'!$B$5:$B$44,MATCH($E1789,'المحافظات'!$A$5:$A$44,0)),0),0))</f>
        <v/>
      </c>
      <c r="M1789" s="18">
        <f>IF(AND(B1789&amp;""="",F1789&amp;""=""),"",IFERROR(INDEX('المنتجات'!$C$5:$C$204,MATCH($F1789,'المنتجات'!$A$5:$A$204,0))*G1789,0))</f>
        <v/>
      </c>
      <c r="N1789" s="18">
        <f>IF(AND(B1789&amp;""="",F1789&amp;""=""),"",IF(I1789="تم التسليم",IFERROR(INDEX('المحافظات'!$C$5:$C$44,MATCH($E1789,'المحافظات'!$A$5:$A$44,0)),0),IF(I1789="مرتجع",IFERROR(INDEX('المحافظات'!$D$5:$D$44,MATCH($E1789,'المحافظات'!$A$5:$A$44,0)),0),0)))</f>
        <v/>
      </c>
      <c r="O1789" s="18">
        <f>IF(AND(B1789&amp;""="",F1789&amp;""=""),"",IF(I1789="تم التسليم",K1789+L1789-M1789-N1789,IF(I1789="مرتجع",-N1789,IF(I1789="ملغي",0,""))))</f>
        <v/>
      </c>
      <c r="P1789" s="6">
        <f>IF(AND(B1789&amp;""="",F1789&amp;""=""),"",IF(NOT(ISNUMBER(MATCH(F1789,'المنتجات'!$A$5:$A$204,0))),"كود المنتج غير معروف",IF(NOT(ISNUMBER(MATCH(E1789,'المحافظات'!$A$5:$A$44,0))),"المنطقة غير معروفة",IF(K1789&lt;0,"الخصم أكبر من قيمة الطلب",IF(I1789&amp;""="","اكتب الحالة","")))))</f>
        <v/>
      </c>
    </row>
    <row r="1790">
      <c r="A1790" s="17" t="n"/>
      <c r="B1790" s="5" t="n"/>
      <c r="C1790" s="5" t="n"/>
      <c r="D1790" s="13" t="n"/>
      <c r="E1790" s="5" t="n"/>
      <c r="F1790" s="5" t="n"/>
      <c r="G1790" s="15" t="n"/>
      <c r="H1790" s="14" t="n"/>
      <c r="I1790" s="5" t="n"/>
      <c r="J1790" s="6">
        <f>IF(AND(B1790&amp;""="",F1790&amp;""=""),"",IFERROR(INDEX('المنتجات'!$B$5:$B$204,MATCH($F1790,'المنتجات'!$A$5:$A$204,0))&amp;"",""))</f>
        <v/>
      </c>
      <c r="K1790" s="18">
        <f>IF(AND(B1790&amp;""="",F1790&amp;""=""),"",IFERROR(INDEX('المنتجات'!$D$5:$D$204,MATCH($F1790,'المنتجات'!$A$5:$A$204,0))*G1790-H1790,0))</f>
        <v/>
      </c>
      <c r="L1790" s="18">
        <f>IF(AND(B1790&amp;""="",F1790&amp;""=""),"",IF(I1790="تم التسليم",IFERROR(INDEX('المحافظات'!$B$5:$B$44,MATCH($E1790,'المحافظات'!$A$5:$A$44,0)),0),0))</f>
        <v/>
      </c>
      <c r="M1790" s="18">
        <f>IF(AND(B1790&amp;""="",F1790&amp;""=""),"",IFERROR(INDEX('المنتجات'!$C$5:$C$204,MATCH($F1790,'المنتجات'!$A$5:$A$204,0))*G1790,0))</f>
        <v/>
      </c>
      <c r="N1790" s="18">
        <f>IF(AND(B1790&amp;""="",F1790&amp;""=""),"",IF(I1790="تم التسليم",IFERROR(INDEX('المحافظات'!$C$5:$C$44,MATCH($E1790,'المحافظات'!$A$5:$A$44,0)),0),IF(I1790="مرتجع",IFERROR(INDEX('المحافظات'!$D$5:$D$44,MATCH($E1790,'المحافظات'!$A$5:$A$44,0)),0),0)))</f>
        <v/>
      </c>
      <c r="O1790" s="18">
        <f>IF(AND(B1790&amp;""="",F1790&amp;""=""),"",IF(I1790="تم التسليم",K1790+L1790-M1790-N1790,IF(I1790="مرتجع",-N1790,IF(I1790="ملغي",0,""))))</f>
        <v/>
      </c>
      <c r="P1790" s="6">
        <f>IF(AND(B1790&amp;""="",F1790&amp;""=""),"",IF(NOT(ISNUMBER(MATCH(F1790,'المنتجات'!$A$5:$A$204,0))),"كود المنتج غير معروف",IF(NOT(ISNUMBER(MATCH(E1790,'المحافظات'!$A$5:$A$44,0))),"المنطقة غير معروفة",IF(K1790&lt;0,"الخصم أكبر من قيمة الطلب",IF(I1790&amp;""="","اكتب الحالة","")))))</f>
        <v/>
      </c>
    </row>
    <row r="1791">
      <c r="A1791" s="17" t="n"/>
      <c r="B1791" s="5" t="n"/>
      <c r="C1791" s="5" t="n"/>
      <c r="D1791" s="13" t="n"/>
      <c r="E1791" s="5" t="n"/>
      <c r="F1791" s="5" t="n"/>
      <c r="G1791" s="15" t="n"/>
      <c r="H1791" s="14" t="n"/>
      <c r="I1791" s="5" t="n"/>
      <c r="J1791" s="6">
        <f>IF(AND(B1791&amp;""="",F1791&amp;""=""),"",IFERROR(INDEX('المنتجات'!$B$5:$B$204,MATCH($F1791,'المنتجات'!$A$5:$A$204,0))&amp;"",""))</f>
        <v/>
      </c>
      <c r="K1791" s="18">
        <f>IF(AND(B1791&amp;""="",F1791&amp;""=""),"",IFERROR(INDEX('المنتجات'!$D$5:$D$204,MATCH($F1791,'المنتجات'!$A$5:$A$204,0))*G1791-H1791,0))</f>
        <v/>
      </c>
      <c r="L1791" s="18">
        <f>IF(AND(B1791&amp;""="",F1791&amp;""=""),"",IF(I1791="تم التسليم",IFERROR(INDEX('المحافظات'!$B$5:$B$44,MATCH($E1791,'المحافظات'!$A$5:$A$44,0)),0),0))</f>
        <v/>
      </c>
      <c r="M1791" s="18">
        <f>IF(AND(B1791&amp;""="",F1791&amp;""=""),"",IFERROR(INDEX('المنتجات'!$C$5:$C$204,MATCH($F1791,'المنتجات'!$A$5:$A$204,0))*G1791,0))</f>
        <v/>
      </c>
      <c r="N1791" s="18">
        <f>IF(AND(B1791&amp;""="",F1791&amp;""=""),"",IF(I1791="تم التسليم",IFERROR(INDEX('المحافظات'!$C$5:$C$44,MATCH($E1791,'المحافظات'!$A$5:$A$44,0)),0),IF(I1791="مرتجع",IFERROR(INDEX('المحافظات'!$D$5:$D$44,MATCH($E1791,'المحافظات'!$A$5:$A$44,0)),0),0)))</f>
        <v/>
      </c>
      <c r="O1791" s="18">
        <f>IF(AND(B1791&amp;""="",F1791&amp;""=""),"",IF(I1791="تم التسليم",K1791+L1791-M1791-N1791,IF(I1791="مرتجع",-N1791,IF(I1791="ملغي",0,""))))</f>
        <v/>
      </c>
      <c r="P1791" s="6">
        <f>IF(AND(B1791&amp;""="",F1791&amp;""=""),"",IF(NOT(ISNUMBER(MATCH(F1791,'المنتجات'!$A$5:$A$204,0))),"كود المنتج غير معروف",IF(NOT(ISNUMBER(MATCH(E1791,'المحافظات'!$A$5:$A$44,0))),"المنطقة غير معروفة",IF(K1791&lt;0,"الخصم أكبر من قيمة الطلب",IF(I1791&amp;""="","اكتب الحالة","")))))</f>
        <v/>
      </c>
    </row>
    <row r="1792">
      <c r="A1792" s="17" t="n"/>
      <c r="B1792" s="5" t="n"/>
      <c r="C1792" s="5" t="n"/>
      <c r="D1792" s="13" t="n"/>
      <c r="E1792" s="5" t="n"/>
      <c r="F1792" s="5" t="n"/>
      <c r="G1792" s="15" t="n"/>
      <c r="H1792" s="14" t="n"/>
      <c r="I1792" s="5" t="n"/>
      <c r="J1792" s="6">
        <f>IF(AND(B1792&amp;""="",F1792&amp;""=""),"",IFERROR(INDEX('المنتجات'!$B$5:$B$204,MATCH($F1792,'المنتجات'!$A$5:$A$204,0))&amp;"",""))</f>
        <v/>
      </c>
      <c r="K1792" s="18">
        <f>IF(AND(B1792&amp;""="",F1792&amp;""=""),"",IFERROR(INDEX('المنتجات'!$D$5:$D$204,MATCH($F1792,'المنتجات'!$A$5:$A$204,0))*G1792-H1792,0))</f>
        <v/>
      </c>
      <c r="L1792" s="18">
        <f>IF(AND(B1792&amp;""="",F1792&amp;""=""),"",IF(I1792="تم التسليم",IFERROR(INDEX('المحافظات'!$B$5:$B$44,MATCH($E1792,'المحافظات'!$A$5:$A$44,0)),0),0))</f>
        <v/>
      </c>
      <c r="M1792" s="18">
        <f>IF(AND(B1792&amp;""="",F1792&amp;""=""),"",IFERROR(INDEX('المنتجات'!$C$5:$C$204,MATCH($F1792,'المنتجات'!$A$5:$A$204,0))*G1792,0))</f>
        <v/>
      </c>
      <c r="N1792" s="18">
        <f>IF(AND(B1792&amp;""="",F1792&amp;""=""),"",IF(I1792="تم التسليم",IFERROR(INDEX('المحافظات'!$C$5:$C$44,MATCH($E1792,'المحافظات'!$A$5:$A$44,0)),0),IF(I1792="مرتجع",IFERROR(INDEX('المحافظات'!$D$5:$D$44,MATCH($E1792,'المحافظات'!$A$5:$A$44,0)),0),0)))</f>
        <v/>
      </c>
      <c r="O1792" s="18">
        <f>IF(AND(B1792&amp;""="",F1792&amp;""=""),"",IF(I1792="تم التسليم",K1792+L1792-M1792-N1792,IF(I1792="مرتجع",-N1792,IF(I1792="ملغي",0,""))))</f>
        <v/>
      </c>
      <c r="P1792" s="6">
        <f>IF(AND(B1792&amp;""="",F1792&amp;""=""),"",IF(NOT(ISNUMBER(MATCH(F1792,'المنتجات'!$A$5:$A$204,0))),"كود المنتج غير معروف",IF(NOT(ISNUMBER(MATCH(E1792,'المحافظات'!$A$5:$A$44,0))),"المنطقة غير معروفة",IF(K1792&lt;0,"الخصم أكبر من قيمة الطلب",IF(I1792&amp;""="","اكتب الحالة","")))))</f>
        <v/>
      </c>
    </row>
    <row r="1793">
      <c r="A1793" s="17" t="n"/>
      <c r="B1793" s="5" t="n"/>
      <c r="C1793" s="5" t="n"/>
      <c r="D1793" s="13" t="n"/>
      <c r="E1793" s="5" t="n"/>
      <c r="F1793" s="5" t="n"/>
      <c r="G1793" s="15" t="n"/>
      <c r="H1793" s="14" t="n"/>
      <c r="I1793" s="5" t="n"/>
      <c r="J1793" s="6">
        <f>IF(AND(B1793&amp;""="",F1793&amp;""=""),"",IFERROR(INDEX('المنتجات'!$B$5:$B$204,MATCH($F1793,'المنتجات'!$A$5:$A$204,0))&amp;"",""))</f>
        <v/>
      </c>
      <c r="K1793" s="18">
        <f>IF(AND(B1793&amp;""="",F1793&amp;""=""),"",IFERROR(INDEX('المنتجات'!$D$5:$D$204,MATCH($F1793,'المنتجات'!$A$5:$A$204,0))*G1793-H1793,0))</f>
        <v/>
      </c>
      <c r="L1793" s="18">
        <f>IF(AND(B1793&amp;""="",F1793&amp;""=""),"",IF(I1793="تم التسليم",IFERROR(INDEX('المحافظات'!$B$5:$B$44,MATCH($E1793,'المحافظات'!$A$5:$A$44,0)),0),0))</f>
        <v/>
      </c>
      <c r="M1793" s="18">
        <f>IF(AND(B1793&amp;""="",F1793&amp;""=""),"",IFERROR(INDEX('المنتجات'!$C$5:$C$204,MATCH($F1793,'المنتجات'!$A$5:$A$204,0))*G1793,0))</f>
        <v/>
      </c>
      <c r="N1793" s="18">
        <f>IF(AND(B1793&amp;""="",F1793&amp;""=""),"",IF(I1793="تم التسليم",IFERROR(INDEX('المحافظات'!$C$5:$C$44,MATCH($E1793,'المحافظات'!$A$5:$A$44,0)),0),IF(I1793="مرتجع",IFERROR(INDEX('المحافظات'!$D$5:$D$44,MATCH($E1793,'المحافظات'!$A$5:$A$44,0)),0),0)))</f>
        <v/>
      </c>
      <c r="O1793" s="18">
        <f>IF(AND(B1793&amp;""="",F1793&amp;""=""),"",IF(I1793="تم التسليم",K1793+L1793-M1793-N1793,IF(I1793="مرتجع",-N1793,IF(I1793="ملغي",0,""))))</f>
        <v/>
      </c>
      <c r="P1793" s="6">
        <f>IF(AND(B1793&amp;""="",F1793&amp;""=""),"",IF(NOT(ISNUMBER(MATCH(F1793,'المنتجات'!$A$5:$A$204,0))),"كود المنتج غير معروف",IF(NOT(ISNUMBER(MATCH(E1793,'المحافظات'!$A$5:$A$44,0))),"المنطقة غير معروفة",IF(K1793&lt;0,"الخصم أكبر من قيمة الطلب",IF(I1793&amp;""="","اكتب الحالة","")))))</f>
        <v/>
      </c>
    </row>
    <row r="1794">
      <c r="A1794" s="17" t="n"/>
      <c r="B1794" s="5" t="n"/>
      <c r="C1794" s="5" t="n"/>
      <c r="D1794" s="13" t="n"/>
      <c r="E1794" s="5" t="n"/>
      <c r="F1794" s="5" t="n"/>
      <c r="G1794" s="15" t="n"/>
      <c r="H1794" s="14" t="n"/>
      <c r="I1794" s="5" t="n"/>
      <c r="J1794" s="6">
        <f>IF(AND(B1794&amp;""="",F1794&amp;""=""),"",IFERROR(INDEX('المنتجات'!$B$5:$B$204,MATCH($F1794,'المنتجات'!$A$5:$A$204,0))&amp;"",""))</f>
        <v/>
      </c>
      <c r="K1794" s="18">
        <f>IF(AND(B1794&amp;""="",F1794&amp;""=""),"",IFERROR(INDEX('المنتجات'!$D$5:$D$204,MATCH($F1794,'المنتجات'!$A$5:$A$204,0))*G1794-H1794,0))</f>
        <v/>
      </c>
      <c r="L1794" s="18">
        <f>IF(AND(B1794&amp;""="",F1794&amp;""=""),"",IF(I1794="تم التسليم",IFERROR(INDEX('المحافظات'!$B$5:$B$44,MATCH($E1794,'المحافظات'!$A$5:$A$44,0)),0),0))</f>
        <v/>
      </c>
      <c r="M1794" s="18">
        <f>IF(AND(B1794&amp;""="",F1794&amp;""=""),"",IFERROR(INDEX('المنتجات'!$C$5:$C$204,MATCH($F1794,'المنتجات'!$A$5:$A$204,0))*G1794,0))</f>
        <v/>
      </c>
      <c r="N1794" s="18">
        <f>IF(AND(B1794&amp;""="",F1794&amp;""=""),"",IF(I1794="تم التسليم",IFERROR(INDEX('المحافظات'!$C$5:$C$44,MATCH($E1794,'المحافظات'!$A$5:$A$44,0)),0),IF(I1794="مرتجع",IFERROR(INDEX('المحافظات'!$D$5:$D$44,MATCH($E1794,'المحافظات'!$A$5:$A$44,0)),0),0)))</f>
        <v/>
      </c>
      <c r="O1794" s="18">
        <f>IF(AND(B1794&amp;""="",F1794&amp;""=""),"",IF(I1794="تم التسليم",K1794+L1794-M1794-N1794,IF(I1794="مرتجع",-N1794,IF(I1794="ملغي",0,""))))</f>
        <v/>
      </c>
      <c r="P1794" s="6">
        <f>IF(AND(B1794&amp;""="",F1794&amp;""=""),"",IF(NOT(ISNUMBER(MATCH(F1794,'المنتجات'!$A$5:$A$204,0))),"كود المنتج غير معروف",IF(NOT(ISNUMBER(MATCH(E1794,'المحافظات'!$A$5:$A$44,0))),"المنطقة غير معروفة",IF(K1794&lt;0,"الخصم أكبر من قيمة الطلب",IF(I1794&amp;""="","اكتب الحالة","")))))</f>
        <v/>
      </c>
    </row>
    <row r="1795">
      <c r="A1795" s="17" t="n"/>
      <c r="B1795" s="5" t="n"/>
      <c r="C1795" s="5" t="n"/>
      <c r="D1795" s="13" t="n"/>
      <c r="E1795" s="5" t="n"/>
      <c r="F1795" s="5" t="n"/>
      <c r="G1795" s="15" t="n"/>
      <c r="H1795" s="14" t="n"/>
      <c r="I1795" s="5" t="n"/>
      <c r="J1795" s="6">
        <f>IF(AND(B1795&amp;""="",F1795&amp;""=""),"",IFERROR(INDEX('المنتجات'!$B$5:$B$204,MATCH($F1795,'المنتجات'!$A$5:$A$204,0))&amp;"",""))</f>
        <v/>
      </c>
      <c r="K1795" s="18">
        <f>IF(AND(B1795&amp;""="",F1795&amp;""=""),"",IFERROR(INDEX('المنتجات'!$D$5:$D$204,MATCH($F1795,'المنتجات'!$A$5:$A$204,0))*G1795-H1795,0))</f>
        <v/>
      </c>
      <c r="L1795" s="18">
        <f>IF(AND(B1795&amp;""="",F1795&amp;""=""),"",IF(I1795="تم التسليم",IFERROR(INDEX('المحافظات'!$B$5:$B$44,MATCH($E1795,'المحافظات'!$A$5:$A$44,0)),0),0))</f>
        <v/>
      </c>
      <c r="M1795" s="18">
        <f>IF(AND(B1795&amp;""="",F1795&amp;""=""),"",IFERROR(INDEX('المنتجات'!$C$5:$C$204,MATCH($F1795,'المنتجات'!$A$5:$A$204,0))*G1795,0))</f>
        <v/>
      </c>
      <c r="N1795" s="18">
        <f>IF(AND(B1795&amp;""="",F1795&amp;""=""),"",IF(I1795="تم التسليم",IFERROR(INDEX('المحافظات'!$C$5:$C$44,MATCH($E1795,'المحافظات'!$A$5:$A$44,0)),0),IF(I1795="مرتجع",IFERROR(INDEX('المحافظات'!$D$5:$D$44,MATCH($E1795,'المحافظات'!$A$5:$A$44,0)),0),0)))</f>
        <v/>
      </c>
      <c r="O1795" s="18">
        <f>IF(AND(B1795&amp;""="",F1795&amp;""=""),"",IF(I1795="تم التسليم",K1795+L1795-M1795-N1795,IF(I1795="مرتجع",-N1795,IF(I1795="ملغي",0,""))))</f>
        <v/>
      </c>
      <c r="P1795" s="6">
        <f>IF(AND(B1795&amp;""="",F1795&amp;""=""),"",IF(NOT(ISNUMBER(MATCH(F1795,'المنتجات'!$A$5:$A$204,0))),"كود المنتج غير معروف",IF(NOT(ISNUMBER(MATCH(E1795,'المحافظات'!$A$5:$A$44,0))),"المنطقة غير معروفة",IF(K1795&lt;0,"الخصم أكبر من قيمة الطلب",IF(I1795&amp;""="","اكتب الحالة","")))))</f>
        <v/>
      </c>
    </row>
    <row r="1796">
      <c r="A1796" s="17" t="n"/>
      <c r="B1796" s="5" t="n"/>
      <c r="C1796" s="5" t="n"/>
      <c r="D1796" s="13" t="n"/>
      <c r="E1796" s="5" t="n"/>
      <c r="F1796" s="5" t="n"/>
      <c r="G1796" s="15" t="n"/>
      <c r="H1796" s="14" t="n"/>
      <c r="I1796" s="5" t="n"/>
      <c r="J1796" s="6">
        <f>IF(AND(B1796&amp;""="",F1796&amp;""=""),"",IFERROR(INDEX('المنتجات'!$B$5:$B$204,MATCH($F1796,'المنتجات'!$A$5:$A$204,0))&amp;"",""))</f>
        <v/>
      </c>
      <c r="K1796" s="18">
        <f>IF(AND(B1796&amp;""="",F1796&amp;""=""),"",IFERROR(INDEX('المنتجات'!$D$5:$D$204,MATCH($F1796,'المنتجات'!$A$5:$A$204,0))*G1796-H1796,0))</f>
        <v/>
      </c>
      <c r="L1796" s="18">
        <f>IF(AND(B1796&amp;""="",F1796&amp;""=""),"",IF(I1796="تم التسليم",IFERROR(INDEX('المحافظات'!$B$5:$B$44,MATCH($E1796,'المحافظات'!$A$5:$A$44,0)),0),0))</f>
        <v/>
      </c>
      <c r="M1796" s="18">
        <f>IF(AND(B1796&amp;""="",F1796&amp;""=""),"",IFERROR(INDEX('المنتجات'!$C$5:$C$204,MATCH($F1796,'المنتجات'!$A$5:$A$204,0))*G1796,0))</f>
        <v/>
      </c>
      <c r="N1796" s="18">
        <f>IF(AND(B1796&amp;""="",F1796&amp;""=""),"",IF(I1796="تم التسليم",IFERROR(INDEX('المحافظات'!$C$5:$C$44,MATCH($E1796,'المحافظات'!$A$5:$A$44,0)),0),IF(I1796="مرتجع",IFERROR(INDEX('المحافظات'!$D$5:$D$44,MATCH($E1796,'المحافظات'!$A$5:$A$44,0)),0),0)))</f>
        <v/>
      </c>
      <c r="O1796" s="18">
        <f>IF(AND(B1796&amp;""="",F1796&amp;""=""),"",IF(I1796="تم التسليم",K1796+L1796-M1796-N1796,IF(I1796="مرتجع",-N1796,IF(I1796="ملغي",0,""))))</f>
        <v/>
      </c>
      <c r="P1796" s="6">
        <f>IF(AND(B1796&amp;""="",F1796&amp;""=""),"",IF(NOT(ISNUMBER(MATCH(F1796,'المنتجات'!$A$5:$A$204,0))),"كود المنتج غير معروف",IF(NOT(ISNUMBER(MATCH(E1796,'المحافظات'!$A$5:$A$44,0))),"المنطقة غير معروفة",IF(K1796&lt;0,"الخصم أكبر من قيمة الطلب",IF(I1796&amp;""="","اكتب الحالة","")))))</f>
        <v/>
      </c>
    </row>
    <row r="1797">
      <c r="A1797" s="17" t="n"/>
      <c r="B1797" s="5" t="n"/>
      <c r="C1797" s="5" t="n"/>
      <c r="D1797" s="13" t="n"/>
      <c r="E1797" s="5" t="n"/>
      <c r="F1797" s="5" t="n"/>
      <c r="G1797" s="15" t="n"/>
      <c r="H1797" s="14" t="n"/>
      <c r="I1797" s="5" t="n"/>
      <c r="J1797" s="6">
        <f>IF(AND(B1797&amp;""="",F1797&amp;""=""),"",IFERROR(INDEX('المنتجات'!$B$5:$B$204,MATCH($F1797,'المنتجات'!$A$5:$A$204,0))&amp;"",""))</f>
        <v/>
      </c>
      <c r="K1797" s="18">
        <f>IF(AND(B1797&amp;""="",F1797&amp;""=""),"",IFERROR(INDEX('المنتجات'!$D$5:$D$204,MATCH($F1797,'المنتجات'!$A$5:$A$204,0))*G1797-H1797,0))</f>
        <v/>
      </c>
      <c r="L1797" s="18">
        <f>IF(AND(B1797&amp;""="",F1797&amp;""=""),"",IF(I1797="تم التسليم",IFERROR(INDEX('المحافظات'!$B$5:$B$44,MATCH($E1797,'المحافظات'!$A$5:$A$44,0)),0),0))</f>
        <v/>
      </c>
      <c r="M1797" s="18">
        <f>IF(AND(B1797&amp;""="",F1797&amp;""=""),"",IFERROR(INDEX('المنتجات'!$C$5:$C$204,MATCH($F1797,'المنتجات'!$A$5:$A$204,0))*G1797,0))</f>
        <v/>
      </c>
      <c r="N1797" s="18">
        <f>IF(AND(B1797&amp;""="",F1797&amp;""=""),"",IF(I1797="تم التسليم",IFERROR(INDEX('المحافظات'!$C$5:$C$44,MATCH($E1797,'المحافظات'!$A$5:$A$44,0)),0),IF(I1797="مرتجع",IFERROR(INDEX('المحافظات'!$D$5:$D$44,MATCH($E1797,'المحافظات'!$A$5:$A$44,0)),0),0)))</f>
        <v/>
      </c>
      <c r="O1797" s="18">
        <f>IF(AND(B1797&amp;""="",F1797&amp;""=""),"",IF(I1797="تم التسليم",K1797+L1797-M1797-N1797,IF(I1797="مرتجع",-N1797,IF(I1797="ملغي",0,""))))</f>
        <v/>
      </c>
      <c r="P1797" s="6">
        <f>IF(AND(B1797&amp;""="",F1797&amp;""=""),"",IF(NOT(ISNUMBER(MATCH(F1797,'المنتجات'!$A$5:$A$204,0))),"كود المنتج غير معروف",IF(NOT(ISNUMBER(MATCH(E1797,'المحافظات'!$A$5:$A$44,0))),"المنطقة غير معروفة",IF(K1797&lt;0,"الخصم أكبر من قيمة الطلب",IF(I1797&amp;""="","اكتب الحالة","")))))</f>
        <v/>
      </c>
    </row>
    <row r="1798">
      <c r="A1798" s="17" t="n"/>
      <c r="B1798" s="5" t="n"/>
      <c r="C1798" s="5" t="n"/>
      <c r="D1798" s="13" t="n"/>
      <c r="E1798" s="5" t="n"/>
      <c r="F1798" s="5" t="n"/>
      <c r="G1798" s="15" t="n"/>
      <c r="H1798" s="14" t="n"/>
      <c r="I1798" s="5" t="n"/>
      <c r="J1798" s="6">
        <f>IF(AND(B1798&amp;""="",F1798&amp;""=""),"",IFERROR(INDEX('المنتجات'!$B$5:$B$204,MATCH($F1798,'المنتجات'!$A$5:$A$204,0))&amp;"",""))</f>
        <v/>
      </c>
      <c r="K1798" s="18">
        <f>IF(AND(B1798&amp;""="",F1798&amp;""=""),"",IFERROR(INDEX('المنتجات'!$D$5:$D$204,MATCH($F1798,'المنتجات'!$A$5:$A$204,0))*G1798-H1798,0))</f>
        <v/>
      </c>
      <c r="L1798" s="18">
        <f>IF(AND(B1798&amp;""="",F1798&amp;""=""),"",IF(I1798="تم التسليم",IFERROR(INDEX('المحافظات'!$B$5:$B$44,MATCH($E1798,'المحافظات'!$A$5:$A$44,0)),0),0))</f>
        <v/>
      </c>
      <c r="M1798" s="18">
        <f>IF(AND(B1798&amp;""="",F1798&amp;""=""),"",IFERROR(INDEX('المنتجات'!$C$5:$C$204,MATCH($F1798,'المنتجات'!$A$5:$A$204,0))*G1798,0))</f>
        <v/>
      </c>
      <c r="N1798" s="18">
        <f>IF(AND(B1798&amp;""="",F1798&amp;""=""),"",IF(I1798="تم التسليم",IFERROR(INDEX('المحافظات'!$C$5:$C$44,MATCH($E1798,'المحافظات'!$A$5:$A$44,0)),0),IF(I1798="مرتجع",IFERROR(INDEX('المحافظات'!$D$5:$D$44,MATCH($E1798,'المحافظات'!$A$5:$A$44,0)),0),0)))</f>
        <v/>
      </c>
      <c r="O1798" s="18">
        <f>IF(AND(B1798&amp;""="",F1798&amp;""=""),"",IF(I1798="تم التسليم",K1798+L1798-M1798-N1798,IF(I1798="مرتجع",-N1798,IF(I1798="ملغي",0,""))))</f>
        <v/>
      </c>
      <c r="P1798" s="6">
        <f>IF(AND(B1798&amp;""="",F1798&amp;""=""),"",IF(NOT(ISNUMBER(MATCH(F1798,'المنتجات'!$A$5:$A$204,0))),"كود المنتج غير معروف",IF(NOT(ISNUMBER(MATCH(E1798,'المحافظات'!$A$5:$A$44,0))),"المنطقة غير معروفة",IF(K1798&lt;0,"الخصم أكبر من قيمة الطلب",IF(I1798&amp;""="","اكتب الحالة","")))))</f>
        <v/>
      </c>
    </row>
    <row r="1799">
      <c r="A1799" s="17" t="n"/>
      <c r="B1799" s="5" t="n"/>
      <c r="C1799" s="5" t="n"/>
      <c r="D1799" s="13" t="n"/>
      <c r="E1799" s="5" t="n"/>
      <c r="F1799" s="5" t="n"/>
      <c r="G1799" s="15" t="n"/>
      <c r="H1799" s="14" t="n"/>
      <c r="I1799" s="5" t="n"/>
      <c r="J1799" s="6">
        <f>IF(AND(B1799&amp;""="",F1799&amp;""=""),"",IFERROR(INDEX('المنتجات'!$B$5:$B$204,MATCH($F1799,'المنتجات'!$A$5:$A$204,0))&amp;"",""))</f>
        <v/>
      </c>
      <c r="K1799" s="18">
        <f>IF(AND(B1799&amp;""="",F1799&amp;""=""),"",IFERROR(INDEX('المنتجات'!$D$5:$D$204,MATCH($F1799,'المنتجات'!$A$5:$A$204,0))*G1799-H1799,0))</f>
        <v/>
      </c>
      <c r="L1799" s="18">
        <f>IF(AND(B1799&amp;""="",F1799&amp;""=""),"",IF(I1799="تم التسليم",IFERROR(INDEX('المحافظات'!$B$5:$B$44,MATCH($E1799,'المحافظات'!$A$5:$A$44,0)),0),0))</f>
        <v/>
      </c>
      <c r="M1799" s="18">
        <f>IF(AND(B1799&amp;""="",F1799&amp;""=""),"",IFERROR(INDEX('المنتجات'!$C$5:$C$204,MATCH($F1799,'المنتجات'!$A$5:$A$204,0))*G1799,0))</f>
        <v/>
      </c>
      <c r="N1799" s="18">
        <f>IF(AND(B1799&amp;""="",F1799&amp;""=""),"",IF(I1799="تم التسليم",IFERROR(INDEX('المحافظات'!$C$5:$C$44,MATCH($E1799,'المحافظات'!$A$5:$A$44,0)),0),IF(I1799="مرتجع",IFERROR(INDEX('المحافظات'!$D$5:$D$44,MATCH($E1799,'المحافظات'!$A$5:$A$44,0)),0),0)))</f>
        <v/>
      </c>
      <c r="O1799" s="18">
        <f>IF(AND(B1799&amp;""="",F1799&amp;""=""),"",IF(I1799="تم التسليم",K1799+L1799-M1799-N1799,IF(I1799="مرتجع",-N1799,IF(I1799="ملغي",0,""))))</f>
        <v/>
      </c>
      <c r="P1799" s="6">
        <f>IF(AND(B1799&amp;""="",F1799&amp;""=""),"",IF(NOT(ISNUMBER(MATCH(F1799,'المنتجات'!$A$5:$A$204,0))),"كود المنتج غير معروف",IF(NOT(ISNUMBER(MATCH(E1799,'المحافظات'!$A$5:$A$44,0))),"المنطقة غير معروفة",IF(K1799&lt;0,"الخصم أكبر من قيمة الطلب",IF(I1799&amp;""="","اكتب الحالة","")))))</f>
        <v/>
      </c>
    </row>
    <row r="1800">
      <c r="A1800" s="17" t="n"/>
      <c r="B1800" s="5" t="n"/>
      <c r="C1800" s="5" t="n"/>
      <c r="D1800" s="13" t="n"/>
      <c r="E1800" s="5" t="n"/>
      <c r="F1800" s="5" t="n"/>
      <c r="G1800" s="15" t="n"/>
      <c r="H1800" s="14" t="n"/>
      <c r="I1800" s="5" t="n"/>
      <c r="J1800" s="6">
        <f>IF(AND(B1800&amp;""="",F1800&amp;""=""),"",IFERROR(INDEX('المنتجات'!$B$5:$B$204,MATCH($F1800,'المنتجات'!$A$5:$A$204,0))&amp;"",""))</f>
        <v/>
      </c>
      <c r="K1800" s="18">
        <f>IF(AND(B1800&amp;""="",F1800&amp;""=""),"",IFERROR(INDEX('المنتجات'!$D$5:$D$204,MATCH($F1800,'المنتجات'!$A$5:$A$204,0))*G1800-H1800,0))</f>
        <v/>
      </c>
      <c r="L1800" s="18">
        <f>IF(AND(B1800&amp;""="",F1800&amp;""=""),"",IF(I1800="تم التسليم",IFERROR(INDEX('المحافظات'!$B$5:$B$44,MATCH($E1800,'المحافظات'!$A$5:$A$44,0)),0),0))</f>
        <v/>
      </c>
      <c r="M1800" s="18">
        <f>IF(AND(B1800&amp;""="",F1800&amp;""=""),"",IFERROR(INDEX('المنتجات'!$C$5:$C$204,MATCH($F1800,'المنتجات'!$A$5:$A$204,0))*G1800,0))</f>
        <v/>
      </c>
      <c r="N1800" s="18">
        <f>IF(AND(B1800&amp;""="",F1800&amp;""=""),"",IF(I1800="تم التسليم",IFERROR(INDEX('المحافظات'!$C$5:$C$44,MATCH($E1800,'المحافظات'!$A$5:$A$44,0)),0),IF(I1800="مرتجع",IFERROR(INDEX('المحافظات'!$D$5:$D$44,MATCH($E1800,'المحافظات'!$A$5:$A$44,0)),0),0)))</f>
        <v/>
      </c>
      <c r="O1800" s="18">
        <f>IF(AND(B1800&amp;""="",F1800&amp;""=""),"",IF(I1800="تم التسليم",K1800+L1800-M1800-N1800,IF(I1800="مرتجع",-N1800,IF(I1800="ملغي",0,""))))</f>
        <v/>
      </c>
      <c r="P1800" s="6">
        <f>IF(AND(B1800&amp;""="",F1800&amp;""=""),"",IF(NOT(ISNUMBER(MATCH(F1800,'المنتجات'!$A$5:$A$204,0))),"كود المنتج غير معروف",IF(NOT(ISNUMBER(MATCH(E1800,'المحافظات'!$A$5:$A$44,0))),"المنطقة غير معروفة",IF(K1800&lt;0,"الخصم أكبر من قيمة الطلب",IF(I1800&amp;""="","اكتب الحالة","")))))</f>
        <v/>
      </c>
    </row>
    <row r="1801">
      <c r="A1801" s="17" t="n"/>
      <c r="B1801" s="5" t="n"/>
      <c r="C1801" s="5" t="n"/>
      <c r="D1801" s="13" t="n"/>
      <c r="E1801" s="5" t="n"/>
      <c r="F1801" s="5" t="n"/>
      <c r="G1801" s="15" t="n"/>
      <c r="H1801" s="14" t="n"/>
      <c r="I1801" s="5" t="n"/>
      <c r="J1801" s="6">
        <f>IF(AND(B1801&amp;""="",F1801&amp;""=""),"",IFERROR(INDEX('المنتجات'!$B$5:$B$204,MATCH($F1801,'المنتجات'!$A$5:$A$204,0))&amp;"",""))</f>
        <v/>
      </c>
      <c r="K1801" s="18">
        <f>IF(AND(B1801&amp;""="",F1801&amp;""=""),"",IFERROR(INDEX('المنتجات'!$D$5:$D$204,MATCH($F1801,'المنتجات'!$A$5:$A$204,0))*G1801-H1801,0))</f>
        <v/>
      </c>
      <c r="L1801" s="18">
        <f>IF(AND(B1801&amp;""="",F1801&amp;""=""),"",IF(I1801="تم التسليم",IFERROR(INDEX('المحافظات'!$B$5:$B$44,MATCH($E1801,'المحافظات'!$A$5:$A$44,0)),0),0))</f>
        <v/>
      </c>
      <c r="M1801" s="18">
        <f>IF(AND(B1801&amp;""="",F1801&amp;""=""),"",IFERROR(INDEX('المنتجات'!$C$5:$C$204,MATCH($F1801,'المنتجات'!$A$5:$A$204,0))*G1801,0))</f>
        <v/>
      </c>
      <c r="N1801" s="18">
        <f>IF(AND(B1801&amp;""="",F1801&amp;""=""),"",IF(I1801="تم التسليم",IFERROR(INDEX('المحافظات'!$C$5:$C$44,MATCH($E1801,'المحافظات'!$A$5:$A$44,0)),0),IF(I1801="مرتجع",IFERROR(INDEX('المحافظات'!$D$5:$D$44,MATCH($E1801,'المحافظات'!$A$5:$A$44,0)),0),0)))</f>
        <v/>
      </c>
      <c r="O1801" s="18">
        <f>IF(AND(B1801&amp;""="",F1801&amp;""=""),"",IF(I1801="تم التسليم",K1801+L1801-M1801-N1801,IF(I1801="مرتجع",-N1801,IF(I1801="ملغي",0,""))))</f>
        <v/>
      </c>
      <c r="P1801" s="6">
        <f>IF(AND(B1801&amp;""="",F1801&amp;""=""),"",IF(NOT(ISNUMBER(MATCH(F1801,'المنتجات'!$A$5:$A$204,0))),"كود المنتج غير معروف",IF(NOT(ISNUMBER(MATCH(E1801,'المحافظات'!$A$5:$A$44,0))),"المنطقة غير معروفة",IF(K1801&lt;0,"الخصم أكبر من قيمة الطلب",IF(I1801&amp;""="","اكتب الحالة","")))))</f>
        <v/>
      </c>
    </row>
    <row r="1802">
      <c r="A1802" s="17" t="n"/>
      <c r="B1802" s="5" t="n"/>
      <c r="C1802" s="5" t="n"/>
      <c r="D1802" s="13" t="n"/>
      <c r="E1802" s="5" t="n"/>
      <c r="F1802" s="5" t="n"/>
      <c r="G1802" s="15" t="n"/>
      <c r="H1802" s="14" t="n"/>
      <c r="I1802" s="5" t="n"/>
      <c r="J1802" s="6">
        <f>IF(AND(B1802&amp;""="",F1802&amp;""=""),"",IFERROR(INDEX('المنتجات'!$B$5:$B$204,MATCH($F1802,'المنتجات'!$A$5:$A$204,0))&amp;"",""))</f>
        <v/>
      </c>
      <c r="K1802" s="18">
        <f>IF(AND(B1802&amp;""="",F1802&amp;""=""),"",IFERROR(INDEX('المنتجات'!$D$5:$D$204,MATCH($F1802,'المنتجات'!$A$5:$A$204,0))*G1802-H1802,0))</f>
        <v/>
      </c>
      <c r="L1802" s="18">
        <f>IF(AND(B1802&amp;""="",F1802&amp;""=""),"",IF(I1802="تم التسليم",IFERROR(INDEX('المحافظات'!$B$5:$B$44,MATCH($E1802,'المحافظات'!$A$5:$A$44,0)),0),0))</f>
        <v/>
      </c>
      <c r="M1802" s="18">
        <f>IF(AND(B1802&amp;""="",F1802&amp;""=""),"",IFERROR(INDEX('المنتجات'!$C$5:$C$204,MATCH($F1802,'المنتجات'!$A$5:$A$204,0))*G1802,0))</f>
        <v/>
      </c>
      <c r="N1802" s="18">
        <f>IF(AND(B1802&amp;""="",F1802&amp;""=""),"",IF(I1802="تم التسليم",IFERROR(INDEX('المحافظات'!$C$5:$C$44,MATCH($E1802,'المحافظات'!$A$5:$A$44,0)),0),IF(I1802="مرتجع",IFERROR(INDEX('المحافظات'!$D$5:$D$44,MATCH($E1802,'المحافظات'!$A$5:$A$44,0)),0),0)))</f>
        <v/>
      </c>
      <c r="O1802" s="18">
        <f>IF(AND(B1802&amp;""="",F1802&amp;""=""),"",IF(I1802="تم التسليم",K1802+L1802-M1802-N1802,IF(I1802="مرتجع",-N1802,IF(I1802="ملغي",0,""))))</f>
        <v/>
      </c>
      <c r="P1802" s="6">
        <f>IF(AND(B1802&amp;""="",F1802&amp;""=""),"",IF(NOT(ISNUMBER(MATCH(F1802,'المنتجات'!$A$5:$A$204,0))),"كود المنتج غير معروف",IF(NOT(ISNUMBER(MATCH(E1802,'المحافظات'!$A$5:$A$44,0))),"المنطقة غير معروفة",IF(K1802&lt;0,"الخصم أكبر من قيمة الطلب",IF(I1802&amp;""="","اكتب الحالة","")))))</f>
        <v/>
      </c>
    </row>
    <row r="1803">
      <c r="A1803" s="17" t="n"/>
      <c r="B1803" s="5" t="n"/>
      <c r="C1803" s="5" t="n"/>
      <c r="D1803" s="13" t="n"/>
      <c r="E1803" s="5" t="n"/>
      <c r="F1803" s="5" t="n"/>
      <c r="G1803" s="15" t="n"/>
      <c r="H1803" s="14" t="n"/>
      <c r="I1803" s="5" t="n"/>
      <c r="J1803" s="6">
        <f>IF(AND(B1803&amp;""="",F1803&amp;""=""),"",IFERROR(INDEX('المنتجات'!$B$5:$B$204,MATCH($F1803,'المنتجات'!$A$5:$A$204,0))&amp;"",""))</f>
        <v/>
      </c>
      <c r="K1803" s="18">
        <f>IF(AND(B1803&amp;""="",F1803&amp;""=""),"",IFERROR(INDEX('المنتجات'!$D$5:$D$204,MATCH($F1803,'المنتجات'!$A$5:$A$204,0))*G1803-H1803,0))</f>
        <v/>
      </c>
      <c r="L1803" s="18">
        <f>IF(AND(B1803&amp;""="",F1803&amp;""=""),"",IF(I1803="تم التسليم",IFERROR(INDEX('المحافظات'!$B$5:$B$44,MATCH($E1803,'المحافظات'!$A$5:$A$44,0)),0),0))</f>
        <v/>
      </c>
      <c r="M1803" s="18">
        <f>IF(AND(B1803&amp;""="",F1803&amp;""=""),"",IFERROR(INDEX('المنتجات'!$C$5:$C$204,MATCH($F1803,'المنتجات'!$A$5:$A$204,0))*G1803,0))</f>
        <v/>
      </c>
      <c r="N1803" s="18">
        <f>IF(AND(B1803&amp;""="",F1803&amp;""=""),"",IF(I1803="تم التسليم",IFERROR(INDEX('المحافظات'!$C$5:$C$44,MATCH($E1803,'المحافظات'!$A$5:$A$44,0)),0),IF(I1803="مرتجع",IFERROR(INDEX('المحافظات'!$D$5:$D$44,MATCH($E1803,'المحافظات'!$A$5:$A$44,0)),0),0)))</f>
        <v/>
      </c>
      <c r="O1803" s="18">
        <f>IF(AND(B1803&amp;""="",F1803&amp;""=""),"",IF(I1803="تم التسليم",K1803+L1803-M1803-N1803,IF(I1803="مرتجع",-N1803,IF(I1803="ملغي",0,""))))</f>
        <v/>
      </c>
      <c r="P1803" s="6">
        <f>IF(AND(B1803&amp;""="",F1803&amp;""=""),"",IF(NOT(ISNUMBER(MATCH(F1803,'المنتجات'!$A$5:$A$204,0))),"كود المنتج غير معروف",IF(NOT(ISNUMBER(MATCH(E1803,'المحافظات'!$A$5:$A$44,0))),"المنطقة غير معروفة",IF(K1803&lt;0,"الخصم أكبر من قيمة الطلب",IF(I1803&amp;""="","اكتب الحالة","")))))</f>
        <v/>
      </c>
    </row>
    <row r="1804">
      <c r="A1804" s="17" t="n"/>
      <c r="B1804" s="5" t="n"/>
      <c r="C1804" s="5" t="n"/>
      <c r="D1804" s="13" t="n"/>
      <c r="E1804" s="5" t="n"/>
      <c r="F1804" s="5" t="n"/>
      <c r="G1804" s="15" t="n"/>
      <c r="H1804" s="14" t="n"/>
      <c r="I1804" s="5" t="n"/>
      <c r="J1804" s="6">
        <f>IF(AND(B1804&amp;""="",F1804&amp;""=""),"",IFERROR(INDEX('المنتجات'!$B$5:$B$204,MATCH($F1804,'المنتجات'!$A$5:$A$204,0))&amp;"",""))</f>
        <v/>
      </c>
      <c r="K1804" s="18">
        <f>IF(AND(B1804&amp;""="",F1804&amp;""=""),"",IFERROR(INDEX('المنتجات'!$D$5:$D$204,MATCH($F1804,'المنتجات'!$A$5:$A$204,0))*G1804-H1804,0))</f>
        <v/>
      </c>
      <c r="L1804" s="18">
        <f>IF(AND(B1804&amp;""="",F1804&amp;""=""),"",IF(I1804="تم التسليم",IFERROR(INDEX('المحافظات'!$B$5:$B$44,MATCH($E1804,'المحافظات'!$A$5:$A$44,0)),0),0))</f>
        <v/>
      </c>
      <c r="M1804" s="18">
        <f>IF(AND(B1804&amp;""="",F1804&amp;""=""),"",IFERROR(INDEX('المنتجات'!$C$5:$C$204,MATCH($F1804,'المنتجات'!$A$5:$A$204,0))*G1804,0))</f>
        <v/>
      </c>
      <c r="N1804" s="18">
        <f>IF(AND(B1804&amp;""="",F1804&amp;""=""),"",IF(I1804="تم التسليم",IFERROR(INDEX('المحافظات'!$C$5:$C$44,MATCH($E1804,'المحافظات'!$A$5:$A$44,0)),0),IF(I1804="مرتجع",IFERROR(INDEX('المحافظات'!$D$5:$D$44,MATCH($E1804,'المحافظات'!$A$5:$A$44,0)),0),0)))</f>
        <v/>
      </c>
      <c r="O1804" s="18">
        <f>IF(AND(B1804&amp;""="",F1804&amp;""=""),"",IF(I1804="تم التسليم",K1804+L1804-M1804-N1804,IF(I1804="مرتجع",-N1804,IF(I1804="ملغي",0,""))))</f>
        <v/>
      </c>
      <c r="P1804" s="6">
        <f>IF(AND(B1804&amp;""="",F1804&amp;""=""),"",IF(NOT(ISNUMBER(MATCH(F1804,'المنتجات'!$A$5:$A$204,0))),"كود المنتج غير معروف",IF(NOT(ISNUMBER(MATCH(E1804,'المحافظات'!$A$5:$A$44,0))),"المنطقة غير معروفة",IF(K1804&lt;0,"الخصم أكبر من قيمة الطلب",IF(I1804&amp;""="","اكتب الحالة","")))))</f>
        <v/>
      </c>
    </row>
    <row r="1805">
      <c r="A1805" s="17" t="n"/>
      <c r="B1805" s="5" t="n"/>
      <c r="C1805" s="5" t="n"/>
      <c r="D1805" s="13" t="n"/>
      <c r="E1805" s="5" t="n"/>
      <c r="F1805" s="5" t="n"/>
      <c r="G1805" s="15" t="n"/>
      <c r="H1805" s="14" t="n"/>
      <c r="I1805" s="5" t="n"/>
      <c r="J1805" s="6">
        <f>IF(AND(B1805&amp;""="",F1805&amp;""=""),"",IFERROR(INDEX('المنتجات'!$B$5:$B$204,MATCH($F1805,'المنتجات'!$A$5:$A$204,0))&amp;"",""))</f>
        <v/>
      </c>
      <c r="K1805" s="18">
        <f>IF(AND(B1805&amp;""="",F1805&amp;""=""),"",IFERROR(INDEX('المنتجات'!$D$5:$D$204,MATCH($F1805,'المنتجات'!$A$5:$A$204,0))*G1805-H1805,0))</f>
        <v/>
      </c>
      <c r="L1805" s="18">
        <f>IF(AND(B1805&amp;""="",F1805&amp;""=""),"",IF(I1805="تم التسليم",IFERROR(INDEX('المحافظات'!$B$5:$B$44,MATCH($E1805,'المحافظات'!$A$5:$A$44,0)),0),0))</f>
        <v/>
      </c>
      <c r="M1805" s="18">
        <f>IF(AND(B1805&amp;""="",F1805&amp;""=""),"",IFERROR(INDEX('المنتجات'!$C$5:$C$204,MATCH($F1805,'المنتجات'!$A$5:$A$204,0))*G1805,0))</f>
        <v/>
      </c>
      <c r="N1805" s="18">
        <f>IF(AND(B1805&amp;""="",F1805&amp;""=""),"",IF(I1805="تم التسليم",IFERROR(INDEX('المحافظات'!$C$5:$C$44,MATCH($E1805,'المحافظات'!$A$5:$A$44,0)),0),IF(I1805="مرتجع",IFERROR(INDEX('المحافظات'!$D$5:$D$44,MATCH($E1805,'المحافظات'!$A$5:$A$44,0)),0),0)))</f>
        <v/>
      </c>
      <c r="O1805" s="18">
        <f>IF(AND(B1805&amp;""="",F1805&amp;""=""),"",IF(I1805="تم التسليم",K1805+L1805-M1805-N1805,IF(I1805="مرتجع",-N1805,IF(I1805="ملغي",0,""))))</f>
        <v/>
      </c>
      <c r="P1805" s="6">
        <f>IF(AND(B1805&amp;""="",F1805&amp;""=""),"",IF(NOT(ISNUMBER(MATCH(F1805,'المنتجات'!$A$5:$A$204,0))),"كود المنتج غير معروف",IF(NOT(ISNUMBER(MATCH(E1805,'المحافظات'!$A$5:$A$44,0))),"المنطقة غير معروفة",IF(K1805&lt;0,"الخصم أكبر من قيمة الطلب",IF(I1805&amp;""="","اكتب الحالة","")))))</f>
        <v/>
      </c>
    </row>
    <row r="1806">
      <c r="A1806" s="17" t="n"/>
      <c r="B1806" s="5" t="n"/>
      <c r="C1806" s="5" t="n"/>
      <c r="D1806" s="13" t="n"/>
      <c r="E1806" s="5" t="n"/>
      <c r="F1806" s="5" t="n"/>
      <c r="G1806" s="15" t="n"/>
      <c r="H1806" s="14" t="n"/>
      <c r="I1806" s="5" t="n"/>
      <c r="J1806" s="6">
        <f>IF(AND(B1806&amp;""="",F1806&amp;""=""),"",IFERROR(INDEX('المنتجات'!$B$5:$B$204,MATCH($F1806,'المنتجات'!$A$5:$A$204,0))&amp;"",""))</f>
        <v/>
      </c>
      <c r="K1806" s="18">
        <f>IF(AND(B1806&amp;""="",F1806&amp;""=""),"",IFERROR(INDEX('المنتجات'!$D$5:$D$204,MATCH($F1806,'المنتجات'!$A$5:$A$204,0))*G1806-H1806,0))</f>
        <v/>
      </c>
      <c r="L1806" s="18">
        <f>IF(AND(B1806&amp;""="",F1806&amp;""=""),"",IF(I1806="تم التسليم",IFERROR(INDEX('المحافظات'!$B$5:$B$44,MATCH($E1806,'المحافظات'!$A$5:$A$44,0)),0),0))</f>
        <v/>
      </c>
      <c r="M1806" s="18">
        <f>IF(AND(B1806&amp;""="",F1806&amp;""=""),"",IFERROR(INDEX('المنتجات'!$C$5:$C$204,MATCH($F1806,'المنتجات'!$A$5:$A$204,0))*G1806,0))</f>
        <v/>
      </c>
      <c r="N1806" s="18">
        <f>IF(AND(B1806&amp;""="",F1806&amp;""=""),"",IF(I1806="تم التسليم",IFERROR(INDEX('المحافظات'!$C$5:$C$44,MATCH($E1806,'المحافظات'!$A$5:$A$44,0)),0),IF(I1806="مرتجع",IFERROR(INDEX('المحافظات'!$D$5:$D$44,MATCH($E1806,'المحافظات'!$A$5:$A$44,0)),0),0)))</f>
        <v/>
      </c>
      <c r="O1806" s="18">
        <f>IF(AND(B1806&amp;""="",F1806&amp;""=""),"",IF(I1806="تم التسليم",K1806+L1806-M1806-N1806,IF(I1806="مرتجع",-N1806,IF(I1806="ملغي",0,""))))</f>
        <v/>
      </c>
      <c r="P1806" s="6">
        <f>IF(AND(B1806&amp;""="",F1806&amp;""=""),"",IF(NOT(ISNUMBER(MATCH(F1806,'المنتجات'!$A$5:$A$204,0))),"كود المنتج غير معروف",IF(NOT(ISNUMBER(MATCH(E1806,'المحافظات'!$A$5:$A$44,0))),"المنطقة غير معروفة",IF(K1806&lt;0,"الخصم أكبر من قيمة الطلب",IF(I1806&amp;""="","اكتب الحالة","")))))</f>
        <v/>
      </c>
    </row>
    <row r="1807">
      <c r="A1807" s="17" t="n"/>
      <c r="B1807" s="5" t="n"/>
      <c r="C1807" s="5" t="n"/>
      <c r="D1807" s="13" t="n"/>
      <c r="E1807" s="5" t="n"/>
      <c r="F1807" s="5" t="n"/>
      <c r="G1807" s="15" t="n"/>
      <c r="H1807" s="14" t="n"/>
      <c r="I1807" s="5" t="n"/>
      <c r="J1807" s="6">
        <f>IF(AND(B1807&amp;""="",F1807&amp;""=""),"",IFERROR(INDEX('المنتجات'!$B$5:$B$204,MATCH($F1807,'المنتجات'!$A$5:$A$204,0))&amp;"",""))</f>
        <v/>
      </c>
      <c r="K1807" s="18">
        <f>IF(AND(B1807&amp;""="",F1807&amp;""=""),"",IFERROR(INDEX('المنتجات'!$D$5:$D$204,MATCH($F1807,'المنتجات'!$A$5:$A$204,0))*G1807-H1807,0))</f>
        <v/>
      </c>
      <c r="L1807" s="18">
        <f>IF(AND(B1807&amp;""="",F1807&amp;""=""),"",IF(I1807="تم التسليم",IFERROR(INDEX('المحافظات'!$B$5:$B$44,MATCH($E1807,'المحافظات'!$A$5:$A$44,0)),0),0))</f>
        <v/>
      </c>
      <c r="M1807" s="18">
        <f>IF(AND(B1807&amp;""="",F1807&amp;""=""),"",IFERROR(INDEX('المنتجات'!$C$5:$C$204,MATCH($F1807,'المنتجات'!$A$5:$A$204,0))*G1807,0))</f>
        <v/>
      </c>
      <c r="N1807" s="18">
        <f>IF(AND(B1807&amp;""="",F1807&amp;""=""),"",IF(I1807="تم التسليم",IFERROR(INDEX('المحافظات'!$C$5:$C$44,MATCH($E1807,'المحافظات'!$A$5:$A$44,0)),0),IF(I1807="مرتجع",IFERROR(INDEX('المحافظات'!$D$5:$D$44,MATCH($E1807,'المحافظات'!$A$5:$A$44,0)),0),0)))</f>
        <v/>
      </c>
      <c r="O1807" s="18">
        <f>IF(AND(B1807&amp;""="",F1807&amp;""=""),"",IF(I1807="تم التسليم",K1807+L1807-M1807-N1807,IF(I1807="مرتجع",-N1807,IF(I1807="ملغي",0,""))))</f>
        <v/>
      </c>
      <c r="P1807" s="6">
        <f>IF(AND(B1807&amp;""="",F1807&amp;""=""),"",IF(NOT(ISNUMBER(MATCH(F1807,'المنتجات'!$A$5:$A$204,0))),"كود المنتج غير معروف",IF(NOT(ISNUMBER(MATCH(E1807,'المحافظات'!$A$5:$A$44,0))),"المنطقة غير معروفة",IF(K1807&lt;0,"الخصم أكبر من قيمة الطلب",IF(I1807&amp;""="","اكتب الحالة","")))))</f>
        <v/>
      </c>
    </row>
    <row r="1808">
      <c r="A1808" s="17" t="n"/>
      <c r="B1808" s="5" t="n"/>
      <c r="C1808" s="5" t="n"/>
      <c r="D1808" s="13" t="n"/>
      <c r="E1808" s="5" t="n"/>
      <c r="F1808" s="5" t="n"/>
      <c r="G1808" s="15" t="n"/>
      <c r="H1808" s="14" t="n"/>
      <c r="I1808" s="5" t="n"/>
      <c r="J1808" s="6">
        <f>IF(AND(B1808&amp;""="",F1808&amp;""=""),"",IFERROR(INDEX('المنتجات'!$B$5:$B$204,MATCH($F1808,'المنتجات'!$A$5:$A$204,0))&amp;"",""))</f>
        <v/>
      </c>
      <c r="K1808" s="18">
        <f>IF(AND(B1808&amp;""="",F1808&amp;""=""),"",IFERROR(INDEX('المنتجات'!$D$5:$D$204,MATCH($F1808,'المنتجات'!$A$5:$A$204,0))*G1808-H1808,0))</f>
        <v/>
      </c>
      <c r="L1808" s="18">
        <f>IF(AND(B1808&amp;""="",F1808&amp;""=""),"",IF(I1808="تم التسليم",IFERROR(INDEX('المحافظات'!$B$5:$B$44,MATCH($E1808,'المحافظات'!$A$5:$A$44,0)),0),0))</f>
        <v/>
      </c>
      <c r="M1808" s="18">
        <f>IF(AND(B1808&amp;""="",F1808&amp;""=""),"",IFERROR(INDEX('المنتجات'!$C$5:$C$204,MATCH($F1808,'المنتجات'!$A$5:$A$204,0))*G1808,0))</f>
        <v/>
      </c>
      <c r="N1808" s="18">
        <f>IF(AND(B1808&amp;""="",F1808&amp;""=""),"",IF(I1808="تم التسليم",IFERROR(INDEX('المحافظات'!$C$5:$C$44,MATCH($E1808,'المحافظات'!$A$5:$A$44,0)),0),IF(I1808="مرتجع",IFERROR(INDEX('المحافظات'!$D$5:$D$44,MATCH($E1808,'المحافظات'!$A$5:$A$44,0)),0),0)))</f>
        <v/>
      </c>
      <c r="O1808" s="18">
        <f>IF(AND(B1808&amp;""="",F1808&amp;""=""),"",IF(I1808="تم التسليم",K1808+L1808-M1808-N1808,IF(I1808="مرتجع",-N1808,IF(I1808="ملغي",0,""))))</f>
        <v/>
      </c>
      <c r="P1808" s="6">
        <f>IF(AND(B1808&amp;""="",F1808&amp;""=""),"",IF(NOT(ISNUMBER(MATCH(F1808,'المنتجات'!$A$5:$A$204,0))),"كود المنتج غير معروف",IF(NOT(ISNUMBER(MATCH(E1808,'المحافظات'!$A$5:$A$44,0))),"المنطقة غير معروفة",IF(K1808&lt;0,"الخصم أكبر من قيمة الطلب",IF(I1808&amp;""="","اكتب الحالة","")))))</f>
        <v/>
      </c>
    </row>
    <row r="1809">
      <c r="A1809" s="17" t="n"/>
      <c r="B1809" s="5" t="n"/>
      <c r="C1809" s="5" t="n"/>
      <c r="D1809" s="13" t="n"/>
      <c r="E1809" s="5" t="n"/>
      <c r="F1809" s="5" t="n"/>
      <c r="G1809" s="15" t="n"/>
      <c r="H1809" s="14" t="n"/>
      <c r="I1809" s="5" t="n"/>
      <c r="J1809" s="6">
        <f>IF(AND(B1809&amp;""="",F1809&amp;""=""),"",IFERROR(INDEX('المنتجات'!$B$5:$B$204,MATCH($F1809,'المنتجات'!$A$5:$A$204,0))&amp;"",""))</f>
        <v/>
      </c>
      <c r="K1809" s="18">
        <f>IF(AND(B1809&amp;""="",F1809&amp;""=""),"",IFERROR(INDEX('المنتجات'!$D$5:$D$204,MATCH($F1809,'المنتجات'!$A$5:$A$204,0))*G1809-H1809,0))</f>
        <v/>
      </c>
      <c r="L1809" s="18">
        <f>IF(AND(B1809&amp;""="",F1809&amp;""=""),"",IF(I1809="تم التسليم",IFERROR(INDEX('المحافظات'!$B$5:$B$44,MATCH($E1809,'المحافظات'!$A$5:$A$44,0)),0),0))</f>
        <v/>
      </c>
      <c r="M1809" s="18">
        <f>IF(AND(B1809&amp;""="",F1809&amp;""=""),"",IFERROR(INDEX('المنتجات'!$C$5:$C$204,MATCH($F1809,'المنتجات'!$A$5:$A$204,0))*G1809,0))</f>
        <v/>
      </c>
      <c r="N1809" s="18">
        <f>IF(AND(B1809&amp;""="",F1809&amp;""=""),"",IF(I1809="تم التسليم",IFERROR(INDEX('المحافظات'!$C$5:$C$44,MATCH($E1809,'المحافظات'!$A$5:$A$44,0)),0),IF(I1809="مرتجع",IFERROR(INDEX('المحافظات'!$D$5:$D$44,MATCH($E1809,'المحافظات'!$A$5:$A$44,0)),0),0)))</f>
        <v/>
      </c>
      <c r="O1809" s="18">
        <f>IF(AND(B1809&amp;""="",F1809&amp;""=""),"",IF(I1809="تم التسليم",K1809+L1809-M1809-N1809,IF(I1809="مرتجع",-N1809,IF(I1809="ملغي",0,""))))</f>
        <v/>
      </c>
      <c r="P1809" s="6">
        <f>IF(AND(B1809&amp;""="",F1809&amp;""=""),"",IF(NOT(ISNUMBER(MATCH(F1809,'المنتجات'!$A$5:$A$204,0))),"كود المنتج غير معروف",IF(NOT(ISNUMBER(MATCH(E1809,'المحافظات'!$A$5:$A$44,0))),"المنطقة غير معروفة",IF(K1809&lt;0,"الخصم أكبر من قيمة الطلب",IF(I1809&amp;""="","اكتب الحالة","")))))</f>
        <v/>
      </c>
    </row>
    <row r="1810">
      <c r="A1810" s="17" t="n"/>
      <c r="B1810" s="5" t="n"/>
      <c r="C1810" s="5" t="n"/>
      <c r="D1810" s="13" t="n"/>
      <c r="E1810" s="5" t="n"/>
      <c r="F1810" s="5" t="n"/>
      <c r="G1810" s="15" t="n"/>
      <c r="H1810" s="14" t="n"/>
      <c r="I1810" s="5" t="n"/>
      <c r="J1810" s="6">
        <f>IF(AND(B1810&amp;""="",F1810&amp;""=""),"",IFERROR(INDEX('المنتجات'!$B$5:$B$204,MATCH($F1810,'المنتجات'!$A$5:$A$204,0))&amp;"",""))</f>
        <v/>
      </c>
      <c r="K1810" s="18">
        <f>IF(AND(B1810&amp;""="",F1810&amp;""=""),"",IFERROR(INDEX('المنتجات'!$D$5:$D$204,MATCH($F1810,'المنتجات'!$A$5:$A$204,0))*G1810-H1810,0))</f>
        <v/>
      </c>
      <c r="L1810" s="18">
        <f>IF(AND(B1810&amp;""="",F1810&amp;""=""),"",IF(I1810="تم التسليم",IFERROR(INDEX('المحافظات'!$B$5:$B$44,MATCH($E1810,'المحافظات'!$A$5:$A$44,0)),0),0))</f>
        <v/>
      </c>
      <c r="M1810" s="18">
        <f>IF(AND(B1810&amp;""="",F1810&amp;""=""),"",IFERROR(INDEX('المنتجات'!$C$5:$C$204,MATCH($F1810,'المنتجات'!$A$5:$A$204,0))*G1810,0))</f>
        <v/>
      </c>
      <c r="N1810" s="18">
        <f>IF(AND(B1810&amp;""="",F1810&amp;""=""),"",IF(I1810="تم التسليم",IFERROR(INDEX('المحافظات'!$C$5:$C$44,MATCH($E1810,'المحافظات'!$A$5:$A$44,0)),0),IF(I1810="مرتجع",IFERROR(INDEX('المحافظات'!$D$5:$D$44,MATCH($E1810,'المحافظات'!$A$5:$A$44,0)),0),0)))</f>
        <v/>
      </c>
      <c r="O1810" s="18">
        <f>IF(AND(B1810&amp;""="",F1810&amp;""=""),"",IF(I1810="تم التسليم",K1810+L1810-M1810-N1810,IF(I1810="مرتجع",-N1810,IF(I1810="ملغي",0,""))))</f>
        <v/>
      </c>
      <c r="P1810" s="6">
        <f>IF(AND(B1810&amp;""="",F1810&amp;""=""),"",IF(NOT(ISNUMBER(MATCH(F1810,'المنتجات'!$A$5:$A$204,0))),"كود المنتج غير معروف",IF(NOT(ISNUMBER(MATCH(E1810,'المحافظات'!$A$5:$A$44,0))),"المنطقة غير معروفة",IF(K1810&lt;0,"الخصم أكبر من قيمة الطلب",IF(I1810&amp;""="","اكتب الحالة","")))))</f>
        <v/>
      </c>
    </row>
    <row r="1811">
      <c r="A1811" s="17" t="n"/>
      <c r="B1811" s="5" t="n"/>
      <c r="C1811" s="5" t="n"/>
      <c r="D1811" s="13" t="n"/>
      <c r="E1811" s="5" t="n"/>
      <c r="F1811" s="5" t="n"/>
      <c r="G1811" s="15" t="n"/>
      <c r="H1811" s="14" t="n"/>
      <c r="I1811" s="5" t="n"/>
      <c r="J1811" s="6">
        <f>IF(AND(B1811&amp;""="",F1811&amp;""=""),"",IFERROR(INDEX('المنتجات'!$B$5:$B$204,MATCH($F1811,'المنتجات'!$A$5:$A$204,0))&amp;"",""))</f>
        <v/>
      </c>
      <c r="K1811" s="18">
        <f>IF(AND(B1811&amp;""="",F1811&amp;""=""),"",IFERROR(INDEX('المنتجات'!$D$5:$D$204,MATCH($F1811,'المنتجات'!$A$5:$A$204,0))*G1811-H1811,0))</f>
        <v/>
      </c>
      <c r="L1811" s="18">
        <f>IF(AND(B1811&amp;""="",F1811&amp;""=""),"",IF(I1811="تم التسليم",IFERROR(INDEX('المحافظات'!$B$5:$B$44,MATCH($E1811,'المحافظات'!$A$5:$A$44,0)),0),0))</f>
        <v/>
      </c>
      <c r="M1811" s="18">
        <f>IF(AND(B1811&amp;""="",F1811&amp;""=""),"",IFERROR(INDEX('المنتجات'!$C$5:$C$204,MATCH($F1811,'المنتجات'!$A$5:$A$204,0))*G1811,0))</f>
        <v/>
      </c>
      <c r="N1811" s="18">
        <f>IF(AND(B1811&amp;""="",F1811&amp;""=""),"",IF(I1811="تم التسليم",IFERROR(INDEX('المحافظات'!$C$5:$C$44,MATCH($E1811,'المحافظات'!$A$5:$A$44,0)),0),IF(I1811="مرتجع",IFERROR(INDEX('المحافظات'!$D$5:$D$44,MATCH($E1811,'المحافظات'!$A$5:$A$44,0)),0),0)))</f>
        <v/>
      </c>
      <c r="O1811" s="18">
        <f>IF(AND(B1811&amp;""="",F1811&amp;""=""),"",IF(I1811="تم التسليم",K1811+L1811-M1811-N1811,IF(I1811="مرتجع",-N1811,IF(I1811="ملغي",0,""))))</f>
        <v/>
      </c>
      <c r="P1811" s="6">
        <f>IF(AND(B1811&amp;""="",F1811&amp;""=""),"",IF(NOT(ISNUMBER(MATCH(F1811,'المنتجات'!$A$5:$A$204,0))),"كود المنتج غير معروف",IF(NOT(ISNUMBER(MATCH(E1811,'المحافظات'!$A$5:$A$44,0))),"المنطقة غير معروفة",IF(K1811&lt;0,"الخصم أكبر من قيمة الطلب",IF(I1811&amp;""="","اكتب الحالة","")))))</f>
        <v/>
      </c>
    </row>
    <row r="1812">
      <c r="A1812" s="17" t="n"/>
      <c r="B1812" s="5" t="n"/>
      <c r="C1812" s="5" t="n"/>
      <c r="D1812" s="13" t="n"/>
      <c r="E1812" s="5" t="n"/>
      <c r="F1812" s="5" t="n"/>
      <c r="G1812" s="15" t="n"/>
      <c r="H1812" s="14" t="n"/>
      <c r="I1812" s="5" t="n"/>
      <c r="J1812" s="6">
        <f>IF(AND(B1812&amp;""="",F1812&amp;""=""),"",IFERROR(INDEX('المنتجات'!$B$5:$B$204,MATCH($F1812,'المنتجات'!$A$5:$A$204,0))&amp;"",""))</f>
        <v/>
      </c>
      <c r="K1812" s="18">
        <f>IF(AND(B1812&amp;""="",F1812&amp;""=""),"",IFERROR(INDEX('المنتجات'!$D$5:$D$204,MATCH($F1812,'المنتجات'!$A$5:$A$204,0))*G1812-H1812,0))</f>
        <v/>
      </c>
      <c r="L1812" s="18">
        <f>IF(AND(B1812&amp;""="",F1812&amp;""=""),"",IF(I1812="تم التسليم",IFERROR(INDEX('المحافظات'!$B$5:$B$44,MATCH($E1812,'المحافظات'!$A$5:$A$44,0)),0),0))</f>
        <v/>
      </c>
      <c r="M1812" s="18">
        <f>IF(AND(B1812&amp;""="",F1812&amp;""=""),"",IFERROR(INDEX('المنتجات'!$C$5:$C$204,MATCH($F1812,'المنتجات'!$A$5:$A$204,0))*G1812,0))</f>
        <v/>
      </c>
      <c r="N1812" s="18">
        <f>IF(AND(B1812&amp;""="",F1812&amp;""=""),"",IF(I1812="تم التسليم",IFERROR(INDEX('المحافظات'!$C$5:$C$44,MATCH($E1812,'المحافظات'!$A$5:$A$44,0)),0),IF(I1812="مرتجع",IFERROR(INDEX('المحافظات'!$D$5:$D$44,MATCH($E1812,'المحافظات'!$A$5:$A$44,0)),0),0)))</f>
        <v/>
      </c>
      <c r="O1812" s="18">
        <f>IF(AND(B1812&amp;""="",F1812&amp;""=""),"",IF(I1812="تم التسليم",K1812+L1812-M1812-N1812,IF(I1812="مرتجع",-N1812,IF(I1812="ملغي",0,""))))</f>
        <v/>
      </c>
      <c r="P1812" s="6">
        <f>IF(AND(B1812&amp;""="",F1812&amp;""=""),"",IF(NOT(ISNUMBER(MATCH(F1812,'المنتجات'!$A$5:$A$204,0))),"كود المنتج غير معروف",IF(NOT(ISNUMBER(MATCH(E1812,'المحافظات'!$A$5:$A$44,0))),"المنطقة غير معروفة",IF(K1812&lt;0,"الخصم أكبر من قيمة الطلب",IF(I1812&amp;""="","اكتب الحالة","")))))</f>
        <v/>
      </c>
    </row>
    <row r="1813">
      <c r="A1813" s="17" t="n"/>
      <c r="B1813" s="5" t="n"/>
      <c r="C1813" s="5" t="n"/>
      <c r="D1813" s="13" t="n"/>
      <c r="E1813" s="5" t="n"/>
      <c r="F1813" s="5" t="n"/>
      <c r="G1813" s="15" t="n"/>
      <c r="H1813" s="14" t="n"/>
      <c r="I1813" s="5" t="n"/>
      <c r="J1813" s="6">
        <f>IF(AND(B1813&amp;""="",F1813&amp;""=""),"",IFERROR(INDEX('المنتجات'!$B$5:$B$204,MATCH($F1813,'المنتجات'!$A$5:$A$204,0))&amp;"",""))</f>
        <v/>
      </c>
      <c r="K1813" s="18">
        <f>IF(AND(B1813&amp;""="",F1813&amp;""=""),"",IFERROR(INDEX('المنتجات'!$D$5:$D$204,MATCH($F1813,'المنتجات'!$A$5:$A$204,0))*G1813-H1813,0))</f>
        <v/>
      </c>
      <c r="L1813" s="18">
        <f>IF(AND(B1813&amp;""="",F1813&amp;""=""),"",IF(I1813="تم التسليم",IFERROR(INDEX('المحافظات'!$B$5:$B$44,MATCH($E1813,'المحافظات'!$A$5:$A$44,0)),0),0))</f>
        <v/>
      </c>
      <c r="M1813" s="18">
        <f>IF(AND(B1813&amp;""="",F1813&amp;""=""),"",IFERROR(INDEX('المنتجات'!$C$5:$C$204,MATCH($F1813,'المنتجات'!$A$5:$A$204,0))*G1813,0))</f>
        <v/>
      </c>
      <c r="N1813" s="18">
        <f>IF(AND(B1813&amp;""="",F1813&amp;""=""),"",IF(I1813="تم التسليم",IFERROR(INDEX('المحافظات'!$C$5:$C$44,MATCH($E1813,'المحافظات'!$A$5:$A$44,0)),0),IF(I1813="مرتجع",IFERROR(INDEX('المحافظات'!$D$5:$D$44,MATCH($E1813,'المحافظات'!$A$5:$A$44,0)),0),0)))</f>
        <v/>
      </c>
      <c r="O1813" s="18">
        <f>IF(AND(B1813&amp;""="",F1813&amp;""=""),"",IF(I1813="تم التسليم",K1813+L1813-M1813-N1813,IF(I1813="مرتجع",-N1813,IF(I1813="ملغي",0,""))))</f>
        <v/>
      </c>
      <c r="P1813" s="6">
        <f>IF(AND(B1813&amp;""="",F1813&amp;""=""),"",IF(NOT(ISNUMBER(MATCH(F1813,'المنتجات'!$A$5:$A$204,0))),"كود المنتج غير معروف",IF(NOT(ISNUMBER(MATCH(E1813,'المحافظات'!$A$5:$A$44,0))),"المنطقة غير معروفة",IF(K1813&lt;0,"الخصم أكبر من قيمة الطلب",IF(I1813&amp;""="","اكتب الحالة","")))))</f>
        <v/>
      </c>
    </row>
    <row r="1814">
      <c r="A1814" s="17" t="n"/>
      <c r="B1814" s="5" t="n"/>
      <c r="C1814" s="5" t="n"/>
      <c r="D1814" s="13" t="n"/>
      <c r="E1814" s="5" t="n"/>
      <c r="F1814" s="5" t="n"/>
      <c r="G1814" s="15" t="n"/>
      <c r="H1814" s="14" t="n"/>
      <c r="I1814" s="5" t="n"/>
      <c r="J1814" s="6">
        <f>IF(AND(B1814&amp;""="",F1814&amp;""=""),"",IFERROR(INDEX('المنتجات'!$B$5:$B$204,MATCH($F1814,'المنتجات'!$A$5:$A$204,0))&amp;"",""))</f>
        <v/>
      </c>
      <c r="K1814" s="18">
        <f>IF(AND(B1814&amp;""="",F1814&amp;""=""),"",IFERROR(INDEX('المنتجات'!$D$5:$D$204,MATCH($F1814,'المنتجات'!$A$5:$A$204,0))*G1814-H1814,0))</f>
        <v/>
      </c>
      <c r="L1814" s="18">
        <f>IF(AND(B1814&amp;""="",F1814&amp;""=""),"",IF(I1814="تم التسليم",IFERROR(INDEX('المحافظات'!$B$5:$B$44,MATCH($E1814,'المحافظات'!$A$5:$A$44,0)),0),0))</f>
        <v/>
      </c>
      <c r="M1814" s="18">
        <f>IF(AND(B1814&amp;""="",F1814&amp;""=""),"",IFERROR(INDEX('المنتجات'!$C$5:$C$204,MATCH($F1814,'المنتجات'!$A$5:$A$204,0))*G1814,0))</f>
        <v/>
      </c>
      <c r="N1814" s="18">
        <f>IF(AND(B1814&amp;""="",F1814&amp;""=""),"",IF(I1814="تم التسليم",IFERROR(INDEX('المحافظات'!$C$5:$C$44,MATCH($E1814,'المحافظات'!$A$5:$A$44,0)),0),IF(I1814="مرتجع",IFERROR(INDEX('المحافظات'!$D$5:$D$44,MATCH($E1814,'المحافظات'!$A$5:$A$44,0)),0),0)))</f>
        <v/>
      </c>
      <c r="O1814" s="18">
        <f>IF(AND(B1814&amp;""="",F1814&amp;""=""),"",IF(I1814="تم التسليم",K1814+L1814-M1814-N1814,IF(I1814="مرتجع",-N1814,IF(I1814="ملغي",0,""))))</f>
        <v/>
      </c>
      <c r="P1814" s="6">
        <f>IF(AND(B1814&amp;""="",F1814&amp;""=""),"",IF(NOT(ISNUMBER(MATCH(F1814,'المنتجات'!$A$5:$A$204,0))),"كود المنتج غير معروف",IF(NOT(ISNUMBER(MATCH(E1814,'المحافظات'!$A$5:$A$44,0))),"المنطقة غير معروفة",IF(K1814&lt;0,"الخصم أكبر من قيمة الطلب",IF(I1814&amp;""="","اكتب الحالة","")))))</f>
        <v/>
      </c>
    </row>
    <row r="1815">
      <c r="A1815" s="17" t="n"/>
      <c r="B1815" s="5" t="n"/>
      <c r="C1815" s="5" t="n"/>
      <c r="D1815" s="13" t="n"/>
      <c r="E1815" s="5" t="n"/>
      <c r="F1815" s="5" t="n"/>
      <c r="G1815" s="15" t="n"/>
      <c r="H1815" s="14" t="n"/>
      <c r="I1815" s="5" t="n"/>
      <c r="J1815" s="6">
        <f>IF(AND(B1815&amp;""="",F1815&amp;""=""),"",IFERROR(INDEX('المنتجات'!$B$5:$B$204,MATCH($F1815,'المنتجات'!$A$5:$A$204,0))&amp;"",""))</f>
        <v/>
      </c>
      <c r="K1815" s="18">
        <f>IF(AND(B1815&amp;""="",F1815&amp;""=""),"",IFERROR(INDEX('المنتجات'!$D$5:$D$204,MATCH($F1815,'المنتجات'!$A$5:$A$204,0))*G1815-H1815,0))</f>
        <v/>
      </c>
      <c r="L1815" s="18">
        <f>IF(AND(B1815&amp;""="",F1815&amp;""=""),"",IF(I1815="تم التسليم",IFERROR(INDEX('المحافظات'!$B$5:$B$44,MATCH($E1815,'المحافظات'!$A$5:$A$44,0)),0),0))</f>
        <v/>
      </c>
      <c r="M1815" s="18">
        <f>IF(AND(B1815&amp;""="",F1815&amp;""=""),"",IFERROR(INDEX('المنتجات'!$C$5:$C$204,MATCH($F1815,'المنتجات'!$A$5:$A$204,0))*G1815,0))</f>
        <v/>
      </c>
      <c r="N1815" s="18">
        <f>IF(AND(B1815&amp;""="",F1815&amp;""=""),"",IF(I1815="تم التسليم",IFERROR(INDEX('المحافظات'!$C$5:$C$44,MATCH($E1815,'المحافظات'!$A$5:$A$44,0)),0),IF(I1815="مرتجع",IFERROR(INDEX('المحافظات'!$D$5:$D$44,MATCH($E1815,'المحافظات'!$A$5:$A$44,0)),0),0)))</f>
        <v/>
      </c>
      <c r="O1815" s="18">
        <f>IF(AND(B1815&amp;""="",F1815&amp;""=""),"",IF(I1815="تم التسليم",K1815+L1815-M1815-N1815,IF(I1815="مرتجع",-N1815,IF(I1815="ملغي",0,""))))</f>
        <v/>
      </c>
      <c r="P1815" s="6">
        <f>IF(AND(B1815&amp;""="",F1815&amp;""=""),"",IF(NOT(ISNUMBER(MATCH(F1815,'المنتجات'!$A$5:$A$204,0))),"كود المنتج غير معروف",IF(NOT(ISNUMBER(MATCH(E1815,'المحافظات'!$A$5:$A$44,0))),"المنطقة غير معروفة",IF(K1815&lt;0,"الخصم أكبر من قيمة الطلب",IF(I1815&amp;""="","اكتب الحالة","")))))</f>
        <v/>
      </c>
    </row>
    <row r="1816">
      <c r="A1816" s="17" t="n"/>
      <c r="B1816" s="5" t="n"/>
      <c r="C1816" s="5" t="n"/>
      <c r="D1816" s="13" t="n"/>
      <c r="E1816" s="5" t="n"/>
      <c r="F1816" s="5" t="n"/>
      <c r="G1816" s="15" t="n"/>
      <c r="H1816" s="14" t="n"/>
      <c r="I1816" s="5" t="n"/>
      <c r="J1816" s="6">
        <f>IF(AND(B1816&amp;""="",F1816&amp;""=""),"",IFERROR(INDEX('المنتجات'!$B$5:$B$204,MATCH($F1816,'المنتجات'!$A$5:$A$204,0))&amp;"",""))</f>
        <v/>
      </c>
      <c r="K1816" s="18">
        <f>IF(AND(B1816&amp;""="",F1816&amp;""=""),"",IFERROR(INDEX('المنتجات'!$D$5:$D$204,MATCH($F1816,'المنتجات'!$A$5:$A$204,0))*G1816-H1816,0))</f>
        <v/>
      </c>
      <c r="L1816" s="18">
        <f>IF(AND(B1816&amp;""="",F1816&amp;""=""),"",IF(I1816="تم التسليم",IFERROR(INDEX('المحافظات'!$B$5:$B$44,MATCH($E1816,'المحافظات'!$A$5:$A$44,0)),0),0))</f>
        <v/>
      </c>
      <c r="M1816" s="18">
        <f>IF(AND(B1816&amp;""="",F1816&amp;""=""),"",IFERROR(INDEX('المنتجات'!$C$5:$C$204,MATCH($F1816,'المنتجات'!$A$5:$A$204,0))*G1816,0))</f>
        <v/>
      </c>
      <c r="N1816" s="18">
        <f>IF(AND(B1816&amp;""="",F1816&amp;""=""),"",IF(I1816="تم التسليم",IFERROR(INDEX('المحافظات'!$C$5:$C$44,MATCH($E1816,'المحافظات'!$A$5:$A$44,0)),0),IF(I1816="مرتجع",IFERROR(INDEX('المحافظات'!$D$5:$D$44,MATCH($E1816,'المحافظات'!$A$5:$A$44,0)),0),0)))</f>
        <v/>
      </c>
      <c r="O1816" s="18">
        <f>IF(AND(B1816&amp;""="",F1816&amp;""=""),"",IF(I1816="تم التسليم",K1816+L1816-M1816-N1816,IF(I1816="مرتجع",-N1816,IF(I1816="ملغي",0,""))))</f>
        <v/>
      </c>
      <c r="P1816" s="6">
        <f>IF(AND(B1816&amp;""="",F1816&amp;""=""),"",IF(NOT(ISNUMBER(MATCH(F1816,'المنتجات'!$A$5:$A$204,0))),"كود المنتج غير معروف",IF(NOT(ISNUMBER(MATCH(E1816,'المحافظات'!$A$5:$A$44,0))),"المنطقة غير معروفة",IF(K1816&lt;0,"الخصم أكبر من قيمة الطلب",IF(I1816&amp;""="","اكتب الحالة","")))))</f>
        <v/>
      </c>
    </row>
    <row r="1817">
      <c r="A1817" s="17" t="n"/>
      <c r="B1817" s="5" t="n"/>
      <c r="C1817" s="5" t="n"/>
      <c r="D1817" s="13" t="n"/>
      <c r="E1817" s="5" t="n"/>
      <c r="F1817" s="5" t="n"/>
      <c r="G1817" s="15" t="n"/>
      <c r="H1817" s="14" t="n"/>
      <c r="I1817" s="5" t="n"/>
      <c r="J1817" s="6">
        <f>IF(AND(B1817&amp;""="",F1817&amp;""=""),"",IFERROR(INDEX('المنتجات'!$B$5:$B$204,MATCH($F1817,'المنتجات'!$A$5:$A$204,0))&amp;"",""))</f>
        <v/>
      </c>
      <c r="K1817" s="18">
        <f>IF(AND(B1817&amp;""="",F1817&amp;""=""),"",IFERROR(INDEX('المنتجات'!$D$5:$D$204,MATCH($F1817,'المنتجات'!$A$5:$A$204,0))*G1817-H1817,0))</f>
        <v/>
      </c>
      <c r="L1817" s="18">
        <f>IF(AND(B1817&amp;""="",F1817&amp;""=""),"",IF(I1817="تم التسليم",IFERROR(INDEX('المحافظات'!$B$5:$B$44,MATCH($E1817,'المحافظات'!$A$5:$A$44,0)),0),0))</f>
        <v/>
      </c>
      <c r="M1817" s="18">
        <f>IF(AND(B1817&amp;""="",F1817&amp;""=""),"",IFERROR(INDEX('المنتجات'!$C$5:$C$204,MATCH($F1817,'المنتجات'!$A$5:$A$204,0))*G1817,0))</f>
        <v/>
      </c>
      <c r="N1817" s="18">
        <f>IF(AND(B1817&amp;""="",F1817&amp;""=""),"",IF(I1817="تم التسليم",IFERROR(INDEX('المحافظات'!$C$5:$C$44,MATCH($E1817,'المحافظات'!$A$5:$A$44,0)),0),IF(I1817="مرتجع",IFERROR(INDEX('المحافظات'!$D$5:$D$44,MATCH($E1817,'المحافظات'!$A$5:$A$44,0)),0),0)))</f>
        <v/>
      </c>
      <c r="O1817" s="18">
        <f>IF(AND(B1817&amp;""="",F1817&amp;""=""),"",IF(I1817="تم التسليم",K1817+L1817-M1817-N1817,IF(I1817="مرتجع",-N1817,IF(I1817="ملغي",0,""))))</f>
        <v/>
      </c>
      <c r="P1817" s="6">
        <f>IF(AND(B1817&amp;""="",F1817&amp;""=""),"",IF(NOT(ISNUMBER(MATCH(F1817,'المنتجات'!$A$5:$A$204,0))),"كود المنتج غير معروف",IF(NOT(ISNUMBER(MATCH(E1817,'المحافظات'!$A$5:$A$44,0))),"المنطقة غير معروفة",IF(K1817&lt;0,"الخصم أكبر من قيمة الطلب",IF(I1817&amp;""="","اكتب الحالة","")))))</f>
        <v/>
      </c>
    </row>
    <row r="1818">
      <c r="A1818" s="17" t="n"/>
      <c r="B1818" s="5" t="n"/>
      <c r="C1818" s="5" t="n"/>
      <c r="D1818" s="13" t="n"/>
      <c r="E1818" s="5" t="n"/>
      <c r="F1818" s="5" t="n"/>
      <c r="G1818" s="15" t="n"/>
      <c r="H1818" s="14" t="n"/>
      <c r="I1818" s="5" t="n"/>
      <c r="J1818" s="6">
        <f>IF(AND(B1818&amp;""="",F1818&amp;""=""),"",IFERROR(INDEX('المنتجات'!$B$5:$B$204,MATCH($F1818,'المنتجات'!$A$5:$A$204,0))&amp;"",""))</f>
        <v/>
      </c>
      <c r="K1818" s="18">
        <f>IF(AND(B1818&amp;""="",F1818&amp;""=""),"",IFERROR(INDEX('المنتجات'!$D$5:$D$204,MATCH($F1818,'المنتجات'!$A$5:$A$204,0))*G1818-H1818,0))</f>
        <v/>
      </c>
      <c r="L1818" s="18">
        <f>IF(AND(B1818&amp;""="",F1818&amp;""=""),"",IF(I1818="تم التسليم",IFERROR(INDEX('المحافظات'!$B$5:$B$44,MATCH($E1818,'المحافظات'!$A$5:$A$44,0)),0),0))</f>
        <v/>
      </c>
      <c r="M1818" s="18">
        <f>IF(AND(B1818&amp;""="",F1818&amp;""=""),"",IFERROR(INDEX('المنتجات'!$C$5:$C$204,MATCH($F1818,'المنتجات'!$A$5:$A$204,0))*G1818,0))</f>
        <v/>
      </c>
      <c r="N1818" s="18">
        <f>IF(AND(B1818&amp;""="",F1818&amp;""=""),"",IF(I1818="تم التسليم",IFERROR(INDEX('المحافظات'!$C$5:$C$44,MATCH($E1818,'المحافظات'!$A$5:$A$44,0)),0),IF(I1818="مرتجع",IFERROR(INDEX('المحافظات'!$D$5:$D$44,MATCH($E1818,'المحافظات'!$A$5:$A$44,0)),0),0)))</f>
        <v/>
      </c>
      <c r="O1818" s="18">
        <f>IF(AND(B1818&amp;""="",F1818&amp;""=""),"",IF(I1818="تم التسليم",K1818+L1818-M1818-N1818,IF(I1818="مرتجع",-N1818,IF(I1818="ملغي",0,""))))</f>
        <v/>
      </c>
      <c r="P1818" s="6">
        <f>IF(AND(B1818&amp;""="",F1818&amp;""=""),"",IF(NOT(ISNUMBER(MATCH(F1818,'المنتجات'!$A$5:$A$204,0))),"كود المنتج غير معروف",IF(NOT(ISNUMBER(MATCH(E1818,'المحافظات'!$A$5:$A$44,0))),"المنطقة غير معروفة",IF(K1818&lt;0,"الخصم أكبر من قيمة الطلب",IF(I1818&amp;""="","اكتب الحالة","")))))</f>
        <v/>
      </c>
    </row>
    <row r="1819">
      <c r="A1819" s="17" t="n"/>
      <c r="B1819" s="5" t="n"/>
      <c r="C1819" s="5" t="n"/>
      <c r="D1819" s="13" t="n"/>
      <c r="E1819" s="5" t="n"/>
      <c r="F1819" s="5" t="n"/>
      <c r="G1819" s="15" t="n"/>
      <c r="H1819" s="14" t="n"/>
      <c r="I1819" s="5" t="n"/>
      <c r="J1819" s="6">
        <f>IF(AND(B1819&amp;""="",F1819&amp;""=""),"",IFERROR(INDEX('المنتجات'!$B$5:$B$204,MATCH($F1819,'المنتجات'!$A$5:$A$204,0))&amp;"",""))</f>
        <v/>
      </c>
      <c r="K1819" s="18">
        <f>IF(AND(B1819&amp;""="",F1819&amp;""=""),"",IFERROR(INDEX('المنتجات'!$D$5:$D$204,MATCH($F1819,'المنتجات'!$A$5:$A$204,0))*G1819-H1819,0))</f>
        <v/>
      </c>
      <c r="L1819" s="18">
        <f>IF(AND(B1819&amp;""="",F1819&amp;""=""),"",IF(I1819="تم التسليم",IFERROR(INDEX('المحافظات'!$B$5:$B$44,MATCH($E1819,'المحافظات'!$A$5:$A$44,0)),0),0))</f>
        <v/>
      </c>
      <c r="M1819" s="18">
        <f>IF(AND(B1819&amp;""="",F1819&amp;""=""),"",IFERROR(INDEX('المنتجات'!$C$5:$C$204,MATCH($F1819,'المنتجات'!$A$5:$A$204,0))*G1819,0))</f>
        <v/>
      </c>
      <c r="N1819" s="18">
        <f>IF(AND(B1819&amp;""="",F1819&amp;""=""),"",IF(I1819="تم التسليم",IFERROR(INDEX('المحافظات'!$C$5:$C$44,MATCH($E1819,'المحافظات'!$A$5:$A$44,0)),0),IF(I1819="مرتجع",IFERROR(INDEX('المحافظات'!$D$5:$D$44,MATCH($E1819,'المحافظات'!$A$5:$A$44,0)),0),0)))</f>
        <v/>
      </c>
      <c r="O1819" s="18">
        <f>IF(AND(B1819&amp;""="",F1819&amp;""=""),"",IF(I1819="تم التسليم",K1819+L1819-M1819-N1819,IF(I1819="مرتجع",-N1819,IF(I1819="ملغي",0,""))))</f>
        <v/>
      </c>
      <c r="P1819" s="6">
        <f>IF(AND(B1819&amp;""="",F1819&amp;""=""),"",IF(NOT(ISNUMBER(MATCH(F1819,'المنتجات'!$A$5:$A$204,0))),"كود المنتج غير معروف",IF(NOT(ISNUMBER(MATCH(E1819,'المحافظات'!$A$5:$A$44,0))),"المنطقة غير معروفة",IF(K1819&lt;0,"الخصم أكبر من قيمة الطلب",IF(I1819&amp;""="","اكتب الحالة","")))))</f>
        <v/>
      </c>
    </row>
    <row r="1820">
      <c r="A1820" s="17" t="n"/>
      <c r="B1820" s="5" t="n"/>
      <c r="C1820" s="5" t="n"/>
      <c r="D1820" s="13" t="n"/>
      <c r="E1820" s="5" t="n"/>
      <c r="F1820" s="5" t="n"/>
      <c r="G1820" s="15" t="n"/>
      <c r="H1820" s="14" t="n"/>
      <c r="I1820" s="5" t="n"/>
      <c r="J1820" s="6">
        <f>IF(AND(B1820&amp;""="",F1820&amp;""=""),"",IFERROR(INDEX('المنتجات'!$B$5:$B$204,MATCH($F1820,'المنتجات'!$A$5:$A$204,0))&amp;"",""))</f>
        <v/>
      </c>
      <c r="K1820" s="18">
        <f>IF(AND(B1820&amp;""="",F1820&amp;""=""),"",IFERROR(INDEX('المنتجات'!$D$5:$D$204,MATCH($F1820,'المنتجات'!$A$5:$A$204,0))*G1820-H1820,0))</f>
        <v/>
      </c>
      <c r="L1820" s="18">
        <f>IF(AND(B1820&amp;""="",F1820&amp;""=""),"",IF(I1820="تم التسليم",IFERROR(INDEX('المحافظات'!$B$5:$B$44,MATCH($E1820,'المحافظات'!$A$5:$A$44,0)),0),0))</f>
        <v/>
      </c>
      <c r="M1820" s="18">
        <f>IF(AND(B1820&amp;""="",F1820&amp;""=""),"",IFERROR(INDEX('المنتجات'!$C$5:$C$204,MATCH($F1820,'المنتجات'!$A$5:$A$204,0))*G1820,0))</f>
        <v/>
      </c>
      <c r="N1820" s="18">
        <f>IF(AND(B1820&amp;""="",F1820&amp;""=""),"",IF(I1820="تم التسليم",IFERROR(INDEX('المحافظات'!$C$5:$C$44,MATCH($E1820,'المحافظات'!$A$5:$A$44,0)),0),IF(I1820="مرتجع",IFERROR(INDEX('المحافظات'!$D$5:$D$44,MATCH($E1820,'المحافظات'!$A$5:$A$44,0)),0),0)))</f>
        <v/>
      </c>
      <c r="O1820" s="18">
        <f>IF(AND(B1820&amp;""="",F1820&amp;""=""),"",IF(I1820="تم التسليم",K1820+L1820-M1820-N1820,IF(I1820="مرتجع",-N1820,IF(I1820="ملغي",0,""))))</f>
        <v/>
      </c>
      <c r="P1820" s="6">
        <f>IF(AND(B1820&amp;""="",F1820&amp;""=""),"",IF(NOT(ISNUMBER(MATCH(F1820,'المنتجات'!$A$5:$A$204,0))),"كود المنتج غير معروف",IF(NOT(ISNUMBER(MATCH(E1820,'المحافظات'!$A$5:$A$44,0))),"المنطقة غير معروفة",IF(K1820&lt;0,"الخصم أكبر من قيمة الطلب",IF(I1820&amp;""="","اكتب الحالة","")))))</f>
        <v/>
      </c>
    </row>
    <row r="1821">
      <c r="A1821" s="17" t="n"/>
      <c r="B1821" s="5" t="n"/>
      <c r="C1821" s="5" t="n"/>
      <c r="D1821" s="13" t="n"/>
      <c r="E1821" s="5" t="n"/>
      <c r="F1821" s="5" t="n"/>
      <c r="G1821" s="15" t="n"/>
      <c r="H1821" s="14" t="n"/>
      <c r="I1821" s="5" t="n"/>
      <c r="J1821" s="6">
        <f>IF(AND(B1821&amp;""="",F1821&amp;""=""),"",IFERROR(INDEX('المنتجات'!$B$5:$B$204,MATCH($F1821,'المنتجات'!$A$5:$A$204,0))&amp;"",""))</f>
        <v/>
      </c>
      <c r="K1821" s="18">
        <f>IF(AND(B1821&amp;""="",F1821&amp;""=""),"",IFERROR(INDEX('المنتجات'!$D$5:$D$204,MATCH($F1821,'المنتجات'!$A$5:$A$204,0))*G1821-H1821,0))</f>
        <v/>
      </c>
      <c r="L1821" s="18">
        <f>IF(AND(B1821&amp;""="",F1821&amp;""=""),"",IF(I1821="تم التسليم",IFERROR(INDEX('المحافظات'!$B$5:$B$44,MATCH($E1821,'المحافظات'!$A$5:$A$44,0)),0),0))</f>
        <v/>
      </c>
      <c r="M1821" s="18">
        <f>IF(AND(B1821&amp;""="",F1821&amp;""=""),"",IFERROR(INDEX('المنتجات'!$C$5:$C$204,MATCH($F1821,'المنتجات'!$A$5:$A$204,0))*G1821,0))</f>
        <v/>
      </c>
      <c r="N1821" s="18">
        <f>IF(AND(B1821&amp;""="",F1821&amp;""=""),"",IF(I1821="تم التسليم",IFERROR(INDEX('المحافظات'!$C$5:$C$44,MATCH($E1821,'المحافظات'!$A$5:$A$44,0)),0),IF(I1821="مرتجع",IFERROR(INDEX('المحافظات'!$D$5:$D$44,MATCH($E1821,'المحافظات'!$A$5:$A$44,0)),0),0)))</f>
        <v/>
      </c>
      <c r="O1821" s="18">
        <f>IF(AND(B1821&amp;""="",F1821&amp;""=""),"",IF(I1821="تم التسليم",K1821+L1821-M1821-N1821,IF(I1821="مرتجع",-N1821,IF(I1821="ملغي",0,""))))</f>
        <v/>
      </c>
      <c r="P1821" s="6">
        <f>IF(AND(B1821&amp;""="",F1821&amp;""=""),"",IF(NOT(ISNUMBER(MATCH(F1821,'المنتجات'!$A$5:$A$204,0))),"كود المنتج غير معروف",IF(NOT(ISNUMBER(MATCH(E1821,'المحافظات'!$A$5:$A$44,0))),"المنطقة غير معروفة",IF(K1821&lt;0,"الخصم أكبر من قيمة الطلب",IF(I1821&amp;""="","اكتب الحالة","")))))</f>
        <v/>
      </c>
    </row>
    <row r="1822">
      <c r="A1822" s="17" t="n"/>
      <c r="B1822" s="5" t="n"/>
      <c r="C1822" s="5" t="n"/>
      <c r="D1822" s="13" t="n"/>
      <c r="E1822" s="5" t="n"/>
      <c r="F1822" s="5" t="n"/>
      <c r="G1822" s="15" t="n"/>
      <c r="H1822" s="14" t="n"/>
      <c r="I1822" s="5" t="n"/>
      <c r="J1822" s="6">
        <f>IF(AND(B1822&amp;""="",F1822&amp;""=""),"",IFERROR(INDEX('المنتجات'!$B$5:$B$204,MATCH($F1822,'المنتجات'!$A$5:$A$204,0))&amp;"",""))</f>
        <v/>
      </c>
      <c r="K1822" s="18">
        <f>IF(AND(B1822&amp;""="",F1822&amp;""=""),"",IFERROR(INDEX('المنتجات'!$D$5:$D$204,MATCH($F1822,'المنتجات'!$A$5:$A$204,0))*G1822-H1822,0))</f>
        <v/>
      </c>
      <c r="L1822" s="18">
        <f>IF(AND(B1822&amp;""="",F1822&amp;""=""),"",IF(I1822="تم التسليم",IFERROR(INDEX('المحافظات'!$B$5:$B$44,MATCH($E1822,'المحافظات'!$A$5:$A$44,0)),0),0))</f>
        <v/>
      </c>
      <c r="M1822" s="18">
        <f>IF(AND(B1822&amp;""="",F1822&amp;""=""),"",IFERROR(INDEX('المنتجات'!$C$5:$C$204,MATCH($F1822,'المنتجات'!$A$5:$A$204,0))*G1822,0))</f>
        <v/>
      </c>
      <c r="N1822" s="18">
        <f>IF(AND(B1822&amp;""="",F1822&amp;""=""),"",IF(I1822="تم التسليم",IFERROR(INDEX('المحافظات'!$C$5:$C$44,MATCH($E1822,'المحافظات'!$A$5:$A$44,0)),0),IF(I1822="مرتجع",IFERROR(INDEX('المحافظات'!$D$5:$D$44,MATCH($E1822,'المحافظات'!$A$5:$A$44,0)),0),0)))</f>
        <v/>
      </c>
      <c r="O1822" s="18">
        <f>IF(AND(B1822&amp;""="",F1822&amp;""=""),"",IF(I1822="تم التسليم",K1822+L1822-M1822-N1822,IF(I1822="مرتجع",-N1822,IF(I1822="ملغي",0,""))))</f>
        <v/>
      </c>
      <c r="P1822" s="6">
        <f>IF(AND(B1822&amp;""="",F1822&amp;""=""),"",IF(NOT(ISNUMBER(MATCH(F1822,'المنتجات'!$A$5:$A$204,0))),"كود المنتج غير معروف",IF(NOT(ISNUMBER(MATCH(E1822,'المحافظات'!$A$5:$A$44,0))),"المنطقة غير معروفة",IF(K1822&lt;0,"الخصم أكبر من قيمة الطلب",IF(I1822&amp;""="","اكتب الحالة","")))))</f>
        <v/>
      </c>
    </row>
    <row r="1823">
      <c r="A1823" s="17" t="n"/>
      <c r="B1823" s="5" t="n"/>
      <c r="C1823" s="5" t="n"/>
      <c r="D1823" s="13" t="n"/>
      <c r="E1823" s="5" t="n"/>
      <c r="F1823" s="5" t="n"/>
      <c r="G1823" s="15" t="n"/>
      <c r="H1823" s="14" t="n"/>
      <c r="I1823" s="5" t="n"/>
      <c r="J1823" s="6">
        <f>IF(AND(B1823&amp;""="",F1823&amp;""=""),"",IFERROR(INDEX('المنتجات'!$B$5:$B$204,MATCH($F1823,'المنتجات'!$A$5:$A$204,0))&amp;"",""))</f>
        <v/>
      </c>
      <c r="K1823" s="18">
        <f>IF(AND(B1823&amp;""="",F1823&amp;""=""),"",IFERROR(INDEX('المنتجات'!$D$5:$D$204,MATCH($F1823,'المنتجات'!$A$5:$A$204,0))*G1823-H1823,0))</f>
        <v/>
      </c>
      <c r="L1823" s="18">
        <f>IF(AND(B1823&amp;""="",F1823&amp;""=""),"",IF(I1823="تم التسليم",IFERROR(INDEX('المحافظات'!$B$5:$B$44,MATCH($E1823,'المحافظات'!$A$5:$A$44,0)),0),0))</f>
        <v/>
      </c>
      <c r="M1823" s="18">
        <f>IF(AND(B1823&amp;""="",F1823&amp;""=""),"",IFERROR(INDEX('المنتجات'!$C$5:$C$204,MATCH($F1823,'المنتجات'!$A$5:$A$204,0))*G1823,0))</f>
        <v/>
      </c>
      <c r="N1823" s="18">
        <f>IF(AND(B1823&amp;""="",F1823&amp;""=""),"",IF(I1823="تم التسليم",IFERROR(INDEX('المحافظات'!$C$5:$C$44,MATCH($E1823,'المحافظات'!$A$5:$A$44,0)),0),IF(I1823="مرتجع",IFERROR(INDEX('المحافظات'!$D$5:$D$44,MATCH($E1823,'المحافظات'!$A$5:$A$44,0)),0),0)))</f>
        <v/>
      </c>
      <c r="O1823" s="18">
        <f>IF(AND(B1823&amp;""="",F1823&amp;""=""),"",IF(I1823="تم التسليم",K1823+L1823-M1823-N1823,IF(I1823="مرتجع",-N1823,IF(I1823="ملغي",0,""))))</f>
        <v/>
      </c>
      <c r="P1823" s="6">
        <f>IF(AND(B1823&amp;""="",F1823&amp;""=""),"",IF(NOT(ISNUMBER(MATCH(F1823,'المنتجات'!$A$5:$A$204,0))),"كود المنتج غير معروف",IF(NOT(ISNUMBER(MATCH(E1823,'المحافظات'!$A$5:$A$44,0))),"المنطقة غير معروفة",IF(K1823&lt;0,"الخصم أكبر من قيمة الطلب",IF(I1823&amp;""="","اكتب الحالة","")))))</f>
        <v/>
      </c>
    </row>
    <row r="1824">
      <c r="A1824" s="17" t="n"/>
      <c r="B1824" s="5" t="n"/>
      <c r="C1824" s="5" t="n"/>
      <c r="D1824" s="13" t="n"/>
      <c r="E1824" s="5" t="n"/>
      <c r="F1824" s="5" t="n"/>
      <c r="G1824" s="15" t="n"/>
      <c r="H1824" s="14" t="n"/>
      <c r="I1824" s="5" t="n"/>
      <c r="J1824" s="6">
        <f>IF(AND(B1824&amp;""="",F1824&amp;""=""),"",IFERROR(INDEX('المنتجات'!$B$5:$B$204,MATCH($F1824,'المنتجات'!$A$5:$A$204,0))&amp;"",""))</f>
        <v/>
      </c>
      <c r="K1824" s="18">
        <f>IF(AND(B1824&amp;""="",F1824&amp;""=""),"",IFERROR(INDEX('المنتجات'!$D$5:$D$204,MATCH($F1824,'المنتجات'!$A$5:$A$204,0))*G1824-H1824,0))</f>
        <v/>
      </c>
      <c r="L1824" s="18">
        <f>IF(AND(B1824&amp;""="",F1824&amp;""=""),"",IF(I1824="تم التسليم",IFERROR(INDEX('المحافظات'!$B$5:$B$44,MATCH($E1824,'المحافظات'!$A$5:$A$44,0)),0),0))</f>
        <v/>
      </c>
      <c r="M1824" s="18">
        <f>IF(AND(B1824&amp;""="",F1824&amp;""=""),"",IFERROR(INDEX('المنتجات'!$C$5:$C$204,MATCH($F1824,'المنتجات'!$A$5:$A$204,0))*G1824,0))</f>
        <v/>
      </c>
      <c r="N1824" s="18">
        <f>IF(AND(B1824&amp;""="",F1824&amp;""=""),"",IF(I1824="تم التسليم",IFERROR(INDEX('المحافظات'!$C$5:$C$44,MATCH($E1824,'المحافظات'!$A$5:$A$44,0)),0),IF(I1824="مرتجع",IFERROR(INDEX('المحافظات'!$D$5:$D$44,MATCH($E1824,'المحافظات'!$A$5:$A$44,0)),0),0)))</f>
        <v/>
      </c>
      <c r="O1824" s="18">
        <f>IF(AND(B1824&amp;""="",F1824&amp;""=""),"",IF(I1824="تم التسليم",K1824+L1824-M1824-N1824,IF(I1824="مرتجع",-N1824,IF(I1824="ملغي",0,""))))</f>
        <v/>
      </c>
      <c r="P1824" s="6">
        <f>IF(AND(B1824&amp;""="",F1824&amp;""=""),"",IF(NOT(ISNUMBER(MATCH(F1824,'المنتجات'!$A$5:$A$204,0))),"كود المنتج غير معروف",IF(NOT(ISNUMBER(MATCH(E1824,'المحافظات'!$A$5:$A$44,0))),"المنطقة غير معروفة",IF(K1824&lt;0,"الخصم أكبر من قيمة الطلب",IF(I1824&amp;""="","اكتب الحالة","")))))</f>
        <v/>
      </c>
    </row>
    <row r="1825">
      <c r="A1825" s="17" t="n"/>
      <c r="B1825" s="5" t="n"/>
      <c r="C1825" s="5" t="n"/>
      <c r="D1825" s="13" t="n"/>
      <c r="E1825" s="5" t="n"/>
      <c r="F1825" s="5" t="n"/>
      <c r="G1825" s="15" t="n"/>
      <c r="H1825" s="14" t="n"/>
      <c r="I1825" s="5" t="n"/>
      <c r="J1825" s="6">
        <f>IF(AND(B1825&amp;""="",F1825&amp;""=""),"",IFERROR(INDEX('المنتجات'!$B$5:$B$204,MATCH($F1825,'المنتجات'!$A$5:$A$204,0))&amp;"",""))</f>
        <v/>
      </c>
      <c r="K1825" s="18">
        <f>IF(AND(B1825&amp;""="",F1825&amp;""=""),"",IFERROR(INDEX('المنتجات'!$D$5:$D$204,MATCH($F1825,'المنتجات'!$A$5:$A$204,0))*G1825-H1825,0))</f>
        <v/>
      </c>
      <c r="L1825" s="18">
        <f>IF(AND(B1825&amp;""="",F1825&amp;""=""),"",IF(I1825="تم التسليم",IFERROR(INDEX('المحافظات'!$B$5:$B$44,MATCH($E1825,'المحافظات'!$A$5:$A$44,0)),0),0))</f>
        <v/>
      </c>
      <c r="M1825" s="18">
        <f>IF(AND(B1825&amp;""="",F1825&amp;""=""),"",IFERROR(INDEX('المنتجات'!$C$5:$C$204,MATCH($F1825,'المنتجات'!$A$5:$A$204,0))*G1825,0))</f>
        <v/>
      </c>
      <c r="N1825" s="18">
        <f>IF(AND(B1825&amp;""="",F1825&amp;""=""),"",IF(I1825="تم التسليم",IFERROR(INDEX('المحافظات'!$C$5:$C$44,MATCH($E1825,'المحافظات'!$A$5:$A$44,0)),0),IF(I1825="مرتجع",IFERROR(INDEX('المحافظات'!$D$5:$D$44,MATCH($E1825,'المحافظات'!$A$5:$A$44,0)),0),0)))</f>
        <v/>
      </c>
      <c r="O1825" s="18">
        <f>IF(AND(B1825&amp;""="",F1825&amp;""=""),"",IF(I1825="تم التسليم",K1825+L1825-M1825-N1825,IF(I1825="مرتجع",-N1825,IF(I1825="ملغي",0,""))))</f>
        <v/>
      </c>
      <c r="P1825" s="6">
        <f>IF(AND(B1825&amp;""="",F1825&amp;""=""),"",IF(NOT(ISNUMBER(MATCH(F1825,'المنتجات'!$A$5:$A$204,0))),"كود المنتج غير معروف",IF(NOT(ISNUMBER(MATCH(E1825,'المحافظات'!$A$5:$A$44,0))),"المنطقة غير معروفة",IF(K1825&lt;0,"الخصم أكبر من قيمة الطلب",IF(I1825&amp;""="","اكتب الحالة","")))))</f>
        <v/>
      </c>
    </row>
    <row r="1826">
      <c r="A1826" s="17" t="n"/>
      <c r="B1826" s="5" t="n"/>
      <c r="C1826" s="5" t="n"/>
      <c r="D1826" s="13" t="n"/>
      <c r="E1826" s="5" t="n"/>
      <c r="F1826" s="5" t="n"/>
      <c r="G1826" s="15" t="n"/>
      <c r="H1826" s="14" t="n"/>
      <c r="I1826" s="5" t="n"/>
      <c r="J1826" s="6">
        <f>IF(AND(B1826&amp;""="",F1826&amp;""=""),"",IFERROR(INDEX('المنتجات'!$B$5:$B$204,MATCH($F1826,'المنتجات'!$A$5:$A$204,0))&amp;"",""))</f>
        <v/>
      </c>
      <c r="K1826" s="18">
        <f>IF(AND(B1826&amp;""="",F1826&amp;""=""),"",IFERROR(INDEX('المنتجات'!$D$5:$D$204,MATCH($F1826,'المنتجات'!$A$5:$A$204,0))*G1826-H1826,0))</f>
        <v/>
      </c>
      <c r="L1826" s="18">
        <f>IF(AND(B1826&amp;""="",F1826&amp;""=""),"",IF(I1826="تم التسليم",IFERROR(INDEX('المحافظات'!$B$5:$B$44,MATCH($E1826,'المحافظات'!$A$5:$A$44,0)),0),0))</f>
        <v/>
      </c>
      <c r="M1826" s="18">
        <f>IF(AND(B1826&amp;""="",F1826&amp;""=""),"",IFERROR(INDEX('المنتجات'!$C$5:$C$204,MATCH($F1826,'المنتجات'!$A$5:$A$204,0))*G1826,0))</f>
        <v/>
      </c>
      <c r="N1826" s="18">
        <f>IF(AND(B1826&amp;""="",F1826&amp;""=""),"",IF(I1826="تم التسليم",IFERROR(INDEX('المحافظات'!$C$5:$C$44,MATCH($E1826,'المحافظات'!$A$5:$A$44,0)),0),IF(I1826="مرتجع",IFERROR(INDEX('المحافظات'!$D$5:$D$44,MATCH($E1826,'المحافظات'!$A$5:$A$44,0)),0),0)))</f>
        <v/>
      </c>
      <c r="O1826" s="18">
        <f>IF(AND(B1826&amp;""="",F1826&amp;""=""),"",IF(I1826="تم التسليم",K1826+L1826-M1826-N1826,IF(I1826="مرتجع",-N1826,IF(I1826="ملغي",0,""))))</f>
        <v/>
      </c>
      <c r="P1826" s="6">
        <f>IF(AND(B1826&amp;""="",F1826&amp;""=""),"",IF(NOT(ISNUMBER(MATCH(F1826,'المنتجات'!$A$5:$A$204,0))),"كود المنتج غير معروف",IF(NOT(ISNUMBER(MATCH(E1826,'المحافظات'!$A$5:$A$44,0))),"المنطقة غير معروفة",IF(K1826&lt;0,"الخصم أكبر من قيمة الطلب",IF(I1826&amp;""="","اكتب الحالة","")))))</f>
        <v/>
      </c>
    </row>
    <row r="1827">
      <c r="A1827" s="17" t="n"/>
      <c r="B1827" s="5" t="n"/>
      <c r="C1827" s="5" t="n"/>
      <c r="D1827" s="13" t="n"/>
      <c r="E1827" s="5" t="n"/>
      <c r="F1827" s="5" t="n"/>
      <c r="G1827" s="15" t="n"/>
      <c r="H1827" s="14" t="n"/>
      <c r="I1827" s="5" t="n"/>
      <c r="J1827" s="6">
        <f>IF(AND(B1827&amp;""="",F1827&amp;""=""),"",IFERROR(INDEX('المنتجات'!$B$5:$B$204,MATCH($F1827,'المنتجات'!$A$5:$A$204,0))&amp;"",""))</f>
        <v/>
      </c>
      <c r="K1827" s="18">
        <f>IF(AND(B1827&amp;""="",F1827&amp;""=""),"",IFERROR(INDEX('المنتجات'!$D$5:$D$204,MATCH($F1827,'المنتجات'!$A$5:$A$204,0))*G1827-H1827,0))</f>
        <v/>
      </c>
      <c r="L1827" s="18">
        <f>IF(AND(B1827&amp;""="",F1827&amp;""=""),"",IF(I1827="تم التسليم",IFERROR(INDEX('المحافظات'!$B$5:$B$44,MATCH($E1827,'المحافظات'!$A$5:$A$44,0)),0),0))</f>
        <v/>
      </c>
      <c r="M1827" s="18">
        <f>IF(AND(B1827&amp;""="",F1827&amp;""=""),"",IFERROR(INDEX('المنتجات'!$C$5:$C$204,MATCH($F1827,'المنتجات'!$A$5:$A$204,0))*G1827,0))</f>
        <v/>
      </c>
      <c r="N1827" s="18">
        <f>IF(AND(B1827&amp;""="",F1827&amp;""=""),"",IF(I1827="تم التسليم",IFERROR(INDEX('المحافظات'!$C$5:$C$44,MATCH($E1827,'المحافظات'!$A$5:$A$44,0)),0),IF(I1827="مرتجع",IFERROR(INDEX('المحافظات'!$D$5:$D$44,MATCH($E1827,'المحافظات'!$A$5:$A$44,0)),0),0)))</f>
        <v/>
      </c>
      <c r="O1827" s="18">
        <f>IF(AND(B1827&amp;""="",F1827&amp;""=""),"",IF(I1827="تم التسليم",K1827+L1827-M1827-N1827,IF(I1827="مرتجع",-N1827,IF(I1827="ملغي",0,""))))</f>
        <v/>
      </c>
      <c r="P1827" s="6">
        <f>IF(AND(B1827&amp;""="",F1827&amp;""=""),"",IF(NOT(ISNUMBER(MATCH(F1827,'المنتجات'!$A$5:$A$204,0))),"كود المنتج غير معروف",IF(NOT(ISNUMBER(MATCH(E1827,'المحافظات'!$A$5:$A$44,0))),"المنطقة غير معروفة",IF(K1827&lt;0,"الخصم أكبر من قيمة الطلب",IF(I1827&amp;""="","اكتب الحالة","")))))</f>
        <v/>
      </c>
    </row>
    <row r="1828">
      <c r="A1828" s="17" t="n"/>
      <c r="B1828" s="5" t="n"/>
      <c r="C1828" s="5" t="n"/>
      <c r="D1828" s="13" t="n"/>
      <c r="E1828" s="5" t="n"/>
      <c r="F1828" s="5" t="n"/>
      <c r="G1828" s="15" t="n"/>
      <c r="H1828" s="14" t="n"/>
      <c r="I1828" s="5" t="n"/>
      <c r="J1828" s="6">
        <f>IF(AND(B1828&amp;""="",F1828&amp;""=""),"",IFERROR(INDEX('المنتجات'!$B$5:$B$204,MATCH($F1828,'المنتجات'!$A$5:$A$204,0))&amp;"",""))</f>
        <v/>
      </c>
      <c r="K1828" s="18">
        <f>IF(AND(B1828&amp;""="",F1828&amp;""=""),"",IFERROR(INDEX('المنتجات'!$D$5:$D$204,MATCH($F1828,'المنتجات'!$A$5:$A$204,0))*G1828-H1828,0))</f>
        <v/>
      </c>
      <c r="L1828" s="18">
        <f>IF(AND(B1828&amp;""="",F1828&amp;""=""),"",IF(I1828="تم التسليم",IFERROR(INDEX('المحافظات'!$B$5:$B$44,MATCH($E1828,'المحافظات'!$A$5:$A$44,0)),0),0))</f>
        <v/>
      </c>
      <c r="M1828" s="18">
        <f>IF(AND(B1828&amp;""="",F1828&amp;""=""),"",IFERROR(INDEX('المنتجات'!$C$5:$C$204,MATCH($F1828,'المنتجات'!$A$5:$A$204,0))*G1828,0))</f>
        <v/>
      </c>
      <c r="N1828" s="18">
        <f>IF(AND(B1828&amp;""="",F1828&amp;""=""),"",IF(I1828="تم التسليم",IFERROR(INDEX('المحافظات'!$C$5:$C$44,MATCH($E1828,'المحافظات'!$A$5:$A$44,0)),0),IF(I1828="مرتجع",IFERROR(INDEX('المحافظات'!$D$5:$D$44,MATCH($E1828,'المحافظات'!$A$5:$A$44,0)),0),0)))</f>
        <v/>
      </c>
      <c r="O1828" s="18">
        <f>IF(AND(B1828&amp;""="",F1828&amp;""=""),"",IF(I1828="تم التسليم",K1828+L1828-M1828-N1828,IF(I1828="مرتجع",-N1828,IF(I1828="ملغي",0,""))))</f>
        <v/>
      </c>
      <c r="P1828" s="6">
        <f>IF(AND(B1828&amp;""="",F1828&amp;""=""),"",IF(NOT(ISNUMBER(MATCH(F1828,'المنتجات'!$A$5:$A$204,0))),"كود المنتج غير معروف",IF(NOT(ISNUMBER(MATCH(E1828,'المحافظات'!$A$5:$A$44,0))),"المنطقة غير معروفة",IF(K1828&lt;0,"الخصم أكبر من قيمة الطلب",IF(I1828&amp;""="","اكتب الحالة","")))))</f>
        <v/>
      </c>
    </row>
    <row r="1829">
      <c r="A1829" s="17" t="n"/>
      <c r="B1829" s="5" t="n"/>
      <c r="C1829" s="5" t="n"/>
      <c r="D1829" s="13" t="n"/>
      <c r="E1829" s="5" t="n"/>
      <c r="F1829" s="5" t="n"/>
      <c r="G1829" s="15" t="n"/>
      <c r="H1829" s="14" t="n"/>
      <c r="I1829" s="5" t="n"/>
      <c r="J1829" s="6">
        <f>IF(AND(B1829&amp;""="",F1829&amp;""=""),"",IFERROR(INDEX('المنتجات'!$B$5:$B$204,MATCH($F1829,'المنتجات'!$A$5:$A$204,0))&amp;"",""))</f>
        <v/>
      </c>
      <c r="K1829" s="18">
        <f>IF(AND(B1829&amp;""="",F1829&amp;""=""),"",IFERROR(INDEX('المنتجات'!$D$5:$D$204,MATCH($F1829,'المنتجات'!$A$5:$A$204,0))*G1829-H1829,0))</f>
        <v/>
      </c>
      <c r="L1829" s="18">
        <f>IF(AND(B1829&amp;""="",F1829&amp;""=""),"",IF(I1829="تم التسليم",IFERROR(INDEX('المحافظات'!$B$5:$B$44,MATCH($E1829,'المحافظات'!$A$5:$A$44,0)),0),0))</f>
        <v/>
      </c>
      <c r="M1829" s="18">
        <f>IF(AND(B1829&amp;""="",F1829&amp;""=""),"",IFERROR(INDEX('المنتجات'!$C$5:$C$204,MATCH($F1829,'المنتجات'!$A$5:$A$204,0))*G1829,0))</f>
        <v/>
      </c>
      <c r="N1829" s="18">
        <f>IF(AND(B1829&amp;""="",F1829&amp;""=""),"",IF(I1829="تم التسليم",IFERROR(INDEX('المحافظات'!$C$5:$C$44,MATCH($E1829,'المحافظات'!$A$5:$A$44,0)),0),IF(I1829="مرتجع",IFERROR(INDEX('المحافظات'!$D$5:$D$44,MATCH($E1829,'المحافظات'!$A$5:$A$44,0)),0),0)))</f>
        <v/>
      </c>
      <c r="O1829" s="18">
        <f>IF(AND(B1829&amp;""="",F1829&amp;""=""),"",IF(I1829="تم التسليم",K1829+L1829-M1829-N1829,IF(I1829="مرتجع",-N1829,IF(I1829="ملغي",0,""))))</f>
        <v/>
      </c>
      <c r="P1829" s="6">
        <f>IF(AND(B1829&amp;""="",F1829&amp;""=""),"",IF(NOT(ISNUMBER(MATCH(F1829,'المنتجات'!$A$5:$A$204,0))),"كود المنتج غير معروف",IF(NOT(ISNUMBER(MATCH(E1829,'المحافظات'!$A$5:$A$44,0))),"المنطقة غير معروفة",IF(K1829&lt;0,"الخصم أكبر من قيمة الطلب",IF(I1829&amp;""="","اكتب الحالة","")))))</f>
        <v/>
      </c>
    </row>
    <row r="1830">
      <c r="A1830" s="17" t="n"/>
      <c r="B1830" s="5" t="n"/>
      <c r="C1830" s="5" t="n"/>
      <c r="D1830" s="13" t="n"/>
      <c r="E1830" s="5" t="n"/>
      <c r="F1830" s="5" t="n"/>
      <c r="G1830" s="15" t="n"/>
      <c r="H1830" s="14" t="n"/>
      <c r="I1830" s="5" t="n"/>
      <c r="J1830" s="6">
        <f>IF(AND(B1830&amp;""="",F1830&amp;""=""),"",IFERROR(INDEX('المنتجات'!$B$5:$B$204,MATCH($F1830,'المنتجات'!$A$5:$A$204,0))&amp;"",""))</f>
        <v/>
      </c>
      <c r="K1830" s="18">
        <f>IF(AND(B1830&amp;""="",F1830&amp;""=""),"",IFERROR(INDEX('المنتجات'!$D$5:$D$204,MATCH($F1830,'المنتجات'!$A$5:$A$204,0))*G1830-H1830,0))</f>
        <v/>
      </c>
      <c r="L1830" s="18">
        <f>IF(AND(B1830&amp;""="",F1830&amp;""=""),"",IF(I1830="تم التسليم",IFERROR(INDEX('المحافظات'!$B$5:$B$44,MATCH($E1830,'المحافظات'!$A$5:$A$44,0)),0),0))</f>
        <v/>
      </c>
      <c r="M1830" s="18">
        <f>IF(AND(B1830&amp;""="",F1830&amp;""=""),"",IFERROR(INDEX('المنتجات'!$C$5:$C$204,MATCH($F1830,'المنتجات'!$A$5:$A$204,0))*G1830,0))</f>
        <v/>
      </c>
      <c r="N1830" s="18">
        <f>IF(AND(B1830&amp;""="",F1830&amp;""=""),"",IF(I1830="تم التسليم",IFERROR(INDEX('المحافظات'!$C$5:$C$44,MATCH($E1830,'المحافظات'!$A$5:$A$44,0)),0),IF(I1830="مرتجع",IFERROR(INDEX('المحافظات'!$D$5:$D$44,MATCH($E1830,'المحافظات'!$A$5:$A$44,0)),0),0)))</f>
        <v/>
      </c>
      <c r="O1830" s="18">
        <f>IF(AND(B1830&amp;""="",F1830&amp;""=""),"",IF(I1830="تم التسليم",K1830+L1830-M1830-N1830,IF(I1830="مرتجع",-N1830,IF(I1830="ملغي",0,""))))</f>
        <v/>
      </c>
      <c r="P1830" s="6">
        <f>IF(AND(B1830&amp;""="",F1830&amp;""=""),"",IF(NOT(ISNUMBER(MATCH(F1830,'المنتجات'!$A$5:$A$204,0))),"كود المنتج غير معروف",IF(NOT(ISNUMBER(MATCH(E1830,'المحافظات'!$A$5:$A$44,0))),"المنطقة غير معروفة",IF(K1830&lt;0,"الخصم أكبر من قيمة الطلب",IF(I1830&amp;""="","اكتب الحالة","")))))</f>
        <v/>
      </c>
    </row>
    <row r="1831">
      <c r="A1831" s="17" t="n"/>
      <c r="B1831" s="5" t="n"/>
      <c r="C1831" s="5" t="n"/>
      <c r="D1831" s="13" t="n"/>
      <c r="E1831" s="5" t="n"/>
      <c r="F1831" s="5" t="n"/>
      <c r="G1831" s="15" t="n"/>
      <c r="H1831" s="14" t="n"/>
      <c r="I1831" s="5" t="n"/>
      <c r="J1831" s="6">
        <f>IF(AND(B1831&amp;""="",F1831&amp;""=""),"",IFERROR(INDEX('المنتجات'!$B$5:$B$204,MATCH($F1831,'المنتجات'!$A$5:$A$204,0))&amp;"",""))</f>
        <v/>
      </c>
      <c r="K1831" s="18">
        <f>IF(AND(B1831&amp;""="",F1831&amp;""=""),"",IFERROR(INDEX('المنتجات'!$D$5:$D$204,MATCH($F1831,'المنتجات'!$A$5:$A$204,0))*G1831-H1831,0))</f>
        <v/>
      </c>
      <c r="L1831" s="18">
        <f>IF(AND(B1831&amp;""="",F1831&amp;""=""),"",IF(I1831="تم التسليم",IFERROR(INDEX('المحافظات'!$B$5:$B$44,MATCH($E1831,'المحافظات'!$A$5:$A$44,0)),0),0))</f>
        <v/>
      </c>
      <c r="M1831" s="18">
        <f>IF(AND(B1831&amp;""="",F1831&amp;""=""),"",IFERROR(INDEX('المنتجات'!$C$5:$C$204,MATCH($F1831,'المنتجات'!$A$5:$A$204,0))*G1831,0))</f>
        <v/>
      </c>
      <c r="N1831" s="18">
        <f>IF(AND(B1831&amp;""="",F1831&amp;""=""),"",IF(I1831="تم التسليم",IFERROR(INDEX('المحافظات'!$C$5:$C$44,MATCH($E1831,'المحافظات'!$A$5:$A$44,0)),0),IF(I1831="مرتجع",IFERROR(INDEX('المحافظات'!$D$5:$D$44,MATCH($E1831,'المحافظات'!$A$5:$A$44,0)),0),0)))</f>
        <v/>
      </c>
      <c r="O1831" s="18">
        <f>IF(AND(B1831&amp;""="",F1831&amp;""=""),"",IF(I1831="تم التسليم",K1831+L1831-M1831-N1831,IF(I1831="مرتجع",-N1831,IF(I1831="ملغي",0,""))))</f>
        <v/>
      </c>
      <c r="P1831" s="6">
        <f>IF(AND(B1831&amp;""="",F1831&amp;""=""),"",IF(NOT(ISNUMBER(MATCH(F1831,'المنتجات'!$A$5:$A$204,0))),"كود المنتج غير معروف",IF(NOT(ISNUMBER(MATCH(E1831,'المحافظات'!$A$5:$A$44,0))),"المنطقة غير معروفة",IF(K1831&lt;0,"الخصم أكبر من قيمة الطلب",IF(I1831&amp;""="","اكتب الحالة","")))))</f>
        <v/>
      </c>
    </row>
    <row r="1832">
      <c r="A1832" s="17" t="n"/>
      <c r="B1832" s="5" t="n"/>
      <c r="C1832" s="5" t="n"/>
      <c r="D1832" s="13" t="n"/>
      <c r="E1832" s="5" t="n"/>
      <c r="F1832" s="5" t="n"/>
      <c r="G1832" s="15" t="n"/>
      <c r="H1832" s="14" t="n"/>
      <c r="I1832" s="5" t="n"/>
      <c r="J1832" s="6">
        <f>IF(AND(B1832&amp;""="",F1832&amp;""=""),"",IFERROR(INDEX('المنتجات'!$B$5:$B$204,MATCH($F1832,'المنتجات'!$A$5:$A$204,0))&amp;"",""))</f>
        <v/>
      </c>
      <c r="K1832" s="18">
        <f>IF(AND(B1832&amp;""="",F1832&amp;""=""),"",IFERROR(INDEX('المنتجات'!$D$5:$D$204,MATCH($F1832,'المنتجات'!$A$5:$A$204,0))*G1832-H1832,0))</f>
        <v/>
      </c>
      <c r="L1832" s="18">
        <f>IF(AND(B1832&amp;""="",F1832&amp;""=""),"",IF(I1832="تم التسليم",IFERROR(INDEX('المحافظات'!$B$5:$B$44,MATCH($E1832,'المحافظات'!$A$5:$A$44,0)),0),0))</f>
        <v/>
      </c>
      <c r="M1832" s="18">
        <f>IF(AND(B1832&amp;""="",F1832&amp;""=""),"",IFERROR(INDEX('المنتجات'!$C$5:$C$204,MATCH($F1832,'المنتجات'!$A$5:$A$204,0))*G1832,0))</f>
        <v/>
      </c>
      <c r="N1832" s="18">
        <f>IF(AND(B1832&amp;""="",F1832&amp;""=""),"",IF(I1832="تم التسليم",IFERROR(INDEX('المحافظات'!$C$5:$C$44,MATCH($E1832,'المحافظات'!$A$5:$A$44,0)),0),IF(I1832="مرتجع",IFERROR(INDEX('المحافظات'!$D$5:$D$44,MATCH($E1832,'المحافظات'!$A$5:$A$44,0)),0),0)))</f>
        <v/>
      </c>
      <c r="O1832" s="18">
        <f>IF(AND(B1832&amp;""="",F1832&amp;""=""),"",IF(I1832="تم التسليم",K1832+L1832-M1832-N1832,IF(I1832="مرتجع",-N1832,IF(I1832="ملغي",0,""))))</f>
        <v/>
      </c>
      <c r="P1832" s="6">
        <f>IF(AND(B1832&amp;""="",F1832&amp;""=""),"",IF(NOT(ISNUMBER(MATCH(F1832,'المنتجات'!$A$5:$A$204,0))),"كود المنتج غير معروف",IF(NOT(ISNUMBER(MATCH(E1832,'المحافظات'!$A$5:$A$44,0))),"المنطقة غير معروفة",IF(K1832&lt;0,"الخصم أكبر من قيمة الطلب",IF(I1832&amp;""="","اكتب الحالة","")))))</f>
        <v/>
      </c>
    </row>
    <row r="1833">
      <c r="A1833" s="17" t="n"/>
      <c r="B1833" s="5" t="n"/>
      <c r="C1833" s="5" t="n"/>
      <c r="D1833" s="13" t="n"/>
      <c r="E1833" s="5" t="n"/>
      <c r="F1833" s="5" t="n"/>
      <c r="G1833" s="15" t="n"/>
      <c r="H1833" s="14" t="n"/>
      <c r="I1833" s="5" t="n"/>
      <c r="J1833" s="6">
        <f>IF(AND(B1833&amp;""="",F1833&amp;""=""),"",IFERROR(INDEX('المنتجات'!$B$5:$B$204,MATCH($F1833,'المنتجات'!$A$5:$A$204,0))&amp;"",""))</f>
        <v/>
      </c>
      <c r="K1833" s="18">
        <f>IF(AND(B1833&amp;""="",F1833&amp;""=""),"",IFERROR(INDEX('المنتجات'!$D$5:$D$204,MATCH($F1833,'المنتجات'!$A$5:$A$204,0))*G1833-H1833,0))</f>
        <v/>
      </c>
      <c r="L1833" s="18">
        <f>IF(AND(B1833&amp;""="",F1833&amp;""=""),"",IF(I1833="تم التسليم",IFERROR(INDEX('المحافظات'!$B$5:$B$44,MATCH($E1833,'المحافظات'!$A$5:$A$44,0)),0),0))</f>
        <v/>
      </c>
      <c r="M1833" s="18">
        <f>IF(AND(B1833&amp;""="",F1833&amp;""=""),"",IFERROR(INDEX('المنتجات'!$C$5:$C$204,MATCH($F1833,'المنتجات'!$A$5:$A$204,0))*G1833,0))</f>
        <v/>
      </c>
      <c r="N1833" s="18">
        <f>IF(AND(B1833&amp;""="",F1833&amp;""=""),"",IF(I1833="تم التسليم",IFERROR(INDEX('المحافظات'!$C$5:$C$44,MATCH($E1833,'المحافظات'!$A$5:$A$44,0)),0),IF(I1833="مرتجع",IFERROR(INDEX('المحافظات'!$D$5:$D$44,MATCH($E1833,'المحافظات'!$A$5:$A$44,0)),0),0)))</f>
        <v/>
      </c>
      <c r="O1833" s="18">
        <f>IF(AND(B1833&amp;""="",F1833&amp;""=""),"",IF(I1833="تم التسليم",K1833+L1833-M1833-N1833,IF(I1833="مرتجع",-N1833,IF(I1833="ملغي",0,""))))</f>
        <v/>
      </c>
      <c r="P1833" s="6">
        <f>IF(AND(B1833&amp;""="",F1833&amp;""=""),"",IF(NOT(ISNUMBER(MATCH(F1833,'المنتجات'!$A$5:$A$204,0))),"كود المنتج غير معروف",IF(NOT(ISNUMBER(MATCH(E1833,'المحافظات'!$A$5:$A$44,0))),"المنطقة غير معروفة",IF(K1833&lt;0,"الخصم أكبر من قيمة الطلب",IF(I1833&amp;""="","اكتب الحالة","")))))</f>
        <v/>
      </c>
    </row>
    <row r="1834">
      <c r="A1834" s="17" t="n"/>
      <c r="B1834" s="5" t="n"/>
      <c r="C1834" s="5" t="n"/>
      <c r="D1834" s="13" t="n"/>
      <c r="E1834" s="5" t="n"/>
      <c r="F1834" s="5" t="n"/>
      <c r="G1834" s="15" t="n"/>
      <c r="H1834" s="14" t="n"/>
      <c r="I1834" s="5" t="n"/>
      <c r="J1834" s="6">
        <f>IF(AND(B1834&amp;""="",F1834&amp;""=""),"",IFERROR(INDEX('المنتجات'!$B$5:$B$204,MATCH($F1834,'المنتجات'!$A$5:$A$204,0))&amp;"",""))</f>
        <v/>
      </c>
      <c r="K1834" s="18">
        <f>IF(AND(B1834&amp;""="",F1834&amp;""=""),"",IFERROR(INDEX('المنتجات'!$D$5:$D$204,MATCH($F1834,'المنتجات'!$A$5:$A$204,0))*G1834-H1834,0))</f>
        <v/>
      </c>
      <c r="L1834" s="18">
        <f>IF(AND(B1834&amp;""="",F1834&amp;""=""),"",IF(I1834="تم التسليم",IFERROR(INDEX('المحافظات'!$B$5:$B$44,MATCH($E1834,'المحافظات'!$A$5:$A$44,0)),0),0))</f>
        <v/>
      </c>
      <c r="M1834" s="18">
        <f>IF(AND(B1834&amp;""="",F1834&amp;""=""),"",IFERROR(INDEX('المنتجات'!$C$5:$C$204,MATCH($F1834,'المنتجات'!$A$5:$A$204,0))*G1834,0))</f>
        <v/>
      </c>
      <c r="N1834" s="18">
        <f>IF(AND(B1834&amp;""="",F1834&amp;""=""),"",IF(I1834="تم التسليم",IFERROR(INDEX('المحافظات'!$C$5:$C$44,MATCH($E1834,'المحافظات'!$A$5:$A$44,0)),0),IF(I1834="مرتجع",IFERROR(INDEX('المحافظات'!$D$5:$D$44,MATCH($E1834,'المحافظات'!$A$5:$A$44,0)),0),0)))</f>
        <v/>
      </c>
      <c r="O1834" s="18">
        <f>IF(AND(B1834&amp;""="",F1834&amp;""=""),"",IF(I1834="تم التسليم",K1834+L1834-M1834-N1834,IF(I1834="مرتجع",-N1834,IF(I1834="ملغي",0,""))))</f>
        <v/>
      </c>
      <c r="P1834" s="6">
        <f>IF(AND(B1834&amp;""="",F1834&amp;""=""),"",IF(NOT(ISNUMBER(MATCH(F1834,'المنتجات'!$A$5:$A$204,0))),"كود المنتج غير معروف",IF(NOT(ISNUMBER(MATCH(E1834,'المحافظات'!$A$5:$A$44,0))),"المنطقة غير معروفة",IF(K1834&lt;0,"الخصم أكبر من قيمة الطلب",IF(I1834&amp;""="","اكتب الحالة","")))))</f>
        <v/>
      </c>
    </row>
    <row r="1835">
      <c r="A1835" s="17" t="n"/>
      <c r="B1835" s="5" t="n"/>
      <c r="C1835" s="5" t="n"/>
      <c r="D1835" s="13" t="n"/>
      <c r="E1835" s="5" t="n"/>
      <c r="F1835" s="5" t="n"/>
      <c r="G1835" s="15" t="n"/>
      <c r="H1835" s="14" t="n"/>
      <c r="I1835" s="5" t="n"/>
      <c r="J1835" s="6">
        <f>IF(AND(B1835&amp;""="",F1835&amp;""=""),"",IFERROR(INDEX('المنتجات'!$B$5:$B$204,MATCH($F1835,'المنتجات'!$A$5:$A$204,0))&amp;"",""))</f>
        <v/>
      </c>
      <c r="K1835" s="18">
        <f>IF(AND(B1835&amp;""="",F1835&amp;""=""),"",IFERROR(INDEX('المنتجات'!$D$5:$D$204,MATCH($F1835,'المنتجات'!$A$5:$A$204,0))*G1835-H1835,0))</f>
        <v/>
      </c>
      <c r="L1835" s="18">
        <f>IF(AND(B1835&amp;""="",F1835&amp;""=""),"",IF(I1835="تم التسليم",IFERROR(INDEX('المحافظات'!$B$5:$B$44,MATCH($E1835,'المحافظات'!$A$5:$A$44,0)),0),0))</f>
        <v/>
      </c>
      <c r="M1835" s="18">
        <f>IF(AND(B1835&amp;""="",F1835&amp;""=""),"",IFERROR(INDEX('المنتجات'!$C$5:$C$204,MATCH($F1835,'المنتجات'!$A$5:$A$204,0))*G1835,0))</f>
        <v/>
      </c>
      <c r="N1835" s="18">
        <f>IF(AND(B1835&amp;""="",F1835&amp;""=""),"",IF(I1835="تم التسليم",IFERROR(INDEX('المحافظات'!$C$5:$C$44,MATCH($E1835,'المحافظات'!$A$5:$A$44,0)),0),IF(I1835="مرتجع",IFERROR(INDEX('المحافظات'!$D$5:$D$44,MATCH($E1835,'المحافظات'!$A$5:$A$44,0)),0),0)))</f>
        <v/>
      </c>
      <c r="O1835" s="18">
        <f>IF(AND(B1835&amp;""="",F1835&amp;""=""),"",IF(I1835="تم التسليم",K1835+L1835-M1835-N1835,IF(I1835="مرتجع",-N1835,IF(I1835="ملغي",0,""))))</f>
        <v/>
      </c>
      <c r="P1835" s="6">
        <f>IF(AND(B1835&amp;""="",F1835&amp;""=""),"",IF(NOT(ISNUMBER(MATCH(F1835,'المنتجات'!$A$5:$A$204,0))),"كود المنتج غير معروف",IF(NOT(ISNUMBER(MATCH(E1835,'المحافظات'!$A$5:$A$44,0))),"المنطقة غير معروفة",IF(K1835&lt;0,"الخصم أكبر من قيمة الطلب",IF(I1835&amp;""="","اكتب الحالة","")))))</f>
        <v/>
      </c>
    </row>
    <row r="1836">
      <c r="A1836" s="17" t="n"/>
      <c r="B1836" s="5" t="n"/>
      <c r="C1836" s="5" t="n"/>
      <c r="D1836" s="13" t="n"/>
      <c r="E1836" s="5" t="n"/>
      <c r="F1836" s="5" t="n"/>
      <c r="G1836" s="15" t="n"/>
      <c r="H1836" s="14" t="n"/>
      <c r="I1836" s="5" t="n"/>
      <c r="J1836" s="6">
        <f>IF(AND(B1836&amp;""="",F1836&amp;""=""),"",IFERROR(INDEX('المنتجات'!$B$5:$B$204,MATCH($F1836,'المنتجات'!$A$5:$A$204,0))&amp;"",""))</f>
        <v/>
      </c>
      <c r="K1836" s="18">
        <f>IF(AND(B1836&amp;""="",F1836&amp;""=""),"",IFERROR(INDEX('المنتجات'!$D$5:$D$204,MATCH($F1836,'المنتجات'!$A$5:$A$204,0))*G1836-H1836,0))</f>
        <v/>
      </c>
      <c r="L1836" s="18">
        <f>IF(AND(B1836&amp;""="",F1836&amp;""=""),"",IF(I1836="تم التسليم",IFERROR(INDEX('المحافظات'!$B$5:$B$44,MATCH($E1836,'المحافظات'!$A$5:$A$44,0)),0),0))</f>
        <v/>
      </c>
      <c r="M1836" s="18">
        <f>IF(AND(B1836&amp;""="",F1836&amp;""=""),"",IFERROR(INDEX('المنتجات'!$C$5:$C$204,MATCH($F1836,'المنتجات'!$A$5:$A$204,0))*G1836,0))</f>
        <v/>
      </c>
      <c r="N1836" s="18">
        <f>IF(AND(B1836&amp;""="",F1836&amp;""=""),"",IF(I1836="تم التسليم",IFERROR(INDEX('المحافظات'!$C$5:$C$44,MATCH($E1836,'المحافظات'!$A$5:$A$44,0)),0),IF(I1836="مرتجع",IFERROR(INDEX('المحافظات'!$D$5:$D$44,MATCH($E1836,'المحافظات'!$A$5:$A$44,0)),0),0)))</f>
        <v/>
      </c>
      <c r="O1836" s="18">
        <f>IF(AND(B1836&amp;""="",F1836&amp;""=""),"",IF(I1836="تم التسليم",K1836+L1836-M1836-N1836,IF(I1836="مرتجع",-N1836,IF(I1836="ملغي",0,""))))</f>
        <v/>
      </c>
      <c r="P1836" s="6">
        <f>IF(AND(B1836&amp;""="",F1836&amp;""=""),"",IF(NOT(ISNUMBER(MATCH(F1836,'المنتجات'!$A$5:$A$204,0))),"كود المنتج غير معروف",IF(NOT(ISNUMBER(MATCH(E1836,'المحافظات'!$A$5:$A$44,0))),"المنطقة غير معروفة",IF(K1836&lt;0,"الخصم أكبر من قيمة الطلب",IF(I1836&amp;""="","اكتب الحالة","")))))</f>
        <v/>
      </c>
    </row>
    <row r="1837">
      <c r="A1837" s="17" t="n"/>
      <c r="B1837" s="5" t="n"/>
      <c r="C1837" s="5" t="n"/>
      <c r="D1837" s="13" t="n"/>
      <c r="E1837" s="5" t="n"/>
      <c r="F1837" s="5" t="n"/>
      <c r="G1837" s="15" t="n"/>
      <c r="H1837" s="14" t="n"/>
      <c r="I1837" s="5" t="n"/>
      <c r="J1837" s="6">
        <f>IF(AND(B1837&amp;""="",F1837&amp;""=""),"",IFERROR(INDEX('المنتجات'!$B$5:$B$204,MATCH($F1837,'المنتجات'!$A$5:$A$204,0))&amp;"",""))</f>
        <v/>
      </c>
      <c r="K1837" s="18">
        <f>IF(AND(B1837&amp;""="",F1837&amp;""=""),"",IFERROR(INDEX('المنتجات'!$D$5:$D$204,MATCH($F1837,'المنتجات'!$A$5:$A$204,0))*G1837-H1837,0))</f>
        <v/>
      </c>
      <c r="L1837" s="18">
        <f>IF(AND(B1837&amp;""="",F1837&amp;""=""),"",IF(I1837="تم التسليم",IFERROR(INDEX('المحافظات'!$B$5:$B$44,MATCH($E1837,'المحافظات'!$A$5:$A$44,0)),0),0))</f>
        <v/>
      </c>
      <c r="M1837" s="18">
        <f>IF(AND(B1837&amp;""="",F1837&amp;""=""),"",IFERROR(INDEX('المنتجات'!$C$5:$C$204,MATCH($F1837,'المنتجات'!$A$5:$A$204,0))*G1837,0))</f>
        <v/>
      </c>
      <c r="N1837" s="18">
        <f>IF(AND(B1837&amp;""="",F1837&amp;""=""),"",IF(I1837="تم التسليم",IFERROR(INDEX('المحافظات'!$C$5:$C$44,MATCH($E1837,'المحافظات'!$A$5:$A$44,0)),0),IF(I1837="مرتجع",IFERROR(INDEX('المحافظات'!$D$5:$D$44,MATCH($E1837,'المحافظات'!$A$5:$A$44,0)),0),0)))</f>
        <v/>
      </c>
      <c r="O1837" s="18">
        <f>IF(AND(B1837&amp;""="",F1837&amp;""=""),"",IF(I1837="تم التسليم",K1837+L1837-M1837-N1837,IF(I1837="مرتجع",-N1837,IF(I1837="ملغي",0,""))))</f>
        <v/>
      </c>
      <c r="P1837" s="6">
        <f>IF(AND(B1837&amp;""="",F1837&amp;""=""),"",IF(NOT(ISNUMBER(MATCH(F1837,'المنتجات'!$A$5:$A$204,0))),"كود المنتج غير معروف",IF(NOT(ISNUMBER(MATCH(E1837,'المحافظات'!$A$5:$A$44,0))),"المنطقة غير معروفة",IF(K1837&lt;0,"الخصم أكبر من قيمة الطلب",IF(I1837&amp;""="","اكتب الحالة","")))))</f>
        <v/>
      </c>
    </row>
    <row r="1838">
      <c r="A1838" s="17" t="n"/>
      <c r="B1838" s="5" t="n"/>
      <c r="C1838" s="5" t="n"/>
      <c r="D1838" s="13" t="n"/>
      <c r="E1838" s="5" t="n"/>
      <c r="F1838" s="5" t="n"/>
      <c r="G1838" s="15" t="n"/>
      <c r="H1838" s="14" t="n"/>
      <c r="I1838" s="5" t="n"/>
      <c r="J1838" s="6">
        <f>IF(AND(B1838&amp;""="",F1838&amp;""=""),"",IFERROR(INDEX('المنتجات'!$B$5:$B$204,MATCH($F1838,'المنتجات'!$A$5:$A$204,0))&amp;"",""))</f>
        <v/>
      </c>
      <c r="K1838" s="18">
        <f>IF(AND(B1838&amp;""="",F1838&amp;""=""),"",IFERROR(INDEX('المنتجات'!$D$5:$D$204,MATCH($F1838,'المنتجات'!$A$5:$A$204,0))*G1838-H1838,0))</f>
        <v/>
      </c>
      <c r="L1838" s="18">
        <f>IF(AND(B1838&amp;""="",F1838&amp;""=""),"",IF(I1838="تم التسليم",IFERROR(INDEX('المحافظات'!$B$5:$B$44,MATCH($E1838,'المحافظات'!$A$5:$A$44,0)),0),0))</f>
        <v/>
      </c>
      <c r="M1838" s="18">
        <f>IF(AND(B1838&amp;""="",F1838&amp;""=""),"",IFERROR(INDEX('المنتجات'!$C$5:$C$204,MATCH($F1838,'المنتجات'!$A$5:$A$204,0))*G1838,0))</f>
        <v/>
      </c>
      <c r="N1838" s="18">
        <f>IF(AND(B1838&amp;""="",F1838&amp;""=""),"",IF(I1838="تم التسليم",IFERROR(INDEX('المحافظات'!$C$5:$C$44,MATCH($E1838,'المحافظات'!$A$5:$A$44,0)),0),IF(I1838="مرتجع",IFERROR(INDEX('المحافظات'!$D$5:$D$44,MATCH($E1838,'المحافظات'!$A$5:$A$44,0)),0),0)))</f>
        <v/>
      </c>
      <c r="O1838" s="18">
        <f>IF(AND(B1838&amp;""="",F1838&amp;""=""),"",IF(I1838="تم التسليم",K1838+L1838-M1838-N1838,IF(I1838="مرتجع",-N1838,IF(I1838="ملغي",0,""))))</f>
        <v/>
      </c>
      <c r="P1838" s="6">
        <f>IF(AND(B1838&amp;""="",F1838&amp;""=""),"",IF(NOT(ISNUMBER(MATCH(F1838,'المنتجات'!$A$5:$A$204,0))),"كود المنتج غير معروف",IF(NOT(ISNUMBER(MATCH(E1838,'المحافظات'!$A$5:$A$44,0))),"المنطقة غير معروفة",IF(K1838&lt;0,"الخصم أكبر من قيمة الطلب",IF(I1838&amp;""="","اكتب الحالة","")))))</f>
        <v/>
      </c>
    </row>
    <row r="1839">
      <c r="A1839" s="17" t="n"/>
      <c r="B1839" s="5" t="n"/>
      <c r="C1839" s="5" t="n"/>
      <c r="D1839" s="13" t="n"/>
      <c r="E1839" s="5" t="n"/>
      <c r="F1839" s="5" t="n"/>
      <c r="G1839" s="15" t="n"/>
      <c r="H1839" s="14" t="n"/>
      <c r="I1839" s="5" t="n"/>
      <c r="J1839" s="6">
        <f>IF(AND(B1839&amp;""="",F1839&amp;""=""),"",IFERROR(INDEX('المنتجات'!$B$5:$B$204,MATCH($F1839,'المنتجات'!$A$5:$A$204,0))&amp;"",""))</f>
        <v/>
      </c>
      <c r="K1839" s="18">
        <f>IF(AND(B1839&amp;""="",F1839&amp;""=""),"",IFERROR(INDEX('المنتجات'!$D$5:$D$204,MATCH($F1839,'المنتجات'!$A$5:$A$204,0))*G1839-H1839,0))</f>
        <v/>
      </c>
      <c r="L1839" s="18">
        <f>IF(AND(B1839&amp;""="",F1839&amp;""=""),"",IF(I1839="تم التسليم",IFERROR(INDEX('المحافظات'!$B$5:$B$44,MATCH($E1839,'المحافظات'!$A$5:$A$44,0)),0),0))</f>
        <v/>
      </c>
      <c r="M1839" s="18">
        <f>IF(AND(B1839&amp;""="",F1839&amp;""=""),"",IFERROR(INDEX('المنتجات'!$C$5:$C$204,MATCH($F1839,'المنتجات'!$A$5:$A$204,0))*G1839,0))</f>
        <v/>
      </c>
      <c r="N1839" s="18">
        <f>IF(AND(B1839&amp;""="",F1839&amp;""=""),"",IF(I1839="تم التسليم",IFERROR(INDEX('المحافظات'!$C$5:$C$44,MATCH($E1839,'المحافظات'!$A$5:$A$44,0)),0),IF(I1839="مرتجع",IFERROR(INDEX('المحافظات'!$D$5:$D$44,MATCH($E1839,'المحافظات'!$A$5:$A$44,0)),0),0)))</f>
        <v/>
      </c>
      <c r="O1839" s="18">
        <f>IF(AND(B1839&amp;""="",F1839&amp;""=""),"",IF(I1839="تم التسليم",K1839+L1839-M1839-N1839,IF(I1839="مرتجع",-N1839,IF(I1839="ملغي",0,""))))</f>
        <v/>
      </c>
      <c r="P1839" s="6">
        <f>IF(AND(B1839&amp;""="",F1839&amp;""=""),"",IF(NOT(ISNUMBER(MATCH(F1839,'المنتجات'!$A$5:$A$204,0))),"كود المنتج غير معروف",IF(NOT(ISNUMBER(MATCH(E1839,'المحافظات'!$A$5:$A$44,0))),"المنطقة غير معروفة",IF(K1839&lt;0,"الخصم أكبر من قيمة الطلب",IF(I1839&amp;""="","اكتب الحالة","")))))</f>
        <v/>
      </c>
    </row>
    <row r="1840">
      <c r="A1840" s="17" t="n"/>
      <c r="B1840" s="5" t="n"/>
      <c r="C1840" s="5" t="n"/>
      <c r="D1840" s="13" t="n"/>
      <c r="E1840" s="5" t="n"/>
      <c r="F1840" s="5" t="n"/>
      <c r="G1840" s="15" t="n"/>
      <c r="H1840" s="14" t="n"/>
      <c r="I1840" s="5" t="n"/>
      <c r="J1840" s="6">
        <f>IF(AND(B1840&amp;""="",F1840&amp;""=""),"",IFERROR(INDEX('المنتجات'!$B$5:$B$204,MATCH($F1840,'المنتجات'!$A$5:$A$204,0))&amp;"",""))</f>
        <v/>
      </c>
      <c r="K1840" s="18">
        <f>IF(AND(B1840&amp;""="",F1840&amp;""=""),"",IFERROR(INDEX('المنتجات'!$D$5:$D$204,MATCH($F1840,'المنتجات'!$A$5:$A$204,0))*G1840-H1840,0))</f>
        <v/>
      </c>
      <c r="L1840" s="18">
        <f>IF(AND(B1840&amp;""="",F1840&amp;""=""),"",IF(I1840="تم التسليم",IFERROR(INDEX('المحافظات'!$B$5:$B$44,MATCH($E1840,'المحافظات'!$A$5:$A$44,0)),0),0))</f>
        <v/>
      </c>
      <c r="M1840" s="18">
        <f>IF(AND(B1840&amp;""="",F1840&amp;""=""),"",IFERROR(INDEX('المنتجات'!$C$5:$C$204,MATCH($F1840,'المنتجات'!$A$5:$A$204,0))*G1840,0))</f>
        <v/>
      </c>
      <c r="N1840" s="18">
        <f>IF(AND(B1840&amp;""="",F1840&amp;""=""),"",IF(I1840="تم التسليم",IFERROR(INDEX('المحافظات'!$C$5:$C$44,MATCH($E1840,'المحافظات'!$A$5:$A$44,0)),0),IF(I1840="مرتجع",IFERROR(INDEX('المحافظات'!$D$5:$D$44,MATCH($E1840,'المحافظات'!$A$5:$A$44,0)),0),0)))</f>
        <v/>
      </c>
      <c r="O1840" s="18">
        <f>IF(AND(B1840&amp;""="",F1840&amp;""=""),"",IF(I1840="تم التسليم",K1840+L1840-M1840-N1840,IF(I1840="مرتجع",-N1840,IF(I1840="ملغي",0,""))))</f>
        <v/>
      </c>
      <c r="P1840" s="6">
        <f>IF(AND(B1840&amp;""="",F1840&amp;""=""),"",IF(NOT(ISNUMBER(MATCH(F1840,'المنتجات'!$A$5:$A$204,0))),"كود المنتج غير معروف",IF(NOT(ISNUMBER(MATCH(E1840,'المحافظات'!$A$5:$A$44,0))),"المنطقة غير معروفة",IF(K1840&lt;0,"الخصم أكبر من قيمة الطلب",IF(I1840&amp;""="","اكتب الحالة","")))))</f>
        <v/>
      </c>
    </row>
    <row r="1841">
      <c r="A1841" s="17" t="n"/>
      <c r="B1841" s="5" t="n"/>
      <c r="C1841" s="5" t="n"/>
      <c r="D1841" s="13" t="n"/>
      <c r="E1841" s="5" t="n"/>
      <c r="F1841" s="5" t="n"/>
      <c r="G1841" s="15" t="n"/>
      <c r="H1841" s="14" t="n"/>
      <c r="I1841" s="5" t="n"/>
      <c r="J1841" s="6">
        <f>IF(AND(B1841&amp;""="",F1841&amp;""=""),"",IFERROR(INDEX('المنتجات'!$B$5:$B$204,MATCH($F1841,'المنتجات'!$A$5:$A$204,0))&amp;"",""))</f>
        <v/>
      </c>
      <c r="K1841" s="18">
        <f>IF(AND(B1841&amp;""="",F1841&amp;""=""),"",IFERROR(INDEX('المنتجات'!$D$5:$D$204,MATCH($F1841,'المنتجات'!$A$5:$A$204,0))*G1841-H1841,0))</f>
        <v/>
      </c>
      <c r="L1841" s="18">
        <f>IF(AND(B1841&amp;""="",F1841&amp;""=""),"",IF(I1841="تم التسليم",IFERROR(INDEX('المحافظات'!$B$5:$B$44,MATCH($E1841,'المحافظات'!$A$5:$A$44,0)),0),0))</f>
        <v/>
      </c>
      <c r="M1841" s="18">
        <f>IF(AND(B1841&amp;""="",F1841&amp;""=""),"",IFERROR(INDEX('المنتجات'!$C$5:$C$204,MATCH($F1841,'المنتجات'!$A$5:$A$204,0))*G1841,0))</f>
        <v/>
      </c>
      <c r="N1841" s="18">
        <f>IF(AND(B1841&amp;""="",F1841&amp;""=""),"",IF(I1841="تم التسليم",IFERROR(INDEX('المحافظات'!$C$5:$C$44,MATCH($E1841,'المحافظات'!$A$5:$A$44,0)),0),IF(I1841="مرتجع",IFERROR(INDEX('المحافظات'!$D$5:$D$44,MATCH($E1841,'المحافظات'!$A$5:$A$44,0)),0),0)))</f>
        <v/>
      </c>
      <c r="O1841" s="18">
        <f>IF(AND(B1841&amp;""="",F1841&amp;""=""),"",IF(I1841="تم التسليم",K1841+L1841-M1841-N1841,IF(I1841="مرتجع",-N1841,IF(I1841="ملغي",0,""))))</f>
        <v/>
      </c>
      <c r="P1841" s="6">
        <f>IF(AND(B1841&amp;""="",F1841&amp;""=""),"",IF(NOT(ISNUMBER(MATCH(F1841,'المنتجات'!$A$5:$A$204,0))),"كود المنتج غير معروف",IF(NOT(ISNUMBER(MATCH(E1841,'المحافظات'!$A$5:$A$44,0))),"المنطقة غير معروفة",IF(K1841&lt;0,"الخصم أكبر من قيمة الطلب",IF(I1841&amp;""="","اكتب الحالة","")))))</f>
        <v/>
      </c>
    </row>
    <row r="1842">
      <c r="A1842" s="17" t="n"/>
      <c r="B1842" s="5" t="n"/>
      <c r="C1842" s="5" t="n"/>
      <c r="D1842" s="13" t="n"/>
      <c r="E1842" s="5" t="n"/>
      <c r="F1842" s="5" t="n"/>
      <c r="G1842" s="15" t="n"/>
      <c r="H1842" s="14" t="n"/>
      <c r="I1842" s="5" t="n"/>
      <c r="J1842" s="6">
        <f>IF(AND(B1842&amp;""="",F1842&amp;""=""),"",IFERROR(INDEX('المنتجات'!$B$5:$B$204,MATCH($F1842,'المنتجات'!$A$5:$A$204,0))&amp;"",""))</f>
        <v/>
      </c>
      <c r="K1842" s="18">
        <f>IF(AND(B1842&amp;""="",F1842&amp;""=""),"",IFERROR(INDEX('المنتجات'!$D$5:$D$204,MATCH($F1842,'المنتجات'!$A$5:$A$204,0))*G1842-H1842,0))</f>
        <v/>
      </c>
      <c r="L1842" s="18">
        <f>IF(AND(B1842&amp;""="",F1842&amp;""=""),"",IF(I1842="تم التسليم",IFERROR(INDEX('المحافظات'!$B$5:$B$44,MATCH($E1842,'المحافظات'!$A$5:$A$44,0)),0),0))</f>
        <v/>
      </c>
      <c r="M1842" s="18">
        <f>IF(AND(B1842&amp;""="",F1842&amp;""=""),"",IFERROR(INDEX('المنتجات'!$C$5:$C$204,MATCH($F1842,'المنتجات'!$A$5:$A$204,0))*G1842,0))</f>
        <v/>
      </c>
      <c r="N1842" s="18">
        <f>IF(AND(B1842&amp;""="",F1842&amp;""=""),"",IF(I1842="تم التسليم",IFERROR(INDEX('المحافظات'!$C$5:$C$44,MATCH($E1842,'المحافظات'!$A$5:$A$44,0)),0),IF(I1842="مرتجع",IFERROR(INDEX('المحافظات'!$D$5:$D$44,MATCH($E1842,'المحافظات'!$A$5:$A$44,0)),0),0)))</f>
        <v/>
      </c>
      <c r="O1842" s="18">
        <f>IF(AND(B1842&amp;""="",F1842&amp;""=""),"",IF(I1842="تم التسليم",K1842+L1842-M1842-N1842,IF(I1842="مرتجع",-N1842,IF(I1842="ملغي",0,""))))</f>
        <v/>
      </c>
      <c r="P1842" s="6">
        <f>IF(AND(B1842&amp;""="",F1842&amp;""=""),"",IF(NOT(ISNUMBER(MATCH(F1842,'المنتجات'!$A$5:$A$204,0))),"كود المنتج غير معروف",IF(NOT(ISNUMBER(MATCH(E1842,'المحافظات'!$A$5:$A$44,0))),"المنطقة غير معروفة",IF(K1842&lt;0,"الخصم أكبر من قيمة الطلب",IF(I1842&amp;""="","اكتب الحالة","")))))</f>
        <v/>
      </c>
    </row>
    <row r="1843">
      <c r="A1843" s="17" t="n"/>
      <c r="B1843" s="5" t="n"/>
      <c r="C1843" s="5" t="n"/>
      <c r="D1843" s="13" t="n"/>
      <c r="E1843" s="5" t="n"/>
      <c r="F1843" s="5" t="n"/>
      <c r="G1843" s="15" t="n"/>
      <c r="H1843" s="14" t="n"/>
      <c r="I1843" s="5" t="n"/>
      <c r="J1843" s="6">
        <f>IF(AND(B1843&amp;""="",F1843&amp;""=""),"",IFERROR(INDEX('المنتجات'!$B$5:$B$204,MATCH($F1843,'المنتجات'!$A$5:$A$204,0))&amp;"",""))</f>
        <v/>
      </c>
      <c r="K1843" s="18">
        <f>IF(AND(B1843&amp;""="",F1843&amp;""=""),"",IFERROR(INDEX('المنتجات'!$D$5:$D$204,MATCH($F1843,'المنتجات'!$A$5:$A$204,0))*G1843-H1843,0))</f>
        <v/>
      </c>
      <c r="L1843" s="18">
        <f>IF(AND(B1843&amp;""="",F1843&amp;""=""),"",IF(I1843="تم التسليم",IFERROR(INDEX('المحافظات'!$B$5:$B$44,MATCH($E1843,'المحافظات'!$A$5:$A$44,0)),0),0))</f>
        <v/>
      </c>
      <c r="M1843" s="18">
        <f>IF(AND(B1843&amp;""="",F1843&amp;""=""),"",IFERROR(INDEX('المنتجات'!$C$5:$C$204,MATCH($F1843,'المنتجات'!$A$5:$A$204,0))*G1843,0))</f>
        <v/>
      </c>
      <c r="N1843" s="18">
        <f>IF(AND(B1843&amp;""="",F1843&amp;""=""),"",IF(I1843="تم التسليم",IFERROR(INDEX('المحافظات'!$C$5:$C$44,MATCH($E1843,'المحافظات'!$A$5:$A$44,0)),0),IF(I1843="مرتجع",IFERROR(INDEX('المحافظات'!$D$5:$D$44,MATCH($E1843,'المحافظات'!$A$5:$A$44,0)),0),0)))</f>
        <v/>
      </c>
      <c r="O1843" s="18">
        <f>IF(AND(B1843&amp;""="",F1843&amp;""=""),"",IF(I1843="تم التسليم",K1843+L1843-M1843-N1843,IF(I1843="مرتجع",-N1843,IF(I1843="ملغي",0,""))))</f>
        <v/>
      </c>
      <c r="P1843" s="6">
        <f>IF(AND(B1843&amp;""="",F1843&amp;""=""),"",IF(NOT(ISNUMBER(MATCH(F1843,'المنتجات'!$A$5:$A$204,0))),"كود المنتج غير معروف",IF(NOT(ISNUMBER(MATCH(E1843,'المحافظات'!$A$5:$A$44,0))),"المنطقة غير معروفة",IF(K1843&lt;0,"الخصم أكبر من قيمة الطلب",IF(I1843&amp;""="","اكتب الحالة","")))))</f>
        <v/>
      </c>
    </row>
    <row r="1844">
      <c r="A1844" s="17" t="n"/>
      <c r="B1844" s="5" t="n"/>
      <c r="C1844" s="5" t="n"/>
      <c r="D1844" s="13" t="n"/>
      <c r="E1844" s="5" t="n"/>
      <c r="F1844" s="5" t="n"/>
      <c r="G1844" s="15" t="n"/>
      <c r="H1844" s="14" t="n"/>
      <c r="I1844" s="5" t="n"/>
      <c r="J1844" s="6">
        <f>IF(AND(B1844&amp;""="",F1844&amp;""=""),"",IFERROR(INDEX('المنتجات'!$B$5:$B$204,MATCH($F1844,'المنتجات'!$A$5:$A$204,0))&amp;"",""))</f>
        <v/>
      </c>
      <c r="K1844" s="18">
        <f>IF(AND(B1844&amp;""="",F1844&amp;""=""),"",IFERROR(INDEX('المنتجات'!$D$5:$D$204,MATCH($F1844,'المنتجات'!$A$5:$A$204,0))*G1844-H1844,0))</f>
        <v/>
      </c>
      <c r="L1844" s="18">
        <f>IF(AND(B1844&amp;""="",F1844&amp;""=""),"",IF(I1844="تم التسليم",IFERROR(INDEX('المحافظات'!$B$5:$B$44,MATCH($E1844,'المحافظات'!$A$5:$A$44,0)),0),0))</f>
        <v/>
      </c>
      <c r="M1844" s="18">
        <f>IF(AND(B1844&amp;""="",F1844&amp;""=""),"",IFERROR(INDEX('المنتجات'!$C$5:$C$204,MATCH($F1844,'المنتجات'!$A$5:$A$204,0))*G1844,0))</f>
        <v/>
      </c>
      <c r="N1844" s="18">
        <f>IF(AND(B1844&amp;""="",F1844&amp;""=""),"",IF(I1844="تم التسليم",IFERROR(INDEX('المحافظات'!$C$5:$C$44,MATCH($E1844,'المحافظات'!$A$5:$A$44,0)),0),IF(I1844="مرتجع",IFERROR(INDEX('المحافظات'!$D$5:$D$44,MATCH($E1844,'المحافظات'!$A$5:$A$44,0)),0),0)))</f>
        <v/>
      </c>
      <c r="O1844" s="18">
        <f>IF(AND(B1844&amp;""="",F1844&amp;""=""),"",IF(I1844="تم التسليم",K1844+L1844-M1844-N1844,IF(I1844="مرتجع",-N1844,IF(I1844="ملغي",0,""))))</f>
        <v/>
      </c>
      <c r="P1844" s="6">
        <f>IF(AND(B1844&amp;""="",F1844&amp;""=""),"",IF(NOT(ISNUMBER(MATCH(F1844,'المنتجات'!$A$5:$A$204,0))),"كود المنتج غير معروف",IF(NOT(ISNUMBER(MATCH(E1844,'المحافظات'!$A$5:$A$44,0))),"المنطقة غير معروفة",IF(K1844&lt;0,"الخصم أكبر من قيمة الطلب",IF(I1844&amp;""="","اكتب الحالة","")))))</f>
        <v/>
      </c>
    </row>
    <row r="1845">
      <c r="A1845" s="17" t="n"/>
      <c r="B1845" s="5" t="n"/>
      <c r="C1845" s="5" t="n"/>
      <c r="D1845" s="13" t="n"/>
      <c r="E1845" s="5" t="n"/>
      <c r="F1845" s="5" t="n"/>
      <c r="G1845" s="15" t="n"/>
      <c r="H1845" s="14" t="n"/>
      <c r="I1845" s="5" t="n"/>
      <c r="J1845" s="6">
        <f>IF(AND(B1845&amp;""="",F1845&amp;""=""),"",IFERROR(INDEX('المنتجات'!$B$5:$B$204,MATCH($F1845,'المنتجات'!$A$5:$A$204,0))&amp;"",""))</f>
        <v/>
      </c>
      <c r="K1845" s="18">
        <f>IF(AND(B1845&amp;""="",F1845&amp;""=""),"",IFERROR(INDEX('المنتجات'!$D$5:$D$204,MATCH($F1845,'المنتجات'!$A$5:$A$204,0))*G1845-H1845,0))</f>
        <v/>
      </c>
      <c r="L1845" s="18">
        <f>IF(AND(B1845&amp;""="",F1845&amp;""=""),"",IF(I1845="تم التسليم",IFERROR(INDEX('المحافظات'!$B$5:$B$44,MATCH($E1845,'المحافظات'!$A$5:$A$44,0)),0),0))</f>
        <v/>
      </c>
      <c r="M1845" s="18">
        <f>IF(AND(B1845&amp;""="",F1845&amp;""=""),"",IFERROR(INDEX('المنتجات'!$C$5:$C$204,MATCH($F1845,'المنتجات'!$A$5:$A$204,0))*G1845,0))</f>
        <v/>
      </c>
      <c r="N1845" s="18">
        <f>IF(AND(B1845&amp;""="",F1845&amp;""=""),"",IF(I1845="تم التسليم",IFERROR(INDEX('المحافظات'!$C$5:$C$44,MATCH($E1845,'المحافظات'!$A$5:$A$44,0)),0),IF(I1845="مرتجع",IFERROR(INDEX('المحافظات'!$D$5:$D$44,MATCH($E1845,'المحافظات'!$A$5:$A$44,0)),0),0)))</f>
        <v/>
      </c>
      <c r="O1845" s="18">
        <f>IF(AND(B1845&amp;""="",F1845&amp;""=""),"",IF(I1845="تم التسليم",K1845+L1845-M1845-N1845,IF(I1845="مرتجع",-N1845,IF(I1845="ملغي",0,""))))</f>
        <v/>
      </c>
      <c r="P1845" s="6">
        <f>IF(AND(B1845&amp;""="",F1845&amp;""=""),"",IF(NOT(ISNUMBER(MATCH(F1845,'المنتجات'!$A$5:$A$204,0))),"كود المنتج غير معروف",IF(NOT(ISNUMBER(MATCH(E1845,'المحافظات'!$A$5:$A$44,0))),"المنطقة غير معروفة",IF(K1845&lt;0,"الخصم أكبر من قيمة الطلب",IF(I1845&amp;""="","اكتب الحالة","")))))</f>
        <v/>
      </c>
    </row>
    <row r="1846">
      <c r="A1846" s="17" t="n"/>
      <c r="B1846" s="5" t="n"/>
      <c r="C1846" s="5" t="n"/>
      <c r="D1846" s="13" t="n"/>
      <c r="E1846" s="5" t="n"/>
      <c r="F1846" s="5" t="n"/>
      <c r="G1846" s="15" t="n"/>
      <c r="H1846" s="14" t="n"/>
      <c r="I1846" s="5" t="n"/>
      <c r="J1846" s="6">
        <f>IF(AND(B1846&amp;""="",F1846&amp;""=""),"",IFERROR(INDEX('المنتجات'!$B$5:$B$204,MATCH($F1846,'المنتجات'!$A$5:$A$204,0))&amp;"",""))</f>
        <v/>
      </c>
      <c r="K1846" s="18">
        <f>IF(AND(B1846&amp;""="",F1846&amp;""=""),"",IFERROR(INDEX('المنتجات'!$D$5:$D$204,MATCH($F1846,'المنتجات'!$A$5:$A$204,0))*G1846-H1846,0))</f>
        <v/>
      </c>
      <c r="L1846" s="18">
        <f>IF(AND(B1846&amp;""="",F1846&amp;""=""),"",IF(I1846="تم التسليم",IFERROR(INDEX('المحافظات'!$B$5:$B$44,MATCH($E1846,'المحافظات'!$A$5:$A$44,0)),0),0))</f>
        <v/>
      </c>
      <c r="M1846" s="18">
        <f>IF(AND(B1846&amp;""="",F1846&amp;""=""),"",IFERROR(INDEX('المنتجات'!$C$5:$C$204,MATCH($F1846,'المنتجات'!$A$5:$A$204,0))*G1846,0))</f>
        <v/>
      </c>
      <c r="N1846" s="18">
        <f>IF(AND(B1846&amp;""="",F1846&amp;""=""),"",IF(I1846="تم التسليم",IFERROR(INDEX('المحافظات'!$C$5:$C$44,MATCH($E1846,'المحافظات'!$A$5:$A$44,0)),0),IF(I1846="مرتجع",IFERROR(INDEX('المحافظات'!$D$5:$D$44,MATCH($E1846,'المحافظات'!$A$5:$A$44,0)),0),0)))</f>
        <v/>
      </c>
      <c r="O1846" s="18">
        <f>IF(AND(B1846&amp;""="",F1846&amp;""=""),"",IF(I1846="تم التسليم",K1846+L1846-M1846-N1846,IF(I1846="مرتجع",-N1846,IF(I1846="ملغي",0,""))))</f>
        <v/>
      </c>
      <c r="P1846" s="6">
        <f>IF(AND(B1846&amp;""="",F1846&amp;""=""),"",IF(NOT(ISNUMBER(MATCH(F1846,'المنتجات'!$A$5:$A$204,0))),"كود المنتج غير معروف",IF(NOT(ISNUMBER(MATCH(E1846,'المحافظات'!$A$5:$A$44,0))),"المنطقة غير معروفة",IF(K1846&lt;0,"الخصم أكبر من قيمة الطلب",IF(I1846&amp;""="","اكتب الحالة","")))))</f>
        <v/>
      </c>
    </row>
    <row r="1847">
      <c r="A1847" s="17" t="n"/>
      <c r="B1847" s="5" t="n"/>
      <c r="C1847" s="5" t="n"/>
      <c r="D1847" s="13" t="n"/>
      <c r="E1847" s="5" t="n"/>
      <c r="F1847" s="5" t="n"/>
      <c r="G1847" s="15" t="n"/>
      <c r="H1847" s="14" t="n"/>
      <c r="I1847" s="5" t="n"/>
      <c r="J1847" s="6">
        <f>IF(AND(B1847&amp;""="",F1847&amp;""=""),"",IFERROR(INDEX('المنتجات'!$B$5:$B$204,MATCH($F1847,'المنتجات'!$A$5:$A$204,0))&amp;"",""))</f>
        <v/>
      </c>
      <c r="K1847" s="18">
        <f>IF(AND(B1847&amp;""="",F1847&amp;""=""),"",IFERROR(INDEX('المنتجات'!$D$5:$D$204,MATCH($F1847,'المنتجات'!$A$5:$A$204,0))*G1847-H1847,0))</f>
        <v/>
      </c>
      <c r="L1847" s="18">
        <f>IF(AND(B1847&amp;""="",F1847&amp;""=""),"",IF(I1847="تم التسليم",IFERROR(INDEX('المحافظات'!$B$5:$B$44,MATCH($E1847,'المحافظات'!$A$5:$A$44,0)),0),0))</f>
        <v/>
      </c>
      <c r="M1847" s="18">
        <f>IF(AND(B1847&amp;""="",F1847&amp;""=""),"",IFERROR(INDEX('المنتجات'!$C$5:$C$204,MATCH($F1847,'المنتجات'!$A$5:$A$204,0))*G1847,0))</f>
        <v/>
      </c>
      <c r="N1847" s="18">
        <f>IF(AND(B1847&amp;""="",F1847&amp;""=""),"",IF(I1847="تم التسليم",IFERROR(INDEX('المحافظات'!$C$5:$C$44,MATCH($E1847,'المحافظات'!$A$5:$A$44,0)),0),IF(I1847="مرتجع",IFERROR(INDEX('المحافظات'!$D$5:$D$44,MATCH($E1847,'المحافظات'!$A$5:$A$44,0)),0),0)))</f>
        <v/>
      </c>
      <c r="O1847" s="18">
        <f>IF(AND(B1847&amp;""="",F1847&amp;""=""),"",IF(I1847="تم التسليم",K1847+L1847-M1847-N1847,IF(I1847="مرتجع",-N1847,IF(I1847="ملغي",0,""))))</f>
        <v/>
      </c>
      <c r="P1847" s="6">
        <f>IF(AND(B1847&amp;""="",F1847&amp;""=""),"",IF(NOT(ISNUMBER(MATCH(F1847,'المنتجات'!$A$5:$A$204,0))),"كود المنتج غير معروف",IF(NOT(ISNUMBER(MATCH(E1847,'المحافظات'!$A$5:$A$44,0))),"المنطقة غير معروفة",IF(K1847&lt;0,"الخصم أكبر من قيمة الطلب",IF(I1847&amp;""="","اكتب الحالة","")))))</f>
        <v/>
      </c>
    </row>
    <row r="1848">
      <c r="A1848" s="17" t="n"/>
      <c r="B1848" s="5" t="n"/>
      <c r="C1848" s="5" t="n"/>
      <c r="D1848" s="13" t="n"/>
      <c r="E1848" s="5" t="n"/>
      <c r="F1848" s="5" t="n"/>
      <c r="G1848" s="15" t="n"/>
      <c r="H1848" s="14" t="n"/>
      <c r="I1848" s="5" t="n"/>
      <c r="J1848" s="6">
        <f>IF(AND(B1848&amp;""="",F1848&amp;""=""),"",IFERROR(INDEX('المنتجات'!$B$5:$B$204,MATCH($F1848,'المنتجات'!$A$5:$A$204,0))&amp;"",""))</f>
        <v/>
      </c>
      <c r="K1848" s="18">
        <f>IF(AND(B1848&amp;""="",F1848&amp;""=""),"",IFERROR(INDEX('المنتجات'!$D$5:$D$204,MATCH($F1848,'المنتجات'!$A$5:$A$204,0))*G1848-H1848,0))</f>
        <v/>
      </c>
      <c r="L1848" s="18">
        <f>IF(AND(B1848&amp;""="",F1848&amp;""=""),"",IF(I1848="تم التسليم",IFERROR(INDEX('المحافظات'!$B$5:$B$44,MATCH($E1848,'المحافظات'!$A$5:$A$44,0)),0),0))</f>
        <v/>
      </c>
      <c r="M1848" s="18">
        <f>IF(AND(B1848&amp;""="",F1848&amp;""=""),"",IFERROR(INDEX('المنتجات'!$C$5:$C$204,MATCH($F1848,'المنتجات'!$A$5:$A$204,0))*G1848,0))</f>
        <v/>
      </c>
      <c r="N1848" s="18">
        <f>IF(AND(B1848&amp;""="",F1848&amp;""=""),"",IF(I1848="تم التسليم",IFERROR(INDEX('المحافظات'!$C$5:$C$44,MATCH($E1848,'المحافظات'!$A$5:$A$44,0)),0),IF(I1848="مرتجع",IFERROR(INDEX('المحافظات'!$D$5:$D$44,MATCH($E1848,'المحافظات'!$A$5:$A$44,0)),0),0)))</f>
        <v/>
      </c>
      <c r="O1848" s="18">
        <f>IF(AND(B1848&amp;""="",F1848&amp;""=""),"",IF(I1848="تم التسليم",K1848+L1848-M1848-N1848,IF(I1848="مرتجع",-N1848,IF(I1848="ملغي",0,""))))</f>
        <v/>
      </c>
      <c r="P1848" s="6">
        <f>IF(AND(B1848&amp;""="",F1848&amp;""=""),"",IF(NOT(ISNUMBER(MATCH(F1848,'المنتجات'!$A$5:$A$204,0))),"كود المنتج غير معروف",IF(NOT(ISNUMBER(MATCH(E1848,'المحافظات'!$A$5:$A$44,0))),"المنطقة غير معروفة",IF(K1848&lt;0,"الخصم أكبر من قيمة الطلب",IF(I1848&amp;""="","اكتب الحالة","")))))</f>
        <v/>
      </c>
    </row>
    <row r="1849">
      <c r="A1849" s="17" t="n"/>
      <c r="B1849" s="5" t="n"/>
      <c r="C1849" s="5" t="n"/>
      <c r="D1849" s="13" t="n"/>
      <c r="E1849" s="5" t="n"/>
      <c r="F1849" s="5" t="n"/>
      <c r="G1849" s="15" t="n"/>
      <c r="H1849" s="14" t="n"/>
      <c r="I1849" s="5" t="n"/>
      <c r="J1849" s="6">
        <f>IF(AND(B1849&amp;""="",F1849&amp;""=""),"",IFERROR(INDEX('المنتجات'!$B$5:$B$204,MATCH($F1849,'المنتجات'!$A$5:$A$204,0))&amp;"",""))</f>
        <v/>
      </c>
      <c r="K1849" s="18">
        <f>IF(AND(B1849&amp;""="",F1849&amp;""=""),"",IFERROR(INDEX('المنتجات'!$D$5:$D$204,MATCH($F1849,'المنتجات'!$A$5:$A$204,0))*G1849-H1849,0))</f>
        <v/>
      </c>
      <c r="L1849" s="18">
        <f>IF(AND(B1849&amp;""="",F1849&amp;""=""),"",IF(I1849="تم التسليم",IFERROR(INDEX('المحافظات'!$B$5:$B$44,MATCH($E1849,'المحافظات'!$A$5:$A$44,0)),0),0))</f>
        <v/>
      </c>
      <c r="M1849" s="18">
        <f>IF(AND(B1849&amp;""="",F1849&amp;""=""),"",IFERROR(INDEX('المنتجات'!$C$5:$C$204,MATCH($F1849,'المنتجات'!$A$5:$A$204,0))*G1849,0))</f>
        <v/>
      </c>
      <c r="N1849" s="18">
        <f>IF(AND(B1849&amp;""="",F1849&amp;""=""),"",IF(I1849="تم التسليم",IFERROR(INDEX('المحافظات'!$C$5:$C$44,MATCH($E1849,'المحافظات'!$A$5:$A$44,0)),0),IF(I1849="مرتجع",IFERROR(INDEX('المحافظات'!$D$5:$D$44,MATCH($E1849,'المحافظات'!$A$5:$A$44,0)),0),0)))</f>
        <v/>
      </c>
      <c r="O1849" s="18">
        <f>IF(AND(B1849&amp;""="",F1849&amp;""=""),"",IF(I1849="تم التسليم",K1849+L1849-M1849-N1849,IF(I1849="مرتجع",-N1849,IF(I1849="ملغي",0,""))))</f>
        <v/>
      </c>
      <c r="P1849" s="6">
        <f>IF(AND(B1849&amp;""="",F1849&amp;""=""),"",IF(NOT(ISNUMBER(MATCH(F1849,'المنتجات'!$A$5:$A$204,0))),"كود المنتج غير معروف",IF(NOT(ISNUMBER(MATCH(E1849,'المحافظات'!$A$5:$A$44,0))),"المنطقة غير معروفة",IF(K1849&lt;0,"الخصم أكبر من قيمة الطلب",IF(I1849&amp;""="","اكتب الحالة","")))))</f>
        <v/>
      </c>
    </row>
    <row r="1850">
      <c r="A1850" s="17" t="n"/>
      <c r="B1850" s="5" t="n"/>
      <c r="C1850" s="5" t="n"/>
      <c r="D1850" s="13" t="n"/>
      <c r="E1850" s="5" t="n"/>
      <c r="F1850" s="5" t="n"/>
      <c r="G1850" s="15" t="n"/>
      <c r="H1850" s="14" t="n"/>
      <c r="I1850" s="5" t="n"/>
      <c r="J1850" s="6">
        <f>IF(AND(B1850&amp;""="",F1850&amp;""=""),"",IFERROR(INDEX('المنتجات'!$B$5:$B$204,MATCH($F1850,'المنتجات'!$A$5:$A$204,0))&amp;"",""))</f>
        <v/>
      </c>
      <c r="K1850" s="18">
        <f>IF(AND(B1850&amp;""="",F1850&amp;""=""),"",IFERROR(INDEX('المنتجات'!$D$5:$D$204,MATCH($F1850,'المنتجات'!$A$5:$A$204,0))*G1850-H1850,0))</f>
        <v/>
      </c>
      <c r="L1850" s="18">
        <f>IF(AND(B1850&amp;""="",F1850&amp;""=""),"",IF(I1850="تم التسليم",IFERROR(INDEX('المحافظات'!$B$5:$B$44,MATCH($E1850,'المحافظات'!$A$5:$A$44,0)),0),0))</f>
        <v/>
      </c>
      <c r="M1850" s="18">
        <f>IF(AND(B1850&amp;""="",F1850&amp;""=""),"",IFERROR(INDEX('المنتجات'!$C$5:$C$204,MATCH($F1850,'المنتجات'!$A$5:$A$204,0))*G1850,0))</f>
        <v/>
      </c>
      <c r="N1850" s="18">
        <f>IF(AND(B1850&amp;""="",F1850&amp;""=""),"",IF(I1850="تم التسليم",IFERROR(INDEX('المحافظات'!$C$5:$C$44,MATCH($E1850,'المحافظات'!$A$5:$A$44,0)),0),IF(I1850="مرتجع",IFERROR(INDEX('المحافظات'!$D$5:$D$44,MATCH($E1850,'المحافظات'!$A$5:$A$44,0)),0),0)))</f>
        <v/>
      </c>
      <c r="O1850" s="18">
        <f>IF(AND(B1850&amp;""="",F1850&amp;""=""),"",IF(I1850="تم التسليم",K1850+L1850-M1850-N1850,IF(I1850="مرتجع",-N1850,IF(I1850="ملغي",0,""))))</f>
        <v/>
      </c>
      <c r="P1850" s="6">
        <f>IF(AND(B1850&amp;""="",F1850&amp;""=""),"",IF(NOT(ISNUMBER(MATCH(F1850,'المنتجات'!$A$5:$A$204,0))),"كود المنتج غير معروف",IF(NOT(ISNUMBER(MATCH(E1850,'المحافظات'!$A$5:$A$44,0))),"المنطقة غير معروفة",IF(K1850&lt;0,"الخصم أكبر من قيمة الطلب",IF(I1850&amp;""="","اكتب الحالة","")))))</f>
        <v/>
      </c>
    </row>
    <row r="1851">
      <c r="A1851" s="17" t="n"/>
      <c r="B1851" s="5" t="n"/>
      <c r="C1851" s="5" t="n"/>
      <c r="D1851" s="13" t="n"/>
      <c r="E1851" s="5" t="n"/>
      <c r="F1851" s="5" t="n"/>
      <c r="G1851" s="15" t="n"/>
      <c r="H1851" s="14" t="n"/>
      <c r="I1851" s="5" t="n"/>
      <c r="J1851" s="6">
        <f>IF(AND(B1851&amp;""="",F1851&amp;""=""),"",IFERROR(INDEX('المنتجات'!$B$5:$B$204,MATCH($F1851,'المنتجات'!$A$5:$A$204,0))&amp;"",""))</f>
        <v/>
      </c>
      <c r="K1851" s="18">
        <f>IF(AND(B1851&amp;""="",F1851&amp;""=""),"",IFERROR(INDEX('المنتجات'!$D$5:$D$204,MATCH($F1851,'المنتجات'!$A$5:$A$204,0))*G1851-H1851,0))</f>
        <v/>
      </c>
      <c r="L1851" s="18">
        <f>IF(AND(B1851&amp;""="",F1851&amp;""=""),"",IF(I1851="تم التسليم",IFERROR(INDEX('المحافظات'!$B$5:$B$44,MATCH($E1851,'المحافظات'!$A$5:$A$44,0)),0),0))</f>
        <v/>
      </c>
      <c r="M1851" s="18">
        <f>IF(AND(B1851&amp;""="",F1851&amp;""=""),"",IFERROR(INDEX('المنتجات'!$C$5:$C$204,MATCH($F1851,'المنتجات'!$A$5:$A$204,0))*G1851,0))</f>
        <v/>
      </c>
      <c r="N1851" s="18">
        <f>IF(AND(B1851&amp;""="",F1851&amp;""=""),"",IF(I1851="تم التسليم",IFERROR(INDEX('المحافظات'!$C$5:$C$44,MATCH($E1851,'المحافظات'!$A$5:$A$44,0)),0),IF(I1851="مرتجع",IFERROR(INDEX('المحافظات'!$D$5:$D$44,MATCH($E1851,'المحافظات'!$A$5:$A$44,0)),0),0)))</f>
        <v/>
      </c>
      <c r="O1851" s="18">
        <f>IF(AND(B1851&amp;""="",F1851&amp;""=""),"",IF(I1851="تم التسليم",K1851+L1851-M1851-N1851,IF(I1851="مرتجع",-N1851,IF(I1851="ملغي",0,""))))</f>
        <v/>
      </c>
      <c r="P1851" s="6">
        <f>IF(AND(B1851&amp;""="",F1851&amp;""=""),"",IF(NOT(ISNUMBER(MATCH(F1851,'المنتجات'!$A$5:$A$204,0))),"كود المنتج غير معروف",IF(NOT(ISNUMBER(MATCH(E1851,'المحافظات'!$A$5:$A$44,0))),"المنطقة غير معروفة",IF(K1851&lt;0,"الخصم أكبر من قيمة الطلب",IF(I1851&amp;""="","اكتب الحالة","")))))</f>
        <v/>
      </c>
    </row>
    <row r="1852">
      <c r="A1852" s="17" t="n"/>
      <c r="B1852" s="5" t="n"/>
      <c r="C1852" s="5" t="n"/>
      <c r="D1852" s="13" t="n"/>
      <c r="E1852" s="5" t="n"/>
      <c r="F1852" s="5" t="n"/>
      <c r="G1852" s="15" t="n"/>
      <c r="H1852" s="14" t="n"/>
      <c r="I1852" s="5" t="n"/>
      <c r="J1852" s="6">
        <f>IF(AND(B1852&amp;""="",F1852&amp;""=""),"",IFERROR(INDEX('المنتجات'!$B$5:$B$204,MATCH($F1852,'المنتجات'!$A$5:$A$204,0))&amp;"",""))</f>
        <v/>
      </c>
      <c r="K1852" s="18">
        <f>IF(AND(B1852&amp;""="",F1852&amp;""=""),"",IFERROR(INDEX('المنتجات'!$D$5:$D$204,MATCH($F1852,'المنتجات'!$A$5:$A$204,0))*G1852-H1852,0))</f>
        <v/>
      </c>
      <c r="L1852" s="18">
        <f>IF(AND(B1852&amp;""="",F1852&amp;""=""),"",IF(I1852="تم التسليم",IFERROR(INDEX('المحافظات'!$B$5:$B$44,MATCH($E1852,'المحافظات'!$A$5:$A$44,0)),0),0))</f>
        <v/>
      </c>
      <c r="M1852" s="18">
        <f>IF(AND(B1852&amp;""="",F1852&amp;""=""),"",IFERROR(INDEX('المنتجات'!$C$5:$C$204,MATCH($F1852,'المنتجات'!$A$5:$A$204,0))*G1852,0))</f>
        <v/>
      </c>
      <c r="N1852" s="18">
        <f>IF(AND(B1852&amp;""="",F1852&amp;""=""),"",IF(I1852="تم التسليم",IFERROR(INDEX('المحافظات'!$C$5:$C$44,MATCH($E1852,'المحافظات'!$A$5:$A$44,0)),0),IF(I1852="مرتجع",IFERROR(INDEX('المحافظات'!$D$5:$D$44,MATCH($E1852,'المحافظات'!$A$5:$A$44,0)),0),0)))</f>
        <v/>
      </c>
      <c r="O1852" s="18">
        <f>IF(AND(B1852&amp;""="",F1852&amp;""=""),"",IF(I1852="تم التسليم",K1852+L1852-M1852-N1852,IF(I1852="مرتجع",-N1852,IF(I1852="ملغي",0,""))))</f>
        <v/>
      </c>
      <c r="P1852" s="6">
        <f>IF(AND(B1852&amp;""="",F1852&amp;""=""),"",IF(NOT(ISNUMBER(MATCH(F1852,'المنتجات'!$A$5:$A$204,0))),"كود المنتج غير معروف",IF(NOT(ISNUMBER(MATCH(E1852,'المحافظات'!$A$5:$A$44,0))),"المنطقة غير معروفة",IF(K1852&lt;0,"الخصم أكبر من قيمة الطلب",IF(I1852&amp;""="","اكتب الحالة","")))))</f>
        <v/>
      </c>
    </row>
    <row r="1853">
      <c r="A1853" s="17" t="n"/>
      <c r="B1853" s="5" t="n"/>
      <c r="C1853" s="5" t="n"/>
      <c r="D1853" s="13" t="n"/>
      <c r="E1853" s="5" t="n"/>
      <c r="F1853" s="5" t="n"/>
      <c r="G1853" s="15" t="n"/>
      <c r="H1853" s="14" t="n"/>
      <c r="I1853" s="5" t="n"/>
      <c r="J1853" s="6">
        <f>IF(AND(B1853&amp;""="",F1853&amp;""=""),"",IFERROR(INDEX('المنتجات'!$B$5:$B$204,MATCH($F1853,'المنتجات'!$A$5:$A$204,0))&amp;"",""))</f>
        <v/>
      </c>
      <c r="K1853" s="18">
        <f>IF(AND(B1853&amp;""="",F1853&amp;""=""),"",IFERROR(INDEX('المنتجات'!$D$5:$D$204,MATCH($F1853,'المنتجات'!$A$5:$A$204,0))*G1853-H1853,0))</f>
        <v/>
      </c>
      <c r="L1853" s="18">
        <f>IF(AND(B1853&amp;""="",F1853&amp;""=""),"",IF(I1853="تم التسليم",IFERROR(INDEX('المحافظات'!$B$5:$B$44,MATCH($E1853,'المحافظات'!$A$5:$A$44,0)),0),0))</f>
        <v/>
      </c>
      <c r="M1853" s="18">
        <f>IF(AND(B1853&amp;""="",F1853&amp;""=""),"",IFERROR(INDEX('المنتجات'!$C$5:$C$204,MATCH($F1853,'المنتجات'!$A$5:$A$204,0))*G1853,0))</f>
        <v/>
      </c>
      <c r="N1853" s="18">
        <f>IF(AND(B1853&amp;""="",F1853&amp;""=""),"",IF(I1853="تم التسليم",IFERROR(INDEX('المحافظات'!$C$5:$C$44,MATCH($E1853,'المحافظات'!$A$5:$A$44,0)),0),IF(I1853="مرتجع",IFERROR(INDEX('المحافظات'!$D$5:$D$44,MATCH($E1853,'المحافظات'!$A$5:$A$44,0)),0),0)))</f>
        <v/>
      </c>
      <c r="O1853" s="18">
        <f>IF(AND(B1853&amp;""="",F1853&amp;""=""),"",IF(I1853="تم التسليم",K1853+L1853-M1853-N1853,IF(I1853="مرتجع",-N1853,IF(I1853="ملغي",0,""))))</f>
        <v/>
      </c>
      <c r="P1853" s="6">
        <f>IF(AND(B1853&amp;""="",F1853&amp;""=""),"",IF(NOT(ISNUMBER(MATCH(F1853,'المنتجات'!$A$5:$A$204,0))),"كود المنتج غير معروف",IF(NOT(ISNUMBER(MATCH(E1853,'المحافظات'!$A$5:$A$44,0))),"المنطقة غير معروفة",IF(K1853&lt;0,"الخصم أكبر من قيمة الطلب",IF(I1853&amp;""="","اكتب الحالة","")))))</f>
        <v/>
      </c>
    </row>
    <row r="1854">
      <c r="A1854" s="17" t="n"/>
      <c r="B1854" s="5" t="n"/>
      <c r="C1854" s="5" t="n"/>
      <c r="D1854" s="13" t="n"/>
      <c r="E1854" s="5" t="n"/>
      <c r="F1854" s="5" t="n"/>
      <c r="G1854" s="15" t="n"/>
      <c r="H1854" s="14" t="n"/>
      <c r="I1854" s="5" t="n"/>
      <c r="J1854" s="6">
        <f>IF(AND(B1854&amp;""="",F1854&amp;""=""),"",IFERROR(INDEX('المنتجات'!$B$5:$B$204,MATCH($F1854,'المنتجات'!$A$5:$A$204,0))&amp;"",""))</f>
        <v/>
      </c>
      <c r="K1854" s="18">
        <f>IF(AND(B1854&amp;""="",F1854&amp;""=""),"",IFERROR(INDEX('المنتجات'!$D$5:$D$204,MATCH($F1854,'المنتجات'!$A$5:$A$204,0))*G1854-H1854,0))</f>
        <v/>
      </c>
      <c r="L1854" s="18">
        <f>IF(AND(B1854&amp;""="",F1854&amp;""=""),"",IF(I1854="تم التسليم",IFERROR(INDEX('المحافظات'!$B$5:$B$44,MATCH($E1854,'المحافظات'!$A$5:$A$44,0)),0),0))</f>
        <v/>
      </c>
      <c r="M1854" s="18">
        <f>IF(AND(B1854&amp;""="",F1854&amp;""=""),"",IFERROR(INDEX('المنتجات'!$C$5:$C$204,MATCH($F1854,'المنتجات'!$A$5:$A$204,0))*G1854,0))</f>
        <v/>
      </c>
      <c r="N1854" s="18">
        <f>IF(AND(B1854&amp;""="",F1854&amp;""=""),"",IF(I1854="تم التسليم",IFERROR(INDEX('المحافظات'!$C$5:$C$44,MATCH($E1854,'المحافظات'!$A$5:$A$44,0)),0),IF(I1854="مرتجع",IFERROR(INDEX('المحافظات'!$D$5:$D$44,MATCH($E1854,'المحافظات'!$A$5:$A$44,0)),0),0)))</f>
        <v/>
      </c>
      <c r="O1854" s="18">
        <f>IF(AND(B1854&amp;""="",F1854&amp;""=""),"",IF(I1854="تم التسليم",K1854+L1854-M1854-N1854,IF(I1854="مرتجع",-N1854,IF(I1854="ملغي",0,""))))</f>
        <v/>
      </c>
      <c r="P1854" s="6">
        <f>IF(AND(B1854&amp;""="",F1854&amp;""=""),"",IF(NOT(ISNUMBER(MATCH(F1854,'المنتجات'!$A$5:$A$204,0))),"كود المنتج غير معروف",IF(NOT(ISNUMBER(MATCH(E1854,'المحافظات'!$A$5:$A$44,0))),"المنطقة غير معروفة",IF(K1854&lt;0,"الخصم أكبر من قيمة الطلب",IF(I1854&amp;""="","اكتب الحالة","")))))</f>
        <v/>
      </c>
    </row>
    <row r="1855">
      <c r="A1855" s="17" t="n"/>
      <c r="B1855" s="5" t="n"/>
      <c r="C1855" s="5" t="n"/>
      <c r="D1855" s="13" t="n"/>
      <c r="E1855" s="5" t="n"/>
      <c r="F1855" s="5" t="n"/>
      <c r="G1855" s="15" t="n"/>
      <c r="H1855" s="14" t="n"/>
      <c r="I1855" s="5" t="n"/>
      <c r="J1855" s="6">
        <f>IF(AND(B1855&amp;""="",F1855&amp;""=""),"",IFERROR(INDEX('المنتجات'!$B$5:$B$204,MATCH($F1855,'المنتجات'!$A$5:$A$204,0))&amp;"",""))</f>
        <v/>
      </c>
      <c r="K1855" s="18">
        <f>IF(AND(B1855&amp;""="",F1855&amp;""=""),"",IFERROR(INDEX('المنتجات'!$D$5:$D$204,MATCH($F1855,'المنتجات'!$A$5:$A$204,0))*G1855-H1855,0))</f>
        <v/>
      </c>
      <c r="L1855" s="18">
        <f>IF(AND(B1855&amp;""="",F1855&amp;""=""),"",IF(I1855="تم التسليم",IFERROR(INDEX('المحافظات'!$B$5:$B$44,MATCH($E1855,'المحافظات'!$A$5:$A$44,0)),0),0))</f>
        <v/>
      </c>
      <c r="M1855" s="18">
        <f>IF(AND(B1855&amp;""="",F1855&amp;""=""),"",IFERROR(INDEX('المنتجات'!$C$5:$C$204,MATCH($F1855,'المنتجات'!$A$5:$A$204,0))*G1855,0))</f>
        <v/>
      </c>
      <c r="N1855" s="18">
        <f>IF(AND(B1855&amp;""="",F1855&amp;""=""),"",IF(I1855="تم التسليم",IFERROR(INDEX('المحافظات'!$C$5:$C$44,MATCH($E1855,'المحافظات'!$A$5:$A$44,0)),0),IF(I1855="مرتجع",IFERROR(INDEX('المحافظات'!$D$5:$D$44,MATCH($E1855,'المحافظات'!$A$5:$A$44,0)),0),0)))</f>
        <v/>
      </c>
      <c r="O1855" s="18">
        <f>IF(AND(B1855&amp;""="",F1855&amp;""=""),"",IF(I1855="تم التسليم",K1855+L1855-M1855-N1855,IF(I1855="مرتجع",-N1855,IF(I1855="ملغي",0,""))))</f>
        <v/>
      </c>
      <c r="P1855" s="6">
        <f>IF(AND(B1855&amp;""="",F1855&amp;""=""),"",IF(NOT(ISNUMBER(MATCH(F1855,'المنتجات'!$A$5:$A$204,0))),"كود المنتج غير معروف",IF(NOT(ISNUMBER(MATCH(E1855,'المحافظات'!$A$5:$A$44,0))),"المنطقة غير معروفة",IF(K1855&lt;0,"الخصم أكبر من قيمة الطلب",IF(I1855&amp;""="","اكتب الحالة","")))))</f>
        <v/>
      </c>
    </row>
    <row r="1856">
      <c r="A1856" s="17" t="n"/>
      <c r="B1856" s="5" t="n"/>
      <c r="C1856" s="5" t="n"/>
      <c r="D1856" s="13" t="n"/>
      <c r="E1856" s="5" t="n"/>
      <c r="F1856" s="5" t="n"/>
      <c r="G1856" s="15" t="n"/>
      <c r="H1856" s="14" t="n"/>
      <c r="I1856" s="5" t="n"/>
      <c r="J1856" s="6">
        <f>IF(AND(B1856&amp;""="",F1856&amp;""=""),"",IFERROR(INDEX('المنتجات'!$B$5:$B$204,MATCH($F1856,'المنتجات'!$A$5:$A$204,0))&amp;"",""))</f>
        <v/>
      </c>
      <c r="K1856" s="18">
        <f>IF(AND(B1856&amp;""="",F1856&amp;""=""),"",IFERROR(INDEX('المنتجات'!$D$5:$D$204,MATCH($F1856,'المنتجات'!$A$5:$A$204,0))*G1856-H1856,0))</f>
        <v/>
      </c>
      <c r="L1856" s="18">
        <f>IF(AND(B1856&amp;""="",F1856&amp;""=""),"",IF(I1856="تم التسليم",IFERROR(INDEX('المحافظات'!$B$5:$B$44,MATCH($E1856,'المحافظات'!$A$5:$A$44,0)),0),0))</f>
        <v/>
      </c>
      <c r="M1856" s="18">
        <f>IF(AND(B1856&amp;""="",F1856&amp;""=""),"",IFERROR(INDEX('المنتجات'!$C$5:$C$204,MATCH($F1856,'المنتجات'!$A$5:$A$204,0))*G1856,0))</f>
        <v/>
      </c>
      <c r="N1856" s="18">
        <f>IF(AND(B1856&amp;""="",F1856&amp;""=""),"",IF(I1856="تم التسليم",IFERROR(INDEX('المحافظات'!$C$5:$C$44,MATCH($E1856,'المحافظات'!$A$5:$A$44,0)),0),IF(I1856="مرتجع",IFERROR(INDEX('المحافظات'!$D$5:$D$44,MATCH($E1856,'المحافظات'!$A$5:$A$44,0)),0),0)))</f>
        <v/>
      </c>
      <c r="O1856" s="18">
        <f>IF(AND(B1856&amp;""="",F1856&amp;""=""),"",IF(I1856="تم التسليم",K1856+L1856-M1856-N1856,IF(I1856="مرتجع",-N1856,IF(I1856="ملغي",0,""))))</f>
        <v/>
      </c>
      <c r="P1856" s="6">
        <f>IF(AND(B1856&amp;""="",F1856&amp;""=""),"",IF(NOT(ISNUMBER(MATCH(F1856,'المنتجات'!$A$5:$A$204,0))),"كود المنتج غير معروف",IF(NOT(ISNUMBER(MATCH(E1856,'المحافظات'!$A$5:$A$44,0))),"المنطقة غير معروفة",IF(K1856&lt;0,"الخصم أكبر من قيمة الطلب",IF(I1856&amp;""="","اكتب الحالة","")))))</f>
        <v/>
      </c>
    </row>
    <row r="1857">
      <c r="A1857" s="17" t="n"/>
      <c r="B1857" s="5" t="n"/>
      <c r="C1857" s="5" t="n"/>
      <c r="D1857" s="13" t="n"/>
      <c r="E1857" s="5" t="n"/>
      <c r="F1857" s="5" t="n"/>
      <c r="G1857" s="15" t="n"/>
      <c r="H1857" s="14" t="n"/>
      <c r="I1857" s="5" t="n"/>
      <c r="J1857" s="6">
        <f>IF(AND(B1857&amp;""="",F1857&amp;""=""),"",IFERROR(INDEX('المنتجات'!$B$5:$B$204,MATCH($F1857,'المنتجات'!$A$5:$A$204,0))&amp;"",""))</f>
        <v/>
      </c>
      <c r="K1857" s="18">
        <f>IF(AND(B1857&amp;""="",F1857&amp;""=""),"",IFERROR(INDEX('المنتجات'!$D$5:$D$204,MATCH($F1857,'المنتجات'!$A$5:$A$204,0))*G1857-H1857,0))</f>
        <v/>
      </c>
      <c r="L1857" s="18">
        <f>IF(AND(B1857&amp;""="",F1857&amp;""=""),"",IF(I1857="تم التسليم",IFERROR(INDEX('المحافظات'!$B$5:$B$44,MATCH($E1857,'المحافظات'!$A$5:$A$44,0)),0),0))</f>
        <v/>
      </c>
      <c r="M1857" s="18">
        <f>IF(AND(B1857&amp;""="",F1857&amp;""=""),"",IFERROR(INDEX('المنتجات'!$C$5:$C$204,MATCH($F1857,'المنتجات'!$A$5:$A$204,0))*G1857,0))</f>
        <v/>
      </c>
      <c r="N1857" s="18">
        <f>IF(AND(B1857&amp;""="",F1857&amp;""=""),"",IF(I1857="تم التسليم",IFERROR(INDEX('المحافظات'!$C$5:$C$44,MATCH($E1857,'المحافظات'!$A$5:$A$44,0)),0),IF(I1857="مرتجع",IFERROR(INDEX('المحافظات'!$D$5:$D$44,MATCH($E1857,'المحافظات'!$A$5:$A$44,0)),0),0)))</f>
        <v/>
      </c>
      <c r="O1857" s="18">
        <f>IF(AND(B1857&amp;""="",F1857&amp;""=""),"",IF(I1857="تم التسليم",K1857+L1857-M1857-N1857,IF(I1857="مرتجع",-N1857,IF(I1857="ملغي",0,""))))</f>
        <v/>
      </c>
      <c r="P1857" s="6">
        <f>IF(AND(B1857&amp;""="",F1857&amp;""=""),"",IF(NOT(ISNUMBER(MATCH(F1857,'المنتجات'!$A$5:$A$204,0))),"كود المنتج غير معروف",IF(NOT(ISNUMBER(MATCH(E1857,'المحافظات'!$A$5:$A$44,0))),"المنطقة غير معروفة",IF(K1857&lt;0,"الخصم أكبر من قيمة الطلب",IF(I1857&amp;""="","اكتب الحالة","")))))</f>
        <v/>
      </c>
    </row>
    <row r="1858">
      <c r="A1858" s="17" t="n"/>
      <c r="B1858" s="5" t="n"/>
      <c r="C1858" s="5" t="n"/>
      <c r="D1858" s="13" t="n"/>
      <c r="E1858" s="5" t="n"/>
      <c r="F1858" s="5" t="n"/>
      <c r="G1858" s="15" t="n"/>
      <c r="H1858" s="14" t="n"/>
      <c r="I1858" s="5" t="n"/>
      <c r="J1858" s="6">
        <f>IF(AND(B1858&amp;""="",F1858&amp;""=""),"",IFERROR(INDEX('المنتجات'!$B$5:$B$204,MATCH($F1858,'المنتجات'!$A$5:$A$204,0))&amp;"",""))</f>
        <v/>
      </c>
      <c r="K1858" s="18">
        <f>IF(AND(B1858&amp;""="",F1858&amp;""=""),"",IFERROR(INDEX('المنتجات'!$D$5:$D$204,MATCH($F1858,'المنتجات'!$A$5:$A$204,0))*G1858-H1858,0))</f>
        <v/>
      </c>
      <c r="L1858" s="18">
        <f>IF(AND(B1858&amp;""="",F1858&amp;""=""),"",IF(I1858="تم التسليم",IFERROR(INDEX('المحافظات'!$B$5:$B$44,MATCH($E1858,'المحافظات'!$A$5:$A$44,0)),0),0))</f>
        <v/>
      </c>
      <c r="M1858" s="18">
        <f>IF(AND(B1858&amp;""="",F1858&amp;""=""),"",IFERROR(INDEX('المنتجات'!$C$5:$C$204,MATCH($F1858,'المنتجات'!$A$5:$A$204,0))*G1858,0))</f>
        <v/>
      </c>
      <c r="N1858" s="18">
        <f>IF(AND(B1858&amp;""="",F1858&amp;""=""),"",IF(I1858="تم التسليم",IFERROR(INDEX('المحافظات'!$C$5:$C$44,MATCH($E1858,'المحافظات'!$A$5:$A$44,0)),0),IF(I1858="مرتجع",IFERROR(INDEX('المحافظات'!$D$5:$D$44,MATCH($E1858,'المحافظات'!$A$5:$A$44,0)),0),0)))</f>
        <v/>
      </c>
      <c r="O1858" s="18">
        <f>IF(AND(B1858&amp;""="",F1858&amp;""=""),"",IF(I1858="تم التسليم",K1858+L1858-M1858-N1858,IF(I1858="مرتجع",-N1858,IF(I1858="ملغي",0,""))))</f>
        <v/>
      </c>
      <c r="P1858" s="6">
        <f>IF(AND(B1858&amp;""="",F1858&amp;""=""),"",IF(NOT(ISNUMBER(MATCH(F1858,'المنتجات'!$A$5:$A$204,0))),"كود المنتج غير معروف",IF(NOT(ISNUMBER(MATCH(E1858,'المحافظات'!$A$5:$A$44,0))),"المنطقة غير معروفة",IF(K1858&lt;0,"الخصم أكبر من قيمة الطلب",IF(I1858&amp;""="","اكتب الحالة","")))))</f>
        <v/>
      </c>
    </row>
    <row r="1859">
      <c r="A1859" s="17" t="n"/>
      <c r="B1859" s="5" t="n"/>
      <c r="C1859" s="5" t="n"/>
      <c r="D1859" s="13" t="n"/>
      <c r="E1859" s="5" t="n"/>
      <c r="F1859" s="5" t="n"/>
      <c r="G1859" s="15" t="n"/>
      <c r="H1859" s="14" t="n"/>
      <c r="I1859" s="5" t="n"/>
      <c r="J1859" s="6">
        <f>IF(AND(B1859&amp;""="",F1859&amp;""=""),"",IFERROR(INDEX('المنتجات'!$B$5:$B$204,MATCH($F1859,'المنتجات'!$A$5:$A$204,0))&amp;"",""))</f>
        <v/>
      </c>
      <c r="K1859" s="18">
        <f>IF(AND(B1859&amp;""="",F1859&amp;""=""),"",IFERROR(INDEX('المنتجات'!$D$5:$D$204,MATCH($F1859,'المنتجات'!$A$5:$A$204,0))*G1859-H1859,0))</f>
        <v/>
      </c>
      <c r="L1859" s="18">
        <f>IF(AND(B1859&amp;""="",F1859&amp;""=""),"",IF(I1859="تم التسليم",IFERROR(INDEX('المحافظات'!$B$5:$B$44,MATCH($E1859,'المحافظات'!$A$5:$A$44,0)),0),0))</f>
        <v/>
      </c>
      <c r="M1859" s="18">
        <f>IF(AND(B1859&amp;""="",F1859&amp;""=""),"",IFERROR(INDEX('المنتجات'!$C$5:$C$204,MATCH($F1859,'المنتجات'!$A$5:$A$204,0))*G1859,0))</f>
        <v/>
      </c>
      <c r="N1859" s="18">
        <f>IF(AND(B1859&amp;""="",F1859&amp;""=""),"",IF(I1859="تم التسليم",IFERROR(INDEX('المحافظات'!$C$5:$C$44,MATCH($E1859,'المحافظات'!$A$5:$A$44,0)),0),IF(I1859="مرتجع",IFERROR(INDEX('المحافظات'!$D$5:$D$44,MATCH($E1859,'المحافظات'!$A$5:$A$44,0)),0),0)))</f>
        <v/>
      </c>
      <c r="O1859" s="18">
        <f>IF(AND(B1859&amp;""="",F1859&amp;""=""),"",IF(I1859="تم التسليم",K1859+L1859-M1859-N1859,IF(I1859="مرتجع",-N1859,IF(I1859="ملغي",0,""))))</f>
        <v/>
      </c>
      <c r="P1859" s="6">
        <f>IF(AND(B1859&amp;""="",F1859&amp;""=""),"",IF(NOT(ISNUMBER(MATCH(F1859,'المنتجات'!$A$5:$A$204,0))),"كود المنتج غير معروف",IF(NOT(ISNUMBER(MATCH(E1859,'المحافظات'!$A$5:$A$44,0))),"المنطقة غير معروفة",IF(K1859&lt;0,"الخصم أكبر من قيمة الطلب",IF(I1859&amp;""="","اكتب الحالة","")))))</f>
        <v/>
      </c>
    </row>
    <row r="1860">
      <c r="A1860" s="17" t="n"/>
      <c r="B1860" s="5" t="n"/>
      <c r="C1860" s="5" t="n"/>
      <c r="D1860" s="13" t="n"/>
      <c r="E1860" s="5" t="n"/>
      <c r="F1860" s="5" t="n"/>
      <c r="G1860" s="15" t="n"/>
      <c r="H1860" s="14" t="n"/>
      <c r="I1860" s="5" t="n"/>
      <c r="J1860" s="6">
        <f>IF(AND(B1860&amp;""="",F1860&amp;""=""),"",IFERROR(INDEX('المنتجات'!$B$5:$B$204,MATCH($F1860,'المنتجات'!$A$5:$A$204,0))&amp;"",""))</f>
        <v/>
      </c>
      <c r="K1860" s="18">
        <f>IF(AND(B1860&amp;""="",F1860&amp;""=""),"",IFERROR(INDEX('المنتجات'!$D$5:$D$204,MATCH($F1860,'المنتجات'!$A$5:$A$204,0))*G1860-H1860,0))</f>
        <v/>
      </c>
      <c r="L1860" s="18">
        <f>IF(AND(B1860&amp;""="",F1860&amp;""=""),"",IF(I1860="تم التسليم",IFERROR(INDEX('المحافظات'!$B$5:$B$44,MATCH($E1860,'المحافظات'!$A$5:$A$44,0)),0),0))</f>
        <v/>
      </c>
      <c r="M1860" s="18">
        <f>IF(AND(B1860&amp;""="",F1860&amp;""=""),"",IFERROR(INDEX('المنتجات'!$C$5:$C$204,MATCH($F1860,'المنتجات'!$A$5:$A$204,0))*G1860,0))</f>
        <v/>
      </c>
      <c r="N1860" s="18">
        <f>IF(AND(B1860&amp;""="",F1860&amp;""=""),"",IF(I1860="تم التسليم",IFERROR(INDEX('المحافظات'!$C$5:$C$44,MATCH($E1860,'المحافظات'!$A$5:$A$44,0)),0),IF(I1860="مرتجع",IFERROR(INDEX('المحافظات'!$D$5:$D$44,MATCH($E1860,'المحافظات'!$A$5:$A$44,0)),0),0)))</f>
        <v/>
      </c>
      <c r="O1860" s="18">
        <f>IF(AND(B1860&amp;""="",F1860&amp;""=""),"",IF(I1860="تم التسليم",K1860+L1860-M1860-N1860,IF(I1860="مرتجع",-N1860,IF(I1860="ملغي",0,""))))</f>
        <v/>
      </c>
      <c r="P1860" s="6">
        <f>IF(AND(B1860&amp;""="",F1860&amp;""=""),"",IF(NOT(ISNUMBER(MATCH(F1860,'المنتجات'!$A$5:$A$204,0))),"كود المنتج غير معروف",IF(NOT(ISNUMBER(MATCH(E1860,'المحافظات'!$A$5:$A$44,0))),"المنطقة غير معروفة",IF(K1860&lt;0,"الخصم أكبر من قيمة الطلب",IF(I1860&amp;""="","اكتب الحالة","")))))</f>
        <v/>
      </c>
    </row>
    <row r="1861">
      <c r="A1861" s="17" t="n"/>
      <c r="B1861" s="5" t="n"/>
      <c r="C1861" s="5" t="n"/>
      <c r="D1861" s="13" t="n"/>
      <c r="E1861" s="5" t="n"/>
      <c r="F1861" s="5" t="n"/>
      <c r="G1861" s="15" t="n"/>
      <c r="H1861" s="14" t="n"/>
      <c r="I1861" s="5" t="n"/>
      <c r="J1861" s="6">
        <f>IF(AND(B1861&amp;""="",F1861&amp;""=""),"",IFERROR(INDEX('المنتجات'!$B$5:$B$204,MATCH($F1861,'المنتجات'!$A$5:$A$204,0))&amp;"",""))</f>
        <v/>
      </c>
      <c r="K1861" s="18">
        <f>IF(AND(B1861&amp;""="",F1861&amp;""=""),"",IFERROR(INDEX('المنتجات'!$D$5:$D$204,MATCH($F1861,'المنتجات'!$A$5:$A$204,0))*G1861-H1861,0))</f>
        <v/>
      </c>
      <c r="L1861" s="18">
        <f>IF(AND(B1861&amp;""="",F1861&amp;""=""),"",IF(I1861="تم التسليم",IFERROR(INDEX('المحافظات'!$B$5:$B$44,MATCH($E1861,'المحافظات'!$A$5:$A$44,0)),0),0))</f>
        <v/>
      </c>
      <c r="M1861" s="18">
        <f>IF(AND(B1861&amp;""="",F1861&amp;""=""),"",IFERROR(INDEX('المنتجات'!$C$5:$C$204,MATCH($F1861,'المنتجات'!$A$5:$A$204,0))*G1861,0))</f>
        <v/>
      </c>
      <c r="N1861" s="18">
        <f>IF(AND(B1861&amp;""="",F1861&amp;""=""),"",IF(I1861="تم التسليم",IFERROR(INDEX('المحافظات'!$C$5:$C$44,MATCH($E1861,'المحافظات'!$A$5:$A$44,0)),0),IF(I1861="مرتجع",IFERROR(INDEX('المحافظات'!$D$5:$D$44,MATCH($E1861,'المحافظات'!$A$5:$A$44,0)),0),0)))</f>
        <v/>
      </c>
      <c r="O1861" s="18">
        <f>IF(AND(B1861&amp;""="",F1861&amp;""=""),"",IF(I1861="تم التسليم",K1861+L1861-M1861-N1861,IF(I1861="مرتجع",-N1861,IF(I1861="ملغي",0,""))))</f>
        <v/>
      </c>
      <c r="P1861" s="6">
        <f>IF(AND(B1861&amp;""="",F1861&amp;""=""),"",IF(NOT(ISNUMBER(MATCH(F1861,'المنتجات'!$A$5:$A$204,0))),"كود المنتج غير معروف",IF(NOT(ISNUMBER(MATCH(E1861,'المحافظات'!$A$5:$A$44,0))),"المنطقة غير معروفة",IF(K1861&lt;0,"الخصم أكبر من قيمة الطلب",IF(I1861&amp;""="","اكتب الحالة","")))))</f>
        <v/>
      </c>
    </row>
    <row r="1862">
      <c r="A1862" s="17" t="n"/>
      <c r="B1862" s="5" t="n"/>
      <c r="C1862" s="5" t="n"/>
      <c r="D1862" s="13" t="n"/>
      <c r="E1862" s="5" t="n"/>
      <c r="F1862" s="5" t="n"/>
      <c r="G1862" s="15" t="n"/>
      <c r="H1862" s="14" t="n"/>
      <c r="I1862" s="5" t="n"/>
      <c r="J1862" s="6">
        <f>IF(AND(B1862&amp;""="",F1862&amp;""=""),"",IFERROR(INDEX('المنتجات'!$B$5:$B$204,MATCH($F1862,'المنتجات'!$A$5:$A$204,0))&amp;"",""))</f>
        <v/>
      </c>
      <c r="K1862" s="18">
        <f>IF(AND(B1862&amp;""="",F1862&amp;""=""),"",IFERROR(INDEX('المنتجات'!$D$5:$D$204,MATCH($F1862,'المنتجات'!$A$5:$A$204,0))*G1862-H1862,0))</f>
        <v/>
      </c>
      <c r="L1862" s="18">
        <f>IF(AND(B1862&amp;""="",F1862&amp;""=""),"",IF(I1862="تم التسليم",IFERROR(INDEX('المحافظات'!$B$5:$B$44,MATCH($E1862,'المحافظات'!$A$5:$A$44,0)),0),0))</f>
        <v/>
      </c>
      <c r="M1862" s="18">
        <f>IF(AND(B1862&amp;""="",F1862&amp;""=""),"",IFERROR(INDEX('المنتجات'!$C$5:$C$204,MATCH($F1862,'المنتجات'!$A$5:$A$204,0))*G1862,0))</f>
        <v/>
      </c>
      <c r="N1862" s="18">
        <f>IF(AND(B1862&amp;""="",F1862&amp;""=""),"",IF(I1862="تم التسليم",IFERROR(INDEX('المحافظات'!$C$5:$C$44,MATCH($E1862,'المحافظات'!$A$5:$A$44,0)),0),IF(I1862="مرتجع",IFERROR(INDEX('المحافظات'!$D$5:$D$44,MATCH($E1862,'المحافظات'!$A$5:$A$44,0)),0),0)))</f>
        <v/>
      </c>
      <c r="O1862" s="18">
        <f>IF(AND(B1862&amp;""="",F1862&amp;""=""),"",IF(I1862="تم التسليم",K1862+L1862-M1862-N1862,IF(I1862="مرتجع",-N1862,IF(I1862="ملغي",0,""))))</f>
        <v/>
      </c>
      <c r="P1862" s="6">
        <f>IF(AND(B1862&amp;""="",F1862&amp;""=""),"",IF(NOT(ISNUMBER(MATCH(F1862,'المنتجات'!$A$5:$A$204,0))),"كود المنتج غير معروف",IF(NOT(ISNUMBER(MATCH(E1862,'المحافظات'!$A$5:$A$44,0))),"المنطقة غير معروفة",IF(K1862&lt;0,"الخصم أكبر من قيمة الطلب",IF(I1862&amp;""="","اكتب الحالة","")))))</f>
        <v/>
      </c>
    </row>
    <row r="1863">
      <c r="A1863" s="17" t="n"/>
      <c r="B1863" s="5" t="n"/>
      <c r="C1863" s="5" t="n"/>
      <c r="D1863" s="13" t="n"/>
      <c r="E1863" s="5" t="n"/>
      <c r="F1863" s="5" t="n"/>
      <c r="G1863" s="15" t="n"/>
      <c r="H1863" s="14" t="n"/>
      <c r="I1863" s="5" t="n"/>
      <c r="J1863" s="6">
        <f>IF(AND(B1863&amp;""="",F1863&amp;""=""),"",IFERROR(INDEX('المنتجات'!$B$5:$B$204,MATCH($F1863,'المنتجات'!$A$5:$A$204,0))&amp;"",""))</f>
        <v/>
      </c>
      <c r="K1863" s="18">
        <f>IF(AND(B1863&amp;""="",F1863&amp;""=""),"",IFERROR(INDEX('المنتجات'!$D$5:$D$204,MATCH($F1863,'المنتجات'!$A$5:$A$204,0))*G1863-H1863,0))</f>
        <v/>
      </c>
      <c r="L1863" s="18">
        <f>IF(AND(B1863&amp;""="",F1863&amp;""=""),"",IF(I1863="تم التسليم",IFERROR(INDEX('المحافظات'!$B$5:$B$44,MATCH($E1863,'المحافظات'!$A$5:$A$44,0)),0),0))</f>
        <v/>
      </c>
      <c r="M1863" s="18">
        <f>IF(AND(B1863&amp;""="",F1863&amp;""=""),"",IFERROR(INDEX('المنتجات'!$C$5:$C$204,MATCH($F1863,'المنتجات'!$A$5:$A$204,0))*G1863,0))</f>
        <v/>
      </c>
      <c r="N1863" s="18">
        <f>IF(AND(B1863&amp;""="",F1863&amp;""=""),"",IF(I1863="تم التسليم",IFERROR(INDEX('المحافظات'!$C$5:$C$44,MATCH($E1863,'المحافظات'!$A$5:$A$44,0)),0),IF(I1863="مرتجع",IFERROR(INDEX('المحافظات'!$D$5:$D$44,MATCH($E1863,'المحافظات'!$A$5:$A$44,0)),0),0)))</f>
        <v/>
      </c>
      <c r="O1863" s="18">
        <f>IF(AND(B1863&amp;""="",F1863&amp;""=""),"",IF(I1863="تم التسليم",K1863+L1863-M1863-N1863,IF(I1863="مرتجع",-N1863,IF(I1863="ملغي",0,""))))</f>
        <v/>
      </c>
      <c r="P1863" s="6">
        <f>IF(AND(B1863&amp;""="",F1863&amp;""=""),"",IF(NOT(ISNUMBER(MATCH(F1863,'المنتجات'!$A$5:$A$204,0))),"كود المنتج غير معروف",IF(NOT(ISNUMBER(MATCH(E1863,'المحافظات'!$A$5:$A$44,0))),"المنطقة غير معروفة",IF(K1863&lt;0,"الخصم أكبر من قيمة الطلب",IF(I1863&amp;""="","اكتب الحالة","")))))</f>
        <v/>
      </c>
    </row>
    <row r="1864">
      <c r="A1864" s="17" t="n"/>
      <c r="B1864" s="5" t="n"/>
      <c r="C1864" s="5" t="n"/>
      <c r="D1864" s="13" t="n"/>
      <c r="E1864" s="5" t="n"/>
      <c r="F1864" s="5" t="n"/>
      <c r="G1864" s="15" t="n"/>
      <c r="H1864" s="14" t="n"/>
      <c r="I1864" s="5" t="n"/>
      <c r="J1864" s="6">
        <f>IF(AND(B1864&amp;""="",F1864&amp;""=""),"",IFERROR(INDEX('المنتجات'!$B$5:$B$204,MATCH($F1864,'المنتجات'!$A$5:$A$204,0))&amp;"",""))</f>
        <v/>
      </c>
      <c r="K1864" s="18">
        <f>IF(AND(B1864&amp;""="",F1864&amp;""=""),"",IFERROR(INDEX('المنتجات'!$D$5:$D$204,MATCH($F1864,'المنتجات'!$A$5:$A$204,0))*G1864-H1864,0))</f>
        <v/>
      </c>
      <c r="L1864" s="18">
        <f>IF(AND(B1864&amp;""="",F1864&amp;""=""),"",IF(I1864="تم التسليم",IFERROR(INDEX('المحافظات'!$B$5:$B$44,MATCH($E1864,'المحافظات'!$A$5:$A$44,0)),0),0))</f>
        <v/>
      </c>
      <c r="M1864" s="18">
        <f>IF(AND(B1864&amp;""="",F1864&amp;""=""),"",IFERROR(INDEX('المنتجات'!$C$5:$C$204,MATCH($F1864,'المنتجات'!$A$5:$A$204,0))*G1864,0))</f>
        <v/>
      </c>
      <c r="N1864" s="18">
        <f>IF(AND(B1864&amp;""="",F1864&amp;""=""),"",IF(I1864="تم التسليم",IFERROR(INDEX('المحافظات'!$C$5:$C$44,MATCH($E1864,'المحافظات'!$A$5:$A$44,0)),0),IF(I1864="مرتجع",IFERROR(INDEX('المحافظات'!$D$5:$D$44,MATCH($E1864,'المحافظات'!$A$5:$A$44,0)),0),0)))</f>
        <v/>
      </c>
      <c r="O1864" s="18">
        <f>IF(AND(B1864&amp;""="",F1864&amp;""=""),"",IF(I1864="تم التسليم",K1864+L1864-M1864-N1864,IF(I1864="مرتجع",-N1864,IF(I1864="ملغي",0,""))))</f>
        <v/>
      </c>
      <c r="P1864" s="6">
        <f>IF(AND(B1864&amp;""="",F1864&amp;""=""),"",IF(NOT(ISNUMBER(MATCH(F1864,'المنتجات'!$A$5:$A$204,0))),"كود المنتج غير معروف",IF(NOT(ISNUMBER(MATCH(E1864,'المحافظات'!$A$5:$A$44,0))),"المنطقة غير معروفة",IF(K1864&lt;0,"الخصم أكبر من قيمة الطلب",IF(I1864&amp;""="","اكتب الحالة","")))))</f>
        <v/>
      </c>
    </row>
    <row r="1865">
      <c r="A1865" s="17" t="n"/>
      <c r="B1865" s="5" t="n"/>
      <c r="C1865" s="5" t="n"/>
      <c r="D1865" s="13" t="n"/>
      <c r="E1865" s="5" t="n"/>
      <c r="F1865" s="5" t="n"/>
      <c r="G1865" s="15" t="n"/>
      <c r="H1865" s="14" t="n"/>
      <c r="I1865" s="5" t="n"/>
      <c r="J1865" s="6">
        <f>IF(AND(B1865&amp;""="",F1865&amp;""=""),"",IFERROR(INDEX('المنتجات'!$B$5:$B$204,MATCH($F1865,'المنتجات'!$A$5:$A$204,0))&amp;"",""))</f>
        <v/>
      </c>
      <c r="K1865" s="18">
        <f>IF(AND(B1865&amp;""="",F1865&amp;""=""),"",IFERROR(INDEX('المنتجات'!$D$5:$D$204,MATCH($F1865,'المنتجات'!$A$5:$A$204,0))*G1865-H1865,0))</f>
        <v/>
      </c>
      <c r="L1865" s="18">
        <f>IF(AND(B1865&amp;""="",F1865&amp;""=""),"",IF(I1865="تم التسليم",IFERROR(INDEX('المحافظات'!$B$5:$B$44,MATCH($E1865,'المحافظات'!$A$5:$A$44,0)),0),0))</f>
        <v/>
      </c>
      <c r="M1865" s="18">
        <f>IF(AND(B1865&amp;""="",F1865&amp;""=""),"",IFERROR(INDEX('المنتجات'!$C$5:$C$204,MATCH($F1865,'المنتجات'!$A$5:$A$204,0))*G1865,0))</f>
        <v/>
      </c>
      <c r="N1865" s="18">
        <f>IF(AND(B1865&amp;""="",F1865&amp;""=""),"",IF(I1865="تم التسليم",IFERROR(INDEX('المحافظات'!$C$5:$C$44,MATCH($E1865,'المحافظات'!$A$5:$A$44,0)),0),IF(I1865="مرتجع",IFERROR(INDEX('المحافظات'!$D$5:$D$44,MATCH($E1865,'المحافظات'!$A$5:$A$44,0)),0),0)))</f>
        <v/>
      </c>
      <c r="O1865" s="18">
        <f>IF(AND(B1865&amp;""="",F1865&amp;""=""),"",IF(I1865="تم التسليم",K1865+L1865-M1865-N1865,IF(I1865="مرتجع",-N1865,IF(I1865="ملغي",0,""))))</f>
        <v/>
      </c>
      <c r="P1865" s="6">
        <f>IF(AND(B1865&amp;""="",F1865&amp;""=""),"",IF(NOT(ISNUMBER(MATCH(F1865,'المنتجات'!$A$5:$A$204,0))),"كود المنتج غير معروف",IF(NOT(ISNUMBER(MATCH(E1865,'المحافظات'!$A$5:$A$44,0))),"المنطقة غير معروفة",IF(K1865&lt;0,"الخصم أكبر من قيمة الطلب",IF(I1865&amp;""="","اكتب الحالة","")))))</f>
        <v/>
      </c>
    </row>
    <row r="1866">
      <c r="A1866" s="17" t="n"/>
      <c r="B1866" s="5" t="n"/>
      <c r="C1866" s="5" t="n"/>
      <c r="D1866" s="13" t="n"/>
      <c r="E1866" s="5" t="n"/>
      <c r="F1866" s="5" t="n"/>
      <c r="G1866" s="15" t="n"/>
      <c r="H1866" s="14" t="n"/>
      <c r="I1866" s="5" t="n"/>
      <c r="J1866" s="6">
        <f>IF(AND(B1866&amp;""="",F1866&amp;""=""),"",IFERROR(INDEX('المنتجات'!$B$5:$B$204,MATCH($F1866,'المنتجات'!$A$5:$A$204,0))&amp;"",""))</f>
        <v/>
      </c>
      <c r="K1866" s="18">
        <f>IF(AND(B1866&amp;""="",F1866&amp;""=""),"",IFERROR(INDEX('المنتجات'!$D$5:$D$204,MATCH($F1866,'المنتجات'!$A$5:$A$204,0))*G1866-H1866,0))</f>
        <v/>
      </c>
      <c r="L1866" s="18">
        <f>IF(AND(B1866&amp;""="",F1866&amp;""=""),"",IF(I1866="تم التسليم",IFERROR(INDEX('المحافظات'!$B$5:$B$44,MATCH($E1866,'المحافظات'!$A$5:$A$44,0)),0),0))</f>
        <v/>
      </c>
      <c r="M1866" s="18">
        <f>IF(AND(B1866&amp;""="",F1866&amp;""=""),"",IFERROR(INDEX('المنتجات'!$C$5:$C$204,MATCH($F1866,'المنتجات'!$A$5:$A$204,0))*G1866,0))</f>
        <v/>
      </c>
      <c r="N1866" s="18">
        <f>IF(AND(B1866&amp;""="",F1866&amp;""=""),"",IF(I1866="تم التسليم",IFERROR(INDEX('المحافظات'!$C$5:$C$44,MATCH($E1866,'المحافظات'!$A$5:$A$44,0)),0),IF(I1866="مرتجع",IFERROR(INDEX('المحافظات'!$D$5:$D$44,MATCH($E1866,'المحافظات'!$A$5:$A$44,0)),0),0)))</f>
        <v/>
      </c>
      <c r="O1866" s="18">
        <f>IF(AND(B1866&amp;""="",F1866&amp;""=""),"",IF(I1866="تم التسليم",K1866+L1866-M1866-N1866,IF(I1866="مرتجع",-N1866,IF(I1866="ملغي",0,""))))</f>
        <v/>
      </c>
      <c r="P1866" s="6">
        <f>IF(AND(B1866&amp;""="",F1866&amp;""=""),"",IF(NOT(ISNUMBER(MATCH(F1866,'المنتجات'!$A$5:$A$204,0))),"كود المنتج غير معروف",IF(NOT(ISNUMBER(MATCH(E1866,'المحافظات'!$A$5:$A$44,0))),"المنطقة غير معروفة",IF(K1866&lt;0,"الخصم أكبر من قيمة الطلب",IF(I1866&amp;""="","اكتب الحالة","")))))</f>
        <v/>
      </c>
    </row>
    <row r="1867">
      <c r="A1867" s="17" t="n"/>
      <c r="B1867" s="5" t="n"/>
      <c r="C1867" s="5" t="n"/>
      <c r="D1867" s="13" t="n"/>
      <c r="E1867" s="5" t="n"/>
      <c r="F1867" s="5" t="n"/>
      <c r="G1867" s="15" t="n"/>
      <c r="H1867" s="14" t="n"/>
      <c r="I1867" s="5" t="n"/>
      <c r="J1867" s="6">
        <f>IF(AND(B1867&amp;""="",F1867&amp;""=""),"",IFERROR(INDEX('المنتجات'!$B$5:$B$204,MATCH($F1867,'المنتجات'!$A$5:$A$204,0))&amp;"",""))</f>
        <v/>
      </c>
      <c r="K1867" s="18">
        <f>IF(AND(B1867&amp;""="",F1867&amp;""=""),"",IFERROR(INDEX('المنتجات'!$D$5:$D$204,MATCH($F1867,'المنتجات'!$A$5:$A$204,0))*G1867-H1867,0))</f>
        <v/>
      </c>
      <c r="L1867" s="18">
        <f>IF(AND(B1867&amp;""="",F1867&amp;""=""),"",IF(I1867="تم التسليم",IFERROR(INDEX('المحافظات'!$B$5:$B$44,MATCH($E1867,'المحافظات'!$A$5:$A$44,0)),0),0))</f>
        <v/>
      </c>
      <c r="M1867" s="18">
        <f>IF(AND(B1867&amp;""="",F1867&amp;""=""),"",IFERROR(INDEX('المنتجات'!$C$5:$C$204,MATCH($F1867,'المنتجات'!$A$5:$A$204,0))*G1867,0))</f>
        <v/>
      </c>
      <c r="N1867" s="18">
        <f>IF(AND(B1867&amp;""="",F1867&amp;""=""),"",IF(I1867="تم التسليم",IFERROR(INDEX('المحافظات'!$C$5:$C$44,MATCH($E1867,'المحافظات'!$A$5:$A$44,0)),0),IF(I1867="مرتجع",IFERROR(INDEX('المحافظات'!$D$5:$D$44,MATCH($E1867,'المحافظات'!$A$5:$A$44,0)),0),0)))</f>
        <v/>
      </c>
      <c r="O1867" s="18">
        <f>IF(AND(B1867&amp;""="",F1867&amp;""=""),"",IF(I1867="تم التسليم",K1867+L1867-M1867-N1867,IF(I1867="مرتجع",-N1867,IF(I1867="ملغي",0,""))))</f>
        <v/>
      </c>
      <c r="P1867" s="6">
        <f>IF(AND(B1867&amp;""="",F1867&amp;""=""),"",IF(NOT(ISNUMBER(MATCH(F1867,'المنتجات'!$A$5:$A$204,0))),"كود المنتج غير معروف",IF(NOT(ISNUMBER(MATCH(E1867,'المحافظات'!$A$5:$A$44,0))),"المنطقة غير معروفة",IF(K1867&lt;0,"الخصم أكبر من قيمة الطلب",IF(I1867&amp;""="","اكتب الحالة","")))))</f>
        <v/>
      </c>
    </row>
    <row r="1868">
      <c r="A1868" s="17" t="n"/>
      <c r="B1868" s="5" t="n"/>
      <c r="C1868" s="5" t="n"/>
      <c r="D1868" s="13" t="n"/>
      <c r="E1868" s="5" t="n"/>
      <c r="F1868" s="5" t="n"/>
      <c r="G1868" s="15" t="n"/>
      <c r="H1868" s="14" t="n"/>
      <c r="I1868" s="5" t="n"/>
      <c r="J1868" s="6">
        <f>IF(AND(B1868&amp;""="",F1868&amp;""=""),"",IFERROR(INDEX('المنتجات'!$B$5:$B$204,MATCH($F1868,'المنتجات'!$A$5:$A$204,0))&amp;"",""))</f>
        <v/>
      </c>
      <c r="K1868" s="18">
        <f>IF(AND(B1868&amp;""="",F1868&amp;""=""),"",IFERROR(INDEX('المنتجات'!$D$5:$D$204,MATCH($F1868,'المنتجات'!$A$5:$A$204,0))*G1868-H1868,0))</f>
        <v/>
      </c>
      <c r="L1868" s="18">
        <f>IF(AND(B1868&amp;""="",F1868&amp;""=""),"",IF(I1868="تم التسليم",IFERROR(INDEX('المحافظات'!$B$5:$B$44,MATCH($E1868,'المحافظات'!$A$5:$A$44,0)),0),0))</f>
        <v/>
      </c>
      <c r="M1868" s="18">
        <f>IF(AND(B1868&amp;""="",F1868&amp;""=""),"",IFERROR(INDEX('المنتجات'!$C$5:$C$204,MATCH($F1868,'المنتجات'!$A$5:$A$204,0))*G1868,0))</f>
        <v/>
      </c>
      <c r="N1868" s="18">
        <f>IF(AND(B1868&amp;""="",F1868&amp;""=""),"",IF(I1868="تم التسليم",IFERROR(INDEX('المحافظات'!$C$5:$C$44,MATCH($E1868,'المحافظات'!$A$5:$A$44,0)),0),IF(I1868="مرتجع",IFERROR(INDEX('المحافظات'!$D$5:$D$44,MATCH($E1868,'المحافظات'!$A$5:$A$44,0)),0),0)))</f>
        <v/>
      </c>
      <c r="O1868" s="18">
        <f>IF(AND(B1868&amp;""="",F1868&amp;""=""),"",IF(I1868="تم التسليم",K1868+L1868-M1868-N1868,IF(I1868="مرتجع",-N1868,IF(I1868="ملغي",0,""))))</f>
        <v/>
      </c>
      <c r="P1868" s="6">
        <f>IF(AND(B1868&amp;""="",F1868&amp;""=""),"",IF(NOT(ISNUMBER(MATCH(F1868,'المنتجات'!$A$5:$A$204,0))),"كود المنتج غير معروف",IF(NOT(ISNUMBER(MATCH(E1868,'المحافظات'!$A$5:$A$44,0))),"المنطقة غير معروفة",IF(K1868&lt;0,"الخصم أكبر من قيمة الطلب",IF(I1868&amp;""="","اكتب الحالة","")))))</f>
        <v/>
      </c>
    </row>
    <row r="1869">
      <c r="A1869" s="17" t="n"/>
      <c r="B1869" s="5" t="n"/>
      <c r="C1869" s="5" t="n"/>
      <c r="D1869" s="13" t="n"/>
      <c r="E1869" s="5" t="n"/>
      <c r="F1869" s="5" t="n"/>
      <c r="G1869" s="15" t="n"/>
      <c r="H1869" s="14" t="n"/>
      <c r="I1869" s="5" t="n"/>
      <c r="J1869" s="6">
        <f>IF(AND(B1869&amp;""="",F1869&amp;""=""),"",IFERROR(INDEX('المنتجات'!$B$5:$B$204,MATCH($F1869,'المنتجات'!$A$5:$A$204,0))&amp;"",""))</f>
        <v/>
      </c>
      <c r="K1869" s="18">
        <f>IF(AND(B1869&amp;""="",F1869&amp;""=""),"",IFERROR(INDEX('المنتجات'!$D$5:$D$204,MATCH($F1869,'المنتجات'!$A$5:$A$204,0))*G1869-H1869,0))</f>
        <v/>
      </c>
      <c r="L1869" s="18">
        <f>IF(AND(B1869&amp;""="",F1869&amp;""=""),"",IF(I1869="تم التسليم",IFERROR(INDEX('المحافظات'!$B$5:$B$44,MATCH($E1869,'المحافظات'!$A$5:$A$44,0)),0),0))</f>
        <v/>
      </c>
      <c r="M1869" s="18">
        <f>IF(AND(B1869&amp;""="",F1869&amp;""=""),"",IFERROR(INDEX('المنتجات'!$C$5:$C$204,MATCH($F1869,'المنتجات'!$A$5:$A$204,0))*G1869,0))</f>
        <v/>
      </c>
      <c r="N1869" s="18">
        <f>IF(AND(B1869&amp;""="",F1869&amp;""=""),"",IF(I1869="تم التسليم",IFERROR(INDEX('المحافظات'!$C$5:$C$44,MATCH($E1869,'المحافظات'!$A$5:$A$44,0)),0),IF(I1869="مرتجع",IFERROR(INDEX('المحافظات'!$D$5:$D$44,MATCH($E1869,'المحافظات'!$A$5:$A$44,0)),0),0)))</f>
        <v/>
      </c>
      <c r="O1869" s="18">
        <f>IF(AND(B1869&amp;""="",F1869&amp;""=""),"",IF(I1869="تم التسليم",K1869+L1869-M1869-N1869,IF(I1869="مرتجع",-N1869,IF(I1869="ملغي",0,""))))</f>
        <v/>
      </c>
      <c r="P1869" s="6">
        <f>IF(AND(B1869&amp;""="",F1869&amp;""=""),"",IF(NOT(ISNUMBER(MATCH(F1869,'المنتجات'!$A$5:$A$204,0))),"كود المنتج غير معروف",IF(NOT(ISNUMBER(MATCH(E1869,'المحافظات'!$A$5:$A$44,0))),"المنطقة غير معروفة",IF(K1869&lt;0,"الخصم أكبر من قيمة الطلب",IF(I1869&amp;""="","اكتب الحالة","")))))</f>
        <v/>
      </c>
    </row>
    <row r="1870">
      <c r="A1870" s="17" t="n"/>
      <c r="B1870" s="5" t="n"/>
      <c r="C1870" s="5" t="n"/>
      <c r="D1870" s="13" t="n"/>
      <c r="E1870" s="5" t="n"/>
      <c r="F1870" s="5" t="n"/>
      <c r="G1870" s="15" t="n"/>
      <c r="H1870" s="14" t="n"/>
      <c r="I1870" s="5" t="n"/>
      <c r="J1870" s="6">
        <f>IF(AND(B1870&amp;""="",F1870&amp;""=""),"",IFERROR(INDEX('المنتجات'!$B$5:$B$204,MATCH($F1870,'المنتجات'!$A$5:$A$204,0))&amp;"",""))</f>
        <v/>
      </c>
      <c r="K1870" s="18">
        <f>IF(AND(B1870&amp;""="",F1870&amp;""=""),"",IFERROR(INDEX('المنتجات'!$D$5:$D$204,MATCH($F1870,'المنتجات'!$A$5:$A$204,0))*G1870-H1870,0))</f>
        <v/>
      </c>
      <c r="L1870" s="18">
        <f>IF(AND(B1870&amp;""="",F1870&amp;""=""),"",IF(I1870="تم التسليم",IFERROR(INDEX('المحافظات'!$B$5:$B$44,MATCH($E1870,'المحافظات'!$A$5:$A$44,0)),0),0))</f>
        <v/>
      </c>
      <c r="M1870" s="18">
        <f>IF(AND(B1870&amp;""="",F1870&amp;""=""),"",IFERROR(INDEX('المنتجات'!$C$5:$C$204,MATCH($F1870,'المنتجات'!$A$5:$A$204,0))*G1870,0))</f>
        <v/>
      </c>
      <c r="N1870" s="18">
        <f>IF(AND(B1870&amp;""="",F1870&amp;""=""),"",IF(I1870="تم التسليم",IFERROR(INDEX('المحافظات'!$C$5:$C$44,MATCH($E1870,'المحافظات'!$A$5:$A$44,0)),0),IF(I1870="مرتجع",IFERROR(INDEX('المحافظات'!$D$5:$D$44,MATCH($E1870,'المحافظات'!$A$5:$A$44,0)),0),0)))</f>
        <v/>
      </c>
      <c r="O1870" s="18">
        <f>IF(AND(B1870&amp;""="",F1870&amp;""=""),"",IF(I1870="تم التسليم",K1870+L1870-M1870-N1870,IF(I1870="مرتجع",-N1870,IF(I1870="ملغي",0,""))))</f>
        <v/>
      </c>
      <c r="P1870" s="6">
        <f>IF(AND(B1870&amp;""="",F1870&amp;""=""),"",IF(NOT(ISNUMBER(MATCH(F1870,'المنتجات'!$A$5:$A$204,0))),"كود المنتج غير معروف",IF(NOT(ISNUMBER(MATCH(E1870,'المحافظات'!$A$5:$A$44,0))),"المنطقة غير معروفة",IF(K1870&lt;0,"الخصم أكبر من قيمة الطلب",IF(I1870&amp;""="","اكتب الحالة","")))))</f>
        <v/>
      </c>
    </row>
    <row r="1871">
      <c r="A1871" s="17" t="n"/>
      <c r="B1871" s="5" t="n"/>
      <c r="C1871" s="5" t="n"/>
      <c r="D1871" s="13" t="n"/>
      <c r="E1871" s="5" t="n"/>
      <c r="F1871" s="5" t="n"/>
      <c r="G1871" s="15" t="n"/>
      <c r="H1871" s="14" t="n"/>
      <c r="I1871" s="5" t="n"/>
      <c r="J1871" s="6">
        <f>IF(AND(B1871&amp;""="",F1871&amp;""=""),"",IFERROR(INDEX('المنتجات'!$B$5:$B$204,MATCH($F1871,'المنتجات'!$A$5:$A$204,0))&amp;"",""))</f>
        <v/>
      </c>
      <c r="K1871" s="18">
        <f>IF(AND(B1871&amp;""="",F1871&amp;""=""),"",IFERROR(INDEX('المنتجات'!$D$5:$D$204,MATCH($F1871,'المنتجات'!$A$5:$A$204,0))*G1871-H1871,0))</f>
        <v/>
      </c>
      <c r="L1871" s="18">
        <f>IF(AND(B1871&amp;""="",F1871&amp;""=""),"",IF(I1871="تم التسليم",IFERROR(INDEX('المحافظات'!$B$5:$B$44,MATCH($E1871,'المحافظات'!$A$5:$A$44,0)),0),0))</f>
        <v/>
      </c>
      <c r="M1871" s="18">
        <f>IF(AND(B1871&amp;""="",F1871&amp;""=""),"",IFERROR(INDEX('المنتجات'!$C$5:$C$204,MATCH($F1871,'المنتجات'!$A$5:$A$204,0))*G1871,0))</f>
        <v/>
      </c>
      <c r="N1871" s="18">
        <f>IF(AND(B1871&amp;""="",F1871&amp;""=""),"",IF(I1871="تم التسليم",IFERROR(INDEX('المحافظات'!$C$5:$C$44,MATCH($E1871,'المحافظات'!$A$5:$A$44,0)),0),IF(I1871="مرتجع",IFERROR(INDEX('المحافظات'!$D$5:$D$44,MATCH($E1871,'المحافظات'!$A$5:$A$44,0)),0),0)))</f>
        <v/>
      </c>
      <c r="O1871" s="18">
        <f>IF(AND(B1871&amp;""="",F1871&amp;""=""),"",IF(I1871="تم التسليم",K1871+L1871-M1871-N1871,IF(I1871="مرتجع",-N1871,IF(I1871="ملغي",0,""))))</f>
        <v/>
      </c>
      <c r="P1871" s="6">
        <f>IF(AND(B1871&amp;""="",F1871&amp;""=""),"",IF(NOT(ISNUMBER(MATCH(F1871,'المنتجات'!$A$5:$A$204,0))),"كود المنتج غير معروف",IF(NOT(ISNUMBER(MATCH(E1871,'المحافظات'!$A$5:$A$44,0))),"المنطقة غير معروفة",IF(K1871&lt;0,"الخصم أكبر من قيمة الطلب",IF(I1871&amp;""="","اكتب الحالة","")))))</f>
        <v/>
      </c>
    </row>
    <row r="1872">
      <c r="A1872" s="17" t="n"/>
      <c r="B1872" s="5" t="n"/>
      <c r="C1872" s="5" t="n"/>
      <c r="D1872" s="13" t="n"/>
      <c r="E1872" s="5" t="n"/>
      <c r="F1872" s="5" t="n"/>
      <c r="G1872" s="15" t="n"/>
      <c r="H1872" s="14" t="n"/>
      <c r="I1872" s="5" t="n"/>
      <c r="J1872" s="6">
        <f>IF(AND(B1872&amp;""="",F1872&amp;""=""),"",IFERROR(INDEX('المنتجات'!$B$5:$B$204,MATCH($F1872,'المنتجات'!$A$5:$A$204,0))&amp;"",""))</f>
        <v/>
      </c>
      <c r="K1872" s="18">
        <f>IF(AND(B1872&amp;""="",F1872&amp;""=""),"",IFERROR(INDEX('المنتجات'!$D$5:$D$204,MATCH($F1872,'المنتجات'!$A$5:$A$204,0))*G1872-H1872,0))</f>
        <v/>
      </c>
      <c r="L1872" s="18">
        <f>IF(AND(B1872&amp;""="",F1872&amp;""=""),"",IF(I1872="تم التسليم",IFERROR(INDEX('المحافظات'!$B$5:$B$44,MATCH($E1872,'المحافظات'!$A$5:$A$44,0)),0),0))</f>
        <v/>
      </c>
      <c r="M1872" s="18">
        <f>IF(AND(B1872&amp;""="",F1872&amp;""=""),"",IFERROR(INDEX('المنتجات'!$C$5:$C$204,MATCH($F1872,'المنتجات'!$A$5:$A$204,0))*G1872,0))</f>
        <v/>
      </c>
      <c r="N1872" s="18">
        <f>IF(AND(B1872&amp;""="",F1872&amp;""=""),"",IF(I1872="تم التسليم",IFERROR(INDEX('المحافظات'!$C$5:$C$44,MATCH($E1872,'المحافظات'!$A$5:$A$44,0)),0),IF(I1872="مرتجع",IFERROR(INDEX('المحافظات'!$D$5:$D$44,MATCH($E1872,'المحافظات'!$A$5:$A$44,0)),0),0)))</f>
        <v/>
      </c>
      <c r="O1872" s="18">
        <f>IF(AND(B1872&amp;""="",F1872&amp;""=""),"",IF(I1872="تم التسليم",K1872+L1872-M1872-N1872,IF(I1872="مرتجع",-N1872,IF(I1872="ملغي",0,""))))</f>
        <v/>
      </c>
      <c r="P1872" s="6">
        <f>IF(AND(B1872&amp;""="",F1872&amp;""=""),"",IF(NOT(ISNUMBER(MATCH(F1872,'المنتجات'!$A$5:$A$204,0))),"كود المنتج غير معروف",IF(NOT(ISNUMBER(MATCH(E1872,'المحافظات'!$A$5:$A$44,0))),"المنطقة غير معروفة",IF(K1872&lt;0,"الخصم أكبر من قيمة الطلب",IF(I1872&amp;""="","اكتب الحالة","")))))</f>
        <v/>
      </c>
    </row>
    <row r="1873">
      <c r="A1873" s="17" t="n"/>
      <c r="B1873" s="5" t="n"/>
      <c r="C1873" s="5" t="n"/>
      <c r="D1873" s="13" t="n"/>
      <c r="E1873" s="5" t="n"/>
      <c r="F1873" s="5" t="n"/>
      <c r="G1873" s="15" t="n"/>
      <c r="H1873" s="14" t="n"/>
      <c r="I1873" s="5" t="n"/>
      <c r="J1873" s="6">
        <f>IF(AND(B1873&amp;""="",F1873&amp;""=""),"",IFERROR(INDEX('المنتجات'!$B$5:$B$204,MATCH($F1873,'المنتجات'!$A$5:$A$204,0))&amp;"",""))</f>
        <v/>
      </c>
      <c r="K1873" s="18">
        <f>IF(AND(B1873&amp;""="",F1873&amp;""=""),"",IFERROR(INDEX('المنتجات'!$D$5:$D$204,MATCH($F1873,'المنتجات'!$A$5:$A$204,0))*G1873-H1873,0))</f>
        <v/>
      </c>
      <c r="L1873" s="18">
        <f>IF(AND(B1873&amp;""="",F1873&amp;""=""),"",IF(I1873="تم التسليم",IFERROR(INDEX('المحافظات'!$B$5:$B$44,MATCH($E1873,'المحافظات'!$A$5:$A$44,0)),0),0))</f>
        <v/>
      </c>
      <c r="M1873" s="18">
        <f>IF(AND(B1873&amp;""="",F1873&amp;""=""),"",IFERROR(INDEX('المنتجات'!$C$5:$C$204,MATCH($F1873,'المنتجات'!$A$5:$A$204,0))*G1873,0))</f>
        <v/>
      </c>
      <c r="N1873" s="18">
        <f>IF(AND(B1873&amp;""="",F1873&amp;""=""),"",IF(I1873="تم التسليم",IFERROR(INDEX('المحافظات'!$C$5:$C$44,MATCH($E1873,'المحافظات'!$A$5:$A$44,0)),0),IF(I1873="مرتجع",IFERROR(INDEX('المحافظات'!$D$5:$D$44,MATCH($E1873,'المحافظات'!$A$5:$A$44,0)),0),0)))</f>
        <v/>
      </c>
      <c r="O1873" s="18">
        <f>IF(AND(B1873&amp;""="",F1873&amp;""=""),"",IF(I1873="تم التسليم",K1873+L1873-M1873-N1873,IF(I1873="مرتجع",-N1873,IF(I1873="ملغي",0,""))))</f>
        <v/>
      </c>
      <c r="P1873" s="6">
        <f>IF(AND(B1873&amp;""="",F1873&amp;""=""),"",IF(NOT(ISNUMBER(MATCH(F1873,'المنتجات'!$A$5:$A$204,0))),"كود المنتج غير معروف",IF(NOT(ISNUMBER(MATCH(E1873,'المحافظات'!$A$5:$A$44,0))),"المنطقة غير معروفة",IF(K1873&lt;0,"الخصم أكبر من قيمة الطلب",IF(I1873&amp;""="","اكتب الحالة","")))))</f>
        <v/>
      </c>
    </row>
    <row r="1874">
      <c r="A1874" s="17" t="n"/>
      <c r="B1874" s="5" t="n"/>
      <c r="C1874" s="5" t="n"/>
      <c r="D1874" s="13" t="n"/>
      <c r="E1874" s="5" t="n"/>
      <c r="F1874" s="5" t="n"/>
      <c r="G1874" s="15" t="n"/>
      <c r="H1874" s="14" t="n"/>
      <c r="I1874" s="5" t="n"/>
      <c r="J1874" s="6">
        <f>IF(AND(B1874&amp;""="",F1874&amp;""=""),"",IFERROR(INDEX('المنتجات'!$B$5:$B$204,MATCH($F1874,'المنتجات'!$A$5:$A$204,0))&amp;"",""))</f>
        <v/>
      </c>
      <c r="K1874" s="18">
        <f>IF(AND(B1874&amp;""="",F1874&amp;""=""),"",IFERROR(INDEX('المنتجات'!$D$5:$D$204,MATCH($F1874,'المنتجات'!$A$5:$A$204,0))*G1874-H1874,0))</f>
        <v/>
      </c>
      <c r="L1874" s="18">
        <f>IF(AND(B1874&amp;""="",F1874&amp;""=""),"",IF(I1874="تم التسليم",IFERROR(INDEX('المحافظات'!$B$5:$B$44,MATCH($E1874,'المحافظات'!$A$5:$A$44,0)),0),0))</f>
        <v/>
      </c>
      <c r="M1874" s="18">
        <f>IF(AND(B1874&amp;""="",F1874&amp;""=""),"",IFERROR(INDEX('المنتجات'!$C$5:$C$204,MATCH($F1874,'المنتجات'!$A$5:$A$204,0))*G1874,0))</f>
        <v/>
      </c>
      <c r="N1874" s="18">
        <f>IF(AND(B1874&amp;""="",F1874&amp;""=""),"",IF(I1874="تم التسليم",IFERROR(INDEX('المحافظات'!$C$5:$C$44,MATCH($E1874,'المحافظات'!$A$5:$A$44,0)),0),IF(I1874="مرتجع",IFERROR(INDEX('المحافظات'!$D$5:$D$44,MATCH($E1874,'المحافظات'!$A$5:$A$44,0)),0),0)))</f>
        <v/>
      </c>
      <c r="O1874" s="18">
        <f>IF(AND(B1874&amp;""="",F1874&amp;""=""),"",IF(I1874="تم التسليم",K1874+L1874-M1874-N1874,IF(I1874="مرتجع",-N1874,IF(I1874="ملغي",0,""))))</f>
        <v/>
      </c>
      <c r="P1874" s="6">
        <f>IF(AND(B1874&amp;""="",F1874&amp;""=""),"",IF(NOT(ISNUMBER(MATCH(F1874,'المنتجات'!$A$5:$A$204,0))),"كود المنتج غير معروف",IF(NOT(ISNUMBER(MATCH(E1874,'المحافظات'!$A$5:$A$44,0))),"المنطقة غير معروفة",IF(K1874&lt;0,"الخصم أكبر من قيمة الطلب",IF(I1874&amp;""="","اكتب الحالة","")))))</f>
        <v/>
      </c>
    </row>
    <row r="1875">
      <c r="A1875" s="17" t="n"/>
      <c r="B1875" s="5" t="n"/>
      <c r="C1875" s="5" t="n"/>
      <c r="D1875" s="13" t="n"/>
      <c r="E1875" s="5" t="n"/>
      <c r="F1875" s="5" t="n"/>
      <c r="G1875" s="15" t="n"/>
      <c r="H1875" s="14" t="n"/>
      <c r="I1875" s="5" t="n"/>
      <c r="J1875" s="6">
        <f>IF(AND(B1875&amp;""="",F1875&amp;""=""),"",IFERROR(INDEX('المنتجات'!$B$5:$B$204,MATCH($F1875,'المنتجات'!$A$5:$A$204,0))&amp;"",""))</f>
        <v/>
      </c>
      <c r="K1875" s="18">
        <f>IF(AND(B1875&amp;""="",F1875&amp;""=""),"",IFERROR(INDEX('المنتجات'!$D$5:$D$204,MATCH($F1875,'المنتجات'!$A$5:$A$204,0))*G1875-H1875,0))</f>
        <v/>
      </c>
      <c r="L1875" s="18">
        <f>IF(AND(B1875&amp;""="",F1875&amp;""=""),"",IF(I1875="تم التسليم",IFERROR(INDEX('المحافظات'!$B$5:$B$44,MATCH($E1875,'المحافظات'!$A$5:$A$44,0)),0),0))</f>
        <v/>
      </c>
      <c r="M1875" s="18">
        <f>IF(AND(B1875&amp;""="",F1875&amp;""=""),"",IFERROR(INDEX('المنتجات'!$C$5:$C$204,MATCH($F1875,'المنتجات'!$A$5:$A$204,0))*G1875,0))</f>
        <v/>
      </c>
      <c r="N1875" s="18">
        <f>IF(AND(B1875&amp;""="",F1875&amp;""=""),"",IF(I1875="تم التسليم",IFERROR(INDEX('المحافظات'!$C$5:$C$44,MATCH($E1875,'المحافظات'!$A$5:$A$44,0)),0),IF(I1875="مرتجع",IFERROR(INDEX('المحافظات'!$D$5:$D$44,MATCH($E1875,'المحافظات'!$A$5:$A$44,0)),0),0)))</f>
        <v/>
      </c>
      <c r="O1875" s="18">
        <f>IF(AND(B1875&amp;""="",F1875&amp;""=""),"",IF(I1875="تم التسليم",K1875+L1875-M1875-N1875,IF(I1875="مرتجع",-N1875,IF(I1875="ملغي",0,""))))</f>
        <v/>
      </c>
      <c r="P1875" s="6">
        <f>IF(AND(B1875&amp;""="",F1875&amp;""=""),"",IF(NOT(ISNUMBER(MATCH(F1875,'المنتجات'!$A$5:$A$204,0))),"كود المنتج غير معروف",IF(NOT(ISNUMBER(MATCH(E1875,'المحافظات'!$A$5:$A$44,0))),"المنطقة غير معروفة",IF(K1875&lt;0,"الخصم أكبر من قيمة الطلب",IF(I1875&amp;""="","اكتب الحالة","")))))</f>
        <v/>
      </c>
    </row>
    <row r="1876">
      <c r="A1876" s="17" t="n"/>
      <c r="B1876" s="5" t="n"/>
      <c r="C1876" s="5" t="n"/>
      <c r="D1876" s="13" t="n"/>
      <c r="E1876" s="5" t="n"/>
      <c r="F1876" s="5" t="n"/>
      <c r="G1876" s="15" t="n"/>
      <c r="H1876" s="14" t="n"/>
      <c r="I1876" s="5" t="n"/>
      <c r="J1876" s="6">
        <f>IF(AND(B1876&amp;""="",F1876&amp;""=""),"",IFERROR(INDEX('المنتجات'!$B$5:$B$204,MATCH($F1876,'المنتجات'!$A$5:$A$204,0))&amp;"",""))</f>
        <v/>
      </c>
      <c r="K1876" s="18">
        <f>IF(AND(B1876&amp;""="",F1876&amp;""=""),"",IFERROR(INDEX('المنتجات'!$D$5:$D$204,MATCH($F1876,'المنتجات'!$A$5:$A$204,0))*G1876-H1876,0))</f>
        <v/>
      </c>
      <c r="L1876" s="18">
        <f>IF(AND(B1876&amp;""="",F1876&amp;""=""),"",IF(I1876="تم التسليم",IFERROR(INDEX('المحافظات'!$B$5:$B$44,MATCH($E1876,'المحافظات'!$A$5:$A$44,0)),0),0))</f>
        <v/>
      </c>
      <c r="M1876" s="18">
        <f>IF(AND(B1876&amp;""="",F1876&amp;""=""),"",IFERROR(INDEX('المنتجات'!$C$5:$C$204,MATCH($F1876,'المنتجات'!$A$5:$A$204,0))*G1876,0))</f>
        <v/>
      </c>
      <c r="N1876" s="18">
        <f>IF(AND(B1876&amp;""="",F1876&amp;""=""),"",IF(I1876="تم التسليم",IFERROR(INDEX('المحافظات'!$C$5:$C$44,MATCH($E1876,'المحافظات'!$A$5:$A$44,0)),0),IF(I1876="مرتجع",IFERROR(INDEX('المحافظات'!$D$5:$D$44,MATCH($E1876,'المحافظات'!$A$5:$A$44,0)),0),0)))</f>
        <v/>
      </c>
      <c r="O1876" s="18">
        <f>IF(AND(B1876&amp;""="",F1876&amp;""=""),"",IF(I1876="تم التسليم",K1876+L1876-M1876-N1876,IF(I1876="مرتجع",-N1876,IF(I1876="ملغي",0,""))))</f>
        <v/>
      </c>
      <c r="P1876" s="6">
        <f>IF(AND(B1876&amp;""="",F1876&amp;""=""),"",IF(NOT(ISNUMBER(MATCH(F1876,'المنتجات'!$A$5:$A$204,0))),"كود المنتج غير معروف",IF(NOT(ISNUMBER(MATCH(E1876,'المحافظات'!$A$5:$A$44,0))),"المنطقة غير معروفة",IF(K1876&lt;0,"الخصم أكبر من قيمة الطلب",IF(I1876&amp;""="","اكتب الحالة","")))))</f>
        <v/>
      </c>
    </row>
    <row r="1877">
      <c r="A1877" s="17" t="n"/>
      <c r="B1877" s="5" t="n"/>
      <c r="C1877" s="5" t="n"/>
      <c r="D1877" s="13" t="n"/>
      <c r="E1877" s="5" t="n"/>
      <c r="F1877" s="5" t="n"/>
      <c r="G1877" s="15" t="n"/>
      <c r="H1877" s="14" t="n"/>
      <c r="I1877" s="5" t="n"/>
      <c r="J1877" s="6">
        <f>IF(AND(B1877&amp;""="",F1877&amp;""=""),"",IFERROR(INDEX('المنتجات'!$B$5:$B$204,MATCH($F1877,'المنتجات'!$A$5:$A$204,0))&amp;"",""))</f>
        <v/>
      </c>
      <c r="K1877" s="18">
        <f>IF(AND(B1877&amp;""="",F1877&amp;""=""),"",IFERROR(INDEX('المنتجات'!$D$5:$D$204,MATCH($F1877,'المنتجات'!$A$5:$A$204,0))*G1877-H1877,0))</f>
        <v/>
      </c>
      <c r="L1877" s="18">
        <f>IF(AND(B1877&amp;""="",F1877&amp;""=""),"",IF(I1877="تم التسليم",IFERROR(INDEX('المحافظات'!$B$5:$B$44,MATCH($E1877,'المحافظات'!$A$5:$A$44,0)),0),0))</f>
        <v/>
      </c>
      <c r="M1877" s="18">
        <f>IF(AND(B1877&amp;""="",F1877&amp;""=""),"",IFERROR(INDEX('المنتجات'!$C$5:$C$204,MATCH($F1877,'المنتجات'!$A$5:$A$204,0))*G1877,0))</f>
        <v/>
      </c>
      <c r="N1877" s="18">
        <f>IF(AND(B1877&amp;""="",F1877&amp;""=""),"",IF(I1877="تم التسليم",IFERROR(INDEX('المحافظات'!$C$5:$C$44,MATCH($E1877,'المحافظات'!$A$5:$A$44,0)),0),IF(I1877="مرتجع",IFERROR(INDEX('المحافظات'!$D$5:$D$44,MATCH($E1877,'المحافظات'!$A$5:$A$44,0)),0),0)))</f>
        <v/>
      </c>
      <c r="O1877" s="18">
        <f>IF(AND(B1877&amp;""="",F1877&amp;""=""),"",IF(I1877="تم التسليم",K1877+L1877-M1877-N1877,IF(I1877="مرتجع",-N1877,IF(I1877="ملغي",0,""))))</f>
        <v/>
      </c>
      <c r="P1877" s="6">
        <f>IF(AND(B1877&amp;""="",F1877&amp;""=""),"",IF(NOT(ISNUMBER(MATCH(F1877,'المنتجات'!$A$5:$A$204,0))),"كود المنتج غير معروف",IF(NOT(ISNUMBER(MATCH(E1877,'المحافظات'!$A$5:$A$44,0))),"المنطقة غير معروفة",IF(K1877&lt;0,"الخصم أكبر من قيمة الطلب",IF(I1877&amp;""="","اكتب الحالة","")))))</f>
        <v/>
      </c>
    </row>
    <row r="1878">
      <c r="A1878" s="17" t="n"/>
      <c r="B1878" s="5" t="n"/>
      <c r="C1878" s="5" t="n"/>
      <c r="D1878" s="13" t="n"/>
      <c r="E1878" s="5" t="n"/>
      <c r="F1878" s="5" t="n"/>
      <c r="G1878" s="15" t="n"/>
      <c r="H1878" s="14" t="n"/>
      <c r="I1878" s="5" t="n"/>
      <c r="J1878" s="6">
        <f>IF(AND(B1878&amp;""="",F1878&amp;""=""),"",IFERROR(INDEX('المنتجات'!$B$5:$B$204,MATCH($F1878,'المنتجات'!$A$5:$A$204,0))&amp;"",""))</f>
        <v/>
      </c>
      <c r="K1878" s="18">
        <f>IF(AND(B1878&amp;""="",F1878&amp;""=""),"",IFERROR(INDEX('المنتجات'!$D$5:$D$204,MATCH($F1878,'المنتجات'!$A$5:$A$204,0))*G1878-H1878,0))</f>
        <v/>
      </c>
      <c r="L1878" s="18">
        <f>IF(AND(B1878&amp;""="",F1878&amp;""=""),"",IF(I1878="تم التسليم",IFERROR(INDEX('المحافظات'!$B$5:$B$44,MATCH($E1878,'المحافظات'!$A$5:$A$44,0)),0),0))</f>
        <v/>
      </c>
      <c r="M1878" s="18">
        <f>IF(AND(B1878&amp;""="",F1878&amp;""=""),"",IFERROR(INDEX('المنتجات'!$C$5:$C$204,MATCH($F1878,'المنتجات'!$A$5:$A$204,0))*G1878,0))</f>
        <v/>
      </c>
      <c r="N1878" s="18">
        <f>IF(AND(B1878&amp;""="",F1878&amp;""=""),"",IF(I1878="تم التسليم",IFERROR(INDEX('المحافظات'!$C$5:$C$44,MATCH($E1878,'المحافظات'!$A$5:$A$44,0)),0),IF(I1878="مرتجع",IFERROR(INDEX('المحافظات'!$D$5:$D$44,MATCH($E1878,'المحافظات'!$A$5:$A$44,0)),0),0)))</f>
        <v/>
      </c>
      <c r="O1878" s="18">
        <f>IF(AND(B1878&amp;""="",F1878&amp;""=""),"",IF(I1878="تم التسليم",K1878+L1878-M1878-N1878,IF(I1878="مرتجع",-N1878,IF(I1878="ملغي",0,""))))</f>
        <v/>
      </c>
      <c r="P1878" s="6">
        <f>IF(AND(B1878&amp;""="",F1878&amp;""=""),"",IF(NOT(ISNUMBER(MATCH(F1878,'المنتجات'!$A$5:$A$204,0))),"كود المنتج غير معروف",IF(NOT(ISNUMBER(MATCH(E1878,'المحافظات'!$A$5:$A$44,0))),"المنطقة غير معروفة",IF(K1878&lt;0,"الخصم أكبر من قيمة الطلب",IF(I1878&amp;""="","اكتب الحالة","")))))</f>
        <v/>
      </c>
    </row>
    <row r="1879">
      <c r="A1879" s="17" t="n"/>
      <c r="B1879" s="5" t="n"/>
      <c r="C1879" s="5" t="n"/>
      <c r="D1879" s="13" t="n"/>
      <c r="E1879" s="5" t="n"/>
      <c r="F1879" s="5" t="n"/>
      <c r="G1879" s="15" t="n"/>
      <c r="H1879" s="14" t="n"/>
      <c r="I1879" s="5" t="n"/>
      <c r="J1879" s="6">
        <f>IF(AND(B1879&amp;""="",F1879&amp;""=""),"",IFERROR(INDEX('المنتجات'!$B$5:$B$204,MATCH($F1879,'المنتجات'!$A$5:$A$204,0))&amp;"",""))</f>
        <v/>
      </c>
      <c r="K1879" s="18">
        <f>IF(AND(B1879&amp;""="",F1879&amp;""=""),"",IFERROR(INDEX('المنتجات'!$D$5:$D$204,MATCH($F1879,'المنتجات'!$A$5:$A$204,0))*G1879-H1879,0))</f>
        <v/>
      </c>
      <c r="L1879" s="18">
        <f>IF(AND(B1879&amp;""="",F1879&amp;""=""),"",IF(I1879="تم التسليم",IFERROR(INDEX('المحافظات'!$B$5:$B$44,MATCH($E1879,'المحافظات'!$A$5:$A$44,0)),0),0))</f>
        <v/>
      </c>
      <c r="M1879" s="18">
        <f>IF(AND(B1879&amp;""="",F1879&amp;""=""),"",IFERROR(INDEX('المنتجات'!$C$5:$C$204,MATCH($F1879,'المنتجات'!$A$5:$A$204,0))*G1879,0))</f>
        <v/>
      </c>
      <c r="N1879" s="18">
        <f>IF(AND(B1879&amp;""="",F1879&amp;""=""),"",IF(I1879="تم التسليم",IFERROR(INDEX('المحافظات'!$C$5:$C$44,MATCH($E1879,'المحافظات'!$A$5:$A$44,0)),0),IF(I1879="مرتجع",IFERROR(INDEX('المحافظات'!$D$5:$D$44,MATCH($E1879,'المحافظات'!$A$5:$A$44,0)),0),0)))</f>
        <v/>
      </c>
      <c r="O1879" s="18">
        <f>IF(AND(B1879&amp;""="",F1879&amp;""=""),"",IF(I1879="تم التسليم",K1879+L1879-M1879-N1879,IF(I1879="مرتجع",-N1879,IF(I1879="ملغي",0,""))))</f>
        <v/>
      </c>
      <c r="P1879" s="6">
        <f>IF(AND(B1879&amp;""="",F1879&amp;""=""),"",IF(NOT(ISNUMBER(MATCH(F1879,'المنتجات'!$A$5:$A$204,0))),"كود المنتج غير معروف",IF(NOT(ISNUMBER(MATCH(E1879,'المحافظات'!$A$5:$A$44,0))),"المنطقة غير معروفة",IF(K1879&lt;0,"الخصم أكبر من قيمة الطلب",IF(I1879&amp;""="","اكتب الحالة","")))))</f>
        <v/>
      </c>
    </row>
    <row r="1880">
      <c r="A1880" s="17" t="n"/>
      <c r="B1880" s="5" t="n"/>
      <c r="C1880" s="5" t="n"/>
      <c r="D1880" s="13" t="n"/>
      <c r="E1880" s="5" t="n"/>
      <c r="F1880" s="5" t="n"/>
      <c r="G1880" s="15" t="n"/>
      <c r="H1880" s="14" t="n"/>
      <c r="I1880" s="5" t="n"/>
      <c r="J1880" s="6">
        <f>IF(AND(B1880&amp;""="",F1880&amp;""=""),"",IFERROR(INDEX('المنتجات'!$B$5:$B$204,MATCH($F1880,'المنتجات'!$A$5:$A$204,0))&amp;"",""))</f>
        <v/>
      </c>
      <c r="K1880" s="18">
        <f>IF(AND(B1880&amp;""="",F1880&amp;""=""),"",IFERROR(INDEX('المنتجات'!$D$5:$D$204,MATCH($F1880,'المنتجات'!$A$5:$A$204,0))*G1880-H1880,0))</f>
        <v/>
      </c>
      <c r="L1880" s="18">
        <f>IF(AND(B1880&amp;""="",F1880&amp;""=""),"",IF(I1880="تم التسليم",IFERROR(INDEX('المحافظات'!$B$5:$B$44,MATCH($E1880,'المحافظات'!$A$5:$A$44,0)),0),0))</f>
        <v/>
      </c>
      <c r="M1880" s="18">
        <f>IF(AND(B1880&amp;""="",F1880&amp;""=""),"",IFERROR(INDEX('المنتجات'!$C$5:$C$204,MATCH($F1880,'المنتجات'!$A$5:$A$204,0))*G1880,0))</f>
        <v/>
      </c>
      <c r="N1880" s="18">
        <f>IF(AND(B1880&amp;""="",F1880&amp;""=""),"",IF(I1880="تم التسليم",IFERROR(INDEX('المحافظات'!$C$5:$C$44,MATCH($E1880,'المحافظات'!$A$5:$A$44,0)),0),IF(I1880="مرتجع",IFERROR(INDEX('المحافظات'!$D$5:$D$44,MATCH($E1880,'المحافظات'!$A$5:$A$44,0)),0),0)))</f>
        <v/>
      </c>
      <c r="O1880" s="18">
        <f>IF(AND(B1880&amp;""="",F1880&amp;""=""),"",IF(I1880="تم التسليم",K1880+L1880-M1880-N1880,IF(I1880="مرتجع",-N1880,IF(I1880="ملغي",0,""))))</f>
        <v/>
      </c>
      <c r="P1880" s="6">
        <f>IF(AND(B1880&amp;""="",F1880&amp;""=""),"",IF(NOT(ISNUMBER(MATCH(F1880,'المنتجات'!$A$5:$A$204,0))),"كود المنتج غير معروف",IF(NOT(ISNUMBER(MATCH(E1880,'المحافظات'!$A$5:$A$44,0))),"المنطقة غير معروفة",IF(K1880&lt;0,"الخصم أكبر من قيمة الطلب",IF(I1880&amp;""="","اكتب الحالة","")))))</f>
        <v/>
      </c>
    </row>
    <row r="1881">
      <c r="A1881" s="17" t="n"/>
      <c r="B1881" s="5" t="n"/>
      <c r="C1881" s="5" t="n"/>
      <c r="D1881" s="13" t="n"/>
      <c r="E1881" s="5" t="n"/>
      <c r="F1881" s="5" t="n"/>
      <c r="G1881" s="15" t="n"/>
      <c r="H1881" s="14" t="n"/>
      <c r="I1881" s="5" t="n"/>
      <c r="J1881" s="6">
        <f>IF(AND(B1881&amp;""="",F1881&amp;""=""),"",IFERROR(INDEX('المنتجات'!$B$5:$B$204,MATCH($F1881,'المنتجات'!$A$5:$A$204,0))&amp;"",""))</f>
        <v/>
      </c>
      <c r="K1881" s="18">
        <f>IF(AND(B1881&amp;""="",F1881&amp;""=""),"",IFERROR(INDEX('المنتجات'!$D$5:$D$204,MATCH($F1881,'المنتجات'!$A$5:$A$204,0))*G1881-H1881,0))</f>
        <v/>
      </c>
      <c r="L1881" s="18">
        <f>IF(AND(B1881&amp;""="",F1881&amp;""=""),"",IF(I1881="تم التسليم",IFERROR(INDEX('المحافظات'!$B$5:$B$44,MATCH($E1881,'المحافظات'!$A$5:$A$44,0)),0),0))</f>
        <v/>
      </c>
      <c r="M1881" s="18">
        <f>IF(AND(B1881&amp;""="",F1881&amp;""=""),"",IFERROR(INDEX('المنتجات'!$C$5:$C$204,MATCH($F1881,'المنتجات'!$A$5:$A$204,0))*G1881,0))</f>
        <v/>
      </c>
      <c r="N1881" s="18">
        <f>IF(AND(B1881&amp;""="",F1881&amp;""=""),"",IF(I1881="تم التسليم",IFERROR(INDEX('المحافظات'!$C$5:$C$44,MATCH($E1881,'المحافظات'!$A$5:$A$44,0)),0),IF(I1881="مرتجع",IFERROR(INDEX('المحافظات'!$D$5:$D$44,MATCH($E1881,'المحافظات'!$A$5:$A$44,0)),0),0)))</f>
        <v/>
      </c>
      <c r="O1881" s="18">
        <f>IF(AND(B1881&amp;""="",F1881&amp;""=""),"",IF(I1881="تم التسليم",K1881+L1881-M1881-N1881,IF(I1881="مرتجع",-N1881,IF(I1881="ملغي",0,""))))</f>
        <v/>
      </c>
      <c r="P1881" s="6">
        <f>IF(AND(B1881&amp;""="",F1881&amp;""=""),"",IF(NOT(ISNUMBER(MATCH(F1881,'المنتجات'!$A$5:$A$204,0))),"كود المنتج غير معروف",IF(NOT(ISNUMBER(MATCH(E1881,'المحافظات'!$A$5:$A$44,0))),"المنطقة غير معروفة",IF(K1881&lt;0,"الخصم أكبر من قيمة الطلب",IF(I1881&amp;""="","اكتب الحالة","")))))</f>
        <v/>
      </c>
    </row>
    <row r="1882">
      <c r="A1882" s="17" t="n"/>
      <c r="B1882" s="5" t="n"/>
      <c r="C1882" s="5" t="n"/>
      <c r="D1882" s="13" t="n"/>
      <c r="E1882" s="5" t="n"/>
      <c r="F1882" s="5" t="n"/>
      <c r="G1882" s="15" t="n"/>
      <c r="H1882" s="14" t="n"/>
      <c r="I1882" s="5" t="n"/>
      <c r="J1882" s="6">
        <f>IF(AND(B1882&amp;""="",F1882&amp;""=""),"",IFERROR(INDEX('المنتجات'!$B$5:$B$204,MATCH($F1882,'المنتجات'!$A$5:$A$204,0))&amp;"",""))</f>
        <v/>
      </c>
      <c r="K1882" s="18">
        <f>IF(AND(B1882&amp;""="",F1882&amp;""=""),"",IFERROR(INDEX('المنتجات'!$D$5:$D$204,MATCH($F1882,'المنتجات'!$A$5:$A$204,0))*G1882-H1882,0))</f>
        <v/>
      </c>
      <c r="L1882" s="18">
        <f>IF(AND(B1882&amp;""="",F1882&amp;""=""),"",IF(I1882="تم التسليم",IFERROR(INDEX('المحافظات'!$B$5:$B$44,MATCH($E1882,'المحافظات'!$A$5:$A$44,0)),0),0))</f>
        <v/>
      </c>
      <c r="M1882" s="18">
        <f>IF(AND(B1882&amp;""="",F1882&amp;""=""),"",IFERROR(INDEX('المنتجات'!$C$5:$C$204,MATCH($F1882,'المنتجات'!$A$5:$A$204,0))*G1882,0))</f>
        <v/>
      </c>
      <c r="N1882" s="18">
        <f>IF(AND(B1882&amp;""="",F1882&amp;""=""),"",IF(I1882="تم التسليم",IFERROR(INDEX('المحافظات'!$C$5:$C$44,MATCH($E1882,'المحافظات'!$A$5:$A$44,0)),0),IF(I1882="مرتجع",IFERROR(INDEX('المحافظات'!$D$5:$D$44,MATCH($E1882,'المحافظات'!$A$5:$A$44,0)),0),0)))</f>
        <v/>
      </c>
      <c r="O1882" s="18">
        <f>IF(AND(B1882&amp;""="",F1882&amp;""=""),"",IF(I1882="تم التسليم",K1882+L1882-M1882-N1882,IF(I1882="مرتجع",-N1882,IF(I1882="ملغي",0,""))))</f>
        <v/>
      </c>
      <c r="P1882" s="6">
        <f>IF(AND(B1882&amp;""="",F1882&amp;""=""),"",IF(NOT(ISNUMBER(MATCH(F1882,'المنتجات'!$A$5:$A$204,0))),"كود المنتج غير معروف",IF(NOT(ISNUMBER(MATCH(E1882,'المحافظات'!$A$5:$A$44,0))),"المنطقة غير معروفة",IF(K1882&lt;0,"الخصم أكبر من قيمة الطلب",IF(I1882&amp;""="","اكتب الحالة","")))))</f>
        <v/>
      </c>
    </row>
    <row r="1883">
      <c r="A1883" s="17" t="n"/>
      <c r="B1883" s="5" t="n"/>
      <c r="C1883" s="5" t="n"/>
      <c r="D1883" s="13" t="n"/>
      <c r="E1883" s="5" t="n"/>
      <c r="F1883" s="5" t="n"/>
      <c r="G1883" s="15" t="n"/>
      <c r="H1883" s="14" t="n"/>
      <c r="I1883" s="5" t="n"/>
      <c r="J1883" s="6">
        <f>IF(AND(B1883&amp;""="",F1883&amp;""=""),"",IFERROR(INDEX('المنتجات'!$B$5:$B$204,MATCH($F1883,'المنتجات'!$A$5:$A$204,0))&amp;"",""))</f>
        <v/>
      </c>
      <c r="K1883" s="18">
        <f>IF(AND(B1883&amp;""="",F1883&amp;""=""),"",IFERROR(INDEX('المنتجات'!$D$5:$D$204,MATCH($F1883,'المنتجات'!$A$5:$A$204,0))*G1883-H1883,0))</f>
        <v/>
      </c>
      <c r="L1883" s="18">
        <f>IF(AND(B1883&amp;""="",F1883&amp;""=""),"",IF(I1883="تم التسليم",IFERROR(INDEX('المحافظات'!$B$5:$B$44,MATCH($E1883,'المحافظات'!$A$5:$A$44,0)),0),0))</f>
        <v/>
      </c>
      <c r="M1883" s="18">
        <f>IF(AND(B1883&amp;""="",F1883&amp;""=""),"",IFERROR(INDEX('المنتجات'!$C$5:$C$204,MATCH($F1883,'المنتجات'!$A$5:$A$204,0))*G1883,0))</f>
        <v/>
      </c>
      <c r="N1883" s="18">
        <f>IF(AND(B1883&amp;""="",F1883&amp;""=""),"",IF(I1883="تم التسليم",IFERROR(INDEX('المحافظات'!$C$5:$C$44,MATCH($E1883,'المحافظات'!$A$5:$A$44,0)),0),IF(I1883="مرتجع",IFERROR(INDEX('المحافظات'!$D$5:$D$44,MATCH($E1883,'المحافظات'!$A$5:$A$44,0)),0),0)))</f>
        <v/>
      </c>
      <c r="O1883" s="18">
        <f>IF(AND(B1883&amp;""="",F1883&amp;""=""),"",IF(I1883="تم التسليم",K1883+L1883-M1883-N1883,IF(I1883="مرتجع",-N1883,IF(I1883="ملغي",0,""))))</f>
        <v/>
      </c>
      <c r="P1883" s="6">
        <f>IF(AND(B1883&amp;""="",F1883&amp;""=""),"",IF(NOT(ISNUMBER(MATCH(F1883,'المنتجات'!$A$5:$A$204,0))),"كود المنتج غير معروف",IF(NOT(ISNUMBER(MATCH(E1883,'المحافظات'!$A$5:$A$44,0))),"المنطقة غير معروفة",IF(K1883&lt;0,"الخصم أكبر من قيمة الطلب",IF(I1883&amp;""="","اكتب الحالة","")))))</f>
        <v/>
      </c>
    </row>
    <row r="1884">
      <c r="A1884" s="17" t="n"/>
      <c r="B1884" s="5" t="n"/>
      <c r="C1884" s="5" t="n"/>
      <c r="D1884" s="13" t="n"/>
      <c r="E1884" s="5" t="n"/>
      <c r="F1884" s="5" t="n"/>
      <c r="G1884" s="15" t="n"/>
      <c r="H1884" s="14" t="n"/>
      <c r="I1884" s="5" t="n"/>
      <c r="J1884" s="6">
        <f>IF(AND(B1884&amp;""="",F1884&amp;""=""),"",IFERROR(INDEX('المنتجات'!$B$5:$B$204,MATCH($F1884,'المنتجات'!$A$5:$A$204,0))&amp;"",""))</f>
        <v/>
      </c>
      <c r="K1884" s="18">
        <f>IF(AND(B1884&amp;""="",F1884&amp;""=""),"",IFERROR(INDEX('المنتجات'!$D$5:$D$204,MATCH($F1884,'المنتجات'!$A$5:$A$204,0))*G1884-H1884,0))</f>
        <v/>
      </c>
      <c r="L1884" s="18">
        <f>IF(AND(B1884&amp;""="",F1884&amp;""=""),"",IF(I1884="تم التسليم",IFERROR(INDEX('المحافظات'!$B$5:$B$44,MATCH($E1884,'المحافظات'!$A$5:$A$44,0)),0),0))</f>
        <v/>
      </c>
      <c r="M1884" s="18">
        <f>IF(AND(B1884&amp;""="",F1884&amp;""=""),"",IFERROR(INDEX('المنتجات'!$C$5:$C$204,MATCH($F1884,'المنتجات'!$A$5:$A$204,0))*G1884,0))</f>
        <v/>
      </c>
      <c r="N1884" s="18">
        <f>IF(AND(B1884&amp;""="",F1884&amp;""=""),"",IF(I1884="تم التسليم",IFERROR(INDEX('المحافظات'!$C$5:$C$44,MATCH($E1884,'المحافظات'!$A$5:$A$44,0)),0),IF(I1884="مرتجع",IFERROR(INDEX('المحافظات'!$D$5:$D$44,MATCH($E1884,'المحافظات'!$A$5:$A$44,0)),0),0)))</f>
        <v/>
      </c>
      <c r="O1884" s="18">
        <f>IF(AND(B1884&amp;""="",F1884&amp;""=""),"",IF(I1884="تم التسليم",K1884+L1884-M1884-N1884,IF(I1884="مرتجع",-N1884,IF(I1884="ملغي",0,""))))</f>
        <v/>
      </c>
      <c r="P1884" s="6">
        <f>IF(AND(B1884&amp;""="",F1884&amp;""=""),"",IF(NOT(ISNUMBER(MATCH(F1884,'المنتجات'!$A$5:$A$204,0))),"كود المنتج غير معروف",IF(NOT(ISNUMBER(MATCH(E1884,'المحافظات'!$A$5:$A$44,0))),"المنطقة غير معروفة",IF(K1884&lt;0,"الخصم أكبر من قيمة الطلب",IF(I1884&amp;""="","اكتب الحالة","")))))</f>
        <v/>
      </c>
    </row>
    <row r="1885">
      <c r="A1885" s="17" t="n"/>
      <c r="B1885" s="5" t="n"/>
      <c r="C1885" s="5" t="n"/>
      <c r="D1885" s="13" t="n"/>
      <c r="E1885" s="5" t="n"/>
      <c r="F1885" s="5" t="n"/>
      <c r="G1885" s="15" t="n"/>
      <c r="H1885" s="14" t="n"/>
      <c r="I1885" s="5" t="n"/>
      <c r="J1885" s="6">
        <f>IF(AND(B1885&amp;""="",F1885&amp;""=""),"",IFERROR(INDEX('المنتجات'!$B$5:$B$204,MATCH($F1885,'المنتجات'!$A$5:$A$204,0))&amp;"",""))</f>
        <v/>
      </c>
      <c r="K1885" s="18">
        <f>IF(AND(B1885&amp;""="",F1885&amp;""=""),"",IFERROR(INDEX('المنتجات'!$D$5:$D$204,MATCH($F1885,'المنتجات'!$A$5:$A$204,0))*G1885-H1885,0))</f>
        <v/>
      </c>
      <c r="L1885" s="18">
        <f>IF(AND(B1885&amp;""="",F1885&amp;""=""),"",IF(I1885="تم التسليم",IFERROR(INDEX('المحافظات'!$B$5:$B$44,MATCH($E1885,'المحافظات'!$A$5:$A$44,0)),0),0))</f>
        <v/>
      </c>
      <c r="M1885" s="18">
        <f>IF(AND(B1885&amp;""="",F1885&amp;""=""),"",IFERROR(INDEX('المنتجات'!$C$5:$C$204,MATCH($F1885,'المنتجات'!$A$5:$A$204,0))*G1885,0))</f>
        <v/>
      </c>
      <c r="N1885" s="18">
        <f>IF(AND(B1885&amp;""="",F1885&amp;""=""),"",IF(I1885="تم التسليم",IFERROR(INDEX('المحافظات'!$C$5:$C$44,MATCH($E1885,'المحافظات'!$A$5:$A$44,0)),0),IF(I1885="مرتجع",IFERROR(INDEX('المحافظات'!$D$5:$D$44,MATCH($E1885,'المحافظات'!$A$5:$A$44,0)),0),0)))</f>
        <v/>
      </c>
      <c r="O1885" s="18">
        <f>IF(AND(B1885&amp;""="",F1885&amp;""=""),"",IF(I1885="تم التسليم",K1885+L1885-M1885-N1885,IF(I1885="مرتجع",-N1885,IF(I1885="ملغي",0,""))))</f>
        <v/>
      </c>
      <c r="P1885" s="6">
        <f>IF(AND(B1885&amp;""="",F1885&amp;""=""),"",IF(NOT(ISNUMBER(MATCH(F1885,'المنتجات'!$A$5:$A$204,0))),"كود المنتج غير معروف",IF(NOT(ISNUMBER(MATCH(E1885,'المحافظات'!$A$5:$A$44,0))),"المنطقة غير معروفة",IF(K1885&lt;0,"الخصم أكبر من قيمة الطلب",IF(I1885&amp;""="","اكتب الحالة","")))))</f>
        <v/>
      </c>
    </row>
    <row r="1886">
      <c r="A1886" s="17" t="n"/>
      <c r="B1886" s="5" t="n"/>
      <c r="C1886" s="5" t="n"/>
      <c r="D1886" s="13" t="n"/>
      <c r="E1886" s="5" t="n"/>
      <c r="F1886" s="5" t="n"/>
      <c r="G1886" s="15" t="n"/>
      <c r="H1886" s="14" t="n"/>
      <c r="I1886" s="5" t="n"/>
      <c r="J1886" s="6">
        <f>IF(AND(B1886&amp;""="",F1886&amp;""=""),"",IFERROR(INDEX('المنتجات'!$B$5:$B$204,MATCH($F1886,'المنتجات'!$A$5:$A$204,0))&amp;"",""))</f>
        <v/>
      </c>
      <c r="K1886" s="18">
        <f>IF(AND(B1886&amp;""="",F1886&amp;""=""),"",IFERROR(INDEX('المنتجات'!$D$5:$D$204,MATCH($F1886,'المنتجات'!$A$5:$A$204,0))*G1886-H1886,0))</f>
        <v/>
      </c>
      <c r="L1886" s="18">
        <f>IF(AND(B1886&amp;""="",F1886&amp;""=""),"",IF(I1886="تم التسليم",IFERROR(INDEX('المحافظات'!$B$5:$B$44,MATCH($E1886,'المحافظات'!$A$5:$A$44,0)),0),0))</f>
        <v/>
      </c>
      <c r="M1886" s="18">
        <f>IF(AND(B1886&amp;""="",F1886&amp;""=""),"",IFERROR(INDEX('المنتجات'!$C$5:$C$204,MATCH($F1886,'المنتجات'!$A$5:$A$204,0))*G1886,0))</f>
        <v/>
      </c>
      <c r="N1886" s="18">
        <f>IF(AND(B1886&amp;""="",F1886&amp;""=""),"",IF(I1886="تم التسليم",IFERROR(INDEX('المحافظات'!$C$5:$C$44,MATCH($E1886,'المحافظات'!$A$5:$A$44,0)),0),IF(I1886="مرتجع",IFERROR(INDEX('المحافظات'!$D$5:$D$44,MATCH($E1886,'المحافظات'!$A$5:$A$44,0)),0),0)))</f>
        <v/>
      </c>
      <c r="O1886" s="18">
        <f>IF(AND(B1886&amp;""="",F1886&amp;""=""),"",IF(I1886="تم التسليم",K1886+L1886-M1886-N1886,IF(I1886="مرتجع",-N1886,IF(I1886="ملغي",0,""))))</f>
        <v/>
      </c>
      <c r="P1886" s="6">
        <f>IF(AND(B1886&amp;""="",F1886&amp;""=""),"",IF(NOT(ISNUMBER(MATCH(F1886,'المنتجات'!$A$5:$A$204,0))),"كود المنتج غير معروف",IF(NOT(ISNUMBER(MATCH(E1886,'المحافظات'!$A$5:$A$44,0))),"المنطقة غير معروفة",IF(K1886&lt;0,"الخصم أكبر من قيمة الطلب",IF(I1886&amp;""="","اكتب الحالة","")))))</f>
        <v/>
      </c>
    </row>
    <row r="1887">
      <c r="A1887" s="17" t="n"/>
      <c r="B1887" s="5" t="n"/>
      <c r="C1887" s="5" t="n"/>
      <c r="D1887" s="13" t="n"/>
      <c r="E1887" s="5" t="n"/>
      <c r="F1887" s="5" t="n"/>
      <c r="G1887" s="15" t="n"/>
      <c r="H1887" s="14" t="n"/>
      <c r="I1887" s="5" t="n"/>
      <c r="J1887" s="6">
        <f>IF(AND(B1887&amp;""="",F1887&amp;""=""),"",IFERROR(INDEX('المنتجات'!$B$5:$B$204,MATCH($F1887,'المنتجات'!$A$5:$A$204,0))&amp;"",""))</f>
        <v/>
      </c>
      <c r="K1887" s="18">
        <f>IF(AND(B1887&amp;""="",F1887&amp;""=""),"",IFERROR(INDEX('المنتجات'!$D$5:$D$204,MATCH($F1887,'المنتجات'!$A$5:$A$204,0))*G1887-H1887,0))</f>
        <v/>
      </c>
      <c r="L1887" s="18">
        <f>IF(AND(B1887&amp;""="",F1887&amp;""=""),"",IF(I1887="تم التسليم",IFERROR(INDEX('المحافظات'!$B$5:$B$44,MATCH($E1887,'المحافظات'!$A$5:$A$44,0)),0),0))</f>
        <v/>
      </c>
      <c r="M1887" s="18">
        <f>IF(AND(B1887&amp;""="",F1887&amp;""=""),"",IFERROR(INDEX('المنتجات'!$C$5:$C$204,MATCH($F1887,'المنتجات'!$A$5:$A$204,0))*G1887,0))</f>
        <v/>
      </c>
      <c r="N1887" s="18">
        <f>IF(AND(B1887&amp;""="",F1887&amp;""=""),"",IF(I1887="تم التسليم",IFERROR(INDEX('المحافظات'!$C$5:$C$44,MATCH($E1887,'المحافظات'!$A$5:$A$44,0)),0),IF(I1887="مرتجع",IFERROR(INDEX('المحافظات'!$D$5:$D$44,MATCH($E1887,'المحافظات'!$A$5:$A$44,0)),0),0)))</f>
        <v/>
      </c>
      <c r="O1887" s="18">
        <f>IF(AND(B1887&amp;""="",F1887&amp;""=""),"",IF(I1887="تم التسليم",K1887+L1887-M1887-N1887,IF(I1887="مرتجع",-N1887,IF(I1887="ملغي",0,""))))</f>
        <v/>
      </c>
      <c r="P1887" s="6">
        <f>IF(AND(B1887&amp;""="",F1887&amp;""=""),"",IF(NOT(ISNUMBER(MATCH(F1887,'المنتجات'!$A$5:$A$204,0))),"كود المنتج غير معروف",IF(NOT(ISNUMBER(MATCH(E1887,'المحافظات'!$A$5:$A$44,0))),"المنطقة غير معروفة",IF(K1887&lt;0,"الخصم أكبر من قيمة الطلب",IF(I1887&amp;""="","اكتب الحالة","")))))</f>
        <v/>
      </c>
    </row>
    <row r="1888">
      <c r="A1888" s="17" t="n"/>
      <c r="B1888" s="5" t="n"/>
      <c r="C1888" s="5" t="n"/>
      <c r="D1888" s="13" t="n"/>
      <c r="E1888" s="5" t="n"/>
      <c r="F1888" s="5" t="n"/>
      <c r="G1888" s="15" t="n"/>
      <c r="H1888" s="14" t="n"/>
      <c r="I1888" s="5" t="n"/>
      <c r="J1888" s="6">
        <f>IF(AND(B1888&amp;""="",F1888&amp;""=""),"",IFERROR(INDEX('المنتجات'!$B$5:$B$204,MATCH($F1888,'المنتجات'!$A$5:$A$204,0))&amp;"",""))</f>
        <v/>
      </c>
      <c r="K1888" s="18">
        <f>IF(AND(B1888&amp;""="",F1888&amp;""=""),"",IFERROR(INDEX('المنتجات'!$D$5:$D$204,MATCH($F1888,'المنتجات'!$A$5:$A$204,0))*G1888-H1888,0))</f>
        <v/>
      </c>
      <c r="L1888" s="18">
        <f>IF(AND(B1888&amp;""="",F1888&amp;""=""),"",IF(I1888="تم التسليم",IFERROR(INDEX('المحافظات'!$B$5:$B$44,MATCH($E1888,'المحافظات'!$A$5:$A$44,0)),0),0))</f>
        <v/>
      </c>
      <c r="M1888" s="18">
        <f>IF(AND(B1888&amp;""="",F1888&amp;""=""),"",IFERROR(INDEX('المنتجات'!$C$5:$C$204,MATCH($F1888,'المنتجات'!$A$5:$A$204,0))*G1888,0))</f>
        <v/>
      </c>
      <c r="N1888" s="18">
        <f>IF(AND(B1888&amp;""="",F1888&amp;""=""),"",IF(I1888="تم التسليم",IFERROR(INDEX('المحافظات'!$C$5:$C$44,MATCH($E1888,'المحافظات'!$A$5:$A$44,0)),0),IF(I1888="مرتجع",IFERROR(INDEX('المحافظات'!$D$5:$D$44,MATCH($E1888,'المحافظات'!$A$5:$A$44,0)),0),0)))</f>
        <v/>
      </c>
      <c r="O1888" s="18">
        <f>IF(AND(B1888&amp;""="",F1888&amp;""=""),"",IF(I1888="تم التسليم",K1888+L1888-M1888-N1888,IF(I1888="مرتجع",-N1888,IF(I1888="ملغي",0,""))))</f>
        <v/>
      </c>
      <c r="P1888" s="6">
        <f>IF(AND(B1888&amp;""="",F1888&amp;""=""),"",IF(NOT(ISNUMBER(MATCH(F1888,'المنتجات'!$A$5:$A$204,0))),"كود المنتج غير معروف",IF(NOT(ISNUMBER(MATCH(E1888,'المحافظات'!$A$5:$A$44,0))),"المنطقة غير معروفة",IF(K1888&lt;0,"الخصم أكبر من قيمة الطلب",IF(I1888&amp;""="","اكتب الحالة","")))))</f>
        <v/>
      </c>
    </row>
    <row r="1889">
      <c r="A1889" s="17" t="n"/>
      <c r="B1889" s="5" t="n"/>
      <c r="C1889" s="5" t="n"/>
      <c r="D1889" s="13" t="n"/>
      <c r="E1889" s="5" t="n"/>
      <c r="F1889" s="5" t="n"/>
      <c r="G1889" s="15" t="n"/>
      <c r="H1889" s="14" t="n"/>
      <c r="I1889" s="5" t="n"/>
      <c r="J1889" s="6">
        <f>IF(AND(B1889&amp;""="",F1889&amp;""=""),"",IFERROR(INDEX('المنتجات'!$B$5:$B$204,MATCH($F1889,'المنتجات'!$A$5:$A$204,0))&amp;"",""))</f>
        <v/>
      </c>
      <c r="K1889" s="18">
        <f>IF(AND(B1889&amp;""="",F1889&amp;""=""),"",IFERROR(INDEX('المنتجات'!$D$5:$D$204,MATCH($F1889,'المنتجات'!$A$5:$A$204,0))*G1889-H1889,0))</f>
        <v/>
      </c>
      <c r="L1889" s="18">
        <f>IF(AND(B1889&amp;""="",F1889&amp;""=""),"",IF(I1889="تم التسليم",IFERROR(INDEX('المحافظات'!$B$5:$B$44,MATCH($E1889,'المحافظات'!$A$5:$A$44,0)),0),0))</f>
        <v/>
      </c>
      <c r="M1889" s="18">
        <f>IF(AND(B1889&amp;""="",F1889&amp;""=""),"",IFERROR(INDEX('المنتجات'!$C$5:$C$204,MATCH($F1889,'المنتجات'!$A$5:$A$204,0))*G1889,0))</f>
        <v/>
      </c>
      <c r="N1889" s="18">
        <f>IF(AND(B1889&amp;""="",F1889&amp;""=""),"",IF(I1889="تم التسليم",IFERROR(INDEX('المحافظات'!$C$5:$C$44,MATCH($E1889,'المحافظات'!$A$5:$A$44,0)),0),IF(I1889="مرتجع",IFERROR(INDEX('المحافظات'!$D$5:$D$44,MATCH($E1889,'المحافظات'!$A$5:$A$44,0)),0),0)))</f>
        <v/>
      </c>
      <c r="O1889" s="18">
        <f>IF(AND(B1889&amp;""="",F1889&amp;""=""),"",IF(I1889="تم التسليم",K1889+L1889-M1889-N1889,IF(I1889="مرتجع",-N1889,IF(I1889="ملغي",0,""))))</f>
        <v/>
      </c>
      <c r="P1889" s="6">
        <f>IF(AND(B1889&amp;""="",F1889&amp;""=""),"",IF(NOT(ISNUMBER(MATCH(F1889,'المنتجات'!$A$5:$A$204,0))),"كود المنتج غير معروف",IF(NOT(ISNUMBER(MATCH(E1889,'المحافظات'!$A$5:$A$44,0))),"المنطقة غير معروفة",IF(K1889&lt;0,"الخصم أكبر من قيمة الطلب",IF(I1889&amp;""="","اكتب الحالة","")))))</f>
        <v/>
      </c>
    </row>
    <row r="1890">
      <c r="A1890" s="17" t="n"/>
      <c r="B1890" s="5" t="n"/>
      <c r="C1890" s="5" t="n"/>
      <c r="D1890" s="13" t="n"/>
      <c r="E1890" s="5" t="n"/>
      <c r="F1890" s="5" t="n"/>
      <c r="G1890" s="15" t="n"/>
      <c r="H1890" s="14" t="n"/>
      <c r="I1890" s="5" t="n"/>
      <c r="J1890" s="6">
        <f>IF(AND(B1890&amp;""="",F1890&amp;""=""),"",IFERROR(INDEX('المنتجات'!$B$5:$B$204,MATCH($F1890,'المنتجات'!$A$5:$A$204,0))&amp;"",""))</f>
        <v/>
      </c>
      <c r="K1890" s="18">
        <f>IF(AND(B1890&amp;""="",F1890&amp;""=""),"",IFERROR(INDEX('المنتجات'!$D$5:$D$204,MATCH($F1890,'المنتجات'!$A$5:$A$204,0))*G1890-H1890,0))</f>
        <v/>
      </c>
      <c r="L1890" s="18">
        <f>IF(AND(B1890&amp;""="",F1890&amp;""=""),"",IF(I1890="تم التسليم",IFERROR(INDEX('المحافظات'!$B$5:$B$44,MATCH($E1890,'المحافظات'!$A$5:$A$44,0)),0),0))</f>
        <v/>
      </c>
      <c r="M1890" s="18">
        <f>IF(AND(B1890&amp;""="",F1890&amp;""=""),"",IFERROR(INDEX('المنتجات'!$C$5:$C$204,MATCH($F1890,'المنتجات'!$A$5:$A$204,0))*G1890,0))</f>
        <v/>
      </c>
      <c r="N1890" s="18">
        <f>IF(AND(B1890&amp;""="",F1890&amp;""=""),"",IF(I1890="تم التسليم",IFERROR(INDEX('المحافظات'!$C$5:$C$44,MATCH($E1890,'المحافظات'!$A$5:$A$44,0)),0),IF(I1890="مرتجع",IFERROR(INDEX('المحافظات'!$D$5:$D$44,MATCH($E1890,'المحافظات'!$A$5:$A$44,0)),0),0)))</f>
        <v/>
      </c>
      <c r="O1890" s="18">
        <f>IF(AND(B1890&amp;""="",F1890&amp;""=""),"",IF(I1890="تم التسليم",K1890+L1890-M1890-N1890,IF(I1890="مرتجع",-N1890,IF(I1890="ملغي",0,""))))</f>
        <v/>
      </c>
      <c r="P1890" s="6">
        <f>IF(AND(B1890&amp;""="",F1890&amp;""=""),"",IF(NOT(ISNUMBER(MATCH(F1890,'المنتجات'!$A$5:$A$204,0))),"كود المنتج غير معروف",IF(NOT(ISNUMBER(MATCH(E1890,'المحافظات'!$A$5:$A$44,0))),"المنطقة غير معروفة",IF(K1890&lt;0,"الخصم أكبر من قيمة الطلب",IF(I1890&amp;""="","اكتب الحالة","")))))</f>
        <v/>
      </c>
    </row>
    <row r="1891">
      <c r="A1891" s="17" t="n"/>
      <c r="B1891" s="5" t="n"/>
      <c r="C1891" s="5" t="n"/>
      <c r="D1891" s="13" t="n"/>
      <c r="E1891" s="5" t="n"/>
      <c r="F1891" s="5" t="n"/>
      <c r="G1891" s="15" t="n"/>
      <c r="H1891" s="14" t="n"/>
      <c r="I1891" s="5" t="n"/>
      <c r="J1891" s="6">
        <f>IF(AND(B1891&amp;""="",F1891&amp;""=""),"",IFERROR(INDEX('المنتجات'!$B$5:$B$204,MATCH($F1891,'المنتجات'!$A$5:$A$204,0))&amp;"",""))</f>
        <v/>
      </c>
      <c r="K1891" s="18">
        <f>IF(AND(B1891&amp;""="",F1891&amp;""=""),"",IFERROR(INDEX('المنتجات'!$D$5:$D$204,MATCH($F1891,'المنتجات'!$A$5:$A$204,0))*G1891-H1891,0))</f>
        <v/>
      </c>
      <c r="L1891" s="18">
        <f>IF(AND(B1891&amp;""="",F1891&amp;""=""),"",IF(I1891="تم التسليم",IFERROR(INDEX('المحافظات'!$B$5:$B$44,MATCH($E1891,'المحافظات'!$A$5:$A$44,0)),0),0))</f>
        <v/>
      </c>
      <c r="M1891" s="18">
        <f>IF(AND(B1891&amp;""="",F1891&amp;""=""),"",IFERROR(INDEX('المنتجات'!$C$5:$C$204,MATCH($F1891,'المنتجات'!$A$5:$A$204,0))*G1891,0))</f>
        <v/>
      </c>
      <c r="N1891" s="18">
        <f>IF(AND(B1891&amp;""="",F1891&amp;""=""),"",IF(I1891="تم التسليم",IFERROR(INDEX('المحافظات'!$C$5:$C$44,MATCH($E1891,'المحافظات'!$A$5:$A$44,0)),0),IF(I1891="مرتجع",IFERROR(INDEX('المحافظات'!$D$5:$D$44,MATCH($E1891,'المحافظات'!$A$5:$A$44,0)),0),0)))</f>
        <v/>
      </c>
      <c r="O1891" s="18">
        <f>IF(AND(B1891&amp;""="",F1891&amp;""=""),"",IF(I1891="تم التسليم",K1891+L1891-M1891-N1891,IF(I1891="مرتجع",-N1891,IF(I1891="ملغي",0,""))))</f>
        <v/>
      </c>
      <c r="P1891" s="6">
        <f>IF(AND(B1891&amp;""="",F1891&amp;""=""),"",IF(NOT(ISNUMBER(MATCH(F1891,'المنتجات'!$A$5:$A$204,0))),"كود المنتج غير معروف",IF(NOT(ISNUMBER(MATCH(E1891,'المحافظات'!$A$5:$A$44,0))),"المنطقة غير معروفة",IF(K1891&lt;0,"الخصم أكبر من قيمة الطلب",IF(I1891&amp;""="","اكتب الحالة","")))))</f>
        <v/>
      </c>
    </row>
    <row r="1892">
      <c r="A1892" s="17" t="n"/>
      <c r="B1892" s="5" t="n"/>
      <c r="C1892" s="5" t="n"/>
      <c r="D1892" s="13" t="n"/>
      <c r="E1892" s="5" t="n"/>
      <c r="F1892" s="5" t="n"/>
      <c r="G1892" s="15" t="n"/>
      <c r="H1892" s="14" t="n"/>
      <c r="I1892" s="5" t="n"/>
      <c r="J1892" s="6">
        <f>IF(AND(B1892&amp;""="",F1892&amp;""=""),"",IFERROR(INDEX('المنتجات'!$B$5:$B$204,MATCH($F1892,'المنتجات'!$A$5:$A$204,0))&amp;"",""))</f>
        <v/>
      </c>
      <c r="K1892" s="18">
        <f>IF(AND(B1892&amp;""="",F1892&amp;""=""),"",IFERROR(INDEX('المنتجات'!$D$5:$D$204,MATCH($F1892,'المنتجات'!$A$5:$A$204,0))*G1892-H1892,0))</f>
        <v/>
      </c>
      <c r="L1892" s="18">
        <f>IF(AND(B1892&amp;""="",F1892&amp;""=""),"",IF(I1892="تم التسليم",IFERROR(INDEX('المحافظات'!$B$5:$B$44,MATCH($E1892,'المحافظات'!$A$5:$A$44,0)),0),0))</f>
        <v/>
      </c>
      <c r="M1892" s="18">
        <f>IF(AND(B1892&amp;""="",F1892&amp;""=""),"",IFERROR(INDEX('المنتجات'!$C$5:$C$204,MATCH($F1892,'المنتجات'!$A$5:$A$204,0))*G1892,0))</f>
        <v/>
      </c>
      <c r="N1892" s="18">
        <f>IF(AND(B1892&amp;""="",F1892&amp;""=""),"",IF(I1892="تم التسليم",IFERROR(INDEX('المحافظات'!$C$5:$C$44,MATCH($E1892,'المحافظات'!$A$5:$A$44,0)),0),IF(I1892="مرتجع",IFERROR(INDEX('المحافظات'!$D$5:$D$44,MATCH($E1892,'المحافظات'!$A$5:$A$44,0)),0),0)))</f>
        <v/>
      </c>
      <c r="O1892" s="18">
        <f>IF(AND(B1892&amp;""="",F1892&amp;""=""),"",IF(I1892="تم التسليم",K1892+L1892-M1892-N1892,IF(I1892="مرتجع",-N1892,IF(I1892="ملغي",0,""))))</f>
        <v/>
      </c>
      <c r="P1892" s="6">
        <f>IF(AND(B1892&amp;""="",F1892&amp;""=""),"",IF(NOT(ISNUMBER(MATCH(F1892,'المنتجات'!$A$5:$A$204,0))),"كود المنتج غير معروف",IF(NOT(ISNUMBER(MATCH(E1892,'المحافظات'!$A$5:$A$44,0))),"المنطقة غير معروفة",IF(K1892&lt;0,"الخصم أكبر من قيمة الطلب",IF(I1892&amp;""="","اكتب الحالة","")))))</f>
        <v/>
      </c>
    </row>
    <row r="1893">
      <c r="A1893" s="17" t="n"/>
      <c r="B1893" s="5" t="n"/>
      <c r="C1893" s="5" t="n"/>
      <c r="D1893" s="13" t="n"/>
      <c r="E1893" s="5" t="n"/>
      <c r="F1893" s="5" t="n"/>
      <c r="G1893" s="15" t="n"/>
      <c r="H1893" s="14" t="n"/>
      <c r="I1893" s="5" t="n"/>
      <c r="J1893" s="6">
        <f>IF(AND(B1893&amp;""="",F1893&amp;""=""),"",IFERROR(INDEX('المنتجات'!$B$5:$B$204,MATCH($F1893,'المنتجات'!$A$5:$A$204,0))&amp;"",""))</f>
        <v/>
      </c>
      <c r="K1893" s="18">
        <f>IF(AND(B1893&amp;""="",F1893&amp;""=""),"",IFERROR(INDEX('المنتجات'!$D$5:$D$204,MATCH($F1893,'المنتجات'!$A$5:$A$204,0))*G1893-H1893,0))</f>
        <v/>
      </c>
      <c r="L1893" s="18">
        <f>IF(AND(B1893&amp;""="",F1893&amp;""=""),"",IF(I1893="تم التسليم",IFERROR(INDEX('المحافظات'!$B$5:$B$44,MATCH($E1893,'المحافظات'!$A$5:$A$44,0)),0),0))</f>
        <v/>
      </c>
      <c r="M1893" s="18">
        <f>IF(AND(B1893&amp;""="",F1893&amp;""=""),"",IFERROR(INDEX('المنتجات'!$C$5:$C$204,MATCH($F1893,'المنتجات'!$A$5:$A$204,0))*G1893,0))</f>
        <v/>
      </c>
      <c r="N1893" s="18">
        <f>IF(AND(B1893&amp;""="",F1893&amp;""=""),"",IF(I1893="تم التسليم",IFERROR(INDEX('المحافظات'!$C$5:$C$44,MATCH($E1893,'المحافظات'!$A$5:$A$44,0)),0),IF(I1893="مرتجع",IFERROR(INDEX('المحافظات'!$D$5:$D$44,MATCH($E1893,'المحافظات'!$A$5:$A$44,0)),0),0)))</f>
        <v/>
      </c>
      <c r="O1893" s="18">
        <f>IF(AND(B1893&amp;""="",F1893&amp;""=""),"",IF(I1893="تم التسليم",K1893+L1893-M1893-N1893,IF(I1893="مرتجع",-N1893,IF(I1893="ملغي",0,""))))</f>
        <v/>
      </c>
      <c r="P1893" s="6">
        <f>IF(AND(B1893&amp;""="",F1893&amp;""=""),"",IF(NOT(ISNUMBER(MATCH(F1893,'المنتجات'!$A$5:$A$204,0))),"كود المنتج غير معروف",IF(NOT(ISNUMBER(MATCH(E1893,'المحافظات'!$A$5:$A$44,0))),"المنطقة غير معروفة",IF(K1893&lt;0,"الخصم أكبر من قيمة الطلب",IF(I1893&amp;""="","اكتب الحالة","")))))</f>
        <v/>
      </c>
    </row>
    <row r="1894">
      <c r="A1894" s="17" t="n"/>
      <c r="B1894" s="5" t="n"/>
      <c r="C1894" s="5" t="n"/>
      <c r="D1894" s="13" t="n"/>
      <c r="E1894" s="5" t="n"/>
      <c r="F1894" s="5" t="n"/>
      <c r="G1894" s="15" t="n"/>
      <c r="H1894" s="14" t="n"/>
      <c r="I1894" s="5" t="n"/>
      <c r="J1894" s="6">
        <f>IF(AND(B1894&amp;""="",F1894&amp;""=""),"",IFERROR(INDEX('المنتجات'!$B$5:$B$204,MATCH($F1894,'المنتجات'!$A$5:$A$204,0))&amp;"",""))</f>
        <v/>
      </c>
      <c r="K1894" s="18">
        <f>IF(AND(B1894&amp;""="",F1894&amp;""=""),"",IFERROR(INDEX('المنتجات'!$D$5:$D$204,MATCH($F1894,'المنتجات'!$A$5:$A$204,0))*G1894-H1894,0))</f>
        <v/>
      </c>
      <c r="L1894" s="18">
        <f>IF(AND(B1894&amp;""="",F1894&amp;""=""),"",IF(I1894="تم التسليم",IFERROR(INDEX('المحافظات'!$B$5:$B$44,MATCH($E1894,'المحافظات'!$A$5:$A$44,0)),0),0))</f>
        <v/>
      </c>
      <c r="M1894" s="18">
        <f>IF(AND(B1894&amp;""="",F1894&amp;""=""),"",IFERROR(INDEX('المنتجات'!$C$5:$C$204,MATCH($F1894,'المنتجات'!$A$5:$A$204,0))*G1894,0))</f>
        <v/>
      </c>
      <c r="N1894" s="18">
        <f>IF(AND(B1894&amp;""="",F1894&amp;""=""),"",IF(I1894="تم التسليم",IFERROR(INDEX('المحافظات'!$C$5:$C$44,MATCH($E1894,'المحافظات'!$A$5:$A$44,0)),0),IF(I1894="مرتجع",IFERROR(INDEX('المحافظات'!$D$5:$D$44,MATCH($E1894,'المحافظات'!$A$5:$A$44,0)),0),0)))</f>
        <v/>
      </c>
      <c r="O1894" s="18">
        <f>IF(AND(B1894&amp;""="",F1894&amp;""=""),"",IF(I1894="تم التسليم",K1894+L1894-M1894-N1894,IF(I1894="مرتجع",-N1894,IF(I1894="ملغي",0,""))))</f>
        <v/>
      </c>
      <c r="P1894" s="6">
        <f>IF(AND(B1894&amp;""="",F1894&amp;""=""),"",IF(NOT(ISNUMBER(MATCH(F1894,'المنتجات'!$A$5:$A$204,0))),"كود المنتج غير معروف",IF(NOT(ISNUMBER(MATCH(E1894,'المحافظات'!$A$5:$A$44,0))),"المنطقة غير معروفة",IF(K1894&lt;0,"الخصم أكبر من قيمة الطلب",IF(I1894&amp;""="","اكتب الحالة","")))))</f>
        <v/>
      </c>
    </row>
    <row r="1895">
      <c r="A1895" s="17" t="n"/>
      <c r="B1895" s="5" t="n"/>
      <c r="C1895" s="5" t="n"/>
      <c r="D1895" s="13" t="n"/>
      <c r="E1895" s="5" t="n"/>
      <c r="F1895" s="5" t="n"/>
      <c r="G1895" s="15" t="n"/>
      <c r="H1895" s="14" t="n"/>
      <c r="I1895" s="5" t="n"/>
      <c r="J1895" s="6">
        <f>IF(AND(B1895&amp;""="",F1895&amp;""=""),"",IFERROR(INDEX('المنتجات'!$B$5:$B$204,MATCH($F1895,'المنتجات'!$A$5:$A$204,0))&amp;"",""))</f>
        <v/>
      </c>
      <c r="K1895" s="18">
        <f>IF(AND(B1895&amp;""="",F1895&amp;""=""),"",IFERROR(INDEX('المنتجات'!$D$5:$D$204,MATCH($F1895,'المنتجات'!$A$5:$A$204,0))*G1895-H1895,0))</f>
        <v/>
      </c>
      <c r="L1895" s="18">
        <f>IF(AND(B1895&amp;""="",F1895&amp;""=""),"",IF(I1895="تم التسليم",IFERROR(INDEX('المحافظات'!$B$5:$B$44,MATCH($E1895,'المحافظات'!$A$5:$A$44,0)),0),0))</f>
        <v/>
      </c>
      <c r="M1895" s="18">
        <f>IF(AND(B1895&amp;""="",F1895&amp;""=""),"",IFERROR(INDEX('المنتجات'!$C$5:$C$204,MATCH($F1895,'المنتجات'!$A$5:$A$204,0))*G1895,0))</f>
        <v/>
      </c>
      <c r="N1895" s="18">
        <f>IF(AND(B1895&amp;""="",F1895&amp;""=""),"",IF(I1895="تم التسليم",IFERROR(INDEX('المحافظات'!$C$5:$C$44,MATCH($E1895,'المحافظات'!$A$5:$A$44,0)),0),IF(I1895="مرتجع",IFERROR(INDEX('المحافظات'!$D$5:$D$44,MATCH($E1895,'المحافظات'!$A$5:$A$44,0)),0),0)))</f>
        <v/>
      </c>
      <c r="O1895" s="18">
        <f>IF(AND(B1895&amp;""="",F1895&amp;""=""),"",IF(I1895="تم التسليم",K1895+L1895-M1895-N1895,IF(I1895="مرتجع",-N1895,IF(I1895="ملغي",0,""))))</f>
        <v/>
      </c>
      <c r="P1895" s="6">
        <f>IF(AND(B1895&amp;""="",F1895&amp;""=""),"",IF(NOT(ISNUMBER(MATCH(F1895,'المنتجات'!$A$5:$A$204,0))),"كود المنتج غير معروف",IF(NOT(ISNUMBER(MATCH(E1895,'المحافظات'!$A$5:$A$44,0))),"المنطقة غير معروفة",IF(K1895&lt;0,"الخصم أكبر من قيمة الطلب",IF(I1895&amp;""="","اكتب الحالة","")))))</f>
        <v/>
      </c>
    </row>
    <row r="1896">
      <c r="A1896" s="17" t="n"/>
      <c r="B1896" s="5" t="n"/>
      <c r="C1896" s="5" t="n"/>
      <c r="D1896" s="13" t="n"/>
      <c r="E1896" s="5" t="n"/>
      <c r="F1896" s="5" t="n"/>
      <c r="G1896" s="15" t="n"/>
      <c r="H1896" s="14" t="n"/>
      <c r="I1896" s="5" t="n"/>
      <c r="J1896" s="6">
        <f>IF(AND(B1896&amp;""="",F1896&amp;""=""),"",IFERROR(INDEX('المنتجات'!$B$5:$B$204,MATCH($F1896,'المنتجات'!$A$5:$A$204,0))&amp;"",""))</f>
        <v/>
      </c>
      <c r="K1896" s="18">
        <f>IF(AND(B1896&amp;""="",F1896&amp;""=""),"",IFERROR(INDEX('المنتجات'!$D$5:$D$204,MATCH($F1896,'المنتجات'!$A$5:$A$204,0))*G1896-H1896,0))</f>
        <v/>
      </c>
      <c r="L1896" s="18">
        <f>IF(AND(B1896&amp;""="",F1896&amp;""=""),"",IF(I1896="تم التسليم",IFERROR(INDEX('المحافظات'!$B$5:$B$44,MATCH($E1896,'المحافظات'!$A$5:$A$44,0)),0),0))</f>
        <v/>
      </c>
      <c r="M1896" s="18">
        <f>IF(AND(B1896&amp;""="",F1896&amp;""=""),"",IFERROR(INDEX('المنتجات'!$C$5:$C$204,MATCH($F1896,'المنتجات'!$A$5:$A$204,0))*G1896,0))</f>
        <v/>
      </c>
      <c r="N1896" s="18">
        <f>IF(AND(B1896&amp;""="",F1896&amp;""=""),"",IF(I1896="تم التسليم",IFERROR(INDEX('المحافظات'!$C$5:$C$44,MATCH($E1896,'المحافظات'!$A$5:$A$44,0)),0),IF(I1896="مرتجع",IFERROR(INDEX('المحافظات'!$D$5:$D$44,MATCH($E1896,'المحافظات'!$A$5:$A$44,0)),0),0)))</f>
        <v/>
      </c>
      <c r="O1896" s="18">
        <f>IF(AND(B1896&amp;""="",F1896&amp;""=""),"",IF(I1896="تم التسليم",K1896+L1896-M1896-N1896,IF(I1896="مرتجع",-N1896,IF(I1896="ملغي",0,""))))</f>
        <v/>
      </c>
      <c r="P1896" s="6">
        <f>IF(AND(B1896&amp;""="",F1896&amp;""=""),"",IF(NOT(ISNUMBER(MATCH(F1896,'المنتجات'!$A$5:$A$204,0))),"كود المنتج غير معروف",IF(NOT(ISNUMBER(MATCH(E1896,'المحافظات'!$A$5:$A$44,0))),"المنطقة غير معروفة",IF(K1896&lt;0,"الخصم أكبر من قيمة الطلب",IF(I1896&amp;""="","اكتب الحالة","")))))</f>
        <v/>
      </c>
    </row>
    <row r="1897">
      <c r="A1897" s="17" t="n"/>
      <c r="B1897" s="5" t="n"/>
      <c r="C1897" s="5" t="n"/>
      <c r="D1897" s="13" t="n"/>
      <c r="E1897" s="5" t="n"/>
      <c r="F1897" s="5" t="n"/>
      <c r="G1897" s="15" t="n"/>
      <c r="H1897" s="14" t="n"/>
      <c r="I1897" s="5" t="n"/>
      <c r="J1897" s="6">
        <f>IF(AND(B1897&amp;""="",F1897&amp;""=""),"",IFERROR(INDEX('المنتجات'!$B$5:$B$204,MATCH($F1897,'المنتجات'!$A$5:$A$204,0))&amp;"",""))</f>
        <v/>
      </c>
      <c r="K1897" s="18">
        <f>IF(AND(B1897&amp;""="",F1897&amp;""=""),"",IFERROR(INDEX('المنتجات'!$D$5:$D$204,MATCH($F1897,'المنتجات'!$A$5:$A$204,0))*G1897-H1897,0))</f>
        <v/>
      </c>
      <c r="L1897" s="18">
        <f>IF(AND(B1897&amp;""="",F1897&amp;""=""),"",IF(I1897="تم التسليم",IFERROR(INDEX('المحافظات'!$B$5:$B$44,MATCH($E1897,'المحافظات'!$A$5:$A$44,0)),0),0))</f>
        <v/>
      </c>
      <c r="M1897" s="18">
        <f>IF(AND(B1897&amp;""="",F1897&amp;""=""),"",IFERROR(INDEX('المنتجات'!$C$5:$C$204,MATCH($F1897,'المنتجات'!$A$5:$A$204,0))*G1897,0))</f>
        <v/>
      </c>
      <c r="N1897" s="18">
        <f>IF(AND(B1897&amp;""="",F1897&amp;""=""),"",IF(I1897="تم التسليم",IFERROR(INDEX('المحافظات'!$C$5:$C$44,MATCH($E1897,'المحافظات'!$A$5:$A$44,0)),0),IF(I1897="مرتجع",IFERROR(INDEX('المحافظات'!$D$5:$D$44,MATCH($E1897,'المحافظات'!$A$5:$A$44,0)),0),0)))</f>
        <v/>
      </c>
      <c r="O1897" s="18">
        <f>IF(AND(B1897&amp;""="",F1897&amp;""=""),"",IF(I1897="تم التسليم",K1897+L1897-M1897-N1897,IF(I1897="مرتجع",-N1897,IF(I1897="ملغي",0,""))))</f>
        <v/>
      </c>
      <c r="P1897" s="6">
        <f>IF(AND(B1897&amp;""="",F1897&amp;""=""),"",IF(NOT(ISNUMBER(MATCH(F1897,'المنتجات'!$A$5:$A$204,0))),"كود المنتج غير معروف",IF(NOT(ISNUMBER(MATCH(E1897,'المحافظات'!$A$5:$A$44,0))),"المنطقة غير معروفة",IF(K1897&lt;0,"الخصم أكبر من قيمة الطلب",IF(I1897&amp;""="","اكتب الحالة","")))))</f>
        <v/>
      </c>
    </row>
    <row r="1898">
      <c r="A1898" s="17" t="n"/>
      <c r="B1898" s="5" t="n"/>
      <c r="C1898" s="5" t="n"/>
      <c r="D1898" s="13" t="n"/>
      <c r="E1898" s="5" t="n"/>
      <c r="F1898" s="5" t="n"/>
      <c r="G1898" s="15" t="n"/>
      <c r="H1898" s="14" t="n"/>
      <c r="I1898" s="5" t="n"/>
      <c r="J1898" s="6">
        <f>IF(AND(B1898&amp;""="",F1898&amp;""=""),"",IFERROR(INDEX('المنتجات'!$B$5:$B$204,MATCH($F1898,'المنتجات'!$A$5:$A$204,0))&amp;"",""))</f>
        <v/>
      </c>
      <c r="K1898" s="18">
        <f>IF(AND(B1898&amp;""="",F1898&amp;""=""),"",IFERROR(INDEX('المنتجات'!$D$5:$D$204,MATCH($F1898,'المنتجات'!$A$5:$A$204,0))*G1898-H1898,0))</f>
        <v/>
      </c>
      <c r="L1898" s="18">
        <f>IF(AND(B1898&amp;""="",F1898&amp;""=""),"",IF(I1898="تم التسليم",IFERROR(INDEX('المحافظات'!$B$5:$B$44,MATCH($E1898,'المحافظات'!$A$5:$A$44,0)),0),0))</f>
        <v/>
      </c>
      <c r="M1898" s="18">
        <f>IF(AND(B1898&amp;""="",F1898&amp;""=""),"",IFERROR(INDEX('المنتجات'!$C$5:$C$204,MATCH($F1898,'المنتجات'!$A$5:$A$204,0))*G1898,0))</f>
        <v/>
      </c>
      <c r="N1898" s="18">
        <f>IF(AND(B1898&amp;""="",F1898&amp;""=""),"",IF(I1898="تم التسليم",IFERROR(INDEX('المحافظات'!$C$5:$C$44,MATCH($E1898,'المحافظات'!$A$5:$A$44,0)),0),IF(I1898="مرتجع",IFERROR(INDEX('المحافظات'!$D$5:$D$44,MATCH($E1898,'المحافظات'!$A$5:$A$44,0)),0),0)))</f>
        <v/>
      </c>
      <c r="O1898" s="18">
        <f>IF(AND(B1898&amp;""="",F1898&amp;""=""),"",IF(I1898="تم التسليم",K1898+L1898-M1898-N1898,IF(I1898="مرتجع",-N1898,IF(I1898="ملغي",0,""))))</f>
        <v/>
      </c>
      <c r="P1898" s="6">
        <f>IF(AND(B1898&amp;""="",F1898&amp;""=""),"",IF(NOT(ISNUMBER(MATCH(F1898,'المنتجات'!$A$5:$A$204,0))),"كود المنتج غير معروف",IF(NOT(ISNUMBER(MATCH(E1898,'المحافظات'!$A$5:$A$44,0))),"المنطقة غير معروفة",IF(K1898&lt;0,"الخصم أكبر من قيمة الطلب",IF(I1898&amp;""="","اكتب الحالة","")))))</f>
        <v/>
      </c>
    </row>
    <row r="1899">
      <c r="A1899" s="17" t="n"/>
      <c r="B1899" s="5" t="n"/>
      <c r="C1899" s="5" t="n"/>
      <c r="D1899" s="13" t="n"/>
      <c r="E1899" s="5" t="n"/>
      <c r="F1899" s="5" t="n"/>
      <c r="G1899" s="15" t="n"/>
      <c r="H1899" s="14" t="n"/>
      <c r="I1899" s="5" t="n"/>
      <c r="J1899" s="6">
        <f>IF(AND(B1899&amp;""="",F1899&amp;""=""),"",IFERROR(INDEX('المنتجات'!$B$5:$B$204,MATCH($F1899,'المنتجات'!$A$5:$A$204,0))&amp;"",""))</f>
        <v/>
      </c>
      <c r="K1899" s="18">
        <f>IF(AND(B1899&amp;""="",F1899&amp;""=""),"",IFERROR(INDEX('المنتجات'!$D$5:$D$204,MATCH($F1899,'المنتجات'!$A$5:$A$204,0))*G1899-H1899,0))</f>
        <v/>
      </c>
      <c r="L1899" s="18">
        <f>IF(AND(B1899&amp;""="",F1899&amp;""=""),"",IF(I1899="تم التسليم",IFERROR(INDEX('المحافظات'!$B$5:$B$44,MATCH($E1899,'المحافظات'!$A$5:$A$44,0)),0),0))</f>
        <v/>
      </c>
      <c r="M1899" s="18">
        <f>IF(AND(B1899&amp;""="",F1899&amp;""=""),"",IFERROR(INDEX('المنتجات'!$C$5:$C$204,MATCH($F1899,'المنتجات'!$A$5:$A$204,0))*G1899,0))</f>
        <v/>
      </c>
      <c r="N1899" s="18">
        <f>IF(AND(B1899&amp;""="",F1899&amp;""=""),"",IF(I1899="تم التسليم",IFERROR(INDEX('المحافظات'!$C$5:$C$44,MATCH($E1899,'المحافظات'!$A$5:$A$44,0)),0),IF(I1899="مرتجع",IFERROR(INDEX('المحافظات'!$D$5:$D$44,MATCH($E1899,'المحافظات'!$A$5:$A$44,0)),0),0)))</f>
        <v/>
      </c>
      <c r="O1899" s="18">
        <f>IF(AND(B1899&amp;""="",F1899&amp;""=""),"",IF(I1899="تم التسليم",K1899+L1899-M1899-N1899,IF(I1899="مرتجع",-N1899,IF(I1899="ملغي",0,""))))</f>
        <v/>
      </c>
      <c r="P1899" s="6">
        <f>IF(AND(B1899&amp;""="",F1899&amp;""=""),"",IF(NOT(ISNUMBER(MATCH(F1899,'المنتجات'!$A$5:$A$204,0))),"كود المنتج غير معروف",IF(NOT(ISNUMBER(MATCH(E1899,'المحافظات'!$A$5:$A$44,0))),"المنطقة غير معروفة",IF(K1899&lt;0,"الخصم أكبر من قيمة الطلب",IF(I1899&amp;""="","اكتب الحالة","")))))</f>
        <v/>
      </c>
    </row>
    <row r="1900">
      <c r="A1900" s="17" t="n"/>
      <c r="B1900" s="5" t="n"/>
      <c r="C1900" s="5" t="n"/>
      <c r="D1900" s="13" t="n"/>
      <c r="E1900" s="5" t="n"/>
      <c r="F1900" s="5" t="n"/>
      <c r="G1900" s="15" t="n"/>
      <c r="H1900" s="14" t="n"/>
      <c r="I1900" s="5" t="n"/>
      <c r="J1900" s="6">
        <f>IF(AND(B1900&amp;""="",F1900&amp;""=""),"",IFERROR(INDEX('المنتجات'!$B$5:$B$204,MATCH($F1900,'المنتجات'!$A$5:$A$204,0))&amp;"",""))</f>
        <v/>
      </c>
      <c r="K1900" s="18">
        <f>IF(AND(B1900&amp;""="",F1900&amp;""=""),"",IFERROR(INDEX('المنتجات'!$D$5:$D$204,MATCH($F1900,'المنتجات'!$A$5:$A$204,0))*G1900-H1900,0))</f>
        <v/>
      </c>
      <c r="L1900" s="18">
        <f>IF(AND(B1900&amp;""="",F1900&amp;""=""),"",IF(I1900="تم التسليم",IFERROR(INDEX('المحافظات'!$B$5:$B$44,MATCH($E1900,'المحافظات'!$A$5:$A$44,0)),0),0))</f>
        <v/>
      </c>
      <c r="M1900" s="18">
        <f>IF(AND(B1900&amp;""="",F1900&amp;""=""),"",IFERROR(INDEX('المنتجات'!$C$5:$C$204,MATCH($F1900,'المنتجات'!$A$5:$A$204,0))*G1900,0))</f>
        <v/>
      </c>
      <c r="N1900" s="18">
        <f>IF(AND(B1900&amp;""="",F1900&amp;""=""),"",IF(I1900="تم التسليم",IFERROR(INDEX('المحافظات'!$C$5:$C$44,MATCH($E1900,'المحافظات'!$A$5:$A$44,0)),0),IF(I1900="مرتجع",IFERROR(INDEX('المحافظات'!$D$5:$D$44,MATCH($E1900,'المحافظات'!$A$5:$A$44,0)),0),0)))</f>
        <v/>
      </c>
      <c r="O1900" s="18">
        <f>IF(AND(B1900&amp;""="",F1900&amp;""=""),"",IF(I1900="تم التسليم",K1900+L1900-M1900-N1900,IF(I1900="مرتجع",-N1900,IF(I1900="ملغي",0,""))))</f>
        <v/>
      </c>
      <c r="P1900" s="6">
        <f>IF(AND(B1900&amp;""="",F1900&amp;""=""),"",IF(NOT(ISNUMBER(MATCH(F1900,'المنتجات'!$A$5:$A$204,0))),"كود المنتج غير معروف",IF(NOT(ISNUMBER(MATCH(E1900,'المحافظات'!$A$5:$A$44,0))),"المنطقة غير معروفة",IF(K1900&lt;0,"الخصم أكبر من قيمة الطلب",IF(I1900&amp;""="","اكتب الحالة","")))))</f>
        <v/>
      </c>
    </row>
    <row r="1901">
      <c r="A1901" s="17" t="n"/>
      <c r="B1901" s="5" t="n"/>
      <c r="C1901" s="5" t="n"/>
      <c r="D1901" s="13" t="n"/>
      <c r="E1901" s="5" t="n"/>
      <c r="F1901" s="5" t="n"/>
      <c r="G1901" s="15" t="n"/>
      <c r="H1901" s="14" t="n"/>
      <c r="I1901" s="5" t="n"/>
      <c r="J1901" s="6">
        <f>IF(AND(B1901&amp;""="",F1901&amp;""=""),"",IFERROR(INDEX('المنتجات'!$B$5:$B$204,MATCH($F1901,'المنتجات'!$A$5:$A$204,0))&amp;"",""))</f>
        <v/>
      </c>
      <c r="K1901" s="18">
        <f>IF(AND(B1901&amp;""="",F1901&amp;""=""),"",IFERROR(INDEX('المنتجات'!$D$5:$D$204,MATCH($F1901,'المنتجات'!$A$5:$A$204,0))*G1901-H1901,0))</f>
        <v/>
      </c>
      <c r="L1901" s="18">
        <f>IF(AND(B1901&amp;""="",F1901&amp;""=""),"",IF(I1901="تم التسليم",IFERROR(INDEX('المحافظات'!$B$5:$B$44,MATCH($E1901,'المحافظات'!$A$5:$A$44,0)),0),0))</f>
        <v/>
      </c>
      <c r="M1901" s="18">
        <f>IF(AND(B1901&amp;""="",F1901&amp;""=""),"",IFERROR(INDEX('المنتجات'!$C$5:$C$204,MATCH($F1901,'المنتجات'!$A$5:$A$204,0))*G1901,0))</f>
        <v/>
      </c>
      <c r="N1901" s="18">
        <f>IF(AND(B1901&amp;""="",F1901&amp;""=""),"",IF(I1901="تم التسليم",IFERROR(INDEX('المحافظات'!$C$5:$C$44,MATCH($E1901,'المحافظات'!$A$5:$A$44,0)),0),IF(I1901="مرتجع",IFERROR(INDEX('المحافظات'!$D$5:$D$44,MATCH($E1901,'المحافظات'!$A$5:$A$44,0)),0),0)))</f>
        <v/>
      </c>
      <c r="O1901" s="18">
        <f>IF(AND(B1901&amp;""="",F1901&amp;""=""),"",IF(I1901="تم التسليم",K1901+L1901-M1901-N1901,IF(I1901="مرتجع",-N1901,IF(I1901="ملغي",0,""))))</f>
        <v/>
      </c>
      <c r="P1901" s="6">
        <f>IF(AND(B1901&amp;""="",F1901&amp;""=""),"",IF(NOT(ISNUMBER(MATCH(F1901,'المنتجات'!$A$5:$A$204,0))),"كود المنتج غير معروف",IF(NOT(ISNUMBER(MATCH(E1901,'المحافظات'!$A$5:$A$44,0))),"المنطقة غير معروفة",IF(K1901&lt;0,"الخصم أكبر من قيمة الطلب",IF(I1901&amp;""="","اكتب الحالة","")))))</f>
        <v/>
      </c>
    </row>
    <row r="1902">
      <c r="A1902" s="17" t="n"/>
      <c r="B1902" s="5" t="n"/>
      <c r="C1902" s="5" t="n"/>
      <c r="D1902" s="13" t="n"/>
      <c r="E1902" s="5" t="n"/>
      <c r="F1902" s="5" t="n"/>
      <c r="G1902" s="15" t="n"/>
      <c r="H1902" s="14" t="n"/>
      <c r="I1902" s="5" t="n"/>
      <c r="J1902" s="6">
        <f>IF(AND(B1902&amp;""="",F1902&amp;""=""),"",IFERROR(INDEX('المنتجات'!$B$5:$B$204,MATCH($F1902,'المنتجات'!$A$5:$A$204,0))&amp;"",""))</f>
        <v/>
      </c>
      <c r="K1902" s="18">
        <f>IF(AND(B1902&amp;""="",F1902&amp;""=""),"",IFERROR(INDEX('المنتجات'!$D$5:$D$204,MATCH($F1902,'المنتجات'!$A$5:$A$204,0))*G1902-H1902,0))</f>
        <v/>
      </c>
      <c r="L1902" s="18">
        <f>IF(AND(B1902&amp;""="",F1902&amp;""=""),"",IF(I1902="تم التسليم",IFERROR(INDEX('المحافظات'!$B$5:$B$44,MATCH($E1902,'المحافظات'!$A$5:$A$44,0)),0),0))</f>
        <v/>
      </c>
      <c r="M1902" s="18">
        <f>IF(AND(B1902&amp;""="",F1902&amp;""=""),"",IFERROR(INDEX('المنتجات'!$C$5:$C$204,MATCH($F1902,'المنتجات'!$A$5:$A$204,0))*G1902,0))</f>
        <v/>
      </c>
      <c r="N1902" s="18">
        <f>IF(AND(B1902&amp;""="",F1902&amp;""=""),"",IF(I1902="تم التسليم",IFERROR(INDEX('المحافظات'!$C$5:$C$44,MATCH($E1902,'المحافظات'!$A$5:$A$44,0)),0),IF(I1902="مرتجع",IFERROR(INDEX('المحافظات'!$D$5:$D$44,MATCH($E1902,'المحافظات'!$A$5:$A$44,0)),0),0)))</f>
        <v/>
      </c>
      <c r="O1902" s="18">
        <f>IF(AND(B1902&amp;""="",F1902&amp;""=""),"",IF(I1902="تم التسليم",K1902+L1902-M1902-N1902,IF(I1902="مرتجع",-N1902,IF(I1902="ملغي",0,""))))</f>
        <v/>
      </c>
      <c r="P1902" s="6">
        <f>IF(AND(B1902&amp;""="",F1902&amp;""=""),"",IF(NOT(ISNUMBER(MATCH(F1902,'المنتجات'!$A$5:$A$204,0))),"كود المنتج غير معروف",IF(NOT(ISNUMBER(MATCH(E1902,'المحافظات'!$A$5:$A$44,0))),"المنطقة غير معروفة",IF(K1902&lt;0,"الخصم أكبر من قيمة الطلب",IF(I1902&amp;""="","اكتب الحالة","")))))</f>
        <v/>
      </c>
    </row>
    <row r="1903">
      <c r="A1903" s="17" t="n"/>
      <c r="B1903" s="5" t="n"/>
      <c r="C1903" s="5" t="n"/>
      <c r="D1903" s="13" t="n"/>
      <c r="E1903" s="5" t="n"/>
      <c r="F1903" s="5" t="n"/>
      <c r="G1903" s="15" t="n"/>
      <c r="H1903" s="14" t="n"/>
      <c r="I1903" s="5" t="n"/>
      <c r="J1903" s="6">
        <f>IF(AND(B1903&amp;""="",F1903&amp;""=""),"",IFERROR(INDEX('المنتجات'!$B$5:$B$204,MATCH($F1903,'المنتجات'!$A$5:$A$204,0))&amp;"",""))</f>
        <v/>
      </c>
      <c r="K1903" s="18">
        <f>IF(AND(B1903&amp;""="",F1903&amp;""=""),"",IFERROR(INDEX('المنتجات'!$D$5:$D$204,MATCH($F1903,'المنتجات'!$A$5:$A$204,0))*G1903-H1903,0))</f>
        <v/>
      </c>
      <c r="L1903" s="18">
        <f>IF(AND(B1903&amp;""="",F1903&amp;""=""),"",IF(I1903="تم التسليم",IFERROR(INDEX('المحافظات'!$B$5:$B$44,MATCH($E1903,'المحافظات'!$A$5:$A$44,0)),0),0))</f>
        <v/>
      </c>
      <c r="M1903" s="18">
        <f>IF(AND(B1903&amp;""="",F1903&amp;""=""),"",IFERROR(INDEX('المنتجات'!$C$5:$C$204,MATCH($F1903,'المنتجات'!$A$5:$A$204,0))*G1903,0))</f>
        <v/>
      </c>
      <c r="N1903" s="18">
        <f>IF(AND(B1903&amp;""="",F1903&amp;""=""),"",IF(I1903="تم التسليم",IFERROR(INDEX('المحافظات'!$C$5:$C$44,MATCH($E1903,'المحافظات'!$A$5:$A$44,0)),0),IF(I1903="مرتجع",IFERROR(INDEX('المحافظات'!$D$5:$D$44,MATCH($E1903,'المحافظات'!$A$5:$A$44,0)),0),0)))</f>
        <v/>
      </c>
      <c r="O1903" s="18">
        <f>IF(AND(B1903&amp;""="",F1903&amp;""=""),"",IF(I1903="تم التسليم",K1903+L1903-M1903-N1903,IF(I1903="مرتجع",-N1903,IF(I1903="ملغي",0,""))))</f>
        <v/>
      </c>
      <c r="P1903" s="6">
        <f>IF(AND(B1903&amp;""="",F1903&amp;""=""),"",IF(NOT(ISNUMBER(MATCH(F1903,'المنتجات'!$A$5:$A$204,0))),"كود المنتج غير معروف",IF(NOT(ISNUMBER(MATCH(E1903,'المحافظات'!$A$5:$A$44,0))),"المنطقة غير معروفة",IF(K1903&lt;0,"الخصم أكبر من قيمة الطلب",IF(I1903&amp;""="","اكتب الحالة","")))))</f>
        <v/>
      </c>
    </row>
    <row r="1904">
      <c r="A1904" s="17" t="n"/>
      <c r="B1904" s="5" t="n"/>
      <c r="C1904" s="5" t="n"/>
      <c r="D1904" s="13" t="n"/>
      <c r="E1904" s="5" t="n"/>
      <c r="F1904" s="5" t="n"/>
      <c r="G1904" s="15" t="n"/>
      <c r="H1904" s="14" t="n"/>
      <c r="I1904" s="5" t="n"/>
      <c r="J1904" s="6">
        <f>IF(AND(B1904&amp;""="",F1904&amp;""=""),"",IFERROR(INDEX('المنتجات'!$B$5:$B$204,MATCH($F1904,'المنتجات'!$A$5:$A$204,0))&amp;"",""))</f>
        <v/>
      </c>
      <c r="K1904" s="18">
        <f>IF(AND(B1904&amp;""="",F1904&amp;""=""),"",IFERROR(INDEX('المنتجات'!$D$5:$D$204,MATCH($F1904,'المنتجات'!$A$5:$A$204,0))*G1904-H1904,0))</f>
        <v/>
      </c>
      <c r="L1904" s="18">
        <f>IF(AND(B1904&amp;""="",F1904&amp;""=""),"",IF(I1904="تم التسليم",IFERROR(INDEX('المحافظات'!$B$5:$B$44,MATCH($E1904,'المحافظات'!$A$5:$A$44,0)),0),0))</f>
        <v/>
      </c>
      <c r="M1904" s="18">
        <f>IF(AND(B1904&amp;""="",F1904&amp;""=""),"",IFERROR(INDEX('المنتجات'!$C$5:$C$204,MATCH($F1904,'المنتجات'!$A$5:$A$204,0))*G1904,0))</f>
        <v/>
      </c>
      <c r="N1904" s="18">
        <f>IF(AND(B1904&amp;""="",F1904&amp;""=""),"",IF(I1904="تم التسليم",IFERROR(INDEX('المحافظات'!$C$5:$C$44,MATCH($E1904,'المحافظات'!$A$5:$A$44,0)),0),IF(I1904="مرتجع",IFERROR(INDEX('المحافظات'!$D$5:$D$44,MATCH($E1904,'المحافظات'!$A$5:$A$44,0)),0),0)))</f>
        <v/>
      </c>
      <c r="O1904" s="18">
        <f>IF(AND(B1904&amp;""="",F1904&amp;""=""),"",IF(I1904="تم التسليم",K1904+L1904-M1904-N1904,IF(I1904="مرتجع",-N1904,IF(I1904="ملغي",0,""))))</f>
        <v/>
      </c>
      <c r="P1904" s="6">
        <f>IF(AND(B1904&amp;""="",F1904&amp;""=""),"",IF(NOT(ISNUMBER(MATCH(F1904,'المنتجات'!$A$5:$A$204,0))),"كود المنتج غير معروف",IF(NOT(ISNUMBER(MATCH(E1904,'المحافظات'!$A$5:$A$44,0))),"المنطقة غير معروفة",IF(K1904&lt;0,"الخصم أكبر من قيمة الطلب",IF(I1904&amp;""="","اكتب الحالة","")))))</f>
        <v/>
      </c>
    </row>
    <row r="1905">
      <c r="A1905" s="17" t="n"/>
      <c r="B1905" s="5" t="n"/>
      <c r="C1905" s="5" t="n"/>
      <c r="D1905" s="13" t="n"/>
      <c r="E1905" s="5" t="n"/>
      <c r="F1905" s="5" t="n"/>
      <c r="G1905" s="15" t="n"/>
      <c r="H1905" s="14" t="n"/>
      <c r="I1905" s="5" t="n"/>
      <c r="J1905" s="6">
        <f>IF(AND(B1905&amp;""="",F1905&amp;""=""),"",IFERROR(INDEX('المنتجات'!$B$5:$B$204,MATCH($F1905,'المنتجات'!$A$5:$A$204,0))&amp;"",""))</f>
        <v/>
      </c>
      <c r="K1905" s="18">
        <f>IF(AND(B1905&amp;""="",F1905&amp;""=""),"",IFERROR(INDEX('المنتجات'!$D$5:$D$204,MATCH($F1905,'المنتجات'!$A$5:$A$204,0))*G1905-H1905,0))</f>
        <v/>
      </c>
      <c r="L1905" s="18">
        <f>IF(AND(B1905&amp;""="",F1905&amp;""=""),"",IF(I1905="تم التسليم",IFERROR(INDEX('المحافظات'!$B$5:$B$44,MATCH($E1905,'المحافظات'!$A$5:$A$44,0)),0),0))</f>
        <v/>
      </c>
      <c r="M1905" s="18">
        <f>IF(AND(B1905&amp;""="",F1905&amp;""=""),"",IFERROR(INDEX('المنتجات'!$C$5:$C$204,MATCH($F1905,'المنتجات'!$A$5:$A$204,0))*G1905,0))</f>
        <v/>
      </c>
      <c r="N1905" s="18">
        <f>IF(AND(B1905&amp;""="",F1905&amp;""=""),"",IF(I1905="تم التسليم",IFERROR(INDEX('المحافظات'!$C$5:$C$44,MATCH($E1905,'المحافظات'!$A$5:$A$44,0)),0),IF(I1905="مرتجع",IFERROR(INDEX('المحافظات'!$D$5:$D$44,MATCH($E1905,'المحافظات'!$A$5:$A$44,0)),0),0)))</f>
        <v/>
      </c>
      <c r="O1905" s="18">
        <f>IF(AND(B1905&amp;""="",F1905&amp;""=""),"",IF(I1905="تم التسليم",K1905+L1905-M1905-N1905,IF(I1905="مرتجع",-N1905,IF(I1905="ملغي",0,""))))</f>
        <v/>
      </c>
      <c r="P1905" s="6">
        <f>IF(AND(B1905&amp;""="",F1905&amp;""=""),"",IF(NOT(ISNUMBER(MATCH(F1905,'المنتجات'!$A$5:$A$204,0))),"كود المنتج غير معروف",IF(NOT(ISNUMBER(MATCH(E1905,'المحافظات'!$A$5:$A$44,0))),"المنطقة غير معروفة",IF(K1905&lt;0,"الخصم أكبر من قيمة الطلب",IF(I1905&amp;""="","اكتب الحالة","")))))</f>
        <v/>
      </c>
    </row>
    <row r="1906">
      <c r="A1906" s="17" t="n"/>
      <c r="B1906" s="5" t="n"/>
      <c r="C1906" s="5" t="n"/>
      <c r="D1906" s="13" t="n"/>
      <c r="E1906" s="5" t="n"/>
      <c r="F1906" s="5" t="n"/>
      <c r="G1906" s="15" t="n"/>
      <c r="H1906" s="14" t="n"/>
      <c r="I1906" s="5" t="n"/>
      <c r="J1906" s="6">
        <f>IF(AND(B1906&amp;""="",F1906&amp;""=""),"",IFERROR(INDEX('المنتجات'!$B$5:$B$204,MATCH($F1906,'المنتجات'!$A$5:$A$204,0))&amp;"",""))</f>
        <v/>
      </c>
      <c r="K1906" s="18">
        <f>IF(AND(B1906&amp;""="",F1906&amp;""=""),"",IFERROR(INDEX('المنتجات'!$D$5:$D$204,MATCH($F1906,'المنتجات'!$A$5:$A$204,0))*G1906-H1906,0))</f>
        <v/>
      </c>
      <c r="L1906" s="18">
        <f>IF(AND(B1906&amp;""="",F1906&amp;""=""),"",IF(I1906="تم التسليم",IFERROR(INDEX('المحافظات'!$B$5:$B$44,MATCH($E1906,'المحافظات'!$A$5:$A$44,0)),0),0))</f>
        <v/>
      </c>
      <c r="M1906" s="18">
        <f>IF(AND(B1906&amp;""="",F1906&amp;""=""),"",IFERROR(INDEX('المنتجات'!$C$5:$C$204,MATCH($F1906,'المنتجات'!$A$5:$A$204,0))*G1906,0))</f>
        <v/>
      </c>
      <c r="N1906" s="18">
        <f>IF(AND(B1906&amp;""="",F1906&amp;""=""),"",IF(I1906="تم التسليم",IFERROR(INDEX('المحافظات'!$C$5:$C$44,MATCH($E1906,'المحافظات'!$A$5:$A$44,0)),0),IF(I1906="مرتجع",IFERROR(INDEX('المحافظات'!$D$5:$D$44,MATCH($E1906,'المحافظات'!$A$5:$A$44,0)),0),0)))</f>
        <v/>
      </c>
      <c r="O1906" s="18">
        <f>IF(AND(B1906&amp;""="",F1906&amp;""=""),"",IF(I1906="تم التسليم",K1906+L1906-M1906-N1906,IF(I1906="مرتجع",-N1906,IF(I1906="ملغي",0,""))))</f>
        <v/>
      </c>
      <c r="P1906" s="6">
        <f>IF(AND(B1906&amp;""="",F1906&amp;""=""),"",IF(NOT(ISNUMBER(MATCH(F1906,'المنتجات'!$A$5:$A$204,0))),"كود المنتج غير معروف",IF(NOT(ISNUMBER(MATCH(E1906,'المحافظات'!$A$5:$A$44,0))),"المنطقة غير معروفة",IF(K1906&lt;0,"الخصم أكبر من قيمة الطلب",IF(I1906&amp;""="","اكتب الحالة","")))))</f>
        <v/>
      </c>
    </row>
    <row r="1907">
      <c r="A1907" s="17" t="n"/>
      <c r="B1907" s="5" t="n"/>
      <c r="C1907" s="5" t="n"/>
      <c r="D1907" s="13" t="n"/>
      <c r="E1907" s="5" t="n"/>
      <c r="F1907" s="5" t="n"/>
      <c r="G1907" s="15" t="n"/>
      <c r="H1907" s="14" t="n"/>
      <c r="I1907" s="5" t="n"/>
      <c r="J1907" s="6">
        <f>IF(AND(B1907&amp;""="",F1907&amp;""=""),"",IFERROR(INDEX('المنتجات'!$B$5:$B$204,MATCH($F1907,'المنتجات'!$A$5:$A$204,0))&amp;"",""))</f>
        <v/>
      </c>
      <c r="K1907" s="18">
        <f>IF(AND(B1907&amp;""="",F1907&amp;""=""),"",IFERROR(INDEX('المنتجات'!$D$5:$D$204,MATCH($F1907,'المنتجات'!$A$5:$A$204,0))*G1907-H1907,0))</f>
        <v/>
      </c>
      <c r="L1907" s="18">
        <f>IF(AND(B1907&amp;""="",F1907&amp;""=""),"",IF(I1907="تم التسليم",IFERROR(INDEX('المحافظات'!$B$5:$B$44,MATCH($E1907,'المحافظات'!$A$5:$A$44,0)),0),0))</f>
        <v/>
      </c>
      <c r="M1907" s="18">
        <f>IF(AND(B1907&amp;""="",F1907&amp;""=""),"",IFERROR(INDEX('المنتجات'!$C$5:$C$204,MATCH($F1907,'المنتجات'!$A$5:$A$204,0))*G1907,0))</f>
        <v/>
      </c>
      <c r="N1907" s="18">
        <f>IF(AND(B1907&amp;""="",F1907&amp;""=""),"",IF(I1907="تم التسليم",IFERROR(INDEX('المحافظات'!$C$5:$C$44,MATCH($E1907,'المحافظات'!$A$5:$A$44,0)),0),IF(I1907="مرتجع",IFERROR(INDEX('المحافظات'!$D$5:$D$44,MATCH($E1907,'المحافظات'!$A$5:$A$44,0)),0),0)))</f>
        <v/>
      </c>
      <c r="O1907" s="18">
        <f>IF(AND(B1907&amp;""="",F1907&amp;""=""),"",IF(I1907="تم التسليم",K1907+L1907-M1907-N1907,IF(I1907="مرتجع",-N1907,IF(I1907="ملغي",0,""))))</f>
        <v/>
      </c>
      <c r="P1907" s="6">
        <f>IF(AND(B1907&amp;""="",F1907&amp;""=""),"",IF(NOT(ISNUMBER(MATCH(F1907,'المنتجات'!$A$5:$A$204,0))),"كود المنتج غير معروف",IF(NOT(ISNUMBER(MATCH(E1907,'المحافظات'!$A$5:$A$44,0))),"المنطقة غير معروفة",IF(K1907&lt;0,"الخصم أكبر من قيمة الطلب",IF(I1907&amp;""="","اكتب الحالة","")))))</f>
        <v/>
      </c>
    </row>
    <row r="1908">
      <c r="A1908" s="17" t="n"/>
      <c r="B1908" s="5" t="n"/>
      <c r="C1908" s="5" t="n"/>
      <c r="D1908" s="13" t="n"/>
      <c r="E1908" s="5" t="n"/>
      <c r="F1908" s="5" t="n"/>
      <c r="G1908" s="15" t="n"/>
      <c r="H1908" s="14" t="n"/>
      <c r="I1908" s="5" t="n"/>
      <c r="J1908" s="6">
        <f>IF(AND(B1908&amp;""="",F1908&amp;""=""),"",IFERROR(INDEX('المنتجات'!$B$5:$B$204,MATCH($F1908,'المنتجات'!$A$5:$A$204,0))&amp;"",""))</f>
        <v/>
      </c>
      <c r="K1908" s="18">
        <f>IF(AND(B1908&amp;""="",F1908&amp;""=""),"",IFERROR(INDEX('المنتجات'!$D$5:$D$204,MATCH($F1908,'المنتجات'!$A$5:$A$204,0))*G1908-H1908,0))</f>
        <v/>
      </c>
      <c r="L1908" s="18">
        <f>IF(AND(B1908&amp;""="",F1908&amp;""=""),"",IF(I1908="تم التسليم",IFERROR(INDEX('المحافظات'!$B$5:$B$44,MATCH($E1908,'المحافظات'!$A$5:$A$44,0)),0),0))</f>
        <v/>
      </c>
      <c r="M1908" s="18">
        <f>IF(AND(B1908&amp;""="",F1908&amp;""=""),"",IFERROR(INDEX('المنتجات'!$C$5:$C$204,MATCH($F1908,'المنتجات'!$A$5:$A$204,0))*G1908,0))</f>
        <v/>
      </c>
      <c r="N1908" s="18">
        <f>IF(AND(B1908&amp;""="",F1908&amp;""=""),"",IF(I1908="تم التسليم",IFERROR(INDEX('المحافظات'!$C$5:$C$44,MATCH($E1908,'المحافظات'!$A$5:$A$44,0)),0),IF(I1908="مرتجع",IFERROR(INDEX('المحافظات'!$D$5:$D$44,MATCH($E1908,'المحافظات'!$A$5:$A$44,0)),0),0)))</f>
        <v/>
      </c>
      <c r="O1908" s="18">
        <f>IF(AND(B1908&amp;""="",F1908&amp;""=""),"",IF(I1908="تم التسليم",K1908+L1908-M1908-N1908,IF(I1908="مرتجع",-N1908,IF(I1908="ملغي",0,""))))</f>
        <v/>
      </c>
      <c r="P1908" s="6">
        <f>IF(AND(B1908&amp;""="",F1908&amp;""=""),"",IF(NOT(ISNUMBER(MATCH(F1908,'المنتجات'!$A$5:$A$204,0))),"كود المنتج غير معروف",IF(NOT(ISNUMBER(MATCH(E1908,'المحافظات'!$A$5:$A$44,0))),"المنطقة غير معروفة",IF(K1908&lt;0,"الخصم أكبر من قيمة الطلب",IF(I1908&amp;""="","اكتب الحالة","")))))</f>
        <v/>
      </c>
    </row>
    <row r="1909">
      <c r="A1909" s="17" t="n"/>
      <c r="B1909" s="5" t="n"/>
      <c r="C1909" s="5" t="n"/>
      <c r="D1909" s="13" t="n"/>
      <c r="E1909" s="5" t="n"/>
      <c r="F1909" s="5" t="n"/>
      <c r="G1909" s="15" t="n"/>
      <c r="H1909" s="14" t="n"/>
      <c r="I1909" s="5" t="n"/>
      <c r="J1909" s="6">
        <f>IF(AND(B1909&amp;""="",F1909&amp;""=""),"",IFERROR(INDEX('المنتجات'!$B$5:$B$204,MATCH($F1909,'المنتجات'!$A$5:$A$204,0))&amp;"",""))</f>
        <v/>
      </c>
      <c r="K1909" s="18">
        <f>IF(AND(B1909&amp;""="",F1909&amp;""=""),"",IFERROR(INDEX('المنتجات'!$D$5:$D$204,MATCH($F1909,'المنتجات'!$A$5:$A$204,0))*G1909-H1909,0))</f>
        <v/>
      </c>
      <c r="L1909" s="18">
        <f>IF(AND(B1909&amp;""="",F1909&amp;""=""),"",IF(I1909="تم التسليم",IFERROR(INDEX('المحافظات'!$B$5:$B$44,MATCH($E1909,'المحافظات'!$A$5:$A$44,0)),0),0))</f>
        <v/>
      </c>
      <c r="M1909" s="18">
        <f>IF(AND(B1909&amp;""="",F1909&amp;""=""),"",IFERROR(INDEX('المنتجات'!$C$5:$C$204,MATCH($F1909,'المنتجات'!$A$5:$A$204,0))*G1909,0))</f>
        <v/>
      </c>
      <c r="N1909" s="18">
        <f>IF(AND(B1909&amp;""="",F1909&amp;""=""),"",IF(I1909="تم التسليم",IFERROR(INDEX('المحافظات'!$C$5:$C$44,MATCH($E1909,'المحافظات'!$A$5:$A$44,0)),0),IF(I1909="مرتجع",IFERROR(INDEX('المحافظات'!$D$5:$D$44,MATCH($E1909,'المحافظات'!$A$5:$A$44,0)),0),0)))</f>
        <v/>
      </c>
      <c r="O1909" s="18">
        <f>IF(AND(B1909&amp;""="",F1909&amp;""=""),"",IF(I1909="تم التسليم",K1909+L1909-M1909-N1909,IF(I1909="مرتجع",-N1909,IF(I1909="ملغي",0,""))))</f>
        <v/>
      </c>
      <c r="P1909" s="6">
        <f>IF(AND(B1909&amp;""="",F1909&amp;""=""),"",IF(NOT(ISNUMBER(MATCH(F1909,'المنتجات'!$A$5:$A$204,0))),"كود المنتج غير معروف",IF(NOT(ISNUMBER(MATCH(E1909,'المحافظات'!$A$5:$A$44,0))),"المنطقة غير معروفة",IF(K1909&lt;0,"الخصم أكبر من قيمة الطلب",IF(I1909&amp;""="","اكتب الحالة","")))))</f>
        <v/>
      </c>
    </row>
    <row r="1910">
      <c r="A1910" s="17" t="n"/>
      <c r="B1910" s="5" t="n"/>
      <c r="C1910" s="5" t="n"/>
      <c r="D1910" s="13" t="n"/>
      <c r="E1910" s="5" t="n"/>
      <c r="F1910" s="5" t="n"/>
      <c r="G1910" s="15" t="n"/>
      <c r="H1910" s="14" t="n"/>
      <c r="I1910" s="5" t="n"/>
      <c r="J1910" s="6">
        <f>IF(AND(B1910&amp;""="",F1910&amp;""=""),"",IFERROR(INDEX('المنتجات'!$B$5:$B$204,MATCH($F1910,'المنتجات'!$A$5:$A$204,0))&amp;"",""))</f>
        <v/>
      </c>
      <c r="K1910" s="18">
        <f>IF(AND(B1910&amp;""="",F1910&amp;""=""),"",IFERROR(INDEX('المنتجات'!$D$5:$D$204,MATCH($F1910,'المنتجات'!$A$5:$A$204,0))*G1910-H1910,0))</f>
        <v/>
      </c>
      <c r="L1910" s="18">
        <f>IF(AND(B1910&amp;""="",F1910&amp;""=""),"",IF(I1910="تم التسليم",IFERROR(INDEX('المحافظات'!$B$5:$B$44,MATCH($E1910,'المحافظات'!$A$5:$A$44,0)),0),0))</f>
        <v/>
      </c>
      <c r="M1910" s="18">
        <f>IF(AND(B1910&amp;""="",F1910&amp;""=""),"",IFERROR(INDEX('المنتجات'!$C$5:$C$204,MATCH($F1910,'المنتجات'!$A$5:$A$204,0))*G1910,0))</f>
        <v/>
      </c>
      <c r="N1910" s="18">
        <f>IF(AND(B1910&amp;""="",F1910&amp;""=""),"",IF(I1910="تم التسليم",IFERROR(INDEX('المحافظات'!$C$5:$C$44,MATCH($E1910,'المحافظات'!$A$5:$A$44,0)),0),IF(I1910="مرتجع",IFERROR(INDEX('المحافظات'!$D$5:$D$44,MATCH($E1910,'المحافظات'!$A$5:$A$44,0)),0),0)))</f>
        <v/>
      </c>
      <c r="O1910" s="18">
        <f>IF(AND(B1910&amp;""="",F1910&amp;""=""),"",IF(I1910="تم التسليم",K1910+L1910-M1910-N1910,IF(I1910="مرتجع",-N1910,IF(I1910="ملغي",0,""))))</f>
        <v/>
      </c>
      <c r="P1910" s="6">
        <f>IF(AND(B1910&amp;""="",F1910&amp;""=""),"",IF(NOT(ISNUMBER(MATCH(F1910,'المنتجات'!$A$5:$A$204,0))),"كود المنتج غير معروف",IF(NOT(ISNUMBER(MATCH(E1910,'المحافظات'!$A$5:$A$44,0))),"المنطقة غير معروفة",IF(K1910&lt;0,"الخصم أكبر من قيمة الطلب",IF(I1910&amp;""="","اكتب الحالة","")))))</f>
        <v/>
      </c>
    </row>
    <row r="1911">
      <c r="A1911" s="17" t="n"/>
      <c r="B1911" s="5" t="n"/>
      <c r="C1911" s="5" t="n"/>
      <c r="D1911" s="13" t="n"/>
      <c r="E1911" s="5" t="n"/>
      <c r="F1911" s="5" t="n"/>
      <c r="G1911" s="15" t="n"/>
      <c r="H1911" s="14" t="n"/>
      <c r="I1911" s="5" t="n"/>
      <c r="J1911" s="6">
        <f>IF(AND(B1911&amp;""="",F1911&amp;""=""),"",IFERROR(INDEX('المنتجات'!$B$5:$B$204,MATCH($F1911,'المنتجات'!$A$5:$A$204,0))&amp;"",""))</f>
        <v/>
      </c>
      <c r="K1911" s="18">
        <f>IF(AND(B1911&amp;""="",F1911&amp;""=""),"",IFERROR(INDEX('المنتجات'!$D$5:$D$204,MATCH($F1911,'المنتجات'!$A$5:$A$204,0))*G1911-H1911,0))</f>
        <v/>
      </c>
      <c r="L1911" s="18">
        <f>IF(AND(B1911&amp;""="",F1911&amp;""=""),"",IF(I1911="تم التسليم",IFERROR(INDEX('المحافظات'!$B$5:$B$44,MATCH($E1911,'المحافظات'!$A$5:$A$44,0)),0),0))</f>
        <v/>
      </c>
      <c r="M1911" s="18">
        <f>IF(AND(B1911&amp;""="",F1911&amp;""=""),"",IFERROR(INDEX('المنتجات'!$C$5:$C$204,MATCH($F1911,'المنتجات'!$A$5:$A$204,0))*G1911,0))</f>
        <v/>
      </c>
      <c r="N1911" s="18">
        <f>IF(AND(B1911&amp;""="",F1911&amp;""=""),"",IF(I1911="تم التسليم",IFERROR(INDEX('المحافظات'!$C$5:$C$44,MATCH($E1911,'المحافظات'!$A$5:$A$44,0)),0),IF(I1911="مرتجع",IFERROR(INDEX('المحافظات'!$D$5:$D$44,MATCH($E1911,'المحافظات'!$A$5:$A$44,0)),0),0)))</f>
        <v/>
      </c>
      <c r="O1911" s="18">
        <f>IF(AND(B1911&amp;""="",F1911&amp;""=""),"",IF(I1911="تم التسليم",K1911+L1911-M1911-N1911,IF(I1911="مرتجع",-N1911,IF(I1911="ملغي",0,""))))</f>
        <v/>
      </c>
      <c r="P1911" s="6">
        <f>IF(AND(B1911&amp;""="",F1911&amp;""=""),"",IF(NOT(ISNUMBER(MATCH(F1911,'المنتجات'!$A$5:$A$204,0))),"كود المنتج غير معروف",IF(NOT(ISNUMBER(MATCH(E1911,'المحافظات'!$A$5:$A$44,0))),"المنطقة غير معروفة",IF(K1911&lt;0,"الخصم أكبر من قيمة الطلب",IF(I1911&amp;""="","اكتب الحالة","")))))</f>
        <v/>
      </c>
    </row>
    <row r="1912">
      <c r="A1912" s="17" t="n"/>
      <c r="B1912" s="5" t="n"/>
      <c r="C1912" s="5" t="n"/>
      <c r="D1912" s="13" t="n"/>
      <c r="E1912" s="5" t="n"/>
      <c r="F1912" s="5" t="n"/>
      <c r="G1912" s="15" t="n"/>
      <c r="H1912" s="14" t="n"/>
      <c r="I1912" s="5" t="n"/>
      <c r="J1912" s="6">
        <f>IF(AND(B1912&amp;""="",F1912&amp;""=""),"",IFERROR(INDEX('المنتجات'!$B$5:$B$204,MATCH($F1912,'المنتجات'!$A$5:$A$204,0))&amp;"",""))</f>
        <v/>
      </c>
      <c r="K1912" s="18">
        <f>IF(AND(B1912&amp;""="",F1912&amp;""=""),"",IFERROR(INDEX('المنتجات'!$D$5:$D$204,MATCH($F1912,'المنتجات'!$A$5:$A$204,0))*G1912-H1912,0))</f>
        <v/>
      </c>
      <c r="L1912" s="18">
        <f>IF(AND(B1912&amp;""="",F1912&amp;""=""),"",IF(I1912="تم التسليم",IFERROR(INDEX('المحافظات'!$B$5:$B$44,MATCH($E1912,'المحافظات'!$A$5:$A$44,0)),0),0))</f>
        <v/>
      </c>
      <c r="M1912" s="18">
        <f>IF(AND(B1912&amp;""="",F1912&amp;""=""),"",IFERROR(INDEX('المنتجات'!$C$5:$C$204,MATCH($F1912,'المنتجات'!$A$5:$A$204,0))*G1912,0))</f>
        <v/>
      </c>
      <c r="N1912" s="18">
        <f>IF(AND(B1912&amp;""="",F1912&amp;""=""),"",IF(I1912="تم التسليم",IFERROR(INDEX('المحافظات'!$C$5:$C$44,MATCH($E1912,'المحافظات'!$A$5:$A$44,0)),0),IF(I1912="مرتجع",IFERROR(INDEX('المحافظات'!$D$5:$D$44,MATCH($E1912,'المحافظات'!$A$5:$A$44,0)),0),0)))</f>
        <v/>
      </c>
      <c r="O1912" s="18">
        <f>IF(AND(B1912&amp;""="",F1912&amp;""=""),"",IF(I1912="تم التسليم",K1912+L1912-M1912-N1912,IF(I1912="مرتجع",-N1912,IF(I1912="ملغي",0,""))))</f>
        <v/>
      </c>
      <c r="P1912" s="6">
        <f>IF(AND(B1912&amp;""="",F1912&amp;""=""),"",IF(NOT(ISNUMBER(MATCH(F1912,'المنتجات'!$A$5:$A$204,0))),"كود المنتج غير معروف",IF(NOT(ISNUMBER(MATCH(E1912,'المحافظات'!$A$5:$A$44,0))),"المنطقة غير معروفة",IF(K1912&lt;0,"الخصم أكبر من قيمة الطلب",IF(I1912&amp;""="","اكتب الحالة","")))))</f>
        <v/>
      </c>
    </row>
    <row r="1913">
      <c r="A1913" s="17" t="n"/>
      <c r="B1913" s="5" t="n"/>
      <c r="C1913" s="5" t="n"/>
      <c r="D1913" s="13" t="n"/>
      <c r="E1913" s="5" t="n"/>
      <c r="F1913" s="5" t="n"/>
      <c r="G1913" s="15" t="n"/>
      <c r="H1913" s="14" t="n"/>
      <c r="I1913" s="5" t="n"/>
      <c r="J1913" s="6">
        <f>IF(AND(B1913&amp;""="",F1913&amp;""=""),"",IFERROR(INDEX('المنتجات'!$B$5:$B$204,MATCH($F1913,'المنتجات'!$A$5:$A$204,0))&amp;"",""))</f>
        <v/>
      </c>
      <c r="K1913" s="18">
        <f>IF(AND(B1913&amp;""="",F1913&amp;""=""),"",IFERROR(INDEX('المنتجات'!$D$5:$D$204,MATCH($F1913,'المنتجات'!$A$5:$A$204,0))*G1913-H1913,0))</f>
        <v/>
      </c>
      <c r="L1913" s="18">
        <f>IF(AND(B1913&amp;""="",F1913&amp;""=""),"",IF(I1913="تم التسليم",IFERROR(INDEX('المحافظات'!$B$5:$B$44,MATCH($E1913,'المحافظات'!$A$5:$A$44,0)),0),0))</f>
        <v/>
      </c>
      <c r="M1913" s="18">
        <f>IF(AND(B1913&amp;""="",F1913&amp;""=""),"",IFERROR(INDEX('المنتجات'!$C$5:$C$204,MATCH($F1913,'المنتجات'!$A$5:$A$204,0))*G1913,0))</f>
        <v/>
      </c>
      <c r="N1913" s="18">
        <f>IF(AND(B1913&amp;""="",F1913&amp;""=""),"",IF(I1913="تم التسليم",IFERROR(INDEX('المحافظات'!$C$5:$C$44,MATCH($E1913,'المحافظات'!$A$5:$A$44,0)),0),IF(I1913="مرتجع",IFERROR(INDEX('المحافظات'!$D$5:$D$44,MATCH($E1913,'المحافظات'!$A$5:$A$44,0)),0),0)))</f>
        <v/>
      </c>
      <c r="O1913" s="18">
        <f>IF(AND(B1913&amp;""="",F1913&amp;""=""),"",IF(I1913="تم التسليم",K1913+L1913-M1913-N1913,IF(I1913="مرتجع",-N1913,IF(I1913="ملغي",0,""))))</f>
        <v/>
      </c>
      <c r="P1913" s="6">
        <f>IF(AND(B1913&amp;""="",F1913&amp;""=""),"",IF(NOT(ISNUMBER(MATCH(F1913,'المنتجات'!$A$5:$A$204,0))),"كود المنتج غير معروف",IF(NOT(ISNUMBER(MATCH(E1913,'المحافظات'!$A$5:$A$44,0))),"المنطقة غير معروفة",IF(K1913&lt;0,"الخصم أكبر من قيمة الطلب",IF(I1913&amp;""="","اكتب الحالة","")))))</f>
        <v/>
      </c>
    </row>
    <row r="1914">
      <c r="A1914" s="17" t="n"/>
      <c r="B1914" s="5" t="n"/>
      <c r="C1914" s="5" t="n"/>
      <c r="D1914" s="13" t="n"/>
      <c r="E1914" s="5" t="n"/>
      <c r="F1914" s="5" t="n"/>
      <c r="G1914" s="15" t="n"/>
      <c r="H1914" s="14" t="n"/>
      <c r="I1914" s="5" t="n"/>
      <c r="J1914" s="6">
        <f>IF(AND(B1914&amp;""="",F1914&amp;""=""),"",IFERROR(INDEX('المنتجات'!$B$5:$B$204,MATCH($F1914,'المنتجات'!$A$5:$A$204,0))&amp;"",""))</f>
        <v/>
      </c>
      <c r="K1914" s="18">
        <f>IF(AND(B1914&amp;""="",F1914&amp;""=""),"",IFERROR(INDEX('المنتجات'!$D$5:$D$204,MATCH($F1914,'المنتجات'!$A$5:$A$204,0))*G1914-H1914,0))</f>
        <v/>
      </c>
      <c r="L1914" s="18">
        <f>IF(AND(B1914&amp;""="",F1914&amp;""=""),"",IF(I1914="تم التسليم",IFERROR(INDEX('المحافظات'!$B$5:$B$44,MATCH($E1914,'المحافظات'!$A$5:$A$44,0)),0),0))</f>
        <v/>
      </c>
      <c r="M1914" s="18">
        <f>IF(AND(B1914&amp;""="",F1914&amp;""=""),"",IFERROR(INDEX('المنتجات'!$C$5:$C$204,MATCH($F1914,'المنتجات'!$A$5:$A$204,0))*G1914,0))</f>
        <v/>
      </c>
      <c r="N1914" s="18">
        <f>IF(AND(B1914&amp;""="",F1914&amp;""=""),"",IF(I1914="تم التسليم",IFERROR(INDEX('المحافظات'!$C$5:$C$44,MATCH($E1914,'المحافظات'!$A$5:$A$44,0)),0),IF(I1914="مرتجع",IFERROR(INDEX('المحافظات'!$D$5:$D$44,MATCH($E1914,'المحافظات'!$A$5:$A$44,0)),0),0)))</f>
        <v/>
      </c>
      <c r="O1914" s="18">
        <f>IF(AND(B1914&amp;""="",F1914&amp;""=""),"",IF(I1914="تم التسليم",K1914+L1914-M1914-N1914,IF(I1914="مرتجع",-N1914,IF(I1914="ملغي",0,""))))</f>
        <v/>
      </c>
      <c r="P1914" s="6">
        <f>IF(AND(B1914&amp;""="",F1914&amp;""=""),"",IF(NOT(ISNUMBER(MATCH(F1914,'المنتجات'!$A$5:$A$204,0))),"كود المنتج غير معروف",IF(NOT(ISNUMBER(MATCH(E1914,'المحافظات'!$A$5:$A$44,0))),"المنطقة غير معروفة",IF(K1914&lt;0,"الخصم أكبر من قيمة الطلب",IF(I1914&amp;""="","اكتب الحالة","")))))</f>
        <v/>
      </c>
    </row>
    <row r="1915">
      <c r="A1915" s="17" t="n"/>
      <c r="B1915" s="5" t="n"/>
      <c r="C1915" s="5" t="n"/>
      <c r="D1915" s="13" t="n"/>
      <c r="E1915" s="5" t="n"/>
      <c r="F1915" s="5" t="n"/>
      <c r="G1915" s="15" t="n"/>
      <c r="H1915" s="14" t="n"/>
      <c r="I1915" s="5" t="n"/>
      <c r="J1915" s="6">
        <f>IF(AND(B1915&amp;""="",F1915&amp;""=""),"",IFERROR(INDEX('المنتجات'!$B$5:$B$204,MATCH($F1915,'المنتجات'!$A$5:$A$204,0))&amp;"",""))</f>
        <v/>
      </c>
      <c r="K1915" s="18">
        <f>IF(AND(B1915&amp;""="",F1915&amp;""=""),"",IFERROR(INDEX('المنتجات'!$D$5:$D$204,MATCH($F1915,'المنتجات'!$A$5:$A$204,0))*G1915-H1915,0))</f>
        <v/>
      </c>
      <c r="L1915" s="18">
        <f>IF(AND(B1915&amp;""="",F1915&amp;""=""),"",IF(I1915="تم التسليم",IFERROR(INDEX('المحافظات'!$B$5:$B$44,MATCH($E1915,'المحافظات'!$A$5:$A$44,0)),0),0))</f>
        <v/>
      </c>
      <c r="M1915" s="18">
        <f>IF(AND(B1915&amp;""="",F1915&amp;""=""),"",IFERROR(INDEX('المنتجات'!$C$5:$C$204,MATCH($F1915,'المنتجات'!$A$5:$A$204,0))*G1915,0))</f>
        <v/>
      </c>
      <c r="N1915" s="18">
        <f>IF(AND(B1915&amp;""="",F1915&amp;""=""),"",IF(I1915="تم التسليم",IFERROR(INDEX('المحافظات'!$C$5:$C$44,MATCH($E1915,'المحافظات'!$A$5:$A$44,0)),0),IF(I1915="مرتجع",IFERROR(INDEX('المحافظات'!$D$5:$D$44,MATCH($E1915,'المحافظات'!$A$5:$A$44,0)),0),0)))</f>
        <v/>
      </c>
      <c r="O1915" s="18">
        <f>IF(AND(B1915&amp;""="",F1915&amp;""=""),"",IF(I1915="تم التسليم",K1915+L1915-M1915-N1915,IF(I1915="مرتجع",-N1915,IF(I1915="ملغي",0,""))))</f>
        <v/>
      </c>
      <c r="P1915" s="6">
        <f>IF(AND(B1915&amp;""="",F1915&amp;""=""),"",IF(NOT(ISNUMBER(MATCH(F1915,'المنتجات'!$A$5:$A$204,0))),"كود المنتج غير معروف",IF(NOT(ISNUMBER(MATCH(E1915,'المحافظات'!$A$5:$A$44,0))),"المنطقة غير معروفة",IF(K1915&lt;0,"الخصم أكبر من قيمة الطلب",IF(I1915&amp;""="","اكتب الحالة","")))))</f>
        <v/>
      </c>
    </row>
    <row r="1916">
      <c r="A1916" s="17" t="n"/>
      <c r="B1916" s="5" t="n"/>
      <c r="C1916" s="5" t="n"/>
      <c r="D1916" s="13" t="n"/>
      <c r="E1916" s="5" t="n"/>
      <c r="F1916" s="5" t="n"/>
      <c r="G1916" s="15" t="n"/>
      <c r="H1916" s="14" t="n"/>
      <c r="I1916" s="5" t="n"/>
      <c r="J1916" s="6">
        <f>IF(AND(B1916&amp;""="",F1916&amp;""=""),"",IFERROR(INDEX('المنتجات'!$B$5:$B$204,MATCH($F1916,'المنتجات'!$A$5:$A$204,0))&amp;"",""))</f>
        <v/>
      </c>
      <c r="K1916" s="18">
        <f>IF(AND(B1916&amp;""="",F1916&amp;""=""),"",IFERROR(INDEX('المنتجات'!$D$5:$D$204,MATCH($F1916,'المنتجات'!$A$5:$A$204,0))*G1916-H1916,0))</f>
        <v/>
      </c>
      <c r="L1916" s="18">
        <f>IF(AND(B1916&amp;""="",F1916&amp;""=""),"",IF(I1916="تم التسليم",IFERROR(INDEX('المحافظات'!$B$5:$B$44,MATCH($E1916,'المحافظات'!$A$5:$A$44,0)),0),0))</f>
        <v/>
      </c>
      <c r="M1916" s="18">
        <f>IF(AND(B1916&amp;""="",F1916&amp;""=""),"",IFERROR(INDEX('المنتجات'!$C$5:$C$204,MATCH($F1916,'المنتجات'!$A$5:$A$204,0))*G1916,0))</f>
        <v/>
      </c>
      <c r="N1916" s="18">
        <f>IF(AND(B1916&amp;""="",F1916&amp;""=""),"",IF(I1916="تم التسليم",IFERROR(INDEX('المحافظات'!$C$5:$C$44,MATCH($E1916,'المحافظات'!$A$5:$A$44,0)),0),IF(I1916="مرتجع",IFERROR(INDEX('المحافظات'!$D$5:$D$44,MATCH($E1916,'المحافظات'!$A$5:$A$44,0)),0),0)))</f>
        <v/>
      </c>
      <c r="O1916" s="18">
        <f>IF(AND(B1916&amp;""="",F1916&amp;""=""),"",IF(I1916="تم التسليم",K1916+L1916-M1916-N1916,IF(I1916="مرتجع",-N1916,IF(I1916="ملغي",0,""))))</f>
        <v/>
      </c>
      <c r="P1916" s="6">
        <f>IF(AND(B1916&amp;""="",F1916&amp;""=""),"",IF(NOT(ISNUMBER(MATCH(F1916,'المنتجات'!$A$5:$A$204,0))),"كود المنتج غير معروف",IF(NOT(ISNUMBER(MATCH(E1916,'المحافظات'!$A$5:$A$44,0))),"المنطقة غير معروفة",IF(K1916&lt;0,"الخصم أكبر من قيمة الطلب",IF(I1916&amp;""="","اكتب الحالة","")))))</f>
        <v/>
      </c>
    </row>
    <row r="1917">
      <c r="A1917" s="17" t="n"/>
      <c r="B1917" s="5" t="n"/>
      <c r="C1917" s="5" t="n"/>
      <c r="D1917" s="13" t="n"/>
      <c r="E1917" s="5" t="n"/>
      <c r="F1917" s="5" t="n"/>
      <c r="G1917" s="15" t="n"/>
      <c r="H1917" s="14" t="n"/>
      <c r="I1917" s="5" t="n"/>
      <c r="J1917" s="6">
        <f>IF(AND(B1917&amp;""="",F1917&amp;""=""),"",IFERROR(INDEX('المنتجات'!$B$5:$B$204,MATCH($F1917,'المنتجات'!$A$5:$A$204,0))&amp;"",""))</f>
        <v/>
      </c>
      <c r="K1917" s="18">
        <f>IF(AND(B1917&amp;""="",F1917&amp;""=""),"",IFERROR(INDEX('المنتجات'!$D$5:$D$204,MATCH($F1917,'المنتجات'!$A$5:$A$204,0))*G1917-H1917,0))</f>
        <v/>
      </c>
      <c r="L1917" s="18">
        <f>IF(AND(B1917&amp;""="",F1917&amp;""=""),"",IF(I1917="تم التسليم",IFERROR(INDEX('المحافظات'!$B$5:$B$44,MATCH($E1917,'المحافظات'!$A$5:$A$44,0)),0),0))</f>
        <v/>
      </c>
      <c r="M1917" s="18">
        <f>IF(AND(B1917&amp;""="",F1917&amp;""=""),"",IFERROR(INDEX('المنتجات'!$C$5:$C$204,MATCH($F1917,'المنتجات'!$A$5:$A$204,0))*G1917,0))</f>
        <v/>
      </c>
      <c r="N1917" s="18">
        <f>IF(AND(B1917&amp;""="",F1917&amp;""=""),"",IF(I1917="تم التسليم",IFERROR(INDEX('المحافظات'!$C$5:$C$44,MATCH($E1917,'المحافظات'!$A$5:$A$44,0)),0),IF(I1917="مرتجع",IFERROR(INDEX('المحافظات'!$D$5:$D$44,MATCH($E1917,'المحافظات'!$A$5:$A$44,0)),0),0)))</f>
        <v/>
      </c>
      <c r="O1917" s="18">
        <f>IF(AND(B1917&amp;""="",F1917&amp;""=""),"",IF(I1917="تم التسليم",K1917+L1917-M1917-N1917,IF(I1917="مرتجع",-N1917,IF(I1917="ملغي",0,""))))</f>
        <v/>
      </c>
      <c r="P1917" s="6">
        <f>IF(AND(B1917&amp;""="",F1917&amp;""=""),"",IF(NOT(ISNUMBER(MATCH(F1917,'المنتجات'!$A$5:$A$204,0))),"كود المنتج غير معروف",IF(NOT(ISNUMBER(MATCH(E1917,'المحافظات'!$A$5:$A$44,0))),"المنطقة غير معروفة",IF(K1917&lt;0,"الخصم أكبر من قيمة الطلب",IF(I1917&amp;""="","اكتب الحالة","")))))</f>
        <v/>
      </c>
    </row>
    <row r="1918">
      <c r="A1918" s="17" t="n"/>
      <c r="B1918" s="5" t="n"/>
      <c r="C1918" s="5" t="n"/>
      <c r="D1918" s="13" t="n"/>
      <c r="E1918" s="5" t="n"/>
      <c r="F1918" s="5" t="n"/>
      <c r="G1918" s="15" t="n"/>
      <c r="H1918" s="14" t="n"/>
      <c r="I1918" s="5" t="n"/>
      <c r="J1918" s="6">
        <f>IF(AND(B1918&amp;""="",F1918&amp;""=""),"",IFERROR(INDEX('المنتجات'!$B$5:$B$204,MATCH($F1918,'المنتجات'!$A$5:$A$204,0))&amp;"",""))</f>
        <v/>
      </c>
      <c r="K1918" s="18">
        <f>IF(AND(B1918&amp;""="",F1918&amp;""=""),"",IFERROR(INDEX('المنتجات'!$D$5:$D$204,MATCH($F1918,'المنتجات'!$A$5:$A$204,0))*G1918-H1918,0))</f>
        <v/>
      </c>
      <c r="L1918" s="18">
        <f>IF(AND(B1918&amp;""="",F1918&amp;""=""),"",IF(I1918="تم التسليم",IFERROR(INDEX('المحافظات'!$B$5:$B$44,MATCH($E1918,'المحافظات'!$A$5:$A$44,0)),0),0))</f>
        <v/>
      </c>
      <c r="M1918" s="18">
        <f>IF(AND(B1918&amp;""="",F1918&amp;""=""),"",IFERROR(INDEX('المنتجات'!$C$5:$C$204,MATCH($F1918,'المنتجات'!$A$5:$A$204,0))*G1918,0))</f>
        <v/>
      </c>
      <c r="N1918" s="18">
        <f>IF(AND(B1918&amp;""="",F1918&amp;""=""),"",IF(I1918="تم التسليم",IFERROR(INDEX('المحافظات'!$C$5:$C$44,MATCH($E1918,'المحافظات'!$A$5:$A$44,0)),0),IF(I1918="مرتجع",IFERROR(INDEX('المحافظات'!$D$5:$D$44,MATCH($E1918,'المحافظات'!$A$5:$A$44,0)),0),0)))</f>
        <v/>
      </c>
      <c r="O1918" s="18">
        <f>IF(AND(B1918&amp;""="",F1918&amp;""=""),"",IF(I1918="تم التسليم",K1918+L1918-M1918-N1918,IF(I1918="مرتجع",-N1918,IF(I1918="ملغي",0,""))))</f>
        <v/>
      </c>
      <c r="P1918" s="6">
        <f>IF(AND(B1918&amp;""="",F1918&amp;""=""),"",IF(NOT(ISNUMBER(MATCH(F1918,'المنتجات'!$A$5:$A$204,0))),"كود المنتج غير معروف",IF(NOT(ISNUMBER(MATCH(E1918,'المحافظات'!$A$5:$A$44,0))),"المنطقة غير معروفة",IF(K1918&lt;0,"الخصم أكبر من قيمة الطلب",IF(I1918&amp;""="","اكتب الحالة","")))))</f>
        <v/>
      </c>
    </row>
    <row r="1919">
      <c r="A1919" s="17" t="n"/>
      <c r="B1919" s="5" t="n"/>
      <c r="C1919" s="5" t="n"/>
      <c r="D1919" s="13" t="n"/>
      <c r="E1919" s="5" t="n"/>
      <c r="F1919" s="5" t="n"/>
      <c r="G1919" s="15" t="n"/>
      <c r="H1919" s="14" t="n"/>
      <c r="I1919" s="5" t="n"/>
      <c r="J1919" s="6">
        <f>IF(AND(B1919&amp;""="",F1919&amp;""=""),"",IFERROR(INDEX('المنتجات'!$B$5:$B$204,MATCH($F1919,'المنتجات'!$A$5:$A$204,0))&amp;"",""))</f>
        <v/>
      </c>
      <c r="K1919" s="18">
        <f>IF(AND(B1919&amp;""="",F1919&amp;""=""),"",IFERROR(INDEX('المنتجات'!$D$5:$D$204,MATCH($F1919,'المنتجات'!$A$5:$A$204,0))*G1919-H1919,0))</f>
        <v/>
      </c>
      <c r="L1919" s="18">
        <f>IF(AND(B1919&amp;""="",F1919&amp;""=""),"",IF(I1919="تم التسليم",IFERROR(INDEX('المحافظات'!$B$5:$B$44,MATCH($E1919,'المحافظات'!$A$5:$A$44,0)),0),0))</f>
        <v/>
      </c>
      <c r="M1919" s="18">
        <f>IF(AND(B1919&amp;""="",F1919&amp;""=""),"",IFERROR(INDEX('المنتجات'!$C$5:$C$204,MATCH($F1919,'المنتجات'!$A$5:$A$204,0))*G1919,0))</f>
        <v/>
      </c>
      <c r="N1919" s="18">
        <f>IF(AND(B1919&amp;""="",F1919&amp;""=""),"",IF(I1919="تم التسليم",IFERROR(INDEX('المحافظات'!$C$5:$C$44,MATCH($E1919,'المحافظات'!$A$5:$A$44,0)),0),IF(I1919="مرتجع",IFERROR(INDEX('المحافظات'!$D$5:$D$44,MATCH($E1919,'المحافظات'!$A$5:$A$44,0)),0),0)))</f>
        <v/>
      </c>
      <c r="O1919" s="18">
        <f>IF(AND(B1919&amp;""="",F1919&amp;""=""),"",IF(I1919="تم التسليم",K1919+L1919-M1919-N1919,IF(I1919="مرتجع",-N1919,IF(I1919="ملغي",0,""))))</f>
        <v/>
      </c>
      <c r="P1919" s="6">
        <f>IF(AND(B1919&amp;""="",F1919&amp;""=""),"",IF(NOT(ISNUMBER(MATCH(F1919,'المنتجات'!$A$5:$A$204,0))),"كود المنتج غير معروف",IF(NOT(ISNUMBER(MATCH(E1919,'المحافظات'!$A$5:$A$44,0))),"المنطقة غير معروفة",IF(K1919&lt;0,"الخصم أكبر من قيمة الطلب",IF(I1919&amp;""="","اكتب الحالة","")))))</f>
        <v/>
      </c>
    </row>
    <row r="1920">
      <c r="A1920" s="17" t="n"/>
      <c r="B1920" s="5" t="n"/>
      <c r="C1920" s="5" t="n"/>
      <c r="D1920" s="13" t="n"/>
      <c r="E1920" s="5" t="n"/>
      <c r="F1920" s="5" t="n"/>
      <c r="G1920" s="15" t="n"/>
      <c r="H1920" s="14" t="n"/>
      <c r="I1920" s="5" t="n"/>
      <c r="J1920" s="6">
        <f>IF(AND(B1920&amp;""="",F1920&amp;""=""),"",IFERROR(INDEX('المنتجات'!$B$5:$B$204,MATCH($F1920,'المنتجات'!$A$5:$A$204,0))&amp;"",""))</f>
        <v/>
      </c>
      <c r="K1920" s="18">
        <f>IF(AND(B1920&amp;""="",F1920&amp;""=""),"",IFERROR(INDEX('المنتجات'!$D$5:$D$204,MATCH($F1920,'المنتجات'!$A$5:$A$204,0))*G1920-H1920,0))</f>
        <v/>
      </c>
      <c r="L1920" s="18">
        <f>IF(AND(B1920&amp;""="",F1920&amp;""=""),"",IF(I1920="تم التسليم",IFERROR(INDEX('المحافظات'!$B$5:$B$44,MATCH($E1920,'المحافظات'!$A$5:$A$44,0)),0),0))</f>
        <v/>
      </c>
      <c r="M1920" s="18">
        <f>IF(AND(B1920&amp;""="",F1920&amp;""=""),"",IFERROR(INDEX('المنتجات'!$C$5:$C$204,MATCH($F1920,'المنتجات'!$A$5:$A$204,0))*G1920,0))</f>
        <v/>
      </c>
      <c r="N1920" s="18">
        <f>IF(AND(B1920&amp;""="",F1920&amp;""=""),"",IF(I1920="تم التسليم",IFERROR(INDEX('المحافظات'!$C$5:$C$44,MATCH($E1920,'المحافظات'!$A$5:$A$44,0)),0),IF(I1920="مرتجع",IFERROR(INDEX('المحافظات'!$D$5:$D$44,MATCH($E1920,'المحافظات'!$A$5:$A$44,0)),0),0)))</f>
        <v/>
      </c>
      <c r="O1920" s="18">
        <f>IF(AND(B1920&amp;""="",F1920&amp;""=""),"",IF(I1920="تم التسليم",K1920+L1920-M1920-N1920,IF(I1920="مرتجع",-N1920,IF(I1920="ملغي",0,""))))</f>
        <v/>
      </c>
      <c r="P1920" s="6">
        <f>IF(AND(B1920&amp;""="",F1920&amp;""=""),"",IF(NOT(ISNUMBER(MATCH(F1920,'المنتجات'!$A$5:$A$204,0))),"كود المنتج غير معروف",IF(NOT(ISNUMBER(MATCH(E1920,'المحافظات'!$A$5:$A$44,0))),"المنطقة غير معروفة",IF(K1920&lt;0,"الخصم أكبر من قيمة الطلب",IF(I1920&amp;""="","اكتب الحالة","")))))</f>
        <v/>
      </c>
    </row>
    <row r="1921">
      <c r="A1921" s="17" t="n"/>
      <c r="B1921" s="5" t="n"/>
      <c r="C1921" s="5" t="n"/>
      <c r="D1921" s="13" t="n"/>
      <c r="E1921" s="5" t="n"/>
      <c r="F1921" s="5" t="n"/>
      <c r="G1921" s="15" t="n"/>
      <c r="H1921" s="14" t="n"/>
      <c r="I1921" s="5" t="n"/>
      <c r="J1921" s="6">
        <f>IF(AND(B1921&amp;""="",F1921&amp;""=""),"",IFERROR(INDEX('المنتجات'!$B$5:$B$204,MATCH($F1921,'المنتجات'!$A$5:$A$204,0))&amp;"",""))</f>
        <v/>
      </c>
      <c r="K1921" s="18">
        <f>IF(AND(B1921&amp;""="",F1921&amp;""=""),"",IFERROR(INDEX('المنتجات'!$D$5:$D$204,MATCH($F1921,'المنتجات'!$A$5:$A$204,0))*G1921-H1921,0))</f>
        <v/>
      </c>
      <c r="L1921" s="18">
        <f>IF(AND(B1921&amp;""="",F1921&amp;""=""),"",IF(I1921="تم التسليم",IFERROR(INDEX('المحافظات'!$B$5:$B$44,MATCH($E1921,'المحافظات'!$A$5:$A$44,0)),0),0))</f>
        <v/>
      </c>
      <c r="M1921" s="18">
        <f>IF(AND(B1921&amp;""="",F1921&amp;""=""),"",IFERROR(INDEX('المنتجات'!$C$5:$C$204,MATCH($F1921,'المنتجات'!$A$5:$A$204,0))*G1921,0))</f>
        <v/>
      </c>
      <c r="N1921" s="18">
        <f>IF(AND(B1921&amp;""="",F1921&amp;""=""),"",IF(I1921="تم التسليم",IFERROR(INDEX('المحافظات'!$C$5:$C$44,MATCH($E1921,'المحافظات'!$A$5:$A$44,0)),0),IF(I1921="مرتجع",IFERROR(INDEX('المحافظات'!$D$5:$D$44,MATCH($E1921,'المحافظات'!$A$5:$A$44,0)),0),0)))</f>
        <v/>
      </c>
      <c r="O1921" s="18">
        <f>IF(AND(B1921&amp;""="",F1921&amp;""=""),"",IF(I1921="تم التسليم",K1921+L1921-M1921-N1921,IF(I1921="مرتجع",-N1921,IF(I1921="ملغي",0,""))))</f>
        <v/>
      </c>
      <c r="P1921" s="6">
        <f>IF(AND(B1921&amp;""="",F1921&amp;""=""),"",IF(NOT(ISNUMBER(MATCH(F1921,'المنتجات'!$A$5:$A$204,0))),"كود المنتج غير معروف",IF(NOT(ISNUMBER(MATCH(E1921,'المحافظات'!$A$5:$A$44,0))),"المنطقة غير معروفة",IF(K1921&lt;0,"الخصم أكبر من قيمة الطلب",IF(I1921&amp;""="","اكتب الحالة","")))))</f>
        <v/>
      </c>
    </row>
    <row r="1922">
      <c r="A1922" s="17" t="n"/>
      <c r="B1922" s="5" t="n"/>
      <c r="C1922" s="5" t="n"/>
      <c r="D1922" s="13" t="n"/>
      <c r="E1922" s="5" t="n"/>
      <c r="F1922" s="5" t="n"/>
      <c r="G1922" s="15" t="n"/>
      <c r="H1922" s="14" t="n"/>
      <c r="I1922" s="5" t="n"/>
      <c r="J1922" s="6">
        <f>IF(AND(B1922&amp;""="",F1922&amp;""=""),"",IFERROR(INDEX('المنتجات'!$B$5:$B$204,MATCH($F1922,'المنتجات'!$A$5:$A$204,0))&amp;"",""))</f>
        <v/>
      </c>
      <c r="K1922" s="18">
        <f>IF(AND(B1922&amp;""="",F1922&amp;""=""),"",IFERROR(INDEX('المنتجات'!$D$5:$D$204,MATCH($F1922,'المنتجات'!$A$5:$A$204,0))*G1922-H1922,0))</f>
        <v/>
      </c>
      <c r="L1922" s="18">
        <f>IF(AND(B1922&amp;""="",F1922&amp;""=""),"",IF(I1922="تم التسليم",IFERROR(INDEX('المحافظات'!$B$5:$B$44,MATCH($E1922,'المحافظات'!$A$5:$A$44,0)),0),0))</f>
        <v/>
      </c>
      <c r="M1922" s="18">
        <f>IF(AND(B1922&amp;""="",F1922&amp;""=""),"",IFERROR(INDEX('المنتجات'!$C$5:$C$204,MATCH($F1922,'المنتجات'!$A$5:$A$204,0))*G1922,0))</f>
        <v/>
      </c>
      <c r="N1922" s="18">
        <f>IF(AND(B1922&amp;""="",F1922&amp;""=""),"",IF(I1922="تم التسليم",IFERROR(INDEX('المحافظات'!$C$5:$C$44,MATCH($E1922,'المحافظات'!$A$5:$A$44,0)),0),IF(I1922="مرتجع",IFERROR(INDEX('المحافظات'!$D$5:$D$44,MATCH($E1922,'المحافظات'!$A$5:$A$44,0)),0),0)))</f>
        <v/>
      </c>
      <c r="O1922" s="18">
        <f>IF(AND(B1922&amp;""="",F1922&amp;""=""),"",IF(I1922="تم التسليم",K1922+L1922-M1922-N1922,IF(I1922="مرتجع",-N1922,IF(I1922="ملغي",0,""))))</f>
        <v/>
      </c>
      <c r="P1922" s="6">
        <f>IF(AND(B1922&amp;""="",F1922&amp;""=""),"",IF(NOT(ISNUMBER(MATCH(F1922,'المنتجات'!$A$5:$A$204,0))),"كود المنتج غير معروف",IF(NOT(ISNUMBER(MATCH(E1922,'المحافظات'!$A$5:$A$44,0))),"المنطقة غير معروفة",IF(K1922&lt;0,"الخصم أكبر من قيمة الطلب",IF(I1922&amp;""="","اكتب الحالة","")))))</f>
        <v/>
      </c>
    </row>
    <row r="1923">
      <c r="A1923" s="17" t="n"/>
      <c r="B1923" s="5" t="n"/>
      <c r="C1923" s="5" t="n"/>
      <c r="D1923" s="13" t="n"/>
      <c r="E1923" s="5" t="n"/>
      <c r="F1923" s="5" t="n"/>
      <c r="G1923" s="15" t="n"/>
      <c r="H1923" s="14" t="n"/>
      <c r="I1923" s="5" t="n"/>
      <c r="J1923" s="6">
        <f>IF(AND(B1923&amp;""="",F1923&amp;""=""),"",IFERROR(INDEX('المنتجات'!$B$5:$B$204,MATCH($F1923,'المنتجات'!$A$5:$A$204,0))&amp;"",""))</f>
        <v/>
      </c>
      <c r="K1923" s="18">
        <f>IF(AND(B1923&amp;""="",F1923&amp;""=""),"",IFERROR(INDEX('المنتجات'!$D$5:$D$204,MATCH($F1923,'المنتجات'!$A$5:$A$204,0))*G1923-H1923,0))</f>
        <v/>
      </c>
      <c r="L1923" s="18">
        <f>IF(AND(B1923&amp;""="",F1923&amp;""=""),"",IF(I1923="تم التسليم",IFERROR(INDEX('المحافظات'!$B$5:$B$44,MATCH($E1923,'المحافظات'!$A$5:$A$44,0)),0),0))</f>
        <v/>
      </c>
      <c r="M1923" s="18">
        <f>IF(AND(B1923&amp;""="",F1923&amp;""=""),"",IFERROR(INDEX('المنتجات'!$C$5:$C$204,MATCH($F1923,'المنتجات'!$A$5:$A$204,0))*G1923,0))</f>
        <v/>
      </c>
      <c r="N1923" s="18">
        <f>IF(AND(B1923&amp;""="",F1923&amp;""=""),"",IF(I1923="تم التسليم",IFERROR(INDEX('المحافظات'!$C$5:$C$44,MATCH($E1923,'المحافظات'!$A$5:$A$44,0)),0),IF(I1923="مرتجع",IFERROR(INDEX('المحافظات'!$D$5:$D$44,MATCH($E1923,'المحافظات'!$A$5:$A$44,0)),0),0)))</f>
        <v/>
      </c>
      <c r="O1923" s="18">
        <f>IF(AND(B1923&amp;""="",F1923&amp;""=""),"",IF(I1923="تم التسليم",K1923+L1923-M1923-N1923,IF(I1923="مرتجع",-N1923,IF(I1923="ملغي",0,""))))</f>
        <v/>
      </c>
      <c r="P1923" s="6">
        <f>IF(AND(B1923&amp;""="",F1923&amp;""=""),"",IF(NOT(ISNUMBER(MATCH(F1923,'المنتجات'!$A$5:$A$204,0))),"كود المنتج غير معروف",IF(NOT(ISNUMBER(MATCH(E1923,'المحافظات'!$A$5:$A$44,0))),"المنطقة غير معروفة",IF(K1923&lt;0,"الخصم أكبر من قيمة الطلب",IF(I1923&amp;""="","اكتب الحالة","")))))</f>
        <v/>
      </c>
    </row>
    <row r="1924">
      <c r="A1924" s="17" t="n"/>
      <c r="B1924" s="5" t="n"/>
      <c r="C1924" s="5" t="n"/>
      <c r="D1924" s="13" t="n"/>
      <c r="E1924" s="5" t="n"/>
      <c r="F1924" s="5" t="n"/>
      <c r="G1924" s="15" t="n"/>
      <c r="H1924" s="14" t="n"/>
      <c r="I1924" s="5" t="n"/>
      <c r="J1924" s="6">
        <f>IF(AND(B1924&amp;""="",F1924&amp;""=""),"",IFERROR(INDEX('المنتجات'!$B$5:$B$204,MATCH($F1924,'المنتجات'!$A$5:$A$204,0))&amp;"",""))</f>
        <v/>
      </c>
      <c r="K1924" s="18">
        <f>IF(AND(B1924&amp;""="",F1924&amp;""=""),"",IFERROR(INDEX('المنتجات'!$D$5:$D$204,MATCH($F1924,'المنتجات'!$A$5:$A$204,0))*G1924-H1924,0))</f>
        <v/>
      </c>
      <c r="L1924" s="18">
        <f>IF(AND(B1924&amp;""="",F1924&amp;""=""),"",IF(I1924="تم التسليم",IFERROR(INDEX('المحافظات'!$B$5:$B$44,MATCH($E1924,'المحافظات'!$A$5:$A$44,0)),0),0))</f>
        <v/>
      </c>
      <c r="M1924" s="18">
        <f>IF(AND(B1924&amp;""="",F1924&amp;""=""),"",IFERROR(INDEX('المنتجات'!$C$5:$C$204,MATCH($F1924,'المنتجات'!$A$5:$A$204,0))*G1924,0))</f>
        <v/>
      </c>
      <c r="N1924" s="18">
        <f>IF(AND(B1924&amp;""="",F1924&amp;""=""),"",IF(I1924="تم التسليم",IFERROR(INDEX('المحافظات'!$C$5:$C$44,MATCH($E1924,'المحافظات'!$A$5:$A$44,0)),0),IF(I1924="مرتجع",IFERROR(INDEX('المحافظات'!$D$5:$D$44,MATCH($E1924,'المحافظات'!$A$5:$A$44,0)),0),0)))</f>
        <v/>
      </c>
      <c r="O1924" s="18">
        <f>IF(AND(B1924&amp;""="",F1924&amp;""=""),"",IF(I1924="تم التسليم",K1924+L1924-M1924-N1924,IF(I1924="مرتجع",-N1924,IF(I1924="ملغي",0,""))))</f>
        <v/>
      </c>
      <c r="P1924" s="6">
        <f>IF(AND(B1924&amp;""="",F1924&amp;""=""),"",IF(NOT(ISNUMBER(MATCH(F1924,'المنتجات'!$A$5:$A$204,0))),"كود المنتج غير معروف",IF(NOT(ISNUMBER(MATCH(E1924,'المحافظات'!$A$5:$A$44,0))),"المنطقة غير معروفة",IF(K1924&lt;0,"الخصم أكبر من قيمة الطلب",IF(I1924&amp;""="","اكتب الحالة","")))))</f>
        <v/>
      </c>
    </row>
    <row r="1925">
      <c r="A1925" s="17" t="n"/>
      <c r="B1925" s="5" t="n"/>
      <c r="C1925" s="5" t="n"/>
      <c r="D1925" s="13" t="n"/>
      <c r="E1925" s="5" t="n"/>
      <c r="F1925" s="5" t="n"/>
      <c r="G1925" s="15" t="n"/>
      <c r="H1925" s="14" t="n"/>
      <c r="I1925" s="5" t="n"/>
      <c r="J1925" s="6">
        <f>IF(AND(B1925&amp;""="",F1925&amp;""=""),"",IFERROR(INDEX('المنتجات'!$B$5:$B$204,MATCH($F1925,'المنتجات'!$A$5:$A$204,0))&amp;"",""))</f>
        <v/>
      </c>
      <c r="K1925" s="18">
        <f>IF(AND(B1925&amp;""="",F1925&amp;""=""),"",IFERROR(INDEX('المنتجات'!$D$5:$D$204,MATCH($F1925,'المنتجات'!$A$5:$A$204,0))*G1925-H1925,0))</f>
        <v/>
      </c>
      <c r="L1925" s="18">
        <f>IF(AND(B1925&amp;""="",F1925&amp;""=""),"",IF(I1925="تم التسليم",IFERROR(INDEX('المحافظات'!$B$5:$B$44,MATCH($E1925,'المحافظات'!$A$5:$A$44,0)),0),0))</f>
        <v/>
      </c>
      <c r="M1925" s="18">
        <f>IF(AND(B1925&amp;""="",F1925&amp;""=""),"",IFERROR(INDEX('المنتجات'!$C$5:$C$204,MATCH($F1925,'المنتجات'!$A$5:$A$204,0))*G1925,0))</f>
        <v/>
      </c>
      <c r="N1925" s="18">
        <f>IF(AND(B1925&amp;""="",F1925&amp;""=""),"",IF(I1925="تم التسليم",IFERROR(INDEX('المحافظات'!$C$5:$C$44,MATCH($E1925,'المحافظات'!$A$5:$A$44,0)),0),IF(I1925="مرتجع",IFERROR(INDEX('المحافظات'!$D$5:$D$44,MATCH($E1925,'المحافظات'!$A$5:$A$44,0)),0),0)))</f>
        <v/>
      </c>
      <c r="O1925" s="18">
        <f>IF(AND(B1925&amp;""="",F1925&amp;""=""),"",IF(I1925="تم التسليم",K1925+L1925-M1925-N1925,IF(I1925="مرتجع",-N1925,IF(I1925="ملغي",0,""))))</f>
        <v/>
      </c>
      <c r="P1925" s="6">
        <f>IF(AND(B1925&amp;""="",F1925&amp;""=""),"",IF(NOT(ISNUMBER(MATCH(F1925,'المنتجات'!$A$5:$A$204,0))),"كود المنتج غير معروف",IF(NOT(ISNUMBER(MATCH(E1925,'المحافظات'!$A$5:$A$44,0))),"المنطقة غير معروفة",IF(K1925&lt;0,"الخصم أكبر من قيمة الطلب",IF(I1925&amp;""="","اكتب الحالة","")))))</f>
        <v/>
      </c>
    </row>
    <row r="1926">
      <c r="A1926" s="17" t="n"/>
      <c r="B1926" s="5" t="n"/>
      <c r="C1926" s="5" t="n"/>
      <c r="D1926" s="13" t="n"/>
      <c r="E1926" s="5" t="n"/>
      <c r="F1926" s="5" t="n"/>
      <c r="G1926" s="15" t="n"/>
      <c r="H1926" s="14" t="n"/>
      <c r="I1926" s="5" t="n"/>
      <c r="J1926" s="6">
        <f>IF(AND(B1926&amp;""="",F1926&amp;""=""),"",IFERROR(INDEX('المنتجات'!$B$5:$B$204,MATCH($F1926,'المنتجات'!$A$5:$A$204,0))&amp;"",""))</f>
        <v/>
      </c>
      <c r="K1926" s="18">
        <f>IF(AND(B1926&amp;""="",F1926&amp;""=""),"",IFERROR(INDEX('المنتجات'!$D$5:$D$204,MATCH($F1926,'المنتجات'!$A$5:$A$204,0))*G1926-H1926,0))</f>
        <v/>
      </c>
      <c r="L1926" s="18">
        <f>IF(AND(B1926&amp;""="",F1926&amp;""=""),"",IF(I1926="تم التسليم",IFERROR(INDEX('المحافظات'!$B$5:$B$44,MATCH($E1926,'المحافظات'!$A$5:$A$44,0)),0),0))</f>
        <v/>
      </c>
      <c r="M1926" s="18">
        <f>IF(AND(B1926&amp;""="",F1926&amp;""=""),"",IFERROR(INDEX('المنتجات'!$C$5:$C$204,MATCH($F1926,'المنتجات'!$A$5:$A$204,0))*G1926,0))</f>
        <v/>
      </c>
      <c r="N1926" s="18">
        <f>IF(AND(B1926&amp;""="",F1926&amp;""=""),"",IF(I1926="تم التسليم",IFERROR(INDEX('المحافظات'!$C$5:$C$44,MATCH($E1926,'المحافظات'!$A$5:$A$44,0)),0),IF(I1926="مرتجع",IFERROR(INDEX('المحافظات'!$D$5:$D$44,MATCH($E1926,'المحافظات'!$A$5:$A$44,0)),0),0)))</f>
        <v/>
      </c>
      <c r="O1926" s="18">
        <f>IF(AND(B1926&amp;""="",F1926&amp;""=""),"",IF(I1926="تم التسليم",K1926+L1926-M1926-N1926,IF(I1926="مرتجع",-N1926,IF(I1926="ملغي",0,""))))</f>
        <v/>
      </c>
      <c r="P1926" s="6">
        <f>IF(AND(B1926&amp;""="",F1926&amp;""=""),"",IF(NOT(ISNUMBER(MATCH(F1926,'المنتجات'!$A$5:$A$204,0))),"كود المنتج غير معروف",IF(NOT(ISNUMBER(MATCH(E1926,'المحافظات'!$A$5:$A$44,0))),"المنطقة غير معروفة",IF(K1926&lt;0,"الخصم أكبر من قيمة الطلب",IF(I1926&amp;""="","اكتب الحالة","")))))</f>
        <v/>
      </c>
    </row>
    <row r="1927">
      <c r="A1927" s="17" t="n"/>
      <c r="B1927" s="5" t="n"/>
      <c r="C1927" s="5" t="n"/>
      <c r="D1927" s="13" t="n"/>
      <c r="E1927" s="5" t="n"/>
      <c r="F1927" s="5" t="n"/>
      <c r="G1927" s="15" t="n"/>
      <c r="H1927" s="14" t="n"/>
      <c r="I1927" s="5" t="n"/>
      <c r="J1927" s="6">
        <f>IF(AND(B1927&amp;""="",F1927&amp;""=""),"",IFERROR(INDEX('المنتجات'!$B$5:$B$204,MATCH($F1927,'المنتجات'!$A$5:$A$204,0))&amp;"",""))</f>
        <v/>
      </c>
      <c r="K1927" s="18">
        <f>IF(AND(B1927&amp;""="",F1927&amp;""=""),"",IFERROR(INDEX('المنتجات'!$D$5:$D$204,MATCH($F1927,'المنتجات'!$A$5:$A$204,0))*G1927-H1927,0))</f>
        <v/>
      </c>
      <c r="L1927" s="18">
        <f>IF(AND(B1927&amp;""="",F1927&amp;""=""),"",IF(I1927="تم التسليم",IFERROR(INDEX('المحافظات'!$B$5:$B$44,MATCH($E1927,'المحافظات'!$A$5:$A$44,0)),0),0))</f>
        <v/>
      </c>
      <c r="M1927" s="18">
        <f>IF(AND(B1927&amp;""="",F1927&amp;""=""),"",IFERROR(INDEX('المنتجات'!$C$5:$C$204,MATCH($F1927,'المنتجات'!$A$5:$A$204,0))*G1927,0))</f>
        <v/>
      </c>
      <c r="N1927" s="18">
        <f>IF(AND(B1927&amp;""="",F1927&amp;""=""),"",IF(I1927="تم التسليم",IFERROR(INDEX('المحافظات'!$C$5:$C$44,MATCH($E1927,'المحافظات'!$A$5:$A$44,0)),0),IF(I1927="مرتجع",IFERROR(INDEX('المحافظات'!$D$5:$D$44,MATCH($E1927,'المحافظات'!$A$5:$A$44,0)),0),0)))</f>
        <v/>
      </c>
      <c r="O1927" s="18">
        <f>IF(AND(B1927&amp;""="",F1927&amp;""=""),"",IF(I1927="تم التسليم",K1927+L1927-M1927-N1927,IF(I1927="مرتجع",-N1927,IF(I1927="ملغي",0,""))))</f>
        <v/>
      </c>
      <c r="P1927" s="6">
        <f>IF(AND(B1927&amp;""="",F1927&amp;""=""),"",IF(NOT(ISNUMBER(MATCH(F1927,'المنتجات'!$A$5:$A$204,0))),"كود المنتج غير معروف",IF(NOT(ISNUMBER(MATCH(E1927,'المحافظات'!$A$5:$A$44,0))),"المنطقة غير معروفة",IF(K1927&lt;0,"الخصم أكبر من قيمة الطلب",IF(I1927&amp;""="","اكتب الحالة","")))))</f>
        <v/>
      </c>
    </row>
    <row r="1928">
      <c r="A1928" s="17" t="n"/>
      <c r="B1928" s="5" t="n"/>
      <c r="C1928" s="5" t="n"/>
      <c r="D1928" s="13" t="n"/>
      <c r="E1928" s="5" t="n"/>
      <c r="F1928" s="5" t="n"/>
      <c r="G1928" s="15" t="n"/>
      <c r="H1928" s="14" t="n"/>
      <c r="I1928" s="5" t="n"/>
      <c r="J1928" s="6">
        <f>IF(AND(B1928&amp;""="",F1928&amp;""=""),"",IFERROR(INDEX('المنتجات'!$B$5:$B$204,MATCH($F1928,'المنتجات'!$A$5:$A$204,0))&amp;"",""))</f>
        <v/>
      </c>
      <c r="K1928" s="18">
        <f>IF(AND(B1928&amp;""="",F1928&amp;""=""),"",IFERROR(INDEX('المنتجات'!$D$5:$D$204,MATCH($F1928,'المنتجات'!$A$5:$A$204,0))*G1928-H1928,0))</f>
        <v/>
      </c>
      <c r="L1928" s="18">
        <f>IF(AND(B1928&amp;""="",F1928&amp;""=""),"",IF(I1928="تم التسليم",IFERROR(INDEX('المحافظات'!$B$5:$B$44,MATCH($E1928,'المحافظات'!$A$5:$A$44,0)),0),0))</f>
        <v/>
      </c>
      <c r="M1928" s="18">
        <f>IF(AND(B1928&amp;""="",F1928&amp;""=""),"",IFERROR(INDEX('المنتجات'!$C$5:$C$204,MATCH($F1928,'المنتجات'!$A$5:$A$204,0))*G1928,0))</f>
        <v/>
      </c>
      <c r="N1928" s="18">
        <f>IF(AND(B1928&amp;""="",F1928&amp;""=""),"",IF(I1928="تم التسليم",IFERROR(INDEX('المحافظات'!$C$5:$C$44,MATCH($E1928,'المحافظات'!$A$5:$A$44,0)),0),IF(I1928="مرتجع",IFERROR(INDEX('المحافظات'!$D$5:$D$44,MATCH($E1928,'المحافظات'!$A$5:$A$44,0)),0),0)))</f>
        <v/>
      </c>
      <c r="O1928" s="18">
        <f>IF(AND(B1928&amp;""="",F1928&amp;""=""),"",IF(I1928="تم التسليم",K1928+L1928-M1928-N1928,IF(I1928="مرتجع",-N1928,IF(I1928="ملغي",0,""))))</f>
        <v/>
      </c>
      <c r="P1928" s="6">
        <f>IF(AND(B1928&amp;""="",F1928&amp;""=""),"",IF(NOT(ISNUMBER(MATCH(F1928,'المنتجات'!$A$5:$A$204,0))),"كود المنتج غير معروف",IF(NOT(ISNUMBER(MATCH(E1928,'المحافظات'!$A$5:$A$44,0))),"المنطقة غير معروفة",IF(K1928&lt;0,"الخصم أكبر من قيمة الطلب",IF(I1928&amp;""="","اكتب الحالة","")))))</f>
        <v/>
      </c>
    </row>
    <row r="1929">
      <c r="A1929" s="17" t="n"/>
      <c r="B1929" s="5" t="n"/>
      <c r="C1929" s="5" t="n"/>
      <c r="D1929" s="13" t="n"/>
      <c r="E1929" s="5" t="n"/>
      <c r="F1929" s="5" t="n"/>
      <c r="G1929" s="15" t="n"/>
      <c r="H1929" s="14" t="n"/>
      <c r="I1929" s="5" t="n"/>
      <c r="J1929" s="6">
        <f>IF(AND(B1929&amp;""="",F1929&amp;""=""),"",IFERROR(INDEX('المنتجات'!$B$5:$B$204,MATCH($F1929,'المنتجات'!$A$5:$A$204,0))&amp;"",""))</f>
        <v/>
      </c>
      <c r="K1929" s="18">
        <f>IF(AND(B1929&amp;""="",F1929&amp;""=""),"",IFERROR(INDEX('المنتجات'!$D$5:$D$204,MATCH($F1929,'المنتجات'!$A$5:$A$204,0))*G1929-H1929,0))</f>
        <v/>
      </c>
      <c r="L1929" s="18">
        <f>IF(AND(B1929&amp;""="",F1929&amp;""=""),"",IF(I1929="تم التسليم",IFERROR(INDEX('المحافظات'!$B$5:$B$44,MATCH($E1929,'المحافظات'!$A$5:$A$44,0)),0),0))</f>
        <v/>
      </c>
      <c r="M1929" s="18">
        <f>IF(AND(B1929&amp;""="",F1929&amp;""=""),"",IFERROR(INDEX('المنتجات'!$C$5:$C$204,MATCH($F1929,'المنتجات'!$A$5:$A$204,0))*G1929,0))</f>
        <v/>
      </c>
      <c r="N1929" s="18">
        <f>IF(AND(B1929&amp;""="",F1929&amp;""=""),"",IF(I1929="تم التسليم",IFERROR(INDEX('المحافظات'!$C$5:$C$44,MATCH($E1929,'المحافظات'!$A$5:$A$44,0)),0),IF(I1929="مرتجع",IFERROR(INDEX('المحافظات'!$D$5:$D$44,MATCH($E1929,'المحافظات'!$A$5:$A$44,0)),0),0)))</f>
        <v/>
      </c>
      <c r="O1929" s="18">
        <f>IF(AND(B1929&amp;""="",F1929&amp;""=""),"",IF(I1929="تم التسليم",K1929+L1929-M1929-N1929,IF(I1929="مرتجع",-N1929,IF(I1929="ملغي",0,""))))</f>
        <v/>
      </c>
      <c r="P1929" s="6">
        <f>IF(AND(B1929&amp;""="",F1929&amp;""=""),"",IF(NOT(ISNUMBER(MATCH(F1929,'المنتجات'!$A$5:$A$204,0))),"كود المنتج غير معروف",IF(NOT(ISNUMBER(MATCH(E1929,'المحافظات'!$A$5:$A$44,0))),"المنطقة غير معروفة",IF(K1929&lt;0,"الخصم أكبر من قيمة الطلب",IF(I1929&amp;""="","اكتب الحالة","")))))</f>
        <v/>
      </c>
    </row>
    <row r="1930">
      <c r="A1930" s="17" t="n"/>
      <c r="B1930" s="5" t="n"/>
      <c r="C1930" s="5" t="n"/>
      <c r="D1930" s="13" t="n"/>
      <c r="E1930" s="5" t="n"/>
      <c r="F1930" s="5" t="n"/>
      <c r="G1930" s="15" t="n"/>
      <c r="H1930" s="14" t="n"/>
      <c r="I1930" s="5" t="n"/>
      <c r="J1930" s="6">
        <f>IF(AND(B1930&amp;""="",F1930&amp;""=""),"",IFERROR(INDEX('المنتجات'!$B$5:$B$204,MATCH($F1930,'المنتجات'!$A$5:$A$204,0))&amp;"",""))</f>
        <v/>
      </c>
      <c r="K1930" s="18">
        <f>IF(AND(B1930&amp;""="",F1930&amp;""=""),"",IFERROR(INDEX('المنتجات'!$D$5:$D$204,MATCH($F1930,'المنتجات'!$A$5:$A$204,0))*G1930-H1930,0))</f>
        <v/>
      </c>
      <c r="L1930" s="18">
        <f>IF(AND(B1930&amp;""="",F1930&amp;""=""),"",IF(I1930="تم التسليم",IFERROR(INDEX('المحافظات'!$B$5:$B$44,MATCH($E1930,'المحافظات'!$A$5:$A$44,0)),0),0))</f>
        <v/>
      </c>
      <c r="M1930" s="18">
        <f>IF(AND(B1930&amp;""="",F1930&amp;""=""),"",IFERROR(INDEX('المنتجات'!$C$5:$C$204,MATCH($F1930,'المنتجات'!$A$5:$A$204,0))*G1930,0))</f>
        <v/>
      </c>
      <c r="N1930" s="18">
        <f>IF(AND(B1930&amp;""="",F1930&amp;""=""),"",IF(I1930="تم التسليم",IFERROR(INDEX('المحافظات'!$C$5:$C$44,MATCH($E1930,'المحافظات'!$A$5:$A$44,0)),0),IF(I1930="مرتجع",IFERROR(INDEX('المحافظات'!$D$5:$D$44,MATCH($E1930,'المحافظات'!$A$5:$A$44,0)),0),0)))</f>
        <v/>
      </c>
      <c r="O1930" s="18">
        <f>IF(AND(B1930&amp;""="",F1930&amp;""=""),"",IF(I1930="تم التسليم",K1930+L1930-M1930-N1930,IF(I1930="مرتجع",-N1930,IF(I1930="ملغي",0,""))))</f>
        <v/>
      </c>
      <c r="P1930" s="6">
        <f>IF(AND(B1930&amp;""="",F1930&amp;""=""),"",IF(NOT(ISNUMBER(MATCH(F1930,'المنتجات'!$A$5:$A$204,0))),"كود المنتج غير معروف",IF(NOT(ISNUMBER(MATCH(E1930,'المحافظات'!$A$5:$A$44,0))),"المنطقة غير معروفة",IF(K1930&lt;0,"الخصم أكبر من قيمة الطلب",IF(I1930&amp;""="","اكتب الحالة","")))))</f>
        <v/>
      </c>
    </row>
    <row r="1931">
      <c r="A1931" s="17" t="n"/>
      <c r="B1931" s="5" t="n"/>
      <c r="C1931" s="5" t="n"/>
      <c r="D1931" s="13" t="n"/>
      <c r="E1931" s="5" t="n"/>
      <c r="F1931" s="5" t="n"/>
      <c r="G1931" s="15" t="n"/>
      <c r="H1931" s="14" t="n"/>
      <c r="I1931" s="5" t="n"/>
      <c r="J1931" s="6">
        <f>IF(AND(B1931&amp;""="",F1931&amp;""=""),"",IFERROR(INDEX('المنتجات'!$B$5:$B$204,MATCH($F1931,'المنتجات'!$A$5:$A$204,0))&amp;"",""))</f>
        <v/>
      </c>
      <c r="K1931" s="18">
        <f>IF(AND(B1931&amp;""="",F1931&amp;""=""),"",IFERROR(INDEX('المنتجات'!$D$5:$D$204,MATCH($F1931,'المنتجات'!$A$5:$A$204,0))*G1931-H1931,0))</f>
        <v/>
      </c>
      <c r="L1931" s="18">
        <f>IF(AND(B1931&amp;""="",F1931&amp;""=""),"",IF(I1931="تم التسليم",IFERROR(INDEX('المحافظات'!$B$5:$B$44,MATCH($E1931,'المحافظات'!$A$5:$A$44,0)),0),0))</f>
        <v/>
      </c>
      <c r="M1931" s="18">
        <f>IF(AND(B1931&amp;""="",F1931&amp;""=""),"",IFERROR(INDEX('المنتجات'!$C$5:$C$204,MATCH($F1931,'المنتجات'!$A$5:$A$204,0))*G1931,0))</f>
        <v/>
      </c>
      <c r="N1931" s="18">
        <f>IF(AND(B1931&amp;""="",F1931&amp;""=""),"",IF(I1931="تم التسليم",IFERROR(INDEX('المحافظات'!$C$5:$C$44,MATCH($E1931,'المحافظات'!$A$5:$A$44,0)),0),IF(I1931="مرتجع",IFERROR(INDEX('المحافظات'!$D$5:$D$44,MATCH($E1931,'المحافظات'!$A$5:$A$44,0)),0),0)))</f>
        <v/>
      </c>
      <c r="O1931" s="18">
        <f>IF(AND(B1931&amp;""="",F1931&amp;""=""),"",IF(I1931="تم التسليم",K1931+L1931-M1931-N1931,IF(I1931="مرتجع",-N1931,IF(I1931="ملغي",0,""))))</f>
        <v/>
      </c>
      <c r="P1931" s="6">
        <f>IF(AND(B1931&amp;""="",F1931&amp;""=""),"",IF(NOT(ISNUMBER(MATCH(F1931,'المنتجات'!$A$5:$A$204,0))),"كود المنتج غير معروف",IF(NOT(ISNUMBER(MATCH(E1931,'المحافظات'!$A$5:$A$44,0))),"المنطقة غير معروفة",IF(K1931&lt;0,"الخصم أكبر من قيمة الطلب",IF(I1931&amp;""="","اكتب الحالة","")))))</f>
        <v/>
      </c>
    </row>
    <row r="1932">
      <c r="A1932" s="17" t="n"/>
      <c r="B1932" s="5" t="n"/>
      <c r="C1932" s="5" t="n"/>
      <c r="D1932" s="13" t="n"/>
      <c r="E1932" s="5" t="n"/>
      <c r="F1932" s="5" t="n"/>
      <c r="G1932" s="15" t="n"/>
      <c r="H1932" s="14" t="n"/>
      <c r="I1932" s="5" t="n"/>
      <c r="J1932" s="6">
        <f>IF(AND(B1932&amp;""="",F1932&amp;""=""),"",IFERROR(INDEX('المنتجات'!$B$5:$B$204,MATCH($F1932,'المنتجات'!$A$5:$A$204,0))&amp;"",""))</f>
        <v/>
      </c>
      <c r="K1932" s="18">
        <f>IF(AND(B1932&amp;""="",F1932&amp;""=""),"",IFERROR(INDEX('المنتجات'!$D$5:$D$204,MATCH($F1932,'المنتجات'!$A$5:$A$204,0))*G1932-H1932,0))</f>
        <v/>
      </c>
      <c r="L1932" s="18">
        <f>IF(AND(B1932&amp;""="",F1932&amp;""=""),"",IF(I1932="تم التسليم",IFERROR(INDEX('المحافظات'!$B$5:$B$44,MATCH($E1932,'المحافظات'!$A$5:$A$44,0)),0),0))</f>
        <v/>
      </c>
      <c r="M1932" s="18">
        <f>IF(AND(B1932&amp;""="",F1932&amp;""=""),"",IFERROR(INDEX('المنتجات'!$C$5:$C$204,MATCH($F1932,'المنتجات'!$A$5:$A$204,0))*G1932,0))</f>
        <v/>
      </c>
      <c r="N1932" s="18">
        <f>IF(AND(B1932&amp;""="",F1932&amp;""=""),"",IF(I1932="تم التسليم",IFERROR(INDEX('المحافظات'!$C$5:$C$44,MATCH($E1932,'المحافظات'!$A$5:$A$44,0)),0),IF(I1932="مرتجع",IFERROR(INDEX('المحافظات'!$D$5:$D$44,MATCH($E1932,'المحافظات'!$A$5:$A$44,0)),0),0)))</f>
        <v/>
      </c>
      <c r="O1932" s="18">
        <f>IF(AND(B1932&amp;""="",F1932&amp;""=""),"",IF(I1932="تم التسليم",K1932+L1932-M1932-N1932,IF(I1932="مرتجع",-N1932,IF(I1932="ملغي",0,""))))</f>
        <v/>
      </c>
      <c r="P1932" s="6">
        <f>IF(AND(B1932&amp;""="",F1932&amp;""=""),"",IF(NOT(ISNUMBER(MATCH(F1932,'المنتجات'!$A$5:$A$204,0))),"كود المنتج غير معروف",IF(NOT(ISNUMBER(MATCH(E1932,'المحافظات'!$A$5:$A$44,0))),"المنطقة غير معروفة",IF(K1932&lt;0,"الخصم أكبر من قيمة الطلب",IF(I1932&amp;""="","اكتب الحالة","")))))</f>
        <v/>
      </c>
    </row>
    <row r="1933">
      <c r="A1933" s="17" t="n"/>
      <c r="B1933" s="5" t="n"/>
      <c r="C1933" s="5" t="n"/>
      <c r="D1933" s="13" t="n"/>
      <c r="E1933" s="5" t="n"/>
      <c r="F1933" s="5" t="n"/>
      <c r="G1933" s="15" t="n"/>
      <c r="H1933" s="14" t="n"/>
      <c r="I1933" s="5" t="n"/>
      <c r="J1933" s="6">
        <f>IF(AND(B1933&amp;""="",F1933&amp;""=""),"",IFERROR(INDEX('المنتجات'!$B$5:$B$204,MATCH($F1933,'المنتجات'!$A$5:$A$204,0))&amp;"",""))</f>
        <v/>
      </c>
      <c r="K1933" s="18">
        <f>IF(AND(B1933&amp;""="",F1933&amp;""=""),"",IFERROR(INDEX('المنتجات'!$D$5:$D$204,MATCH($F1933,'المنتجات'!$A$5:$A$204,0))*G1933-H1933,0))</f>
        <v/>
      </c>
      <c r="L1933" s="18">
        <f>IF(AND(B1933&amp;""="",F1933&amp;""=""),"",IF(I1933="تم التسليم",IFERROR(INDEX('المحافظات'!$B$5:$B$44,MATCH($E1933,'المحافظات'!$A$5:$A$44,0)),0),0))</f>
        <v/>
      </c>
      <c r="M1933" s="18">
        <f>IF(AND(B1933&amp;""="",F1933&amp;""=""),"",IFERROR(INDEX('المنتجات'!$C$5:$C$204,MATCH($F1933,'المنتجات'!$A$5:$A$204,0))*G1933,0))</f>
        <v/>
      </c>
      <c r="N1933" s="18">
        <f>IF(AND(B1933&amp;""="",F1933&amp;""=""),"",IF(I1933="تم التسليم",IFERROR(INDEX('المحافظات'!$C$5:$C$44,MATCH($E1933,'المحافظات'!$A$5:$A$44,0)),0),IF(I1933="مرتجع",IFERROR(INDEX('المحافظات'!$D$5:$D$44,MATCH($E1933,'المحافظات'!$A$5:$A$44,0)),0),0)))</f>
        <v/>
      </c>
      <c r="O1933" s="18">
        <f>IF(AND(B1933&amp;""="",F1933&amp;""=""),"",IF(I1933="تم التسليم",K1933+L1933-M1933-N1933,IF(I1933="مرتجع",-N1933,IF(I1933="ملغي",0,""))))</f>
        <v/>
      </c>
      <c r="P1933" s="6">
        <f>IF(AND(B1933&amp;""="",F1933&amp;""=""),"",IF(NOT(ISNUMBER(MATCH(F1933,'المنتجات'!$A$5:$A$204,0))),"كود المنتج غير معروف",IF(NOT(ISNUMBER(MATCH(E1933,'المحافظات'!$A$5:$A$44,0))),"المنطقة غير معروفة",IF(K1933&lt;0,"الخصم أكبر من قيمة الطلب",IF(I1933&amp;""="","اكتب الحالة","")))))</f>
        <v/>
      </c>
    </row>
    <row r="1934">
      <c r="A1934" s="17" t="n"/>
      <c r="B1934" s="5" t="n"/>
      <c r="C1934" s="5" t="n"/>
      <c r="D1934" s="13" t="n"/>
      <c r="E1934" s="5" t="n"/>
      <c r="F1934" s="5" t="n"/>
      <c r="G1934" s="15" t="n"/>
      <c r="H1934" s="14" t="n"/>
      <c r="I1934" s="5" t="n"/>
      <c r="J1934" s="6">
        <f>IF(AND(B1934&amp;""="",F1934&amp;""=""),"",IFERROR(INDEX('المنتجات'!$B$5:$B$204,MATCH($F1934,'المنتجات'!$A$5:$A$204,0))&amp;"",""))</f>
        <v/>
      </c>
      <c r="K1934" s="18">
        <f>IF(AND(B1934&amp;""="",F1934&amp;""=""),"",IFERROR(INDEX('المنتجات'!$D$5:$D$204,MATCH($F1934,'المنتجات'!$A$5:$A$204,0))*G1934-H1934,0))</f>
        <v/>
      </c>
      <c r="L1934" s="18">
        <f>IF(AND(B1934&amp;""="",F1934&amp;""=""),"",IF(I1934="تم التسليم",IFERROR(INDEX('المحافظات'!$B$5:$B$44,MATCH($E1934,'المحافظات'!$A$5:$A$44,0)),0),0))</f>
        <v/>
      </c>
      <c r="M1934" s="18">
        <f>IF(AND(B1934&amp;""="",F1934&amp;""=""),"",IFERROR(INDEX('المنتجات'!$C$5:$C$204,MATCH($F1934,'المنتجات'!$A$5:$A$204,0))*G1934,0))</f>
        <v/>
      </c>
      <c r="N1934" s="18">
        <f>IF(AND(B1934&amp;""="",F1934&amp;""=""),"",IF(I1934="تم التسليم",IFERROR(INDEX('المحافظات'!$C$5:$C$44,MATCH($E1934,'المحافظات'!$A$5:$A$44,0)),0),IF(I1934="مرتجع",IFERROR(INDEX('المحافظات'!$D$5:$D$44,MATCH($E1934,'المحافظات'!$A$5:$A$44,0)),0),0)))</f>
        <v/>
      </c>
      <c r="O1934" s="18">
        <f>IF(AND(B1934&amp;""="",F1934&amp;""=""),"",IF(I1934="تم التسليم",K1934+L1934-M1934-N1934,IF(I1934="مرتجع",-N1934,IF(I1934="ملغي",0,""))))</f>
        <v/>
      </c>
      <c r="P1934" s="6">
        <f>IF(AND(B1934&amp;""="",F1934&amp;""=""),"",IF(NOT(ISNUMBER(MATCH(F1934,'المنتجات'!$A$5:$A$204,0))),"كود المنتج غير معروف",IF(NOT(ISNUMBER(MATCH(E1934,'المحافظات'!$A$5:$A$44,0))),"المنطقة غير معروفة",IF(K1934&lt;0,"الخصم أكبر من قيمة الطلب",IF(I1934&amp;""="","اكتب الحالة","")))))</f>
        <v/>
      </c>
    </row>
    <row r="1935">
      <c r="A1935" s="17" t="n"/>
      <c r="B1935" s="5" t="n"/>
      <c r="C1935" s="5" t="n"/>
      <c r="D1935" s="13" t="n"/>
      <c r="E1935" s="5" t="n"/>
      <c r="F1935" s="5" t="n"/>
      <c r="G1935" s="15" t="n"/>
      <c r="H1935" s="14" t="n"/>
      <c r="I1935" s="5" t="n"/>
      <c r="J1935" s="6">
        <f>IF(AND(B1935&amp;""="",F1935&amp;""=""),"",IFERROR(INDEX('المنتجات'!$B$5:$B$204,MATCH($F1935,'المنتجات'!$A$5:$A$204,0))&amp;"",""))</f>
        <v/>
      </c>
      <c r="K1935" s="18">
        <f>IF(AND(B1935&amp;""="",F1935&amp;""=""),"",IFERROR(INDEX('المنتجات'!$D$5:$D$204,MATCH($F1935,'المنتجات'!$A$5:$A$204,0))*G1935-H1935,0))</f>
        <v/>
      </c>
      <c r="L1935" s="18">
        <f>IF(AND(B1935&amp;""="",F1935&amp;""=""),"",IF(I1935="تم التسليم",IFERROR(INDEX('المحافظات'!$B$5:$B$44,MATCH($E1935,'المحافظات'!$A$5:$A$44,0)),0),0))</f>
        <v/>
      </c>
      <c r="M1935" s="18">
        <f>IF(AND(B1935&amp;""="",F1935&amp;""=""),"",IFERROR(INDEX('المنتجات'!$C$5:$C$204,MATCH($F1935,'المنتجات'!$A$5:$A$204,0))*G1935,0))</f>
        <v/>
      </c>
      <c r="N1935" s="18">
        <f>IF(AND(B1935&amp;""="",F1935&amp;""=""),"",IF(I1935="تم التسليم",IFERROR(INDEX('المحافظات'!$C$5:$C$44,MATCH($E1935,'المحافظات'!$A$5:$A$44,0)),0),IF(I1935="مرتجع",IFERROR(INDEX('المحافظات'!$D$5:$D$44,MATCH($E1935,'المحافظات'!$A$5:$A$44,0)),0),0)))</f>
        <v/>
      </c>
      <c r="O1935" s="18">
        <f>IF(AND(B1935&amp;""="",F1935&amp;""=""),"",IF(I1935="تم التسليم",K1935+L1935-M1935-N1935,IF(I1935="مرتجع",-N1935,IF(I1935="ملغي",0,""))))</f>
        <v/>
      </c>
      <c r="P1935" s="6">
        <f>IF(AND(B1935&amp;""="",F1935&amp;""=""),"",IF(NOT(ISNUMBER(MATCH(F1935,'المنتجات'!$A$5:$A$204,0))),"كود المنتج غير معروف",IF(NOT(ISNUMBER(MATCH(E1935,'المحافظات'!$A$5:$A$44,0))),"المنطقة غير معروفة",IF(K1935&lt;0,"الخصم أكبر من قيمة الطلب",IF(I1935&amp;""="","اكتب الحالة","")))))</f>
        <v/>
      </c>
    </row>
    <row r="1936">
      <c r="A1936" s="17" t="n"/>
      <c r="B1936" s="5" t="n"/>
      <c r="C1936" s="5" t="n"/>
      <c r="D1936" s="13" t="n"/>
      <c r="E1936" s="5" t="n"/>
      <c r="F1936" s="5" t="n"/>
      <c r="G1936" s="15" t="n"/>
      <c r="H1936" s="14" t="n"/>
      <c r="I1936" s="5" t="n"/>
      <c r="J1936" s="6">
        <f>IF(AND(B1936&amp;""="",F1936&amp;""=""),"",IFERROR(INDEX('المنتجات'!$B$5:$B$204,MATCH($F1936,'المنتجات'!$A$5:$A$204,0))&amp;"",""))</f>
        <v/>
      </c>
      <c r="K1936" s="18">
        <f>IF(AND(B1936&amp;""="",F1936&amp;""=""),"",IFERROR(INDEX('المنتجات'!$D$5:$D$204,MATCH($F1936,'المنتجات'!$A$5:$A$204,0))*G1936-H1936,0))</f>
        <v/>
      </c>
      <c r="L1936" s="18">
        <f>IF(AND(B1936&amp;""="",F1936&amp;""=""),"",IF(I1936="تم التسليم",IFERROR(INDEX('المحافظات'!$B$5:$B$44,MATCH($E1936,'المحافظات'!$A$5:$A$44,0)),0),0))</f>
        <v/>
      </c>
      <c r="M1936" s="18">
        <f>IF(AND(B1936&amp;""="",F1936&amp;""=""),"",IFERROR(INDEX('المنتجات'!$C$5:$C$204,MATCH($F1936,'المنتجات'!$A$5:$A$204,0))*G1936,0))</f>
        <v/>
      </c>
      <c r="N1936" s="18">
        <f>IF(AND(B1936&amp;""="",F1936&amp;""=""),"",IF(I1936="تم التسليم",IFERROR(INDEX('المحافظات'!$C$5:$C$44,MATCH($E1936,'المحافظات'!$A$5:$A$44,0)),0),IF(I1936="مرتجع",IFERROR(INDEX('المحافظات'!$D$5:$D$44,MATCH($E1936,'المحافظات'!$A$5:$A$44,0)),0),0)))</f>
        <v/>
      </c>
      <c r="O1936" s="18">
        <f>IF(AND(B1936&amp;""="",F1936&amp;""=""),"",IF(I1936="تم التسليم",K1936+L1936-M1936-N1936,IF(I1936="مرتجع",-N1936,IF(I1936="ملغي",0,""))))</f>
        <v/>
      </c>
      <c r="P1936" s="6">
        <f>IF(AND(B1936&amp;""="",F1936&amp;""=""),"",IF(NOT(ISNUMBER(MATCH(F1936,'المنتجات'!$A$5:$A$204,0))),"كود المنتج غير معروف",IF(NOT(ISNUMBER(MATCH(E1936,'المحافظات'!$A$5:$A$44,0))),"المنطقة غير معروفة",IF(K1936&lt;0,"الخصم أكبر من قيمة الطلب",IF(I1936&amp;""="","اكتب الحالة","")))))</f>
        <v/>
      </c>
    </row>
    <row r="1937">
      <c r="A1937" s="17" t="n"/>
      <c r="B1937" s="5" t="n"/>
      <c r="C1937" s="5" t="n"/>
      <c r="D1937" s="13" t="n"/>
      <c r="E1937" s="5" t="n"/>
      <c r="F1937" s="5" t="n"/>
      <c r="G1937" s="15" t="n"/>
      <c r="H1937" s="14" t="n"/>
      <c r="I1937" s="5" t="n"/>
      <c r="J1937" s="6">
        <f>IF(AND(B1937&amp;""="",F1937&amp;""=""),"",IFERROR(INDEX('المنتجات'!$B$5:$B$204,MATCH($F1937,'المنتجات'!$A$5:$A$204,0))&amp;"",""))</f>
        <v/>
      </c>
      <c r="K1937" s="18">
        <f>IF(AND(B1937&amp;""="",F1937&amp;""=""),"",IFERROR(INDEX('المنتجات'!$D$5:$D$204,MATCH($F1937,'المنتجات'!$A$5:$A$204,0))*G1937-H1937,0))</f>
        <v/>
      </c>
      <c r="L1937" s="18">
        <f>IF(AND(B1937&amp;""="",F1937&amp;""=""),"",IF(I1937="تم التسليم",IFERROR(INDEX('المحافظات'!$B$5:$B$44,MATCH($E1937,'المحافظات'!$A$5:$A$44,0)),0),0))</f>
        <v/>
      </c>
      <c r="M1937" s="18">
        <f>IF(AND(B1937&amp;""="",F1937&amp;""=""),"",IFERROR(INDEX('المنتجات'!$C$5:$C$204,MATCH($F1937,'المنتجات'!$A$5:$A$204,0))*G1937,0))</f>
        <v/>
      </c>
      <c r="N1937" s="18">
        <f>IF(AND(B1937&amp;""="",F1937&amp;""=""),"",IF(I1937="تم التسليم",IFERROR(INDEX('المحافظات'!$C$5:$C$44,MATCH($E1937,'المحافظات'!$A$5:$A$44,0)),0),IF(I1937="مرتجع",IFERROR(INDEX('المحافظات'!$D$5:$D$44,MATCH($E1937,'المحافظات'!$A$5:$A$44,0)),0),0)))</f>
        <v/>
      </c>
      <c r="O1937" s="18">
        <f>IF(AND(B1937&amp;""="",F1937&amp;""=""),"",IF(I1937="تم التسليم",K1937+L1937-M1937-N1937,IF(I1937="مرتجع",-N1937,IF(I1937="ملغي",0,""))))</f>
        <v/>
      </c>
      <c r="P1937" s="6">
        <f>IF(AND(B1937&amp;""="",F1937&amp;""=""),"",IF(NOT(ISNUMBER(MATCH(F1937,'المنتجات'!$A$5:$A$204,0))),"كود المنتج غير معروف",IF(NOT(ISNUMBER(MATCH(E1937,'المحافظات'!$A$5:$A$44,0))),"المنطقة غير معروفة",IF(K1937&lt;0,"الخصم أكبر من قيمة الطلب",IF(I1937&amp;""="","اكتب الحالة","")))))</f>
        <v/>
      </c>
    </row>
    <row r="1938">
      <c r="A1938" s="17" t="n"/>
      <c r="B1938" s="5" t="n"/>
      <c r="C1938" s="5" t="n"/>
      <c r="D1938" s="13" t="n"/>
      <c r="E1938" s="5" t="n"/>
      <c r="F1938" s="5" t="n"/>
      <c r="G1938" s="15" t="n"/>
      <c r="H1938" s="14" t="n"/>
      <c r="I1938" s="5" t="n"/>
      <c r="J1938" s="6">
        <f>IF(AND(B1938&amp;""="",F1938&amp;""=""),"",IFERROR(INDEX('المنتجات'!$B$5:$B$204,MATCH($F1938,'المنتجات'!$A$5:$A$204,0))&amp;"",""))</f>
        <v/>
      </c>
      <c r="K1938" s="18">
        <f>IF(AND(B1938&amp;""="",F1938&amp;""=""),"",IFERROR(INDEX('المنتجات'!$D$5:$D$204,MATCH($F1938,'المنتجات'!$A$5:$A$204,0))*G1938-H1938,0))</f>
        <v/>
      </c>
      <c r="L1938" s="18">
        <f>IF(AND(B1938&amp;""="",F1938&amp;""=""),"",IF(I1938="تم التسليم",IFERROR(INDEX('المحافظات'!$B$5:$B$44,MATCH($E1938,'المحافظات'!$A$5:$A$44,0)),0),0))</f>
        <v/>
      </c>
      <c r="M1938" s="18">
        <f>IF(AND(B1938&amp;""="",F1938&amp;""=""),"",IFERROR(INDEX('المنتجات'!$C$5:$C$204,MATCH($F1938,'المنتجات'!$A$5:$A$204,0))*G1938,0))</f>
        <v/>
      </c>
      <c r="N1938" s="18">
        <f>IF(AND(B1938&amp;""="",F1938&amp;""=""),"",IF(I1938="تم التسليم",IFERROR(INDEX('المحافظات'!$C$5:$C$44,MATCH($E1938,'المحافظات'!$A$5:$A$44,0)),0),IF(I1938="مرتجع",IFERROR(INDEX('المحافظات'!$D$5:$D$44,MATCH($E1938,'المحافظات'!$A$5:$A$44,0)),0),0)))</f>
        <v/>
      </c>
      <c r="O1938" s="18">
        <f>IF(AND(B1938&amp;""="",F1938&amp;""=""),"",IF(I1938="تم التسليم",K1938+L1938-M1938-N1938,IF(I1938="مرتجع",-N1938,IF(I1938="ملغي",0,""))))</f>
        <v/>
      </c>
      <c r="P1938" s="6">
        <f>IF(AND(B1938&amp;""="",F1938&amp;""=""),"",IF(NOT(ISNUMBER(MATCH(F1938,'المنتجات'!$A$5:$A$204,0))),"كود المنتج غير معروف",IF(NOT(ISNUMBER(MATCH(E1938,'المحافظات'!$A$5:$A$44,0))),"المنطقة غير معروفة",IF(K1938&lt;0,"الخصم أكبر من قيمة الطلب",IF(I1938&amp;""="","اكتب الحالة","")))))</f>
        <v/>
      </c>
    </row>
    <row r="1939">
      <c r="A1939" s="17" t="n"/>
      <c r="B1939" s="5" t="n"/>
      <c r="C1939" s="5" t="n"/>
      <c r="D1939" s="13" t="n"/>
      <c r="E1939" s="5" t="n"/>
      <c r="F1939" s="5" t="n"/>
      <c r="G1939" s="15" t="n"/>
      <c r="H1939" s="14" t="n"/>
      <c r="I1939" s="5" t="n"/>
      <c r="J1939" s="6">
        <f>IF(AND(B1939&amp;""="",F1939&amp;""=""),"",IFERROR(INDEX('المنتجات'!$B$5:$B$204,MATCH($F1939,'المنتجات'!$A$5:$A$204,0))&amp;"",""))</f>
        <v/>
      </c>
      <c r="K1939" s="18">
        <f>IF(AND(B1939&amp;""="",F1939&amp;""=""),"",IFERROR(INDEX('المنتجات'!$D$5:$D$204,MATCH($F1939,'المنتجات'!$A$5:$A$204,0))*G1939-H1939,0))</f>
        <v/>
      </c>
      <c r="L1939" s="18">
        <f>IF(AND(B1939&amp;""="",F1939&amp;""=""),"",IF(I1939="تم التسليم",IFERROR(INDEX('المحافظات'!$B$5:$B$44,MATCH($E1939,'المحافظات'!$A$5:$A$44,0)),0),0))</f>
        <v/>
      </c>
      <c r="M1939" s="18">
        <f>IF(AND(B1939&amp;""="",F1939&amp;""=""),"",IFERROR(INDEX('المنتجات'!$C$5:$C$204,MATCH($F1939,'المنتجات'!$A$5:$A$204,0))*G1939,0))</f>
        <v/>
      </c>
      <c r="N1939" s="18">
        <f>IF(AND(B1939&amp;""="",F1939&amp;""=""),"",IF(I1939="تم التسليم",IFERROR(INDEX('المحافظات'!$C$5:$C$44,MATCH($E1939,'المحافظات'!$A$5:$A$44,0)),0),IF(I1939="مرتجع",IFERROR(INDEX('المحافظات'!$D$5:$D$44,MATCH($E1939,'المحافظات'!$A$5:$A$44,0)),0),0)))</f>
        <v/>
      </c>
      <c r="O1939" s="18">
        <f>IF(AND(B1939&amp;""="",F1939&amp;""=""),"",IF(I1939="تم التسليم",K1939+L1939-M1939-N1939,IF(I1939="مرتجع",-N1939,IF(I1939="ملغي",0,""))))</f>
        <v/>
      </c>
      <c r="P1939" s="6">
        <f>IF(AND(B1939&amp;""="",F1939&amp;""=""),"",IF(NOT(ISNUMBER(MATCH(F1939,'المنتجات'!$A$5:$A$204,0))),"كود المنتج غير معروف",IF(NOT(ISNUMBER(MATCH(E1939,'المحافظات'!$A$5:$A$44,0))),"المنطقة غير معروفة",IF(K1939&lt;0,"الخصم أكبر من قيمة الطلب",IF(I1939&amp;""="","اكتب الحالة","")))))</f>
        <v/>
      </c>
    </row>
    <row r="1940">
      <c r="A1940" s="17" t="n"/>
      <c r="B1940" s="5" t="n"/>
      <c r="C1940" s="5" t="n"/>
      <c r="D1940" s="13" t="n"/>
      <c r="E1940" s="5" t="n"/>
      <c r="F1940" s="5" t="n"/>
      <c r="G1940" s="15" t="n"/>
      <c r="H1940" s="14" t="n"/>
      <c r="I1940" s="5" t="n"/>
      <c r="J1940" s="6">
        <f>IF(AND(B1940&amp;""="",F1940&amp;""=""),"",IFERROR(INDEX('المنتجات'!$B$5:$B$204,MATCH($F1940,'المنتجات'!$A$5:$A$204,0))&amp;"",""))</f>
        <v/>
      </c>
      <c r="K1940" s="18">
        <f>IF(AND(B1940&amp;""="",F1940&amp;""=""),"",IFERROR(INDEX('المنتجات'!$D$5:$D$204,MATCH($F1940,'المنتجات'!$A$5:$A$204,0))*G1940-H1940,0))</f>
        <v/>
      </c>
      <c r="L1940" s="18">
        <f>IF(AND(B1940&amp;""="",F1940&amp;""=""),"",IF(I1940="تم التسليم",IFERROR(INDEX('المحافظات'!$B$5:$B$44,MATCH($E1940,'المحافظات'!$A$5:$A$44,0)),0),0))</f>
        <v/>
      </c>
      <c r="M1940" s="18">
        <f>IF(AND(B1940&amp;""="",F1940&amp;""=""),"",IFERROR(INDEX('المنتجات'!$C$5:$C$204,MATCH($F1940,'المنتجات'!$A$5:$A$204,0))*G1940,0))</f>
        <v/>
      </c>
      <c r="N1940" s="18">
        <f>IF(AND(B1940&amp;""="",F1940&amp;""=""),"",IF(I1940="تم التسليم",IFERROR(INDEX('المحافظات'!$C$5:$C$44,MATCH($E1940,'المحافظات'!$A$5:$A$44,0)),0),IF(I1940="مرتجع",IFERROR(INDEX('المحافظات'!$D$5:$D$44,MATCH($E1940,'المحافظات'!$A$5:$A$44,0)),0),0)))</f>
        <v/>
      </c>
      <c r="O1940" s="18">
        <f>IF(AND(B1940&amp;""="",F1940&amp;""=""),"",IF(I1940="تم التسليم",K1940+L1940-M1940-N1940,IF(I1940="مرتجع",-N1940,IF(I1940="ملغي",0,""))))</f>
        <v/>
      </c>
      <c r="P1940" s="6">
        <f>IF(AND(B1940&amp;""="",F1940&amp;""=""),"",IF(NOT(ISNUMBER(MATCH(F1940,'المنتجات'!$A$5:$A$204,0))),"كود المنتج غير معروف",IF(NOT(ISNUMBER(MATCH(E1940,'المحافظات'!$A$5:$A$44,0))),"المنطقة غير معروفة",IF(K1940&lt;0,"الخصم أكبر من قيمة الطلب",IF(I1940&amp;""="","اكتب الحالة","")))))</f>
        <v/>
      </c>
    </row>
    <row r="1941">
      <c r="A1941" s="17" t="n"/>
      <c r="B1941" s="5" t="n"/>
      <c r="C1941" s="5" t="n"/>
      <c r="D1941" s="13" t="n"/>
      <c r="E1941" s="5" t="n"/>
      <c r="F1941" s="5" t="n"/>
      <c r="G1941" s="15" t="n"/>
      <c r="H1941" s="14" t="n"/>
      <c r="I1941" s="5" t="n"/>
      <c r="J1941" s="6">
        <f>IF(AND(B1941&amp;""="",F1941&amp;""=""),"",IFERROR(INDEX('المنتجات'!$B$5:$B$204,MATCH($F1941,'المنتجات'!$A$5:$A$204,0))&amp;"",""))</f>
        <v/>
      </c>
      <c r="K1941" s="18">
        <f>IF(AND(B1941&amp;""="",F1941&amp;""=""),"",IFERROR(INDEX('المنتجات'!$D$5:$D$204,MATCH($F1941,'المنتجات'!$A$5:$A$204,0))*G1941-H1941,0))</f>
        <v/>
      </c>
      <c r="L1941" s="18">
        <f>IF(AND(B1941&amp;""="",F1941&amp;""=""),"",IF(I1941="تم التسليم",IFERROR(INDEX('المحافظات'!$B$5:$B$44,MATCH($E1941,'المحافظات'!$A$5:$A$44,0)),0),0))</f>
        <v/>
      </c>
      <c r="M1941" s="18">
        <f>IF(AND(B1941&amp;""="",F1941&amp;""=""),"",IFERROR(INDEX('المنتجات'!$C$5:$C$204,MATCH($F1941,'المنتجات'!$A$5:$A$204,0))*G1941,0))</f>
        <v/>
      </c>
      <c r="N1941" s="18">
        <f>IF(AND(B1941&amp;""="",F1941&amp;""=""),"",IF(I1941="تم التسليم",IFERROR(INDEX('المحافظات'!$C$5:$C$44,MATCH($E1941,'المحافظات'!$A$5:$A$44,0)),0),IF(I1941="مرتجع",IFERROR(INDEX('المحافظات'!$D$5:$D$44,MATCH($E1941,'المحافظات'!$A$5:$A$44,0)),0),0)))</f>
        <v/>
      </c>
      <c r="O1941" s="18">
        <f>IF(AND(B1941&amp;""="",F1941&amp;""=""),"",IF(I1941="تم التسليم",K1941+L1941-M1941-N1941,IF(I1941="مرتجع",-N1941,IF(I1941="ملغي",0,""))))</f>
        <v/>
      </c>
      <c r="P1941" s="6">
        <f>IF(AND(B1941&amp;""="",F1941&amp;""=""),"",IF(NOT(ISNUMBER(MATCH(F1941,'المنتجات'!$A$5:$A$204,0))),"كود المنتج غير معروف",IF(NOT(ISNUMBER(MATCH(E1941,'المحافظات'!$A$5:$A$44,0))),"المنطقة غير معروفة",IF(K1941&lt;0,"الخصم أكبر من قيمة الطلب",IF(I1941&amp;""="","اكتب الحالة","")))))</f>
        <v/>
      </c>
    </row>
    <row r="1942">
      <c r="A1942" s="17" t="n"/>
      <c r="B1942" s="5" t="n"/>
      <c r="C1942" s="5" t="n"/>
      <c r="D1942" s="13" t="n"/>
      <c r="E1942" s="5" t="n"/>
      <c r="F1942" s="5" t="n"/>
      <c r="G1942" s="15" t="n"/>
      <c r="H1942" s="14" t="n"/>
      <c r="I1942" s="5" t="n"/>
      <c r="J1942" s="6">
        <f>IF(AND(B1942&amp;""="",F1942&amp;""=""),"",IFERROR(INDEX('المنتجات'!$B$5:$B$204,MATCH($F1942,'المنتجات'!$A$5:$A$204,0))&amp;"",""))</f>
        <v/>
      </c>
      <c r="K1942" s="18">
        <f>IF(AND(B1942&amp;""="",F1942&amp;""=""),"",IFERROR(INDEX('المنتجات'!$D$5:$D$204,MATCH($F1942,'المنتجات'!$A$5:$A$204,0))*G1942-H1942,0))</f>
        <v/>
      </c>
      <c r="L1942" s="18">
        <f>IF(AND(B1942&amp;""="",F1942&amp;""=""),"",IF(I1942="تم التسليم",IFERROR(INDEX('المحافظات'!$B$5:$B$44,MATCH($E1942,'المحافظات'!$A$5:$A$44,0)),0),0))</f>
        <v/>
      </c>
      <c r="M1942" s="18">
        <f>IF(AND(B1942&amp;""="",F1942&amp;""=""),"",IFERROR(INDEX('المنتجات'!$C$5:$C$204,MATCH($F1942,'المنتجات'!$A$5:$A$204,0))*G1942,0))</f>
        <v/>
      </c>
      <c r="N1942" s="18">
        <f>IF(AND(B1942&amp;""="",F1942&amp;""=""),"",IF(I1942="تم التسليم",IFERROR(INDEX('المحافظات'!$C$5:$C$44,MATCH($E1942,'المحافظات'!$A$5:$A$44,0)),0),IF(I1942="مرتجع",IFERROR(INDEX('المحافظات'!$D$5:$D$44,MATCH($E1942,'المحافظات'!$A$5:$A$44,0)),0),0)))</f>
        <v/>
      </c>
      <c r="O1942" s="18">
        <f>IF(AND(B1942&amp;""="",F1942&amp;""=""),"",IF(I1942="تم التسليم",K1942+L1942-M1942-N1942,IF(I1942="مرتجع",-N1942,IF(I1942="ملغي",0,""))))</f>
        <v/>
      </c>
      <c r="P1942" s="6">
        <f>IF(AND(B1942&amp;""="",F1942&amp;""=""),"",IF(NOT(ISNUMBER(MATCH(F1942,'المنتجات'!$A$5:$A$204,0))),"كود المنتج غير معروف",IF(NOT(ISNUMBER(MATCH(E1942,'المحافظات'!$A$5:$A$44,0))),"المنطقة غير معروفة",IF(K1942&lt;0,"الخصم أكبر من قيمة الطلب",IF(I1942&amp;""="","اكتب الحالة","")))))</f>
        <v/>
      </c>
    </row>
    <row r="1943">
      <c r="A1943" s="17" t="n"/>
      <c r="B1943" s="5" t="n"/>
      <c r="C1943" s="5" t="n"/>
      <c r="D1943" s="13" t="n"/>
      <c r="E1943" s="5" t="n"/>
      <c r="F1943" s="5" t="n"/>
      <c r="G1943" s="15" t="n"/>
      <c r="H1943" s="14" t="n"/>
      <c r="I1943" s="5" t="n"/>
      <c r="J1943" s="6">
        <f>IF(AND(B1943&amp;""="",F1943&amp;""=""),"",IFERROR(INDEX('المنتجات'!$B$5:$B$204,MATCH($F1943,'المنتجات'!$A$5:$A$204,0))&amp;"",""))</f>
        <v/>
      </c>
      <c r="K1943" s="18">
        <f>IF(AND(B1943&amp;""="",F1943&amp;""=""),"",IFERROR(INDEX('المنتجات'!$D$5:$D$204,MATCH($F1943,'المنتجات'!$A$5:$A$204,0))*G1943-H1943,0))</f>
        <v/>
      </c>
      <c r="L1943" s="18">
        <f>IF(AND(B1943&amp;""="",F1943&amp;""=""),"",IF(I1943="تم التسليم",IFERROR(INDEX('المحافظات'!$B$5:$B$44,MATCH($E1943,'المحافظات'!$A$5:$A$44,0)),0),0))</f>
        <v/>
      </c>
      <c r="M1943" s="18">
        <f>IF(AND(B1943&amp;""="",F1943&amp;""=""),"",IFERROR(INDEX('المنتجات'!$C$5:$C$204,MATCH($F1943,'المنتجات'!$A$5:$A$204,0))*G1943,0))</f>
        <v/>
      </c>
      <c r="N1943" s="18">
        <f>IF(AND(B1943&amp;""="",F1943&amp;""=""),"",IF(I1943="تم التسليم",IFERROR(INDEX('المحافظات'!$C$5:$C$44,MATCH($E1943,'المحافظات'!$A$5:$A$44,0)),0),IF(I1943="مرتجع",IFERROR(INDEX('المحافظات'!$D$5:$D$44,MATCH($E1943,'المحافظات'!$A$5:$A$44,0)),0),0)))</f>
        <v/>
      </c>
      <c r="O1943" s="18">
        <f>IF(AND(B1943&amp;""="",F1943&amp;""=""),"",IF(I1943="تم التسليم",K1943+L1943-M1943-N1943,IF(I1943="مرتجع",-N1943,IF(I1943="ملغي",0,""))))</f>
        <v/>
      </c>
      <c r="P1943" s="6">
        <f>IF(AND(B1943&amp;""="",F1943&amp;""=""),"",IF(NOT(ISNUMBER(MATCH(F1943,'المنتجات'!$A$5:$A$204,0))),"كود المنتج غير معروف",IF(NOT(ISNUMBER(MATCH(E1943,'المحافظات'!$A$5:$A$44,0))),"المنطقة غير معروفة",IF(K1943&lt;0,"الخصم أكبر من قيمة الطلب",IF(I1943&amp;""="","اكتب الحالة","")))))</f>
        <v/>
      </c>
    </row>
    <row r="1944">
      <c r="A1944" s="17" t="n"/>
      <c r="B1944" s="5" t="n"/>
      <c r="C1944" s="5" t="n"/>
      <c r="D1944" s="13" t="n"/>
      <c r="E1944" s="5" t="n"/>
      <c r="F1944" s="5" t="n"/>
      <c r="G1944" s="15" t="n"/>
      <c r="H1944" s="14" t="n"/>
      <c r="I1944" s="5" t="n"/>
      <c r="J1944" s="6">
        <f>IF(AND(B1944&amp;""="",F1944&amp;""=""),"",IFERROR(INDEX('المنتجات'!$B$5:$B$204,MATCH($F1944,'المنتجات'!$A$5:$A$204,0))&amp;"",""))</f>
        <v/>
      </c>
      <c r="K1944" s="18">
        <f>IF(AND(B1944&amp;""="",F1944&amp;""=""),"",IFERROR(INDEX('المنتجات'!$D$5:$D$204,MATCH($F1944,'المنتجات'!$A$5:$A$204,0))*G1944-H1944,0))</f>
        <v/>
      </c>
      <c r="L1944" s="18">
        <f>IF(AND(B1944&amp;""="",F1944&amp;""=""),"",IF(I1944="تم التسليم",IFERROR(INDEX('المحافظات'!$B$5:$B$44,MATCH($E1944,'المحافظات'!$A$5:$A$44,0)),0),0))</f>
        <v/>
      </c>
      <c r="M1944" s="18">
        <f>IF(AND(B1944&amp;""="",F1944&amp;""=""),"",IFERROR(INDEX('المنتجات'!$C$5:$C$204,MATCH($F1944,'المنتجات'!$A$5:$A$204,0))*G1944,0))</f>
        <v/>
      </c>
      <c r="N1944" s="18">
        <f>IF(AND(B1944&amp;""="",F1944&amp;""=""),"",IF(I1944="تم التسليم",IFERROR(INDEX('المحافظات'!$C$5:$C$44,MATCH($E1944,'المحافظات'!$A$5:$A$44,0)),0),IF(I1944="مرتجع",IFERROR(INDEX('المحافظات'!$D$5:$D$44,MATCH($E1944,'المحافظات'!$A$5:$A$44,0)),0),0)))</f>
        <v/>
      </c>
      <c r="O1944" s="18">
        <f>IF(AND(B1944&amp;""="",F1944&amp;""=""),"",IF(I1944="تم التسليم",K1944+L1944-M1944-N1944,IF(I1944="مرتجع",-N1944,IF(I1944="ملغي",0,""))))</f>
        <v/>
      </c>
      <c r="P1944" s="6">
        <f>IF(AND(B1944&amp;""="",F1944&amp;""=""),"",IF(NOT(ISNUMBER(MATCH(F1944,'المنتجات'!$A$5:$A$204,0))),"كود المنتج غير معروف",IF(NOT(ISNUMBER(MATCH(E1944,'المحافظات'!$A$5:$A$44,0))),"المنطقة غير معروفة",IF(K1944&lt;0,"الخصم أكبر من قيمة الطلب",IF(I1944&amp;""="","اكتب الحالة","")))))</f>
        <v/>
      </c>
    </row>
    <row r="1945">
      <c r="A1945" s="17" t="n"/>
      <c r="B1945" s="5" t="n"/>
      <c r="C1945" s="5" t="n"/>
      <c r="D1945" s="13" t="n"/>
      <c r="E1945" s="5" t="n"/>
      <c r="F1945" s="5" t="n"/>
      <c r="G1945" s="15" t="n"/>
      <c r="H1945" s="14" t="n"/>
      <c r="I1945" s="5" t="n"/>
      <c r="J1945" s="6">
        <f>IF(AND(B1945&amp;""="",F1945&amp;""=""),"",IFERROR(INDEX('المنتجات'!$B$5:$B$204,MATCH($F1945,'المنتجات'!$A$5:$A$204,0))&amp;"",""))</f>
        <v/>
      </c>
      <c r="K1945" s="18">
        <f>IF(AND(B1945&amp;""="",F1945&amp;""=""),"",IFERROR(INDEX('المنتجات'!$D$5:$D$204,MATCH($F1945,'المنتجات'!$A$5:$A$204,0))*G1945-H1945,0))</f>
        <v/>
      </c>
      <c r="L1945" s="18">
        <f>IF(AND(B1945&amp;""="",F1945&amp;""=""),"",IF(I1945="تم التسليم",IFERROR(INDEX('المحافظات'!$B$5:$B$44,MATCH($E1945,'المحافظات'!$A$5:$A$44,0)),0),0))</f>
        <v/>
      </c>
      <c r="M1945" s="18">
        <f>IF(AND(B1945&amp;""="",F1945&amp;""=""),"",IFERROR(INDEX('المنتجات'!$C$5:$C$204,MATCH($F1945,'المنتجات'!$A$5:$A$204,0))*G1945,0))</f>
        <v/>
      </c>
      <c r="N1945" s="18">
        <f>IF(AND(B1945&amp;""="",F1945&amp;""=""),"",IF(I1945="تم التسليم",IFERROR(INDEX('المحافظات'!$C$5:$C$44,MATCH($E1945,'المحافظات'!$A$5:$A$44,0)),0),IF(I1945="مرتجع",IFERROR(INDEX('المحافظات'!$D$5:$D$44,MATCH($E1945,'المحافظات'!$A$5:$A$44,0)),0),0)))</f>
        <v/>
      </c>
      <c r="O1945" s="18">
        <f>IF(AND(B1945&amp;""="",F1945&amp;""=""),"",IF(I1945="تم التسليم",K1945+L1945-M1945-N1945,IF(I1945="مرتجع",-N1945,IF(I1945="ملغي",0,""))))</f>
        <v/>
      </c>
      <c r="P1945" s="6">
        <f>IF(AND(B1945&amp;""="",F1945&amp;""=""),"",IF(NOT(ISNUMBER(MATCH(F1945,'المنتجات'!$A$5:$A$204,0))),"كود المنتج غير معروف",IF(NOT(ISNUMBER(MATCH(E1945,'المحافظات'!$A$5:$A$44,0))),"المنطقة غير معروفة",IF(K1945&lt;0,"الخصم أكبر من قيمة الطلب",IF(I1945&amp;""="","اكتب الحالة","")))))</f>
        <v/>
      </c>
    </row>
    <row r="1946">
      <c r="A1946" s="17" t="n"/>
      <c r="B1946" s="5" t="n"/>
      <c r="C1946" s="5" t="n"/>
      <c r="D1946" s="13" t="n"/>
      <c r="E1946" s="5" t="n"/>
      <c r="F1946" s="5" t="n"/>
      <c r="G1946" s="15" t="n"/>
      <c r="H1946" s="14" t="n"/>
      <c r="I1946" s="5" t="n"/>
      <c r="J1946" s="6">
        <f>IF(AND(B1946&amp;""="",F1946&amp;""=""),"",IFERROR(INDEX('المنتجات'!$B$5:$B$204,MATCH($F1946,'المنتجات'!$A$5:$A$204,0))&amp;"",""))</f>
        <v/>
      </c>
      <c r="K1946" s="18">
        <f>IF(AND(B1946&amp;""="",F1946&amp;""=""),"",IFERROR(INDEX('المنتجات'!$D$5:$D$204,MATCH($F1946,'المنتجات'!$A$5:$A$204,0))*G1946-H1946,0))</f>
        <v/>
      </c>
      <c r="L1946" s="18">
        <f>IF(AND(B1946&amp;""="",F1946&amp;""=""),"",IF(I1946="تم التسليم",IFERROR(INDEX('المحافظات'!$B$5:$B$44,MATCH($E1946,'المحافظات'!$A$5:$A$44,0)),0),0))</f>
        <v/>
      </c>
      <c r="M1946" s="18">
        <f>IF(AND(B1946&amp;""="",F1946&amp;""=""),"",IFERROR(INDEX('المنتجات'!$C$5:$C$204,MATCH($F1946,'المنتجات'!$A$5:$A$204,0))*G1946,0))</f>
        <v/>
      </c>
      <c r="N1946" s="18">
        <f>IF(AND(B1946&amp;""="",F1946&amp;""=""),"",IF(I1946="تم التسليم",IFERROR(INDEX('المحافظات'!$C$5:$C$44,MATCH($E1946,'المحافظات'!$A$5:$A$44,0)),0),IF(I1946="مرتجع",IFERROR(INDEX('المحافظات'!$D$5:$D$44,MATCH($E1946,'المحافظات'!$A$5:$A$44,0)),0),0)))</f>
        <v/>
      </c>
      <c r="O1946" s="18">
        <f>IF(AND(B1946&amp;""="",F1946&amp;""=""),"",IF(I1946="تم التسليم",K1946+L1946-M1946-N1946,IF(I1946="مرتجع",-N1946,IF(I1946="ملغي",0,""))))</f>
        <v/>
      </c>
      <c r="P1946" s="6">
        <f>IF(AND(B1946&amp;""="",F1946&amp;""=""),"",IF(NOT(ISNUMBER(MATCH(F1946,'المنتجات'!$A$5:$A$204,0))),"كود المنتج غير معروف",IF(NOT(ISNUMBER(MATCH(E1946,'المحافظات'!$A$5:$A$44,0))),"المنطقة غير معروفة",IF(K1946&lt;0,"الخصم أكبر من قيمة الطلب",IF(I1946&amp;""="","اكتب الحالة","")))))</f>
        <v/>
      </c>
    </row>
    <row r="1947">
      <c r="A1947" s="17" t="n"/>
      <c r="B1947" s="5" t="n"/>
      <c r="C1947" s="5" t="n"/>
      <c r="D1947" s="13" t="n"/>
      <c r="E1947" s="5" t="n"/>
      <c r="F1947" s="5" t="n"/>
      <c r="G1947" s="15" t="n"/>
      <c r="H1947" s="14" t="n"/>
      <c r="I1947" s="5" t="n"/>
      <c r="J1947" s="6">
        <f>IF(AND(B1947&amp;""="",F1947&amp;""=""),"",IFERROR(INDEX('المنتجات'!$B$5:$B$204,MATCH($F1947,'المنتجات'!$A$5:$A$204,0))&amp;"",""))</f>
        <v/>
      </c>
      <c r="K1947" s="18">
        <f>IF(AND(B1947&amp;""="",F1947&amp;""=""),"",IFERROR(INDEX('المنتجات'!$D$5:$D$204,MATCH($F1947,'المنتجات'!$A$5:$A$204,0))*G1947-H1947,0))</f>
        <v/>
      </c>
      <c r="L1947" s="18">
        <f>IF(AND(B1947&amp;""="",F1947&amp;""=""),"",IF(I1947="تم التسليم",IFERROR(INDEX('المحافظات'!$B$5:$B$44,MATCH($E1947,'المحافظات'!$A$5:$A$44,0)),0),0))</f>
        <v/>
      </c>
      <c r="M1947" s="18">
        <f>IF(AND(B1947&amp;""="",F1947&amp;""=""),"",IFERROR(INDEX('المنتجات'!$C$5:$C$204,MATCH($F1947,'المنتجات'!$A$5:$A$204,0))*G1947,0))</f>
        <v/>
      </c>
      <c r="N1947" s="18">
        <f>IF(AND(B1947&amp;""="",F1947&amp;""=""),"",IF(I1947="تم التسليم",IFERROR(INDEX('المحافظات'!$C$5:$C$44,MATCH($E1947,'المحافظات'!$A$5:$A$44,0)),0),IF(I1947="مرتجع",IFERROR(INDEX('المحافظات'!$D$5:$D$44,MATCH($E1947,'المحافظات'!$A$5:$A$44,0)),0),0)))</f>
        <v/>
      </c>
      <c r="O1947" s="18">
        <f>IF(AND(B1947&amp;""="",F1947&amp;""=""),"",IF(I1947="تم التسليم",K1947+L1947-M1947-N1947,IF(I1947="مرتجع",-N1947,IF(I1947="ملغي",0,""))))</f>
        <v/>
      </c>
      <c r="P1947" s="6">
        <f>IF(AND(B1947&amp;""="",F1947&amp;""=""),"",IF(NOT(ISNUMBER(MATCH(F1947,'المنتجات'!$A$5:$A$204,0))),"كود المنتج غير معروف",IF(NOT(ISNUMBER(MATCH(E1947,'المحافظات'!$A$5:$A$44,0))),"المنطقة غير معروفة",IF(K1947&lt;0,"الخصم أكبر من قيمة الطلب",IF(I1947&amp;""="","اكتب الحالة","")))))</f>
        <v/>
      </c>
    </row>
    <row r="1948">
      <c r="A1948" s="17" t="n"/>
      <c r="B1948" s="5" t="n"/>
      <c r="C1948" s="5" t="n"/>
      <c r="D1948" s="13" t="n"/>
      <c r="E1948" s="5" t="n"/>
      <c r="F1948" s="5" t="n"/>
      <c r="G1948" s="15" t="n"/>
      <c r="H1948" s="14" t="n"/>
      <c r="I1948" s="5" t="n"/>
      <c r="J1948" s="6">
        <f>IF(AND(B1948&amp;""="",F1948&amp;""=""),"",IFERROR(INDEX('المنتجات'!$B$5:$B$204,MATCH($F1948,'المنتجات'!$A$5:$A$204,0))&amp;"",""))</f>
        <v/>
      </c>
      <c r="K1948" s="18">
        <f>IF(AND(B1948&amp;""="",F1948&amp;""=""),"",IFERROR(INDEX('المنتجات'!$D$5:$D$204,MATCH($F1948,'المنتجات'!$A$5:$A$204,0))*G1948-H1948,0))</f>
        <v/>
      </c>
      <c r="L1948" s="18">
        <f>IF(AND(B1948&amp;""="",F1948&amp;""=""),"",IF(I1948="تم التسليم",IFERROR(INDEX('المحافظات'!$B$5:$B$44,MATCH($E1948,'المحافظات'!$A$5:$A$44,0)),0),0))</f>
        <v/>
      </c>
      <c r="M1948" s="18">
        <f>IF(AND(B1948&amp;""="",F1948&amp;""=""),"",IFERROR(INDEX('المنتجات'!$C$5:$C$204,MATCH($F1948,'المنتجات'!$A$5:$A$204,0))*G1948,0))</f>
        <v/>
      </c>
      <c r="N1948" s="18">
        <f>IF(AND(B1948&amp;""="",F1948&amp;""=""),"",IF(I1948="تم التسليم",IFERROR(INDEX('المحافظات'!$C$5:$C$44,MATCH($E1948,'المحافظات'!$A$5:$A$44,0)),0),IF(I1948="مرتجع",IFERROR(INDEX('المحافظات'!$D$5:$D$44,MATCH($E1948,'المحافظات'!$A$5:$A$44,0)),0),0)))</f>
        <v/>
      </c>
      <c r="O1948" s="18">
        <f>IF(AND(B1948&amp;""="",F1948&amp;""=""),"",IF(I1948="تم التسليم",K1948+L1948-M1948-N1948,IF(I1948="مرتجع",-N1948,IF(I1948="ملغي",0,""))))</f>
        <v/>
      </c>
      <c r="P1948" s="6">
        <f>IF(AND(B1948&amp;""="",F1948&amp;""=""),"",IF(NOT(ISNUMBER(MATCH(F1948,'المنتجات'!$A$5:$A$204,0))),"كود المنتج غير معروف",IF(NOT(ISNUMBER(MATCH(E1948,'المحافظات'!$A$5:$A$44,0))),"المنطقة غير معروفة",IF(K1948&lt;0,"الخصم أكبر من قيمة الطلب",IF(I1948&amp;""="","اكتب الحالة","")))))</f>
        <v/>
      </c>
    </row>
    <row r="1949">
      <c r="A1949" s="17" t="n"/>
      <c r="B1949" s="5" t="n"/>
      <c r="C1949" s="5" t="n"/>
      <c r="D1949" s="13" t="n"/>
      <c r="E1949" s="5" t="n"/>
      <c r="F1949" s="5" t="n"/>
      <c r="G1949" s="15" t="n"/>
      <c r="H1949" s="14" t="n"/>
      <c r="I1949" s="5" t="n"/>
      <c r="J1949" s="6">
        <f>IF(AND(B1949&amp;""="",F1949&amp;""=""),"",IFERROR(INDEX('المنتجات'!$B$5:$B$204,MATCH($F1949,'المنتجات'!$A$5:$A$204,0))&amp;"",""))</f>
        <v/>
      </c>
      <c r="K1949" s="18">
        <f>IF(AND(B1949&amp;""="",F1949&amp;""=""),"",IFERROR(INDEX('المنتجات'!$D$5:$D$204,MATCH($F1949,'المنتجات'!$A$5:$A$204,0))*G1949-H1949,0))</f>
        <v/>
      </c>
      <c r="L1949" s="18">
        <f>IF(AND(B1949&amp;""="",F1949&amp;""=""),"",IF(I1949="تم التسليم",IFERROR(INDEX('المحافظات'!$B$5:$B$44,MATCH($E1949,'المحافظات'!$A$5:$A$44,0)),0),0))</f>
        <v/>
      </c>
      <c r="M1949" s="18">
        <f>IF(AND(B1949&amp;""="",F1949&amp;""=""),"",IFERROR(INDEX('المنتجات'!$C$5:$C$204,MATCH($F1949,'المنتجات'!$A$5:$A$204,0))*G1949,0))</f>
        <v/>
      </c>
      <c r="N1949" s="18">
        <f>IF(AND(B1949&amp;""="",F1949&amp;""=""),"",IF(I1949="تم التسليم",IFERROR(INDEX('المحافظات'!$C$5:$C$44,MATCH($E1949,'المحافظات'!$A$5:$A$44,0)),0),IF(I1949="مرتجع",IFERROR(INDEX('المحافظات'!$D$5:$D$44,MATCH($E1949,'المحافظات'!$A$5:$A$44,0)),0),0)))</f>
        <v/>
      </c>
      <c r="O1949" s="18">
        <f>IF(AND(B1949&amp;""="",F1949&amp;""=""),"",IF(I1949="تم التسليم",K1949+L1949-M1949-N1949,IF(I1949="مرتجع",-N1949,IF(I1949="ملغي",0,""))))</f>
        <v/>
      </c>
      <c r="P1949" s="6">
        <f>IF(AND(B1949&amp;""="",F1949&amp;""=""),"",IF(NOT(ISNUMBER(MATCH(F1949,'المنتجات'!$A$5:$A$204,0))),"كود المنتج غير معروف",IF(NOT(ISNUMBER(MATCH(E1949,'المحافظات'!$A$5:$A$44,0))),"المنطقة غير معروفة",IF(K1949&lt;0,"الخصم أكبر من قيمة الطلب",IF(I1949&amp;""="","اكتب الحالة","")))))</f>
        <v/>
      </c>
    </row>
    <row r="1950">
      <c r="A1950" s="17" t="n"/>
      <c r="B1950" s="5" t="n"/>
      <c r="C1950" s="5" t="n"/>
      <c r="D1950" s="13" t="n"/>
      <c r="E1950" s="5" t="n"/>
      <c r="F1950" s="5" t="n"/>
      <c r="G1950" s="15" t="n"/>
      <c r="H1950" s="14" t="n"/>
      <c r="I1950" s="5" t="n"/>
      <c r="J1950" s="6">
        <f>IF(AND(B1950&amp;""="",F1950&amp;""=""),"",IFERROR(INDEX('المنتجات'!$B$5:$B$204,MATCH($F1950,'المنتجات'!$A$5:$A$204,0))&amp;"",""))</f>
        <v/>
      </c>
      <c r="K1950" s="18">
        <f>IF(AND(B1950&amp;""="",F1950&amp;""=""),"",IFERROR(INDEX('المنتجات'!$D$5:$D$204,MATCH($F1950,'المنتجات'!$A$5:$A$204,0))*G1950-H1950,0))</f>
        <v/>
      </c>
      <c r="L1950" s="18">
        <f>IF(AND(B1950&amp;""="",F1950&amp;""=""),"",IF(I1950="تم التسليم",IFERROR(INDEX('المحافظات'!$B$5:$B$44,MATCH($E1950,'المحافظات'!$A$5:$A$44,0)),0),0))</f>
        <v/>
      </c>
      <c r="M1950" s="18">
        <f>IF(AND(B1950&amp;""="",F1950&amp;""=""),"",IFERROR(INDEX('المنتجات'!$C$5:$C$204,MATCH($F1950,'المنتجات'!$A$5:$A$204,0))*G1950,0))</f>
        <v/>
      </c>
      <c r="N1950" s="18">
        <f>IF(AND(B1950&amp;""="",F1950&amp;""=""),"",IF(I1950="تم التسليم",IFERROR(INDEX('المحافظات'!$C$5:$C$44,MATCH($E1950,'المحافظات'!$A$5:$A$44,0)),0),IF(I1950="مرتجع",IFERROR(INDEX('المحافظات'!$D$5:$D$44,MATCH($E1950,'المحافظات'!$A$5:$A$44,0)),0),0)))</f>
        <v/>
      </c>
      <c r="O1950" s="18">
        <f>IF(AND(B1950&amp;""="",F1950&amp;""=""),"",IF(I1950="تم التسليم",K1950+L1950-M1950-N1950,IF(I1950="مرتجع",-N1950,IF(I1950="ملغي",0,""))))</f>
        <v/>
      </c>
      <c r="P1950" s="6">
        <f>IF(AND(B1950&amp;""="",F1950&amp;""=""),"",IF(NOT(ISNUMBER(MATCH(F1950,'المنتجات'!$A$5:$A$204,0))),"كود المنتج غير معروف",IF(NOT(ISNUMBER(MATCH(E1950,'المحافظات'!$A$5:$A$44,0))),"المنطقة غير معروفة",IF(K1950&lt;0,"الخصم أكبر من قيمة الطلب",IF(I1950&amp;""="","اكتب الحالة","")))))</f>
        <v/>
      </c>
    </row>
    <row r="1951">
      <c r="A1951" s="17" t="n"/>
      <c r="B1951" s="5" t="n"/>
      <c r="C1951" s="5" t="n"/>
      <c r="D1951" s="13" t="n"/>
      <c r="E1951" s="5" t="n"/>
      <c r="F1951" s="5" t="n"/>
      <c r="G1951" s="15" t="n"/>
      <c r="H1951" s="14" t="n"/>
      <c r="I1951" s="5" t="n"/>
      <c r="J1951" s="6">
        <f>IF(AND(B1951&amp;""="",F1951&amp;""=""),"",IFERROR(INDEX('المنتجات'!$B$5:$B$204,MATCH($F1951,'المنتجات'!$A$5:$A$204,0))&amp;"",""))</f>
        <v/>
      </c>
      <c r="K1951" s="18">
        <f>IF(AND(B1951&amp;""="",F1951&amp;""=""),"",IFERROR(INDEX('المنتجات'!$D$5:$D$204,MATCH($F1951,'المنتجات'!$A$5:$A$204,0))*G1951-H1951,0))</f>
        <v/>
      </c>
      <c r="L1951" s="18">
        <f>IF(AND(B1951&amp;""="",F1951&amp;""=""),"",IF(I1951="تم التسليم",IFERROR(INDEX('المحافظات'!$B$5:$B$44,MATCH($E1951,'المحافظات'!$A$5:$A$44,0)),0),0))</f>
        <v/>
      </c>
      <c r="M1951" s="18">
        <f>IF(AND(B1951&amp;""="",F1951&amp;""=""),"",IFERROR(INDEX('المنتجات'!$C$5:$C$204,MATCH($F1951,'المنتجات'!$A$5:$A$204,0))*G1951,0))</f>
        <v/>
      </c>
      <c r="N1951" s="18">
        <f>IF(AND(B1951&amp;""="",F1951&amp;""=""),"",IF(I1951="تم التسليم",IFERROR(INDEX('المحافظات'!$C$5:$C$44,MATCH($E1951,'المحافظات'!$A$5:$A$44,0)),0),IF(I1951="مرتجع",IFERROR(INDEX('المحافظات'!$D$5:$D$44,MATCH($E1951,'المحافظات'!$A$5:$A$44,0)),0),0)))</f>
        <v/>
      </c>
      <c r="O1951" s="18">
        <f>IF(AND(B1951&amp;""="",F1951&amp;""=""),"",IF(I1951="تم التسليم",K1951+L1951-M1951-N1951,IF(I1951="مرتجع",-N1951,IF(I1951="ملغي",0,""))))</f>
        <v/>
      </c>
      <c r="P1951" s="6">
        <f>IF(AND(B1951&amp;""="",F1951&amp;""=""),"",IF(NOT(ISNUMBER(MATCH(F1951,'المنتجات'!$A$5:$A$204,0))),"كود المنتج غير معروف",IF(NOT(ISNUMBER(MATCH(E1951,'المحافظات'!$A$5:$A$44,0))),"المنطقة غير معروفة",IF(K1951&lt;0,"الخصم أكبر من قيمة الطلب",IF(I1951&amp;""="","اكتب الحالة","")))))</f>
        <v/>
      </c>
    </row>
    <row r="1952">
      <c r="A1952" s="17" t="n"/>
      <c r="B1952" s="5" t="n"/>
      <c r="C1952" s="5" t="n"/>
      <c r="D1952" s="13" t="n"/>
      <c r="E1952" s="5" t="n"/>
      <c r="F1952" s="5" t="n"/>
      <c r="G1952" s="15" t="n"/>
      <c r="H1952" s="14" t="n"/>
      <c r="I1952" s="5" t="n"/>
      <c r="J1952" s="6">
        <f>IF(AND(B1952&amp;""="",F1952&amp;""=""),"",IFERROR(INDEX('المنتجات'!$B$5:$B$204,MATCH($F1952,'المنتجات'!$A$5:$A$204,0))&amp;"",""))</f>
        <v/>
      </c>
      <c r="K1952" s="18">
        <f>IF(AND(B1952&amp;""="",F1952&amp;""=""),"",IFERROR(INDEX('المنتجات'!$D$5:$D$204,MATCH($F1952,'المنتجات'!$A$5:$A$204,0))*G1952-H1952,0))</f>
        <v/>
      </c>
      <c r="L1952" s="18">
        <f>IF(AND(B1952&amp;""="",F1952&amp;""=""),"",IF(I1952="تم التسليم",IFERROR(INDEX('المحافظات'!$B$5:$B$44,MATCH($E1952,'المحافظات'!$A$5:$A$44,0)),0),0))</f>
        <v/>
      </c>
      <c r="M1952" s="18">
        <f>IF(AND(B1952&amp;""="",F1952&amp;""=""),"",IFERROR(INDEX('المنتجات'!$C$5:$C$204,MATCH($F1952,'المنتجات'!$A$5:$A$204,0))*G1952,0))</f>
        <v/>
      </c>
      <c r="N1952" s="18">
        <f>IF(AND(B1952&amp;""="",F1952&amp;""=""),"",IF(I1952="تم التسليم",IFERROR(INDEX('المحافظات'!$C$5:$C$44,MATCH($E1952,'المحافظات'!$A$5:$A$44,0)),0),IF(I1952="مرتجع",IFERROR(INDEX('المحافظات'!$D$5:$D$44,MATCH($E1952,'المحافظات'!$A$5:$A$44,0)),0),0)))</f>
        <v/>
      </c>
      <c r="O1952" s="18">
        <f>IF(AND(B1952&amp;""="",F1952&amp;""=""),"",IF(I1952="تم التسليم",K1952+L1952-M1952-N1952,IF(I1952="مرتجع",-N1952,IF(I1952="ملغي",0,""))))</f>
        <v/>
      </c>
      <c r="P1952" s="6">
        <f>IF(AND(B1952&amp;""="",F1952&amp;""=""),"",IF(NOT(ISNUMBER(MATCH(F1952,'المنتجات'!$A$5:$A$204,0))),"كود المنتج غير معروف",IF(NOT(ISNUMBER(MATCH(E1952,'المحافظات'!$A$5:$A$44,0))),"المنطقة غير معروفة",IF(K1952&lt;0,"الخصم أكبر من قيمة الطلب",IF(I1952&amp;""="","اكتب الحالة","")))))</f>
        <v/>
      </c>
    </row>
    <row r="1953">
      <c r="A1953" s="17" t="n"/>
      <c r="B1953" s="5" t="n"/>
      <c r="C1953" s="5" t="n"/>
      <c r="D1953" s="13" t="n"/>
      <c r="E1953" s="5" t="n"/>
      <c r="F1953" s="5" t="n"/>
      <c r="G1953" s="15" t="n"/>
      <c r="H1953" s="14" t="n"/>
      <c r="I1953" s="5" t="n"/>
      <c r="J1953" s="6">
        <f>IF(AND(B1953&amp;""="",F1953&amp;""=""),"",IFERROR(INDEX('المنتجات'!$B$5:$B$204,MATCH($F1953,'المنتجات'!$A$5:$A$204,0))&amp;"",""))</f>
        <v/>
      </c>
      <c r="K1953" s="18">
        <f>IF(AND(B1953&amp;""="",F1953&amp;""=""),"",IFERROR(INDEX('المنتجات'!$D$5:$D$204,MATCH($F1953,'المنتجات'!$A$5:$A$204,0))*G1953-H1953,0))</f>
        <v/>
      </c>
      <c r="L1953" s="18">
        <f>IF(AND(B1953&amp;""="",F1953&amp;""=""),"",IF(I1953="تم التسليم",IFERROR(INDEX('المحافظات'!$B$5:$B$44,MATCH($E1953,'المحافظات'!$A$5:$A$44,0)),0),0))</f>
        <v/>
      </c>
      <c r="M1953" s="18">
        <f>IF(AND(B1953&amp;""="",F1953&amp;""=""),"",IFERROR(INDEX('المنتجات'!$C$5:$C$204,MATCH($F1953,'المنتجات'!$A$5:$A$204,0))*G1953,0))</f>
        <v/>
      </c>
      <c r="N1953" s="18">
        <f>IF(AND(B1953&amp;""="",F1953&amp;""=""),"",IF(I1953="تم التسليم",IFERROR(INDEX('المحافظات'!$C$5:$C$44,MATCH($E1953,'المحافظات'!$A$5:$A$44,0)),0),IF(I1953="مرتجع",IFERROR(INDEX('المحافظات'!$D$5:$D$44,MATCH($E1953,'المحافظات'!$A$5:$A$44,0)),0),0)))</f>
        <v/>
      </c>
      <c r="O1953" s="18">
        <f>IF(AND(B1953&amp;""="",F1953&amp;""=""),"",IF(I1953="تم التسليم",K1953+L1953-M1953-N1953,IF(I1953="مرتجع",-N1953,IF(I1953="ملغي",0,""))))</f>
        <v/>
      </c>
      <c r="P1953" s="6">
        <f>IF(AND(B1953&amp;""="",F1953&amp;""=""),"",IF(NOT(ISNUMBER(MATCH(F1953,'المنتجات'!$A$5:$A$204,0))),"كود المنتج غير معروف",IF(NOT(ISNUMBER(MATCH(E1953,'المحافظات'!$A$5:$A$44,0))),"المنطقة غير معروفة",IF(K1953&lt;0,"الخصم أكبر من قيمة الطلب",IF(I1953&amp;""="","اكتب الحالة","")))))</f>
        <v/>
      </c>
    </row>
    <row r="1954">
      <c r="A1954" s="17" t="n"/>
      <c r="B1954" s="5" t="n"/>
      <c r="C1954" s="5" t="n"/>
      <c r="D1954" s="13" t="n"/>
      <c r="E1954" s="5" t="n"/>
      <c r="F1954" s="5" t="n"/>
      <c r="G1954" s="15" t="n"/>
      <c r="H1954" s="14" t="n"/>
      <c r="I1954" s="5" t="n"/>
      <c r="J1954" s="6">
        <f>IF(AND(B1954&amp;""="",F1954&amp;""=""),"",IFERROR(INDEX('المنتجات'!$B$5:$B$204,MATCH($F1954,'المنتجات'!$A$5:$A$204,0))&amp;"",""))</f>
        <v/>
      </c>
      <c r="K1954" s="18">
        <f>IF(AND(B1954&amp;""="",F1954&amp;""=""),"",IFERROR(INDEX('المنتجات'!$D$5:$D$204,MATCH($F1954,'المنتجات'!$A$5:$A$204,0))*G1954-H1954,0))</f>
        <v/>
      </c>
      <c r="L1954" s="18">
        <f>IF(AND(B1954&amp;""="",F1954&amp;""=""),"",IF(I1954="تم التسليم",IFERROR(INDEX('المحافظات'!$B$5:$B$44,MATCH($E1954,'المحافظات'!$A$5:$A$44,0)),0),0))</f>
        <v/>
      </c>
      <c r="M1954" s="18">
        <f>IF(AND(B1954&amp;""="",F1954&amp;""=""),"",IFERROR(INDEX('المنتجات'!$C$5:$C$204,MATCH($F1954,'المنتجات'!$A$5:$A$204,0))*G1954,0))</f>
        <v/>
      </c>
      <c r="N1954" s="18">
        <f>IF(AND(B1954&amp;""="",F1954&amp;""=""),"",IF(I1954="تم التسليم",IFERROR(INDEX('المحافظات'!$C$5:$C$44,MATCH($E1954,'المحافظات'!$A$5:$A$44,0)),0),IF(I1954="مرتجع",IFERROR(INDEX('المحافظات'!$D$5:$D$44,MATCH($E1954,'المحافظات'!$A$5:$A$44,0)),0),0)))</f>
        <v/>
      </c>
      <c r="O1954" s="18">
        <f>IF(AND(B1954&amp;""="",F1954&amp;""=""),"",IF(I1954="تم التسليم",K1954+L1954-M1954-N1954,IF(I1954="مرتجع",-N1954,IF(I1954="ملغي",0,""))))</f>
        <v/>
      </c>
      <c r="P1954" s="6">
        <f>IF(AND(B1954&amp;""="",F1954&amp;""=""),"",IF(NOT(ISNUMBER(MATCH(F1954,'المنتجات'!$A$5:$A$204,0))),"كود المنتج غير معروف",IF(NOT(ISNUMBER(MATCH(E1954,'المحافظات'!$A$5:$A$44,0))),"المنطقة غير معروفة",IF(K1954&lt;0,"الخصم أكبر من قيمة الطلب",IF(I1954&amp;""="","اكتب الحالة","")))))</f>
        <v/>
      </c>
    </row>
    <row r="1955">
      <c r="A1955" s="17" t="n"/>
      <c r="B1955" s="5" t="n"/>
      <c r="C1955" s="5" t="n"/>
      <c r="D1955" s="13" t="n"/>
      <c r="E1955" s="5" t="n"/>
      <c r="F1955" s="5" t="n"/>
      <c r="G1955" s="15" t="n"/>
      <c r="H1955" s="14" t="n"/>
      <c r="I1955" s="5" t="n"/>
      <c r="J1955" s="6">
        <f>IF(AND(B1955&amp;""="",F1955&amp;""=""),"",IFERROR(INDEX('المنتجات'!$B$5:$B$204,MATCH($F1955,'المنتجات'!$A$5:$A$204,0))&amp;"",""))</f>
        <v/>
      </c>
      <c r="K1955" s="18">
        <f>IF(AND(B1955&amp;""="",F1955&amp;""=""),"",IFERROR(INDEX('المنتجات'!$D$5:$D$204,MATCH($F1955,'المنتجات'!$A$5:$A$204,0))*G1955-H1955,0))</f>
        <v/>
      </c>
      <c r="L1955" s="18">
        <f>IF(AND(B1955&amp;""="",F1955&amp;""=""),"",IF(I1955="تم التسليم",IFERROR(INDEX('المحافظات'!$B$5:$B$44,MATCH($E1955,'المحافظات'!$A$5:$A$44,0)),0),0))</f>
        <v/>
      </c>
      <c r="M1955" s="18">
        <f>IF(AND(B1955&amp;""="",F1955&amp;""=""),"",IFERROR(INDEX('المنتجات'!$C$5:$C$204,MATCH($F1955,'المنتجات'!$A$5:$A$204,0))*G1955,0))</f>
        <v/>
      </c>
      <c r="N1955" s="18">
        <f>IF(AND(B1955&amp;""="",F1955&amp;""=""),"",IF(I1955="تم التسليم",IFERROR(INDEX('المحافظات'!$C$5:$C$44,MATCH($E1955,'المحافظات'!$A$5:$A$44,0)),0),IF(I1955="مرتجع",IFERROR(INDEX('المحافظات'!$D$5:$D$44,MATCH($E1955,'المحافظات'!$A$5:$A$44,0)),0),0)))</f>
        <v/>
      </c>
      <c r="O1955" s="18">
        <f>IF(AND(B1955&amp;""="",F1955&amp;""=""),"",IF(I1955="تم التسليم",K1955+L1955-M1955-N1955,IF(I1955="مرتجع",-N1955,IF(I1955="ملغي",0,""))))</f>
        <v/>
      </c>
      <c r="P1955" s="6">
        <f>IF(AND(B1955&amp;""="",F1955&amp;""=""),"",IF(NOT(ISNUMBER(MATCH(F1955,'المنتجات'!$A$5:$A$204,0))),"كود المنتج غير معروف",IF(NOT(ISNUMBER(MATCH(E1955,'المحافظات'!$A$5:$A$44,0))),"المنطقة غير معروفة",IF(K1955&lt;0,"الخصم أكبر من قيمة الطلب",IF(I1955&amp;""="","اكتب الحالة","")))))</f>
        <v/>
      </c>
    </row>
    <row r="1956">
      <c r="A1956" s="17" t="n"/>
      <c r="B1956" s="5" t="n"/>
      <c r="C1956" s="5" t="n"/>
      <c r="D1956" s="13" t="n"/>
      <c r="E1956" s="5" t="n"/>
      <c r="F1956" s="5" t="n"/>
      <c r="G1956" s="15" t="n"/>
      <c r="H1956" s="14" t="n"/>
      <c r="I1956" s="5" t="n"/>
      <c r="J1956" s="6">
        <f>IF(AND(B1956&amp;""="",F1956&amp;""=""),"",IFERROR(INDEX('المنتجات'!$B$5:$B$204,MATCH($F1956,'المنتجات'!$A$5:$A$204,0))&amp;"",""))</f>
        <v/>
      </c>
      <c r="K1956" s="18">
        <f>IF(AND(B1956&amp;""="",F1956&amp;""=""),"",IFERROR(INDEX('المنتجات'!$D$5:$D$204,MATCH($F1956,'المنتجات'!$A$5:$A$204,0))*G1956-H1956,0))</f>
        <v/>
      </c>
      <c r="L1956" s="18">
        <f>IF(AND(B1956&amp;""="",F1956&amp;""=""),"",IF(I1956="تم التسليم",IFERROR(INDEX('المحافظات'!$B$5:$B$44,MATCH($E1956,'المحافظات'!$A$5:$A$44,0)),0),0))</f>
        <v/>
      </c>
      <c r="M1956" s="18">
        <f>IF(AND(B1956&amp;""="",F1956&amp;""=""),"",IFERROR(INDEX('المنتجات'!$C$5:$C$204,MATCH($F1956,'المنتجات'!$A$5:$A$204,0))*G1956,0))</f>
        <v/>
      </c>
      <c r="N1956" s="18">
        <f>IF(AND(B1956&amp;""="",F1956&amp;""=""),"",IF(I1956="تم التسليم",IFERROR(INDEX('المحافظات'!$C$5:$C$44,MATCH($E1956,'المحافظات'!$A$5:$A$44,0)),0),IF(I1956="مرتجع",IFERROR(INDEX('المحافظات'!$D$5:$D$44,MATCH($E1956,'المحافظات'!$A$5:$A$44,0)),0),0)))</f>
        <v/>
      </c>
      <c r="O1956" s="18">
        <f>IF(AND(B1956&amp;""="",F1956&amp;""=""),"",IF(I1956="تم التسليم",K1956+L1956-M1956-N1956,IF(I1956="مرتجع",-N1956,IF(I1956="ملغي",0,""))))</f>
        <v/>
      </c>
      <c r="P1956" s="6">
        <f>IF(AND(B1956&amp;""="",F1956&amp;""=""),"",IF(NOT(ISNUMBER(MATCH(F1956,'المنتجات'!$A$5:$A$204,0))),"كود المنتج غير معروف",IF(NOT(ISNUMBER(MATCH(E1956,'المحافظات'!$A$5:$A$44,0))),"المنطقة غير معروفة",IF(K1956&lt;0,"الخصم أكبر من قيمة الطلب",IF(I1956&amp;""="","اكتب الحالة","")))))</f>
        <v/>
      </c>
    </row>
    <row r="1957">
      <c r="A1957" s="17" t="n"/>
      <c r="B1957" s="5" t="n"/>
      <c r="C1957" s="5" t="n"/>
      <c r="D1957" s="13" t="n"/>
      <c r="E1957" s="5" t="n"/>
      <c r="F1957" s="5" t="n"/>
      <c r="G1957" s="15" t="n"/>
      <c r="H1957" s="14" t="n"/>
      <c r="I1957" s="5" t="n"/>
      <c r="J1957" s="6">
        <f>IF(AND(B1957&amp;""="",F1957&amp;""=""),"",IFERROR(INDEX('المنتجات'!$B$5:$B$204,MATCH($F1957,'المنتجات'!$A$5:$A$204,0))&amp;"",""))</f>
        <v/>
      </c>
      <c r="K1957" s="18">
        <f>IF(AND(B1957&amp;""="",F1957&amp;""=""),"",IFERROR(INDEX('المنتجات'!$D$5:$D$204,MATCH($F1957,'المنتجات'!$A$5:$A$204,0))*G1957-H1957,0))</f>
        <v/>
      </c>
      <c r="L1957" s="18">
        <f>IF(AND(B1957&amp;""="",F1957&amp;""=""),"",IF(I1957="تم التسليم",IFERROR(INDEX('المحافظات'!$B$5:$B$44,MATCH($E1957,'المحافظات'!$A$5:$A$44,0)),0),0))</f>
        <v/>
      </c>
      <c r="M1957" s="18">
        <f>IF(AND(B1957&amp;""="",F1957&amp;""=""),"",IFERROR(INDEX('المنتجات'!$C$5:$C$204,MATCH($F1957,'المنتجات'!$A$5:$A$204,0))*G1957,0))</f>
        <v/>
      </c>
      <c r="N1957" s="18">
        <f>IF(AND(B1957&amp;""="",F1957&amp;""=""),"",IF(I1957="تم التسليم",IFERROR(INDEX('المحافظات'!$C$5:$C$44,MATCH($E1957,'المحافظات'!$A$5:$A$44,0)),0),IF(I1957="مرتجع",IFERROR(INDEX('المحافظات'!$D$5:$D$44,MATCH($E1957,'المحافظات'!$A$5:$A$44,0)),0),0)))</f>
        <v/>
      </c>
      <c r="O1957" s="18">
        <f>IF(AND(B1957&amp;""="",F1957&amp;""=""),"",IF(I1957="تم التسليم",K1957+L1957-M1957-N1957,IF(I1957="مرتجع",-N1957,IF(I1957="ملغي",0,""))))</f>
        <v/>
      </c>
      <c r="P1957" s="6">
        <f>IF(AND(B1957&amp;""="",F1957&amp;""=""),"",IF(NOT(ISNUMBER(MATCH(F1957,'المنتجات'!$A$5:$A$204,0))),"كود المنتج غير معروف",IF(NOT(ISNUMBER(MATCH(E1957,'المحافظات'!$A$5:$A$44,0))),"المنطقة غير معروفة",IF(K1957&lt;0,"الخصم أكبر من قيمة الطلب",IF(I1957&amp;""="","اكتب الحالة","")))))</f>
        <v/>
      </c>
    </row>
    <row r="1958">
      <c r="A1958" s="17" t="n"/>
      <c r="B1958" s="5" t="n"/>
      <c r="C1958" s="5" t="n"/>
      <c r="D1958" s="13" t="n"/>
      <c r="E1958" s="5" t="n"/>
      <c r="F1958" s="5" t="n"/>
      <c r="G1958" s="15" t="n"/>
      <c r="H1958" s="14" t="n"/>
      <c r="I1958" s="5" t="n"/>
      <c r="J1958" s="6">
        <f>IF(AND(B1958&amp;""="",F1958&amp;""=""),"",IFERROR(INDEX('المنتجات'!$B$5:$B$204,MATCH($F1958,'المنتجات'!$A$5:$A$204,0))&amp;"",""))</f>
        <v/>
      </c>
      <c r="K1958" s="18">
        <f>IF(AND(B1958&amp;""="",F1958&amp;""=""),"",IFERROR(INDEX('المنتجات'!$D$5:$D$204,MATCH($F1958,'المنتجات'!$A$5:$A$204,0))*G1958-H1958,0))</f>
        <v/>
      </c>
      <c r="L1958" s="18">
        <f>IF(AND(B1958&amp;""="",F1958&amp;""=""),"",IF(I1958="تم التسليم",IFERROR(INDEX('المحافظات'!$B$5:$B$44,MATCH($E1958,'المحافظات'!$A$5:$A$44,0)),0),0))</f>
        <v/>
      </c>
      <c r="M1958" s="18">
        <f>IF(AND(B1958&amp;""="",F1958&amp;""=""),"",IFERROR(INDEX('المنتجات'!$C$5:$C$204,MATCH($F1958,'المنتجات'!$A$5:$A$204,0))*G1958,0))</f>
        <v/>
      </c>
      <c r="N1958" s="18">
        <f>IF(AND(B1958&amp;""="",F1958&amp;""=""),"",IF(I1958="تم التسليم",IFERROR(INDEX('المحافظات'!$C$5:$C$44,MATCH($E1958,'المحافظات'!$A$5:$A$44,0)),0),IF(I1958="مرتجع",IFERROR(INDEX('المحافظات'!$D$5:$D$44,MATCH($E1958,'المحافظات'!$A$5:$A$44,0)),0),0)))</f>
        <v/>
      </c>
      <c r="O1958" s="18">
        <f>IF(AND(B1958&amp;""="",F1958&amp;""=""),"",IF(I1958="تم التسليم",K1958+L1958-M1958-N1958,IF(I1958="مرتجع",-N1958,IF(I1958="ملغي",0,""))))</f>
        <v/>
      </c>
      <c r="P1958" s="6">
        <f>IF(AND(B1958&amp;""="",F1958&amp;""=""),"",IF(NOT(ISNUMBER(MATCH(F1958,'المنتجات'!$A$5:$A$204,0))),"كود المنتج غير معروف",IF(NOT(ISNUMBER(MATCH(E1958,'المحافظات'!$A$5:$A$44,0))),"المنطقة غير معروفة",IF(K1958&lt;0,"الخصم أكبر من قيمة الطلب",IF(I1958&amp;""="","اكتب الحالة","")))))</f>
        <v/>
      </c>
    </row>
    <row r="1959">
      <c r="A1959" s="17" t="n"/>
      <c r="B1959" s="5" t="n"/>
      <c r="C1959" s="5" t="n"/>
      <c r="D1959" s="13" t="n"/>
      <c r="E1959" s="5" t="n"/>
      <c r="F1959" s="5" t="n"/>
      <c r="G1959" s="15" t="n"/>
      <c r="H1959" s="14" t="n"/>
      <c r="I1959" s="5" t="n"/>
      <c r="J1959" s="6">
        <f>IF(AND(B1959&amp;""="",F1959&amp;""=""),"",IFERROR(INDEX('المنتجات'!$B$5:$B$204,MATCH($F1959,'المنتجات'!$A$5:$A$204,0))&amp;"",""))</f>
        <v/>
      </c>
      <c r="K1959" s="18">
        <f>IF(AND(B1959&amp;""="",F1959&amp;""=""),"",IFERROR(INDEX('المنتجات'!$D$5:$D$204,MATCH($F1959,'المنتجات'!$A$5:$A$204,0))*G1959-H1959,0))</f>
        <v/>
      </c>
      <c r="L1959" s="18">
        <f>IF(AND(B1959&amp;""="",F1959&amp;""=""),"",IF(I1959="تم التسليم",IFERROR(INDEX('المحافظات'!$B$5:$B$44,MATCH($E1959,'المحافظات'!$A$5:$A$44,0)),0),0))</f>
        <v/>
      </c>
      <c r="M1959" s="18">
        <f>IF(AND(B1959&amp;""="",F1959&amp;""=""),"",IFERROR(INDEX('المنتجات'!$C$5:$C$204,MATCH($F1959,'المنتجات'!$A$5:$A$204,0))*G1959,0))</f>
        <v/>
      </c>
      <c r="N1959" s="18">
        <f>IF(AND(B1959&amp;""="",F1959&amp;""=""),"",IF(I1959="تم التسليم",IFERROR(INDEX('المحافظات'!$C$5:$C$44,MATCH($E1959,'المحافظات'!$A$5:$A$44,0)),0),IF(I1959="مرتجع",IFERROR(INDEX('المحافظات'!$D$5:$D$44,MATCH($E1959,'المحافظات'!$A$5:$A$44,0)),0),0)))</f>
        <v/>
      </c>
      <c r="O1959" s="18">
        <f>IF(AND(B1959&amp;""="",F1959&amp;""=""),"",IF(I1959="تم التسليم",K1959+L1959-M1959-N1959,IF(I1959="مرتجع",-N1959,IF(I1959="ملغي",0,""))))</f>
        <v/>
      </c>
      <c r="P1959" s="6">
        <f>IF(AND(B1959&amp;""="",F1959&amp;""=""),"",IF(NOT(ISNUMBER(MATCH(F1959,'المنتجات'!$A$5:$A$204,0))),"كود المنتج غير معروف",IF(NOT(ISNUMBER(MATCH(E1959,'المحافظات'!$A$5:$A$44,0))),"المنطقة غير معروفة",IF(K1959&lt;0,"الخصم أكبر من قيمة الطلب",IF(I1959&amp;""="","اكتب الحالة","")))))</f>
        <v/>
      </c>
    </row>
    <row r="1960">
      <c r="A1960" s="17" t="n"/>
      <c r="B1960" s="5" t="n"/>
      <c r="C1960" s="5" t="n"/>
      <c r="D1960" s="13" t="n"/>
      <c r="E1960" s="5" t="n"/>
      <c r="F1960" s="5" t="n"/>
      <c r="G1960" s="15" t="n"/>
      <c r="H1960" s="14" t="n"/>
      <c r="I1960" s="5" t="n"/>
      <c r="J1960" s="6">
        <f>IF(AND(B1960&amp;""="",F1960&amp;""=""),"",IFERROR(INDEX('المنتجات'!$B$5:$B$204,MATCH($F1960,'المنتجات'!$A$5:$A$204,0))&amp;"",""))</f>
        <v/>
      </c>
      <c r="K1960" s="18">
        <f>IF(AND(B1960&amp;""="",F1960&amp;""=""),"",IFERROR(INDEX('المنتجات'!$D$5:$D$204,MATCH($F1960,'المنتجات'!$A$5:$A$204,0))*G1960-H1960,0))</f>
        <v/>
      </c>
      <c r="L1960" s="18">
        <f>IF(AND(B1960&amp;""="",F1960&amp;""=""),"",IF(I1960="تم التسليم",IFERROR(INDEX('المحافظات'!$B$5:$B$44,MATCH($E1960,'المحافظات'!$A$5:$A$44,0)),0),0))</f>
        <v/>
      </c>
      <c r="M1960" s="18">
        <f>IF(AND(B1960&amp;""="",F1960&amp;""=""),"",IFERROR(INDEX('المنتجات'!$C$5:$C$204,MATCH($F1960,'المنتجات'!$A$5:$A$204,0))*G1960,0))</f>
        <v/>
      </c>
      <c r="N1960" s="18">
        <f>IF(AND(B1960&amp;""="",F1960&amp;""=""),"",IF(I1960="تم التسليم",IFERROR(INDEX('المحافظات'!$C$5:$C$44,MATCH($E1960,'المحافظات'!$A$5:$A$44,0)),0),IF(I1960="مرتجع",IFERROR(INDEX('المحافظات'!$D$5:$D$44,MATCH($E1960,'المحافظات'!$A$5:$A$44,0)),0),0)))</f>
        <v/>
      </c>
      <c r="O1960" s="18">
        <f>IF(AND(B1960&amp;""="",F1960&amp;""=""),"",IF(I1960="تم التسليم",K1960+L1960-M1960-N1960,IF(I1960="مرتجع",-N1960,IF(I1960="ملغي",0,""))))</f>
        <v/>
      </c>
      <c r="P1960" s="6">
        <f>IF(AND(B1960&amp;""="",F1960&amp;""=""),"",IF(NOT(ISNUMBER(MATCH(F1960,'المنتجات'!$A$5:$A$204,0))),"كود المنتج غير معروف",IF(NOT(ISNUMBER(MATCH(E1960,'المحافظات'!$A$5:$A$44,0))),"المنطقة غير معروفة",IF(K1960&lt;0,"الخصم أكبر من قيمة الطلب",IF(I1960&amp;""="","اكتب الحالة","")))))</f>
        <v/>
      </c>
    </row>
    <row r="1961">
      <c r="A1961" s="17" t="n"/>
      <c r="B1961" s="5" t="n"/>
      <c r="C1961" s="5" t="n"/>
      <c r="D1961" s="13" t="n"/>
      <c r="E1961" s="5" t="n"/>
      <c r="F1961" s="5" t="n"/>
      <c r="G1961" s="15" t="n"/>
      <c r="H1961" s="14" t="n"/>
      <c r="I1961" s="5" t="n"/>
      <c r="J1961" s="6">
        <f>IF(AND(B1961&amp;""="",F1961&amp;""=""),"",IFERROR(INDEX('المنتجات'!$B$5:$B$204,MATCH($F1961,'المنتجات'!$A$5:$A$204,0))&amp;"",""))</f>
        <v/>
      </c>
      <c r="K1961" s="18">
        <f>IF(AND(B1961&amp;""="",F1961&amp;""=""),"",IFERROR(INDEX('المنتجات'!$D$5:$D$204,MATCH($F1961,'المنتجات'!$A$5:$A$204,0))*G1961-H1961,0))</f>
        <v/>
      </c>
      <c r="L1961" s="18">
        <f>IF(AND(B1961&amp;""="",F1961&amp;""=""),"",IF(I1961="تم التسليم",IFERROR(INDEX('المحافظات'!$B$5:$B$44,MATCH($E1961,'المحافظات'!$A$5:$A$44,0)),0),0))</f>
        <v/>
      </c>
      <c r="M1961" s="18">
        <f>IF(AND(B1961&amp;""="",F1961&amp;""=""),"",IFERROR(INDEX('المنتجات'!$C$5:$C$204,MATCH($F1961,'المنتجات'!$A$5:$A$204,0))*G1961,0))</f>
        <v/>
      </c>
      <c r="N1961" s="18">
        <f>IF(AND(B1961&amp;""="",F1961&amp;""=""),"",IF(I1961="تم التسليم",IFERROR(INDEX('المحافظات'!$C$5:$C$44,MATCH($E1961,'المحافظات'!$A$5:$A$44,0)),0),IF(I1961="مرتجع",IFERROR(INDEX('المحافظات'!$D$5:$D$44,MATCH($E1961,'المحافظات'!$A$5:$A$44,0)),0),0)))</f>
        <v/>
      </c>
      <c r="O1961" s="18">
        <f>IF(AND(B1961&amp;""="",F1961&amp;""=""),"",IF(I1961="تم التسليم",K1961+L1961-M1961-N1961,IF(I1961="مرتجع",-N1961,IF(I1961="ملغي",0,""))))</f>
        <v/>
      </c>
      <c r="P1961" s="6">
        <f>IF(AND(B1961&amp;""="",F1961&amp;""=""),"",IF(NOT(ISNUMBER(MATCH(F1961,'المنتجات'!$A$5:$A$204,0))),"كود المنتج غير معروف",IF(NOT(ISNUMBER(MATCH(E1961,'المحافظات'!$A$5:$A$44,0))),"المنطقة غير معروفة",IF(K1961&lt;0,"الخصم أكبر من قيمة الطلب",IF(I1961&amp;""="","اكتب الحالة","")))))</f>
        <v/>
      </c>
    </row>
    <row r="1962">
      <c r="A1962" s="17" t="n"/>
      <c r="B1962" s="5" t="n"/>
      <c r="C1962" s="5" t="n"/>
      <c r="D1962" s="13" t="n"/>
      <c r="E1962" s="5" t="n"/>
      <c r="F1962" s="5" t="n"/>
      <c r="G1962" s="15" t="n"/>
      <c r="H1962" s="14" t="n"/>
      <c r="I1962" s="5" t="n"/>
      <c r="J1962" s="6">
        <f>IF(AND(B1962&amp;""="",F1962&amp;""=""),"",IFERROR(INDEX('المنتجات'!$B$5:$B$204,MATCH($F1962,'المنتجات'!$A$5:$A$204,0))&amp;"",""))</f>
        <v/>
      </c>
      <c r="K1962" s="18">
        <f>IF(AND(B1962&amp;""="",F1962&amp;""=""),"",IFERROR(INDEX('المنتجات'!$D$5:$D$204,MATCH($F1962,'المنتجات'!$A$5:$A$204,0))*G1962-H1962,0))</f>
        <v/>
      </c>
      <c r="L1962" s="18">
        <f>IF(AND(B1962&amp;""="",F1962&amp;""=""),"",IF(I1962="تم التسليم",IFERROR(INDEX('المحافظات'!$B$5:$B$44,MATCH($E1962,'المحافظات'!$A$5:$A$44,0)),0),0))</f>
        <v/>
      </c>
      <c r="M1962" s="18">
        <f>IF(AND(B1962&amp;""="",F1962&amp;""=""),"",IFERROR(INDEX('المنتجات'!$C$5:$C$204,MATCH($F1962,'المنتجات'!$A$5:$A$204,0))*G1962,0))</f>
        <v/>
      </c>
      <c r="N1962" s="18">
        <f>IF(AND(B1962&amp;""="",F1962&amp;""=""),"",IF(I1962="تم التسليم",IFERROR(INDEX('المحافظات'!$C$5:$C$44,MATCH($E1962,'المحافظات'!$A$5:$A$44,0)),0),IF(I1962="مرتجع",IFERROR(INDEX('المحافظات'!$D$5:$D$44,MATCH($E1962,'المحافظات'!$A$5:$A$44,0)),0),0)))</f>
        <v/>
      </c>
      <c r="O1962" s="18">
        <f>IF(AND(B1962&amp;""="",F1962&amp;""=""),"",IF(I1962="تم التسليم",K1962+L1962-M1962-N1962,IF(I1962="مرتجع",-N1962,IF(I1962="ملغي",0,""))))</f>
        <v/>
      </c>
      <c r="P1962" s="6">
        <f>IF(AND(B1962&amp;""="",F1962&amp;""=""),"",IF(NOT(ISNUMBER(MATCH(F1962,'المنتجات'!$A$5:$A$204,0))),"كود المنتج غير معروف",IF(NOT(ISNUMBER(MATCH(E1962,'المحافظات'!$A$5:$A$44,0))),"المنطقة غير معروفة",IF(K1962&lt;0,"الخصم أكبر من قيمة الطلب",IF(I1962&amp;""="","اكتب الحالة","")))))</f>
        <v/>
      </c>
    </row>
    <row r="1963">
      <c r="A1963" s="17" t="n"/>
      <c r="B1963" s="5" t="n"/>
      <c r="C1963" s="5" t="n"/>
      <c r="D1963" s="13" t="n"/>
      <c r="E1963" s="5" t="n"/>
      <c r="F1963" s="5" t="n"/>
      <c r="G1963" s="15" t="n"/>
      <c r="H1963" s="14" t="n"/>
      <c r="I1963" s="5" t="n"/>
      <c r="J1963" s="6">
        <f>IF(AND(B1963&amp;""="",F1963&amp;""=""),"",IFERROR(INDEX('المنتجات'!$B$5:$B$204,MATCH($F1963,'المنتجات'!$A$5:$A$204,0))&amp;"",""))</f>
        <v/>
      </c>
      <c r="K1963" s="18">
        <f>IF(AND(B1963&amp;""="",F1963&amp;""=""),"",IFERROR(INDEX('المنتجات'!$D$5:$D$204,MATCH($F1963,'المنتجات'!$A$5:$A$204,0))*G1963-H1963,0))</f>
        <v/>
      </c>
      <c r="L1963" s="18">
        <f>IF(AND(B1963&amp;""="",F1963&amp;""=""),"",IF(I1963="تم التسليم",IFERROR(INDEX('المحافظات'!$B$5:$B$44,MATCH($E1963,'المحافظات'!$A$5:$A$44,0)),0),0))</f>
        <v/>
      </c>
      <c r="M1963" s="18">
        <f>IF(AND(B1963&amp;""="",F1963&amp;""=""),"",IFERROR(INDEX('المنتجات'!$C$5:$C$204,MATCH($F1963,'المنتجات'!$A$5:$A$204,0))*G1963,0))</f>
        <v/>
      </c>
      <c r="N1963" s="18">
        <f>IF(AND(B1963&amp;""="",F1963&amp;""=""),"",IF(I1963="تم التسليم",IFERROR(INDEX('المحافظات'!$C$5:$C$44,MATCH($E1963,'المحافظات'!$A$5:$A$44,0)),0),IF(I1963="مرتجع",IFERROR(INDEX('المحافظات'!$D$5:$D$44,MATCH($E1963,'المحافظات'!$A$5:$A$44,0)),0),0)))</f>
        <v/>
      </c>
      <c r="O1963" s="18">
        <f>IF(AND(B1963&amp;""="",F1963&amp;""=""),"",IF(I1963="تم التسليم",K1963+L1963-M1963-N1963,IF(I1963="مرتجع",-N1963,IF(I1963="ملغي",0,""))))</f>
        <v/>
      </c>
      <c r="P1963" s="6">
        <f>IF(AND(B1963&amp;""="",F1963&amp;""=""),"",IF(NOT(ISNUMBER(MATCH(F1963,'المنتجات'!$A$5:$A$204,0))),"كود المنتج غير معروف",IF(NOT(ISNUMBER(MATCH(E1963,'المحافظات'!$A$5:$A$44,0))),"المنطقة غير معروفة",IF(K1963&lt;0,"الخصم أكبر من قيمة الطلب",IF(I1963&amp;""="","اكتب الحالة","")))))</f>
        <v/>
      </c>
    </row>
    <row r="1964">
      <c r="A1964" s="17" t="n"/>
      <c r="B1964" s="5" t="n"/>
      <c r="C1964" s="5" t="n"/>
      <c r="D1964" s="13" t="n"/>
      <c r="E1964" s="5" t="n"/>
      <c r="F1964" s="5" t="n"/>
      <c r="G1964" s="15" t="n"/>
      <c r="H1964" s="14" t="n"/>
      <c r="I1964" s="5" t="n"/>
      <c r="J1964" s="6">
        <f>IF(AND(B1964&amp;""="",F1964&amp;""=""),"",IFERROR(INDEX('المنتجات'!$B$5:$B$204,MATCH($F1964,'المنتجات'!$A$5:$A$204,0))&amp;"",""))</f>
        <v/>
      </c>
      <c r="K1964" s="18">
        <f>IF(AND(B1964&amp;""="",F1964&amp;""=""),"",IFERROR(INDEX('المنتجات'!$D$5:$D$204,MATCH($F1964,'المنتجات'!$A$5:$A$204,0))*G1964-H1964,0))</f>
        <v/>
      </c>
      <c r="L1964" s="18">
        <f>IF(AND(B1964&amp;""="",F1964&amp;""=""),"",IF(I1964="تم التسليم",IFERROR(INDEX('المحافظات'!$B$5:$B$44,MATCH($E1964,'المحافظات'!$A$5:$A$44,0)),0),0))</f>
        <v/>
      </c>
      <c r="M1964" s="18">
        <f>IF(AND(B1964&amp;""="",F1964&amp;""=""),"",IFERROR(INDEX('المنتجات'!$C$5:$C$204,MATCH($F1964,'المنتجات'!$A$5:$A$204,0))*G1964,0))</f>
        <v/>
      </c>
      <c r="N1964" s="18">
        <f>IF(AND(B1964&amp;""="",F1964&amp;""=""),"",IF(I1964="تم التسليم",IFERROR(INDEX('المحافظات'!$C$5:$C$44,MATCH($E1964,'المحافظات'!$A$5:$A$44,0)),0),IF(I1964="مرتجع",IFERROR(INDEX('المحافظات'!$D$5:$D$44,MATCH($E1964,'المحافظات'!$A$5:$A$44,0)),0),0)))</f>
        <v/>
      </c>
      <c r="O1964" s="18">
        <f>IF(AND(B1964&amp;""="",F1964&amp;""=""),"",IF(I1964="تم التسليم",K1964+L1964-M1964-N1964,IF(I1964="مرتجع",-N1964,IF(I1964="ملغي",0,""))))</f>
        <v/>
      </c>
      <c r="P1964" s="6">
        <f>IF(AND(B1964&amp;""="",F1964&amp;""=""),"",IF(NOT(ISNUMBER(MATCH(F1964,'المنتجات'!$A$5:$A$204,0))),"كود المنتج غير معروف",IF(NOT(ISNUMBER(MATCH(E1964,'المحافظات'!$A$5:$A$44,0))),"المنطقة غير معروفة",IF(K1964&lt;0,"الخصم أكبر من قيمة الطلب",IF(I1964&amp;""="","اكتب الحالة","")))))</f>
        <v/>
      </c>
    </row>
    <row r="1965">
      <c r="A1965" s="17" t="n"/>
      <c r="B1965" s="5" t="n"/>
      <c r="C1965" s="5" t="n"/>
      <c r="D1965" s="13" t="n"/>
      <c r="E1965" s="5" t="n"/>
      <c r="F1965" s="5" t="n"/>
      <c r="G1965" s="15" t="n"/>
      <c r="H1965" s="14" t="n"/>
      <c r="I1965" s="5" t="n"/>
      <c r="J1965" s="6">
        <f>IF(AND(B1965&amp;""="",F1965&amp;""=""),"",IFERROR(INDEX('المنتجات'!$B$5:$B$204,MATCH($F1965,'المنتجات'!$A$5:$A$204,0))&amp;"",""))</f>
        <v/>
      </c>
      <c r="K1965" s="18">
        <f>IF(AND(B1965&amp;""="",F1965&amp;""=""),"",IFERROR(INDEX('المنتجات'!$D$5:$D$204,MATCH($F1965,'المنتجات'!$A$5:$A$204,0))*G1965-H1965,0))</f>
        <v/>
      </c>
      <c r="L1965" s="18">
        <f>IF(AND(B1965&amp;""="",F1965&amp;""=""),"",IF(I1965="تم التسليم",IFERROR(INDEX('المحافظات'!$B$5:$B$44,MATCH($E1965,'المحافظات'!$A$5:$A$44,0)),0),0))</f>
        <v/>
      </c>
      <c r="M1965" s="18">
        <f>IF(AND(B1965&amp;""="",F1965&amp;""=""),"",IFERROR(INDEX('المنتجات'!$C$5:$C$204,MATCH($F1965,'المنتجات'!$A$5:$A$204,0))*G1965,0))</f>
        <v/>
      </c>
      <c r="N1965" s="18">
        <f>IF(AND(B1965&amp;""="",F1965&amp;""=""),"",IF(I1965="تم التسليم",IFERROR(INDEX('المحافظات'!$C$5:$C$44,MATCH($E1965,'المحافظات'!$A$5:$A$44,0)),0),IF(I1965="مرتجع",IFERROR(INDEX('المحافظات'!$D$5:$D$44,MATCH($E1965,'المحافظات'!$A$5:$A$44,0)),0),0)))</f>
        <v/>
      </c>
      <c r="O1965" s="18">
        <f>IF(AND(B1965&amp;""="",F1965&amp;""=""),"",IF(I1965="تم التسليم",K1965+L1965-M1965-N1965,IF(I1965="مرتجع",-N1965,IF(I1965="ملغي",0,""))))</f>
        <v/>
      </c>
      <c r="P1965" s="6">
        <f>IF(AND(B1965&amp;""="",F1965&amp;""=""),"",IF(NOT(ISNUMBER(MATCH(F1965,'المنتجات'!$A$5:$A$204,0))),"كود المنتج غير معروف",IF(NOT(ISNUMBER(MATCH(E1965,'المحافظات'!$A$5:$A$44,0))),"المنطقة غير معروفة",IF(K1965&lt;0,"الخصم أكبر من قيمة الطلب",IF(I1965&amp;""="","اكتب الحالة","")))))</f>
        <v/>
      </c>
    </row>
    <row r="1966">
      <c r="A1966" s="17" t="n"/>
      <c r="B1966" s="5" t="n"/>
      <c r="C1966" s="5" t="n"/>
      <c r="D1966" s="13" t="n"/>
      <c r="E1966" s="5" t="n"/>
      <c r="F1966" s="5" t="n"/>
      <c r="G1966" s="15" t="n"/>
      <c r="H1966" s="14" t="n"/>
      <c r="I1966" s="5" t="n"/>
      <c r="J1966" s="6">
        <f>IF(AND(B1966&amp;""="",F1966&amp;""=""),"",IFERROR(INDEX('المنتجات'!$B$5:$B$204,MATCH($F1966,'المنتجات'!$A$5:$A$204,0))&amp;"",""))</f>
        <v/>
      </c>
      <c r="K1966" s="18">
        <f>IF(AND(B1966&amp;""="",F1966&amp;""=""),"",IFERROR(INDEX('المنتجات'!$D$5:$D$204,MATCH($F1966,'المنتجات'!$A$5:$A$204,0))*G1966-H1966,0))</f>
        <v/>
      </c>
      <c r="L1966" s="18">
        <f>IF(AND(B1966&amp;""="",F1966&amp;""=""),"",IF(I1966="تم التسليم",IFERROR(INDEX('المحافظات'!$B$5:$B$44,MATCH($E1966,'المحافظات'!$A$5:$A$44,0)),0),0))</f>
        <v/>
      </c>
      <c r="M1966" s="18">
        <f>IF(AND(B1966&amp;""="",F1966&amp;""=""),"",IFERROR(INDEX('المنتجات'!$C$5:$C$204,MATCH($F1966,'المنتجات'!$A$5:$A$204,0))*G1966,0))</f>
        <v/>
      </c>
      <c r="N1966" s="18">
        <f>IF(AND(B1966&amp;""="",F1966&amp;""=""),"",IF(I1966="تم التسليم",IFERROR(INDEX('المحافظات'!$C$5:$C$44,MATCH($E1966,'المحافظات'!$A$5:$A$44,0)),0),IF(I1966="مرتجع",IFERROR(INDEX('المحافظات'!$D$5:$D$44,MATCH($E1966,'المحافظات'!$A$5:$A$44,0)),0),0)))</f>
        <v/>
      </c>
      <c r="O1966" s="18">
        <f>IF(AND(B1966&amp;""="",F1966&amp;""=""),"",IF(I1966="تم التسليم",K1966+L1966-M1966-N1966,IF(I1966="مرتجع",-N1966,IF(I1966="ملغي",0,""))))</f>
        <v/>
      </c>
      <c r="P1966" s="6">
        <f>IF(AND(B1966&amp;""="",F1966&amp;""=""),"",IF(NOT(ISNUMBER(MATCH(F1966,'المنتجات'!$A$5:$A$204,0))),"كود المنتج غير معروف",IF(NOT(ISNUMBER(MATCH(E1966,'المحافظات'!$A$5:$A$44,0))),"المنطقة غير معروفة",IF(K1966&lt;0,"الخصم أكبر من قيمة الطلب",IF(I1966&amp;""="","اكتب الحالة","")))))</f>
        <v/>
      </c>
    </row>
    <row r="1967">
      <c r="A1967" s="17" t="n"/>
      <c r="B1967" s="5" t="n"/>
      <c r="C1967" s="5" t="n"/>
      <c r="D1967" s="13" t="n"/>
      <c r="E1967" s="5" t="n"/>
      <c r="F1967" s="5" t="n"/>
      <c r="G1967" s="15" t="n"/>
      <c r="H1967" s="14" t="n"/>
      <c r="I1967" s="5" t="n"/>
      <c r="J1967" s="6">
        <f>IF(AND(B1967&amp;""="",F1967&amp;""=""),"",IFERROR(INDEX('المنتجات'!$B$5:$B$204,MATCH($F1967,'المنتجات'!$A$5:$A$204,0))&amp;"",""))</f>
        <v/>
      </c>
      <c r="K1967" s="18">
        <f>IF(AND(B1967&amp;""="",F1967&amp;""=""),"",IFERROR(INDEX('المنتجات'!$D$5:$D$204,MATCH($F1967,'المنتجات'!$A$5:$A$204,0))*G1967-H1967,0))</f>
        <v/>
      </c>
      <c r="L1967" s="18">
        <f>IF(AND(B1967&amp;""="",F1967&amp;""=""),"",IF(I1967="تم التسليم",IFERROR(INDEX('المحافظات'!$B$5:$B$44,MATCH($E1967,'المحافظات'!$A$5:$A$44,0)),0),0))</f>
        <v/>
      </c>
      <c r="M1967" s="18">
        <f>IF(AND(B1967&amp;""="",F1967&amp;""=""),"",IFERROR(INDEX('المنتجات'!$C$5:$C$204,MATCH($F1967,'المنتجات'!$A$5:$A$204,0))*G1967,0))</f>
        <v/>
      </c>
      <c r="N1967" s="18">
        <f>IF(AND(B1967&amp;""="",F1967&amp;""=""),"",IF(I1967="تم التسليم",IFERROR(INDEX('المحافظات'!$C$5:$C$44,MATCH($E1967,'المحافظات'!$A$5:$A$44,0)),0),IF(I1967="مرتجع",IFERROR(INDEX('المحافظات'!$D$5:$D$44,MATCH($E1967,'المحافظات'!$A$5:$A$44,0)),0),0)))</f>
        <v/>
      </c>
      <c r="O1967" s="18">
        <f>IF(AND(B1967&amp;""="",F1967&amp;""=""),"",IF(I1967="تم التسليم",K1967+L1967-M1967-N1967,IF(I1967="مرتجع",-N1967,IF(I1967="ملغي",0,""))))</f>
        <v/>
      </c>
      <c r="P1967" s="6">
        <f>IF(AND(B1967&amp;""="",F1967&amp;""=""),"",IF(NOT(ISNUMBER(MATCH(F1967,'المنتجات'!$A$5:$A$204,0))),"كود المنتج غير معروف",IF(NOT(ISNUMBER(MATCH(E1967,'المحافظات'!$A$5:$A$44,0))),"المنطقة غير معروفة",IF(K1967&lt;0,"الخصم أكبر من قيمة الطلب",IF(I1967&amp;""="","اكتب الحالة","")))))</f>
        <v/>
      </c>
    </row>
    <row r="1968">
      <c r="A1968" s="17" t="n"/>
      <c r="B1968" s="5" t="n"/>
      <c r="C1968" s="5" t="n"/>
      <c r="D1968" s="13" t="n"/>
      <c r="E1968" s="5" t="n"/>
      <c r="F1968" s="5" t="n"/>
      <c r="G1968" s="15" t="n"/>
      <c r="H1968" s="14" t="n"/>
      <c r="I1968" s="5" t="n"/>
      <c r="J1968" s="6">
        <f>IF(AND(B1968&amp;""="",F1968&amp;""=""),"",IFERROR(INDEX('المنتجات'!$B$5:$B$204,MATCH($F1968,'المنتجات'!$A$5:$A$204,0))&amp;"",""))</f>
        <v/>
      </c>
      <c r="K1968" s="18">
        <f>IF(AND(B1968&amp;""="",F1968&amp;""=""),"",IFERROR(INDEX('المنتجات'!$D$5:$D$204,MATCH($F1968,'المنتجات'!$A$5:$A$204,0))*G1968-H1968,0))</f>
        <v/>
      </c>
      <c r="L1968" s="18">
        <f>IF(AND(B1968&amp;""="",F1968&amp;""=""),"",IF(I1968="تم التسليم",IFERROR(INDEX('المحافظات'!$B$5:$B$44,MATCH($E1968,'المحافظات'!$A$5:$A$44,0)),0),0))</f>
        <v/>
      </c>
      <c r="M1968" s="18">
        <f>IF(AND(B1968&amp;""="",F1968&amp;""=""),"",IFERROR(INDEX('المنتجات'!$C$5:$C$204,MATCH($F1968,'المنتجات'!$A$5:$A$204,0))*G1968,0))</f>
        <v/>
      </c>
      <c r="N1968" s="18">
        <f>IF(AND(B1968&amp;""="",F1968&amp;""=""),"",IF(I1968="تم التسليم",IFERROR(INDEX('المحافظات'!$C$5:$C$44,MATCH($E1968,'المحافظات'!$A$5:$A$44,0)),0),IF(I1968="مرتجع",IFERROR(INDEX('المحافظات'!$D$5:$D$44,MATCH($E1968,'المحافظات'!$A$5:$A$44,0)),0),0)))</f>
        <v/>
      </c>
      <c r="O1968" s="18">
        <f>IF(AND(B1968&amp;""="",F1968&amp;""=""),"",IF(I1968="تم التسليم",K1968+L1968-M1968-N1968,IF(I1968="مرتجع",-N1968,IF(I1968="ملغي",0,""))))</f>
        <v/>
      </c>
      <c r="P1968" s="6">
        <f>IF(AND(B1968&amp;""="",F1968&amp;""=""),"",IF(NOT(ISNUMBER(MATCH(F1968,'المنتجات'!$A$5:$A$204,0))),"كود المنتج غير معروف",IF(NOT(ISNUMBER(MATCH(E1968,'المحافظات'!$A$5:$A$44,0))),"المنطقة غير معروفة",IF(K1968&lt;0,"الخصم أكبر من قيمة الطلب",IF(I1968&amp;""="","اكتب الحالة","")))))</f>
        <v/>
      </c>
    </row>
    <row r="1969">
      <c r="A1969" s="17" t="n"/>
      <c r="B1969" s="5" t="n"/>
      <c r="C1969" s="5" t="n"/>
      <c r="D1969" s="13" t="n"/>
      <c r="E1969" s="5" t="n"/>
      <c r="F1969" s="5" t="n"/>
      <c r="G1969" s="15" t="n"/>
      <c r="H1969" s="14" t="n"/>
      <c r="I1969" s="5" t="n"/>
      <c r="J1969" s="6">
        <f>IF(AND(B1969&amp;""="",F1969&amp;""=""),"",IFERROR(INDEX('المنتجات'!$B$5:$B$204,MATCH($F1969,'المنتجات'!$A$5:$A$204,0))&amp;"",""))</f>
        <v/>
      </c>
      <c r="K1969" s="18">
        <f>IF(AND(B1969&amp;""="",F1969&amp;""=""),"",IFERROR(INDEX('المنتجات'!$D$5:$D$204,MATCH($F1969,'المنتجات'!$A$5:$A$204,0))*G1969-H1969,0))</f>
        <v/>
      </c>
      <c r="L1969" s="18">
        <f>IF(AND(B1969&amp;""="",F1969&amp;""=""),"",IF(I1969="تم التسليم",IFERROR(INDEX('المحافظات'!$B$5:$B$44,MATCH($E1969,'المحافظات'!$A$5:$A$44,0)),0),0))</f>
        <v/>
      </c>
      <c r="M1969" s="18">
        <f>IF(AND(B1969&amp;""="",F1969&amp;""=""),"",IFERROR(INDEX('المنتجات'!$C$5:$C$204,MATCH($F1969,'المنتجات'!$A$5:$A$204,0))*G1969,0))</f>
        <v/>
      </c>
      <c r="N1969" s="18">
        <f>IF(AND(B1969&amp;""="",F1969&amp;""=""),"",IF(I1969="تم التسليم",IFERROR(INDEX('المحافظات'!$C$5:$C$44,MATCH($E1969,'المحافظات'!$A$5:$A$44,0)),0),IF(I1969="مرتجع",IFERROR(INDEX('المحافظات'!$D$5:$D$44,MATCH($E1969,'المحافظات'!$A$5:$A$44,0)),0),0)))</f>
        <v/>
      </c>
      <c r="O1969" s="18">
        <f>IF(AND(B1969&amp;""="",F1969&amp;""=""),"",IF(I1969="تم التسليم",K1969+L1969-M1969-N1969,IF(I1969="مرتجع",-N1969,IF(I1969="ملغي",0,""))))</f>
        <v/>
      </c>
      <c r="P1969" s="6">
        <f>IF(AND(B1969&amp;""="",F1969&amp;""=""),"",IF(NOT(ISNUMBER(MATCH(F1969,'المنتجات'!$A$5:$A$204,0))),"كود المنتج غير معروف",IF(NOT(ISNUMBER(MATCH(E1969,'المحافظات'!$A$5:$A$44,0))),"المنطقة غير معروفة",IF(K1969&lt;0,"الخصم أكبر من قيمة الطلب",IF(I1969&amp;""="","اكتب الحالة","")))))</f>
        <v/>
      </c>
    </row>
    <row r="1970">
      <c r="A1970" s="17" t="n"/>
      <c r="B1970" s="5" t="n"/>
      <c r="C1970" s="5" t="n"/>
      <c r="D1970" s="13" t="n"/>
      <c r="E1970" s="5" t="n"/>
      <c r="F1970" s="5" t="n"/>
      <c r="G1970" s="15" t="n"/>
      <c r="H1970" s="14" t="n"/>
      <c r="I1970" s="5" t="n"/>
      <c r="J1970" s="6">
        <f>IF(AND(B1970&amp;""="",F1970&amp;""=""),"",IFERROR(INDEX('المنتجات'!$B$5:$B$204,MATCH($F1970,'المنتجات'!$A$5:$A$204,0))&amp;"",""))</f>
        <v/>
      </c>
      <c r="K1970" s="18">
        <f>IF(AND(B1970&amp;""="",F1970&amp;""=""),"",IFERROR(INDEX('المنتجات'!$D$5:$D$204,MATCH($F1970,'المنتجات'!$A$5:$A$204,0))*G1970-H1970,0))</f>
        <v/>
      </c>
      <c r="L1970" s="18">
        <f>IF(AND(B1970&amp;""="",F1970&amp;""=""),"",IF(I1970="تم التسليم",IFERROR(INDEX('المحافظات'!$B$5:$B$44,MATCH($E1970,'المحافظات'!$A$5:$A$44,0)),0),0))</f>
        <v/>
      </c>
      <c r="M1970" s="18">
        <f>IF(AND(B1970&amp;""="",F1970&amp;""=""),"",IFERROR(INDEX('المنتجات'!$C$5:$C$204,MATCH($F1970,'المنتجات'!$A$5:$A$204,0))*G1970,0))</f>
        <v/>
      </c>
      <c r="N1970" s="18">
        <f>IF(AND(B1970&amp;""="",F1970&amp;""=""),"",IF(I1970="تم التسليم",IFERROR(INDEX('المحافظات'!$C$5:$C$44,MATCH($E1970,'المحافظات'!$A$5:$A$44,0)),0),IF(I1970="مرتجع",IFERROR(INDEX('المحافظات'!$D$5:$D$44,MATCH($E1970,'المحافظات'!$A$5:$A$44,0)),0),0)))</f>
        <v/>
      </c>
      <c r="O1970" s="18">
        <f>IF(AND(B1970&amp;""="",F1970&amp;""=""),"",IF(I1970="تم التسليم",K1970+L1970-M1970-N1970,IF(I1970="مرتجع",-N1970,IF(I1970="ملغي",0,""))))</f>
        <v/>
      </c>
      <c r="P1970" s="6">
        <f>IF(AND(B1970&amp;""="",F1970&amp;""=""),"",IF(NOT(ISNUMBER(MATCH(F1970,'المنتجات'!$A$5:$A$204,0))),"كود المنتج غير معروف",IF(NOT(ISNUMBER(MATCH(E1970,'المحافظات'!$A$5:$A$44,0))),"المنطقة غير معروفة",IF(K1970&lt;0,"الخصم أكبر من قيمة الطلب",IF(I1970&amp;""="","اكتب الحالة","")))))</f>
        <v/>
      </c>
    </row>
    <row r="1971">
      <c r="A1971" s="17" t="n"/>
      <c r="B1971" s="5" t="n"/>
      <c r="C1971" s="5" t="n"/>
      <c r="D1971" s="13" t="n"/>
      <c r="E1971" s="5" t="n"/>
      <c r="F1971" s="5" t="n"/>
      <c r="G1971" s="15" t="n"/>
      <c r="H1971" s="14" t="n"/>
      <c r="I1971" s="5" t="n"/>
      <c r="J1971" s="6">
        <f>IF(AND(B1971&amp;""="",F1971&amp;""=""),"",IFERROR(INDEX('المنتجات'!$B$5:$B$204,MATCH($F1971,'المنتجات'!$A$5:$A$204,0))&amp;"",""))</f>
        <v/>
      </c>
      <c r="K1971" s="18">
        <f>IF(AND(B1971&amp;""="",F1971&amp;""=""),"",IFERROR(INDEX('المنتجات'!$D$5:$D$204,MATCH($F1971,'المنتجات'!$A$5:$A$204,0))*G1971-H1971,0))</f>
        <v/>
      </c>
      <c r="L1971" s="18">
        <f>IF(AND(B1971&amp;""="",F1971&amp;""=""),"",IF(I1971="تم التسليم",IFERROR(INDEX('المحافظات'!$B$5:$B$44,MATCH($E1971,'المحافظات'!$A$5:$A$44,0)),0),0))</f>
        <v/>
      </c>
      <c r="M1971" s="18">
        <f>IF(AND(B1971&amp;""="",F1971&amp;""=""),"",IFERROR(INDEX('المنتجات'!$C$5:$C$204,MATCH($F1971,'المنتجات'!$A$5:$A$204,0))*G1971,0))</f>
        <v/>
      </c>
      <c r="N1971" s="18">
        <f>IF(AND(B1971&amp;""="",F1971&amp;""=""),"",IF(I1971="تم التسليم",IFERROR(INDEX('المحافظات'!$C$5:$C$44,MATCH($E1971,'المحافظات'!$A$5:$A$44,0)),0),IF(I1971="مرتجع",IFERROR(INDEX('المحافظات'!$D$5:$D$44,MATCH($E1971,'المحافظات'!$A$5:$A$44,0)),0),0)))</f>
        <v/>
      </c>
      <c r="O1971" s="18">
        <f>IF(AND(B1971&amp;""="",F1971&amp;""=""),"",IF(I1971="تم التسليم",K1971+L1971-M1971-N1971,IF(I1971="مرتجع",-N1971,IF(I1971="ملغي",0,""))))</f>
        <v/>
      </c>
      <c r="P1971" s="6">
        <f>IF(AND(B1971&amp;""="",F1971&amp;""=""),"",IF(NOT(ISNUMBER(MATCH(F1971,'المنتجات'!$A$5:$A$204,0))),"كود المنتج غير معروف",IF(NOT(ISNUMBER(MATCH(E1971,'المحافظات'!$A$5:$A$44,0))),"المنطقة غير معروفة",IF(K1971&lt;0,"الخصم أكبر من قيمة الطلب",IF(I1971&amp;""="","اكتب الحالة","")))))</f>
        <v/>
      </c>
    </row>
    <row r="1972">
      <c r="A1972" s="17" t="n"/>
      <c r="B1972" s="5" t="n"/>
      <c r="C1972" s="5" t="n"/>
      <c r="D1972" s="13" t="n"/>
      <c r="E1972" s="5" t="n"/>
      <c r="F1972" s="5" t="n"/>
      <c r="G1972" s="15" t="n"/>
      <c r="H1972" s="14" t="n"/>
      <c r="I1972" s="5" t="n"/>
      <c r="J1972" s="6">
        <f>IF(AND(B1972&amp;""="",F1972&amp;""=""),"",IFERROR(INDEX('المنتجات'!$B$5:$B$204,MATCH($F1972,'المنتجات'!$A$5:$A$204,0))&amp;"",""))</f>
        <v/>
      </c>
      <c r="K1972" s="18">
        <f>IF(AND(B1972&amp;""="",F1972&amp;""=""),"",IFERROR(INDEX('المنتجات'!$D$5:$D$204,MATCH($F1972,'المنتجات'!$A$5:$A$204,0))*G1972-H1972,0))</f>
        <v/>
      </c>
      <c r="L1972" s="18">
        <f>IF(AND(B1972&amp;""="",F1972&amp;""=""),"",IF(I1972="تم التسليم",IFERROR(INDEX('المحافظات'!$B$5:$B$44,MATCH($E1972,'المحافظات'!$A$5:$A$44,0)),0),0))</f>
        <v/>
      </c>
      <c r="M1972" s="18">
        <f>IF(AND(B1972&amp;""="",F1972&amp;""=""),"",IFERROR(INDEX('المنتجات'!$C$5:$C$204,MATCH($F1972,'المنتجات'!$A$5:$A$204,0))*G1972,0))</f>
        <v/>
      </c>
      <c r="N1972" s="18">
        <f>IF(AND(B1972&amp;""="",F1972&amp;""=""),"",IF(I1972="تم التسليم",IFERROR(INDEX('المحافظات'!$C$5:$C$44,MATCH($E1972,'المحافظات'!$A$5:$A$44,0)),0),IF(I1972="مرتجع",IFERROR(INDEX('المحافظات'!$D$5:$D$44,MATCH($E1972,'المحافظات'!$A$5:$A$44,0)),0),0)))</f>
        <v/>
      </c>
      <c r="O1972" s="18">
        <f>IF(AND(B1972&amp;""="",F1972&amp;""=""),"",IF(I1972="تم التسليم",K1972+L1972-M1972-N1972,IF(I1972="مرتجع",-N1972,IF(I1972="ملغي",0,""))))</f>
        <v/>
      </c>
      <c r="P1972" s="6">
        <f>IF(AND(B1972&amp;""="",F1972&amp;""=""),"",IF(NOT(ISNUMBER(MATCH(F1972,'المنتجات'!$A$5:$A$204,0))),"كود المنتج غير معروف",IF(NOT(ISNUMBER(MATCH(E1972,'المحافظات'!$A$5:$A$44,0))),"المنطقة غير معروفة",IF(K1972&lt;0,"الخصم أكبر من قيمة الطلب",IF(I1972&amp;""="","اكتب الحالة","")))))</f>
        <v/>
      </c>
    </row>
    <row r="1973">
      <c r="A1973" s="17" t="n"/>
      <c r="B1973" s="5" t="n"/>
      <c r="C1973" s="5" t="n"/>
      <c r="D1973" s="13" t="n"/>
      <c r="E1973" s="5" t="n"/>
      <c r="F1973" s="5" t="n"/>
      <c r="G1973" s="15" t="n"/>
      <c r="H1973" s="14" t="n"/>
      <c r="I1973" s="5" t="n"/>
      <c r="J1973" s="6">
        <f>IF(AND(B1973&amp;""="",F1973&amp;""=""),"",IFERROR(INDEX('المنتجات'!$B$5:$B$204,MATCH($F1973,'المنتجات'!$A$5:$A$204,0))&amp;"",""))</f>
        <v/>
      </c>
      <c r="K1973" s="18">
        <f>IF(AND(B1973&amp;""="",F1973&amp;""=""),"",IFERROR(INDEX('المنتجات'!$D$5:$D$204,MATCH($F1973,'المنتجات'!$A$5:$A$204,0))*G1973-H1973,0))</f>
        <v/>
      </c>
      <c r="L1973" s="18">
        <f>IF(AND(B1973&amp;""="",F1973&amp;""=""),"",IF(I1973="تم التسليم",IFERROR(INDEX('المحافظات'!$B$5:$B$44,MATCH($E1973,'المحافظات'!$A$5:$A$44,0)),0),0))</f>
        <v/>
      </c>
      <c r="M1973" s="18">
        <f>IF(AND(B1973&amp;""="",F1973&amp;""=""),"",IFERROR(INDEX('المنتجات'!$C$5:$C$204,MATCH($F1973,'المنتجات'!$A$5:$A$204,0))*G1973,0))</f>
        <v/>
      </c>
      <c r="N1973" s="18">
        <f>IF(AND(B1973&amp;""="",F1973&amp;""=""),"",IF(I1973="تم التسليم",IFERROR(INDEX('المحافظات'!$C$5:$C$44,MATCH($E1973,'المحافظات'!$A$5:$A$44,0)),0),IF(I1973="مرتجع",IFERROR(INDEX('المحافظات'!$D$5:$D$44,MATCH($E1973,'المحافظات'!$A$5:$A$44,0)),0),0)))</f>
        <v/>
      </c>
      <c r="O1973" s="18">
        <f>IF(AND(B1973&amp;""="",F1973&amp;""=""),"",IF(I1973="تم التسليم",K1973+L1973-M1973-N1973,IF(I1973="مرتجع",-N1973,IF(I1973="ملغي",0,""))))</f>
        <v/>
      </c>
      <c r="P1973" s="6">
        <f>IF(AND(B1973&amp;""="",F1973&amp;""=""),"",IF(NOT(ISNUMBER(MATCH(F1973,'المنتجات'!$A$5:$A$204,0))),"كود المنتج غير معروف",IF(NOT(ISNUMBER(MATCH(E1973,'المحافظات'!$A$5:$A$44,0))),"المنطقة غير معروفة",IF(K1973&lt;0,"الخصم أكبر من قيمة الطلب",IF(I1973&amp;""="","اكتب الحالة","")))))</f>
        <v/>
      </c>
    </row>
    <row r="1974">
      <c r="A1974" s="17" t="n"/>
      <c r="B1974" s="5" t="n"/>
      <c r="C1974" s="5" t="n"/>
      <c r="D1974" s="13" t="n"/>
      <c r="E1974" s="5" t="n"/>
      <c r="F1974" s="5" t="n"/>
      <c r="G1974" s="15" t="n"/>
      <c r="H1974" s="14" t="n"/>
      <c r="I1974" s="5" t="n"/>
      <c r="J1974" s="6">
        <f>IF(AND(B1974&amp;""="",F1974&amp;""=""),"",IFERROR(INDEX('المنتجات'!$B$5:$B$204,MATCH($F1974,'المنتجات'!$A$5:$A$204,0))&amp;"",""))</f>
        <v/>
      </c>
      <c r="K1974" s="18">
        <f>IF(AND(B1974&amp;""="",F1974&amp;""=""),"",IFERROR(INDEX('المنتجات'!$D$5:$D$204,MATCH($F1974,'المنتجات'!$A$5:$A$204,0))*G1974-H1974,0))</f>
        <v/>
      </c>
      <c r="L1974" s="18">
        <f>IF(AND(B1974&amp;""="",F1974&amp;""=""),"",IF(I1974="تم التسليم",IFERROR(INDEX('المحافظات'!$B$5:$B$44,MATCH($E1974,'المحافظات'!$A$5:$A$44,0)),0),0))</f>
        <v/>
      </c>
      <c r="M1974" s="18">
        <f>IF(AND(B1974&amp;""="",F1974&amp;""=""),"",IFERROR(INDEX('المنتجات'!$C$5:$C$204,MATCH($F1974,'المنتجات'!$A$5:$A$204,0))*G1974,0))</f>
        <v/>
      </c>
      <c r="N1974" s="18">
        <f>IF(AND(B1974&amp;""="",F1974&amp;""=""),"",IF(I1974="تم التسليم",IFERROR(INDEX('المحافظات'!$C$5:$C$44,MATCH($E1974,'المحافظات'!$A$5:$A$44,0)),0),IF(I1974="مرتجع",IFERROR(INDEX('المحافظات'!$D$5:$D$44,MATCH($E1974,'المحافظات'!$A$5:$A$44,0)),0),0)))</f>
        <v/>
      </c>
      <c r="O1974" s="18">
        <f>IF(AND(B1974&amp;""="",F1974&amp;""=""),"",IF(I1974="تم التسليم",K1974+L1974-M1974-N1974,IF(I1974="مرتجع",-N1974,IF(I1974="ملغي",0,""))))</f>
        <v/>
      </c>
      <c r="P1974" s="6">
        <f>IF(AND(B1974&amp;""="",F1974&amp;""=""),"",IF(NOT(ISNUMBER(MATCH(F1974,'المنتجات'!$A$5:$A$204,0))),"كود المنتج غير معروف",IF(NOT(ISNUMBER(MATCH(E1974,'المحافظات'!$A$5:$A$44,0))),"المنطقة غير معروفة",IF(K1974&lt;0,"الخصم أكبر من قيمة الطلب",IF(I1974&amp;""="","اكتب الحالة","")))))</f>
        <v/>
      </c>
    </row>
    <row r="1975">
      <c r="A1975" s="17" t="n"/>
      <c r="B1975" s="5" t="n"/>
      <c r="C1975" s="5" t="n"/>
      <c r="D1975" s="13" t="n"/>
      <c r="E1975" s="5" t="n"/>
      <c r="F1975" s="5" t="n"/>
      <c r="G1975" s="15" t="n"/>
      <c r="H1975" s="14" t="n"/>
      <c r="I1975" s="5" t="n"/>
      <c r="J1975" s="6">
        <f>IF(AND(B1975&amp;""="",F1975&amp;""=""),"",IFERROR(INDEX('المنتجات'!$B$5:$B$204,MATCH($F1975,'المنتجات'!$A$5:$A$204,0))&amp;"",""))</f>
        <v/>
      </c>
      <c r="K1975" s="18">
        <f>IF(AND(B1975&amp;""="",F1975&amp;""=""),"",IFERROR(INDEX('المنتجات'!$D$5:$D$204,MATCH($F1975,'المنتجات'!$A$5:$A$204,0))*G1975-H1975,0))</f>
        <v/>
      </c>
      <c r="L1975" s="18">
        <f>IF(AND(B1975&amp;""="",F1975&amp;""=""),"",IF(I1975="تم التسليم",IFERROR(INDEX('المحافظات'!$B$5:$B$44,MATCH($E1975,'المحافظات'!$A$5:$A$44,0)),0),0))</f>
        <v/>
      </c>
      <c r="M1975" s="18">
        <f>IF(AND(B1975&amp;""="",F1975&amp;""=""),"",IFERROR(INDEX('المنتجات'!$C$5:$C$204,MATCH($F1975,'المنتجات'!$A$5:$A$204,0))*G1975,0))</f>
        <v/>
      </c>
      <c r="N1975" s="18">
        <f>IF(AND(B1975&amp;""="",F1975&amp;""=""),"",IF(I1975="تم التسليم",IFERROR(INDEX('المحافظات'!$C$5:$C$44,MATCH($E1975,'المحافظات'!$A$5:$A$44,0)),0),IF(I1975="مرتجع",IFERROR(INDEX('المحافظات'!$D$5:$D$44,MATCH($E1975,'المحافظات'!$A$5:$A$44,0)),0),0)))</f>
        <v/>
      </c>
      <c r="O1975" s="18">
        <f>IF(AND(B1975&amp;""="",F1975&amp;""=""),"",IF(I1975="تم التسليم",K1975+L1975-M1975-N1975,IF(I1975="مرتجع",-N1975,IF(I1975="ملغي",0,""))))</f>
        <v/>
      </c>
      <c r="P1975" s="6">
        <f>IF(AND(B1975&amp;""="",F1975&amp;""=""),"",IF(NOT(ISNUMBER(MATCH(F1975,'المنتجات'!$A$5:$A$204,0))),"كود المنتج غير معروف",IF(NOT(ISNUMBER(MATCH(E1975,'المحافظات'!$A$5:$A$44,0))),"المنطقة غير معروفة",IF(K1975&lt;0,"الخصم أكبر من قيمة الطلب",IF(I1975&amp;""="","اكتب الحالة","")))))</f>
        <v/>
      </c>
    </row>
    <row r="1976">
      <c r="A1976" s="17" t="n"/>
      <c r="B1976" s="5" t="n"/>
      <c r="C1976" s="5" t="n"/>
      <c r="D1976" s="13" t="n"/>
      <c r="E1976" s="5" t="n"/>
      <c r="F1976" s="5" t="n"/>
      <c r="G1976" s="15" t="n"/>
      <c r="H1976" s="14" t="n"/>
      <c r="I1976" s="5" t="n"/>
      <c r="J1976" s="6">
        <f>IF(AND(B1976&amp;""="",F1976&amp;""=""),"",IFERROR(INDEX('المنتجات'!$B$5:$B$204,MATCH($F1976,'المنتجات'!$A$5:$A$204,0))&amp;"",""))</f>
        <v/>
      </c>
      <c r="K1976" s="18">
        <f>IF(AND(B1976&amp;""="",F1976&amp;""=""),"",IFERROR(INDEX('المنتجات'!$D$5:$D$204,MATCH($F1976,'المنتجات'!$A$5:$A$204,0))*G1976-H1976,0))</f>
        <v/>
      </c>
      <c r="L1976" s="18">
        <f>IF(AND(B1976&amp;""="",F1976&amp;""=""),"",IF(I1976="تم التسليم",IFERROR(INDEX('المحافظات'!$B$5:$B$44,MATCH($E1976,'المحافظات'!$A$5:$A$44,0)),0),0))</f>
        <v/>
      </c>
      <c r="M1976" s="18">
        <f>IF(AND(B1976&amp;""="",F1976&amp;""=""),"",IFERROR(INDEX('المنتجات'!$C$5:$C$204,MATCH($F1976,'المنتجات'!$A$5:$A$204,0))*G1976,0))</f>
        <v/>
      </c>
      <c r="N1976" s="18">
        <f>IF(AND(B1976&amp;""="",F1976&amp;""=""),"",IF(I1976="تم التسليم",IFERROR(INDEX('المحافظات'!$C$5:$C$44,MATCH($E1976,'المحافظات'!$A$5:$A$44,0)),0),IF(I1976="مرتجع",IFERROR(INDEX('المحافظات'!$D$5:$D$44,MATCH($E1976,'المحافظات'!$A$5:$A$44,0)),0),0)))</f>
        <v/>
      </c>
      <c r="O1976" s="18">
        <f>IF(AND(B1976&amp;""="",F1976&amp;""=""),"",IF(I1976="تم التسليم",K1976+L1976-M1976-N1976,IF(I1976="مرتجع",-N1976,IF(I1976="ملغي",0,""))))</f>
        <v/>
      </c>
      <c r="P1976" s="6">
        <f>IF(AND(B1976&amp;""="",F1976&amp;""=""),"",IF(NOT(ISNUMBER(MATCH(F1976,'المنتجات'!$A$5:$A$204,0))),"كود المنتج غير معروف",IF(NOT(ISNUMBER(MATCH(E1976,'المحافظات'!$A$5:$A$44,0))),"المنطقة غير معروفة",IF(K1976&lt;0,"الخصم أكبر من قيمة الطلب",IF(I1976&amp;""="","اكتب الحالة","")))))</f>
        <v/>
      </c>
    </row>
    <row r="1977">
      <c r="A1977" s="17" t="n"/>
      <c r="B1977" s="5" t="n"/>
      <c r="C1977" s="5" t="n"/>
      <c r="D1977" s="13" t="n"/>
      <c r="E1977" s="5" t="n"/>
      <c r="F1977" s="5" t="n"/>
      <c r="G1977" s="15" t="n"/>
      <c r="H1977" s="14" t="n"/>
      <c r="I1977" s="5" t="n"/>
      <c r="J1977" s="6">
        <f>IF(AND(B1977&amp;""="",F1977&amp;""=""),"",IFERROR(INDEX('المنتجات'!$B$5:$B$204,MATCH($F1977,'المنتجات'!$A$5:$A$204,0))&amp;"",""))</f>
        <v/>
      </c>
      <c r="K1977" s="18">
        <f>IF(AND(B1977&amp;""="",F1977&amp;""=""),"",IFERROR(INDEX('المنتجات'!$D$5:$D$204,MATCH($F1977,'المنتجات'!$A$5:$A$204,0))*G1977-H1977,0))</f>
        <v/>
      </c>
      <c r="L1977" s="18">
        <f>IF(AND(B1977&amp;""="",F1977&amp;""=""),"",IF(I1977="تم التسليم",IFERROR(INDEX('المحافظات'!$B$5:$B$44,MATCH($E1977,'المحافظات'!$A$5:$A$44,0)),0),0))</f>
        <v/>
      </c>
      <c r="M1977" s="18">
        <f>IF(AND(B1977&amp;""="",F1977&amp;""=""),"",IFERROR(INDEX('المنتجات'!$C$5:$C$204,MATCH($F1977,'المنتجات'!$A$5:$A$204,0))*G1977,0))</f>
        <v/>
      </c>
      <c r="N1977" s="18">
        <f>IF(AND(B1977&amp;""="",F1977&amp;""=""),"",IF(I1977="تم التسليم",IFERROR(INDEX('المحافظات'!$C$5:$C$44,MATCH($E1977,'المحافظات'!$A$5:$A$44,0)),0),IF(I1977="مرتجع",IFERROR(INDEX('المحافظات'!$D$5:$D$44,MATCH($E1977,'المحافظات'!$A$5:$A$44,0)),0),0)))</f>
        <v/>
      </c>
      <c r="O1977" s="18">
        <f>IF(AND(B1977&amp;""="",F1977&amp;""=""),"",IF(I1977="تم التسليم",K1977+L1977-M1977-N1977,IF(I1977="مرتجع",-N1977,IF(I1977="ملغي",0,""))))</f>
        <v/>
      </c>
      <c r="P1977" s="6">
        <f>IF(AND(B1977&amp;""="",F1977&amp;""=""),"",IF(NOT(ISNUMBER(MATCH(F1977,'المنتجات'!$A$5:$A$204,0))),"كود المنتج غير معروف",IF(NOT(ISNUMBER(MATCH(E1977,'المحافظات'!$A$5:$A$44,0))),"المنطقة غير معروفة",IF(K1977&lt;0,"الخصم أكبر من قيمة الطلب",IF(I1977&amp;""="","اكتب الحالة","")))))</f>
        <v/>
      </c>
    </row>
    <row r="1978">
      <c r="A1978" s="17" t="n"/>
      <c r="B1978" s="5" t="n"/>
      <c r="C1978" s="5" t="n"/>
      <c r="D1978" s="13" t="n"/>
      <c r="E1978" s="5" t="n"/>
      <c r="F1978" s="5" t="n"/>
      <c r="G1978" s="15" t="n"/>
      <c r="H1978" s="14" t="n"/>
      <c r="I1978" s="5" t="n"/>
      <c r="J1978" s="6">
        <f>IF(AND(B1978&amp;""="",F1978&amp;""=""),"",IFERROR(INDEX('المنتجات'!$B$5:$B$204,MATCH($F1978,'المنتجات'!$A$5:$A$204,0))&amp;"",""))</f>
        <v/>
      </c>
      <c r="K1978" s="18">
        <f>IF(AND(B1978&amp;""="",F1978&amp;""=""),"",IFERROR(INDEX('المنتجات'!$D$5:$D$204,MATCH($F1978,'المنتجات'!$A$5:$A$204,0))*G1978-H1978,0))</f>
        <v/>
      </c>
      <c r="L1978" s="18">
        <f>IF(AND(B1978&amp;""="",F1978&amp;""=""),"",IF(I1978="تم التسليم",IFERROR(INDEX('المحافظات'!$B$5:$B$44,MATCH($E1978,'المحافظات'!$A$5:$A$44,0)),0),0))</f>
        <v/>
      </c>
      <c r="M1978" s="18">
        <f>IF(AND(B1978&amp;""="",F1978&amp;""=""),"",IFERROR(INDEX('المنتجات'!$C$5:$C$204,MATCH($F1978,'المنتجات'!$A$5:$A$204,0))*G1978,0))</f>
        <v/>
      </c>
      <c r="N1978" s="18">
        <f>IF(AND(B1978&amp;""="",F1978&amp;""=""),"",IF(I1978="تم التسليم",IFERROR(INDEX('المحافظات'!$C$5:$C$44,MATCH($E1978,'المحافظات'!$A$5:$A$44,0)),0),IF(I1978="مرتجع",IFERROR(INDEX('المحافظات'!$D$5:$D$44,MATCH($E1978,'المحافظات'!$A$5:$A$44,0)),0),0)))</f>
        <v/>
      </c>
      <c r="O1978" s="18">
        <f>IF(AND(B1978&amp;""="",F1978&amp;""=""),"",IF(I1978="تم التسليم",K1978+L1978-M1978-N1978,IF(I1978="مرتجع",-N1978,IF(I1978="ملغي",0,""))))</f>
        <v/>
      </c>
      <c r="P1978" s="6">
        <f>IF(AND(B1978&amp;""="",F1978&amp;""=""),"",IF(NOT(ISNUMBER(MATCH(F1978,'المنتجات'!$A$5:$A$204,0))),"كود المنتج غير معروف",IF(NOT(ISNUMBER(MATCH(E1978,'المحافظات'!$A$5:$A$44,0))),"المنطقة غير معروفة",IF(K1978&lt;0,"الخصم أكبر من قيمة الطلب",IF(I1978&amp;""="","اكتب الحالة","")))))</f>
        <v/>
      </c>
    </row>
    <row r="1979">
      <c r="A1979" s="17" t="n"/>
      <c r="B1979" s="5" t="n"/>
      <c r="C1979" s="5" t="n"/>
      <c r="D1979" s="13" t="n"/>
      <c r="E1979" s="5" t="n"/>
      <c r="F1979" s="5" t="n"/>
      <c r="G1979" s="15" t="n"/>
      <c r="H1979" s="14" t="n"/>
      <c r="I1979" s="5" t="n"/>
      <c r="J1979" s="6">
        <f>IF(AND(B1979&amp;""="",F1979&amp;""=""),"",IFERROR(INDEX('المنتجات'!$B$5:$B$204,MATCH($F1979,'المنتجات'!$A$5:$A$204,0))&amp;"",""))</f>
        <v/>
      </c>
      <c r="K1979" s="18">
        <f>IF(AND(B1979&amp;""="",F1979&amp;""=""),"",IFERROR(INDEX('المنتجات'!$D$5:$D$204,MATCH($F1979,'المنتجات'!$A$5:$A$204,0))*G1979-H1979,0))</f>
        <v/>
      </c>
      <c r="L1979" s="18">
        <f>IF(AND(B1979&amp;""="",F1979&amp;""=""),"",IF(I1979="تم التسليم",IFERROR(INDEX('المحافظات'!$B$5:$B$44,MATCH($E1979,'المحافظات'!$A$5:$A$44,0)),0),0))</f>
        <v/>
      </c>
      <c r="M1979" s="18">
        <f>IF(AND(B1979&amp;""="",F1979&amp;""=""),"",IFERROR(INDEX('المنتجات'!$C$5:$C$204,MATCH($F1979,'المنتجات'!$A$5:$A$204,0))*G1979,0))</f>
        <v/>
      </c>
      <c r="N1979" s="18">
        <f>IF(AND(B1979&amp;""="",F1979&amp;""=""),"",IF(I1979="تم التسليم",IFERROR(INDEX('المحافظات'!$C$5:$C$44,MATCH($E1979,'المحافظات'!$A$5:$A$44,0)),0),IF(I1979="مرتجع",IFERROR(INDEX('المحافظات'!$D$5:$D$44,MATCH($E1979,'المحافظات'!$A$5:$A$44,0)),0),0)))</f>
        <v/>
      </c>
      <c r="O1979" s="18">
        <f>IF(AND(B1979&amp;""="",F1979&amp;""=""),"",IF(I1979="تم التسليم",K1979+L1979-M1979-N1979,IF(I1979="مرتجع",-N1979,IF(I1979="ملغي",0,""))))</f>
        <v/>
      </c>
      <c r="P1979" s="6">
        <f>IF(AND(B1979&amp;""="",F1979&amp;""=""),"",IF(NOT(ISNUMBER(MATCH(F1979,'المنتجات'!$A$5:$A$204,0))),"كود المنتج غير معروف",IF(NOT(ISNUMBER(MATCH(E1979,'المحافظات'!$A$5:$A$44,0))),"المنطقة غير معروفة",IF(K1979&lt;0,"الخصم أكبر من قيمة الطلب",IF(I1979&amp;""="","اكتب الحالة","")))))</f>
        <v/>
      </c>
    </row>
    <row r="1980">
      <c r="A1980" s="17" t="n"/>
      <c r="B1980" s="5" t="n"/>
      <c r="C1980" s="5" t="n"/>
      <c r="D1980" s="13" t="n"/>
      <c r="E1980" s="5" t="n"/>
      <c r="F1980" s="5" t="n"/>
      <c r="G1980" s="15" t="n"/>
      <c r="H1980" s="14" t="n"/>
      <c r="I1980" s="5" t="n"/>
      <c r="J1980" s="6">
        <f>IF(AND(B1980&amp;""="",F1980&amp;""=""),"",IFERROR(INDEX('المنتجات'!$B$5:$B$204,MATCH($F1980,'المنتجات'!$A$5:$A$204,0))&amp;"",""))</f>
        <v/>
      </c>
      <c r="K1980" s="18">
        <f>IF(AND(B1980&amp;""="",F1980&amp;""=""),"",IFERROR(INDEX('المنتجات'!$D$5:$D$204,MATCH($F1980,'المنتجات'!$A$5:$A$204,0))*G1980-H1980,0))</f>
        <v/>
      </c>
      <c r="L1980" s="18">
        <f>IF(AND(B1980&amp;""="",F1980&amp;""=""),"",IF(I1980="تم التسليم",IFERROR(INDEX('المحافظات'!$B$5:$B$44,MATCH($E1980,'المحافظات'!$A$5:$A$44,0)),0),0))</f>
        <v/>
      </c>
      <c r="M1980" s="18">
        <f>IF(AND(B1980&amp;""="",F1980&amp;""=""),"",IFERROR(INDEX('المنتجات'!$C$5:$C$204,MATCH($F1980,'المنتجات'!$A$5:$A$204,0))*G1980,0))</f>
        <v/>
      </c>
      <c r="N1980" s="18">
        <f>IF(AND(B1980&amp;""="",F1980&amp;""=""),"",IF(I1980="تم التسليم",IFERROR(INDEX('المحافظات'!$C$5:$C$44,MATCH($E1980,'المحافظات'!$A$5:$A$44,0)),0),IF(I1980="مرتجع",IFERROR(INDEX('المحافظات'!$D$5:$D$44,MATCH($E1980,'المحافظات'!$A$5:$A$44,0)),0),0)))</f>
        <v/>
      </c>
      <c r="O1980" s="18">
        <f>IF(AND(B1980&amp;""="",F1980&amp;""=""),"",IF(I1980="تم التسليم",K1980+L1980-M1980-N1980,IF(I1980="مرتجع",-N1980,IF(I1980="ملغي",0,""))))</f>
        <v/>
      </c>
      <c r="P1980" s="6">
        <f>IF(AND(B1980&amp;""="",F1980&amp;""=""),"",IF(NOT(ISNUMBER(MATCH(F1980,'المنتجات'!$A$5:$A$204,0))),"كود المنتج غير معروف",IF(NOT(ISNUMBER(MATCH(E1980,'المحافظات'!$A$5:$A$44,0))),"المنطقة غير معروفة",IF(K1980&lt;0,"الخصم أكبر من قيمة الطلب",IF(I1980&amp;""="","اكتب الحالة","")))))</f>
        <v/>
      </c>
    </row>
    <row r="1981">
      <c r="A1981" s="17" t="n"/>
      <c r="B1981" s="5" t="n"/>
      <c r="C1981" s="5" t="n"/>
      <c r="D1981" s="13" t="n"/>
      <c r="E1981" s="5" t="n"/>
      <c r="F1981" s="5" t="n"/>
      <c r="G1981" s="15" t="n"/>
      <c r="H1981" s="14" t="n"/>
      <c r="I1981" s="5" t="n"/>
      <c r="J1981" s="6">
        <f>IF(AND(B1981&amp;""="",F1981&amp;""=""),"",IFERROR(INDEX('المنتجات'!$B$5:$B$204,MATCH($F1981,'المنتجات'!$A$5:$A$204,0))&amp;"",""))</f>
        <v/>
      </c>
      <c r="K1981" s="18">
        <f>IF(AND(B1981&amp;""="",F1981&amp;""=""),"",IFERROR(INDEX('المنتجات'!$D$5:$D$204,MATCH($F1981,'المنتجات'!$A$5:$A$204,0))*G1981-H1981,0))</f>
        <v/>
      </c>
      <c r="L1981" s="18">
        <f>IF(AND(B1981&amp;""="",F1981&amp;""=""),"",IF(I1981="تم التسليم",IFERROR(INDEX('المحافظات'!$B$5:$B$44,MATCH($E1981,'المحافظات'!$A$5:$A$44,0)),0),0))</f>
        <v/>
      </c>
      <c r="M1981" s="18">
        <f>IF(AND(B1981&amp;""="",F1981&amp;""=""),"",IFERROR(INDEX('المنتجات'!$C$5:$C$204,MATCH($F1981,'المنتجات'!$A$5:$A$204,0))*G1981,0))</f>
        <v/>
      </c>
      <c r="N1981" s="18">
        <f>IF(AND(B1981&amp;""="",F1981&amp;""=""),"",IF(I1981="تم التسليم",IFERROR(INDEX('المحافظات'!$C$5:$C$44,MATCH($E1981,'المحافظات'!$A$5:$A$44,0)),0),IF(I1981="مرتجع",IFERROR(INDEX('المحافظات'!$D$5:$D$44,MATCH($E1981,'المحافظات'!$A$5:$A$44,0)),0),0)))</f>
        <v/>
      </c>
      <c r="O1981" s="18">
        <f>IF(AND(B1981&amp;""="",F1981&amp;""=""),"",IF(I1981="تم التسليم",K1981+L1981-M1981-N1981,IF(I1981="مرتجع",-N1981,IF(I1981="ملغي",0,""))))</f>
        <v/>
      </c>
      <c r="P1981" s="6">
        <f>IF(AND(B1981&amp;""="",F1981&amp;""=""),"",IF(NOT(ISNUMBER(MATCH(F1981,'المنتجات'!$A$5:$A$204,0))),"كود المنتج غير معروف",IF(NOT(ISNUMBER(MATCH(E1981,'المحافظات'!$A$5:$A$44,0))),"المنطقة غير معروفة",IF(K1981&lt;0,"الخصم أكبر من قيمة الطلب",IF(I1981&amp;""="","اكتب الحالة","")))))</f>
        <v/>
      </c>
    </row>
    <row r="1982">
      <c r="A1982" s="17" t="n"/>
      <c r="B1982" s="5" t="n"/>
      <c r="C1982" s="5" t="n"/>
      <c r="D1982" s="13" t="n"/>
      <c r="E1982" s="5" t="n"/>
      <c r="F1982" s="5" t="n"/>
      <c r="G1982" s="15" t="n"/>
      <c r="H1982" s="14" t="n"/>
      <c r="I1982" s="5" t="n"/>
      <c r="J1982" s="6">
        <f>IF(AND(B1982&amp;""="",F1982&amp;""=""),"",IFERROR(INDEX('المنتجات'!$B$5:$B$204,MATCH($F1982,'المنتجات'!$A$5:$A$204,0))&amp;"",""))</f>
        <v/>
      </c>
      <c r="K1982" s="18">
        <f>IF(AND(B1982&amp;""="",F1982&amp;""=""),"",IFERROR(INDEX('المنتجات'!$D$5:$D$204,MATCH($F1982,'المنتجات'!$A$5:$A$204,0))*G1982-H1982,0))</f>
        <v/>
      </c>
      <c r="L1982" s="18">
        <f>IF(AND(B1982&amp;""="",F1982&amp;""=""),"",IF(I1982="تم التسليم",IFERROR(INDEX('المحافظات'!$B$5:$B$44,MATCH($E1982,'المحافظات'!$A$5:$A$44,0)),0),0))</f>
        <v/>
      </c>
      <c r="M1982" s="18">
        <f>IF(AND(B1982&amp;""="",F1982&amp;""=""),"",IFERROR(INDEX('المنتجات'!$C$5:$C$204,MATCH($F1982,'المنتجات'!$A$5:$A$204,0))*G1982,0))</f>
        <v/>
      </c>
      <c r="N1982" s="18">
        <f>IF(AND(B1982&amp;""="",F1982&amp;""=""),"",IF(I1982="تم التسليم",IFERROR(INDEX('المحافظات'!$C$5:$C$44,MATCH($E1982,'المحافظات'!$A$5:$A$44,0)),0),IF(I1982="مرتجع",IFERROR(INDEX('المحافظات'!$D$5:$D$44,MATCH($E1982,'المحافظات'!$A$5:$A$44,0)),0),0)))</f>
        <v/>
      </c>
      <c r="O1982" s="18">
        <f>IF(AND(B1982&amp;""="",F1982&amp;""=""),"",IF(I1982="تم التسليم",K1982+L1982-M1982-N1982,IF(I1982="مرتجع",-N1982,IF(I1982="ملغي",0,""))))</f>
        <v/>
      </c>
      <c r="P1982" s="6">
        <f>IF(AND(B1982&amp;""="",F1982&amp;""=""),"",IF(NOT(ISNUMBER(MATCH(F1982,'المنتجات'!$A$5:$A$204,0))),"كود المنتج غير معروف",IF(NOT(ISNUMBER(MATCH(E1982,'المحافظات'!$A$5:$A$44,0))),"المنطقة غير معروفة",IF(K1982&lt;0,"الخصم أكبر من قيمة الطلب",IF(I1982&amp;""="","اكتب الحالة","")))))</f>
        <v/>
      </c>
    </row>
    <row r="1983">
      <c r="A1983" s="17" t="n"/>
      <c r="B1983" s="5" t="n"/>
      <c r="C1983" s="5" t="n"/>
      <c r="D1983" s="13" t="n"/>
      <c r="E1983" s="5" t="n"/>
      <c r="F1983" s="5" t="n"/>
      <c r="G1983" s="15" t="n"/>
      <c r="H1983" s="14" t="n"/>
      <c r="I1983" s="5" t="n"/>
      <c r="J1983" s="6">
        <f>IF(AND(B1983&amp;""="",F1983&amp;""=""),"",IFERROR(INDEX('المنتجات'!$B$5:$B$204,MATCH($F1983,'المنتجات'!$A$5:$A$204,0))&amp;"",""))</f>
        <v/>
      </c>
      <c r="K1983" s="18">
        <f>IF(AND(B1983&amp;""="",F1983&amp;""=""),"",IFERROR(INDEX('المنتجات'!$D$5:$D$204,MATCH($F1983,'المنتجات'!$A$5:$A$204,0))*G1983-H1983,0))</f>
        <v/>
      </c>
      <c r="L1983" s="18">
        <f>IF(AND(B1983&amp;""="",F1983&amp;""=""),"",IF(I1983="تم التسليم",IFERROR(INDEX('المحافظات'!$B$5:$B$44,MATCH($E1983,'المحافظات'!$A$5:$A$44,0)),0),0))</f>
        <v/>
      </c>
      <c r="M1983" s="18">
        <f>IF(AND(B1983&amp;""="",F1983&amp;""=""),"",IFERROR(INDEX('المنتجات'!$C$5:$C$204,MATCH($F1983,'المنتجات'!$A$5:$A$204,0))*G1983,0))</f>
        <v/>
      </c>
      <c r="N1983" s="18">
        <f>IF(AND(B1983&amp;""="",F1983&amp;""=""),"",IF(I1983="تم التسليم",IFERROR(INDEX('المحافظات'!$C$5:$C$44,MATCH($E1983,'المحافظات'!$A$5:$A$44,0)),0),IF(I1983="مرتجع",IFERROR(INDEX('المحافظات'!$D$5:$D$44,MATCH($E1983,'المحافظات'!$A$5:$A$44,0)),0),0)))</f>
        <v/>
      </c>
      <c r="O1983" s="18">
        <f>IF(AND(B1983&amp;""="",F1983&amp;""=""),"",IF(I1983="تم التسليم",K1983+L1983-M1983-N1983,IF(I1983="مرتجع",-N1983,IF(I1983="ملغي",0,""))))</f>
        <v/>
      </c>
      <c r="P1983" s="6">
        <f>IF(AND(B1983&amp;""="",F1983&amp;""=""),"",IF(NOT(ISNUMBER(MATCH(F1983,'المنتجات'!$A$5:$A$204,0))),"كود المنتج غير معروف",IF(NOT(ISNUMBER(MATCH(E1983,'المحافظات'!$A$5:$A$44,0))),"المنطقة غير معروفة",IF(K1983&lt;0,"الخصم أكبر من قيمة الطلب",IF(I1983&amp;""="","اكتب الحالة","")))))</f>
        <v/>
      </c>
    </row>
    <row r="1984">
      <c r="A1984" s="17" t="n"/>
      <c r="B1984" s="5" t="n"/>
      <c r="C1984" s="5" t="n"/>
      <c r="D1984" s="13" t="n"/>
      <c r="E1984" s="5" t="n"/>
      <c r="F1984" s="5" t="n"/>
      <c r="G1984" s="15" t="n"/>
      <c r="H1984" s="14" t="n"/>
      <c r="I1984" s="5" t="n"/>
      <c r="J1984" s="6">
        <f>IF(AND(B1984&amp;""="",F1984&amp;""=""),"",IFERROR(INDEX('المنتجات'!$B$5:$B$204,MATCH($F1984,'المنتجات'!$A$5:$A$204,0))&amp;"",""))</f>
        <v/>
      </c>
      <c r="K1984" s="18">
        <f>IF(AND(B1984&amp;""="",F1984&amp;""=""),"",IFERROR(INDEX('المنتجات'!$D$5:$D$204,MATCH($F1984,'المنتجات'!$A$5:$A$204,0))*G1984-H1984,0))</f>
        <v/>
      </c>
      <c r="L1984" s="18">
        <f>IF(AND(B1984&amp;""="",F1984&amp;""=""),"",IF(I1984="تم التسليم",IFERROR(INDEX('المحافظات'!$B$5:$B$44,MATCH($E1984,'المحافظات'!$A$5:$A$44,0)),0),0))</f>
        <v/>
      </c>
      <c r="M1984" s="18">
        <f>IF(AND(B1984&amp;""="",F1984&amp;""=""),"",IFERROR(INDEX('المنتجات'!$C$5:$C$204,MATCH($F1984,'المنتجات'!$A$5:$A$204,0))*G1984,0))</f>
        <v/>
      </c>
      <c r="N1984" s="18">
        <f>IF(AND(B1984&amp;""="",F1984&amp;""=""),"",IF(I1984="تم التسليم",IFERROR(INDEX('المحافظات'!$C$5:$C$44,MATCH($E1984,'المحافظات'!$A$5:$A$44,0)),0),IF(I1984="مرتجع",IFERROR(INDEX('المحافظات'!$D$5:$D$44,MATCH($E1984,'المحافظات'!$A$5:$A$44,0)),0),0)))</f>
        <v/>
      </c>
      <c r="O1984" s="18">
        <f>IF(AND(B1984&amp;""="",F1984&amp;""=""),"",IF(I1984="تم التسليم",K1984+L1984-M1984-N1984,IF(I1984="مرتجع",-N1984,IF(I1984="ملغي",0,""))))</f>
        <v/>
      </c>
      <c r="P1984" s="6">
        <f>IF(AND(B1984&amp;""="",F1984&amp;""=""),"",IF(NOT(ISNUMBER(MATCH(F1984,'المنتجات'!$A$5:$A$204,0))),"كود المنتج غير معروف",IF(NOT(ISNUMBER(MATCH(E1984,'المحافظات'!$A$5:$A$44,0))),"المنطقة غير معروفة",IF(K1984&lt;0,"الخصم أكبر من قيمة الطلب",IF(I1984&amp;""="","اكتب الحالة","")))))</f>
        <v/>
      </c>
    </row>
    <row r="1985">
      <c r="A1985" s="17" t="n"/>
      <c r="B1985" s="5" t="n"/>
      <c r="C1985" s="5" t="n"/>
      <c r="D1985" s="13" t="n"/>
      <c r="E1985" s="5" t="n"/>
      <c r="F1985" s="5" t="n"/>
      <c r="G1985" s="15" t="n"/>
      <c r="H1985" s="14" t="n"/>
      <c r="I1985" s="5" t="n"/>
      <c r="J1985" s="6">
        <f>IF(AND(B1985&amp;""="",F1985&amp;""=""),"",IFERROR(INDEX('المنتجات'!$B$5:$B$204,MATCH($F1985,'المنتجات'!$A$5:$A$204,0))&amp;"",""))</f>
        <v/>
      </c>
      <c r="K1985" s="18">
        <f>IF(AND(B1985&amp;""="",F1985&amp;""=""),"",IFERROR(INDEX('المنتجات'!$D$5:$D$204,MATCH($F1985,'المنتجات'!$A$5:$A$204,0))*G1985-H1985,0))</f>
        <v/>
      </c>
      <c r="L1985" s="18">
        <f>IF(AND(B1985&amp;""="",F1985&amp;""=""),"",IF(I1985="تم التسليم",IFERROR(INDEX('المحافظات'!$B$5:$B$44,MATCH($E1985,'المحافظات'!$A$5:$A$44,0)),0),0))</f>
        <v/>
      </c>
      <c r="M1985" s="18">
        <f>IF(AND(B1985&amp;""="",F1985&amp;""=""),"",IFERROR(INDEX('المنتجات'!$C$5:$C$204,MATCH($F1985,'المنتجات'!$A$5:$A$204,0))*G1985,0))</f>
        <v/>
      </c>
      <c r="N1985" s="18">
        <f>IF(AND(B1985&amp;""="",F1985&amp;""=""),"",IF(I1985="تم التسليم",IFERROR(INDEX('المحافظات'!$C$5:$C$44,MATCH($E1985,'المحافظات'!$A$5:$A$44,0)),0),IF(I1985="مرتجع",IFERROR(INDEX('المحافظات'!$D$5:$D$44,MATCH($E1985,'المحافظات'!$A$5:$A$44,0)),0),0)))</f>
        <v/>
      </c>
      <c r="O1985" s="18">
        <f>IF(AND(B1985&amp;""="",F1985&amp;""=""),"",IF(I1985="تم التسليم",K1985+L1985-M1985-N1985,IF(I1985="مرتجع",-N1985,IF(I1985="ملغي",0,""))))</f>
        <v/>
      </c>
      <c r="P1985" s="6">
        <f>IF(AND(B1985&amp;""="",F1985&amp;""=""),"",IF(NOT(ISNUMBER(MATCH(F1985,'المنتجات'!$A$5:$A$204,0))),"كود المنتج غير معروف",IF(NOT(ISNUMBER(MATCH(E1985,'المحافظات'!$A$5:$A$44,0))),"المنطقة غير معروفة",IF(K1985&lt;0,"الخصم أكبر من قيمة الطلب",IF(I1985&amp;""="","اكتب الحالة","")))))</f>
        <v/>
      </c>
    </row>
    <row r="1986">
      <c r="A1986" s="17" t="n"/>
      <c r="B1986" s="5" t="n"/>
      <c r="C1986" s="5" t="n"/>
      <c r="D1986" s="13" t="n"/>
      <c r="E1986" s="5" t="n"/>
      <c r="F1986" s="5" t="n"/>
      <c r="G1986" s="15" t="n"/>
      <c r="H1986" s="14" t="n"/>
      <c r="I1986" s="5" t="n"/>
      <c r="J1986" s="6">
        <f>IF(AND(B1986&amp;""="",F1986&amp;""=""),"",IFERROR(INDEX('المنتجات'!$B$5:$B$204,MATCH($F1986,'المنتجات'!$A$5:$A$204,0))&amp;"",""))</f>
        <v/>
      </c>
      <c r="K1986" s="18">
        <f>IF(AND(B1986&amp;""="",F1986&amp;""=""),"",IFERROR(INDEX('المنتجات'!$D$5:$D$204,MATCH($F1986,'المنتجات'!$A$5:$A$204,0))*G1986-H1986,0))</f>
        <v/>
      </c>
      <c r="L1986" s="18">
        <f>IF(AND(B1986&amp;""="",F1986&amp;""=""),"",IF(I1986="تم التسليم",IFERROR(INDEX('المحافظات'!$B$5:$B$44,MATCH($E1986,'المحافظات'!$A$5:$A$44,0)),0),0))</f>
        <v/>
      </c>
      <c r="M1986" s="18">
        <f>IF(AND(B1986&amp;""="",F1986&amp;""=""),"",IFERROR(INDEX('المنتجات'!$C$5:$C$204,MATCH($F1986,'المنتجات'!$A$5:$A$204,0))*G1986,0))</f>
        <v/>
      </c>
      <c r="N1986" s="18">
        <f>IF(AND(B1986&amp;""="",F1986&amp;""=""),"",IF(I1986="تم التسليم",IFERROR(INDEX('المحافظات'!$C$5:$C$44,MATCH($E1986,'المحافظات'!$A$5:$A$44,0)),0),IF(I1986="مرتجع",IFERROR(INDEX('المحافظات'!$D$5:$D$44,MATCH($E1986,'المحافظات'!$A$5:$A$44,0)),0),0)))</f>
        <v/>
      </c>
      <c r="O1986" s="18">
        <f>IF(AND(B1986&amp;""="",F1986&amp;""=""),"",IF(I1986="تم التسليم",K1986+L1986-M1986-N1986,IF(I1986="مرتجع",-N1986,IF(I1986="ملغي",0,""))))</f>
        <v/>
      </c>
      <c r="P1986" s="6">
        <f>IF(AND(B1986&amp;""="",F1986&amp;""=""),"",IF(NOT(ISNUMBER(MATCH(F1986,'المنتجات'!$A$5:$A$204,0))),"كود المنتج غير معروف",IF(NOT(ISNUMBER(MATCH(E1986,'المحافظات'!$A$5:$A$44,0))),"المنطقة غير معروفة",IF(K1986&lt;0,"الخصم أكبر من قيمة الطلب",IF(I1986&amp;""="","اكتب الحالة","")))))</f>
        <v/>
      </c>
    </row>
    <row r="1987">
      <c r="A1987" s="17" t="n"/>
      <c r="B1987" s="5" t="n"/>
      <c r="C1987" s="5" t="n"/>
      <c r="D1987" s="13" t="n"/>
      <c r="E1987" s="5" t="n"/>
      <c r="F1987" s="5" t="n"/>
      <c r="G1987" s="15" t="n"/>
      <c r="H1987" s="14" t="n"/>
      <c r="I1987" s="5" t="n"/>
      <c r="J1987" s="6">
        <f>IF(AND(B1987&amp;""="",F1987&amp;""=""),"",IFERROR(INDEX('المنتجات'!$B$5:$B$204,MATCH($F1987,'المنتجات'!$A$5:$A$204,0))&amp;"",""))</f>
        <v/>
      </c>
      <c r="K1987" s="18">
        <f>IF(AND(B1987&amp;""="",F1987&amp;""=""),"",IFERROR(INDEX('المنتجات'!$D$5:$D$204,MATCH($F1987,'المنتجات'!$A$5:$A$204,0))*G1987-H1987,0))</f>
        <v/>
      </c>
      <c r="L1987" s="18">
        <f>IF(AND(B1987&amp;""="",F1987&amp;""=""),"",IF(I1987="تم التسليم",IFERROR(INDEX('المحافظات'!$B$5:$B$44,MATCH($E1987,'المحافظات'!$A$5:$A$44,0)),0),0))</f>
        <v/>
      </c>
      <c r="M1987" s="18">
        <f>IF(AND(B1987&amp;""="",F1987&amp;""=""),"",IFERROR(INDEX('المنتجات'!$C$5:$C$204,MATCH($F1987,'المنتجات'!$A$5:$A$204,0))*G1987,0))</f>
        <v/>
      </c>
      <c r="N1987" s="18">
        <f>IF(AND(B1987&amp;""="",F1987&amp;""=""),"",IF(I1987="تم التسليم",IFERROR(INDEX('المحافظات'!$C$5:$C$44,MATCH($E1987,'المحافظات'!$A$5:$A$44,0)),0),IF(I1987="مرتجع",IFERROR(INDEX('المحافظات'!$D$5:$D$44,MATCH($E1987,'المحافظات'!$A$5:$A$44,0)),0),0)))</f>
        <v/>
      </c>
      <c r="O1987" s="18">
        <f>IF(AND(B1987&amp;""="",F1987&amp;""=""),"",IF(I1987="تم التسليم",K1987+L1987-M1987-N1987,IF(I1987="مرتجع",-N1987,IF(I1987="ملغي",0,""))))</f>
        <v/>
      </c>
      <c r="P1987" s="6">
        <f>IF(AND(B1987&amp;""="",F1987&amp;""=""),"",IF(NOT(ISNUMBER(MATCH(F1987,'المنتجات'!$A$5:$A$204,0))),"كود المنتج غير معروف",IF(NOT(ISNUMBER(MATCH(E1987,'المحافظات'!$A$5:$A$44,0))),"المنطقة غير معروفة",IF(K1987&lt;0,"الخصم أكبر من قيمة الطلب",IF(I1987&amp;""="","اكتب الحالة","")))))</f>
        <v/>
      </c>
    </row>
    <row r="1988">
      <c r="A1988" s="17" t="n"/>
      <c r="B1988" s="5" t="n"/>
      <c r="C1988" s="5" t="n"/>
      <c r="D1988" s="13" t="n"/>
      <c r="E1988" s="5" t="n"/>
      <c r="F1988" s="5" t="n"/>
      <c r="G1988" s="15" t="n"/>
      <c r="H1988" s="14" t="n"/>
      <c r="I1988" s="5" t="n"/>
      <c r="J1988" s="6">
        <f>IF(AND(B1988&amp;""="",F1988&amp;""=""),"",IFERROR(INDEX('المنتجات'!$B$5:$B$204,MATCH($F1988,'المنتجات'!$A$5:$A$204,0))&amp;"",""))</f>
        <v/>
      </c>
      <c r="K1988" s="18">
        <f>IF(AND(B1988&amp;""="",F1988&amp;""=""),"",IFERROR(INDEX('المنتجات'!$D$5:$D$204,MATCH($F1988,'المنتجات'!$A$5:$A$204,0))*G1988-H1988,0))</f>
        <v/>
      </c>
      <c r="L1988" s="18">
        <f>IF(AND(B1988&amp;""="",F1988&amp;""=""),"",IF(I1988="تم التسليم",IFERROR(INDEX('المحافظات'!$B$5:$B$44,MATCH($E1988,'المحافظات'!$A$5:$A$44,0)),0),0))</f>
        <v/>
      </c>
      <c r="M1988" s="18">
        <f>IF(AND(B1988&amp;""="",F1988&amp;""=""),"",IFERROR(INDEX('المنتجات'!$C$5:$C$204,MATCH($F1988,'المنتجات'!$A$5:$A$204,0))*G1988,0))</f>
        <v/>
      </c>
      <c r="N1988" s="18">
        <f>IF(AND(B1988&amp;""="",F1988&amp;""=""),"",IF(I1988="تم التسليم",IFERROR(INDEX('المحافظات'!$C$5:$C$44,MATCH($E1988,'المحافظات'!$A$5:$A$44,0)),0),IF(I1988="مرتجع",IFERROR(INDEX('المحافظات'!$D$5:$D$44,MATCH($E1988,'المحافظات'!$A$5:$A$44,0)),0),0)))</f>
        <v/>
      </c>
      <c r="O1988" s="18">
        <f>IF(AND(B1988&amp;""="",F1988&amp;""=""),"",IF(I1988="تم التسليم",K1988+L1988-M1988-N1988,IF(I1988="مرتجع",-N1988,IF(I1988="ملغي",0,""))))</f>
        <v/>
      </c>
      <c r="P1988" s="6">
        <f>IF(AND(B1988&amp;""="",F1988&amp;""=""),"",IF(NOT(ISNUMBER(MATCH(F1988,'المنتجات'!$A$5:$A$204,0))),"كود المنتج غير معروف",IF(NOT(ISNUMBER(MATCH(E1988,'المحافظات'!$A$5:$A$44,0))),"المنطقة غير معروفة",IF(K1988&lt;0,"الخصم أكبر من قيمة الطلب",IF(I1988&amp;""="","اكتب الحالة","")))))</f>
        <v/>
      </c>
    </row>
    <row r="1989">
      <c r="A1989" s="17" t="n"/>
      <c r="B1989" s="5" t="n"/>
      <c r="C1989" s="5" t="n"/>
      <c r="D1989" s="13" t="n"/>
      <c r="E1989" s="5" t="n"/>
      <c r="F1989" s="5" t="n"/>
      <c r="G1989" s="15" t="n"/>
      <c r="H1989" s="14" t="n"/>
      <c r="I1989" s="5" t="n"/>
      <c r="J1989" s="6">
        <f>IF(AND(B1989&amp;""="",F1989&amp;""=""),"",IFERROR(INDEX('المنتجات'!$B$5:$B$204,MATCH($F1989,'المنتجات'!$A$5:$A$204,0))&amp;"",""))</f>
        <v/>
      </c>
      <c r="K1989" s="18">
        <f>IF(AND(B1989&amp;""="",F1989&amp;""=""),"",IFERROR(INDEX('المنتجات'!$D$5:$D$204,MATCH($F1989,'المنتجات'!$A$5:$A$204,0))*G1989-H1989,0))</f>
        <v/>
      </c>
      <c r="L1989" s="18">
        <f>IF(AND(B1989&amp;""="",F1989&amp;""=""),"",IF(I1989="تم التسليم",IFERROR(INDEX('المحافظات'!$B$5:$B$44,MATCH($E1989,'المحافظات'!$A$5:$A$44,0)),0),0))</f>
        <v/>
      </c>
      <c r="M1989" s="18">
        <f>IF(AND(B1989&amp;""="",F1989&amp;""=""),"",IFERROR(INDEX('المنتجات'!$C$5:$C$204,MATCH($F1989,'المنتجات'!$A$5:$A$204,0))*G1989,0))</f>
        <v/>
      </c>
      <c r="N1989" s="18">
        <f>IF(AND(B1989&amp;""="",F1989&amp;""=""),"",IF(I1989="تم التسليم",IFERROR(INDEX('المحافظات'!$C$5:$C$44,MATCH($E1989,'المحافظات'!$A$5:$A$44,0)),0),IF(I1989="مرتجع",IFERROR(INDEX('المحافظات'!$D$5:$D$44,MATCH($E1989,'المحافظات'!$A$5:$A$44,0)),0),0)))</f>
        <v/>
      </c>
      <c r="O1989" s="18">
        <f>IF(AND(B1989&amp;""="",F1989&amp;""=""),"",IF(I1989="تم التسليم",K1989+L1989-M1989-N1989,IF(I1989="مرتجع",-N1989,IF(I1989="ملغي",0,""))))</f>
        <v/>
      </c>
      <c r="P1989" s="6">
        <f>IF(AND(B1989&amp;""="",F1989&amp;""=""),"",IF(NOT(ISNUMBER(MATCH(F1989,'المنتجات'!$A$5:$A$204,0))),"كود المنتج غير معروف",IF(NOT(ISNUMBER(MATCH(E1989,'المحافظات'!$A$5:$A$44,0))),"المنطقة غير معروفة",IF(K1989&lt;0,"الخصم أكبر من قيمة الطلب",IF(I1989&amp;""="","اكتب الحالة","")))))</f>
        <v/>
      </c>
    </row>
    <row r="1990">
      <c r="A1990" s="17" t="n"/>
      <c r="B1990" s="5" t="n"/>
      <c r="C1990" s="5" t="n"/>
      <c r="D1990" s="13" t="n"/>
      <c r="E1990" s="5" t="n"/>
      <c r="F1990" s="5" t="n"/>
      <c r="G1990" s="15" t="n"/>
      <c r="H1990" s="14" t="n"/>
      <c r="I1990" s="5" t="n"/>
      <c r="J1990" s="6">
        <f>IF(AND(B1990&amp;""="",F1990&amp;""=""),"",IFERROR(INDEX('المنتجات'!$B$5:$B$204,MATCH($F1990,'المنتجات'!$A$5:$A$204,0))&amp;"",""))</f>
        <v/>
      </c>
      <c r="K1990" s="18">
        <f>IF(AND(B1990&amp;""="",F1990&amp;""=""),"",IFERROR(INDEX('المنتجات'!$D$5:$D$204,MATCH($F1990,'المنتجات'!$A$5:$A$204,0))*G1990-H1990,0))</f>
        <v/>
      </c>
      <c r="L1990" s="18">
        <f>IF(AND(B1990&amp;""="",F1990&amp;""=""),"",IF(I1990="تم التسليم",IFERROR(INDEX('المحافظات'!$B$5:$B$44,MATCH($E1990,'المحافظات'!$A$5:$A$44,0)),0),0))</f>
        <v/>
      </c>
      <c r="M1990" s="18">
        <f>IF(AND(B1990&amp;""="",F1990&amp;""=""),"",IFERROR(INDEX('المنتجات'!$C$5:$C$204,MATCH($F1990,'المنتجات'!$A$5:$A$204,0))*G1990,0))</f>
        <v/>
      </c>
      <c r="N1990" s="18">
        <f>IF(AND(B1990&amp;""="",F1990&amp;""=""),"",IF(I1990="تم التسليم",IFERROR(INDEX('المحافظات'!$C$5:$C$44,MATCH($E1990,'المحافظات'!$A$5:$A$44,0)),0),IF(I1990="مرتجع",IFERROR(INDEX('المحافظات'!$D$5:$D$44,MATCH($E1990,'المحافظات'!$A$5:$A$44,0)),0),0)))</f>
        <v/>
      </c>
      <c r="O1990" s="18">
        <f>IF(AND(B1990&amp;""="",F1990&amp;""=""),"",IF(I1990="تم التسليم",K1990+L1990-M1990-N1990,IF(I1990="مرتجع",-N1990,IF(I1990="ملغي",0,""))))</f>
        <v/>
      </c>
      <c r="P1990" s="6">
        <f>IF(AND(B1990&amp;""="",F1990&amp;""=""),"",IF(NOT(ISNUMBER(MATCH(F1990,'المنتجات'!$A$5:$A$204,0))),"كود المنتج غير معروف",IF(NOT(ISNUMBER(MATCH(E1990,'المحافظات'!$A$5:$A$44,0))),"المنطقة غير معروفة",IF(K1990&lt;0,"الخصم أكبر من قيمة الطلب",IF(I1990&amp;""="","اكتب الحالة","")))))</f>
        <v/>
      </c>
    </row>
    <row r="1991">
      <c r="A1991" s="17" t="n"/>
      <c r="B1991" s="5" t="n"/>
      <c r="C1991" s="5" t="n"/>
      <c r="D1991" s="13" t="n"/>
      <c r="E1991" s="5" t="n"/>
      <c r="F1991" s="5" t="n"/>
      <c r="G1991" s="15" t="n"/>
      <c r="H1991" s="14" t="n"/>
      <c r="I1991" s="5" t="n"/>
      <c r="J1991" s="6">
        <f>IF(AND(B1991&amp;""="",F1991&amp;""=""),"",IFERROR(INDEX('المنتجات'!$B$5:$B$204,MATCH($F1991,'المنتجات'!$A$5:$A$204,0))&amp;"",""))</f>
        <v/>
      </c>
      <c r="K1991" s="18">
        <f>IF(AND(B1991&amp;""="",F1991&amp;""=""),"",IFERROR(INDEX('المنتجات'!$D$5:$D$204,MATCH($F1991,'المنتجات'!$A$5:$A$204,0))*G1991-H1991,0))</f>
        <v/>
      </c>
      <c r="L1991" s="18">
        <f>IF(AND(B1991&amp;""="",F1991&amp;""=""),"",IF(I1991="تم التسليم",IFERROR(INDEX('المحافظات'!$B$5:$B$44,MATCH($E1991,'المحافظات'!$A$5:$A$44,0)),0),0))</f>
        <v/>
      </c>
      <c r="M1991" s="18">
        <f>IF(AND(B1991&amp;""="",F1991&amp;""=""),"",IFERROR(INDEX('المنتجات'!$C$5:$C$204,MATCH($F1991,'المنتجات'!$A$5:$A$204,0))*G1991,0))</f>
        <v/>
      </c>
      <c r="N1991" s="18">
        <f>IF(AND(B1991&amp;""="",F1991&amp;""=""),"",IF(I1991="تم التسليم",IFERROR(INDEX('المحافظات'!$C$5:$C$44,MATCH($E1991,'المحافظات'!$A$5:$A$44,0)),0),IF(I1991="مرتجع",IFERROR(INDEX('المحافظات'!$D$5:$D$44,MATCH($E1991,'المحافظات'!$A$5:$A$44,0)),0),0)))</f>
        <v/>
      </c>
      <c r="O1991" s="18">
        <f>IF(AND(B1991&amp;""="",F1991&amp;""=""),"",IF(I1991="تم التسليم",K1991+L1991-M1991-N1991,IF(I1991="مرتجع",-N1991,IF(I1991="ملغي",0,""))))</f>
        <v/>
      </c>
      <c r="P1991" s="6">
        <f>IF(AND(B1991&amp;""="",F1991&amp;""=""),"",IF(NOT(ISNUMBER(MATCH(F1991,'المنتجات'!$A$5:$A$204,0))),"كود المنتج غير معروف",IF(NOT(ISNUMBER(MATCH(E1991,'المحافظات'!$A$5:$A$44,0))),"المنطقة غير معروفة",IF(K1991&lt;0,"الخصم أكبر من قيمة الطلب",IF(I1991&amp;""="","اكتب الحالة","")))))</f>
        <v/>
      </c>
    </row>
    <row r="1992">
      <c r="A1992" s="17" t="n"/>
      <c r="B1992" s="5" t="n"/>
      <c r="C1992" s="5" t="n"/>
      <c r="D1992" s="13" t="n"/>
      <c r="E1992" s="5" t="n"/>
      <c r="F1992" s="5" t="n"/>
      <c r="G1992" s="15" t="n"/>
      <c r="H1992" s="14" t="n"/>
      <c r="I1992" s="5" t="n"/>
      <c r="J1992" s="6">
        <f>IF(AND(B1992&amp;""="",F1992&amp;""=""),"",IFERROR(INDEX('المنتجات'!$B$5:$B$204,MATCH($F1992,'المنتجات'!$A$5:$A$204,0))&amp;"",""))</f>
        <v/>
      </c>
      <c r="K1992" s="18">
        <f>IF(AND(B1992&amp;""="",F1992&amp;""=""),"",IFERROR(INDEX('المنتجات'!$D$5:$D$204,MATCH($F1992,'المنتجات'!$A$5:$A$204,0))*G1992-H1992,0))</f>
        <v/>
      </c>
      <c r="L1992" s="18">
        <f>IF(AND(B1992&amp;""="",F1992&amp;""=""),"",IF(I1992="تم التسليم",IFERROR(INDEX('المحافظات'!$B$5:$B$44,MATCH($E1992,'المحافظات'!$A$5:$A$44,0)),0),0))</f>
        <v/>
      </c>
      <c r="M1992" s="18">
        <f>IF(AND(B1992&amp;""="",F1992&amp;""=""),"",IFERROR(INDEX('المنتجات'!$C$5:$C$204,MATCH($F1992,'المنتجات'!$A$5:$A$204,0))*G1992,0))</f>
        <v/>
      </c>
      <c r="N1992" s="18">
        <f>IF(AND(B1992&amp;""="",F1992&amp;""=""),"",IF(I1992="تم التسليم",IFERROR(INDEX('المحافظات'!$C$5:$C$44,MATCH($E1992,'المحافظات'!$A$5:$A$44,0)),0),IF(I1992="مرتجع",IFERROR(INDEX('المحافظات'!$D$5:$D$44,MATCH($E1992,'المحافظات'!$A$5:$A$44,0)),0),0)))</f>
        <v/>
      </c>
      <c r="O1992" s="18">
        <f>IF(AND(B1992&amp;""="",F1992&amp;""=""),"",IF(I1992="تم التسليم",K1992+L1992-M1992-N1992,IF(I1992="مرتجع",-N1992,IF(I1992="ملغي",0,""))))</f>
        <v/>
      </c>
      <c r="P1992" s="6">
        <f>IF(AND(B1992&amp;""="",F1992&amp;""=""),"",IF(NOT(ISNUMBER(MATCH(F1992,'المنتجات'!$A$5:$A$204,0))),"كود المنتج غير معروف",IF(NOT(ISNUMBER(MATCH(E1992,'المحافظات'!$A$5:$A$44,0))),"المنطقة غير معروفة",IF(K1992&lt;0,"الخصم أكبر من قيمة الطلب",IF(I1992&amp;""="","اكتب الحالة","")))))</f>
        <v/>
      </c>
    </row>
    <row r="1993">
      <c r="A1993" s="17" t="n"/>
      <c r="B1993" s="5" t="n"/>
      <c r="C1993" s="5" t="n"/>
      <c r="D1993" s="13" t="n"/>
      <c r="E1993" s="5" t="n"/>
      <c r="F1993" s="5" t="n"/>
      <c r="G1993" s="15" t="n"/>
      <c r="H1993" s="14" t="n"/>
      <c r="I1993" s="5" t="n"/>
      <c r="J1993" s="6">
        <f>IF(AND(B1993&amp;""="",F1993&amp;""=""),"",IFERROR(INDEX('المنتجات'!$B$5:$B$204,MATCH($F1993,'المنتجات'!$A$5:$A$204,0))&amp;"",""))</f>
        <v/>
      </c>
      <c r="K1993" s="18">
        <f>IF(AND(B1993&amp;""="",F1993&amp;""=""),"",IFERROR(INDEX('المنتجات'!$D$5:$D$204,MATCH($F1993,'المنتجات'!$A$5:$A$204,0))*G1993-H1993,0))</f>
        <v/>
      </c>
      <c r="L1993" s="18">
        <f>IF(AND(B1993&amp;""="",F1993&amp;""=""),"",IF(I1993="تم التسليم",IFERROR(INDEX('المحافظات'!$B$5:$B$44,MATCH($E1993,'المحافظات'!$A$5:$A$44,0)),0),0))</f>
        <v/>
      </c>
      <c r="M1993" s="18">
        <f>IF(AND(B1993&amp;""="",F1993&amp;""=""),"",IFERROR(INDEX('المنتجات'!$C$5:$C$204,MATCH($F1993,'المنتجات'!$A$5:$A$204,0))*G1993,0))</f>
        <v/>
      </c>
      <c r="N1993" s="18">
        <f>IF(AND(B1993&amp;""="",F1993&amp;""=""),"",IF(I1993="تم التسليم",IFERROR(INDEX('المحافظات'!$C$5:$C$44,MATCH($E1993,'المحافظات'!$A$5:$A$44,0)),0),IF(I1993="مرتجع",IFERROR(INDEX('المحافظات'!$D$5:$D$44,MATCH($E1993,'المحافظات'!$A$5:$A$44,0)),0),0)))</f>
        <v/>
      </c>
      <c r="O1993" s="18">
        <f>IF(AND(B1993&amp;""="",F1993&amp;""=""),"",IF(I1993="تم التسليم",K1993+L1993-M1993-N1993,IF(I1993="مرتجع",-N1993,IF(I1993="ملغي",0,""))))</f>
        <v/>
      </c>
      <c r="P1993" s="6">
        <f>IF(AND(B1993&amp;""="",F1993&amp;""=""),"",IF(NOT(ISNUMBER(MATCH(F1993,'المنتجات'!$A$5:$A$204,0))),"كود المنتج غير معروف",IF(NOT(ISNUMBER(MATCH(E1993,'المحافظات'!$A$5:$A$44,0))),"المنطقة غير معروفة",IF(K1993&lt;0,"الخصم أكبر من قيمة الطلب",IF(I1993&amp;""="","اكتب الحالة","")))))</f>
        <v/>
      </c>
    </row>
    <row r="1994">
      <c r="A1994" s="17" t="n"/>
      <c r="B1994" s="5" t="n"/>
      <c r="C1994" s="5" t="n"/>
      <c r="D1994" s="13" t="n"/>
      <c r="E1994" s="5" t="n"/>
      <c r="F1994" s="5" t="n"/>
      <c r="G1994" s="15" t="n"/>
      <c r="H1994" s="14" t="n"/>
      <c r="I1994" s="5" t="n"/>
      <c r="J1994" s="6">
        <f>IF(AND(B1994&amp;""="",F1994&amp;""=""),"",IFERROR(INDEX('المنتجات'!$B$5:$B$204,MATCH($F1994,'المنتجات'!$A$5:$A$204,0))&amp;"",""))</f>
        <v/>
      </c>
      <c r="K1994" s="18">
        <f>IF(AND(B1994&amp;""="",F1994&amp;""=""),"",IFERROR(INDEX('المنتجات'!$D$5:$D$204,MATCH($F1994,'المنتجات'!$A$5:$A$204,0))*G1994-H1994,0))</f>
        <v/>
      </c>
      <c r="L1994" s="18">
        <f>IF(AND(B1994&amp;""="",F1994&amp;""=""),"",IF(I1994="تم التسليم",IFERROR(INDEX('المحافظات'!$B$5:$B$44,MATCH($E1994,'المحافظات'!$A$5:$A$44,0)),0),0))</f>
        <v/>
      </c>
      <c r="M1994" s="18">
        <f>IF(AND(B1994&amp;""="",F1994&amp;""=""),"",IFERROR(INDEX('المنتجات'!$C$5:$C$204,MATCH($F1994,'المنتجات'!$A$5:$A$204,0))*G1994,0))</f>
        <v/>
      </c>
      <c r="N1994" s="18">
        <f>IF(AND(B1994&amp;""="",F1994&amp;""=""),"",IF(I1994="تم التسليم",IFERROR(INDEX('المحافظات'!$C$5:$C$44,MATCH($E1994,'المحافظات'!$A$5:$A$44,0)),0),IF(I1994="مرتجع",IFERROR(INDEX('المحافظات'!$D$5:$D$44,MATCH($E1994,'المحافظات'!$A$5:$A$44,0)),0),0)))</f>
        <v/>
      </c>
      <c r="O1994" s="18">
        <f>IF(AND(B1994&amp;""="",F1994&amp;""=""),"",IF(I1994="تم التسليم",K1994+L1994-M1994-N1994,IF(I1994="مرتجع",-N1994,IF(I1994="ملغي",0,""))))</f>
        <v/>
      </c>
      <c r="P1994" s="6">
        <f>IF(AND(B1994&amp;""="",F1994&amp;""=""),"",IF(NOT(ISNUMBER(MATCH(F1994,'المنتجات'!$A$5:$A$204,0))),"كود المنتج غير معروف",IF(NOT(ISNUMBER(MATCH(E1994,'المحافظات'!$A$5:$A$44,0))),"المنطقة غير معروفة",IF(K1994&lt;0,"الخصم أكبر من قيمة الطلب",IF(I1994&amp;""="","اكتب الحالة","")))))</f>
        <v/>
      </c>
    </row>
    <row r="1995">
      <c r="A1995" s="17" t="n"/>
      <c r="B1995" s="5" t="n"/>
      <c r="C1995" s="5" t="n"/>
      <c r="D1995" s="13" t="n"/>
      <c r="E1995" s="5" t="n"/>
      <c r="F1995" s="5" t="n"/>
      <c r="G1995" s="15" t="n"/>
      <c r="H1995" s="14" t="n"/>
      <c r="I1995" s="5" t="n"/>
      <c r="J1995" s="6">
        <f>IF(AND(B1995&amp;""="",F1995&amp;""=""),"",IFERROR(INDEX('المنتجات'!$B$5:$B$204,MATCH($F1995,'المنتجات'!$A$5:$A$204,0))&amp;"",""))</f>
        <v/>
      </c>
      <c r="K1995" s="18">
        <f>IF(AND(B1995&amp;""="",F1995&amp;""=""),"",IFERROR(INDEX('المنتجات'!$D$5:$D$204,MATCH($F1995,'المنتجات'!$A$5:$A$204,0))*G1995-H1995,0))</f>
        <v/>
      </c>
      <c r="L1995" s="18">
        <f>IF(AND(B1995&amp;""="",F1995&amp;""=""),"",IF(I1995="تم التسليم",IFERROR(INDEX('المحافظات'!$B$5:$B$44,MATCH($E1995,'المحافظات'!$A$5:$A$44,0)),0),0))</f>
        <v/>
      </c>
      <c r="M1995" s="18">
        <f>IF(AND(B1995&amp;""="",F1995&amp;""=""),"",IFERROR(INDEX('المنتجات'!$C$5:$C$204,MATCH($F1995,'المنتجات'!$A$5:$A$204,0))*G1995,0))</f>
        <v/>
      </c>
      <c r="N1995" s="18">
        <f>IF(AND(B1995&amp;""="",F1995&amp;""=""),"",IF(I1995="تم التسليم",IFERROR(INDEX('المحافظات'!$C$5:$C$44,MATCH($E1995,'المحافظات'!$A$5:$A$44,0)),0),IF(I1995="مرتجع",IFERROR(INDEX('المحافظات'!$D$5:$D$44,MATCH($E1995,'المحافظات'!$A$5:$A$44,0)),0),0)))</f>
        <v/>
      </c>
      <c r="O1995" s="18">
        <f>IF(AND(B1995&amp;""="",F1995&amp;""=""),"",IF(I1995="تم التسليم",K1995+L1995-M1995-N1995,IF(I1995="مرتجع",-N1995,IF(I1995="ملغي",0,""))))</f>
        <v/>
      </c>
      <c r="P1995" s="6">
        <f>IF(AND(B1995&amp;""="",F1995&amp;""=""),"",IF(NOT(ISNUMBER(MATCH(F1995,'المنتجات'!$A$5:$A$204,0))),"كود المنتج غير معروف",IF(NOT(ISNUMBER(MATCH(E1995,'المحافظات'!$A$5:$A$44,0))),"المنطقة غير معروفة",IF(K1995&lt;0,"الخصم أكبر من قيمة الطلب",IF(I1995&amp;""="","اكتب الحالة","")))))</f>
        <v/>
      </c>
    </row>
    <row r="1996">
      <c r="A1996" s="17" t="n"/>
      <c r="B1996" s="5" t="n"/>
      <c r="C1996" s="5" t="n"/>
      <c r="D1996" s="13" t="n"/>
      <c r="E1996" s="5" t="n"/>
      <c r="F1996" s="5" t="n"/>
      <c r="G1996" s="15" t="n"/>
      <c r="H1996" s="14" t="n"/>
      <c r="I1996" s="5" t="n"/>
      <c r="J1996" s="6">
        <f>IF(AND(B1996&amp;""="",F1996&amp;""=""),"",IFERROR(INDEX('المنتجات'!$B$5:$B$204,MATCH($F1996,'المنتجات'!$A$5:$A$204,0))&amp;"",""))</f>
        <v/>
      </c>
      <c r="K1996" s="18">
        <f>IF(AND(B1996&amp;""="",F1996&amp;""=""),"",IFERROR(INDEX('المنتجات'!$D$5:$D$204,MATCH($F1996,'المنتجات'!$A$5:$A$204,0))*G1996-H1996,0))</f>
        <v/>
      </c>
      <c r="L1996" s="18">
        <f>IF(AND(B1996&amp;""="",F1996&amp;""=""),"",IF(I1996="تم التسليم",IFERROR(INDEX('المحافظات'!$B$5:$B$44,MATCH($E1996,'المحافظات'!$A$5:$A$44,0)),0),0))</f>
        <v/>
      </c>
      <c r="M1996" s="18">
        <f>IF(AND(B1996&amp;""="",F1996&amp;""=""),"",IFERROR(INDEX('المنتجات'!$C$5:$C$204,MATCH($F1996,'المنتجات'!$A$5:$A$204,0))*G1996,0))</f>
        <v/>
      </c>
      <c r="N1996" s="18">
        <f>IF(AND(B1996&amp;""="",F1996&amp;""=""),"",IF(I1996="تم التسليم",IFERROR(INDEX('المحافظات'!$C$5:$C$44,MATCH($E1996,'المحافظات'!$A$5:$A$44,0)),0),IF(I1996="مرتجع",IFERROR(INDEX('المحافظات'!$D$5:$D$44,MATCH($E1996,'المحافظات'!$A$5:$A$44,0)),0),0)))</f>
        <v/>
      </c>
      <c r="O1996" s="18">
        <f>IF(AND(B1996&amp;""="",F1996&amp;""=""),"",IF(I1996="تم التسليم",K1996+L1996-M1996-N1996,IF(I1996="مرتجع",-N1996,IF(I1996="ملغي",0,""))))</f>
        <v/>
      </c>
      <c r="P1996" s="6">
        <f>IF(AND(B1996&amp;""="",F1996&amp;""=""),"",IF(NOT(ISNUMBER(MATCH(F1996,'المنتجات'!$A$5:$A$204,0))),"كود المنتج غير معروف",IF(NOT(ISNUMBER(MATCH(E1996,'المحافظات'!$A$5:$A$44,0))),"المنطقة غير معروفة",IF(K1996&lt;0,"الخصم أكبر من قيمة الطلب",IF(I1996&amp;""="","اكتب الحالة","")))))</f>
        <v/>
      </c>
    </row>
    <row r="1997">
      <c r="A1997" s="17" t="n"/>
      <c r="B1997" s="5" t="n"/>
      <c r="C1997" s="5" t="n"/>
      <c r="D1997" s="13" t="n"/>
      <c r="E1997" s="5" t="n"/>
      <c r="F1997" s="5" t="n"/>
      <c r="G1997" s="15" t="n"/>
      <c r="H1997" s="14" t="n"/>
      <c r="I1997" s="5" t="n"/>
      <c r="J1997" s="6">
        <f>IF(AND(B1997&amp;""="",F1997&amp;""=""),"",IFERROR(INDEX('المنتجات'!$B$5:$B$204,MATCH($F1997,'المنتجات'!$A$5:$A$204,0))&amp;"",""))</f>
        <v/>
      </c>
      <c r="K1997" s="18">
        <f>IF(AND(B1997&amp;""="",F1997&amp;""=""),"",IFERROR(INDEX('المنتجات'!$D$5:$D$204,MATCH($F1997,'المنتجات'!$A$5:$A$204,0))*G1997-H1997,0))</f>
        <v/>
      </c>
      <c r="L1997" s="18">
        <f>IF(AND(B1997&amp;""="",F1997&amp;""=""),"",IF(I1997="تم التسليم",IFERROR(INDEX('المحافظات'!$B$5:$B$44,MATCH($E1997,'المحافظات'!$A$5:$A$44,0)),0),0))</f>
        <v/>
      </c>
      <c r="M1997" s="18">
        <f>IF(AND(B1997&amp;""="",F1997&amp;""=""),"",IFERROR(INDEX('المنتجات'!$C$5:$C$204,MATCH($F1997,'المنتجات'!$A$5:$A$204,0))*G1997,0))</f>
        <v/>
      </c>
      <c r="N1997" s="18">
        <f>IF(AND(B1997&amp;""="",F1997&amp;""=""),"",IF(I1997="تم التسليم",IFERROR(INDEX('المحافظات'!$C$5:$C$44,MATCH($E1997,'المحافظات'!$A$5:$A$44,0)),0),IF(I1997="مرتجع",IFERROR(INDEX('المحافظات'!$D$5:$D$44,MATCH($E1997,'المحافظات'!$A$5:$A$44,0)),0),0)))</f>
        <v/>
      </c>
      <c r="O1997" s="18">
        <f>IF(AND(B1997&amp;""="",F1997&amp;""=""),"",IF(I1997="تم التسليم",K1997+L1997-M1997-N1997,IF(I1997="مرتجع",-N1997,IF(I1997="ملغي",0,""))))</f>
        <v/>
      </c>
      <c r="P1997" s="6">
        <f>IF(AND(B1997&amp;""="",F1997&amp;""=""),"",IF(NOT(ISNUMBER(MATCH(F1997,'المنتجات'!$A$5:$A$204,0))),"كود المنتج غير معروف",IF(NOT(ISNUMBER(MATCH(E1997,'المحافظات'!$A$5:$A$44,0))),"المنطقة غير معروفة",IF(K1997&lt;0,"الخصم أكبر من قيمة الطلب",IF(I1997&amp;""="","اكتب الحالة","")))))</f>
        <v/>
      </c>
    </row>
    <row r="1998">
      <c r="A1998" s="17" t="n"/>
      <c r="B1998" s="5" t="n"/>
      <c r="C1998" s="5" t="n"/>
      <c r="D1998" s="13" t="n"/>
      <c r="E1998" s="5" t="n"/>
      <c r="F1998" s="5" t="n"/>
      <c r="G1998" s="15" t="n"/>
      <c r="H1998" s="14" t="n"/>
      <c r="I1998" s="5" t="n"/>
      <c r="J1998" s="6">
        <f>IF(AND(B1998&amp;""="",F1998&amp;""=""),"",IFERROR(INDEX('المنتجات'!$B$5:$B$204,MATCH($F1998,'المنتجات'!$A$5:$A$204,0))&amp;"",""))</f>
        <v/>
      </c>
      <c r="K1998" s="18">
        <f>IF(AND(B1998&amp;""="",F1998&amp;""=""),"",IFERROR(INDEX('المنتجات'!$D$5:$D$204,MATCH($F1998,'المنتجات'!$A$5:$A$204,0))*G1998-H1998,0))</f>
        <v/>
      </c>
      <c r="L1998" s="18">
        <f>IF(AND(B1998&amp;""="",F1998&amp;""=""),"",IF(I1998="تم التسليم",IFERROR(INDEX('المحافظات'!$B$5:$B$44,MATCH($E1998,'المحافظات'!$A$5:$A$44,0)),0),0))</f>
        <v/>
      </c>
      <c r="M1998" s="18">
        <f>IF(AND(B1998&amp;""="",F1998&amp;""=""),"",IFERROR(INDEX('المنتجات'!$C$5:$C$204,MATCH($F1998,'المنتجات'!$A$5:$A$204,0))*G1998,0))</f>
        <v/>
      </c>
      <c r="N1998" s="18">
        <f>IF(AND(B1998&amp;""="",F1998&amp;""=""),"",IF(I1998="تم التسليم",IFERROR(INDEX('المحافظات'!$C$5:$C$44,MATCH($E1998,'المحافظات'!$A$5:$A$44,0)),0),IF(I1998="مرتجع",IFERROR(INDEX('المحافظات'!$D$5:$D$44,MATCH($E1998,'المحافظات'!$A$5:$A$44,0)),0),0)))</f>
        <v/>
      </c>
      <c r="O1998" s="18">
        <f>IF(AND(B1998&amp;""="",F1998&amp;""=""),"",IF(I1998="تم التسليم",K1998+L1998-M1998-N1998,IF(I1998="مرتجع",-N1998,IF(I1998="ملغي",0,""))))</f>
        <v/>
      </c>
      <c r="P1998" s="6">
        <f>IF(AND(B1998&amp;""="",F1998&amp;""=""),"",IF(NOT(ISNUMBER(MATCH(F1998,'المنتجات'!$A$5:$A$204,0))),"كود المنتج غير معروف",IF(NOT(ISNUMBER(MATCH(E1998,'المحافظات'!$A$5:$A$44,0))),"المنطقة غير معروفة",IF(K1998&lt;0,"الخصم أكبر من قيمة الطلب",IF(I1998&amp;""="","اكتب الحالة","")))))</f>
        <v/>
      </c>
    </row>
    <row r="1999">
      <c r="A1999" s="17" t="n"/>
      <c r="B1999" s="5" t="n"/>
      <c r="C1999" s="5" t="n"/>
      <c r="D1999" s="13" t="n"/>
      <c r="E1999" s="5" t="n"/>
      <c r="F1999" s="5" t="n"/>
      <c r="G1999" s="15" t="n"/>
      <c r="H1999" s="14" t="n"/>
      <c r="I1999" s="5" t="n"/>
      <c r="J1999" s="6">
        <f>IF(AND(B1999&amp;""="",F1999&amp;""=""),"",IFERROR(INDEX('المنتجات'!$B$5:$B$204,MATCH($F1999,'المنتجات'!$A$5:$A$204,0))&amp;"",""))</f>
        <v/>
      </c>
      <c r="K1999" s="18">
        <f>IF(AND(B1999&amp;""="",F1999&amp;""=""),"",IFERROR(INDEX('المنتجات'!$D$5:$D$204,MATCH($F1999,'المنتجات'!$A$5:$A$204,0))*G1999-H1999,0))</f>
        <v/>
      </c>
      <c r="L1999" s="18">
        <f>IF(AND(B1999&amp;""="",F1999&amp;""=""),"",IF(I1999="تم التسليم",IFERROR(INDEX('المحافظات'!$B$5:$B$44,MATCH($E1999,'المحافظات'!$A$5:$A$44,0)),0),0))</f>
        <v/>
      </c>
      <c r="M1999" s="18">
        <f>IF(AND(B1999&amp;""="",F1999&amp;""=""),"",IFERROR(INDEX('المنتجات'!$C$5:$C$204,MATCH($F1999,'المنتجات'!$A$5:$A$204,0))*G1999,0))</f>
        <v/>
      </c>
      <c r="N1999" s="18">
        <f>IF(AND(B1999&amp;""="",F1999&amp;""=""),"",IF(I1999="تم التسليم",IFERROR(INDEX('المحافظات'!$C$5:$C$44,MATCH($E1999,'المحافظات'!$A$5:$A$44,0)),0),IF(I1999="مرتجع",IFERROR(INDEX('المحافظات'!$D$5:$D$44,MATCH($E1999,'المحافظات'!$A$5:$A$44,0)),0),0)))</f>
        <v/>
      </c>
      <c r="O1999" s="18">
        <f>IF(AND(B1999&amp;""="",F1999&amp;""=""),"",IF(I1999="تم التسليم",K1999+L1999-M1999-N1999,IF(I1999="مرتجع",-N1999,IF(I1999="ملغي",0,""))))</f>
        <v/>
      </c>
      <c r="P1999" s="6">
        <f>IF(AND(B1999&amp;""="",F1999&amp;""=""),"",IF(NOT(ISNUMBER(MATCH(F1999,'المنتجات'!$A$5:$A$204,0))),"كود المنتج غير معروف",IF(NOT(ISNUMBER(MATCH(E1999,'المحافظات'!$A$5:$A$44,0))),"المنطقة غير معروفة",IF(K1999&lt;0,"الخصم أكبر من قيمة الطلب",IF(I1999&amp;""="","اكتب الحالة","")))))</f>
        <v/>
      </c>
    </row>
    <row r="2000">
      <c r="A2000" s="17" t="n"/>
      <c r="B2000" s="5" t="n"/>
      <c r="C2000" s="5" t="n"/>
      <c r="D2000" s="13" t="n"/>
      <c r="E2000" s="5" t="n"/>
      <c r="F2000" s="5" t="n"/>
      <c r="G2000" s="15" t="n"/>
      <c r="H2000" s="14" t="n"/>
      <c r="I2000" s="5" t="n"/>
      <c r="J2000" s="6">
        <f>IF(AND(B2000&amp;""="",F2000&amp;""=""),"",IFERROR(INDEX('المنتجات'!$B$5:$B$204,MATCH($F2000,'المنتجات'!$A$5:$A$204,0))&amp;"",""))</f>
        <v/>
      </c>
      <c r="K2000" s="18">
        <f>IF(AND(B2000&amp;""="",F2000&amp;""=""),"",IFERROR(INDEX('المنتجات'!$D$5:$D$204,MATCH($F2000,'المنتجات'!$A$5:$A$204,0))*G2000-H2000,0))</f>
        <v/>
      </c>
      <c r="L2000" s="18">
        <f>IF(AND(B2000&amp;""="",F2000&amp;""=""),"",IF(I2000="تم التسليم",IFERROR(INDEX('المحافظات'!$B$5:$B$44,MATCH($E2000,'المحافظات'!$A$5:$A$44,0)),0),0))</f>
        <v/>
      </c>
      <c r="M2000" s="18">
        <f>IF(AND(B2000&amp;""="",F2000&amp;""=""),"",IFERROR(INDEX('المنتجات'!$C$5:$C$204,MATCH($F2000,'المنتجات'!$A$5:$A$204,0))*G2000,0))</f>
        <v/>
      </c>
      <c r="N2000" s="18">
        <f>IF(AND(B2000&amp;""="",F2000&amp;""=""),"",IF(I2000="تم التسليم",IFERROR(INDEX('المحافظات'!$C$5:$C$44,MATCH($E2000,'المحافظات'!$A$5:$A$44,0)),0),IF(I2000="مرتجع",IFERROR(INDEX('المحافظات'!$D$5:$D$44,MATCH($E2000,'المحافظات'!$A$5:$A$44,0)),0),0)))</f>
        <v/>
      </c>
      <c r="O2000" s="18">
        <f>IF(AND(B2000&amp;""="",F2000&amp;""=""),"",IF(I2000="تم التسليم",K2000+L2000-M2000-N2000,IF(I2000="مرتجع",-N2000,IF(I2000="ملغي",0,""))))</f>
        <v/>
      </c>
      <c r="P2000" s="6">
        <f>IF(AND(B2000&amp;""="",F2000&amp;""=""),"",IF(NOT(ISNUMBER(MATCH(F2000,'المنتجات'!$A$5:$A$204,0))),"كود المنتج غير معروف",IF(NOT(ISNUMBER(MATCH(E2000,'المحافظات'!$A$5:$A$44,0))),"المنطقة غير معروفة",IF(K2000&lt;0,"الخصم أكبر من قيمة الطلب",IF(I2000&amp;""="","اكتب الحالة","")))))</f>
        <v/>
      </c>
    </row>
    <row r="2001">
      <c r="A2001" s="17" t="n"/>
      <c r="B2001" s="5" t="n"/>
      <c r="C2001" s="5" t="n"/>
      <c r="D2001" s="13" t="n"/>
      <c r="E2001" s="5" t="n"/>
      <c r="F2001" s="5" t="n"/>
      <c r="G2001" s="15" t="n"/>
      <c r="H2001" s="14" t="n"/>
      <c r="I2001" s="5" t="n"/>
      <c r="J2001" s="6">
        <f>IF(AND(B2001&amp;""="",F2001&amp;""=""),"",IFERROR(INDEX('المنتجات'!$B$5:$B$204,MATCH($F2001,'المنتجات'!$A$5:$A$204,0))&amp;"",""))</f>
        <v/>
      </c>
      <c r="K2001" s="18">
        <f>IF(AND(B2001&amp;""="",F2001&amp;""=""),"",IFERROR(INDEX('المنتجات'!$D$5:$D$204,MATCH($F2001,'المنتجات'!$A$5:$A$204,0))*G2001-H2001,0))</f>
        <v/>
      </c>
      <c r="L2001" s="18">
        <f>IF(AND(B2001&amp;""="",F2001&amp;""=""),"",IF(I2001="تم التسليم",IFERROR(INDEX('المحافظات'!$B$5:$B$44,MATCH($E2001,'المحافظات'!$A$5:$A$44,0)),0),0))</f>
        <v/>
      </c>
      <c r="M2001" s="18">
        <f>IF(AND(B2001&amp;""="",F2001&amp;""=""),"",IFERROR(INDEX('المنتجات'!$C$5:$C$204,MATCH($F2001,'المنتجات'!$A$5:$A$204,0))*G2001,0))</f>
        <v/>
      </c>
      <c r="N2001" s="18">
        <f>IF(AND(B2001&amp;""="",F2001&amp;""=""),"",IF(I2001="تم التسليم",IFERROR(INDEX('المحافظات'!$C$5:$C$44,MATCH($E2001,'المحافظات'!$A$5:$A$44,0)),0),IF(I2001="مرتجع",IFERROR(INDEX('المحافظات'!$D$5:$D$44,MATCH($E2001,'المحافظات'!$A$5:$A$44,0)),0),0)))</f>
        <v/>
      </c>
      <c r="O2001" s="18">
        <f>IF(AND(B2001&amp;""="",F2001&amp;""=""),"",IF(I2001="تم التسليم",K2001+L2001-M2001-N2001,IF(I2001="مرتجع",-N2001,IF(I2001="ملغي",0,""))))</f>
        <v/>
      </c>
      <c r="P2001" s="6">
        <f>IF(AND(B2001&amp;""="",F2001&amp;""=""),"",IF(NOT(ISNUMBER(MATCH(F2001,'المنتجات'!$A$5:$A$204,0))),"كود المنتج غير معروف",IF(NOT(ISNUMBER(MATCH(E2001,'المحافظات'!$A$5:$A$44,0))),"المنطقة غير معروفة",IF(K2001&lt;0,"الخصم أكبر من قيمة الطلب",IF(I2001&amp;""="","اكتب الحالة","")))))</f>
        <v/>
      </c>
    </row>
    <row r="2002">
      <c r="A2002" s="17" t="n"/>
      <c r="B2002" s="5" t="n"/>
      <c r="C2002" s="5" t="n"/>
      <c r="D2002" s="13" t="n"/>
      <c r="E2002" s="5" t="n"/>
      <c r="F2002" s="5" t="n"/>
      <c r="G2002" s="15" t="n"/>
      <c r="H2002" s="14" t="n"/>
      <c r="I2002" s="5" t="n"/>
      <c r="J2002" s="6">
        <f>IF(AND(B2002&amp;""="",F2002&amp;""=""),"",IFERROR(INDEX('المنتجات'!$B$5:$B$204,MATCH($F2002,'المنتجات'!$A$5:$A$204,0))&amp;"",""))</f>
        <v/>
      </c>
      <c r="K2002" s="18">
        <f>IF(AND(B2002&amp;""="",F2002&amp;""=""),"",IFERROR(INDEX('المنتجات'!$D$5:$D$204,MATCH($F2002,'المنتجات'!$A$5:$A$204,0))*G2002-H2002,0))</f>
        <v/>
      </c>
      <c r="L2002" s="18">
        <f>IF(AND(B2002&amp;""="",F2002&amp;""=""),"",IF(I2002="تم التسليم",IFERROR(INDEX('المحافظات'!$B$5:$B$44,MATCH($E2002,'المحافظات'!$A$5:$A$44,0)),0),0))</f>
        <v/>
      </c>
      <c r="M2002" s="18">
        <f>IF(AND(B2002&amp;""="",F2002&amp;""=""),"",IFERROR(INDEX('المنتجات'!$C$5:$C$204,MATCH($F2002,'المنتجات'!$A$5:$A$204,0))*G2002,0))</f>
        <v/>
      </c>
      <c r="N2002" s="18">
        <f>IF(AND(B2002&amp;""="",F2002&amp;""=""),"",IF(I2002="تم التسليم",IFERROR(INDEX('المحافظات'!$C$5:$C$44,MATCH($E2002,'المحافظات'!$A$5:$A$44,0)),0),IF(I2002="مرتجع",IFERROR(INDEX('المحافظات'!$D$5:$D$44,MATCH($E2002,'المحافظات'!$A$5:$A$44,0)),0),0)))</f>
        <v/>
      </c>
      <c r="O2002" s="18">
        <f>IF(AND(B2002&amp;""="",F2002&amp;""=""),"",IF(I2002="تم التسليم",K2002+L2002-M2002-N2002,IF(I2002="مرتجع",-N2002,IF(I2002="ملغي",0,""))))</f>
        <v/>
      </c>
      <c r="P2002" s="6">
        <f>IF(AND(B2002&amp;""="",F2002&amp;""=""),"",IF(NOT(ISNUMBER(MATCH(F2002,'المنتجات'!$A$5:$A$204,0))),"كود المنتج غير معروف",IF(NOT(ISNUMBER(MATCH(E2002,'المحافظات'!$A$5:$A$44,0))),"المنطقة غير معروفة",IF(K2002&lt;0,"الخصم أكبر من قيمة الطلب",IF(I2002&amp;""="","اكتب الحالة","")))))</f>
        <v/>
      </c>
    </row>
    <row r="2003">
      <c r="A2003" s="17" t="n"/>
      <c r="B2003" s="5" t="n"/>
      <c r="C2003" s="5" t="n"/>
      <c r="D2003" s="13" t="n"/>
      <c r="E2003" s="5" t="n"/>
      <c r="F2003" s="5" t="n"/>
      <c r="G2003" s="15" t="n"/>
      <c r="H2003" s="14" t="n"/>
      <c r="I2003" s="5" t="n"/>
      <c r="J2003" s="6">
        <f>IF(AND(B2003&amp;""="",F2003&amp;""=""),"",IFERROR(INDEX('المنتجات'!$B$5:$B$204,MATCH($F2003,'المنتجات'!$A$5:$A$204,0))&amp;"",""))</f>
        <v/>
      </c>
      <c r="K2003" s="18">
        <f>IF(AND(B2003&amp;""="",F2003&amp;""=""),"",IFERROR(INDEX('المنتجات'!$D$5:$D$204,MATCH($F2003,'المنتجات'!$A$5:$A$204,0))*G2003-H2003,0))</f>
        <v/>
      </c>
      <c r="L2003" s="18">
        <f>IF(AND(B2003&amp;""="",F2003&amp;""=""),"",IF(I2003="تم التسليم",IFERROR(INDEX('المحافظات'!$B$5:$B$44,MATCH($E2003,'المحافظات'!$A$5:$A$44,0)),0),0))</f>
        <v/>
      </c>
      <c r="M2003" s="18">
        <f>IF(AND(B2003&amp;""="",F2003&amp;""=""),"",IFERROR(INDEX('المنتجات'!$C$5:$C$204,MATCH($F2003,'المنتجات'!$A$5:$A$204,0))*G2003,0))</f>
        <v/>
      </c>
      <c r="N2003" s="18">
        <f>IF(AND(B2003&amp;""="",F2003&amp;""=""),"",IF(I2003="تم التسليم",IFERROR(INDEX('المحافظات'!$C$5:$C$44,MATCH($E2003,'المحافظات'!$A$5:$A$44,0)),0),IF(I2003="مرتجع",IFERROR(INDEX('المحافظات'!$D$5:$D$44,MATCH($E2003,'المحافظات'!$A$5:$A$44,0)),0),0)))</f>
        <v/>
      </c>
      <c r="O2003" s="18">
        <f>IF(AND(B2003&amp;""="",F2003&amp;""=""),"",IF(I2003="تم التسليم",K2003+L2003-M2003-N2003,IF(I2003="مرتجع",-N2003,IF(I2003="ملغي",0,""))))</f>
        <v/>
      </c>
      <c r="P2003" s="6">
        <f>IF(AND(B2003&amp;""="",F2003&amp;""=""),"",IF(NOT(ISNUMBER(MATCH(F2003,'المنتجات'!$A$5:$A$204,0))),"كود المنتج غير معروف",IF(NOT(ISNUMBER(MATCH(E2003,'المحافظات'!$A$5:$A$44,0))),"المنطقة غير معروفة",IF(K2003&lt;0,"الخصم أكبر من قيمة الطلب",IF(I2003&amp;""="","اكتب الحالة","")))))</f>
        <v/>
      </c>
    </row>
    <row r="2004">
      <c r="A2004" s="17" t="n"/>
      <c r="B2004" s="5" t="n"/>
      <c r="C2004" s="5" t="n"/>
      <c r="D2004" s="13" t="n"/>
      <c r="E2004" s="5" t="n"/>
      <c r="F2004" s="5" t="n"/>
      <c r="G2004" s="15" t="n"/>
      <c r="H2004" s="14" t="n"/>
      <c r="I2004" s="5" t="n"/>
      <c r="J2004" s="6">
        <f>IF(AND(B2004&amp;""="",F2004&amp;""=""),"",IFERROR(INDEX('المنتجات'!$B$5:$B$204,MATCH($F2004,'المنتجات'!$A$5:$A$204,0))&amp;"",""))</f>
        <v/>
      </c>
      <c r="K2004" s="18">
        <f>IF(AND(B2004&amp;""="",F2004&amp;""=""),"",IFERROR(INDEX('المنتجات'!$D$5:$D$204,MATCH($F2004,'المنتجات'!$A$5:$A$204,0))*G2004-H2004,0))</f>
        <v/>
      </c>
      <c r="L2004" s="18">
        <f>IF(AND(B2004&amp;""="",F2004&amp;""=""),"",IF(I2004="تم التسليم",IFERROR(INDEX('المحافظات'!$B$5:$B$44,MATCH($E2004,'المحافظات'!$A$5:$A$44,0)),0),0))</f>
        <v/>
      </c>
      <c r="M2004" s="18">
        <f>IF(AND(B2004&amp;""="",F2004&amp;""=""),"",IFERROR(INDEX('المنتجات'!$C$5:$C$204,MATCH($F2004,'المنتجات'!$A$5:$A$204,0))*G2004,0))</f>
        <v/>
      </c>
      <c r="N2004" s="18">
        <f>IF(AND(B2004&amp;""="",F2004&amp;""=""),"",IF(I2004="تم التسليم",IFERROR(INDEX('المحافظات'!$C$5:$C$44,MATCH($E2004,'المحافظات'!$A$5:$A$44,0)),0),IF(I2004="مرتجع",IFERROR(INDEX('المحافظات'!$D$5:$D$44,MATCH($E2004,'المحافظات'!$A$5:$A$44,0)),0),0)))</f>
        <v/>
      </c>
      <c r="O2004" s="18">
        <f>IF(AND(B2004&amp;""="",F2004&amp;""=""),"",IF(I2004="تم التسليم",K2004+L2004-M2004-N2004,IF(I2004="مرتجع",-N2004,IF(I2004="ملغي",0,""))))</f>
        <v/>
      </c>
      <c r="P2004" s="6">
        <f>IF(AND(B2004&amp;""="",F2004&amp;""=""),"",IF(NOT(ISNUMBER(MATCH(F2004,'المنتجات'!$A$5:$A$204,0))),"كود المنتج غير معروف",IF(NOT(ISNUMBER(MATCH(E2004,'المحافظات'!$A$5:$A$44,0))),"المنطقة غير معروفة",IF(K2004&lt;0,"الخصم أكبر من قيمة الطلب",IF(I2004&amp;""="","اكتب الحالة","")))))</f>
        <v/>
      </c>
    </row>
    <row r="2005">
      <c r="A2005" s="17" t="n"/>
      <c r="B2005" s="5" t="n"/>
      <c r="C2005" s="5" t="n"/>
      <c r="D2005" s="13" t="n"/>
      <c r="E2005" s="5" t="n"/>
      <c r="F2005" s="5" t="n"/>
      <c r="G2005" s="15" t="n"/>
      <c r="H2005" s="14" t="n"/>
      <c r="I2005" s="5" t="n"/>
      <c r="J2005" s="6">
        <f>IF(AND(B2005&amp;""="",F2005&amp;""=""),"",IFERROR(INDEX('المنتجات'!$B$5:$B$204,MATCH($F2005,'المنتجات'!$A$5:$A$204,0))&amp;"",""))</f>
        <v/>
      </c>
      <c r="K2005" s="18">
        <f>IF(AND(B2005&amp;""="",F2005&amp;""=""),"",IFERROR(INDEX('المنتجات'!$D$5:$D$204,MATCH($F2005,'المنتجات'!$A$5:$A$204,0))*G2005-H2005,0))</f>
        <v/>
      </c>
      <c r="L2005" s="18">
        <f>IF(AND(B2005&amp;""="",F2005&amp;""=""),"",IF(I2005="تم التسليم",IFERROR(INDEX('المحافظات'!$B$5:$B$44,MATCH($E2005,'المحافظات'!$A$5:$A$44,0)),0),0))</f>
        <v/>
      </c>
      <c r="M2005" s="18">
        <f>IF(AND(B2005&amp;""="",F2005&amp;""=""),"",IFERROR(INDEX('المنتجات'!$C$5:$C$204,MATCH($F2005,'المنتجات'!$A$5:$A$204,0))*G2005,0))</f>
        <v/>
      </c>
      <c r="N2005" s="18">
        <f>IF(AND(B2005&amp;""="",F2005&amp;""=""),"",IF(I2005="تم التسليم",IFERROR(INDEX('المحافظات'!$C$5:$C$44,MATCH($E2005,'المحافظات'!$A$5:$A$44,0)),0),IF(I2005="مرتجع",IFERROR(INDEX('المحافظات'!$D$5:$D$44,MATCH($E2005,'المحافظات'!$A$5:$A$44,0)),0),0)))</f>
        <v/>
      </c>
      <c r="O2005" s="18">
        <f>IF(AND(B2005&amp;""="",F2005&amp;""=""),"",IF(I2005="تم التسليم",K2005+L2005-M2005-N2005,IF(I2005="مرتجع",-N2005,IF(I2005="ملغي",0,""))))</f>
        <v/>
      </c>
      <c r="P2005" s="6">
        <f>IF(AND(B2005&amp;""="",F2005&amp;""=""),"",IF(NOT(ISNUMBER(MATCH(F2005,'المنتجات'!$A$5:$A$204,0))),"كود المنتج غير معروف",IF(NOT(ISNUMBER(MATCH(E2005,'المحافظات'!$A$5:$A$44,0))),"المنطقة غير معروفة",IF(K2005&lt;0,"الخصم أكبر من قيمة الطلب",IF(I2005&amp;""="","اكتب الحالة","")))))</f>
        <v/>
      </c>
    </row>
    <row r="2006">
      <c r="A2006" s="17" t="n"/>
      <c r="B2006" s="5" t="n"/>
      <c r="C2006" s="5" t="n"/>
      <c r="D2006" s="13" t="n"/>
      <c r="E2006" s="5" t="n"/>
      <c r="F2006" s="5" t="n"/>
      <c r="G2006" s="15" t="n"/>
      <c r="H2006" s="14" t="n"/>
      <c r="I2006" s="5" t="n"/>
      <c r="J2006" s="6">
        <f>IF(AND(B2006&amp;""="",F2006&amp;""=""),"",IFERROR(INDEX('المنتجات'!$B$5:$B$204,MATCH($F2006,'المنتجات'!$A$5:$A$204,0))&amp;"",""))</f>
        <v/>
      </c>
      <c r="K2006" s="18">
        <f>IF(AND(B2006&amp;""="",F2006&amp;""=""),"",IFERROR(INDEX('المنتجات'!$D$5:$D$204,MATCH($F2006,'المنتجات'!$A$5:$A$204,0))*G2006-H2006,0))</f>
        <v/>
      </c>
      <c r="L2006" s="18">
        <f>IF(AND(B2006&amp;""="",F2006&amp;""=""),"",IF(I2006="تم التسليم",IFERROR(INDEX('المحافظات'!$B$5:$B$44,MATCH($E2006,'المحافظات'!$A$5:$A$44,0)),0),0))</f>
        <v/>
      </c>
      <c r="M2006" s="18">
        <f>IF(AND(B2006&amp;""="",F2006&amp;""=""),"",IFERROR(INDEX('المنتجات'!$C$5:$C$204,MATCH($F2006,'المنتجات'!$A$5:$A$204,0))*G2006,0))</f>
        <v/>
      </c>
      <c r="N2006" s="18">
        <f>IF(AND(B2006&amp;""="",F2006&amp;""=""),"",IF(I2006="تم التسليم",IFERROR(INDEX('المحافظات'!$C$5:$C$44,MATCH($E2006,'المحافظات'!$A$5:$A$44,0)),0),IF(I2006="مرتجع",IFERROR(INDEX('المحافظات'!$D$5:$D$44,MATCH($E2006,'المحافظات'!$A$5:$A$44,0)),0),0)))</f>
        <v/>
      </c>
      <c r="O2006" s="18">
        <f>IF(AND(B2006&amp;""="",F2006&amp;""=""),"",IF(I2006="تم التسليم",K2006+L2006-M2006-N2006,IF(I2006="مرتجع",-N2006,IF(I2006="ملغي",0,""))))</f>
        <v/>
      </c>
      <c r="P2006" s="6">
        <f>IF(AND(B2006&amp;""="",F2006&amp;""=""),"",IF(NOT(ISNUMBER(MATCH(F2006,'المنتجات'!$A$5:$A$204,0))),"كود المنتج غير معروف",IF(NOT(ISNUMBER(MATCH(E2006,'المحافظات'!$A$5:$A$44,0))),"المنطقة غير معروفة",IF(K2006&lt;0,"الخصم أكبر من قيمة الطلب",IF(I2006&amp;""="","اكتب الحالة","")))))</f>
        <v/>
      </c>
    </row>
    <row r="2007">
      <c r="A2007" s="17" t="n"/>
      <c r="B2007" s="5" t="n"/>
      <c r="C2007" s="5" t="n"/>
      <c r="D2007" s="13" t="n"/>
      <c r="E2007" s="5" t="n"/>
      <c r="F2007" s="5" t="n"/>
      <c r="G2007" s="15" t="n"/>
      <c r="H2007" s="14" t="n"/>
      <c r="I2007" s="5" t="n"/>
      <c r="J2007" s="6">
        <f>IF(AND(B2007&amp;""="",F2007&amp;""=""),"",IFERROR(INDEX('المنتجات'!$B$5:$B$204,MATCH($F2007,'المنتجات'!$A$5:$A$204,0))&amp;"",""))</f>
        <v/>
      </c>
      <c r="K2007" s="18">
        <f>IF(AND(B2007&amp;""="",F2007&amp;""=""),"",IFERROR(INDEX('المنتجات'!$D$5:$D$204,MATCH($F2007,'المنتجات'!$A$5:$A$204,0))*G2007-H2007,0))</f>
        <v/>
      </c>
      <c r="L2007" s="18">
        <f>IF(AND(B2007&amp;""="",F2007&amp;""=""),"",IF(I2007="تم التسليم",IFERROR(INDEX('المحافظات'!$B$5:$B$44,MATCH($E2007,'المحافظات'!$A$5:$A$44,0)),0),0))</f>
        <v/>
      </c>
      <c r="M2007" s="18">
        <f>IF(AND(B2007&amp;""="",F2007&amp;""=""),"",IFERROR(INDEX('المنتجات'!$C$5:$C$204,MATCH($F2007,'المنتجات'!$A$5:$A$204,0))*G2007,0))</f>
        <v/>
      </c>
      <c r="N2007" s="18">
        <f>IF(AND(B2007&amp;""="",F2007&amp;""=""),"",IF(I2007="تم التسليم",IFERROR(INDEX('المحافظات'!$C$5:$C$44,MATCH($E2007,'المحافظات'!$A$5:$A$44,0)),0),IF(I2007="مرتجع",IFERROR(INDEX('المحافظات'!$D$5:$D$44,MATCH($E2007,'المحافظات'!$A$5:$A$44,0)),0),0)))</f>
        <v/>
      </c>
      <c r="O2007" s="18">
        <f>IF(AND(B2007&amp;""="",F2007&amp;""=""),"",IF(I2007="تم التسليم",K2007+L2007-M2007-N2007,IF(I2007="مرتجع",-N2007,IF(I2007="ملغي",0,""))))</f>
        <v/>
      </c>
      <c r="P2007" s="6">
        <f>IF(AND(B2007&amp;""="",F2007&amp;""=""),"",IF(NOT(ISNUMBER(MATCH(F2007,'المنتجات'!$A$5:$A$204,0))),"كود المنتج غير معروف",IF(NOT(ISNUMBER(MATCH(E2007,'المحافظات'!$A$5:$A$44,0))),"المنطقة غير معروفة",IF(K2007&lt;0,"الخصم أكبر من قيمة الطلب",IF(I2007&amp;""="","اكتب الحالة","")))))</f>
        <v/>
      </c>
    </row>
    <row r="2008">
      <c r="A2008" s="17" t="n"/>
      <c r="B2008" s="5" t="n"/>
      <c r="C2008" s="5" t="n"/>
      <c r="D2008" s="13" t="n"/>
      <c r="E2008" s="5" t="n"/>
      <c r="F2008" s="5" t="n"/>
      <c r="G2008" s="15" t="n"/>
      <c r="H2008" s="14" t="n"/>
      <c r="I2008" s="5" t="n"/>
      <c r="J2008" s="6">
        <f>IF(AND(B2008&amp;""="",F2008&amp;""=""),"",IFERROR(INDEX('المنتجات'!$B$5:$B$204,MATCH($F2008,'المنتجات'!$A$5:$A$204,0))&amp;"",""))</f>
        <v/>
      </c>
      <c r="K2008" s="18">
        <f>IF(AND(B2008&amp;""="",F2008&amp;""=""),"",IFERROR(INDEX('المنتجات'!$D$5:$D$204,MATCH($F2008,'المنتجات'!$A$5:$A$204,0))*G2008-H2008,0))</f>
        <v/>
      </c>
      <c r="L2008" s="18">
        <f>IF(AND(B2008&amp;""="",F2008&amp;""=""),"",IF(I2008="تم التسليم",IFERROR(INDEX('المحافظات'!$B$5:$B$44,MATCH($E2008,'المحافظات'!$A$5:$A$44,0)),0),0))</f>
        <v/>
      </c>
      <c r="M2008" s="18">
        <f>IF(AND(B2008&amp;""="",F2008&amp;""=""),"",IFERROR(INDEX('المنتجات'!$C$5:$C$204,MATCH($F2008,'المنتجات'!$A$5:$A$204,0))*G2008,0))</f>
        <v/>
      </c>
      <c r="N2008" s="18">
        <f>IF(AND(B2008&amp;""="",F2008&amp;""=""),"",IF(I2008="تم التسليم",IFERROR(INDEX('المحافظات'!$C$5:$C$44,MATCH($E2008,'المحافظات'!$A$5:$A$44,0)),0),IF(I2008="مرتجع",IFERROR(INDEX('المحافظات'!$D$5:$D$44,MATCH($E2008,'المحافظات'!$A$5:$A$44,0)),0),0)))</f>
        <v/>
      </c>
      <c r="O2008" s="18">
        <f>IF(AND(B2008&amp;""="",F2008&amp;""=""),"",IF(I2008="تم التسليم",K2008+L2008-M2008-N2008,IF(I2008="مرتجع",-N2008,IF(I2008="ملغي",0,""))))</f>
        <v/>
      </c>
      <c r="P2008" s="6">
        <f>IF(AND(B2008&amp;""="",F2008&amp;""=""),"",IF(NOT(ISNUMBER(MATCH(F2008,'المنتجات'!$A$5:$A$204,0))),"كود المنتج غير معروف",IF(NOT(ISNUMBER(MATCH(E2008,'المحافظات'!$A$5:$A$44,0))),"المنطقة غير معروفة",IF(K2008&lt;0,"الخصم أكبر من قيمة الطلب",IF(I2008&amp;""="","اكتب الحالة","")))))</f>
        <v/>
      </c>
    </row>
    <row r="2009">
      <c r="A2009" s="17" t="n"/>
      <c r="B2009" s="5" t="n"/>
      <c r="C2009" s="5" t="n"/>
      <c r="D2009" s="13" t="n"/>
      <c r="E2009" s="5" t="n"/>
      <c r="F2009" s="5" t="n"/>
      <c r="G2009" s="15" t="n"/>
      <c r="H2009" s="14" t="n"/>
      <c r="I2009" s="5" t="n"/>
      <c r="J2009" s="6">
        <f>IF(AND(B2009&amp;""="",F2009&amp;""=""),"",IFERROR(INDEX('المنتجات'!$B$5:$B$204,MATCH($F2009,'المنتجات'!$A$5:$A$204,0))&amp;"",""))</f>
        <v/>
      </c>
      <c r="K2009" s="18">
        <f>IF(AND(B2009&amp;""="",F2009&amp;""=""),"",IFERROR(INDEX('المنتجات'!$D$5:$D$204,MATCH($F2009,'المنتجات'!$A$5:$A$204,0))*G2009-H2009,0))</f>
        <v/>
      </c>
      <c r="L2009" s="18">
        <f>IF(AND(B2009&amp;""="",F2009&amp;""=""),"",IF(I2009="تم التسليم",IFERROR(INDEX('المحافظات'!$B$5:$B$44,MATCH($E2009,'المحافظات'!$A$5:$A$44,0)),0),0))</f>
        <v/>
      </c>
      <c r="M2009" s="18">
        <f>IF(AND(B2009&amp;""="",F2009&amp;""=""),"",IFERROR(INDEX('المنتجات'!$C$5:$C$204,MATCH($F2009,'المنتجات'!$A$5:$A$204,0))*G2009,0))</f>
        <v/>
      </c>
      <c r="N2009" s="18">
        <f>IF(AND(B2009&amp;""="",F2009&amp;""=""),"",IF(I2009="تم التسليم",IFERROR(INDEX('المحافظات'!$C$5:$C$44,MATCH($E2009,'المحافظات'!$A$5:$A$44,0)),0),IF(I2009="مرتجع",IFERROR(INDEX('المحافظات'!$D$5:$D$44,MATCH($E2009,'المحافظات'!$A$5:$A$44,0)),0),0)))</f>
        <v/>
      </c>
      <c r="O2009" s="18">
        <f>IF(AND(B2009&amp;""="",F2009&amp;""=""),"",IF(I2009="تم التسليم",K2009+L2009-M2009-N2009,IF(I2009="مرتجع",-N2009,IF(I2009="ملغي",0,""))))</f>
        <v/>
      </c>
      <c r="P2009" s="6">
        <f>IF(AND(B2009&amp;""="",F2009&amp;""=""),"",IF(NOT(ISNUMBER(MATCH(F2009,'المنتجات'!$A$5:$A$204,0))),"كود المنتج غير معروف",IF(NOT(ISNUMBER(MATCH(E2009,'المحافظات'!$A$5:$A$44,0))),"المنطقة غير معروفة",IF(K2009&lt;0,"الخصم أكبر من قيمة الطلب",IF(I2009&amp;""="","اكتب الحالة","")))))</f>
        <v/>
      </c>
    </row>
    <row r="2010">
      <c r="A2010" s="17" t="n"/>
      <c r="B2010" s="5" t="n"/>
      <c r="C2010" s="5" t="n"/>
      <c r="D2010" s="13" t="n"/>
      <c r="E2010" s="5" t="n"/>
      <c r="F2010" s="5" t="n"/>
      <c r="G2010" s="15" t="n"/>
      <c r="H2010" s="14" t="n"/>
      <c r="I2010" s="5" t="n"/>
      <c r="J2010" s="6">
        <f>IF(AND(B2010&amp;""="",F2010&amp;""=""),"",IFERROR(INDEX('المنتجات'!$B$5:$B$204,MATCH($F2010,'المنتجات'!$A$5:$A$204,0))&amp;"",""))</f>
        <v/>
      </c>
      <c r="K2010" s="18">
        <f>IF(AND(B2010&amp;""="",F2010&amp;""=""),"",IFERROR(INDEX('المنتجات'!$D$5:$D$204,MATCH($F2010,'المنتجات'!$A$5:$A$204,0))*G2010-H2010,0))</f>
        <v/>
      </c>
      <c r="L2010" s="18">
        <f>IF(AND(B2010&amp;""="",F2010&amp;""=""),"",IF(I2010="تم التسليم",IFERROR(INDEX('المحافظات'!$B$5:$B$44,MATCH($E2010,'المحافظات'!$A$5:$A$44,0)),0),0))</f>
        <v/>
      </c>
      <c r="M2010" s="18">
        <f>IF(AND(B2010&amp;""="",F2010&amp;""=""),"",IFERROR(INDEX('المنتجات'!$C$5:$C$204,MATCH($F2010,'المنتجات'!$A$5:$A$204,0))*G2010,0))</f>
        <v/>
      </c>
      <c r="N2010" s="18">
        <f>IF(AND(B2010&amp;""="",F2010&amp;""=""),"",IF(I2010="تم التسليم",IFERROR(INDEX('المحافظات'!$C$5:$C$44,MATCH($E2010,'المحافظات'!$A$5:$A$44,0)),0),IF(I2010="مرتجع",IFERROR(INDEX('المحافظات'!$D$5:$D$44,MATCH($E2010,'المحافظات'!$A$5:$A$44,0)),0),0)))</f>
        <v/>
      </c>
      <c r="O2010" s="18">
        <f>IF(AND(B2010&amp;""="",F2010&amp;""=""),"",IF(I2010="تم التسليم",K2010+L2010-M2010-N2010,IF(I2010="مرتجع",-N2010,IF(I2010="ملغي",0,""))))</f>
        <v/>
      </c>
      <c r="P2010" s="6">
        <f>IF(AND(B2010&amp;""="",F2010&amp;""=""),"",IF(NOT(ISNUMBER(MATCH(F2010,'المنتجات'!$A$5:$A$204,0))),"كود المنتج غير معروف",IF(NOT(ISNUMBER(MATCH(E2010,'المحافظات'!$A$5:$A$44,0))),"المنطقة غير معروفة",IF(K2010&lt;0,"الخصم أكبر من قيمة الطلب",IF(I2010&amp;""="","اكتب الحالة","")))))</f>
        <v/>
      </c>
    </row>
    <row r="2011">
      <c r="A2011" s="17" t="n"/>
      <c r="B2011" s="5" t="n"/>
      <c r="C2011" s="5" t="n"/>
      <c r="D2011" s="13" t="n"/>
      <c r="E2011" s="5" t="n"/>
      <c r="F2011" s="5" t="n"/>
      <c r="G2011" s="15" t="n"/>
      <c r="H2011" s="14" t="n"/>
      <c r="I2011" s="5" t="n"/>
      <c r="J2011" s="6">
        <f>IF(AND(B2011&amp;""="",F2011&amp;""=""),"",IFERROR(INDEX('المنتجات'!$B$5:$B$204,MATCH($F2011,'المنتجات'!$A$5:$A$204,0))&amp;"",""))</f>
        <v/>
      </c>
      <c r="K2011" s="18">
        <f>IF(AND(B2011&amp;""="",F2011&amp;""=""),"",IFERROR(INDEX('المنتجات'!$D$5:$D$204,MATCH($F2011,'المنتجات'!$A$5:$A$204,0))*G2011-H2011,0))</f>
        <v/>
      </c>
      <c r="L2011" s="18">
        <f>IF(AND(B2011&amp;""="",F2011&amp;""=""),"",IF(I2011="تم التسليم",IFERROR(INDEX('المحافظات'!$B$5:$B$44,MATCH($E2011,'المحافظات'!$A$5:$A$44,0)),0),0))</f>
        <v/>
      </c>
      <c r="M2011" s="18">
        <f>IF(AND(B2011&amp;""="",F2011&amp;""=""),"",IFERROR(INDEX('المنتجات'!$C$5:$C$204,MATCH($F2011,'المنتجات'!$A$5:$A$204,0))*G2011,0))</f>
        <v/>
      </c>
      <c r="N2011" s="18">
        <f>IF(AND(B2011&amp;""="",F2011&amp;""=""),"",IF(I2011="تم التسليم",IFERROR(INDEX('المحافظات'!$C$5:$C$44,MATCH($E2011,'المحافظات'!$A$5:$A$44,0)),0),IF(I2011="مرتجع",IFERROR(INDEX('المحافظات'!$D$5:$D$44,MATCH($E2011,'المحافظات'!$A$5:$A$44,0)),0),0)))</f>
        <v/>
      </c>
      <c r="O2011" s="18">
        <f>IF(AND(B2011&amp;""="",F2011&amp;""=""),"",IF(I2011="تم التسليم",K2011+L2011-M2011-N2011,IF(I2011="مرتجع",-N2011,IF(I2011="ملغي",0,""))))</f>
        <v/>
      </c>
      <c r="P2011" s="6">
        <f>IF(AND(B2011&amp;""="",F2011&amp;""=""),"",IF(NOT(ISNUMBER(MATCH(F2011,'المنتجات'!$A$5:$A$204,0))),"كود المنتج غير معروف",IF(NOT(ISNUMBER(MATCH(E2011,'المحافظات'!$A$5:$A$44,0))),"المنطقة غير معروفة",IF(K2011&lt;0,"الخصم أكبر من قيمة الطلب",IF(I2011&amp;""="","اكتب الحالة","")))))</f>
        <v/>
      </c>
    </row>
    <row r="2012">
      <c r="A2012" s="17" t="n"/>
      <c r="B2012" s="5" t="n"/>
      <c r="C2012" s="5" t="n"/>
      <c r="D2012" s="13" t="n"/>
      <c r="E2012" s="5" t="n"/>
      <c r="F2012" s="5" t="n"/>
      <c r="G2012" s="15" t="n"/>
      <c r="H2012" s="14" t="n"/>
      <c r="I2012" s="5" t="n"/>
      <c r="J2012" s="6">
        <f>IF(AND(B2012&amp;""="",F2012&amp;""=""),"",IFERROR(INDEX('المنتجات'!$B$5:$B$204,MATCH($F2012,'المنتجات'!$A$5:$A$204,0))&amp;"",""))</f>
        <v/>
      </c>
      <c r="K2012" s="18">
        <f>IF(AND(B2012&amp;""="",F2012&amp;""=""),"",IFERROR(INDEX('المنتجات'!$D$5:$D$204,MATCH($F2012,'المنتجات'!$A$5:$A$204,0))*G2012-H2012,0))</f>
        <v/>
      </c>
      <c r="L2012" s="18">
        <f>IF(AND(B2012&amp;""="",F2012&amp;""=""),"",IF(I2012="تم التسليم",IFERROR(INDEX('المحافظات'!$B$5:$B$44,MATCH($E2012,'المحافظات'!$A$5:$A$44,0)),0),0))</f>
        <v/>
      </c>
      <c r="M2012" s="18">
        <f>IF(AND(B2012&amp;""="",F2012&amp;""=""),"",IFERROR(INDEX('المنتجات'!$C$5:$C$204,MATCH($F2012,'المنتجات'!$A$5:$A$204,0))*G2012,0))</f>
        <v/>
      </c>
      <c r="N2012" s="18">
        <f>IF(AND(B2012&amp;""="",F2012&amp;""=""),"",IF(I2012="تم التسليم",IFERROR(INDEX('المحافظات'!$C$5:$C$44,MATCH($E2012,'المحافظات'!$A$5:$A$44,0)),0),IF(I2012="مرتجع",IFERROR(INDEX('المحافظات'!$D$5:$D$44,MATCH($E2012,'المحافظات'!$A$5:$A$44,0)),0),0)))</f>
        <v/>
      </c>
      <c r="O2012" s="18">
        <f>IF(AND(B2012&amp;""="",F2012&amp;""=""),"",IF(I2012="تم التسليم",K2012+L2012-M2012-N2012,IF(I2012="مرتجع",-N2012,IF(I2012="ملغي",0,""))))</f>
        <v/>
      </c>
      <c r="P2012" s="6">
        <f>IF(AND(B2012&amp;""="",F2012&amp;""=""),"",IF(NOT(ISNUMBER(MATCH(F2012,'المنتجات'!$A$5:$A$204,0))),"كود المنتج غير معروف",IF(NOT(ISNUMBER(MATCH(E2012,'المحافظات'!$A$5:$A$44,0))),"المنطقة غير معروفة",IF(K2012&lt;0,"الخصم أكبر من قيمة الطلب",IF(I2012&amp;""="","اكتب الحالة","")))))</f>
        <v/>
      </c>
    </row>
    <row r="2013">
      <c r="A2013" s="17" t="n"/>
      <c r="B2013" s="5" t="n"/>
      <c r="C2013" s="5" t="n"/>
      <c r="D2013" s="13" t="n"/>
      <c r="E2013" s="5" t="n"/>
      <c r="F2013" s="5" t="n"/>
      <c r="G2013" s="15" t="n"/>
      <c r="H2013" s="14" t="n"/>
      <c r="I2013" s="5" t="n"/>
      <c r="J2013" s="6">
        <f>IF(AND(B2013&amp;""="",F2013&amp;""=""),"",IFERROR(INDEX('المنتجات'!$B$5:$B$204,MATCH($F2013,'المنتجات'!$A$5:$A$204,0))&amp;"",""))</f>
        <v/>
      </c>
      <c r="K2013" s="18">
        <f>IF(AND(B2013&amp;""="",F2013&amp;""=""),"",IFERROR(INDEX('المنتجات'!$D$5:$D$204,MATCH($F2013,'المنتجات'!$A$5:$A$204,0))*G2013-H2013,0))</f>
        <v/>
      </c>
      <c r="L2013" s="18">
        <f>IF(AND(B2013&amp;""="",F2013&amp;""=""),"",IF(I2013="تم التسليم",IFERROR(INDEX('المحافظات'!$B$5:$B$44,MATCH($E2013,'المحافظات'!$A$5:$A$44,0)),0),0))</f>
        <v/>
      </c>
      <c r="M2013" s="18">
        <f>IF(AND(B2013&amp;""="",F2013&amp;""=""),"",IFERROR(INDEX('المنتجات'!$C$5:$C$204,MATCH($F2013,'المنتجات'!$A$5:$A$204,0))*G2013,0))</f>
        <v/>
      </c>
      <c r="N2013" s="18">
        <f>IF(AND(B2013&amp;""="",F2013&amp;""=""),"",IF(I2013="تم التسليم",IFERROR(INDEX('المحافظات'!$C$5:$C$44,MATCH($E2013,'المحافظات'!$A$5:$A$44,0)),0),IF(I2013="مرتجع",IFERROR(INDEX('المحافظات'!$D$5:$D$44,MATCH($E2013,'المحافظات'!$A$5:$A$44,0)),0),0)))</f>
        <v/>
      </c>
      <c r="O2013" s="18">
        <f>IF(AND(B2013&amp;""="",F2013&amp;""=""),"",IF(I2013="تم التسليم",K2013+L2013-M2013-N2013,IF(I2013="مرتجع",-N2013,IF(I2013="ملغي",0,""))))</f>
        <v/>
      </c>
      <c r="P2013" s="6">
        <f>IF(AND(B2013&amp;""="",F2013&amp;""=""),"",IF(NOT(ISNUMBER(MATCH(F2013,'المنتجات'!$A$5:$A$204,0))),"كود المنتج غير معروف",IF(NOT(ISNUMBER(MATCH(E2013,'المحافظات'!$A$5:$A$44,0))),"المنطقة غير معروفة",IF(K2013&lt;0,"الخصم أكبر من قيمة الطلب",IF(I2013&amp;""="","اكتب الحالة","")))))</f>
        <v/>
      </c>
    </row>
    <row r="2014">
      <c r="A2014" s="17" t="n"/>
      <c r="B2014" s="5" t="n"/>
      <c r="C2014" s="5" t="n"/>
      <c r="D2014" s="13" t="n"/>
      <c r="E2014" s="5" t="n"/>
      <c r="F2014" s="5" t="n"/>
      <c r="G2014" s="15" t="n"/>
      <c r="H2014" s="14" t="n"/>
      <c r="I2014" s="5" t="n"/>
      <c r="J2014" s="6">
        <f>IF(AND(B2014&amp;""="",F2014&amp;""=""),"",IFERROR(INDEX('المنتجات'!$B$5:$B$204,MATCH($F2014,'المنتجات'!$A$5:$A$204,0))&amp;"",""))</f>
        <v/>
      </c>
      <c r="K2014" s="18">
        <f>IF(AND(B2014&amp;""="",F2014&amp;""=""),"",IFERROR(INDEX('المنتجات'!$D$5:$D$204,MATCH($F2014,'المنتجات'!$A$5:$A$204,0))*G2014-H2014,0))</f>
        <v/>
      </c>
      <c r="L2014" s="18">
        <f>IF(AND(B2014&amp;""="",F2014&amp;""=""),"",IF(I2014="تم التسليم",IFERROR(INDEX('المحافظات'!$B$5:$B$44,MATCH($E2014,'المحافظات'!$A$5:$A$44,0)),0),0))</f>
        <v/>
      </c>
      <c r="M2014" s="18">
        <f>IF(AND(B2014&amp;""="",F2014&amp;""=""),"",IFERROR(INDEX('المنتجات'!$C$5:$C$204,MATCH($F2014,'المنتجات'!$A$5:$A$204,0))*G2014,0))</f>
        <v/>
      </c>
      <c r="N2014" s="18">
        <f>IF(AND(B2014&amp;""="",F2014&amp;""=""),"",IF(I2014="تم التسليم",IFERROR(INDEX('المحافظات'!$C$5:$C$44,MATCH($E2014,'المحافظات'!$A$5:$A$44,0)),0),IF(I2014="مرتجع",IFERROR(INDEX('المحافظات'!$D$5:$D$44,MATCH($E2014,'المحافظات'!$A$5:$A$44,0)),0),0)))</f>
        <v/>
      </c>
      <c r="O2014" s="18">
        <f>IF(AND(B2014&amp;""="",F2014&amp;""=""),"",IF(I2014="تم التسليم",K2014+L2014-M2014-N2014,IF(I2014="مرتجع",-N2014,IF(I2014="ملغي",0,""))))</f>
        <v/>
      </c>
      <c r="P2014" s="6">
        <f>IF(AND(B2014&amp;""="",F2014&amp;""=""),"",IF(NOT(ISNUMBER(MATCH(F2014,'المنتجات'!$A$5:$A$204,0))),"كود المنتج غير معروف",IF(NOT(ISNUMBER(MATCH(E2014,'المحافظات'!$A$5:$A$44,0))),"المنطقة غير معروفة",IF(K2014&lt;0,"الخصم أكبر من قيمة الطلب",IF(I2014&amp;""="","اكتب الحالة","")))))</f>
        <v/>
      </c>
    </row>
    <row r="2015">
      <c r="A2015" s="17" t="n"/>
      <c r="B2015" s="5" t="n"/>
      <c r="C2015" s="5" t="n"/>
      <c r="D2015" s="13" t="n"/>
      <c r="E2015" s="5" t="n"/>
      <c r="F2015" s="5" t="n"/>
      <c r="G2015" s="15" t="n"/>
      <c r="H2015" s="14" t="n"/>
      <c r="I2015" s="5" t="n"/>
      <c r="J2015" s="6">
        <f>IF(AND(B2015&amp;""="",F2015&amp;""=""),"",IFERROR(INDEX('المنتجات'!$B$5:$B$204,MATCH($F2015,'المنتجات'!$A$5:$A$204,0))&amp;"",""))</f>
        <v/>
      </c>
      <c r="K2015" s="18">
        <f>IF(AND(B2015&amp;""="",F2015&amp;""=""),"",IFERROR(INDEX('المنتجات'!$D$5:$D$204,MATCH($F2015,'المنتجات'!$A$5:$A$204,0))*G2015-H2015,0))</f>
        <v/>
      </c>
      <c r="L2015" s="18">
        <f>IF(AND(B2015&amp;""="",F2015&amp;""=""),"",IF(I2015="تم التسليم",IFERROR(INDEX('المحافظات'!$B$5:$B$44,MATCH($E2015,'المحافظات'!$A$5:$A$44,0)),0),0))</f>
        <v/>
      </c>
      <c r="M2015" s="18">
        <f>IF(AND(B2015&amp;""="",F2015&amp;""=""),"",IFERROR(INDEX('المنتجات'!$C$5:$C$204,MATCH($F2015,'المنتجات'!$A$5:$A$204,0))*G2015,0))</f>
        <v/>
      </c>
      <c r="N2015" s="18">
        <f>IF(AND(B2015&amp;""="",F2015&amp;""=""),"",IF(I2015="تم التسليم",IFERROR(INDEX('المحافظات'!$C$5:$C$44,MATCH($E2015,'المحافظات'!$A$5:$A$44,0)),0),IF(I2015="مرتجع",IFERROR(INDEX('المحافظات'!$D$5:$D$44,MATCH($E2015,'المحافظات'!$A$5:$A$44,0)),0),0)))</f>
        <v/>
      </c>
      <c r="O2015" s="18">
        <f>IF(AND(B2015&amp;""="",F2015&amp;""=""),"",IF(I2015="تم التسليم",K2015+L2015-M2015-N2015,IF(I2015="مرتجع",-N2015,IF(I2015="ملغي",0,""))))</f>
        <v/>
      </c>
      <c r="P2015" s="6">
        <f>IF(AND(B2015&amp;""="",F2015&amp;""=""),"",IF(NOT(ISNUMBER(MATCH(F2015,'المنتجات'!$A$5:$A$204,0))),"كود المنتج غير معروف",IF(NOT(ISNUMBER(MATCH(E2015,'المحافظات'!$A$5:$A$44,0))),"المنطقة غير معروفة",IF(K2015&lt;0,"الخصم أكبر من قيمة الطلب",IF(I2015&amp;""="","اكتب الحالة","")))))</f>
        <v/>
      </c>
    </row>
    <row r="2016">
      <c r="A2016" s="17" t="n"/>
      <c r="B2016" s="5" t="n"/>
      <c r="C2016" s="5" t="n"/>
      <c r="D2016" s="13" t="n"/>
      <c r="E2016" s="5" t="n"/>
      <c r="F2016" s="5" t="n"/>
      <c r="G2016" s="15" t="n"/>
      <c r="H2016" s="14" t="n"/>
      <c r="I2016" s="5" t="n"/>
      <c r="J2016" s="6">
        <f>IF(AND(B2016&amp;""="",F2016&amp;""=""),"",IFERROR(INDEX('المنتجات'!$B$5:$B$204,MATCH($F2016,'المنتجات'!$A$5:$A$204,0))&amp;"",""))</f>
        <v/>
      </c>
      <c r="K2016" s="18">
        <f>IF(AND(B2016&amp;""="",F2016&amp;""=""),"",IFERROR(INDEX('المنتجات'!$D$5:$D$204,MATCH($F2016,'المنتجات'!$A$5:$A$204,0))*G2016-H2016,0))</f>
        <v/>
      </c>
      <c r="L2016" s="18">
        <f>IF(AND(B2016&amp;""="",F2016&amp;""=""),"",IF(I2016="تم التسليم",IFERROR(INDEX('المحافظات'!$B$5:$B$44,MATCH($E2016,'المحافظات'!$A$5:$A$44,0)),0),0))</f>
        <v/>
      </c>
      <c r="M2016" s="18">
        <f>IF(AND(B2016&amp;""="",F2016&amp;""=""),"",IFERROR(INDEX('المنتجات'!$C$5:$C$204,MATCH($F2016,'المنتجات'!$A$5:$A$204,0))*G2016,0))</f>
        <v/>
      </c>
      <c r="N2016" s="18">
        <f>IF(AND(B2016&amp;""="",F2016&amp;""=""),"",IF(I2016="تم التسليم",IFERROR(INDEX('المحافظات'!$C$5:$C$44,MATCH($E2016,'المحافظات'!$A$5:$A$44,0)),0),IF(I2016="مرتجع",IFERROR(INDEX('المحافظات'!$D$5:$D$44,MATCH($E2016,'المحافظات'!$A$5:$A$44,0)),0),0)))</f>
        <v/>
      </c>
      <c r="O2016" s="18">
        <f>IF(AND(B2016&amp;""="",F2016&amp;""=""),"",IF(I2016="تم التسليم",K2016+L2016-M2016-N2016,IF(I2016="مرتجع",-N2016,IF(I2016="ملغي",0,""))))</f>
        <v/>
      </c>
      <c r="P2016" s="6">
        <f>IF(AND(B2016&amp;""="",F2016&amp;""=""),"",IF(NOT(ISNUMBER(MATCH(F2016,'المنتجات'!$A$5:$A$204,0))),"كود المنتج غير معروف",IF(NOT(ISNUMBER(MATCH(E2016,'المحافظات'!$A$5:$A$44,0))),"المنطقة غير معروفة",IF(K2016&lt;0,"الخصم أكبر من قيمة الطلب",IF(I2016&amp;""="","اكتب الحالة","")))))</f>
        <v/>
      </c>
    </row>
    <row r="2017">
      <c r="A2017" s="17" t="n"/>
      <c r="B2017" s="5" t="n"/>
      <c r="C2017" s="5" t="n"/>
      <c r="D2017" s="13" t="n"/>
      <c r="E2017" s="5" t="n"/>
      <c r="F2017" s="5" t="n"/>
      <c r="G2017" s="15" t="n"/>
      <c r="H2017" s="14" t="n"/>
      <c r="I2017" s="5" t="n"/>
      <c r="J2017" s="6">
        <f>IF(AND(B2017&amp;""="",F2017&amp;""=""),"",IFERROR(INDEX('المنتجات'!$B$5:$B$204,MATCH($F2017,'المنتجات'!$A$5:$A$204,0))&amp;"",""))</f>
        <v/>
      </c>
      <c r="K2017" s="18">
        <f>IF(AND(B2017&amp;""="",F2017&amp;""=""),"",IFERROR(INDEX('المنتجات'!$D$5:$D$204,MATCH($F2017,'المنتجات'!$A$5:$A$204,0))*G2017-H2017,0))</f>
        <v/>
      </c>
      <c r="L2017" s="18">
        <f>IF(AND(B2017&amp;""="",F2017&amp;""=""),"",IF(I2017="تم التسليم",IFERROR(INDEX('المحافظات'!$B$5:$B$44,MATCH($E2017,'المحافظات'!$A$5:$A$44,0)),0),0))</f>
        <v/>
      </c>
      <c r="M2017" s="18">
        <f>IF(AND(B2017&amp;""="",F2017&amp;""=""),"",IFERROR(INDEX('المنتجات'!$C$5:$C$204,MATCH($F2017,'المنتجات'!$A$5:$A$204,0))*G2017,0))</f>
        <v/>
      </c>
      <c r="N2017" s="18">
        <f>IF(AND(B2017&amp;""="",F2017&amp;""=""),"",IF(I2017="تم التسليم",IFERROR(INDEX('المحافظات'!$C$5:$C$44,MATCH($E2017,'المحافظات'!$A$5:$A$44,0)),0),IF(I2017="مرتجع",IFERROR(INDEX('المحافظات'!$D$5:$D$44,MATCH($E2017,'المحافظات'!$A$5:$A$44,0)),0),0)))</f>
        <v/>
      </c>
      <c r="O2017" s="18">
        <f>IF(AND(B2017&amp;""="",F2017&amp;""=""),"",IF(I2017="تم التسليم",K2017+L2017-M2017-N2017,IF(I2017="مرتجع",-N2017,IF(I2017="ملغي",0,""))))</f>
        <v/>
      </c>
      <c r="P2017" s="6">
        <f>IF(AND(B2017&amp;""="",F2017&amp;""=""),"",IF(NOT(ISNUMBER(MATCH(F2017,'المنتجات'!$A$5:$A$204,0))),"كود المنتج غير معروف",IF(NOT(ISNUMBER(MATCH(E2017,'المحافظات'!$A$5:$A$44,0))),"المنطقة غير معروفة",IF(K2017&lt;0,"الخصم أكبر من قيمة الطلب",IF(I2017&amp;""="","اكتب الحالة","")))))</f>
        <v/>
      </c>
    </row>
    <row r="2018">
      <c r="A2018" s="17" t="n"/>
      <c r="B2018" s="5" t="n"/>
      <c r="C2018" s="5" t="n"/>
      <c r="D2018" s="13" t="n"/>
      <c r="E2018" s="5" t="n"/>
      <c r="F2018" s="5" t="n"/>
      <c r="G2018" s="15" t="n"/>
      <c r="H2018" s="14" t="n"/>
      <c r="I2018" s="5" t="n"/>
      <c r="J2018" s="6">
        <f>IF(AND(B2018&amp;""="",F2018&amp;""=""),"",IFERROR(INDEX('المنتجات'!$B$5:$B$204,MATCH($F2018,'المنتجات'!$A$5:$A$204,0))&amp;"",""))</f>
        <v/>
      </c>
      <c r="K2018" s="18">
        <f>IF(AND(B2018&amp;""="",F2018&amp;""=""),"",IFERROR(INDEX('المنتجات'!$D$5:$D$204,MATCH($F2018,'المنتجات'!$A$5:$A$204,0))*G2018-H2018,0))</f>
        <v/>
      </c>
      <c r="L2018" s="18">
        <f>IF(AND(B2018&amp;""="",F2018&amp;""=""),"",IF(I2018="تم التسليم",IFERROR(INDEX('المحافظات'!$B$5:$B$44,MATCH($E2018,'المحافظات'!$A$5:$A$44,0)),0),0))</f>
        <v/>
      </c>
      <c r="M2018" s="18">
        <f>IF(AND(B2018&amp;""="",F2018&amp;""=""),"",IFERROR(INDEX('المنتجات'!$C$5:$C$204,MATCH($F2018,'المنتجات'!$A$5:$A$204,0))*G2018,0))</f>
        <v/>
      </c>
      <c r="N2018" s="18">
        <f>IF(AND(B2018&amp;""="",F2018&amp;""=""),"",IF(I2018="تم التسليم",IFERROR(INDEX('المحافظات'!$C$5:$C$44,MATCH($E2018,'المحافظات'!$A$5:$A$44,0)),0),IF(I2018="مرتجع",IFERROR(INDEX('المحافظات'!$D$5:$D$44,MATCH($E2018,'المحافظات'!$A$5:$A$44,0)),0),0)))</f>
        <v/>
      </c>
      <c r="O2018" s="18">
        <f>IF(AND(B2018&amp;""="",F2018&amp;""=""),"",IF(I2018="تم التسليم",K2018+L2018-M2018-N2018,IF(I2018="مرتجع",-N2018,IF(I2018="ملغي",0,""))))</f>
        <v/>
      </c>
      <c r="P2018" s="6">
        <f>IF(AND(B2018&amp;""="",F2018&amp;""=""),"",IF(NOT(ISNUMBER(MATCH(F2018,'المنتجات'!$A$5:$A$204,0))),"كود المنتج غير معروف",IF(NOT(ISNUMBER(MATCH(E2018,'المحافظات'!$A$5:$A$44,0))),"المنطقة غير معروفة",IF(K2018&lt;0,"الخصم أكبر من قيمة الطلب",IF(I2018&amp;""="","اكتب الحالة","")))))</f>
        <v/>
      </c>
    </row>
    <row r="2019">
      <c r="A2019" s="17" t="n"/>
      <c r="B2019" s="5" t="n"/>
      <c r="C2019" s="5" t="n"/>
      <c r="D2019" s="13" t="n"/>
      <c r="E2019" s="5" t="n"/>
      <c r="F2019" s="5" t="n"/>
      <c r="G2019" s="15" t="n"/>
      <c r="H2019" s="14" t="n"/>
      <c r="I2019" s="5" t="n"/>
      <c r="J2019" s="6">
        <f>IF(AND(B2019&amp;""="",F2019&amp;""=""),"",IFERROR(INDEX('المنتجات'!$B$5:$B$204,MATCH($F2019,'المنتجات'!$A$5:$A$204,0))&amp;"",""))</f>
        <v/>
      </c>
      <c r="K2019" s="18">
        <f>IF(AND(B2019&amp;""="",F2019&amp;""=""),"",IFERROR(INDEX('المنتجات'!$D$5:$D$204,MATCH($F2019,'المنتجات'!$A$5:$A$204,0))*G2019-H2019,0))</f>
        <v/>
      </c>
      <c r="L2019" s="18">
        <f>IF(AND(B2019&amp;""="",F2019&amp;""=""),"",IF(I2019="تم التسليم",IFERROR(INDEX('المحافظات'!$B$5:$B$44,MATCH($E2019,'المحافظات'!$A$5:$A$44,0)),0),0))</f>
        <v/>
      </c>
      <c r="M2019" s="18">
        <f>IF(AND(B2019&amp;""="",F2019&amp;""=""),"",IFERROR(INDEX('المنتجات'!$C$5:$C$204,MATCH($F2019,'المنتجات'!$A$5:$A$204,0))*G2019,0))</f>
        <v/>
      </c>
      <c r="N2019" s="18">
        <f>IF(AND(B2019&amp;""="",F2019&amp;""=""),"",IF(I2019="تم التسليم",IFERROR(INDEX('المحافظات'!$C$5:$C$44,MATCH($E2019,'المحافظات'!$A$5:$A$44,0)),0),IF(I2019="مرتجع",IFERROR(INDEX('المحافظات'!$D$5:$D$44,MATCH($E2019,'المحافظات'!$A$5:$A$44,0)),0),0)))</f>
        <v/>
      </c>
      <c r="O2019" s="18">
        <f>IF(AND(B2019&amp;""="",F2019&amp;""=""),"",IF(I2019="تم التسليم",K2019+L2019-M2019-N2019,IF(I2019="مرتجع",-N2019,IF(I2019="ملغي",0,""))))</f>
        <v/>
      </c>
      <c r="P2019" s="6">
        <f>IF(AND(B2019&amp;""="",F2019&amp;""=""),"",IF(NOT(ISNUMBER(MATCH(F2019,'المنتجات'!$A$5:$A$204,0))),"كود المنتج غير معروف",IF(NOT(ISNUMBER(MATCH(E2019,'المحافظات'!$A$5:$A$44,0))),"المنطقة غير معروفة",IF(K2019&lt;0,"الخصم أكبر من قيمة الطلب",IF(I2019&amp;""="","اكتب الحالة","")))))</f>
        <v/>
      </c>
    </row>
    <row r="2020">
      <c r="A2020" s="17" t="n"/>
      <c r="B2020" s="5" t="n"/>
      <c r="C2020" s="5" t="n"/>
      <c r="D2020" s="13" t="n"/>
      <c r="E2020" s="5" t="n"/>
      <c r="F2020" s="5" t="n"/>
      <c r="G2020" s="15" t="n"/>
      <c r="H2020" s="14" t="n"/>
      <c r="I2020" s="5" t="n"/>
      <c r="J2020" s="6">
        <f>IF(AND(B2020&amp;""="",F2020&amp;""=""),"",IFERROR(INDEX('المنتجات'!$B$5:$B$204,MATCH($F2020,'المنتجات'!$A$5:$A$204,0))&amp;"",""))</f>
        <v/>
      </c>
      <c r="K2020" s="18">
        <f>IF(AND(B2020&amp;""="",F2020&amp;""=""),"",IFERROR(INDEX('المنتجات'!$D$5:$D$204,MATCH($F2020,'المنتجات'!$A$5:$A$204,0))*G2020-H2020,0))</f>
        <v/>
      </c>
      <c r="L2020" s="18">
        <f>IF(AND(B2020&amp;""="",F2020&amp;""=""),"",IF(I2020="تم التسليم",IFERROR(INDEX('المحافظات'!$B$5:$B$44,MATCH($E2020,'المحافظات'!$A$5:$A$44,0)),0),0))</f>
        <v/>
      </c>
      <c r="M2020" s="18">
        <f>IF(AND(B2020&amp;""="",F2020&amp;""=""),"",IFERROR(INDEX('المنتجات'!$C$5:$C$204,MATCH($F2020,'المنتجات'!$A$5:$A$204,0))*G2020,0))</f>
        <v/>
      </c>
      <c r="N2020" s="18">
        <f>IF(AND(B2020&amp;""="",F2020&amp;""=""),"",IF(I2020="تم التسليم",IFERROR(INDEX('المحافظات'!$C$5:$C$44,MATCH($E2020,'المحافظات'!$A$5:$A$44,0)),0),IF(I2020="مرتجع",IFERROR(INDEX('المحافظات'!$D$5:$D$44,MATCH($E2020,'المحافظات'!$A$5:$A$44,0)),0),0)))</f>
        <v/>
      </c>
      <c r="O2020" s="18">
        <f>IF(AND(B2020&amp;""="",F2020&amp;""=""),"",IF(I2020="تم التسليم",K2020+L2020-M2020-N2020,IF(I2020="مرتجع",-N2020,IF(I2020="ملغي",0,""))))</f>
        <v/>
      </c>
      <c r="P2020" s="6">
        <f>IF(AND(B2020&amp;""="",F2020&amp;""=""),"",IF(NOT(ISNUMBER(MATCH(F2020,'المنتجات'!$A$5:$A$204,0))),"كود المنتج غير معروف",IF(NOT(ISNUMBER(MATCH(E2020,'المحافظات'!$A$5:$A$44,0))),"المنطقة غير معروفة",IF(K2020&lt;0,"الخصم أكبر من قيمة الطلب",IF(I2020&amp;""="","اكتب الحالة","")))))</f>
        <v/>
      </c>
    </row>
    <row r="2021">
      <c r="A2021" s="17" t="n"/>
      <c r="B2021" s="5" t="n"/>
      <c r="C2021" s="5" t="n"/>
      <c r="D2021" s="13" t="n"/>
      <c r="E2021" s="5" t="n"/>
      <c r="F2021" s="5" t="n"/>
      <c r="G2021" s="15" t="n"/>
      <c r="H2021" s="14" t="n"/>
      <c r="I2021" s="5" t="n"/>
      <c r="J2021" s="6">
        <f>IF(AND(B2021&amp;""="",F2021&amp;""=""),"",IFERROR(INDEX('المنتجات'!$B$5:$B$204,MATCH($F2021,'المنتجات'!$A$5:$A$204,0))&amp;"",""))</f>
        <v/>
      </c>
      <c r="K2021" s="18">
        <f>IF(AND(B2021&amp;""="",F2021&amp;""=""),"",IFERROR(INDEX('المنتجات'!$D$5:$D$204,MATCH($F2021,'المنتجات'!$A$5:$A$204,0))*G2021-H2021,0))</f>
        <v/>
      </c>
      <c r="L2021" s="18">
        <f>IF(AND(B2021&amp;""="",F2021&amp;""=""),"",IF(I2021="تم التسليم",IFERROR(INDEX('المحافظات'!$B$5:$B$44,MATCH($E2021,'المحافظات'!$A$5:$A$44,0)),0),0))</f>
        <v/>
      </c>
      <c r="M2021" s="18">
        <f>IF(AND(B2021&amp;""="",F2021&amp;""=""),"",IFERROR(INDEX('المنتجات'!$C$5:$C$204,MATCH($F2021,'المنتجات'!$A$5:$A$204,0))*G2021,0))</f>
        <v/>
      </c>
      <c r="N2021" s="18">
        <f>IF(AND(B2021&amp;""="",F2021&amp;""=""),"",IF(I2021="تم التسليم",IFERROR(INDEX('المحافظات'!$C$5:$C$44,MATCH($E2021,'المحافظات'!$A$5:$A$44,0)),0),IF(I2021="مرتجع",IFERROR(INDEX('المحافظات'!$D$5:$D$44,MATCH($E2021,'المحافظات'!$A$5:$A$44,0)),0),0)))</f>
        <v/>
      </c>
      <c r="O2021" s="18">
        <f>IF(AND(B2021&amp;""="",F2021&amp;""=""),"",IF(I2021="تم التسليم",K2021+L2021-M2021-N2021,IF(I2021="مرتجع",-N2021,IF(I2021="ملغي",0,""))))</f>
        <v/>
      </c>
      <c r="P2021" s="6">
        <f>IF(AND(B2021&amp;""="",F2021&amp;""=""),"",IF(NOT(ISNUMBER(MATCH(F2021,'المنتجات'!$A$5:$A$204,0))),"كود المنتج غير معروف",IF(NOT(ISNUMBER(MATCH(E2021,'المحافظات'!$A$5:$A$44,0))),"المنطقة غير معروفة",IF(K2021&lt;0,"الخصم أكبر من قيمة الطلب",IF(I2021&amp;""="","اكتب الحالة","")))))</f>
        <v/>
      </c>
    </row>
    <row r="2022">
      <c r="A2022" s="17" t="n"/>
      <c r="B2022" s="5" t="n"/>
      <c r="C2022" s="5" t="n"/>
      <c r="D2022" s="13" t="n"/>
      <c r="E2022" s="5" t="n"/>
      <c r="F2022" s="5" t="n"/>
      <c r="G2022" s="15" t="n"/>
      <c r="H2022" s="14" t="n"/>
      <c r="I2022" s="5" t="n"/>
      <c r="J2022" s="6">
        <f>IF(AND(B2022&amp;""="",F2022&amp;""=""),"",IFERROR(INDEX('المنتجات'!$B$5:$B$204,MATCH($F2022,'المنتجات'!$A$5:$A$204,0))&amp;"",""))</f>
        <v/>
      </c>
      <c r="K2022" s="18">
        <f>IF(AND(B2022&amp;""="",F2022&amp;""=""),"",IFERROR(INDEX('المنتجات'!$D$5:$D$204,MATCH($F2022,'المنتجات'!$A$5:$A$204,0))*G2022-H2022,0))</f>
        <v/>
      </c>
      <c r="L2022" s="18">
        <f>IF(AND(B2022&amp;""="",F2022&amp;""=""),"",IF(I2022="تم التسليم",IFERROR(INDEX('المحافظات'!$B$5:$B$44,MATCH($E2022,'المحافظات'!$A$5:$A$44,0)),0),0))</f>
        <v/>
      </c>
      <c r="M2022" s="18">
        <f>IF(AND(B2022&amp;""="",F2022&amp;""=""),"",IFERROR(INDEX('المنتجات'!$C$5:$C$204,MATCH($F2022,'المنتجات'!$A$5:$A$204,0))*G2022,0))</f>
        <v/>
      </c>
      <c r="N2022" s="18">
        <f>IF(AND(B2022&amp;""="",F2022&amp;""=""),"",IF(I2022="تم التسليم",IFERROR(INDEX('المحافظات'!$C$5:$C$44,MATCH($E2022,'المحافظات'!$A$5:$A$44,0)),0),IF(I2022="مرتجع",IFERROR(INDEX('المحافظات'!$D$5:$D$44,MATCH($E2022,'المحافظات'!$A$5:$A$44,0)),0),0)))</f>
        <v/>
      </c>
      <c r="O2022" s="18">
        <f>IF(AND(B2022&amp;""="",F2022&amp;""=""),"",IF(I2022="تم التسليم",K2022+L2022-M2022-N2022,IF(I2022="مرتجع",-N2022,IF(I2022="ملغي",0,""))))</f>
        <v/>
      </c>
      <c r="P2022" s="6">
        <f>IF(AND(B2022&amp;""="",F2022&amp;""=""),"",IF(NOT(ISNUMBER(MATCH(F2022,'المنتجات'!$A$5:$A$204,0))),"كود المنتج غير معروف",IF(NOT(ISNUMBER(MATCH(E2022,'المحافظات'!$A$5:$A$44,0))),"المنطقة غير معروفة",IF(K2022&lt;0,"الخصم أكبر من قيمة الطلب",IF(I2022&amp;""="","اكتب الحالة","")))))</f>
        <v/>
      </c>
    </row>
    <row r="2023">
      <c r="A2023" s="17" t="n"/>
      <c r="B2023" s="5" t="n"/>
      <c r="C2023" s="5" t="n"/>
      <c r="D2023" s="13" t="n"/>
      <c r="E2023" s="5" t="n"/>
      <c r="F2023" s="5" t="n"/>
      <c r="G2023" s="15" t="n"/>
      <c r="H2023" s="14" t="n"/>
      <c r="I2023" s="5" t="n"/>
      <c r="J2023" s="6">
        <f>IF(AND(B2023&amp;""="",F2023&amp;""=""),"",IFERROR(INDEX('المنتجات'!$B$5:$B$204,MATCH($F2023,'المنتجات'!$A$5:$A$204,0))&amp;"",""))</f>
        <v/>
      </c>
      <c r="K2023" s="18">
        <f>IF(AND(B2023&amp;""="",F2023&amp;""=""),"",IFERROR(INDEX('المنتجات'!$D$5:$D$204,MATCH($F2023,'المنتجات'!$A$5:$A$204,0))*G2023-H2023,0))</f>
        <v/>
      </c>
      <c r="L2023" s="18">
        <f>IF(AND(B2023&amp;""="",F2023&amp;""=""),"",IF(I2023="تم التسليم",IFERROR(INDEX('المحافظات'!$B$5:$B$44,MATCH($E2023,'المحافظات'!$A$5:$A$44,0)),0),0))</f>
        <v/>
      </c>
      <c r="M2023" s="18">
        <f>IF(AND(B2023&amp;""="",F2023&amp;""=""),"",IFERROR(INDEX('المنتجات'!$C$5:$C$204,MATCH($F2023,'المنتجات'!$A$5:$A$204,0))*G2023,0))</f>
        <v/>
      </c>
      <c r="N2023" s="18">
        <f>IF(AND(B2023&amp;""="",F2023&amp;""=""),"",IF(I2023="تم التسليم",IFERROR(INDEX('المحافظات'!$C$5:$C$44,MATCH($E2023,'المحافظات'!$A$5:$A$44,0)),0),IF(I2023="مرتجع",IFERROR(INDEX('المحافظات'!$D$5:$D$44,MATCH($E2023,'المحافظات'!$A$5:$A$44,0)),0),0)))</f>
        <v/>
      </c>
      <c r="O2023" s="18">
        <f>IF(AND(B2023&amp;""="",F2023&amp;""=""),"",IF(I2023="تم التسليم",K2023+L2023-M2023-N2023,IF(I2023="مرتجع",-N2023,IF(I2023="ملغي",0,""))))</f>
        <v/>
      </c>
      <c r="P2023" s="6">
        <f>IF(AND(B2023&amp;""="",F2023&amp;""=""),"",IF(NOT(ISNUMBER(MATCH(F2023,'المنتجات'!$A$5:$A$204,0))),"كود المنتج غير معروف",IF(NOT(ISNUMBER(MATCH(E2023,'المحافظات'!$A$5:$A$44,0))),"المنطقة غير معروفة",IF(K2023&lt;0,"الخصم أكبر من قيمة الطلب",IF(I2023&amp;""="","اكتب الحالة","")))))</f>
        <v/>
      </c>
    </row>
    <row r="2024">
      <c r="A2024" s="17" t="n"/>
      <c r="B2024" s="5" t="n"/>
      <c r="C2024" s="5" t="n"/>
      <c r="D2024" s="13" t="n"/>
      <c r="E2024" s="5" t="n"/>
      <c r="F2024" s="5" t="n"/>
      <c r="G2024" s="15" t="n"/>
      <c r="H2024" s="14" t="n"/>
      <c r="I2024" s="5" t="n"/>
      <c r="J2024" s="6">
        <f>IF(AND(B2024&amp;""="",F2024&amp;""=""),"",IFERROR(INDEX('المنتجات'!$B$5:$B$204,MATCH($F2024,'المنتجات'!$A$5:$A$204,0))&amp;"",""))</f>
        <v/>
      </c>
      <c r="K2024" s="18">
        <f>IF(AND(B2024&amp;""="",F2024&amp;""=""),"",IFERROR(INDEX('المنتجات'!$D$5:$D$204,MATCH($F2024,'المنتجات'!$A$5:$A$204,0))*G2024-H2024,0))</f>
        <v/>
      </c>
      <c r="L2024" s="18">
        <f>IF(AND(B2024&amp;""="",F2024&amp;""=""),"",IF(I2024="تم التسليم",IFERROR(INDEX('المحافظات'!$B$5:$B$44,MATCH($E2024,'المحافظات'!$A$5:$A$44,0)),0),0))</f>
        <v/>
      </c>
      <c r="M2024" s="18">
        <f>IF(AND(B2024&amp;""="",F2024&amp;""=""),"",IFERROR(INDEX('المنتجات'!$C$5:$C$204,MATCH($F2024,'المنتجات'!$A$5:$A$204,0))*G2024,0))</f>
        <v/>
      </c>
      <c r="N2024" s="18">
        <f>IF(AND(B2024&amp;""="",F2024&amp;""=""),"",IF(I2024="تم التسليم",IFERROR(INDEX('المحافظات'!$C$5:$C$44,MATCH($E2024,'المحافظات'!$A$5:$A$44,0)),0),IF(I2024="مرتجع",IFERROR(INDEX('المحافظات'!$D$5:$D$44,MATCH($E2024,'المحافظات'!$A$5:$A$44,0)),0),0)))</f>
        <v/>
      </c>
      <c r="O2024" s="18">
        <f>IF(AND(B2024&amp;""="",F2024&amp;""=""),"",IF(I2024="تم التسليم",K2024+L2024-M2024-N2024,IF(I2024="مرتجع",-N2024,IF(I2024="ملغي",0,""))))</f>
        <v/>
      </c>
      <c r="P2024" s="6">
        <f>IF(AND(B2024&amp;""="",F2024&amp;""=""),"",IF(NOT(ISNUMBER(MATCH(F2024,'المنتجات'!$A$5:$A$204,0))),"كود المنتج غير معروف",IF(NOT(ISNUMBER(MATCH(E2024,'المحافظات'!$A$5:$A$44,0))),"المنطقة غير معروفة",IF(K2024&lt;0,"الخصم أكبر من قيمة الطلب",IF(I2024&amp;""="","اكتب الحالة","")))))</f>
        <v/>
      </c>
    </row>
    <row r="2025">
      <c r="A2025" s="17" t="n"/>
      <c r="B2025" s="5" t="n"/>
      <c r="C2025" s="5" t="n"/>
      <c r="D2025" s="13" t="n"/>
      <c r="E2025" s="5" t="n"/>
      <c r="F2025" s="5" t="n"/>
      <c r="G2025" s="15" t="n"/>
      <c r="H2025" s="14" t="n"/>
      <c r="I2025" s="5" t="n"/>
      <c r="J2025" s="6">
        <f>IF(AND(B2025&amp;""="",F2025&amp;""=""),"",IFERROR(INDEX('المنتجات'!$B$5:$B$204,MATCH($F2025,'المنتجات'!$A$5:$A$204,0))&amp;"",""))</f>
        <v/>
      </c>
      <c r="K2025" s="18">
        <f>IF(AND(B2025&amp;""="",F2025&amp;""=""),"",IFERROR(INDEX('المنتجات'!$D$5:$D$204,MATCH($F2025,'المنتجات'!$A$5:$A$204,0))*G2025-H2025,0))</f>
        <v/>
      </c>
      <c r="L2025" s="18">
        <f>IF(AND(B2025&amp;""="",F2025&amp;""=""),"",IF(I2025="تم التسليم",IFERROR(INDEX('المحافظات'!$B$5:$B$44,MATCH($E2025,'المحافظات'!$A$5:$A$44,0)),0),0))</f>
        <v/>
      </c>
      <c r="M2025" s="18">
        <f>IF(AND(B2025&amp;""="",F2025&amp;""=""),"",IFERROR(INDEX('المنتجات'!$C$5:$C$204,MATCH($F2025,'المنتجات'!$A$5:$A$204,0))*G2025,0))</f>
        <v/>
      </c>
      <c r="N2025" s="18">
        <f>IF(AND(B2025&amp;""="",F2025&amp;""=""),"",IF(I2025="تم التسليم",IFERROR(INDEX('المحافظات'!$C$5:$C$44,MATCH($E2025,'المحافظات'!$A$5:$A$44,0)),0),IF(I2025="مرتجع",IFERROR(INDEX('المحافظات'!$D$5:$D$44,MATCH($E2025,'المحافظات'!$A$5:$A$44,0)),0),0)))</f>
        <v/>
      </c>
      <c r="O2025" s="18">
        <f>IF(AND(B2025&amp;""="",F2025&amp;""=""),"",IF(I2025="تم التسليم",K2025+L2025-M2025-N2025,IF(I2025="مرتجع",-N2025,IF(I2025="ملغي",0,""))))</f>
        <v/>
      </c>
      <c r="P2025" s="6">
        <f>IF(AND(B2025&amp;""="",F2025&amp;""=""),"",IF(NOT(ISNUMBER(MATCH(F2025,'المنتجات'!$A$5:$A$204,0))),"كود المنتج غير معروف",IF(NOT(ISNUMBER(MATCH(E2025,'المحافظات'!$A$5:$A$44,0))),"المنطقة غير معروفة",IF(K2025&lt;0,"الخصم أكبر من قيمة الطلب",IF(I2025&amp;""="","اكتب الحالة","")))))</f>
        <v/>
      </c>
    </row>
    <row r="2026">
      <c r="A2026" s="17" t="n"/>
      <c r="B2026" s="5" t="n"/>
      <c r="C2026" s="5" t="n"/>
      <c r="D2026" s="13" t="n"/>
      <c r="E2026" s="5" t="n"/>
      <c r="F2026" s="5" t="n"/>
      <c r="G2026" s="15" t="n"/>
      <c r="H2026" s="14" t="n"/>
      <c r="I2026" s="5" t="n"/>
      <c r="J2026" s="6">
        <f>IF(AND(B2026&amp;""="",F2026&amp;""=""),"",IFERROR(INDEX('المنتجات'!$B$5:$B$204,MATCH($F2026,'المنتجات'!$A$5:$A$204,0))&amp;"",""))</f>
        <v/>
      </c>
      <c r="K2026" s="18">
        <f>IF(AND(B2026&amp;""="",F2026&amp;""=""),"",IFERROR(INDEX('المنتجات'!$D$5:$D$204,MATCH($F2026,'المنتجات'!$A$5:$A$204,0))*G2026-H2026,0))</f>
        <v/>
      </c>
      <c r="L2026" s="18">
        <f>IF(AND(B2026&amp;""="",F2026&amp;""=""),"",IF(I2026="تم التسليم",IFERROR(INDEX('المحافظات'!$B$5:$B$44,MATCH($E2026,'المحافظات'!$A$5:$A$44,0)),0),0))</f>
        <v/>
      </c>
      <c r="M2026" s="18">
        <f>IF(AND(B2026&amp;""="",F2026&amp;""=""),"",IFERROR(INDEX('المنتجات'!$C$5:$C$204,MATCH($F2026,'المنتجات'!$A$5:$A$204,0))*G2026,0))</f>
        <v/>
      </c>
      <c r="N2026" s="18">
        <f>IF(AND(B2026&amp;""="",F2026&amp;""=""),"",IF(I2026="تم التسليم",IFERROR(INDEX('المحافظات'!$C$5:$C$44,MATCH($E2026,'المحافظات'!$A$5:$A$44,0)),0),IF(I2026="مرتجع",IFERROR(INDEX('المحافظات'!$D$5:$D$44,MATCH($E2026,'المحافظات'!$A$5:$A$44,0)),0),0)))</f>
        <v/>
      </c>
      <c r="O2026" s="18">
        <f>IF(AND(B2026&amp;""="",F2026&amp;""=""),"",IF(I2026="تم التسليم",K2026+L2026-M2026-N2026,IF(I2026="مرتجع",-N2026,IF(I2026="ملغي",0,""))))</f>
        <v/>
      </c>
      <c r="P2026" s="6">
        <f>IF(AND(B2026&amp;""="",F2026&amp;""=""),"",IF(NOT(ISNUMBER(MATCH(F2026,'المنتجات'!$A$5:$A$204,0))),"كود المنتج غير معروف",IF(NOT(ISNUMBER(MATCH(E2026,'المحافظات'!$A$5:$A$44,0))),"المنطقة غير معروفة",IF(K2026&lt;0,"الخصم أكبر من قيمة الطلب",IF(I2026&amp;""="","اكتب الحالة","")))))</f>
        <v/>
      </c>
    </row>
    <row r="2027">
      <c r="A2027" s="17" t="n"/>
      <c r="B2027" s="5" t="n"/>
      <c r="C2027" s="5" t="n"/>
      <c r="D2027" s="13" t="n"/>
      <c r="E2027" s="5" t="n"/>
      <c r="F2027" s="5" t="n"/>
      <c r="G2027" s="15" t="n"/>
      <c r="H2027" s="14" t="n"/>
      <c r="I2027" s="5" t="n"/>
      <c r="J2027" s="6">
        <f>IF(AND(B2027&amp;""="",F2027&amp;""=""),"",IFERROR(INDEX('المنتجات'!$B$5:$B$204,MATCH($F2027,'المنتجات'!$A$5:$A$204,0))&amp;"",""))</f>
        <v/>
      </c>
      <c r="K2027" s="18">
        <f>IF(AND(B2027&amp;""="",F2027&amp;""=""),"",IFERROR(INDEX('المنتجات'!$D$5:$D$204,MATCH($F2027,'المنتجات'!$A$5:$A$204,0))*G2027-H2027,0))</f>
        <v/>
      </c>
      <c r="L2027" s="18">
        <f>IF(AND(B2027&amp;""="",F2027&amp;""=""),"",IF(I2027="تم التسليم",IFERROR(INDEX('المحافظات'!$B$5:$B$44,MATCH($E2027,'المحافظات'!$A$5:$A$44,0)),0),0))</f>
        <v/>
      </c>
      <c r="M2027" s="18">
        <f>IF(AND(B2027&amp;""="",F2027&amp;""=""),"",IFERROR(INDEX('المنتجات'!$C$5:$C$204,MATCH($F2027,'المنتجات'!$A$5:$A$204,0))*G2027,0))</f>
        <v/>
      </c>
      <c r="N2027" s="18">
        <f>IF(AND(B2027&amp;""="",F2027&amp;""=""),"",IF(I2027="تم التسليم",IFERROR(INDEX('المحافظات'!$C$5:$C$44,MATCH($E2027,'المحافظات'!$A$5:$A$44,0)),0),IF(I2027="مرتجع",IFERROR(INDEX('المحافظات'!$D$5:$D$44,MATCH($E2027,'المحافظات'!$A$5:$A$44,0)),0),0)))</f>
        <v/>
      </c>
      <c r="O2027" s="18">
        <f>IF(AND(B2027&amp;""="",F2027&amp;""=""),"",IF(I2027="تم التسليم",K2027+L2027-M2027-N2027,IF(I2027="مرتجع",-N2027,IF(I2027="ملغي",0,""))))</f>
        <v/>
      </c>
      <c r="P2027" s="6">
        <f>IF(AND(B2027&amp;""="",F2027&amp;""=""),"",IF(NOT(ISNUMBER(MATCH(F2027,'المنتجات'!$A$5:$A$204,0))),"كود المنتج غير معروف",IF(NOT(ISNUMBER(MATCH(E2027,'المحافظات'!$A$5:$A$44,0))),"المنطقة غير معروفة",IF(K2027&lt;0,"الخصم أكبر من قيمة الطلب",IF(I2027&amp;""="","اكتب الحالة","")))))</f>
        <v/>
      </c>
    </row>
    <row r="2028">
      <c r="A2028" s="17" t="n"/>
      <c r="B2028" s="5" t="n"/>
      <c r="C2028" s="5" t="n"/>
      <c r="D2028" s="13" t="n"/>
      <c r="E2028" s="5" t="n"/>
      <c r="F2028" s="5" t="n"/>
      <c r="G2028" s="15" t="n"/>
      <c r="H2028" s="14" t="n"/>
      <c r="I2028" s="5" t="n"/>
      <c r="J2028" s="6">
        <f>IF(AND(B2028&amp;""="",F2028&amp;""=""),"",IFERROR(INDEX('المنتجات'!$B$5:$B$204,MATCH($F2028,'المنتجات'!$A$5:$A$204,0))&amp;"",""))</f>
        <v/>
      </c>
      <c r="K2028" s="18">
        <f>IF(AND(B2028&amp;""="",F2028&amp;""=""),"",IFERROR(INDEX('المنتجات'!$D$5:$D$204,MATCH($F2028,'المنتجات'!$A$5:$A$204,0))*G2028-H2028,0))</f>
        <v/>
      </c>
      <c r="L2028" s="18">
        <f>IF(AND(B2028&amp;""="",F2028&amp;""=""),"",IF(I2028="تم التسليم",IFERROR(INDEX('المحافظات'!$B$5:$B$44,MATCH($E2028,'المحافظات'!$A$5:$A$44,0)),0),0))</f>
        <v/>
      </c>
      <c r="M2028" s="18">
        <f>IF(AND(B2028&amp;""="",F2028&amp;""=""),"",IFERROR(INDEX('المنتجات'!$C$5:$C$204,MATCH($F2028,'المنتجات'!$A$5:$A$204,0))*G2028,0))</f>
        <v/>
      </c>
      <c r="N2028" s="18">
        <f>IF(AND(B2028&amp;""="",F2028&amp;""=""),"",IF(I2028="تم التسليم",IFERROR(INDEX('المحافظات'!$C$5:$C$44,MATCH($E2028,'المحافظات'!$A$5:$A$44,0)),0),IF(I2028="مرتجع",IFERROR(INDEX('المحافظات'!$D$5:$D$44,MATCH($E2028,'المحافظات'!$A$5:$A$44,0)),0),0)))</f>
        <v/>
      </c>
      <c r="O2028" s="18">
        <f>IF(AND(B2028&amp;""="",F2028&amp;""=""),"",IF(I2028="تم التسليم",K2028+L2028-M2028-N2028,IF(I2028="مرتجع",-N2028,IF(I2028="ملغي",0,""))))</f>
        <v/>
      </c>
      <c r="P2028" s="6">
        <f>IF(AND(B2028&amp;""="",F2028&amp;""=""),"",IF(NOT(ISNUMBER(MATCH(F2028,'المنتجات'!$A$5:$A$204,0))),"كود المنتج غير معروف",IF(NOT(ISNUMBER(MATCH(E2028,'المحافظات'!$A$5:$A$44,0))),"المنطقة غير معروفة",IF(K2028&lt;0,"الخصم أكبر من قيمة الطلب",IF(I2028&amp;""="","اكتب الحالة","")))))</f>
        <v/>
      </c>
    </row>
    <row r="2029">
      <c r="A2029" s="17" t="n"/>
      <c r="B2029" s="5" t="n"/>
      <c r="C2029" s="5" t="n"/>
      <c r="D2029" s="13" t="n"/>
      <c r="E2029" s="5" t="n"/>
      <c r="F2029" s="5" t="n"/>
      <c r="G2029" s="15" t="n"/>
      <c r="H2029" s="14" t="n"/>
      <c r="I2029" s="5" t="n"/>
      <c r="J2029" s="6">
        <f>IF(AND(B2029&amp;""="",F2029&amp;""=""),"",IFERROR(INDEX('المنتجات'!$B$5:$B$204,MATCH($F2029,'المنتجات'!$A$5:$A$204,0))&amp;"",""))</f>
        <v/>
      </c>
      <c r="K2029" s="18">
        <f>IF(AND(B2029&amp;""="",F2029&amp;""=""),"",IFERROR(INDEX('المنتجات'!$D$5:$D$204,MATCH($F2029,'المنتجات'!$A$5:$A$204,0))*G2029-H2029,0))</f>
        <v/>
      </c>
      <c r="L2029" s="18">
        <f>IF(AND(B2029&amp;""="",F2029&amp;""=""),"",IF(I2029="تم التسليم",IFERROR(INDEX('المحافظات'!$B$5:$B$44,MATCH($E2029,'المحافظات'!$A$5:$A$44,0)),0),0))</f>
        <v/>
      </c>
      <c r="M2029" s="18">
        <f>IF(AND(B2029&amp;""="",F2029&amp;""=""),"",IFERROR(INDEX('المنتجات'!$C$5:$C$204,MATCH($F2029,'المنتجات'!$A$5:$A$204,0))*G2029,0))</f>
        <v/>
      </c>
      <c r="N2029" s="18">
        <f>IF(AND(B2029&amp;""="",F2029&amp;""=""),"",IF(I2029="تم التسليم",IFERROR(INDEX('المحافظات'!$C$5:$C$44,MATCH($E2029,'المحافظات'!$A$5:$A$44,0)),0),IF(I2029="مرتجع",IFERROR(INDEX('المحافظات'!$D$5:$D$44,MATCH($E2029,'المحافظات'!$A$5:$A$44,0)),0),0)))</f>
        <v/>
      </c>
      <c r="O2029" s="18">
        <f>IF(AND(B2029&amp;""="",F2029&amp;""=""),"",IF(I2029="تم التسليم",K2029+L2029-M2029-N2029,IF(I2029="مرتجع",-N2029,IF(I2029="ملغي",0,""))))</f>
        <v/>
      </c>
      <c r="P2029" s="6">
        <f>IF(AND(B2029&amp;""="",F2029&amp;""=""),"",IF(NOT(ISNUMBER(MATCH(F2029,'المنتجات'!$A$5:$A$204,0))),"كود المنتج غير معروف",IF(NOT(ISNUMBER(MATCH(E2029,'المحافظات'!$A$5:$A$44,0))),"المنطقة غير معروفة",IF(K2029&lt;0,"الخصم أكبر من قيمة الطلب",IF(I2029&amp;""="","اكتب الحالة","")))))</f>
        <v/>
      </c>
    </row>
    <row r="2030">
      <c r="A2030" s="17" t="n"/>
      <c r="B2030" s="5" t="n"/>
      <c r="C2030" s="5" t="n"/>
      <c r="D2030" s="13" t="n"/>
      <c r="E2030" s="5" t="n"/>
      <c r="F2030" s="5" t="n"/>
      <c r="G2030" s="15" t="n"/>
      <c r="H2030" s="14" t="n"/>
      <c r="I2030" s="5" t="n"/>
      <c r="J2030" s="6">
        <f>IF(AND(B2030&amp;""="",F2030&amp;""=""),"",IFERROR(INDEX('المنتجات'!$B$5:$B$204,MATCH($F2030,'المنتجات'!$A$5:$A$204,0))&amp;"",""))</f>
        <v/>
      </c>
      <c r="K2030" s="18">
        <f>IF(AND(B2030&amp;""="",F2030&amp;""=""),"",IFERROR(INDEX('المنتجات'!$D$5:$D$204,MATCH($F2030,'المنتجات'!$A$5:$A$204,0))*G2030-H2030,0))</f>
        <v/>
      </c>
      <c r="L2030" s="18">
        <f>IF(AND(B2030&amp;""="",F2030&amp;""=""),"",IF(I2030="تم التسليم",IFERROR(INDEX('المحافظات'!$B$5:$B$44,MATCH($E2030,'المحافظات'!$A$5:$A$44,0)),0),0))</f>
        <v/>
      </c>
      <c r="M2030" s="18">
        <f>IF(AND(B2030&amp;""="",F2030&amp;""=""),"",IFERROR(INDEX('المنتجات'!$C$5:$C$204,MATCH($F2030,'المنتجات'!$A$5:$A$204,0))*G2030,0))</f>
        <v/>
      </c>
      <c r="N2030" s="18">
        <f>IF(AND(B2030&amp;""="",F2030&amp;""=""),"",IF(I2030="تم التسليم",IFERROR(INDEX('المحافظات'!$C$5:$C$44,MATCH($E2030,'المحافظات'!$A$5:$A$44,0)),0),IF(I2030="مرتجع",IFERROR(INDEX('المحافظات'!$D$5:$D$44,MATCH($E2030,'المحافظات'!$A$5:$A$44,0)),0),0)))</f>
        <v/>
      </c>
      <c r="O2030" s="18">
        <f>IF(AND(B2030&amp;""="",F2030&amp;""=""),"",IF(I2030="تم التسليم",K2030+L2030-M2030-N2030,IF(I2030="مرتجع",-N2030,IF(I2030="ملغي",0,""))))</f>
        <v/>
      </c>
      <c r="P2030" s="6">
        <f>IF(AND(B2030&amp;""="",F2030&amp;""=""),"",IF(NOT(ISNUMBER(MATCH(F2030,'المنتجات'!$A$5:$A$204,0))),"كود المنتج غير معروف",IF(NOT(ISNUMBER(MATCH(E2030,'المحافظات'!$A$5:$A$44,0))),"المنطقة غير معروفة",IF(K2030&lt;0,"الخصم أكبر من قيمة الطلب",IF(I2030&amp;""="","اكتب الحالة","")))))</f>
        <v/>
      </c>
    </row>
    <row r="2031">
      <c r="A2031" s="17" t="n"/>
      <c r="B2031" s="5" t="n"/>
      <c r="C2031" s="5" t="n"/>
      <c r="D2031" s="13" t="n"/>
      <c r="E2031" s="5" t="n"/>
      <c r="F2031" s="5" t="n"/>
      <c r="G2031" s="15" t="n"/>
      <c r="H2031" s="14" t="n"/>
      <c r="I2031" s="5" t="n"/>
      <c r="J2031" s="6">
        <f>IF(AND(B2031&amp;""="",F2031&amp;""=""),"",IFERROR(INDEX('المنتجات'!$B$5:$B$204,MATCH($F2031,'المنتجات'!$A$5:$A$204,0))&amp;"",""))</f>
        <v/>
      </c>
      <c r="K2031" s="18">
        <f>IF(AND(B2031&amp;""="",F2031&amp;""=""),"",IFERROR(INDEX('المنتجات'!$D$5:$D$204,MATCH($F2031,'المنتجات'!$A$5:$A$204,0))*G2031-H2031,0))</f>
        <v/>
      </c>
      <c r="L2031" s="18">
        <f>IF(AND(B2031&amp;""="",F2031&amp;""=""),"",IF(I2031="تم التسليم",IFERROR(INDEX('المحافظات'!$B$5:$B$44,MATCH($E2031,'المحافظات'!$A$5:$A$44,0)),0),0))</f>
        <v/>
      </c>
      <c r="M2031" s="18">
        <f>IF(AND(B2031&amp;""="",F2031&amp;""=""),"",IFERROR(INDEX('المنتجات'!$C$5:$C$204,MATCH($F2031,'المنتجات'!$A$5:$A$204,0))*G2031,0))</f>
        <v/>
      </c>
      <c r="N2031" s="18">
        <f>IF(AND(B2031&amp;""="",F2031&amp;""=""),"",IF(I2031="تم التسليم",IFERROR(INDEX('المحافظات'!$C$5:$C$44,MATCH($E2031,'المحافظات'!$A$5:$A$44,0)),0),IF(I2031="مرتجع",IFERROR(INDEX('المحافظات'!$D$5:$D$44,MATCH($E2031,'المحافظات'!$A$5:$A$44,0)),0),0)))</f>
        <v/>
      </c>
      <c r="O2031" s="18">
        <f>IF(AND(B2031&amp;""="",F2031&amp;""=""),"",IF(I2031="تم التسليم",K2031+L2031-M2031-N2031,IF(I2031="مرتجع",-N2031,IF(I2031="ملغي",0,""))))</f>
        <v/>
      </c>
      <c r="P2031" s="6">
        <f>IF(AND(B2031&amp;""="",F2031&amp;""=""),"",IF(NOT(ISNUMBER(MATCH(F2031,'المنتجات'!$A$5:$A$204,0))),"كود المنتج غير معروف",IF(NOT(ISNUMBER(MATCH(E2031,'المحافظات'!$A$5:$A$44,0))),"المنطقة غير معروفة",IF(K2031&lt;0,"الخصم أكبر من قيمة الطلب",IF(I2031&amp;""="","اكتب الحالة","")))))</f>
        <v/>
      </c>
    </row>
    <row r="2032">
      <c r="A2032" s="17" t="n"/>
      <c r="B2032" s="5" t="n"/>
      <c r="C2032" s="5" t="n"/>
      <c r="D2032" s="13" t="n"/>
      <c r="E2032" s="5" t="n"/>
      <c r="F2032" s="5" t="n"/>
      <c r="G2032" s="15" t="n"/>
      <c r="H2032" s="14" t="n"/>
      <c r="I2032" s="5" t="n"/>
      <c r="J2032" s="6">
        <f>IF(AND(B2032&amp;""="",F2032&amp;""=""),"",IFERROR(INDEX('المنتجات'!$B$5:$B$204,MATCH($F2032,'المنتجات'!$A$5:$A$204,0))&amp;"",""))</f>
        <v/>
      </c>
      <c r="K2032" s="18">
        <f>IF(AND(B2032&amp;""="",F2032&amp;""=""),"",IFERROR(INDEX('المنتجات'!$D$5:$D$204,MATCH($F2032,'المنتجات'!$A$5:$A$204,0))*G2032-H2032,0))</f>
        <v/>
      </c>
      <c r="L2032" s="18">
        <f>IF(AND(B2032&amp;""="",F2032&amp;""=""),"",IF(I2032="تم التسليم",IFERROR(INDEX('المحافظات'!$B$5:$B$44,MATCH($E2032,'المحافظات'!$A$5:$A$44,0)),0),0))</f>
        <v/>
      </c>
      <c r="M2032" s="18">
        <f>IF(AND(B2032&amp;""="",F2032&amp;""=""),"",IFERROR(INDEX('المنتجات'!$C$5:$C$204,MATCH($F2032,'المنتجات'!$A$5:$A$204,0))*G2032,0))</f>
        <v/>
      </c>
      <c r="N2032" s="18">
        <f>IF(AND(B2032&amp;""="",F2032&amp;""=""),"",IF(I2032="تم التسليم",IFERROR(INDEX('المحافظات'!$C$5:$C$44,MATCH($E2032,'المحافظات'!$A$5:$A$44,0)),0),IF(I2032="مرتجع",IFERROR(INDEX('المحافظات'!$D$5:$D$44,MATCH($E2032,'المحافظات'!$A$5:$A$44,0)),0),0)))</f>
        <v/>
      </c>
      <c r="O2032" s="18">
        <f>IF(AND(B2032&amp;""="",F2032&amp;""=""),"",IF(I2032="تم التسليم",K2032+L2032-M2032-N2032,IF(I2032="مرتجع",-N2032,IF(I2032="ملغي",0,""))))</f>
        <v/>
      </c>
      <c r="P2032" s="6">
        <f>IF(AND(B2032&amp;""="",F2032&amp;""=""),"",IF(NOT(ISNUMBER(MATCH(F2032,'المنتجات'!$A$5:$A$204,0))),"كود المنتج غير معروف",IF(NOT(ISNUMBER(MATCH(E2032,'المحافظات'!$A$5:$A$44,0))),"المنطقة غير معروفة",IF(K2032&lt;0,"الخصم أكبر من قيمة الطلب",IF(I2032&amp;""="","اكتب الحالة","")))))</f>
        <v/>
      </c>
    </row>
    <row r="2033">
      <c r="A2033" s="17" t="n"/>
      <c r="B2033" s="5" t="n"/>
      <c r="C2033" s="5" t="n"/>
      <c r="D2033" s="13" t="n"/>
      <c r="E2033" s="5" t="n"/>
      <c r="F2033" s="5" t="n"/>
      <c r="G2033" s="15" t="n"/>
      <c r="H2033" s="14" t="n"/>
      <c r="I2033" s="5" t="n"/>
      <c r="J2033" s="6">
        <f>IF(AND(B2033&amp;""="",F2033&amp;""=""),"",IFERROR(INDEX('المنتجات'!$B$5:$B$204,MATCH($F2033,'المنتجات'!$A$5:$A$204,0))&amp;"",""))</f>
        <v/>
      </c>
      <c r="K2033" s="18">
        <f>IF(AND(B2033&amp;""="",F2033&amp;""=""),"",IFERROR(INDEX('المنتجات'!$D$5:$D$204,MATCH($F2033,'المنتجات'!$A$5:$A$204,0))*G2033-H2033,0))</f>
        <v/>
      </c>
      <c r="L2033" s="18">
        <f>IF(AND(B2033&amp;""="",F2033&amp;""=""),"",IF(I2033="تم التسليم",IFERROR(INDEX('المحافظات'!$B$5:$B$44,MATCH($E2033,'المحافظات'!$A$5:$A$44,0)),0),0))</f>
        <v/>
      </c>
      <c r="M2033" s="18">
        <f>IF(AND(B2033&amp;""="",F2033&amp;""=""),"",IFERROR(INDEX('المنتجات'!$C$5:$C$204,MATCH($F2033,'المنتجات'!$A$5:$A$204,0))*G2033,0))</f>
        <v/>
      </c>
      <c r="N2033" s="18">
        <f>IF(AND(B2033&amp;""="",F2033&amp;""=""),"",IF(I2033="تم التسليم",IFERROR(INDEX('المحافظات'!$C$5:$C$44,MATCH($E2033,'المحافظات'!$A$5:$A$44,0)),0),IF(I2033="مرتجع",IFERROR(INDEX('المحافظات'!$D$5:$D$44,MATCH($E2033,'المحافظات'!$A$5:$A$44,0)),0),0)))</f>
        <v/>
      </c>
      <c r="O2033" s="18">
        <f>IF(AND(B2033&amp;""="",F2033&amp;""=""),"",IF(I2033="تم التسليم",K2033+L2033-M2033-N2033,IF(I2033="مرتجع",-N2033,IF(I2033="ملغي",0,""))))</f>
        <v/>
      </c>
      <c r="P2033" s="6">
        <f>IF(AND(B2033&amp;""="",F2033&amp;""=""),"",IF(NOT(ISNUMBER(MATCH(F2033,'المنتجات'!$A$5:$A$204,0))),"كود المنتج غير معروف",IF(NOT(ISNUMBER(MATCH(E2033,'المحافظات'!$A$5:$A$44,0))),"المنطقة غير معروفة",IF(K2033&lt;0,"الخصم أكبر من قيمة الطلب",IF(I2033&amp;""="","اكتب الحالة","")))))</f>
        <v/>
      </c>
    </row>
    <row r="2034">
      <c r="A2034" s="17" t="n"/>
      <c r="B2034" s="5" t="n"/>
      <c r="C2034" s="5" t="n"/>
      <c r="D2034" s="13" t="n"/>
      <c r="E2034" s="5" t="n"/>
      <c r="F2034" s="5" t="n"/>
      <c r="G2034" s="15" t="n"/>
      <c r="H2034" s="14" t="n"/>
      <c r="I2034" s="5" t="n"/>
      <c r="J2034" s="6">
        <f>IF(AND(B2034&amp;""="",F2034&amp;""=""),"",IFERROR(INDEX('المنتجات'!$B$5:$B$204,MATCH($F2034,'المنتجات'!$A$5:$A$204,0))&amp;"",""))</f>
        <v/>
      </c>
      <c r="K2034" s="18">
        <f>IF(AND(B2034&amp;""="",F2034&amp;""=""),"",IFERROR(INDEX('المنتجات'!$D$5:$D$204,MATCH($F2034,'المنتجات'!$A$5:$A$204,0))*G2034-H2034,0))</f>
        <v/>
      </c>
      <c r="L2034" s="18">
        <f>IF(AND(B2034&amp;""="",F2034&amp;""=""),"",IF(I2034="تم التسليم",IFERROR(INDEX('المحافظات'!$B$5:$B$44,MATCH($E2034,'المحافظات'!$A$5:$A$44,0)),0),0))</f>
        <v/>
      </c>
      <c r="M2034" s="18">
        <f>IF(AND(B2034&amp;""="",F2034&amp;""=""),"",IFERROR(INDEX('المنتجات'!$C$5:$C$204,MATCH($F2034,'المنتجات'!$A$5:$A$204,0))*G2034,0))</f>
        <v/>
      </c>
      <c r="N2034" s="18">
        <f>IF(AND(B2034&amp;""="",F2034&amp;""=""),"",IF(I2034="تم التسليم",IFERROR(INDEX('المحافظات'!$C$5:$C$44,MATCH($E2034,'المحافظات'!$A$5:$A$44,0)),0),IF(I2034="مرتجع",IFERROR(INDEX('المحافظات'!$D$5:$D$44,MATCH($E2034,'المحافظات'!$A$5:$A$44,0)),0),0)))</f>
        <v/>
      </c>
      <c r="O2034" s="18">
        <f>IF(AND(B2034&amp;""="",F2034&amp;""=""),"",IF(I2034="تم التسليم",K2034+L2034-M2034-N2034,IF(I2034="مرتجع",-N2034,IF(I2034="ملغي",0,""))))</f>
        <v/>
      </c>
      <c r="P2034" s="6">
        <f>IF(AND(B2034&amp;""="",F2034&amp;""=""),"",IF(NOT(ISNUMBER(MATCH(F2034,'المنتجات'!$A$5:$A$204,0))),"كود المنتج غير معروف",IF(NOT(ISNUMBER(MATCH(E2034,'المحافظات'!$A$5:$A$44,0))),"المنطقة غير معروفة",IF(K2034&lt;0,"الخصم أكبر من قيمة الطلب",IF(I2034&amp;""="","اكتب الحالة","")))))</f>
        <v/>
      </c>
    </row>
    <row r="2035">
      <c r="A2035" s="17" t="n"/>
      <c r="B2035" s="5" t="n"/>
      <c r="C2035" s="5" t="n"/>
      <c r="D2035" s="13" t="n"/>
      <c r="E2035" s="5" t="n"/>
      <c r="F2035" s="5" t="n"/>
      <c r="G2035" s="15" t="n"/>
      <c r="H2035" s="14" t="n"/>
      <c r="I2035" s="5" t="n"/>
      <c r="J2035" s="6">
        <f>IF(AND(B2035&amp;""="",F2035&amp;""=""),"",IFERROR(INDEX('المنتجات'!$B$5:$B$204,MATCH($F2035,'المنتجات'!$A$5:$A$204,0))&amp;"",""))</f>
        <v/>
      </c>
      <c r="K2035" s="18">
        <f>IF(AND(B2035&amp;""="",F2035&amp;""=""),"",IFERROR(INDEX('المنتجات'!$D$5:$D$204,MATCH($F2035,'المنتجات'!$A$5:$A$204,0))*G2035-H2035,0))</f>
        <v/>
      </c>
      <c r="L2035" s="18">
        <f>IF(AND(B2035&amp;""="",F2035&amp;""=""),"",IF(I2035="تم التسليم",IFERROR(INDEX('المحافظات'!$B$5:$B$44,MATCH($E2035,'المحافظات'!$A$5:$A$44,0)),0),0))</f>
        <v/>
      </c>
      <c r="M2035" s="18">
        <f>IF(AND(B2035&amp;""="",F2035&amp;""=""),"",IFERROR(INDEX('المنتجات'!$C$5:$C$204,MATCH($F2035,'المنتجات'!$A$5:$A$204,0))*G2035,0))</f>
        <v/>
      </c>
      <c r="N2035" s="18">
        <f>IF(AND(B2035&amp;""="",F2035&amp;""=""),"",IF(I2035="تم التسليم",IFERROR(INDEX('المحافظات'!$C$5:$C$44,MATCH($E2035,'المحافظات'!$A$5:$A$44,0)),0),IF(I2035="مرتجع",IFERROR(INDEX('المحافظات'!$D$5:$D$44,MATCH($E2035,'المحافظات'!$A$5:$A$44,0)),0),0)))</f>
        <v/>
      </c>
      <c r="O2035" s="18">
        <f>IF(AND(B2035&amp;""="",F2035&amp;""=""),"",IF(I2035="تم التسليم",K2035+L2035-M2035-N2035,IF(I2035="مرتجع",-N2035,IF(I2035="ملغي",0,""))))</f>
        <v/>
      </c>
      <c r="P2035" s="6">
        <f>IF(AND(B2035&amp;""="",F2035&amp;""=""),"",IF(NOT(ISNUMBER(MATCH(F2035,'المنتجات'!$A$5:$A$204,0))),"كود المنتج غير معروف",IF(NOT(ISNUMBER(MATCH(E2035,'المحافظات'!$A$5:$A$44,0))),"المنطقة غير معروفة",IF(K2035&lt;0,"الخصم أكبر من قيمة الطلب",IF(I2035&amp;""="","اكتب الحالة","")))))</f>
        <v/>
      </c>
    </row>
    <row r="2036">
      <c r="A2036" s="17" t="n"/>
      <c r="B2036" s="5" t="n"/>
      <c r="C2036" s="5" t="n"/>
      <c r="D2036" s="13" t="n"/>
      <c r="E2036" s="5" t="n"/>
      <c r="F2036" s="5" t="n"/>
      <c r="G2036" s="15" t="n"/>
      <c r="H2036" s="14" t="n"/>
      <c r="I2036" s="5" t="n"/>
      <c r="J2036" s="6">
        <f>IF(AND(B2036&amp;""="",F2036&amp;""=""),"",IFERROR(INDEX('المنتجات'!$B$5:$B$204,MATCH($F2036,'المنتجات'!$A$5:$A$204,0))&amp;"",""))</f>
        <v/>
      </c>
      <c r="K2036" s="18">
        <f>IF(AND(B2036&amp;""="",F2036&amp;""=""),"",IFERROR(INDEX('المنتجات'!$D$5:$D$204,MATCH($F2036,'المنتجات'!$A$5:$A$204,0))*G2036-H2036,0))</f>
        <v/>
      </c>
      <c r="L2036" s="18">
        <f>IF(AND(B2036&amp;""="",F2036&amp;""=""),"",IF(I2036="تم التسليم",IFERROR(INDEX('المحافظات'!$B$5:$B$44,MATCH($E2036,'المحافظات'!$A$5:$A$44,0)),0),0))</f>
        <v/>
      </c>
      <c r="M2036" s="18">
        <f>IF(AND(B2036&amp;""="",F2036&amp;""=""),"",IFERROR(INDEX('المنتجات'!$C$5:$C$204,MATCH($F2036,'المنتجات'!$A$5:$A$204,0))*G2036,0))</f>
        <v/>
      </c>
      <c r="N2036" s="18">
        <f>IF(AND(B2036&amp;""="",F2036&amp;""=""),"",IF(I2036="تم التسليم",IFERROR(INDEX('المحافظات'!$C$5:$C$44,MATCH($E2036,'المحافظات'!$A$5:$A$44,0)),0),IF(I2036="مرتجع",IFERROR(INDEX('المحافظات'!$D$5:$D$44,MATCH($E2036,'المحافظات'!$A$5:$A$44,0)),0),0)))</f>
        <v/>
      </c>
      <c r="O2036" s="18">
        <f>IF(AND(B2036&amp;""="",F2036&amp;""=""),"",IF(I2036="تم التسليم",K2036+L2036-M2036-N2036,IF(I2036="مرتجع",-N2036,IF(I2036="ملغي",0,""))))</f>
        <v/>
      </c>
      <c r="P2036" s="6">
        <f>IF(AND(B2036&amp;""="",F2036&amp;""=""),"",IF(NOT(ISNUMBER(MATCH(F2036,'المنتجات'!$A$5:$A$204,0))),"كود المنتج غير معروف",IF(NOT(ISNUMBER(MATCH(E2036,'المحافظات'!$A$5:$A$44,0))),"المنطقة غير معروفة",IF(K2036&lt;0,"الخصم أكبر من قيمة الطلب",IF(I2036&amp;""="","اكتب الحالة","")))))</f>
        <v/>
      </c>
    </row>
    <row r="2037">
      <c r="A2037" s="17" t="n"/>
      <c r="B2037" s="5" t="n"/>
      <c r="C2037" s="5" t="n"/>
      <c r="D2037" s="13" t="n"/>
      <c r="E2037" s="5" t="n"/>
      <c r="F2037" s="5" t="n"/>
      <c r="G2037" s="15" t="n"/>
      <c r="H2037" s="14" t="n"/>
      <c r="I2037" s="5" t="n"/>
      <c r="J2037" s="6">
        <f>IF(AND(B2037&amp;""="",F2037&amp;""=""),"",IFERROR(INDEX('المنتجات'!$B$5:$B$204,MATCH($F2037,'المنتجات'!$A$5:$A$204,0))&amp;"",""))</f>
        <v/>
      </c>
      <c r="K2037" s="18">
        <f>IF(AND(B2037&amp;""="",F2037&amp;""=""),"",IFERROR(INDEX('المنتجات'!$D$5:$D$204,MATCH($F2037,'المنتجات'!$A$5:$A$204,0))*G2037-H2037,0))</f>
        <v/>
      </c>
      <c r="L2037" s="18">
        <f>IF(AND(B2037&amp;""="",F2037&amp;""=""),"",IF(I2037="تم التسليم",IFERROR(INDEX('المحافظات'!$B$5:$B$44,MATCH($E2037,'المحافظات'!$A$5:$A$44,0)),0),0))</f>
        <v/>
      </c>
      <c r="M2037" s="18">
        <f>IF(AND(B2037&amp;""="",F2037&amp;""=""),"",IFERROR(INDEX('المنتجات'!$C$5:$C$204,MATCH($F2037,'المنتجات'!$A$5:$A$204,0))*G2037,0))</f>
        <v/>
      </c>
      <c r="N2037" s="18">
        <f>IF(AND(B2037&amp;""="",F2037&amp;""=""),"",IF(I2037="تم التسليم",IFERROR(INDEX('المحافظات'!$C$5:$C$44,MATCH($E2037,'المحافظات'!$A$5:$A$44,0)),0),IF(I2037="مرتجع",IFERROR(INDEX('المحافظات'!$D$5:$D$44,MATCH($E2037,'المحافظات'!$A$5:$A$44,0)),0),0)))</f>
        <v/>
      </c>
      <c r="O2037" s="18">
        <f>IF(AND(B2037&amp;""="",F2037&amp;""=""),"",IF(I2037="تم التسليم",K2037+L2037-M2037-N2037,IF(I2037="مرتجع",-N2037,IF(I2037="ملغي",0,""))))</f>
        <v/>
      </c>
      <c r="P2037" s="6">
        <f>IF(AND(B2037&amp;""="",F2037&amp;""=""),"",IF(NOT(ISNUMBER(MATCH(F2037,'المنتجات'!$A$5:$A$204,0))),"كود المنتج غير معروف",IF(NOT(ISNUMBER(MATCH(E2037,'المحافظات'!$A$5:$A$44,0))),"المنطقة غير معروفة",IF(K2037&lt;0,"الخصم أكبر من قيمة الطلب",IF(I2037&amp;""="","اكتب الحالة","")))))</f>
        <v/>
      </c>
    </row>
    <row r="2038">
      <c r="A2038" s="17" t="n"/>
      <c r="B2038" s="5" t="n"/>
      <c r="C2038" s="5" t="n"/>
      <c r="D2038" s="13" t="n"/>
      <c r="E2038" s="5" t="n"/>
      <c r="F2038" s="5" t="n"/>
      <c r="G2038" s="15" t="n"/>
      <c r="H2038" s="14" t="n"/>
      <c r="I2038" s="5" t="n"/>
      <c r="J2038" s="6">
        <f>IF(AND(B2038&amp;""="",F2038&amp;""=""),"",IFERROR(INDEX('المنتجات'!$B$5:$B$204,MATCH($F2038,'المنتجات'!$A$5:$A$204,0))&amp;"",""))</f>
        <v/>
      </c>
      <c r="K2038" s="18">
        <f>IF(AND(B2038&amp;""="",F2038&amp;""=""),"",IFERROR(INDEX('المنتجات'!$D$5:$D$204,MATCH($F2038,'المنتجات'!$A$5:$A$204,0))*G2038-H2038,0))</f>
        <v/>
      </c>
      <c r="L2038" s="18">
        <f>IF(AND(B2038&amp;""="",F2038&amp;""=""),"",IF(I2038="تم التسليم",IFERROR(INDEX('المحافظات'!$B$5:$B$44,MATCH($E2038,'المحافظات'!$A$5:$A$44,0)),0),0))</f>
        <v/>
      </c>
      <c r="M2038" s="18">
        <f>IF(AND(B2038&amp;""="",F2038&amp;""=""),"",IFERROR(INDEX('المنتجات'!$C$5:$C$204,MATCH($F2038,'المنتجات'!$A$5:$A$204,0))*G2038,0))</f>
        <v/>
      </c>
      <c r="N2038" s="18">
        <f>IF(AND(B2038&amp;""="",F2038&amp;""=""),"",IF(I2038="تم التسليم",IFERROR(INDEX('المحافظات'!$C$5:$C$44,MATCH($E2038,'المحافظات'!$A$5:$A$44,0)),0),IF(I2038="مرتجع",IFERROR(INDEX('المحافظات'!$D$5:$D$44,MATCH($E2038,'المحافظات'!$A$5:$A$44,0)),0),0)))</f>
        <v/>
      </c>
      <c r="O2038" s="18">
        <f>IF(AND(B2038&amp;""="",F2038&amp;""=""),"",IF(I2038="تم التسليم",K2038+L2038-M2038-N2038,IF(I2038="مرتجع",-N2038,IF(I2038="ملغي",0,""))))</f>
        <v/>
      </c>
      <c r="P2038" s="6">
        <f>IF(AND(B2038&amp;""="",F2038&amp;""=""),"",IF(NOT(ISNUMBER(MATCH(F2038,'المنتجات'!$A$5:$A$204,0))),"كود المنتج غير معروف",IF(NOT(ISNUMBER(MATCH(E2038,'المحافظات'!$A$5:$A$44,0))),"المنطقة غير معروفة",IF(K2038&lt;0,"الخصم أكبر من قيمة الطلب",IF(I2038&amp;""="","اكتب الحالة","")))))</f>
        <v/>
      </c>
    </row>
    <row r="2039">
      <c r="A2039" s="17" t="n"/>
      <c r="B2039" s="5" t="n"/>
      <c r="C2039" s="5" t="n"/>
      <c r="D2039" s="13" t="n"/>
      <c r="E2039" s="5" t="n"/>
      <c r="F2039" s="5" t="n"/>
      <c r="G2039" s="15" t="n"/>
      <c r="H2039" s="14" t="n"/>
      <c r="I2039" s="5" t="n"/>
      <c r="J2039" s="6">
        <f>IF(AND(B2039&amp;""="",F2039&amp;""=""),"",IFERROR(INDEX('المنتجات'!$B$5:$B$204,MATCH($F2039,'المنتجات'!$A$5:$A$204,0))&amp;"",""))</f>
        <v/>
      </c>
      <c r="K2039" s="18">
        <f>IF(AND(B2039&amp;""="",F2039&amp;""=""),"",IFERROR(INDEX('المنتجات'!$D$5:$D$204,MATCH($F2039,'المنتجات'!$A$5:$A$204,0))*G2039-H2039,0))</f>
        <v/>
      </c>
      <c r="L2039" s="18">
        <f>IF(AND(B2039&amp;""="",F2039&amp;""=""),"",IF(I2039="تم التسليم",IFERROR(INDEX('المحافظات'!$B$5:$B$44,MATCH($E2039,'المحافظات'!$A$5:$A$44,0)),0),0))</f>
        <v/>
      </c>
      <c r="M2039" s="18">
        <f>IF(AND(B2039&amp;""="",F2039&amp;""=""),"",IFERROR(INDEX('المنتجات'!$C$5:$C$204,MATCH($F2039,'المنتجات'!$A$5:$A$204,0))*G2039,0))</f>
        <v/>
      </c>
      <c r="N2039" s="18">
        <f>IF(AND(B2039&amp;""="",F2039&amp;""=""),"",IF(I2039="تم التسليم",IFERROR(INDEX('المحافظات'!$C$5:$C$44,MATCH($E2039,'المحافظات'!$A$5:$A$44,0)),0),IF(I2039="مرتجع",IFERROR(INDEX('المحافظات'!$D$5:$D$44,MATCH($E2039,'المحافظات'!$A$5:$A$44,0)),0),0)))</f>
        <v/>
      </c>
      <c r="O2039" s="18">
        <f>IF(AND(B2039&amp;""="",F2039&amp;""=""),"",IF(I2039="تم التسليم",K2039+L2039-M2039-N2039,IF(I2039="مرتجع",-N2039,IF(I2039="ملغي",0,""))))</f>
        <v/>
      </c>
      <c r="P2039" s="6">
        <f>IF(AND(B2039&amp;""="",F2039&amp;""=""),"",IF(NOT(ISNUMBER(MATCH(F2039,'المنتجات'!$A$5:$A$204,0))),"كود المنتج غير معروف",IF(NOT(ISNUMBER(MATCH(E2039,'المحافظات'!$A$5:$A$44,0))),"المنطقة غير معروفة",IF(K2039&lt;0,"الخصم أكبر من قيمة الطلب",IF(I2039&amp;""="","اكتب الحالة","")))))</f>
        <v/>
      </c>
    </row>
    <row r="2040">
      <c r="A2040" s="17" t="n"/>
      <c r="B2040" s="5" t="n"/>
      <c r="C2040" s="5" t="n"/>
      <c r="D2040" s="13" t="n"/>
      <c r="E2040" s="5" t="n"/>
      <c r="F2040" s="5" t="n"/>
      <c r="G2040" s="15" t="n"/>
      <c r="H2040" s="14" t="n"/>
      <c r="I2040" s="5" t="n"/>
      <c r="J2040" s="6">
        <f>IF(AND(B2040&amp;""="",F2040&amp;""=""),"",IFERROR(INDEX('المنتجات'!$B$5:$B$204,MATCH($F2040,'المنتجات'!$A$5:$A$204,0))&amp;"",""))</f>
        <v/>
      </c>
      <c r="K2040" s="18">
        <f>IF(AND(B2040&amp;""="",F2040&amp;""=""),"",IFERROR(INDEX('المنتجات'!$D$5:$D$204,MATCH($F2040,'المنتجات'!$A$5:$A$204,0))*G2040-H2040,0))</f>
        <v/>
      </c>
      <c r="L2040" s="18">
        <f>IF(AND(B2040&amp;""="",F2040&amp;""=""),"",IF(I2040="تم التسليم",IFERROR(INDEX('المحافظات'!$B$5:$B$44,MATCH($E2040,'المحافظات'!$A$5:$A$44,0)),0),0))</f>
        <v/>
      </c>
      <c r="M2040" s="18">
        <f>IF(AND(B2040&amp;""="",F2040&amp;""=""),"",IFERROR(INDEX('المنتجات'!$C$5:$C$204,MATCH($F2040,'المنتجات'!$A$5:$A$204,0))*G2040,0))</f>
        <v/>
      </c>
      <c r="N2040" s="18">
        <f>IF(AND(B2040&amp;""="",F2040&amp;""=""),"",IF(I2040="تم التسليم",IFERROR(INDEX('المحافظات'!$C$5:$C$44,MATCH($E2040,'المحافظات'!$A$5:$A$44,0)),0),IF(I2040="مرتجع",IFERROR(INDEX('المحافظات'!$D$5:$D$44,MATCH($E2040,'المحافظات'!$A$5:$A$44,0)),0),0)))</f>
        <v/>
      </c>
      <c r="O2040" s="18">
        <f>IF(AND(B2040&amp;""="",F2040&amp;""=""),"",IF(I2040="تم التسليم",K2040+L2040-M2040-N2040,IF(I2040="مرتجع",-N2040,IF(I2040="ملغي",0,""))))</f>
        <v/>
      </c>
      <c r="P2040" s="6">
        <f>IF(AND(B2040&amp;""="",F2040&amp;""=""),"",IF(NOT(ISNUMBER(MATCH(F2040,'المنتجات'!$A$5:$A$204,0))),"كود المنتج غير معروف",IF(NOT(ISNUMBER(MATCH(E2040,'المحافظات'!$A$5:$A$44,0))),"المنطقة غير معروفة",IF(K2040&lt;0,"الخصم أكبر من قيمة الطلب",IF(I2040&amp;""="","اكتب الحالة","")))))</f>
        <v/>
      </c>
    </row>
    <row r="2041">
      <c r="A2041" s="17" t="n"/>
      <c r="B2041" s="5" t="n"/>
      <c r="C2041" s="5" t="n"/>
      <c r="D2041" s="13" t="n"/>
      <c r="E2041" s="5" t="n"/>
      <c r="F2041" s="5" t="n"/>
      <c r="G2041" s="15" t="n"/>
      <c r="H2041" s="14" t="n"/>
      <c r="I2041" s="5" t="n"/>
      <c r="J2041" s="6">
        <f>IF(AND(B2041&amp;""="",F2041&amp;""=""),"",IFERROR(INDEX('المنتجات'!$B$5:$B$204,MATCH($F2041,'المنتجات'!$A$5:$A$204,0))&amp;"",""))</f>
        <v/>
      </c>
      <c r="K2041" s="18">
        <f>IF(AND(B2041&amp;""="",F2041&amp;""=""),"",IFERROR(INDEX('المنتجات'!$D$5:$D$204,MATCH($F2041,'المنتجات'!$A$5:$A$204,0))*G2041-H2041,0))</f>
        <v/>
      </c>
      <c r="L2041" s="18">
        <f>IF(AND(B2041&amp;""="",F2041&amp;""=""),"",IF(I2041="تم التسليم",IFERROR(INDEX('المحافظات'!$B$5:$B$44,MATCH($E2041,'المحافظات'!$A$5:$A$44,0)),0),0))</f>
        <v/>
      </c>
      <c r="M2041" s="18">
        <f>IF(AND(B2041&amp;""="",F2041&amp;""=""),"",IFERROR(INDEX('المنتجات'!$C$5:$C$204,MATCH($F2041,'المنتجات'!$A$5:$A$204,0))*G2041,0))</f>
        <v/>
      </c>
      <c r="N2041" s="18">
        <f>IF(AND(B2041&amp;""="",F2041&amp;""=""),"",IF(I2041="تم التسليم",IFERROR(INDEX('المحافظات'!$C$5:$C$44,MATCH($E2041,'المحافظات'!$A$5:$A$44,0)),0),IF(I2041="مرتجع",IFERROR(INDEX('المحافظات'!$D$5:$D$44,MATCH($E2041,'المحافظات'!$A$5:$A$44,0)),0),0)))</f>
        <v/>
      </c>
      <c r="O2041" s="18">
        <f>IF(AND(B2041&amp;""="",F2041&amp;""=""),"",IF(I2041="تم التسليم",K2041+L2041-M2041-N2041,IF(I2041="مرتجع",-N2041,IF(I2041="ملغي",0,""))))</f>
        <v/>
      </c>
      <c r="P2041" s="6">
        <f>IF(AND(B2041&amp;""="",F2041&amp;""=""),"",IF(NOT(ISNUMBER(MATCH(F2041,'المنتجات'!$A$5:$A$204,0))),"كود المنتج غير معروف",IF(NOT(ISNUMBER(MATCH(E2041,'المحافظات'!$A$5:$A$44,0))),"المنطقة غير معروفة",IF(K2041&lt;0,"الخصم أكبر من قيمة الطلب",IF(I2041&amp;""="","اكتب الحالة","")))))</f>
        <v/>
      </c>
    </row>
    <row r="2042">
      <c r="A2042" s="17" t="n"/>
      <c r="B2042" s="5" t="n"/>
      <c r="C2042" s="5" t="n"/>
      <c r="D2042" s="13" t="n"/>
      <c r="E2042" s="5" t="n"/>
      <c r="F2042" s="5" t="n"/>
      <c r="G2042" s="15" t="n"/>
      <c r="H2042" s="14" t="n"/>
      <c r="I2042" s="5" t="n"/>
      <c r="J2042" s="6">
        <f>IF(AND(B2042&amp;""="",F2042&amp;""=""),"",IFERROR(INDEX('المنتجات'!$B$5:$B$204,MATCH($F2042,'المنتجات'!$A$5:$A$204,0))&amp;"",""))</f>
        <v/>
      </c>
      <c r="K2042" s="18">
        <f>IF(AND(B2042&amp;""="",F2042&amp;""=""),"",IFERROR(INDEX('المنتجات'!$D$5:$D$204,MATCH($F2042,'المنتجات'!$A$5:$A$204,0))*G2042-H2042,0))</f>
        <v/>
      </c>
      <c r="L2042" s="18">
        <f>IF(AND(B2042&amp;""="",F2042&amp;""=""),"",IF(I2042="تم التسليم",IFERROR(INDEX('المحافظات'!$B$5:$B$44,MATCH($E2042,'المحافظات'!$A$5:$A$44,0)),0),0))</f>
        <v/>
      </c>
      <c r="M2042" s="18">
        <f>IF(AND(B2042&amp;""="",F2042&amp;""=""),"",IFERROR(INDEX('المنتجات'!$C$5:$C$204,MATCH($F2042,'المنتجات'!$A$5:$A$204,0))*G2042,0))</f>
        <v/>
      </c>
      <c r="N2042" s="18">
        <f>IF(AND(B2042&amp;""="",F2042&amp;""=""),"",IF(I2042="تم التسليم",IFERROR(INDEX('المحافظات'!$C$5:$C$44,MATCH($E2042,'المحافظات'!$A$5:$A$44,0)),0),IF(I2042="مرتجع",IFERROR(INDEX('المحافظات'!$D$5:$D$44,MATCH($E2042,'المحافظات'!$A$5:$A$44,0)),0),0)))</f>
        <v/>
      </c>
      <c r="O2042" s="18">
        <f>IF(AND(B2042&amp;""="",F2042&amp;""=""),"",IF(I2042="تم التسليم",K2042+L2042-M2042-N2042,IF(I2042="مرتجع",-N2042,IF(I2042="ملغي",0,""))))</f>
        <v/>
      </c>
      <c r="P2042" s="6">
        <f>IF(AND(B2042&amp;""="",F2042&amp;""=""),"",IF(NOT(ISNUMBER(MATCH(F2042,'المنتجات'!$A$5:$A$204,0))),"كود المنتج غير معروف",IF(NOT(ISNUMBER(MATCH(E2042,'المحافظات'!$A$5:$A$44,0))),"المنطقة غير معروفة",IF(K2042&lt;0,"الخصم أكبر من قيمة الطلب",IF(I2042&amp;""="","اكتب الحالة","")))))</f>
        <v/>
      </c>
    </row>
    <row r="2043">
      <c r="A2043" s="17" t="n"/>
      <c r="B2043" s="5" t="n"/>
      <c r="C2043" s="5" t="n"/>
      <c r="D2043" s="13" t="n"/>
      <c r="E2043" s="5" t="n"/>
      <c r="F2043" s="5" t="n"/>
      <c r="G2043" s="15" t="n"/>
      <c r="H2043" s="14" t="n"/>
      <c r="I2043" s="5" t="n"/>
      <c r="J2043" s="6">
        <f>IF(AND(B2043&amp;""="",F2043&amp;""=""),"",IFERROR(INDEX('المنتجات'!$B$5:$B$204,MATCH($F2043,'المنتجات'!$A$5:$A$204,0))&amp;"",""))</f>
        <v/>
      </c>
      <c r="K2043" s="18">
        <f>IF(AND(B2043&amp;""="",F2043&amp;""=""),"",IFERROR(INDEX('المنتجات'!$D$5:$D$204,MATCH($F2043,'المنتجات'!$A$5:$A$204,0))*G2043-H2043,0))</f>
        <v/>
      </c>
      <c r="L2043" s="18">
        <f>IF(AND(B2043&amp;""="",F2043&amp;""=""),"",IF(I2043="تم التسليم",IFERROR(INDEX('المحافظات'!$B$5:$B$44,MATCH($E2043,'المحافظات'!$A$5:$A$44,0)),0),0))</f>
        <v/>
      </c>
      <c r="M2043" s="18">
        <f>IF(AND(B2043&amp;""="",F2043&amp;""=""),"",IFERROR(INDEX('المنتجات'!$C$5:$C$204,MATCH($F2043,'المنتجات'!$A$5:$A$204,0))*G2043,0))</f>
        <v/>
      </c>
      <c r="N2043" s="18">
        <f>IF(AND(B2043&amp;""="",F2043&amp;""=""),"",IF(I2043="تم التسليم",IFERROR(INDEX('المحافظات'!$C$5:$C$44,MATCH($E2043,'المحافظات'!$A$5:$A$44,0)),0),IF(I2043="مرتجع",IFERROR(INDEX('المحافظات'!$D$5:$D$44,MATCH($E2043,'المحافظات'!$A$5:$A$44,0)),0),0)))</f>
        <v/>
      </c>
      <c r="O2043" s="18">
        <f>IF(AND(B2043&amp;""="",F2043&amp;""=""),"",IF(I2043="تم التسليم",K2043+L2043-M2043-N2043,IF(I2043="مرتجع",-N2043,IF(I2043="ملغي",0,""))))</f>
        <v/>
      </c>
      <c r="P2043" s="6">
        <f>IF(AND(B2043&amp;""="",F2043&amp;""=""),"",IF(NOT(ISNUMBER(MATCH(F2043,'المنتجات'!$A$5:$A$204,0))),"كود المنتج غير معروف",IF(NOT(ISNUMBER(MATCH(E2043,'المحافظات'!$A$5:$A$44,0))),"المنطقة غير معروفة",IF(K2043&lt;0,"الخصم أكبر من قيمة الطلب",IF(I2043&amp;""="","اكتب الحالة","")))))</f>
        <v/>
      </c>
    </row>
    <row r="2044">
      <c r="A2044" s="17" t="n"/>
      <c r="B2044" s="5" t="n"/>
      <c r="C2044" s="5" t="n"/>
      <c r="D2044" s="13" t="n"/>
      <c r="E2044" s="5" t="n"/>
      <c r="F2044" s="5" t="n"/>
      <c r="G2044" s="15" t="n"/>
      <c r="H2044" s="14" t="n"/>
      <c r="I2044" s="5" t="n"/>
      <c r="J2044" s="6">
        <f>IF(AND(B2044&amp;""="",F2044&amp;""=""),"",IFERROR(INDEX('المنتجات'!$B$5:$B$204,MATCH($F2044,'المنتجات'!$A$5:$A$204,0))&amp;"",""))</f>
        <v/>
      </c>
      <c r="K2044" s="18">
        <f>IF(AND(B2044&amp;""="",F2044&amp;""=""),"",IFERROR(INDEX('المنتجات'!$D$5:$D$204,MATCH($F2044,'المنتجات'!$A$5:$A$204,0))*G2044-H2044,0))</f>
        <v/>
      </c>
      <c r="L2044" s="18">
        <f>IF(AND(B2044&amp;""="",F2044&amp;""=""),"",IF(I2044="تم التسليم",IFERROR(INDEX('المحافظات'!$B$5:$B$44,MATCH($E2044,'المحافظات'!$A$5:$A$44,0)),0),0))</f>
        <v/>
      </c>
      <c r="M2044" s="18">
        <f>IF(AND(B2044&amp;""="",F2044&amp;""=""),"",IFERROR(INDEX('المنتجات'!$C$5:$C$204,MATCH($F2044,'المنتجات'!$A$5:$A$204,0))*G2044,0))</f>
        <v/>
      </c>
      <c r="N2044" s="18">
        <f>IF(AND(B2044&amp;""="",F2044&amp;""=""),"",IF(I2044="تم التسليم",IFERROR(INDEX('المحافظات'!$C$5:$C$44,MATCH($E2044,'المحافظات'!$A$5:$A$44,0)),0),IF(I2044="مرتجع",IFERROR(INDEX('المحافظات'!$D$5:$D$44,MATCH($E2044,'المحافظات'!$A$5:$A$44,0)),0),0)))</f>
        <v/>
      </c>
      <c r="O2044" s="18">
        <f>IF(AND(B2044&amp;""="",F2044&amp;""=""),"",IF(I2044="تم التسليم",K2044+L2044-M2044-N2044,IF(I2044="مرتجع",-N2044,IF(I2044="ملغي",0,""))))</f>
        <v/>
      </c>
      <c r="P2044" s="6">
        <f>IF(AND(B2044&amp;""="",F2044&amp;""=""),"",IF(NOT(ISNUMBER(MATCH(F2044,'المنتجات'!$A$5:$A$204,0))),"كود المنتج غير معروف",IF(NOT(ISNUMBER(MATCH(E2044,'المحافظات'!$A$5:$A$44,0))),"المنطقة غير معروفة",IF(K2044&lt;0,"الخصم أكبر من قيمة الطلب",IF(I2044&amp;""="","اكتب الحالة","")))))</f>
        <v/>
      </c>
    </row>
    <row r="2045">
      <c r="A2045" s="17" t="n"/>
      <c r="B2045" s="5" t="n"/>
      <c r="C2045" s="5" t="n"/>
      <c r="D2045" s="13" t="n"/>
      <c r="E2045" s="5" t="n"/>
      <c r="F2045" s="5" t="n"/>
      <c r="G2045" s="15" t="n"/>
      <c r="H2045" s="14" t="n"/>
      <c r="I2045" s="5" t="n"/>
      <c r="J2045" s="6">
        <f>IF(AND(B2045&amp;""="",F2045&amp;""=""),"",IFERROR(INDEX('المنتجات'!$B$5:$B$204,MATCH($F2045,'المنتجات'!$A$5:$A$204,0))&amp;"",""))</f>
        <v/>
      </c>
      <c r="K2045" s="18">
        <f>IF(AND(B2045&amp;""="",F2045&amp;""=""),"",IFERROR(INDEX('المنتجات'!$D$5:$D$204,MATCH($F2045,'المنتجات'!$A$5:$A$204,0))*G2045-H2045,0))</f>
        <v/>
      </c>
      <c r="L2045" s="18">
        <f>IF(AND(B2045&amp;""="",F2045&amp;""=""),"",IF(I2045="تم التسليم",IFERROR(INDEX('المحافظات'!$B$5:$B$44,MATCH($E2045,'المحافظات'!$A$5:$A$44,0)),0),0))</f>
        <v/>
      </c>
      <c r="M2045" s="18">
        <f>IF(AND(B2045&amp;""="",F2045&amp;""=""),"",IFERROR(INDEX('المنتجات'!$C$5:$C$204,MATCH($F2045,'المنتجات'!$A$5:$A$204,0))*G2045,0))</f>
        <v/>
      </c>
      <c r="N2045" s="18">
        <f>IF(AND(B2045&amp;""="",F2045&amp;""=""),"",IF(I2045="تم التسليم",IFERROR(INDEX('المحافظات'!$C$5:$C$44,MATCH($E2045,'المحافظات'!$A$5:$A$44,0)),0),IF(I2045="مرتجع",IFERROR(INDEX('المحافظات'!$D$5:$D$44,MATCH($E2045,'المحافظات'!$A$5:$A$44,0)),0),0)))</f>
        <v/>
      </c>
      <c r="O2045" s="18">
        <f>IF(AND(B2045&amp;""="",F2045&amp;""=""),"",IF(I2045="تم التسليم",K2045+L2045-M2045-N2045,IF(I2045="مرتجع",-N2045,IF(I2045="ملغي",0,""))))</f>
        <v/>
      </c>
      <c r="P2045" s="6">
        <f>IF(AND(B2045&amp;""="",F2045&amp;""=""),"",IF(NOT(ISNUMBER(MATCH(F2045,'المنتجات'!$A$5:$A$204,0))),"كود المنتج غير معروف",IF(NOT(ISNUMBER(MATCH(E2045,'المحافظات'!$A$5:$A$44,0))),"المنطقة غير معروفة",IF(K2045&lt;0,"الخصم أكبر من قيمة الطلب",IF(I2045&amp;""="","اكتب الحالة","")))))</f>
        <v/>
      </c>
    </row>
    <row r="2046">
      <c r="A2046" s="17" t="n"/>
      <c r="B2046" s="5" t="n"/>
      <c r="C2046" s="5" t="n"/>
      <c r="D2046" s="13" t="n"/>
      <c r="E2046" s="5" t="n"/>
      <c r="F2046" s="5" t="n"/>
      <c r="G2046" s="15" t="n"/>
      <c r="H2046" s="14" t="n"/>
      <c r="I2046" s="5" t="n"/>
      <c r="J2046" s="6">
        <f>IF(AND(B2046&amp;""="",F2046&amp;""=""),"",IFERROR(INDEX('المنتجات'!$B$5:$B$204,MATCH($F2046,'المنتجات'!$A$5:$A$204,0))&amp;"",""))</f>
        <v/>
      </c>
      <c r="K2046" s="18">
        <f>IF(AND(B2046&amp;""="",F2046&amp;""=""),"",IFERROR(INDEX('المنتجات'!$D$5:$D$204,MATCH($F2046,'المنتجات'!$A$5:$A$204,0))*G2046-H2046,0))</f>
        <v/>
      </c>
      <c r="L2046" s="18">
        <f>IF(AND(B2046&amp;""="",F2046&amp;""=""),"",IF(I2046="تم التسليم",IFERROR(INDEX('المحافظات'!$B$5:$B$44,MATCH($E2046,'المحافظات'!$A$5:$A$44,0)),0),0))</f>
        <v/>
      </c>
      <c r="M2046" s="18">
        <f>IF(AND(B2046&amp;""="",F2046&amp;""=""),"",IFERROR(INDEX('المنتجات'!$C$5:$C$204,MATCH($F2046,'المنتجات'!$A$5:$A$204,0))*G2046,0))</f>
        <v/>
      </c>
      <c r="N2046" s="18">
        <f>IF(AND(B2046&amp;""="",F2046&amp;""=""),"",IF(I2046="تم التسليم",IFERROR(INDEX('المحافظات'!$C$5:$C$44,MATCH($E2046,'المحافظات'!$A$5:$A$44,0)),0),IF(I2046="مرتجع",IFERROR(INDEX('المحافظات'!$D$5:$D$44,MATCH($E2046,'المحافظات'!$A$5:$A$44,0)),0),0)))</f>
        <v/>
      </c>
      <c r="O2046" s="18">
        <f>IF(AND(B2046&amp;""="",F2046&amp;""=""),"",IF(I2046="تم التسليم",K2046+L2046-M2046-N2046,IF(I2046="مرتجع",-N2046,IF(I2046="ملغي",0,""))))</f>
        <v/>
      </c>
      <c r="P2046" s="6">
        <f>IF(AND(B2046&amp;""="",F2046&amp;""=""),"",IF(NOT(ISNUMBER(MATCH(F2046,'المنتجات'!$A$5:$A$204,0))),"كود المنتج غير معروف",IF(NOT(ISNUMBER(MATCH(E2046,'المحافظات'!$A$5:$A$44,0))),"المنطقة غير معروفة",IF(K2046&lt;0,"الخصم أكبر من قيمة الطلب",IF(I2046&amp;""="","اكتب الحالة","")))))</f>
        <v/>
      </c>
    </row>
    <row r="2047">
      <c r="A2047" s="17" t="n"/>
      <c r="B2047" s="5" t="n"/>
      <c r="C2047" s="5" t="n"/>
      <c r="D2047" s="13" t="n"/>
      <c r="E2047" s="5" t="n"/>
      <c r="F2047" s="5" t="n"/>
      <c r="G2047" s="15" t="n"/>
      <c r="H2047" s="14" t="n"/>
      <c r="I2047" s="5" t="n"/>
      <c r="J2047" s="6">
        <f>IF(AND(B2047&amp;""="",F2047&amp;""=""),"",IFERROR(INDEX('المنتجات'!$B$5:$B$204,MATCH($F2047,'المنتجات'!$A$5:$A$204,0))&amp;"",""))</f>
        <v/>
      </c>
      <c r="K2047" s="18">
        <f>IF(AND(B2047&amp;""="",F2047&amp;""=""),"",IFERROR(INDEX('المنتجات'!$D$5:$D$204,MATCH($F2047,'المنتجات'!$A$5:$A$204,0))*G2047-H2047,0))</f>
        <v/>
      </c>
      <c r="L2047" s="18">
        <f>IF(AND(B2047&amp;""="",F2047&amp;""=""),"",IF(I2047="تم التسليم",IFERROR(INDEX('المحافظات'!$B$5:$B$44,MATCH($E2047,'المحافظات'!$A$5:$A$44,0)),0),0))</f>
        <v/>
      </c>
      <c r="M2047" s="18">
        <f>IF(AND(B2047&amp;""="",F2047&amp;""=""),"",IFERROR(INDEX('المنتجات'!$C$5:$C$204,MATCH($F2047,'المنتجات'!$A$5:$A$204,0))*G2047,0))</f>
        <v/>
      </c>
      <c r="N2047" s="18">
        <f>IF(AND(B2047&amp;""="",F2047&amp;""=""),"",IF(I2047="تم التسليم",IFERROR(INDEX('المحافظات'!$C$5:$C$44,MATCH($E2047,'المحافظات'!$A$5:$A$44,0)),0),IF(I2047="مرتجع",IFERROR(INDEX('المحافظات'!$D$5:$D$44,MATCH($E2047,'المحافظات'!$A$5:$A$44,0)),0),0)))</f>
        <v/>
      </c>
      <c r="O2047" s="18">
        <f>IF(AND(B2047&amp;""="",F2047&amp;""=""),"",IF(I2047="تم التسليم",K2047+L2047-M2047-N2047,IF(I2047="مرتجع",-N2047,IF(I2047="ملغي",0,""))))</f>
        <v/>
      </c>
      <c r="P2047" s="6">
        <f>IF(AND(B2047&amp;""="",F2047&amp;""=""),"",IF(NOT(ISNUMBER(MATCH(F2047,'المنتجات'!$A$5:$A$204,0))),"كود المنتج غير معروف",IF(NOT(ISNUMBER(MATCH(E2047,'المحافظات'!$A$5:$A$44,0))),"المنطقة غير معروفة",IF(K2047&lt;0,"الخصم أكبر من قيمة الطلب",IF(I2047&amp;""="","اكتب الحالة","")))))</f>
        <v/>
      </c>
    </row>
    <row r="2048">
      <c r="A2048" s="17" t="n"/>
      <c r="B2048" s="5" t="n"/>
      <c r="C2048" s="5" t="n"/>
      <c r="D2048" s="13" t="n"/>
      <c r="E2048" s="5" t="n"/>
      <c r="F2048" s="5" t="n"/>
      <c r="G2048" s="15" t="n"/>
      <c r="H2048" s="14" t="n"/>
      <c r="I2048" s="5" t="n"/>
      <c r="J2048" s="6">
        <f>IF(AND(B2048&amp;""="",F2048&amp;""=""),"",IFERROR(INDEX('المنتجات'!$B$5:$B$204,MATCH($F2048,'المنتجات'!$A$5:$A$204,0))&amp;"",""))</f>
        <v/>
      </c>
      <c r="K2048" s="18">
        <f>IF(AND(B2048&amp;""="",F2048&amp;""=""),"",IFERROR(INDEX('المنتجات'!$D$5:$D$204,MATCH($F2048,'المنتجات'!$A$5:$A$204,0))*G2048-H2048,0))</f>
        <v/>
      </c>
      <c r="L2048" s="18">
        <f>IF(AND(B2048&amp;""="",F2048&amp;""=""),"",IF(I2048="تم التسليم",IFERROR(INDEX('المحافظات'!$B$5:$B$44,MATCH($E2048,'المحافظات'!$A$5:$A$44,0)),0),0))</f>
        <v/>
      </c>
      <c r="M2048" s="18">
        <f>IF(AND(B2048&amp;""="",F2048&amp;""=""),"",IFERROR(INDEX('المنتجات'!$C$5:$C$204,MATCH($F2048,'المنتجات'!$A$5:$A$204,0))*G2048,0))</f>
        <v/>
      </c>
      <c r="N2048" s="18">
        <f>IF(AND(B2048&amp;""="",F2048&amp;""=""),"",IF(I2048="تم التسليم",IFERROR(INDEX('المحافظات'!$C$5:$C$44,MATCH($E2048,'المحافظات'!$A$5:$A$44,0)),0),IF(I2048="مرتجع",IFERROR(INDEX('المحافظات'!$D$5:$D$44,MATCH($E2048,'المحافظات'!$A$5:$A$44,0)),0),0)))</f>
        <v/>
      </c>
      <c r="O2048" s="18">
        <f>IF(AND(B2048&amp;""="",F2048&amp;""=""),"",IF(I2048="تم التسليم",K2048+L2048-M2048-N2048,IF(I2048="مرتجع",-N2048,IF(I2048="ملغي",0,""))))</f>
        <v/>
      </c>
      <c r="P2048" s="6">
        <f>IF(AND(B2048&amp;""="",F2048&amp;""=""),"",IF(NOT(ISNUMBER(MATCH(F2048,'المنتجات'!$A$5:$A$204,0))),"كود المنتج غير معروف",IF(NOT(ISNUMBER(MATCH(E2048,'المحافظات'!$A$5:$A$44,0))),"المنطقة غير معروفة",IF(K2048&lt;0,"الخصم أكبر من قيمة الطلب",IF(I2048&amp;""="","اكتب الحالة","")))))</f>
        <v/>
      </c>
    </row>
    <row r="2049">
      <c r="A2049" s="17" t="n"/>
      <c r="B2049" s="5" t="n"/>
      <c r="C2049" s="5" t="n"/>
      <c r="D2049" s="13" t="n"/>
      <c r="E2049" s="5" t="n"/>
      <c r="F2049" s="5" t="n"/>
      <c r="G2049" s="15" t="n"/>
      <c r="H2049" s="14" t="n"/>
      <c r="I2049" s="5" t="n"/>
      <c r="J2049" s="6">
        <f>IF(AND(B2049&amp;""="",F2049&amp;""=""),"",IFERROR(INDEX('المنتجات'!$B$5:$B$204,MATCH($F2049,'المنتجات'!$A$5:$A$204,0))&amp;"",""))</f>
        <v/>
      </c>
      <c r="K2049" s="18">
        <f>IF(AND(B2049&amp;""="",F2049&amp;""=""),"",IFERROR(INDEX('المنتجات'!$D$5:$D$204,MATCH($F2049,'المنتجات'!$A$5:$A$204,0))*G2049-H2049,0))</f>
        <v/>
      </c>
      <c r="L2049" s="18">
        <f>IF(AND(B2049&amp;""="",F2049&amp;""=""),"",IF(I2049="تم التسليم",IFERROR(INDEX('المحافظات'!$B$5:$B$44,MATCH($E2049,'المحافظات'!$A$5:$A$44,0)),0),0))</f>
        <v/>
      </c>
      <c r="M2049" s="18">
        <f>IF(AND(B2049&amp;""="",F2049&amp;""=""),"",IFERROR(INDEX('المنتجات'!$C$5:$C$204,MATCH($F2049,'المنتجات'!$A$5:$A$204,0))*G2049,0))</f>
        <v/>
      </c>
      <c r="N2049" s="18">
        <f>IF(AND(B2049&amp;""="",F2049&amp;""=""),"",IF(I2049="تم التسليم",IFERROR(INDEX('المحافظات'!$C$5:$C$44,MATCH($E2049,'المحافظات'!$A$5:$A$44,0)),0),IF(I2049="مرتجع",IFERROR(INDEX('المحافظات'!$D$5:$D$44,MATCH($E2049,'المحافظات'!$A$5:$A$44,0)),0),0)))</f>
        <v/>
      </c>
      <c r="O2049" s="18">
        <f>IF(AND(B2049&amp;""="",F2049&amp;""=""),"",IF(I2049="تم التسليم",K2049+L2049-M2049-N2049,IF(I2049="مرتجع",-N2049,IF(I2049="ملغي",0,""))))</f>
        <v/>
      </c>
      <c r="P2049" s="6">
        <f>IF(AND(B2049&amp;""="",F2049&amp;""=""),"",IF(NOT(ISNUMBER(MATCH(F2049,'المنتجات'!$A$5:$A$204,0))),"كود المنتج غير معروف",IF(NOT(ISNUMBER(MATCH(E2049,'المحافظات'!$A$5:$A$44,0))),"المنطقة غير معروفة",IF(K2049&lt;0,"الخصم أكبر من قيمة الطلب",IF(I2049&amp;""="","اكتب الحالة","")))))</f>
        <v/>
      </c>
    </row>
    <row r="2050">
      <c r="A2050" s="17" t="n"/>
      <c r="B2050" s="5" t="n"/>
      <c r="C2050" s="5" t="n"/>
      <c r="D2050" s="13" t="n"/>
      <c r="E2050" s="5" t="n"/>
      <c r="F2050" s="5" t="n"/>
      <c r="G2050" s="15" t="n"/>
      <c r="H2050" s="14" t="n"/>
      <c r="I2050" s="5" t="n"/>
      <c r="J2050" s="6">
        <f>IF(AND(B2050&amp;""="",F2050&amp;""=""),"",IFERROR(INDEX('المنتجات'!$B$5:$B$204,MATCH($F2050,'المنتجات'!$A$5:$A$204,0))&amp;"",""))</f>
        <v/>
      </c>
      <c r="K2050" s="18">
        <f>IF(AND(B2050&amp;""="",F2050&amp;""=""),"",IFERROR(INDEX('المنتجات'!$D$5:$D$204,MATCH($F2050,'المنتجات'!$A$5:$A$204,0))*G2050-H2050,0))</f>
        <v/>
      </c>
      <c r="L2050" s="18">
        <f>IF(AND(B2050&amp;""="",F2050&amp;""=""),"",IF(I2050="تم التسليم",IFERROR(INDEX('المحافظات'!$B$5:$B$44,MATCH($E2050,'المحافظات'!$A$5:$A$44,0)),0),0))</f>
        <v/>
      </c>
      <c r="M2050" s="18">
        <f>IF(AND(B2050&amp;""="",F2050&amp;""=""),"",IFERROR(INDEX('المنتجات'!$C$5:$C$204,MATCH($F2050,'المنتجات'!$A$5:$A$204,0))*G2050,0))</f>
        <v/>
      </c>
      <c r="N2050" s="18">
        <f>IF(AND(B2050&amp;""="",F2050&amp;""=""),"",IF(I2050="تم التسليم",IFERROR(INDEX('المحافظات'!$C$5:$C$44,MATCH($E2050,'المحافظات'!$A$5:$A$44,0)),0),IF(I2050="مرتجع",IFERROR(INDEX('المحافظات'!$D$5:$D$44,MATCH($E2050,'المحافظات'!$A$5:$A$44,0)),0),0)))</f>
        <v/>
      </c>
      <c r="O2050" s="18">
        <f>IF(AND(B2050&amp;""="",F2050&amp;""=""),"",IF(I2050="تم التسليم",K2050+L2050-M2050-N2050,IF(I2050="مرتجع",-N2050,IF(I2050="ملغي",0,""))))</f>
        <v/>
      </c>
      <c r="P2050" s="6">
        <f>IF(AND(B2050&amp;""="",F2050&amp;""=""),"",IF(NOT(ISNUMBER(MATCH(F2050,'المنتجات'!$A$5:$A$204,0))),"كود المنتج غير معروف",IF(NOT(ISNUMBER(MATCH(E2050,'المحافظات'!$A$5:$A$44,0))),"المنطقة غير معروفة",IF(K2050&lt;0,"الخصم أكبر من قيمة الطلب",IF(I2050&amp;""="","اكتب الحالة","")))))</f>
        <v/>
      </c>
    </row>
    <row r="2051">
      <c r="A2051" s="17" t="n"/>
      <c r="B2051" s="5" t="n"/>
      <c r="C2051" s="5" t="n"/>
      <c r="D2051" s="13" t="n"/>
      <c r="E2051" s="5" t="n"/>
      <c r="F2051" s="5" t="n"/>
      <c r="G2051" s="15" t="n"/>
      <c r="H2051" s="14" t="n"/>
      <c r="I2051" s="5" t="n"/>
      <c r="J2051" s="6">
        <f>IF(AND(B2051&amp;""="",F2051&amp;""=""),"",IFERROR(INDEX('المنتجات'!$B$5:$B$204,MATCH($F2051,'المنتجات'!$A$5:$A$204,0))&amp;"",""))</f>
        <v/>
      </c>
      <c r="K2051" s="18">
        <f>IF(AND(B2051&amp;""="",F2051&amp;""=""),"",IFERROR(INDEX('المنتجات'!$D$5:$D$204,MATCH($F2051,'المنتجات'!$A$5:$A$204,0))*G2051-H2051,0))</f>
        <v/>
      </c>
      <c r="L2051" s="18">
        <f>IF(AND(B2051&amp;""="",F2051&amp;""=""),"",IF(I2051="تم التسليم",IFERROR(INDEX('المحافظات'!$B$5:$B$44,MATCH($E2051,'المحافظات'!$A$5:$A$44,0)),0),0))</f>
        <v/>
      </c>
      <c r="M2051" s="18">
        <f>IF(AND(B2051&amp;""="",F2051&amp;""=""),"",IFERROR(INDEX('المنتجات'!$C$5:$C$204,MATCH($F2051,'المنتجات'!$A$5:$A$204,0))*G2051,0))</f>
        <v/>
      </c>
      <c r="N2051" s="18">
        <f>IF(AND(B2051&amp;""="",F2051&amp;""=""),"",IF(I2051="تم التسليم",IFERROR(INDEX('المحافظات'!$C$5:$C$44,MATCH($E2051,'المحافظات'!$A$5:$A$44,0)),0),IF(I2051="مرتجع",IFERROR(INDEX('المحافظات'!$D$5:$D$44,MATCH($E2051,'المحافظات'!$A$5:$A$44,0)),0),0)))</f>
        <v/>
      </c>
      <c r="O2051" s="18">
        <f>IF(AND(B2051&amp;""="",F2051&amp;""=""),"",IF(I2051="تم التسليم",K2051+L2051-M2051-N2051,IF(I2051="مرتجع",-N2051,IF(I2051="ملغي",0,""))))</f>
        <v/>
      </c>
      <c r="P2051" s="6">
        <f>IF(AND(B2051&amp;""="",F2051&amp;""=""),"",IF(NOT(ISNUMBER(MATCH(F2051,'المنتجات'!$A$5:$A$204,0))),"كود المنتج غير معروف",IF(NOT(ISNUMBER(MATCH(E2051,'المحافظات'!$A$5:$A$44,0))),"المنطقة غير معروفة",IF(K2051&lt;0,"الخصم أكبر من قيمة الطلب",IF(I2051&amp;""="","اكتب الحالة","")))))</f>
        <v/>
      </c>
    </row>
    <row r="2052">
      <c r="A2052" s="17" t="n"/>
      <c r="B2052" s="5" t="n"/>
      <c r="C2052" s="5" t="n"/>
      <c r="D2052" s="13" t="n"/>
      <c r="E2052" s="5" t="n"/>
      <c r="F2052" s="5" t="n"/>
      <c r="G2052" s="15" t="n"/>
      <c r="H2052" s="14" t="n"/>
      <c r="I2052" s="5" t="n"/>
      <c r="J2052" s="6">
        <f>IF(AND(B2052&amp;""="",F2052&amp;""=""),"",IFERROR(INDEX('المنتجات'!$B$5:$B$204,MATCH($F2052,'المنتجات'!$A$5:$A$204,0))&amp;"",""))</f>
        <v/>
      </c>
      <c r="K2052" s="18">
        <f>IF(AND(B2052&amp;""="",F2052&amp;""=""),"",IFERROR(INDEX('المنتجات'!$D$5:$D$204,MATCH($F2052,'المنتجات'!$A$5:$A$204,0))*G2052-H2052,0))</f>
        <v/>
      </c>
      <c r="L2052" s="18">
        <f>IF(AND(B2052&amp;""="",F2052&amp;""=""),"",IF(I2052="تم التسليم",IFERROR(INDEX('المحافظات'!$B$5:$B$44,MATCH($E2052,'المحافظات'!$A$5:$A$44,0)),0),0))</f>
        <v/>
      </c>
      <c r="M2052" s="18">
        <f>IF(AND(B2052&amp;""="",F2052&amp;""=""),"",IFERROR(INDEX('المنتجات'!$C$5:$C$204,MATCH($F2052,'المنتجات'!$A$5:$A$204,0))*G2052,0))</f>
        <v/>
      </c>
      <c r="N2052" s="18">
        <f>IF(AND(B2052&amp;""="",F2052&amp;""=""),"",IF(I2052="تم التسليم",IFERROR(INDEX('المحافظات'!$C$5:$C$44,MATCH($E2052,'المحافظات'!$A$5:$A$44,0)),0),IF(I2052="مرتجع",IFERROR(INDEX('المحافظات'!$D$5:$D$44,MATCH($E2052,'المحافظات'!$A$5:$A$44,0)),0),0)))</f>
        <v/>
      </c>
      <c r="O2052" s="18">
        <f>IF(AND(B2052&amp;""="",F2052&amp;""=""),"",IF(I2052="تم التسليم",K2052+L2052-M2052-N2052,IF(I2052="مرتجع",-N2052,IF(I2052="ملغي",0,""))))</f>
        <v/>
      </c>
      <c r="P2052" s="6">
        <f>IF(AND(B2052&amp;""="",F2052&amp;""=""),"",IF(NOT(ISNUMBER(MATCH(F2052,'المنتجات'!$A$5:$A$204,0))),"كود المنتج غير معروف",IF(NOT(ISNUMBER(MATCH(E2052,'المحافظات'!$A$5:$A$44,0))),"المنطقة غير معروفة",IF(K2052&lt;0,"الخصم أكبر من قيمة الطلب",IF(I2052&amp;""="","اكتب الحالة","")))))</f>
        <v/>
      </c>
    </row>
    <row r="2053">
      <c r="A2053" s="17" t="n"/>
      <c r="B2053" s="5" t="n"/>
      <c r="C2053" s="5" t="n"/>
      <c r="D2053" s="13" t="n"/>
      <c r="E2053" s="5" t="n"/>
      <c r="F2053" s="5" t="n"/>
      <c r="G2053" s="15" t="n"/>
      <c r="H2053" s="14" t="n"/>
      <c r="I2053" s="5" t="n"/>
      <c r="J2053" s="6">
        <f>IF(AND(B2053&amp;""="",F2053&amp;""=""),"",IFERROR(INDEX('المنتجات'!$B$5:$B$204,MATCH($F2053,'المنتجات'!$A$5:$A$204,0))&amp;"",""))</f>
        <v/>
      </c>
      <c r="K2053" s="18">
        <f>IF(AND(B2053&amp;""="",F2053&amp;""=""),"",IFERROR(INDEX('المنتجات'!$D$5:$D$204,MATCH($F2053,'المنتجات'!$A$5:$A$204,0))*G2053-H2053,0))</f>
        <v/>
      </c>
      <c r="L2053" s="18">
        <f>IF(AND(B2053&amp;""="",F2053&amp;""=""),"",IF(I2053="تم التسليم",IFERROR(INDEX('المحافظات'!$B$5:$B$44,MATCH($E2053,'المحافظات'!$A$5:$A$44,0)),0),0))</f>
        <v/>
      </c>
      <c r="M2053" s="18">
        <f>IF(AND(B2053&amp;""="",F2053&amp;""=""),"",IFERROR(INDEX('المنتجات'!$C$5:$C$204,MATCH($F2053,'المنتجات'!$A$5:$A$204,0))*G2053,0))</f>
        <v/>
      </c>
      <c r="N2053" s="18">
        <f>IF(AND(B2053&amp;""="",F2053&amp;""=""),"",IF(I2053="تم التسليم",IFERROR(INDEX('المحافظات'!$C$5:$C$44,MATCH($E2053,'المحافظات'!$A$5:$A$44,0)),0),IF(I2053="مرتجع",IFERROR(INDEX('المحافظات'!$D$5:$D$44,MATCH($E2053,'المحافظات'!$A$5:$A$44,0)),0),0)))</f>
        <v/>
      </c>
      <c r="O2053" s="18">
        <f>IF(AND(B2053&amp;""="",F2053&amp;""=""),"",IF(I2053="تم التسليم",K2053+L2053-M2053-N2053,IF(I2053="مرتجع",-N2053,IF(I2053="ملغي",0,""))))</f>
        <v/>
      </c>
      <c r="P2053" s="6">
        <f>IF(AND(B2053&amp;""="",F2053&amp;""=""),"",IF(NOT(ISNUMBER(MATCH(F2053,'المنتجات'!$A$5:$A$204,0))),"كود المنتج غير معروف",IF(NOT(ISNUMBER(MATCH(E2053,'المحافظات'!$A$5:$A$44,0))),"المنطقة غير معروفة",IF(K2053&lt;0,"الخصم أكبر من قيمة الطلب",IF(I2053&amp;""="","اكتب الحالة","")))))</f>
        <v/>
      </c>
    </row>
    <row r="2054">
      <c r="A2054" s="17" t="n"/>
      <c r="B2054" s="5" t="n"/>
      <c r="C2054" s="5" t="n"/>
      <c r="D2054" s="13" t="n"/>
      <c r="E2054" s="5" t="n"/>
      <c r="F2054" s="5" t="n"/>
      <c r="G2054" s="15" t="n"/>
      <c r="H2054" s="14" t="n"/>
      <c r="I2054" s="5" t="n"/>
      <c r="J2054" s="6">
        <f>IF(AND(B2054&amp;""="",F2054&amp;""=""),"",IFERROR(INDEX('المنتجات'!$B$5:$B$204,MATCH($F2054,'المنتجات'!$A$5:$A$204,0))&amp;"",""))</f>
        <v/>
      </c>
      <c r="K2054" s="18">
        <f>IF(AND(B2054&amp;""="",F2054&amp;""=""),"",IFERROR(INDEX('المنتجات'!$D$5:$D$204,MATCH($F2054,'المنتجات'!$A$5:$A$204,0))*G2054-H2054,0))</f>
        <v/>
      </c>
      <c r="L2054" s="18">
        <f>IF(AND(B2054&amp;""="",F2054&amp;""=""),"",IF(I2054="تم التسليم",IFERROR(INDEX('المحافظات'!$B$5:$B$44,MATCH($E2054,'المحافظات'!$A$5:$A$44,0)),0),0))</f>
        <v/>
      </c>
      <c r="M2054" s="18">
        <f>IF(AND(B2054&amp;""="",F2054&amp;""=""),"",IFERROR(INDEX('المنتجات'!$C$5:$C$204,MATCH($F2054,'المنتجات'!$A$5:$A$204,0))*G2054,0))</f>
        <v/>
      </c>
      <c r="N2054" s="18">
        <f>IF(AND(B2054&amp;""="",F2054&amp;""=""),"",IF(I2054="تم التسليم",IFERROR(INDEX('المحافظات'!$C$5:$C$44,MATCH($E2054,'المحافظات'!$A$5:$A$44,0)),0),IF(I2054="مرتجع",IFERROR(INDEX('المحافظات'!$D$5:$D$44,MATCH($E2054,'المحافظات'!$A$5:$A$44,0)),0),0)))</f>
        <v/>
      </c>
      <c r="O2054" s="18">
        <f>IF(AND(B2054&amp;""="",F2054&amp;""=""),"",IF(I2054="تم التسليم",K2054+L2054-M2054-N2054,IF(I2054="مرتجع",-N2054,IF(I2054="ملغي",0,""))))</f>
        <v/>
      </c>
      <c r="P2054" s="6">
        <f>IF(AND(B2054&amp;""="",F2054&amp;""=""),"",IF(NOT(ISNUMBER(MATCH(F2054,'المنتجات'!$A$5:$A$204,0))),"كود المنتج غير معروف",IF(NOT(ISNUMBER(MATCH(E2054,'المحافظات'!$A$5:$A$44,0))),"المنطقة غير معروفة",IF(K2054&lt;0,"الخصم أكبر من قيمة الطلب",IF(I2054&amp;""="","اكتب الحالة","")))))</f>
        <v/>
      </c>
    </row>
    <row r="2055">
      <c r="A2055" s="17" t="n"/>
      <c r="B2055" s="5" t="n"/>
      <c r="C2055" s="5" t="n"/>
      <c r="D2055" s="13" t="n"/>
      <c r="E2055" s="5" t="n"/>
      <c r="F2055" s="5" t="n"/>
      <c r="G2055" s="15" t="n"/>
      <c r="H2055" s="14" t="n"/>
      <c r="I2055" s="5" t="n"/>
      <c r="J2055" s="6">
        <f>IF(AND(B2055&amp;""="",F2055&amp;""=""),"",IFERROR(INDEX('المنتجات'!$B$5:$B$204,MATCH($F2055,'المنتجات'!$A$5:$A$204,0))&amp;"",""))</f>
        <v/>
      </c>
      <c r="K2055" s="18">
        <f>IF(AND(B2055&amp;""="",F2055&amp;""=""),"",IFERROR(INDEX('المنتجات'!$D$5:$D$204,MATCH($F2055,'المنتجات'!$A$5:$A$204,0))*G2055-H2055,0))</f>
        <v/>
      </c>
      <c r="L2055" s="18">
        <f>IF(AND(B2055&amp;""="",F2055&amp;""=""),"",IF(I2055="تم التسليم",IFERROR(INDEX('المحافظات'!$B$5:$B$44,MATCH($E2055,'المحافظات'!$A$5:$A$44,0)),0),0))</f>
        <v/>
      </c>
      <c r="M2055" s="18">
        <f>IF(AND(B2055&amp;""="",F2055&amp;""=""),"",IFERROR(INDEX('المنتجات'!$C$5:$C$204,MATCH($F2055,'المنتجات'!$A$5:$A$204,0))*G2055,0))</f>
        <v/>
      </c>
      <c r="N2055" s="18">
        <f>IF(AND(B2055&amp;""="",F2055&amp;""=""),"",IF(I2055="تم التسليم",IFERROR(INDEX('المحافظات'!$C$5:$C$44,MATCH($E2055,'المحافظات'!$A$5:$A$44,0)),0),IF(I2055="مرتجع",IFERROR(INDEX('المحافظات'!$D$5:$D$44,MATCH($E2055,'المحافظات'!$A$5:$A$44,0)),0),0)))</f>
        <v/>
      </c>
      <c r="O2055" s="18">
        <f>IF(AND(B2055&amp;""="",F2055&amp;""=""),"",IF(I2055="تم التسليم",K2055+L2055-M2055-N2055,IF(I2055="مرتجع",-N2055,IF(I2055="ملغي",0,""))))</f>
        <v/>
      </c>
      <c r="P2055" s="6">
        <f>IF(AND(B2055&amp;""="",F2055&amp;""=""),"",IF(NOT(ISNUMBER(MATCH(F2055,'المنتجات'!$A$5:$A$204,0))),"كود المنتج غير معروف",IF(NOT(ISNUMBER(MATCH(E2055,'المحافظات'!$A$5:$A$44,0))),"المنطقة غير معروفة",IF(K2055&lt;0,"الخصم أكبر من قيمة الطلب",IF(I2055&amp;""="","اكتب الحالة","")))))</f>
        <v/>
      </c>
    </row>
    <row r="2056">
      <c r="A2056" s="17" t="n"/>
      <c r="B2056" s="5" t="n"/>
      <c r="C2056" s="5" t="n"/>
      <c r="D2056" s="13" t="n"/>
      <c r="E2056" s="5" t="n"/>
      <c r="F2056" s="5" t="n"/>
      <c r="G2056" s="15" t="n"/>
      <c r="H2056" s="14" t="n"/>
      <c r="I2056" s="5" t="n"/>
      <c r="J2056" s="6">
        <f>IF(AND(B2056&amp;""="",F2056&amp;""=""),"",IFERROR(INDEX('المنتجات'!$B$5:$B$204,MATCH($F2056,'المنتجات'!$A$5:$A$204,0))&amp;"",""))</f>
        <v/>
      </c>
      <c r="K2056" s="18">
        <f>IF(AND(B2056&amp;""="",F2056&amp;""=""),"",IFERROR(INDEX('المنتجات'!$D$5:$D$204,MATCH($F2056,'المنتجات'!$A$5:$A$204,0))*G2056-H2056,0))</f>
        <v/>
      </c>
      <c r="L2056" s="18">
        <f>IF(AND(B2056&amp;""="",F2056&amp;""=""),"",IF(I2056="تم التسليم",IFERROR(INDEX('المحافظات'!$B$5:$B$44,MATCH($E2056,'المحافظات'!$A$5:$A$44,0)),0),0))</f>
        <v/>
      </c>
      <c r="M2056" s="18">
        <f>IF(AND(B2056&amp;""="",F2056&amp;""=""),"",IFERROR(INDEX('المنتجات'!$C$5:$C$204,MATCH($F2056,'المنتجات'!$A$5:$A$204,0))*G2056,0))</f>
        <v/>
      </c>
      <c r="N2056" s="18">
        <f>IF(AND(B2056&amp;""="",F2056&amp;""=""),"",IF(I2056="تم التسليم",IFERROR(INDEX('المحافظات'!$C$5:$C$44,MATCH($E2056,'المحافظات'!$A$5:$A$44,0)),0),IF(I2056="مرتجع",IFERROR(INDEX('المحافظات'!$D$5:$D$44,MATCH($E2056,'المحافظات'!$A$5:$A$44,0)),0),0)))</f>
        <v/>
      </c>
      <c r="O2056" s="18">
        <f>IF(AND(B2056&amp;""="",F2056&amp;""=""),"",IF(I2056="تم التسليم",K2056+L2056-M2056-N2056,IF(I2056="مرتجع",-N2056,IF(I2056="ملغي",0,""))))</f>
        <v/>
      </c>
      <c r="P2056" s="6">
        <f>IF(AND(B2056&amp;""="",F2056&amp;""=""),"",IF(NOT(ISNUMBER(MATCH(F2056,'المنتجات'!$A$5:$A$204,0))),"كود المنتج غير معروف",IF(NOT(ISNUMBER(MATCH(E2056,'المحافظات'!$A$5:$A$44,0))),"المنطقة غير معروفة",IF(K2056&lt;0,"الخصم أكبر من قيمة الطلب",IF(I2056&amp;""="","اكتب الحالة","")))))</f>
        <v/>
      </c>
    </row>
    <row r="2057">
      <c r="A2057" s="17" t="n"/>
      <c r="B2057" s="5" t="n"/>
      <c r="C2057" s="5" t="n"/>
      <c r="D2057" s="13" t="n"/>
      <c r="E2057" s="5" t="n"/>
      <c r="F2057" s="5" t="n"/>
      <c r="G2057" s="15" t="n"/>
      <c r="H2057" s="14" t="n"/>
      <c r="I2057" s="5" t="n"/>
      <c r="J2057" s="6">
        <f>IF(AND(B2057&amp;""="",F2057&amp;""=""),"",IFERROR(INDEX('المنتجات'!$B$5:$B$204,MATCH($F2057,'المنتجات'!$A$5:$A$204,0))&amp;"",""))</f>
        <v/>
      </c>
      <c r="K2057" s="18">
        <f>IF(AND(B2057&amp;""="",F2057&amp;""=""),"",IFERROR(INDEX('المنتجات'!$D$5:$D$204,MATCH($F2057,'المنتجات'!$A$5:$A$204,0))*G2057-H2057,0))</f>
        <v/>
      </c>
      <c r="L2057" s="18">
        <f>IF(AND(B2057&amp;""="",F2057&amp;""=""),"",IF(I2057="تم التسليم",IFERROR(INDEX('المحافظات'!$B$5:$B$44,MATCH($E2057,'المحافظات'!$A$5:$A$44,0)),0),0))</f>
        <v/>
      </c>
      <c r="M2057" s="18">
        <f>IF(AND(B2057&amp;""="",F2057&amp;""=""),"",IFERROR(INDEX('المنتجات'!$C$5:$C$204,MATCH($F2057,'المنتجات'!$A$5:$A$204,0))*G2057,0))</f>
        <v/>
      </c>
      <c r="N2057" s="18">
        <f>IF(AND(B2057&amp;""="",F2057&amp;""=""),"",IF(I2057="تم التسليم",IFERROR(INDEX('المحافظات'!$C$5:$C$44,MATCH($E2057,'المحافظات'!$A$5:$A$44,0)),0),IF(I2057="مرتجع",IFERROR(INDEX('المحافظات'!$D$5:$D$44,MATCH($E2057,'المحافظات'!$A$5:$A$44,0)),0),0)))</f>
        <v/>
      </c>
      <c r="O2057" s="18">
        <f>IF(AND(B2057&amp;""="",F2057&amp;""=""),"",IF(I2057="تم التسليم",K2057+L2057-M2057-N2057,IF(I2057="مرتجع",-N2057,IF(I2057="ملغي",0,""))))</f>
        <v/>
      </c>
      <c r="P2057" s="6">
        <f>IF(AND(B2057&amp;""="",F2057&amp;""=""),"",IF(NOT(ISNUMBER(MATCH(F2057,'المنتجات'!$A$5:$A$204,0))),"كود المنتج غير معروف",IF(NOT(ISNUMBER(MATCH(E2057,'المحافظات'!$A$5:$A$44,0))),"المنطقة غير معروفة",IF(K2057&lt;0,"الخصم أكبر من قيمة الطلب",IF(I2057&amp;""="","اكتب الحالة","")))))</f>
        <v/>
      </c>
    </row>
    <row r="2058">
      <c r="A2058" s="17" t="n"/>
      <c r="B2058" s="5" t="n"/>
      <c r="C2058" s="5" t="n"/>
      <c r="D2058" s="13" t="n"/>
      <c r="E2058" s="5" t="n"/>
      <c r="F2058" s="5" t="n"/>
      <c r="G2058" s="15" t="n"/>
      <c r="H2058" s="14" t="n"/>
      <c r="I2058" s="5" t="n"/>
      <c r="J2058" s="6">
        <f>IF(AND(B2058&amp;""="",F2058&amp;""=""),"",IFERROR(INDEX('المنتجات'!$B$5:$B$204,MATCH($F2058,'المنتجات'!$A$5:$A$204,0))&amp;"",""))</f>
        <v/>
      </c>
      <c r="K2058" s="18">
        <f>IF(AND(B2058&amp;""="",F2058&amp;""=""),"",IFERROR(INDEX('المنتجات'!$D$5:$D$204,MATCH($F2058,'المنتجات'!$A$5:$A$204,0))*G2058-H2058,0))</f>
        <v/>
      </c>
      <c r="L2058" s="18">
        <f>IF(AND(B2058&amp;""="",F2058&amp;""=""),"",IF(I2058="تم التسليم",IFERROR(INDEX('المحافظات'!$B$5:$B$44,MATCH($E2058,'المحافظات'!$A$5:$A$44,0)),0),0))</f>
        <v/>
      </c>
      <c r="M2058" s="18">
        <f>IF(AND(B2058&amp;""="",F2058&amp;""=""),"",IFERROR(INDEX('المنتجات'!$C$5:$C$204,MATCH($F2058,'المنتجات'!$A$5:$A$204,0))*G2058,0))</f>
        <v/>
      </c>
      <c r="N2058" s="18">
        <f>IF(AND(B2058&amp;""="",F2058&amp;""=""),"",IF(I2058="تم التسليم",IFERROR(INDEX('المحافظات'!$C$5:$C$44,MATCH($E2058,'المحافظات'!$A$5:$A$44,0)),0),IF(I2058="مرتجع",IFERROR(INDEX('المحافظات'!$D$5:$D$44,MATCH($E2058,'المحافظات'!$A$5:$A$44,0)),0),0)))</f>
        <v/>
      </c>
      <c r="O2058" s="18">
        <f>IF(AND(B2058&amp;""="",F2058&amp;""=""),"",IF(I2058="تم التسليم",K2058+L2058-M2058-N2058,IF(I2058="مرتجع",-N2058,IF(I2058="ملغي",0,""))))</f>
        <v/>
      </c>
      <c r="P2058" s="6">
        <f>IF(AND(B2058&amp;""="",F2058&amp;""=""),"",IF(NOT(ISNUMBER(MATCH(F2058,'المنتجات'!$A$5:$A$204,0))),"كود المنتج غير معروف",IF(NOT(ISNUMBER(MATCH(E2058,'المحافظات'!$A$5:$A$44,0))),"المنطقة غير معروفة",IF(K2058&lt;0,"الخصم أكبر من قيمة الطلب",IF(I2058&amp;""="","اكتب الحالة","")))))</f>
        <v/>
      </c>
    </row>
    <row r="2059">
      <c r="A2059" s="17" t="n"/>
      <c r="B2059" s="5" t="n"/>
      <c r="C2059" s="5" t="n"/>
      <c r="D2059" s="13" t="n"/>
      <c r="E2059" s="5" t="n"/>
      <c r="F2059" s="5" t="n"/>
      <c r="G2059" s="15" t="n"/>
      <c r="H2059" s="14" t="n"/>
      <c r="I2059" s="5" t="n"/>
      <c r="J2059" s="6">
        <f>IF(AND(B2059&amp;""="",F2059&amp;""=""),"",IFERROR(INDEX('المنتجات'!$B$5:$B$204,MATCH($F2059,'المنتجات'!$A$5:$A$204,0))&amp;"",""))</f>
        <v/>
      </c>
      <c r="K2059" s="18">
        <f>IF(AND(B2059&amp;""="",F2059&amp;""=""),"",IFERROR(INDEX('المنتجات'!$D$5:$D$204,MATCH($F2059,'المنتجات'!$A$5:$A$204,0))*G2059-H2059,0))</f>
        <v/>
      </c>
      <c r="L2059" s="18">
        <f>IF(AND(B2059&amp;""="",F2059&amp;""=""),"",IF(I2059="تم التسليم",IFERROR(INDEX('المحافظات'!$B$5:$B$44,MATCH($E2059,'المحافظات'!$A$5:$A$44,0)),0),0))</f>
        <v/>
      </c>
      <c r="M2059" s="18">
        <f>IF(AND(B2059&amp;""="",F2059&amp;""=""),"",IFERROR(INDEX('المنتجات'!$C$5:$C$204,MATCH($F2059,'المنتجات'!$A$5:$A$204,0))*G2059,0))</f>
        <v/>
      </c>
      <c r="N2059" s="18">
        <f>IF(AND(B2059&amp;""="",F2059&amp;""=""),"",IF(I2059="تم التسليم",IFERROR(INDEX('المحافظات'!$C$5:$C$44,MATCH($E2059,'المحافظات'!$A$5:$A$44,0)),0),IF(I2059="مرتجع",IFERROR(INDEX('المحافظات'!$D$5:$D$44,MATCH($E2059,'المحافظات'!$A$5:$A$44,0)),0),0)))</f>
        <v/>
      </c>
      <c r="O2059" s="18">
        <f>IF(AND(B2059&amp;""="",F2059&amp;""=""),"",IF(I2059="تم التسليم",K2059+L2059-M2059-N2059,IF(I2059="مرتجع",-N2059,IF(I2059="ملغي",0,""))))</f>
        <v/>
      </c>
      <c r="P2059" s="6">
        <f>IF(AND(B2059&amp;""="",F2059&amp;""=""),"",IF(NOT(ISNUMBER(MATCH(F2059,'المنتجات'!$A$5:$A$204,0))),"كود المنتج غير معروف",IF(NOT(ISNUMBER(MATCH(E2059,'المحافظات'!$A$5:$A$44,0))),"المنطقة غير معروفة",IF(K2059&lt;0,"الخصم أكبر من قيمة الطلب",IF(I2059&amp;""="","اكتب الحالة","")))))</f>
        <v/>
      </c>
    </row>
    <row r="2060">
      <c r="A2060" s="17" t="n"/>
      <c r="B2060" s="5" t="n"/>
      <c r="C2060" s="5" t="n"/>
      <c r="D2060" s="13" t="n"/>
      <c r="E2060" s="5" t="n"/>
      <c r="F2060" s="5" t="n"/>
      <c r="G2060" s="15" t="n"/>
      <c r="H2060" s="14" t="n"/>
      <c r="I2060" s="5" t="n"/>
      <c r="J2060" s="6">
        <f>IF(AND(B2060&amp;""="",F2060&amp;""=""),"",IFERROR(INDEX('المنتجات'!$B$5:$B$204,MATCH($F2060,'المنتجات'!$A$5:$A$204,0))&amp;"",""))</f>
        <v/>
      </c>
      <c r="K2060" s="18">
        <f>IF(AND(B2060&amp;""="",F2060&amp;""=""),"",IFERROR(INDEX('المنتجات'!$D$5:$D$204,MATCH($F2060,'المنتجات'!$A$5:$A$204,0))*G2060-H2060,0))</f>
        <v/>
      </c>
      <c r="L2060" s="18">
        <f>IF(AND(B2060&amp;""="",F2060&amp;""=""),"",IF(I2060="تم التسليم",IFERROR(INDEX('المحافظات'!$B$5:$B$44,MATCH($E2060,'المحافظات'!$A$5:$A$44,0)),0),0))</f>
        <v/>
      </c>
      <c r="M2060" s="18">
        <f>IF(AND(B2060&amp;""="",F2060&amp;""=""),"",IFERROR(INDEX('المنتجات'!$C$5:$C$204,MATCH($F2060,'المنتجات'!$A$5:$A$204,0))*G2060,0))</f>
        <v/>
      </c>
      <c r="N2060" s="18">
        <f>IF(AND(B2060&amp;""="",F2060&amp;""=""),"",IF(I2060="تم التسليم",IFERROR(INDEX('المحافظات'!$C$5:$C$44,MATCH($E2060,'المحافظات'!$A$5:$A$44,0)),0),IF(I2060="مرتجع",IFERROR(INDEX('المحافظات'!$D$5:$D$44,MATCH($E2060,'المحافظات'!$A$5:$A$44,0)),0),0)))</f>
        <v/>
      </c>
      <c r="O2060" s="18">
        <f>IF(AND(B2060&amp;""="",F2060&amp;""=""),"",IF(I2060="تم التسليم",K2060+L2060-M2060-N2060,IF(I2060="مرتجع",-N2060,IF(I2060="ملغي",0,""))))</f>
        <v/>
      </c>
      <c r="P2060" s="6">
        <f>IF(AND(B2060&amp;""="",F2060&amp;""=""),"",IF(NOT(ISNUMBER(MATCH(F2060,'المنتجات'!$A$5:$A$204,0))),"كود المنتج غير معروف",IF(NOT(ISNUMBER(MATCH(E2060,'المحافظات'!$A$5:$A$44,0))),"المنطقة غير معروفة",IF(K2060&lt;0,"الخصم أكبر من قيمة الطلب",IF(I2060&amp;""="","اكتب الحالة","")))))</f>
        <v/>
      </c>
    </row>
    <row r="2061">
      <c r="A2061" s="17" t="n"/>
      <c r="B2061" s="5" t="n"/>
      <c r="C2061" s="5" t="n"/>
      <c r="D2061" s="13" t="n"/>
      <c r="E2061" s="5" t="n"/>
      <c r="F2061" s="5" t="n"/>
      <c r="G2061" s="15" t="n"/>
      <c r="H2061" s="14" t="n"/>
      <c r="I2061" s="5" t="n"/>
      <c r="J2061" s="6">
        <f>IF(AND(B2061&amp;""="",F2061&amp;""=""),"",IFERROR(INDEX('المنتجات'!$B$5:$B$204,MATCH($F2061,'المنتجات'!$A$5:$A$204,0))&amp;"",""))</f>
        <v/>
      </c>
      <c r="K2061" s="18">
        <f>IF(AND(B2061&amp;""="",F2061&amp;""=""),"",IFERROR(INDEX('المنتجات'!$D$5:$D$204,MATCH($F2061,'المنتجات'!$A$5:$A$204,0))*G2061-H2061,0))</f>
        <v/>
      </c>
      <c r="L2061" s="18">
        <f>IF(AND(B2061&amp;""="",F2061&amp;""=""),"",IF(I2061="تم التسليم",IFERROR(INDEX('المحافظات'!$B$5:$B$44,MATCH($E2061,'المحافظات'!$A$5:$A$44,0)),0),0))</f>
        <v/>
      </c>
      <c r="M2061" s="18">
        <f>IF(AND(B2061&amp;""="",F2061&amp;""=""),"",IFERROR(INDEX('المنتجات'!$C$5:$C$204,MATCH($F2061,'المنتجات'!$A$5:$A$204,0))*G2061,0))</f>
        <v/>
      </c>
      <c r="N2061" s="18">
        <f>IF(AND(B2061&amp;""="",F2061&amp;""=""),"",IF(I2061="تم التسليم",IFERROR(INDEX('المحافظات'!$C$5:$C$44,MATCH($E2061,'المحافظات'!$A$5:$A$44,0)),0),IF(I2061="مرتجع",IFERROR(INDEX('المحافظات'!$D$5:$D$44,MATCH($E2061,'المحافظات'!$A$5:$A$44,0)),0),0)))</f>
        <v/>
      </c>
      <c r="O2061" s="18">
        <f>IF(AND(B2061&amp;""="",F2061&amp;""=""),"",IF(I2061="تم التسليم",K2061+L2061-M2061-N2061,IF(I2061="مرتجع",-N2061,IF(I2061="ملغي",0,""))))</f>
        <v/>
      </c>
      <c r="P2061" s="6">
        <f>IF(AND(B2061&amp;""="",F2061&amp;""=""),"",IF(NOT(ISNUMBER(MATCH(F2061,'المنتجات'!$A$5:$A$204,0))),"كود المنتج غير معروف",IF(NOT(ISNUMBER(MATCH(E2061,'المحافظات'!$A$5:$A$44,0))),"المنطقة غير معروفة",IF(K2061&lt;0,"الخصم أكبر من قيمة الطلب",IF(I2061&amp;""="","اكتب الحالة","")))))</f>
        <v/>
      </c>
    </row>
    <row r="2062">
      <c r="A2062" s="17" t="n"/>
      <c r="B2062" s="5" t="n"/>
      <c r="C2062" s="5" t="n"/>
      <c r="D2062" s="13" t="n"/>
      <c r="E2062" s="5" t="n"/>
      <c r="F2062" s="5" t="n"/>
      <c r="G2062" s="15" t="n"/>
      <c r="H2062" s="14" t="n"/>
      <c r="I2062" s="5" t="n"/>
      <c r="J2062" s="6">
        <f>IF(AND(B2062&amp;""="",F2062&amp;""=""),"",IFERROR(INDEX('المنتجات'!$B$5:$B$204,MATCH($F2062,'المنتجات'!$A$5:$A$204,0))&amp;"",""))</f>
        <v/>
      </c>
      <c r="K2062" s="18">
        <f>IF(AND(B2062&amp;""="",F2062&amp;""=""),"",IFERROR(INDEX('المنتجات'!$D$5:$D$204,MATCH($F2062,'المنتجات'!$A$5:$A$204,0))*G2062-H2062,0))</f>
        <v/>
      </c>
      <c r="L2062" s="18">
        <f>IF(AND(B2062&amp;""="",F2062&amp;""=""),"",IF(I2062="تم التسليم",IFERROR(INDEX('المحافظات'!$B$5:$B$44,MATCH($E2062,'المحافظات'!$A$5:$A$44,0)),0),0))</f>
        <v/>
      </c>
      <c r="M2062" s="18">
        <f>IF(AND(B2062&amp;""="",F2062&amp;""=""),"",IFERROR(INDEX('المنتجات'!$C$5:$C$204,MATCH($F2062,'المنتجات'!$A$5:$A$204,0))*G2062,0))</f>
        <v/>
      </c>
      <c r="N2062" s="18">
        <f>IF(AND(B2062&amp;""="",F2062&amp;""=""),"",IF(I2062="تم التسليم",IFERROR(INDEX('المحافظات'!$C$5:$C$44,MATCH($E2062,'المحافظات'!$A$5:$A$44,0)),0),IF(I2062="مرتجع",IFERROR(INDEX('المحافظات'!$D$5:$D$44,MATCH($E2062,'المحافظات'!$A$5:$A$44,0)),0),0)))</f>
        <v/>
      </c>
      <c r="O2062" s="18">
        <f>IF(AND(B2062&amp;""="",F2062&amp;""=""),"",IF(I2062="تم التسليم",K2062+L2062-M2062-N2062,IF(I2062="مرتجع",-N2062,IF(I2062="ملغي",0,""))))</f>
        <v/>
      </c>
      <c r="P2062" s="6">
        <f>IF(AND(B2062&amp;""="",F2062&amp;""=""),"",IF(NOT(ISNUMBER(MATCH(F2062,'المنتجات'!$A$5:$A$204,0))),"كود المنتج غير معروف",IF(NOT(ISNUMBER(MATCH(E2062,'المحافظات'!$A$5:$A$44,0))),"المنطقة غير معروفة",IF(K2062&lt;0,"الخصم أكبر من قيمة الطلب",IF(I2062&amp;""="","اكتب الحالة","")))))</f>
        <v/>
      </c>
    </row>
    <row r="2063">
      <c r="A2063" s="17" t="n"/>
      <c r="B2063" s="5" t="n"/>
      <c r="C2063" s="5" t="n"/>
      <c r="D2063" s="13" t="n"/>
      <c r="E2063" s="5" t="n"/>
      <c r="F2063" s="5" t="n"/>
      <c r="G2063" s="15" t="n"/>
      <c r="H2063" s="14" t="n"/>
      <c r="I2063" s="5" t="n"/>
      <c r="J2063" s="6">
        <f>IF(AND(B2063&amp;""="",F2063&amp;""=""),"",IFERROR(INDEX('المنتجات'!$B$5:$B$204,MATCH($F2063,'المنتجات'!$A$5:$A$204,0))&amp;"",""))</f>
        <v/>
      </c>
      <c r="K2063" s="18">
        <f>IF(AND(B2063&amp;""="",F2063&amp;""=""),"",IFERROR(INDEX('المنتجات'!$D$5:$D$204,MATCH($F2063,'المنتجات'!$A$5:$A$204,0))*G2063-H2063,0))</f>
        <v/>
      </c>
      <c r="L2063" s="18">
        <f>IF(AND(B2063&amp;""="",F2063&amp;""=""),"",IF(I2063="تم التسليم",IFERROR(INDEX('المحافظات'!$B$5:$B$44,MATCH($E2063,'المحافظات'!$A$5:$A$44,0)),0),0))</f>
        <v/>
      </c>
      <c r="M2063" s="18">
        <f>IF(AND(B2063&amp;""="",F2063&amp;""=""),"",IFERROR(INDEX('المنتجات'!$C$5:$C$204,MATCH($F2063,'المنتجات'!$A$5:$A$204,0))*G2063,0))</f>
        <v/>
      </c>
      <c r="N2063" s="18">
        <f>IF(AND(B2063&amp;""="",F2063&amp;""=""),"",IF(I2063="تم التسليم",IFERROR(INDEX('المحافظات'!$C$5:$C$44,MATCH($E2063,'المحافظات'!$A$5:$A$44,0)),0),IF(I2063="مرتجع",IFERROR(INDEX('المحافظات'!$D$5:$D$44,MATCH($E2063,'المحافظات'!$A$5:$A$44,0)),0),0)))</f>
        <v/>
      </c>
      <c r="O2063" s="18">
        <f>IF(AND(B2063&amp;""="",F2063&amp;""=""),"",IF(I2063="تم التسليم",K2063+L2063-M2063-N2063,IF(I2063="مرتجع",-N2063,IF(I2063="ملغي",0,""))))</f>
        <v/>
      </c>
      <c r="P2063" s="6">
        <f>IF(AND(B2063&amp;""="",F2063&amp;""=""),"",IF(NOT(ISNUMBER(MATCH(F2063,'المنتجات'!$A$5:$A$204,0))),"كود المنتج غير معروف",IF(NOT(ISNUMBER(MATCH(E2063,'المحافظات'!$A$5:$A$44,0))),"المنطقة غير معروفة",IF(K2063&lt;0,"الخصم أكبر من قيمة الطلب",IF(I2063&amp;""="","اكتب الحالة","")))))</f>
        <v/>
      </c>
    </row>
    <row r="2064">
      <c r="A2064" s="17" t="n"/>
      <c r="B2064" s="5" t="n"/>
      <c r="C2064" s="5" t="n"/>
      <c r="D2064" s="13" t="n"/>
      <c r="E2064" s="5" t="n"/>
      <c r="F2064" s="5" t="n"/>
      <c r="G2064" s="15" t="n"/>
      <c r="H2064" s="14" t="n"/>
      <c r="I2064" s="5" t="n"/>
      <c r="J2064" s="6">
        <f>IF(AND(B2064&amp;""="",F2064&amp;""=""),"",IFERROR(INDEX('المنتجات'!$B$5:$B$204,MATCH($F2064,'المنتجات'!$A$5:$A$204,0))&amp;"",""))</f>
        <v/>
      </c>
      <c r="K2064" s="18">
        <f>IF(AND(B2064&amp;""="",F2064&amp;""=""),"",IFERROR(INDEX('المنتجات'!$D$5:$D$204,MATCH($F2064,'المنتجات'!$A$5:$A$204,0))*G2064-H2064,0))</f>
        <v/>
      </c>
      <c r="L2064" s="18">
        <f>IF(AND(B2064&amp;""="",F2064&amp;""=""),"",IF(I2064="تم التسليم",IFERROR(INDEX('المحافظات'!$B$5:$B$44,MATCH($E2064,'المحافظات'!$A$5:$A$44,0)),0),0))</f>
        <v/>
      </c>
      <c r="M2064" s="18">
        <f>IF(AND(B2064&amp;""="",F2064&amp;""=""),"",IFERROR(INDEX('المنتجات'!$C$5:$C$204,MATCH($F2064,'المنتجات'!$A$5:$A$204,0))*G2064,0))</f>
        <v/>
      </c>
      <c r="N2064" s="18">
        <f>IF(AND(B2064&amp;""="",F2064&amp;""=""),"",IF(I2064="تم التسليم",IFERROR(INDEX('المحافظات'!$C$5:$C$44,MATCH($E2064,'المحافظات'!$A$5:$A$44,0)),0),IF(I2064="مرتجع",IFERROR(INDEX('المحافظات'!$D$5:$D$44,MATCH($E2064,'المحافظات'!$A$5:$A$44,0)),0),0)))</f>
        <v/>
      </c>
      <c r="O2064" s="18">
        <f>IF(AND(B2064&amp;""="",F2064&amp;""=""),"",IF(I2064="تم التسليم",K2064+L2064-M2064-N2064,IF(I2064="مرتجع",-N2064,IF(I2064="ملغي",0,""))))</f>
        <v/>
      </c>
      <c r="P2064" s="6">
        <f>IF(AND(B2064&amp;""="",F2064&amp;""=""),"",IF(NOT(ISNUMBER(MATCH(F2064,'المنتجات'!$A$5:$A$204,0))),"كود المنتج غير معروف",IF(NOT(ISNUMBER(MATCH(E2064,'المحافظات'!$A$5:$A$44,0))),"المنطقة غير معروفة",IF(K2064&lt;0,"الخصم أكبر من قيمة الطلب",IF(I2064&amp;""="","اكتب الحالة","")))))</f>
        <v/>
      </c>
    </row>
    <row r="2065">
      <c r="A2065" s="17" t="n"/>
      <c r="B2065" s="5" t="n"/>
      <c r="C2065" s="5" t="n"/>
      <c r="D2065" s="13" t="n"/>
      <c r="E2065" s="5" t="n"/>
      <c r="F2065" s="5" t="n"/>
      <c r="G2065" s="15" t="n"/>
      <c r="H2065" s="14" t="n"/>
      <c r="I2065" s="5" t="n"/>
      <c r="J2065" s="6">
        <f>IF(AND(B2065&amp;""="",F2065&amp;""=""),"",IFERROR(INDEX('المنتجات'!$B$5:$B$204,MATCH($F2065,'المنتجات'!$A$5:$A$204,0))&amp;"",""))</f>
        <v/>
      </c>
      <c r="K2065" s="18">
        <f>IF(AND(B2065&amp;""="",F2065&amp;""=""),"",IFERROR(INDEX('المنتجات'!$D$5:$D$204,MATCH($F2065,'المنتجات'!$A$5:$A$204,0))*G2065-H2065,0))</f>
        <v/>
      </c>
      <c r="L2065" s="18">
        <f>IF(AND(B2065&amp;""="",F2065&amp;""=""),"",IF(I2065="تم التسليم",IFERROR(INDEX('المحافظات'!$B$5:$B$44,MATCH($E2065,'المحافظات'!$A$5:$A$44,0)),0),0))</f>
        <v/>
      </c>
      <c r="M2065" s="18">
        <f>IF(AND(B2065&amp;""="",F2065&amp;""=""),"",IFERROR(INDEX('المنتجات'!$C$5:$C$204,MATCH($F2065,'المنتجات'!$A$5:$A$204,0))*G2065,0))</f>
        <v/>
      </c>
      <c r="N2065" s="18">
        <f>IF(AND(B2065&amp;""="",F2065&amp;""=""),"",IF(I2065="تم التسليم",IFERROR(INDEX('المحافظات'!$C$5:$C$44,MATCH($E2065,'المحافظات'!$A$5:$A$44,0)),0),IF(I2065="مرتجع",IFERROR(INDEX('المحافظات'!$D$5:$D$44,MATCH($E2065,'المحافظات'!$A$5:$A$44,0)),0),0)))</f>
        <v/>
      </c>
      <c r="O2065" s="18">
        <f>IF(AND(B2065&amp;""="",F2065&amp;""=""),"",IF(I2065="تم التسليم",K2065+L2065-M2065-N2065,IF(I2065="مرتجع",-N2065,IF(I2065="ملغي",0,""))))</f>
        <v/>
      </c>
      <c r="P2065" s="6">
        <f>IF(AND(B2065&amp;""="",F2065&amp;""=""),"",IF(NOT(ISNUMBER(MATCH(F2065,'المنتجات'!$A$5:$A$204,0))),"كود المنتج غير معروف",IF(NOT(ISNUMBER(MATCH(E2065,'المحافظات'!$A$5:$A$44,0))),"المنطقة غير معروفة",IF(K2065&lt;0,"الخصم أكبر من قيمة الطلب",IF(I2065&amp;""="","اكتب الحالة","")))))</f>
        <v/>
      </c>
    </row>
    <row r="2066">
      <c r="A2066" s="17" t="n"/>
      <c r="B2066" s="5" t="n"/>
      <c r="C2066" s="5" t="n"/>
      <c r="D2066" s="13" t="n"/>
      <c r="E2066" s="5" t="n"/>
      <c r="F2066" s="5" t="n"/>
      <c r="G2066" s="15" t="n"/>
      <c r="H2066" s="14" t="n"/>
      <c r="I2066" s="5" t="n"/>
      <c r="J2066" s="6">
        <f>IF(AND(B2066&amp;""="",F2066&amp;""=""),"",IFERROR(INDEX('المنتجات'!$B$5:$B$204,MATCH($F2066,'المنتجات'!$A$5:$A$204,0))&amp;"",""))</f>
        <v/>
      </c>
      <c r="K2066" s="18">
        <f>IF(AND(B2066&amp;""="",F2066&amp;""=""),"",IFERROR(INDEX('المنتجات'!$D$5:$D$204,MATCH($F2066,'المنتجات'!$A$5:$A$204,0))*G2066-H2066,0))</f>
        <v/>
      </c>
      <c r="L2066" s="18">
        <f>IF(AND(B2066&amp;""="",F2066&amp;""=""),"",IF(I2066="تم التسليم",IFERROR(INDEX('المحافظات'!$B$5:$B$44,MATCH($E2066,'المحافظات'!$A$5:$A$44,0)),0),0))</f>
        <v/>
      </c>
      <c r="M2066" s="18">
        <f>IF(AND(B2066&amp;""="",F2066&amp;""=""),"",IFERROR(INDEX('المنتجات'!$C$5:$C$204,MATCH($F2066,'المنتجات'!$A$5:$A$204,0))*G2066,0))</f>
        <v/>
      </c>
      <c r="N2066" s="18">
        <f>IF(AND(B2066&amp;""="",F2066&amp;""=""),"",IF(I2066="تم التسليم",IFERROR(INDEX('المحافظات'!$C$5:$C$44,MATCH($E2066,'المحافظات'!$A$5:$A$44,0)),0),IF(I2066="مرتجع",IFERROR(INDEX('المحافظات'!$D$5:$D$44,MATCH($E2066,'المحافظات'!$A$5:$A$44,0)),0),0)))</f>
        <v/>
      </c>
      <c r="O2066" s="18">
        <f>IF(AND(B2066&amp;""="",F2066&amp;""=""),"",IF(I2066="تم التسليم",K2066+L2066-M2066-N2066,IF(I2066="مرتجع",-N2066,IF(I2066="ملغي",0,""))))</f>
        <v/>
      </c>
      <c r="P2066" s="6">
        <f>IF(AND(B2066&amp;""="",F2066&amp;""=""),"",IF(NOT(ISNUMBER(MATCH(F2066,'المنتجات'!$A$5:$A$204,0))),"كود المنتج غير معروف",IF(NOT(ISNUMBER(MATCH(E2066,'المحافظات'!$A$5:$A$44,0))),"المنطقة غير معروفة",IF(K2066&lt;0,"الخصم أكبر من قيمة الطلب",IF(I2066&amp;""="","اكتب الحالة","")))))</f>
        <v/>
      </c>
    </row>
    <row r="2067">
      <c r="A2067" s="17" t="n"/>
      <c r="B2067" s="5" t="n"/>
      <c r="C2067" s="5" t="n"/>
      <c r="D2067" s="13" t="n"/>
      <c r="E2067" s="5" t="n"/>
      <c r="F2067" s="5" t="n"/>
      <c r="G2067" s="15" t="n"/>
      <c r="H2067" s="14" t="n"/>
      <c r="I2067" s="5" t="n"/>
      <c r="J2067" s="6">
        <f>IF(AND(B2067&amp;""="",F2067&amp;""=""),"",IFERROR(INDEX('المنتجات'!$B$5:$B$204,MATCH($F2067,'المنتجات'!$A$5:$A$204,0))&amp;"",""))</f>
        <v/>
      </c>
      <c r="K2067" s="18">
        <f>IF(AND(B2067&amp;""="",F2067&amp;""=""),"",IFERROR(INDEX('المنتجات'!$D$5:$D$204,MATCH($F2067,'المنتجات'!$A$5:$A$204,0))*G2067-H2067,0))</f>
        <v/>
      </c>
      <c r="L2067" s="18">
        <f>IF(AND(B2067&amp;""="",F2067&amp;""=""),"",IF(I2067="تم التسليم",IFERROR(INDEX('المحافظات'!$B$5:$B$44,MATCH($E2067,'المحافظات'!$A$5:$A$44,0)),0),0))</f>
        <v/>
      </c>
      <c r="M2067" s="18">
        <f>IF(AND(B2067&amp;""="",F2067&amp;""=""),"",IFERROR(INDEX('المنتجات'!$C$5:$C$204,MATCH($F2067,'المنتجات'!$A$5:$A$204,0))*G2067,0))</f>
        <v/>
      </c>
      <c r="N2067" s="18">
        <f>IF(AND(B2067&amp;""="",F2067&amp;""=""),"",IF(I2067="تم التسليم",IFERROR(INDEX('المحافظات'!$C$5:$C$44,MATCH($E2067,'المحافظات'!$A$5:$A$44,0)),0),IF(I2067="مرتجع",IFERROR(INDEX('المحافظات'!$D$5:$D$44,MATCH($E2067,'المحافظات'!$A$5:$A$44,0)),0),0)))</f>
        <v/>
      </c>
      <c r="O2067" s="18">
        <f>IF(AND(B2067&amp;""="",F2067&amp;""=""),"",IF(I2067="تم التسليم",K2067+L2067-M2067-N2067,IF(I2067="مرتجع",-N2067,IF(I2067="ملغي",0,""))))</f>
        <v/>
      </c>
      <c r="P2067" s="6">
        <f>IF(AND(B2067&amp;""="",F2067&amp;""=""),"",IF(NOT(ISNUMBER(MATCH(F2067,'المنتجات'!$A$5:$A$204,0))),"كود المنتج غير معروف",IF(NOT(ISNUMBER(MATCH(E2067,'المحافظات'!$A$5:$A$44,0))),"المنطقة غير معروفة",IF(K2067&lt;0,"الخصم أكبر من قيمة الطلب",IF(I2067&amp;""="","اكتب الحالة","")))))</f>
        <v/>
      </c>
    </row>
    <row r="2068">
      <c r="A2068" s="17" t="n"/>
      <c r="B2068" s="5" t="n"/>
      <c r="C2068" s="5" t="n"/>
      <c r="D2068" s="13" t="n"/>
      <c r="E2068" s="5" t="n"/>
      <c r="F2068" s="5" t="n"/>
      <c r="G2068" s="15" t="n"/>
      <c r="H2068" s="14" t="n"/>
      <c r="I2068" s="5" t="n"/>
      <c r="J2068" s="6">
        <f>IF(AND(B2068&amp;""="",F2068&amp;""=""),"",IFERROR(INDEX('المنتجات'!$B$5:$B$204,MATCH($F2068,'المنتجات'!$A$5:$A$204,0))&amp;"",""))</f>
        <v/>
      </c>
      <c r="K2068" s="18">
        <f>IF(AND(B2068&amp;""="",F2068&amp;""=""),"",IFERROR(INDEX('المنتجات'!$D$5:$D$204,MATCH($F2068,'المنتجات'!$A$5:$A$204,0))*G2068-H2068,0))</f>
        <v/>
      </c>
      <c r="L2068" s="18">
        <f>IF(AND(B2068&amp;""="",F2068&amp;""=""),"",IF(I2068="تم التسليم",IFERROR(INDEX('المحافظات'!$B$5:$B$44,MATCH($E2068,'المحافظات'!$A$5:$A$44,0)),0),0))</f>
        <v/>
      </c>
      <c r="M2068" s="18">
        <f>IF(AND(B2068&amp;""="",F2068&amp;""=""),"",IFERROR(INDEX('المنتجات'!$C$5:$C$204,MATCH($F2068,'المنتجات'!$A$5:$A$204,0))*G2068,0))</f>
        <v/>
      </c>
      <c r="N2068" s="18">
        <f>IF(AND(B2068&amp;""="",F2068&amp;""=""),"",IF(I2068="تم التسليم",IFERROR(INDEX('المحافظات'!$C$5:$C$44,MATCH($E2068,'المحافظات'!$A$5:$A$44,0)),0),IF(I2068="مرتجع",IFERROR(INDEX('المحافظات'!$D$5:$D$44,MATCH($E2068,'المحافظات'!$A$5:$A$44,0)),0),0)))</f>
        <v/>
      </c>
      <c r="O2068" s="18">
        <f>IF(AND(B2068&amp;""="",F2068&amp;""=""),"",IF(I2068="تم التسليم",K2068+L2068-M2068-N2068,IF(I2068="مرتجع",-N2068,IF(I2068="ملغي",0,""))))</f>
        <v/>
      </c>
      <c r="P2068" s="6">
        <f>IF(AND(B2068&amp;""="",F2068&amp;""=""),"",IF(NOT(ISNUMBER(MATCH(F2068,'المنتجات'!$A$5:$A$204,0))),"كود المنتج غير معروف",IF(NOT(ISNUMBER(MATCH(E2068,'المحافظات'!$A$5:$A$44,0))),"المنطقة غير معروفة",IF(K2068&lt;0,"الخصم أكبر من قيمة الطلب",IF(I2068&amp;""="","اكتب الحالة","")))))</f>
        <v/>
      </c>
    </row>
    <row r="2069">
      <c r="A2069" s="17" t="n"/>
      <c r="B2069" s="5" t="n"/>
      <c r="C2069" s="5" t="n"/>
      <c r="D2069" s="13" t="n"/>
      <c r="E2069" s="5" t="n"/>
      <c r="F2069" s="5" t="n"/>
      <c r="G2069" s="15" t="n"/>
      <c r="H2069" s="14" t="n"/>
      <c r="I2069" s="5" t="n"/>
      <c r="J2069" s="6">
        <f>IF(AND(B2069&amp;""="",F2069&amp;""=""),"",IFERROR(INDEX('المنتجات'!$B$5:$B$204,MATCH($F2069,'المنتجات'!$A$5:$A$204,0))&amp;"",""))</f>
        <v/>
      </c>
      <c r="K2069" s="18">
        <f>IF(AND(B2069&amp;""="",F2069&amp;""=""),"",IFERROR(INDEX('المنتجات'!$D$5:$D$204,MATCH($F2069,'المنتجات'!$A$5:$A$204,0))*G2069-H2069,0))</f>
        <v/>
      </c>
      <c r="L2069" s="18">
        <f>IF(AND(B2069&amp;""="",F2069&amp;""=""),"",IF(I2069="تم التسليم",IFERROR(INDEX('المحافظات'!$B$5:$B$44,MATCH($E2069,'المحافظات'!$A$5:$A$44,0)),0),0))</f>
        <v/>
      </c>
      <c r="M2069" s="18">
        <f>IF(AND(B2069&amp;""="",F2069&amp;""=""),"",IFERROR(INDEX('المنتجات'!$C$5:$C$204,MATCH($F2069,'المنتجات'!$A$5:$A$204,0))*G2069,0))</f>
        <v/>
      </c>
      <c r="N2069" s="18">
        <f>IF(AND(B2069&amp;""="",F2069&amp;""=""),"",IF(I2069="تم التسليم",IFERROR(INDEX('المحافظات'!$C$5:$C$44,MATCH($E2069,'المحافظات'!$A$5:$A$44,0)),0),IF(I2069="مرتجع",IFERROR(INDEX('المحافظات'!$D$5:$D$44,MATCH($E2069,'المحافظات'!$A$5:$A$44,0)),0),0)))</f>
        <v/>
      </c>
      <c r="O2069" s="18">
        <f>IF(AND(B2069&amp;""="",F2069&amp;""=""),"",IF(I2069="تم التسليم",K2069+L2069-M2069-N2069,IF(I2069="مرتجع",-N2069,IF(I2069="ملغي",0,""))))</f>
        <v/>
      </c>
      <c r="P2069" s="6">
        <f>IF(AND(B2069&amp;""="",F2069&amp;""=""),"",IF(NOT(ISNUMBER(MATCH(F2069,'المنتجات'!$A$5:$A$204,0))),"كود المنتج غير معروف",IF(NOT(ISNUMBER(MATCH(E2069,'المحافظات'!$A$5:$A$44,0))),"المنطقة غير معروفة",IF(K2069&lt;0,"الخصم أكبر من قيمة الطلب",IF(I2069&amp;""="","اكتب الحالة","")))))</f>
        <v/>
      </c>
    </row>
    <row r="2070">
      <c r="A2070" s="17" t="n"/>
      <c r="B2070" s="5" t="n"/>
      <c r="C2070" s="5" t="n"/>
      <c r="D2070" s="13" t="n"/>
      <c r="E2070" s="5" t="n"/>
      <c r="F2070" s="5" t="n"/>
      <c r="G2070" s="15" t="n"/>
      <c r="H2070" s="14" t="n"/>
      <c r="I2070" s="5" t="n"/>
      <c r="J2070" s="6">
        <f>IF(AND(B2070&amp;""="",F2070&amp;""=""),"",IFERROR(INDEX('المنتجات'!$B$5:$B$204,MATCH($F2070,'المنتجات'!$A$5:$A$204,0))&amp;"",""))</f>
        <v/>
      </c>
      <c r="K2070" s="18">
        <f>IF(AND(B2070&amp;""="",F2070&amp;""=""),"",IFERROR(INDEX('المنتجات'!$D$5:$D$204,MATCH($F2070,'المنتجات'!$A$5:$A$204,0))*G2070-H2070,0))</f>
        <v/>
      </c>
      <c r="L2070" s="18">
        <f>IF(AND(B2070&amp;""="",F2070&amp;""=""),"",IF(I2070="تم التسليم",IFERROR(INDEX('المحافظات'!$B$5:$B$44,MATCH($E2070,'المحافظات'!$A$5:$A$44,0)),0),0))</f>
        <v/>
      </c>
      <c r="M2070" s="18">
        <f>IF(AND(B2070&amp;""="",F2070&amp;""=""),"",IFERROR(INDEX('المنتجات'!$C$5:$C$204,MATCH($F2070,'المنتجات'!$A$5:$A$204,0))*G2070,0))</f>
        <v/>
      </c>
      <c r="N2070" s="18">
        <f>IF(AND(B2070&amp;""="",F2070&amp;""=""),"",IF(I2070="تم التسليم",IFERROR(INDEX('المحافظات'!$C$5:$C$44,MATCH($E2070,'المحافظات'!$A$5:$A$44,0)),0),IF(I2070="مرتجع",IFERROR(INDEX('المحافظات'!$D$5:$D$44,MATCH($E2070,'المحافظات'!$A$5:$A$44,0)),0),0)))</f>
        <v/>
      </c>
      <c r="O2070" s="18">
        <f>IF(AND(B2070&amp;""="",F2070&amp;""=""),"",IF(I2070="تم التسليم",K2070+L2070-M2070-N2070,IF(I2070="مرتجع",-N2070,IF(I2070="ملغي",0,""))))</f>
        <v/>
      </c>
      <c r="P2070" s="6">
        <f>IF(AND(B2070&amp;""="",F2070&amp;""=""),"",IF(NOT(ISNUMBER(MATCH(F2070,'المنتجات'!$A$5:$A$204,0))),"كود المنتج غير معروف",IF(NOT(ISNUMBER(MATCH(E2070,'المحافظات'!$A$5:$A$44,0))),"المنطقة غير معروفة",IF(K2070&lt;0,"الخصم أكبر من قيمة الطلب",IF(I2070&amp;""="","اكتب الحالة","")))))</f>
        <v/>
      </c>
    </row>
    <row r="2071">
      <c r="A2071" s="17" t="n"/>
      <c r="B2071" s="5" t="n"/>
      <c r="C2071" s="5" t="n"/>
      <c r="D2071" s="13" t="n"/>
      <c r="E2071" s="5" t="n"/>
      <c r="F2071" s="5" t="n"/>
      <c r="G2071" s="15" t="n"/>
      <c r="H2071" s="14" t="n"/>
      <c r="I2071" s="5" t="n"/>
      <c r="J2071" s="6">
        <f>IF(AND(B2071&amp;""="",F2071&amp;""=""),"",IFERROR(INDEX('المنتجات'!$B$5:$B$204,MATCH($F2071,'المنتجات'!$A$5:$A$204,0))&amp;"",""))</f>
        <v/>
      </c>
      <c r="K2071" s="18">
        <f>IF(AND(B2071&amp;""="",F2071&amp;""=""),"",IFERROR(INDEX('المنتجات'!$D$5:$D$204,MATCH($F2071,'المنتجات'!$A$5:$A$204,0))*G2071-H2071,0))</f>
        <v/>
      </c>
      <c r="L2071" s="18">
        <f>IF(AND(B2071&amp;""="",F2071&amp;""=""),"",IF(I2071="تم التسليم",IFERROR(INDEX('المحافظات'!$B$5:$B$44,MATCH($E2071,'المحافظات'!$A$5:$A$44,0)),0),0))</f>
        <v/>
      </c>
      <c r="M2071" s="18">
        <f>IF(AND(B2071&amp;""="",F2071&amp;""=""),"",IFERROR(INDEX('المنتجات'!$C$5:$C$204,MATCH($F2071,'المنتجات'!$A$5:$A$204,0))*G2071,0))</f>
        <v/>
      </c>
      <c r="N2071" s="18">
        <f>IF(AND(B2071&amp;""="",F2071&amp;""=""),"",IF(I2071="تم التسليم",IFERROR(INDEX('المحافظات'!$C$5:$C$44,MATCH($E2071,'المحافظات'!$A$5:$A$44,0)),0),IF(I2071="مرتجع",IFERROR(INDEX('المحافظات'!$D$5:$D$44,MATCH($E2071,'المحافظات'!$A$5:$A$44,0)),0),0)))</f>
        <v/>
      </c>
      <c r="O2071" s="18">
        <f>IF(AND(B2071&amp;""="",F2071&amp;""=""),"",IF(I2071="تم التسليم",K2071+L2071-M2071-N2071,IF(I2071="مرتجع",-N2071,IF(I2071="ملغي",0,""))))</f>
        <v/>
      </c>
      <c r="P2071" s="6">
        <f>IF(AND(B2071&amp;""="",F2071&amp;""=""),"",IF(NOT(ISNUMBER(MATCH(F2071,'المنتجات'!$A$5:$A$204,0))),"كود المنتج غير معروف",IF(NOT(ISNUMBER(MATCH(E2071,'المحافظات'!$A$5:$A$44,0))),"المنطقة غير معروفة",IF(K2071&lt;0,"الخصم أكبر من قيمة الطلب",IF(I2071&amp;""="","اكتب الحالة","")))))</f>
        <v/>
      </c>
    </row>
    <row r="2072">
      <c r="A2072" s="17" t="n"/>
      <c r="B2072" s="5" t="n"/>
      <c r="C2072" s="5" t="n"/>
      <c r="D2072" s="13" t="n"/>
      <c r="E2072" s="5" t="n"/>
      <c r="F2072" s="5" t="n"/>
      <c r="G2072" s="15" t="n"/>
      <c r="H2072" s="14" t="n"/>
      <c r="I2072" s="5" t="n"/>
      <c r="J2072" s="6">
        <f>IF(AND(B2072&amp;""="",F2072&amp;""=""),"",IFERROR(INDEX('المنتجات'!$B$5:$B$204,MATCH($F2072,'المنتجات'!$A$5:$A$204,0))&amp;"",""))</f>
        <v/>
      </c>
      <c r="K2072" s="18">
        <f>IF(AND(B2072&amp;""="",F2072&amp;""=""),"",IFERROR(INDEX('المنتجات'!$D$5:$D$204,MATCH($F2072,'المنتجات'!$A$5:$A$204,0))*G2072-H2072,0))</f>
        <v/>
      </c>
      <c r="L2072" s="18">
        <f>IF(AND(B2072&amp;""="",F2072&amp;""=""),"",IF(I2072="تم التسليم",IFERROR(INDEX('المحافظات'!$B$5:$B$44,MATCH($E2072,'المحافظات'!$A$5:$A$44,0)),0),0))</f>
        <v/>
      </c>
      <c r="M2072" s="18">
        <f>IF(AND(B2072&amp;""="",F2072&amp;""=""),"",IFERROR(INDEX('المنتجات'!$C$5:$C$204,MATCH($F2072,'المنتجات'!$A$5:$A$204,0))*G2072,0))</f>
        <v/>
      </c>
      <c r="N2072" s="18">
        <f>IF(AND(B2072&amp;""="",F2072&amp;""=""),"",IF(I2072="تم التسليم",IFERROR(INDEX('المحافظات'!$C$5:$C$44,MATCH($E2072,'المحافظات'!$A$5:$A$44,0)),0),IF(I2072="مرتجع",IFERROR(INDEX('المحافظات'!$D$5:$D$44,MATCH($E2072,'المحافظات'!$A$5:$A$44,0)),0),0)))</f>
        <v/>
      </c>
      <c r="O2072" s="18">
        <f>IF(AND(B2072&amp;""="",F2072&amp;""=""),"",IF(I2072="تم التسليم",K2072+L2072-M2072-N2072,IF(I2072="مرتجع",-N2072,IF(I2072="ملغي",0,""))))</f>
        <v/>
      </c>
      <c r="P2072" s="6">
        <f>IF(AND(B2072&amp;""="",F2072&amp;""=""),"",IF(NOT(ISNUMBER(MATCH(F2072,'المنتجات'!$A$5:$A$204,0))),"كود المنتج غير معروف",IF(NOT(ISNUMBER(MATCH(E2072,'المحافظات'!$A$5:$A$44,0))),"المنطقة غير معروفة",IF(K2072&lt;0,"الخصم أكبر من قيمة الطلب",IF(I2072&amp;""="","اكتب الحالة","")))))</f>
        <v/>
      </c>
    </row>
    <row r="2073">
      <c r="A2073" s="17" t="n"/>
      <c r="B2073" s="5" t="n"/>
      <c r="C2073" s="5" t="n"/>
      <c r="D2073" s="13" t="n"/>
      <c r="E2073" s="5" t="n"/>
      <c r="F2073" s="5" t="n"/>
      <c r="G2073" s="15" t="n"/>
      <c r="H2073" s="14" t="n"/>
      <c r="I2073" s="5" t="n"/>
      <c r="J2073" s="6">
        <f>IF(AND(B2073&amp;""="",F2073&amp;""=""),"",IFERROR(INDEX('المنتجات'!$B$5:$B$204,MATCH($F2073,'المنتجات'!$A$5:$A$204,0))&amp;"",""))</f>
        <v/>
      </c>
      <c r="K2073" s="18">
        <f>IF(AND(B2073&amp;""="",F2073&amp;""=""),"",IFERROR(INDEX('المنتجات'!$D$5:$D$204,MATCH($F2073,'المنتجات'!$A$5:$A$204,0))*G2073-H2073,0))</f>
        <v/>
      </c>
      <c r="L2073" s="18">
        <f>IF(AND(B2073&amp;""="",F2073&amp;""=""),"",IF(I2073="تم التسليم",IFERROR(INDEX('المحافظات'!$B$5:$B$44,MATCH($E2073,'المحافظات'!$A$5:$A$44,0)),0),0))</f>
        <v/>
      </c>
      <c r="M2073" s="18">
        <f>IF(AND(B2073&amp;""="",F2073&amp;""=""),"",IFERROR(INDEX('المنتجات'!$C$5:$C$204,MATCH($F2073,'المنتجات'!$A$5:$A$204,0))*G2073,0))</f>
        <v/>
      </c>
      <c r="N2073" s="18">
        <f>IF(AND(B2073&amp;""="",F2073&amp;""=""),"",IF(I2073="تم التسليم",IFERROR(INDEX('المحافظات'!$C$5:$C$44,MATCH($E2073,'المحافظات'!$A$5:$A$44,0)),0),IF(I2073="مرتجع",IFERROR(INDEX('المحافظات'!$D$5:$D$44,MATCH($E2073,'المحافظات'!$A$5:$A$44,0)),0),0)))</f>
        <v/>
      </c>
      <c r="O2073" s="18">
        <f>IF(AND(B2073&amp;""="",F2073&amp;""=""),"",IF(I2073="تم التسليم",K2073+L2073-M2073-N2073,IF(I2073="مرتجع",-N2073,IF(I2073="ملغي",0,""))))</f>
        <v/>
      </c>
      <c r="P2073" s="6">
        <f>IF(AND(B2073&amp;""="",F2073&amp;""=""),"",IF(NOT(ISNUMBER(MATCH(F2073,'المنتجات'!$A$5:$A$204,0))),"كود المنتج غير معروف",IF(NOT(ISNUMBER(MATCH(E2073,'المحافظات'!$A$5:$A$44,0))),"المنطقة غير معروفة",IF(K2073&lt;0,"الخصم أكبر من قيمة الطلب",IF(I2073&amp;""="","اكتب الحالة","")))))</f>
        <v/>
      </c>
    </row>
    <row r="2074">
      <c r="A2074" s="17" t="n"/>
      <c r="B2074" s="5" t="n"/>
      <c r="C2074" s="5" t="n"/>
      <c r="D2074" s="13" t="n"/>
      <c r="E2074" s="5" t="n"/>
      <c r="F2074" s="5" t="n"/>
      <c r="G2074" s="15" t="n"/>
      <c r="H2074" s="14" t="n"/>
      <c r="I2074" s="5" t="n"/>
      <c r="J2074" s="6">
        <f>IF(AND(B2074&amp;""="",F2074&amp;""=""),"",IFERROR(INDEX('المنتجات'!$B$5:$B$204,MATCH($F2074,'المنتجات'!$A$5:$A$204,0))&amp;"",""))</f>
        <v/>
      </c>
      <c r="K2074" s="18">
        <f>IF(AND(B2074&amp;""="",F2074&amp;""=""),"",IFERROR(INDEX('المنتجات'!$D$5:$D$204,MATCH($F2074,'المنتجات'!$A$5:$A$204,0))*G2074-H2074,0))</f>
        <v/>
      </c>
      <c r="L2074" s="18">
        <f>IF(AND(B2074&amp;""="",F2074&amp;""=""),"",IF(I2074="تم التسليم",IFERROR(INDEX('المحافظات'!$B$5:$B$44,MATCH($E2074,'المحافظات'!$A$5:$A$44,0)),0),0))</f>
        <v/>
      </c>
      <c r="M2074" s="18">
        <f>IF(AND(B2074&amp;""="",F2074&amp;""=""),"",IFERROR(INDEX('المنتجات'!$C$5:$C$204,MATCH($F2074,'المنتجات'!$A$5:$A$204,0))*G2074,0))</f>
        <v/>
      </c>
      <c r="N2074" s="18">
        <f>IF(AND(B2074&amp;""="",F2074&amp;""=""),"",IF(I2074="تم التسليم",IFERROR(INDEX('المحافظات'!$C$5:$C$44,MATCH($E2074,'المحافظات'!$A$5:$A$44,0)),0),IF(I2074="مرتجع",IFERROR(INDEX('المحافظات'!$D$5:$D$44,MATCH($E2074,'المحافظات'!$A$5:$A$44,0)),0),0)))</f>
        <v/>
      </c>
      <c r="O2074" s="18">
        <f>IF(AND(B2074&amp;""="",F2074&amp;""=""),"",IF(I2074="تم التسليم",K2074+L2074-M2074-N2074,IF(I2074="مرتجع",-N2074,IF(I2074="ملغي",0,""))))</f>
        <v/>
      </c>
      <c r="P2074" s="6">
        <f>IF(AND(B2074&amp;""="",F2074&amp;""=""),"",IF(NOT(ISNUMBER(MATCH(F2074,'المنتجات'!$A$5:$A$204,0))),"كود المنتج غير معروف",IF(NOT(ISNUMBER(MATCH(E2074,'المحافظات'!$A$5:$A$44,0))),"المنطقة غير معروفة",IF(K2074&lt;0,"الخصم أكبر من قيمة الطلب",IF(I2074&amp;""="","اكتب الحالة","")))))</f>
        <v/>
      </c>
    </row>
    <row r="2075">
      <c r="A2075" s="17" t="n"/>
      <c r="B2075" s="5" t="n"/>
      <c r="C2075" s="5" t="n"/>
      <c r="D2075" s="13" t="n"/>
      <c r="E2075" s="5" t="n"/>
      <c r="F2075" s="5" t="n"/>
      <c r="G2075" s="15" t="n"/>
      <c r="H2075" s="14" t="n"/>
      <c r="I2075" s="5" t="n"/>
      <c r="J2075" s="6">
        <f>IF(AND(B2075&amp;""="",F2075&amp;""=""),"",IFERROR(INDEX('المنتجات'!$B$5:$B$204,MATCH($F2075,'المنتجات'!$A$5:$A$204,0))&amp;"",""))</f>
        <v/>
      </c>
      <c r="K2075" s="18">
        <f>IF(AND(B2075&amp;""="",F2075&amp;""=""),"",IFERROR(INDEX('المنتجات'!$D$5:$D$204,MATCH($F2075,'المنتجات'!$A$5:$A$204,0))*G2075-H2075,0))</f>
        <v/>
      </c>
      <c r="L2075" s="18">
        <f>IF(AND(B2075&amp;""="",F2075&amp;""=""),"",IF(I2075="تم التسليم",IFERROR(INDEX('المحافظات'!$B$5:$B$44,MATCH($E2075,'المحافظات'!$A$5:$A$44,0)),0),0))</f>
        <v/>
      </c>
      <c r="M2075" s="18">
        <f>IF(AND(B2075&amp;""="",F2075&amp;""=""),"",IFERROR(INDEX('المنتجات'!$C$5:$C$204,MATCH($F2075,'المنتجات'!$A$5:$A$204,0))*G2075,0))</f>
        <v/>
      </c>
      <c r="N2075" s="18">
        <f>IF(AND(B2075&amp;""="",F2075&amp;""=""),"",IF(I2075="تم التسليم",IFERROR(INDEX('المحافظات'!$C$5:$C$44,MATCH($E2075,'المحافظات'!$A$5:$A$44,0)),0),IF(I2075="مرتجع",IFERROR(INDEX('المحافظات'!$D$5:$D$44,MATCH($E2075,'المحافظات'!$A$5:$A$44,0)),0),0)))</f>
        <v/>
      </c>
      <c r="O2075" s="18">
        <f>IF(AND(B2075&amp;""="",F2075&amp;""=""),"",IF(I2075="تم التسليم",K2075+L2075-M2075-N2075,IF(I2075="مرتجع",-N2075,IF(I2075="ملغي",0,""))))</f>
        <v/>
      </c>
      <c r="P2075" s="6">
        <f>IF(AND(B2075&amp;""="",F2075&amp;""=""),"",IF(NOT(ISNUMBER(MATCH(F2075,'المنتجات'!$A$5:$A$204,0))),"كود المنتج غير معروف",IF(NOT(ISNUMBER(MATCH(E2075,'المحافظات'!$A$5:$A$44,0))),"المنطقة غير معروفة",IF(K2075&lt;0,"الخصم أكبر من قيمة الطلب",IF(I2075&amp;""="","اكتب الحالة","")))))</f>
        <v/>
      </c>
    </row>
    <row r="2076">
      <c r="A2076" s="17" t="n"/>
      <c r="B2076" s="5" t="n"/>
      <c r="C2076" s="5" t="n"/>
      <c r="D2076" s="13" t="n"/>
      <c r="E2076" s="5" t="n"/>
      <c r="F2076" s="5" t="n"/>
      <c r="G2076" s="15" t="n"/>
      <c r="H2076" s="14" t="n"/>
      <c r="I2076" s="5" t="n"/>
      <c r="J2076" s="6">
        <f>IF(AND(B2076&amp;""="",F2076&amp;""=""),"",IFERROR(INDEX('المنتجات'!$B$5:$B$204,MATCH($F2076,'المنتجات'!$A$5:$A$204,0))&amp;"",""))</f>
        <v/>
      </c>
      <c r="K2076" s="18">
        <f>IF(AND(B2076&amp;""="",F2076&amp;""=""),"",IFERROR(INDEX('المنتجات'!$D$5:$D$204,MATCH($F2076,'المنتجات'!$A$5:$A$204,0))*G2076-H2076,0))</f>
        <v/>
      </c>
      <c r="L2076" s="18">
        <f>IF(AND(B2076&amp;""="",F2076&amp;""=""),"",IF(I2076="تم التسليم",IFERROR(INDEX('المحافظات'!$B$5:$B$44,MATCH($E2076,'المحافظات'!$A$5:$A$44,0)),0),0))</f>
        <v/>
      </c>
      <c r="M2076" s="18">
        <f>IF(AND(B2076&amp;""="",F2076&amp;""=""),"",IFERROR(INDEX('المنتجات'!$C$5:$C$204,MATCH($F2076,'المنتجات'!$A$5:$A$204,0))*G2076,0))</f>
        <v/>
      </c>
      <c r="N2076" s="18">
        <f>IF(AND(B2076&amp;""="",F2076&amp;""=""),"",IF(I2076="تم التسليم",IFERROR(INDEX('المحافظات'!$C$5:$C$44,MATCH($E2076,'المحافظات'!$A$5:$A$44,0)),0),IF(I2076="مرتجع",IFERROR(INDEX('المحافظات'!$D$5:$D$44,MATCH($E2076,'المحافظات'!$A$5:$A$44,0)),0),0)))</f>
        <v/>
      </c>
      <c r="O2076" s="18">
        <f>IF(AND(B2076&amp;""="",F2076&amp;""=""),"",IF(I2076="تم التسليم",K2076+L2076-M2076-N2076,IF(I2076="مرتجع",-N2076,IF(I2076="ملغي",0,""))))</f>
        <v/>
      </c>
      <c r="P2076" s="6">
        <f>IF(AND(B2076&amp;""="",F2076&amp;""=""),"",IF(NOT(ISNUMBER(MATCH(F2076,'المنتجات'!$A$5:$A$204,0))),"كود المنتج غير معروف",IF(NOT(ISNUMBER(MATCH(E2076,'المحافظات'!$A$5:$A$44,0))),"المنطقة غير معروفة",IF(K2076&lt;0,"الخصم أكبر من قيمة الطلب",IF(I2076&amp;""="","اكتب الحالة","")))))</f>
        <v/>
      </c>
    </row>
    <row r="2077">
      <c r="A2077" s="17" t="n"/>
      <c r="B2077" s="5" t="n"/>
      <c r="C2077" s="5" t="n"/>
      <c r="D2077" s="13" t="n"/>
      <c r="E2077" s="5" t="n"/>
      <c r="F2077" s="5" t="n"/>
      <c r="G2077" s="15" t="n"/>
      <c r="H2077" s="14" t="n"/>
      <c r="I2077" s="5" t="n"/>
      <c r="J2077" s="6">
        <f>IF(AND(B2077&amp;""="",F2077&amp;""=""),"",IFERROR(INDEX('المنتجات'!$B$5:$B$204,MATCH($F2077,'المنتجات'!$A$5:$A$204,0))&amp;"",""))</f>
        <v/>
      </c>
      <c r="K2077" s="18">
        <f>IF(AND(B2077&amp;""="",F2077&amp;""=""),"",IFERROR(INDEX('المنتجات'!$D$5:$D$204,MATCH($F2077,'المنتجات'!$A$5:$A$204,0))*G2077-H2077,0))</f>
        <v/>
      </c>
      <c r="L2077" s="18">
        <f>IF(AND(B2077&amp;""="",F2077&amp;""=""),"",IF(I2077="تم التسليم",IFERROR(INDEX('المحافظات'!$B$5:$B$44,MATCH($E2077,'المحافظات'!$A$5:$A$44,0)),0),0))</f>
        <v/>
      </c>
      <c r="M2077" s="18">
        <f>IF(AND(B2077&amp;""="",F2077&amp;""=""),"",IFERROR(INDEX('المنتجات'!$C$5:$C$204,MATCH($F2077,'المنتجات'!$A$5:$A$204,0))*G2077,0))</f>
        <v/>
      </c>
      <c r="N2077" s="18">
        <f>IF(AND(B2077&amp;""="",F2077&amp;""=""),"",IF(I2077="تم التسليم",IFERROR(INDEX('المحافظات'!$C$5:$C$44,MATCH($E2077,'المحافظات'!$A$5:$A$44,0)),0),IF(I2077="مرتجع",IFERROR(INDEX('المحافظات'!$D$5:$D$44,MATCH($E2077,'المحافظات'!$A$5:$A$44,0)),0),0)))</f>
        <v/>
      </c>
      <c r="O2077" s="18">
        <f>IF(AND(B2077&amp;""="",F2077&amp;""=""),"",IF(I2077="تم التسليم",K2077+L2077-M2077-N2077,IF(I2077="مرتجع",-N2077,IF(I2077="ملغي",0,""))))</f>
        <v/>
      </c>
      <c r="P2077" s="6">
        <f>IF(AND(B2077&amp;""="",F2077&amp;""=""),"",IF(NOT(ISNUMBER(MATCH(F2077,'المنتجات'!$A$5:$A$204,0))),"كود المنتج غير معروف",IF(NOT(ISNUMBER(MATCH(E2077,'المحافظات'!$A$5:$A$44,0))),"المنطقة غير معروفة",IF(K2077&lt;0,"الخصم أكبر من قيمة الطلب",IF(I2077&amp;""="","اكتب الحالة","")))))</f>
        <v/>
      </c>
    </row>
    <row r="2078">
      <c r="A2078" s="17" t="n"/>
      <c r="B2078" s="5" t="n"/>
      <c r="C2078" s="5" t="n"/>
      <c r="D2078" s="13" t="n"/>
      <c r="E2078" s="5" t="n"/>
      <c r="F2078" s="5" t="n"/>
      <c r="G2078" s="15" t="n"/>
      <c r="H2078" s="14" t="n"/>
      <c r="I2078" s="5" t="n"/>
      <c r="J2078" s="6">
        <f>IF(AND(B2078&amp;""="",F2078&amp;""=""),"",IFERROR(INDEX('المنتجات'!$B$5:$B$204,MATCH($F2078,'المنتجات'!$A$5:$A$204,0))&amp;"",""))</f>
        <v/>
      </c>
      <c r="K2078" s="18">
        <f>IF(AND(B2078&amp;""="",F2078&amp;""=""),"",IFERROR(INDEX('المنتجات'!$D$5:$D$204,MATCH($F2078,'المنتجات'!$A$5:$A$204,0))*G2078-H2078,0))</f>
        <v/>
      </c>
      <c r="L2078" s="18">
        <f>IF(AND(B2078&amp;""="",F2078&amp;""=""),"",IF(I2078="تم التسليم",IFERROR(INDEX('المحافظات'!$B$5:$B$44,MATCH($E2078,'المحافظات'!$A$5:$A$44,0)),0),0))</f>
        <v/>
      </c>
      <c r="M2078" s="18">
        <f>IF(AND(B2078&amp;""="",F2078&amp;""=""),"",IFERROR(INDEX('المنتجات'!$C$5:$C$204,MATCH($F2078,'المنتجات'!$A$5:$A$204,0))*G2078,0))</f>
        <v/>
      </c>
      <c r="N2078" s="18">
        <f>IF(AND(B2078&amp;""="",F2078&amp;""=""),"",IF(I2078="تم التسليم",IFERROR(INDEX('المحافظات'!$C$5:$C$44,MATCH($E2078,'المحافظات'!$A$5:$A$44,0)),0),IF(I2078="مرتجع",IFERROR(INDEX('المحافظات'!$D$5:$D$44,MATCH($E2078,'المحافظات'!$A$5:$A$44,0)),0),0)))</f>
        <v/>
      </c>
      <c r="O2078" s="18">
        <f>IF(AND(B2078&amp;""="",F2078&amp;""=""),"",IF(I2078="تم التسليم",K2078+L2078-M2078-N2078,IF(I2078="مرتجع",-N2078,IF(I2078="ملغي",0,""))))</f>
        <v/>
      </c>
      <c r="P2078" s="6">
        <f>IF(AND(B2078&amp;""="",F2078&amp;""=""),"",IF(NOT(ISNUMBER(MATCH(F2078,'المنتجات'!$A$5:$A$204,0))),"كود المنتج غير معروف",IF(NOT(ISNUMBER(MATCH(E2078,'المحافظات'!$A$5:$A$44,0))),"المنطقة غير معروفة",IF(K2078&lt;0,"الخصم أكبر من قيمة الطلب",IF(I2078&amp;""="","اكتب الحالة","")))))</f>
        <v/>
      </c>
    </row>
    <row r="2079">
      <c r="A2079" s="17" t="n"/>
      <c r="B2079" s="5" t="n"/>
      <c r="C2079" s="5" t="n"/>
      <c r="D2079" s="13" t="n"/>
      <c r="E2079" s="5" t="n"/>
      <c r="F2079" s="5" t="n"/>
      <c r="G2079" s="15" t="n"/>
      <c r="H2079" s="14" t="n"/>
      <c r="I2079" s="5" t="n"/>
      <c r="J2079" s="6">
        <f>IF(AND(B2079&amp;""="",F2079&amp;""=""),"",IFERROR(INDEX('المنتجات'!$B$5:$B$204,MATCH($F2079,'المنتجات'!$A$5:$A$204,0))&amp;"",""))</f>
        <v/>
      </c>
      <c r="K2079" s="18">
        <f>IF(AND(B2079&amp;""="",F2079&amp;""=""),"",IFERROR(INDEX('المنتجات'!$D$5:$D$204,MATCH($F2079,'المنتجات'!$A$5:$A$204,0))*G2079-H2079,0))</f>
        <v/>
      </c>
      <c r="L2079" s="18">
        <f>IF(AND(B2079&amp;""="",F2079&amp;""=""),"",IF(I2079="تم التسليم",IFERROR(INDEX('المحافظات'!$B$5:$B$44,MATCH($E2079,'المحافظات'!$A$5:$A$44,0)),0),0))</f>
        <v/>
      </c>
      <c r="M2079" s="18">
        <f>IF(AND(B2079&amp;""="",F2079&amp;""=""),"",IFERROR(INDEX('المنتجات'!$C$5:$C$204,MATCH($F2079,'المنتجات'!$A$5:$A$204,0))*G2079,0))</f>
        <v/>
      </c>
      <c r="N2079" s="18">
        <f>IF(AND(B2079&amp;""="",F2079&amp;""=""),"",IF(I2079="تم التسليم",IFERROR(INDEX('المحافظات'!$C$5:$C$44,MATCH($E2079,'المحافظات'!$A$5:$A$44,0)),0),IF(I2079="مرتجع",IFERROR(INDEX('المحافظات'!$D$5:$D$44,MATCH($E2079,'المحافظات'!$A$5:$A$44,0)),0),0)))</f>
        <v/>
      </c>
      <c r="O2079" s="18">
        <f>IF(AND(B2079&amp;""="",F2079&amp;""=""),"",IF(I2079="تم التسليم",K2079+L2079-M2079-N2079,IF(I2079="مرتجع",-N2079,IF(I2079="ملغي",0,""))))</f>
        <v/>
      </c>
      <c r="P2079" s="6">
        <f>IF(AND(B2079&amp;""="",F2079&amp;""=""),"",IF(NOT(ISNUMBER(MATCH(F2079,'المنتجات'!$A$5:$A$204,0))),"كود المنتج غير معروف",IF(NOT(ISNUMBER(MATCH(E2079,'المحافظات'!$A$5:$A$44,0))),"المنطقة غير معروفة",IF(K2079&lt;0,"الخصم أكبر من قيمة الطلب",IF(I2079&amp;""="","اكتب الحالة","")))))</f>
        <v/>
      </c>
    </row>
    <row r="2080">
      <c r="A2080" s="17" t="n"/>
      <c r="B2080" s="5" t="n"/>
      <c r="C2080" s="5" t="n"/>
      <c r="D2080" s="13" t="n"/>
      <c r="E2080" s="5" t="n"/>
      <c r="F2080" s="5" t="n"/>
      <c r="G2080" s="15" t="n"/>
      <c r="H2080" s="14" t="n"/>
      <c r="I2080" s="5" t="n"/>
      <c r="J2080" s="6">
        <f>IF(AND(B2080&amp;""="",F2080&amp;""=""),"",IFERROR(INDEX('المنتجات'!$B$5:$B$204,MATCH($F2080,'المنتجات'!$A$5:$A$204,0))&amp;"",""))</f>
        <v/>
      </c>
      <c r="K2080" s="18">
        <f>IF(AND(B2080&amp;""="",F2080&amp;""=""),"",IFERROR(INDEX('المنتجات'!$D$5:$D$204,MATCH($F2080,'المنتجات'!$A$5:$A$204,0))*G2080-H2080,0))</f>
        <v/>
      </c>
      <c r="L2080" s="18">
        <f>IF(AND(B2080&amp;""="",F2080&amp;""=""),"",IF(I2080="تم التسليم",IFERROR(INDEX('المحافظات'!$B$5:$B$44,MATCH($E2080,'المحافظات'!$A$5:$A$44,0)),0),0))</f>
        <v/>
      </c>
      <c r="M2080" s="18">
        <f>IF(AND(B2080&amp;""="",F2080&amp;""=""),"",IFERROR(INDEX('المنتجات'!$C$5:$C$204,MATCH($F2080,'المنتجات'!$A$5:$A$204,0))*G2080,0))</f>
        <v/>
      </c>
      <c r="N2080" s="18">
        <f>IF(AND(B2080&amp;""="",F2080&amp;""=""),"",IF(I2080="تم التسليم",IFERROR(INDEX('المحافظات'!$C$5:$C$44,MATCH($E2080,'المحافظات'!$A$5:$A$44,0)),0),IF(I2080="مرتجع",IFERROR(INDEX('المحافظات'!$D$5:$D$44,MATCH($E2080,'المحافظات'!$A$5:$A$44,0)),0),0)))</f>
        <v/>
      </c>
      <c r="O2080" s="18">
        <f>IF(AND(B2080&amp;""="",F2080&amp;""=""),"",IF(I2080="تم التسليم",K2080+L2080-M2080-N2080,IF(I2080="مرتجع",-N2080,IF(I2080="ملغي",0,""))))</f>
        <v/>
      </c>
      <c r="P2080" s="6">
        <f>IF(AND(B2080&amp;""="",F2080&amp;""=""),"",IF(NOT(ISNUMBER(MATCH(F2080,'المنتجات'!$A$5:$A$204,0))),"كود المنتج غير معروف",IF(NOT(ISNUMBER(MATCH(E2080,'المحافظات'!$A$5:$A$44,0))),"المنطقة غير معروفة",IF(K2080&lt;0,"الخصم أكبر من قيمة الطلب",IF(I2080&amp;""="","اكتب الحالة","")))))</f>
        <v/>
      </c>
    </row>
    <row r="2081">
      <c r="A2081" s="17" t="n"/>
      <c r="B2081" s="5" t="n"/>
      <c r="C2081" s="5" t="n"/>
      <c r="D2081" s="13" t="n"/>
      <c r="E2081" s="5" t="n"/>
      <c r="F2081" s="5" t="n"/>
      <c r="G2081" s="15" t="n"/>
      <c r="H2081" s="14" t="n"/>
      <c r="I2081" s="5" t="n"/>
      <c r="J2081" s="6">
        <f>IF(AND(B2081&amp;""="",F2081&amp;""=""),"",IFERROR(INDEX('المنتجات'!$B$5:$B$204,MATCH($F2081,'المنتجات'!$A$5:$A$204,0))&amp;"",""))</f>
        <v/>
      </c>
      <c r="K2081" s="18">
        <f>IF(AND(B2081&amp;""="",F2081&amp;""=""),"",IFERROR(INDEX('المنتجات'!$D$5:$D$204,MATCH($F2081,'المنتجات'!$A$5:$A$204,0))*G2081-H2081,0))</f>
        <v/>
      </c>
      <c r="L2081" s="18">
        <f>IF(AND(B2081&amp;""="",F2081&amp;""=""),"",IF(I2081="تم التسليم",IFERROR(INDEX('المحافظات'!$B$5:$B$44,MATCH($E2081,'المحافظات'!$A$5:$A$44,0)),0),0))</f>
        <v/>
      </c>
      <c r="M2081" s="18">
        <f>IF(AND(B2081&amp;""="",F2081&amp;""=""),"",IFERROR(INDEX('المنتجات'!$C$5:$C$204,MATCH($F2081,'المنتجات'!$A$5:$A$204,0))*G2081,0))</f>
        <v/>
      </c>
      <c r="N2081" s="18">
        <f>IF(AND(B2081&amp;""="",F2081&amp;""=""),"",IF(I2081="تم التسليم",IFERROR(INDEX('المحافظات'!$C$5:$C$44,MATCH($E2081,'المحافظات'!$A$5:$A$44,0)),0),IF(I2081="مرتجع",IFERROR(INDEX('المحافظات'!$D$5:$D$44,MATCH($E2081,'المحافظات'!$A$5:$A$44,0)),0),0)))</f>
        <v/>
      </c>
      <c r="O2081" s="18">
        <f>IF(AND(B2081&amp;""="",F2081&amp;""=""),"",IF(I2081="تم التسليم",K2081+L2081-M2081-N2081,IF(I2081="مرتجع",-N2081,IF(I2081="ملغي",0,""))))</f>
        <v/>
      </c>
      <c r="P2081" s="6">
        <f>IF(AND(B2081&amp;""="",F2081&amp;""=""),"",IF(NOT(ISNUMBER(MATCH(F2081,'المنتجات'!$A$5:$A$204,0))),"كود المنتج غير معروف",IF(NOT(ISNUMBER(MATCH(E2081,'المحافظات'!$A$5:$A$44,0))),"المنطقة غير معروفة",IF(K2081&lt;0,"الخصم أكبر من قيمة الطلب",IF(I2081&amp;""="","اكتب الحالة","")))))</f>
        <v/>
      </c>
    </row>
    <row r="2082">
      <c r="A2082" s="17" t="n"/>
      <c r="B2082" s="5" t="n"/>
      <c r="C2082" s="5" t="n"/>
      <c r="D2082" s="13" t="n"/>
      <c r="E2082" s="5" t="n"/>
      <c r="F2082" s="5" t="n"/>
      <c r="G2082" s="15" t="n"/>
      <c r="H2082" s="14" t="n"/>
      <c r="I2082" s="5" t="n"/>
      <c r="J2082" s="6">
        <f>IF(AND(B2082&amp;""="",F2082&amp;""=""),"",IFERROR(INDEX('المنتجات'!$B$5:$B$204,MATCH($F2082,'المنتجات'!$A$5:$A$204,0))&amp;"",""))</f>
        <v/>
      </c>
      <c r="K2082" s="18">
        <f>IF(AND(B2082&amp;""="",F2082&amp;""=""),"",IFERROR(INDEX('المنتجات'!$D$5:$D$204,MATCH($F2082,'المنتجات'!$A$5:$A$204,0))*G2082-H2082,0))</f>
        <v/>
      </c>
      <c r="L2082" s="18">
        <f>IF(AND(B2082&amp;""="",F2082&amp;""=""),"",IF(I2082="تم التسليم",IFERROR(INDEX('المحافظات'!$B$5:$B$44,MATCH($E2082,'المحافظات'!$A$5:$A$44,0)),0),0))</f>
        <v/>
      </c>
      <c r="M2082" s="18">
        <f>IF(AND(B2082&amp;""="",F2082&amp;""=""),"",IFERROR(INDEX('المنتجات'!$C$5:$C$204,MATCH($F2082,'المنتجات'!$A$5:$A$204,0))*G2082,0))</f>
        <v/>
      </c>
      <c r="N2082" s="18">
        <f>IF(AND(B2082&amp;""="",F2082&amp;""=""),"",IF(I2082="تم التسليم",IFERROR(INDEX('المحافظات'!$C$5:$C$44,MATCH($E2082,'المحافظات'!$A$5:$A$44,0)),0),IF(I2082="مرتجع",IFERROR(INDEX('المحافظات'!$D$5:$D$44,MATCH($E2082,'المحافظات'!$A$5:$A$44,0)),0),0)))</f>
        <v/>
      </c>
      <c r="O2082" s="18">
        <f>IF(AND(B2082&amp;""="",F2082&amp;""=""),"",IF(I2082="تم التسليم",K2082+L2082-M2082-N2082,IF(I2082="مرتجع",-N2082,IF(I2082="ملغي",0,""))))</f>
        <v/>
      </c>
      <c r="P2082" s="6">
        <f>IF(AND(B2082&amp;""="",F2082&amp;""=""),"",IF(NOT(ISNUMBER(MATCH(F2082,'المنتجات'!$A$5:$A$204,0))),"كود المنتج غير معروف",IF(NOT(ISNUMBER(MATCH(E2082,'المحافظات'!$A$5:$A$44,0))),"المنطقة غير معروفة",IF(K2082&lt;0,"الخصم أكبر من قيمة الطلب",IF(I2082&amp;""="","اكتب الحالة","")))))</f>
        <v/>
      </c>
    </row>
    <row r="2083">
      <c r="A2083" s="17" t="n"/>
      <c r="B2083" s="5" t="n"/>
      <c r="C2083" s="5" t="n"/>
      <c r="D2083" s="13" t="n"/>
      <c r="E2083" s="5" t="n"/>
      <c r="F2083" s="5" t="n"/>
      <c r="G2083" s="15" t="n"/>
      <c r="H2083" s="14" t="n"/>
      <c r="I2083" s="5" t="n"/>
      <c r="J2083" s="6">
        <f>IF(AND(B2083&amp;""="",F2083&amp;""=""),"",IFERROR(INDEX('المنتجات'!$B$5:$B$204,MATCH($F2083,'المنتجات'!$A$5:$A$204,0))&amp;"",""))</f>
        <v/>
      </c>
      <c r="K2083" s="18">
        <f>IF(AND(B2083&amp;""="",F2083&amp;""=""),"",IFERROR(INDEX('المنتجات'!$D$5:$D$204,MATCH($F2083,'المنتجات'!$A$5:$A$204,0))*G2083-H2083,0))</f>
        <v/>
      </c>
      <c r="L2083" s="18">
        <f>IF(AND(B2083&amp;""="",F2083&amp;""=""),"",IF(I2083="تم التسليم",IFERROR(INDEX('المحافظات'!$B$5:$B$44,MATCH($E2083,'المحافظات'!$A$5:$A$44,0)),0),0))</f>
        <v/>
      </c>
      <c r="M2083" s="18">
        <f>IF(AND(B2083&amp;""="",F2083&amp;""=""),"",IFERROR(INDEX('المنتجات'!$C$5:$C$204,MATCH($F2083,'المنتجات'!$A$5:$A$204,0))*G2083,0))</f>
        <v/>
      </c>
      <c r="N2083" s="18">
        <f>IF(AND(B2083&amp;""="",F2083&amp;""=""),"",IF(I2083="تم التسليم",IFERROR(INDEX('المحافظات'!$C$5:$C$44,MATCH($E2083,'المحافظات'!$A$5:$A$44,0)),0),IF(I2083="مرتجع",IFERROR(INDEX('المحافظات'!$D$5:$D$44,MATCH($E2083,'المحافظات'!$A$5:$A$44,0)),0),0)))</f>
        <v/>
      </c>
      <c r="O2083" s="18">
        <f>IF(AND(B2083&amp;""="",F2083&amp;""=""),"",IF(I2083="تم التسليم",K2083+L2083-M2083-N2083,IF(I2083="مرتجع",-N2083,IF(I2083="ملغي",0,""))))</f>
        <v/>
      </c>
      <c r="P2083" s="6">
        <f>IF(AND(B2083&amp;""="",F2083&amp;""=""),"",IF(NOT(ISNUMBER(MATCH(F2083,'المنتجات'!$A$5:$A$204,0))),"كود المنتج غير معروف",IF(NOT(ISNUMBER(MATCH(E2083,'المحافظات'!$A$5:$A$44,0))),"المنطقة غير معروفة",IF(K2083&lt;0,"الخصم أكبر من قيمة الطلب",IF(I2083&amp;""="","اكتب الحالة","")))))</f>
        <v/>
      </c>
    </row>
    <row r="2084">
      <c r="A2084" s="17" t="n"/>
      <c r="B2084" s="5" t="n"/>
      <c r="C2084" s="5" t="n"/>
      <c r="D2084" s="13" t="n"/>
      <c r="E2084" s="5" t="n"/>
      <c r="F2084" s="5" t="n"/>
      <c r="G2084" s="15" t="n"/>
      <c r="H2084" s="14" t="n"/>
      <c r="I2084" s="5" t="n"/>
      <c r="J2084" s="6">
        <f>IF(AND(B2084&amp;""="",F2084&amp;""=""),"",IFERROR(INDEX('المنتجات'!$B$5:$B$204,MATCH($F2084,'المنتجات'!$A$5:$A$204,0))&amp;"",""))</f>
        <v/>
      </c>
      <c r="K2084" s="18">
        <f>IF(AND(B2084&amp;""="",F2084&amp;""=""),"",IFERROR(INDEX('المنتجات'!$D$5:$D$204,MATCH($F2084,'المنتجات'!$A$5:$A$204,0))*G2084-H2084,0))</f>
        <v/>
      </c>
      <c r="L2084" s="18">
        <f>IF(AND(B2084&amp;""="",F2084&amp;""=""),"",IF(I2084="تم التسليم",IFERROR(INDEX('المحافظات'!$B$5:$B$44,MATCH($E2084,'المحافظات'!$A$5:$A$44,0)),0),0))</f>
        <v/>
      </c>
      <c r="M2084" s="18">
        <f>IF(AND(B2084&amp;""="",F2084&amp;""=""),"",IFERROR(INDEX('المنتجات'!$C$5:$C$204,MATCH($F2084,'المنتجات'!$A$5:$A$204,0))*G2084,0))</f>
        <v/>
      </c>
      <c r="N2084" s="18">
        <f>IF(AND(B2084&amp;""="",F2084&amp;""=""),"",IF(I2084="تم التسليم",IFERROR(INDEX('المحافظات'!$C$5:$C$44,MATCH($E2084,'المحافظات'!$A$5:$A$44,0)),0),IF(I2084="مرتجع",IFERROR(INDEX('المحافظات'!$D$5:$D$44,MATCH($E2084,'المحافظات'!$A$5:$A$44,0)),0),0)))</f>
        <v/>
      </c>
      <c r="O2084" s="18">
        <f>IF(AND(B2084&amp;""="",F2084&amp;""=""),"",IF(I2084="تم التسليم",K2084+L2084-M2084-N2084,IF(I2084="مرتجع",-N2084,IF(I2084="ملغي",0,""))))</f>
        <v/>
      </c>
      <c r="P2084" s="6">
        <f>IF(AND(B2084&amp;""="",F2084&amp;""=""),"",IF(NOT(ISNUMBER(MATCH(F2084,'المنتجات'!$A$5:$A$204,0))),"كود المنتج غير معروف",IF(NOT(ISNUMBER(MATCH(E2084,'المحافظات'!$A$5:$A$44,0))),"المنطقة غير معروفة",IF(K2084&lt;0,"الخصم أكبر من قيمة الطلب",IF(I2084&amp;""="","اكتب الحالة","")))))</f>
        <v/>
      </c>
    </row>
    <row r="2085">
      <c r="A2085" s="17" t="n"/>
      <c r="B2085" s="5" t="n"/>
      <c r="C2085" s="5" t="n"/>
      <c r="D2085" s="13" t="n"/>
      <c r="E2085" s="5" t="n"/>
      <c r="F2085" s="5" t="n"/>
      <c r="G2085" s="15" t="n"/>
      <c r="H2085" s="14" t="n"/>
      <c r="I2085" s="5" t="n"/>
      <c r="J2085" s="6">
        <f>IF(AND(B2085&amp;""="",F2085&amp;""=""),"",IFERROR(INDEX('المنتجات'!$B$5:$B$204,MATCH($F2085,'المنتجات'!$A$5:$A$204,0))&amp;"",""))</f>
        <v/>
      </c>
      <c r="K2085" s="18">
        <f>IF(AND(B2085&amp;""="",F2085&amp;""=""),"",IFERROR(INDEX('المنتجات'!$D$5:$D$204,MATCH($F2085,'المنتجات'!$A$5:$A$204,0))*G2085-H2085,0))</f>
        <v/>
      </c>
      <c r="L2085" s="18">
        <f>IF(AND(B2085&amp;""="",F2085&amp;""=""),"",IF(I2085="تم التسليم",IFERROR(INDEX('المحافظات'!$B$5:$B$44,MATCH($E2085,'المحافظات'!$A$5:$A$44,0)),0),0))</f>
        <v/>
      </c>
      <c r="M2085" s="18">
        <f>IF(AND(B2085&amp;""="",F2085&amp;""=""),"",IFERROR(INDEX('المنتجات'!$C$5:$C$204,MATCH($F2085,'المنتجات'!$A$5:$A$204,0))*G2085,0))</f>
        <v/>
      </c>
      <c r="N2085" s="18">
        <f>IF(AND(B2085&amp;""="",F2085&amp;""=""),"",IF(I2085="تم التسليم",IFERROR(INDEX('المحافظات'!$C$5:$C$44,MATCH($E2085,'المحافظات'!$A$5:$A$44,0)),0),IF(I2085="مرتجع",IFERROR(INDEX('المحافظات'!$D$5:$D$44,MATCH($E2085,'المحافظات'!$A$5:$A$44,0)),0),0)))</f>
        <v/>
      </c>
      <c r="O2085" s="18">
        <f>IF(AND(B2085&amp;""="",F2085&amp;""=""),"",IF(I2085="تم التسليم",K2085+L2085-M2085-N2085,IF(I2085="مرتجع",-N2085,IF(I2085="ملغي",0,""))))</f>
        <v/>
      </c>
      <c r="P2085" s="6">
        <f>IF(AND(B2085&amp;""="",F2085&amp;""=""),"",IF(NOT(ISNUMBER(MATCH(F2085,'المنتجات'!$A$5:$A$204,0))),"كود المنتج غير معروف",IF(NOT(ISNUMBER(MATCH(E2085,'المحافظات'!$A$5:$A$44,0))),"المنطقة غير معروفة",IF(K2085&lt;0,"الخصم أكبر من قيمة الطلب",IF(I2085&amp;""="","اكتب الحالة","")))))</f>
        <v/>
      </c>
    </row>
    <row r="2086">
      <c r="A2086" s="17" t="n"/>
      <c r="B2086" s="5" t="n"/>
      <c r="C2086" s="5" t="n"/>
      <c r="D2086" s="13" t="n"/>
      <c r="E2086" s="5" t="n"/>
      <c r="F2086" s="5" t="n"/>
      <c r="G2086" s="15" t="n"/>
      <c r="H2086" s="14" t="n"/>
      <c r="I2086" s="5" t="n"/>
      <c r="J2086" s="6">
        <f>IF(AND(B2086&amp;""="",F2086&amp;""=""),"",IFERROR(INDEX('المنتجات'!$B$5:$B$204,MATCH($F2086,'المنتجات'!$A$5:$A$204,0))&amp;"",""))</f>
        <v/>
      </c>
      <c r="K2086" s="18">
        <f>IF(AND(B2086&amp;""="",F2086&amp;""=""),"",IFERROR(INDEX('المنتجات'!$D$5:$D$204,MATCH($F2086,'المنتجات'!$A$5:$A$204,0))*G2086-H2086,0))</f>
        <v/>
      </c>
      <c r="L2086" s="18">
        <f>IF(AND(B2086&amp;""="",F2086&amp;""=""),"",IF(I2086="تم التسليم",IFERROR(INDEX('المحافظات'!$B$5:$B$44,MATCH($E2086,'المحافظات'!$A$5:$A$44,0)),0),0))</f>
        <v/>
      </c>
      <c r="M2086" s="18">
        <f>IF(AND(B2086&amp;""="",F2086&amp;""=""),"",IFERROR(INDEX('المنتجات'!$C$5:$C$204,MATCH($F2086,'المنتجات'!$A$5:$A$204,0))*G2086,0))</f>
        <v/>
      </c>
      <c r="N2086" s="18">
        <f>IF(AND(B2086&amp;""="",F2086&amp;""=""),"",IF(I2086="تم التسليم",IFERROR(INDEX('المحافظات'!$C$5:$C$44,MATCH($E2086,'المحافظات'!$A$5:$A$44,0)),0),IF(I2086="مرتجع",IFERROR(INDEX('المحافظات'!$D$5:$D$44,MATCH($E2086,'المحافظات'!$A$5:$A$44,0)),0),0)))</f>
        <v/>
      </c>
      <c r="O2086" s="18">
        <f>IF(AND(B2086&amp;""="",F2086&amp;""=""),"",IF(I2086="تم التسليم",K2086+L2086-M2086-N2086,IF(I2086="مرتجع",-N2086,IF(I2086="ملغي",0,""))))</f>
        <v/>
      </c>
      <c r="P2086" s="6">
        <f>IF(AND(B2086&amp;""="",F2086&amp;""=""),"",IF(NOT(ISNUMBER(MATCH(F2086,'المنتجات'!$A$5:$A$204,0))),"كود المنتج غير معروف",IF(NOT(ISNUMBER(MATCH(E2086,'المحافظات'!$A$5:$A$44,0))),"المنطقة غير معروفة",IF(K2086&lt;0,"الخصم أكبر من قيمة الطلب",IF(I2086&amp;""="","اكتب الحالة","")))))</f>
        <v/>
      </c>
    </row>
    <row r="2087">
      <c r="A2087" s="17" t="n"/>
      <c r="B2087" s="5" t="n"/>
      <c r="C2087" s="5" t="n"/>
      <c r="D2087" s="13" t="n"/>
      <c r="E2087" s="5" t="n"/>
      <c r="F2087" s="5" t="n"/>
      <c r="G2087" s="15" t="n"/>
      <c r="H2087" s="14" t="n"/>
      <c r="I2087" s="5" t="n"/>
      <c r="J2087" s="6">
        <f>IF(AND(B2087&amp;""="",F2087&amp;""=""),"",IFERROR(INDEX('المنتجات'!$B$5:$B$204,MATCH($F2087,'المنتجات'!$A$5:$A$204,0))&amp;"",""))</f>
        <v/>
      </c>
      <c r="K2087" s="18">
        <f>IF(AND(B2087&amp;""="",F2087&amp;""=""),"",IFERROR(INDEX('المنتجات'!$D$5:$D$204,MATCH($F2087,'المنتجات'!$A$5:$A$204,0))*G2087-H2087,0))</f>
        <v/>
      </c>
      <c r="L2087" s="18">
        <f>IF(AND(B2087&amp;""="",F2087&amp;""=""),"",IF(I2087="تم التسليم",IFERROR(INDEX('المحافظات'!$B$5:$B$44,MATCH($E2087,'المحافظات'!$A$5:$A$44,0)),0),0))</f>
        <v/>
      </c>
      <c r="M2087" s="18">
        <f>IF(AND(B2087&amp;""="",F2087&amp;""=""),"",IFERROR(INDEX('المنتجات'!$C$5:$C$204,MATCH($F2087,'المنتجات'!$A$5:$A$204,0))*G2087,0))</f>
        <v/>
      </c>
      <c r="N2087" s="18">
        <f>IF(AND(B2087&amp;""="",F2087&amp;""=""),"",IF(I2087="تم التسليم",IFERROR(INDEX('المحافظات'!$C$5:$C$44,MATCH($E2087,'المحافظات'!$A$5:$A$44,0)),0),IF(I2087="مرتجع",IFERROR(INDEX('المحافظات'!$D$5:$D$44,MATCH($E2087,'المحافظات'!$A$5:$A$44,0)),0),0)))</f>
        <v/>
      </c>
      <c r="O2087" s="18">
        <f>IF(AND(B2087&amp;""="",F2087&amp;""=""),"",IF(I2087="تم التسليم",K2087+L2087-M2087-N2087,IF(I2087="مرتجع",-N2087,IF(I2087="ملغي",0,""))))</f>
        <v/>
      </c>
      <c r="P2087" s="6">
        <f>IF(AND(B2087&amp;""="",F2087&amp;""=""),"",IF(NOT(ISNUMBER(MATCH(F2087,'المنتجات'!$A$5:$A$204,0))),"كود المنتج غير معروف",IF(NOT(ISNUMBER(MATCH(E2087,'المحافظات'!$A$5:$A$44,0))),"المنطقة غير معروفة",IF(K2087&lt;0,"الخصم أكبر من قيمة الطلب",IF(I2087&amp;""="","اكتب الحالة","")))))</f>
        <v/>
      </c>
    </row>
    <row r="2088">
      <c r="A2088" s="17" t="n"/>
      <c r="B2088" s="5" t="n"/>
      <c r="C2088" s="5" t="n"/>
      <c r="D2088" s="13" t="n"/>
      <c r="E2088" s="5" t="n"/>
      <c r="F2088" s="5" t="n"/>
      <c r="G2088" s="15" t="n"/>
      <c r="H2088" s="14" t="n"/>
      <c r="I2088" s="5" t="n"/>
      <c r="J2088" s="6">
        <f>IF(AND(B2088&amp;""="",F2088&amp;""=""),"",IFERROR(INDEX('المنتجات'!$B$5:$B$204,MATCH($F2088,'المنتجات'!$A$5:$A$204,0))&amp;"",""))</f>
        <v/>
      </c>
      <c r="K2088" s="18">
        <f>IF(AND(B2088&amp;""="",F2088&amp;""=""),"",IFERROR(INDEX('المنتجات'!$D$5:$D$204,MATCH($F2088,'المنتجات'!$A$5:$A$204,0))*G2088-H2088,0))</f>
        <v/>
      </c>
      <c r="L2088" s="18">
        <f>IF(AND(B2088&amp;""="",F2088&amp;""=""),"",IF(I2088="تم التسليم",IFERROR(INDEX('المحافظات'!$B$5:$B$44,MATCH($E2088,'المحافظات'!$A$5:$A$44,0)),0),0))</f>
        <v/>
      </c>
      <c r="M2088" s="18">
        <f>IF(AND(B2088&amp;""="",F2088&amp;""=""),"",IFERROR(INDEX('المنتجات'!$C$5:$C$204,MATCH($F2088,'المنتجات'!$A$5:$A$204,0))*G2088,0))</f>
        <v/>
      </c>
      <c r="N2088" s="18">
        <f>IF(AND(B2088&amp;""="",F2088&amp;""=""),"",IF(I2088="تم التسليم",IFERROR(INDEX('المحافظات'!$C$5:$C$44,MATCH($E2088,'المحافظات'!$A$5:$A$44,0)),0),IF(I2088="مرتجع",IFERROR(INDEX('المحافظات'!$D$5:$D$44,MATCH($E2088,'المحافظات'!$A$5:$A$44,0)),0),0)))</f>
        <v/>
      </c>
      <c r="O2088" s="18">
        <f>IF(AND(B2088&amp;""="",F2088&amp;""=""),"",IF(I2088="تم التسليم",K2088+L2088-M2088-N2088,IF(I2088="مرتجع",-N2088,IF(I2088="ملغي",0,""))))</f>
        <v/>
      </c>
      <c r="P2088" s="6">
        <f>IF(AND(B2088&amp;""="",F2088&amp;""=""),"",IF(NOT(ISNUMBER(MATCH(F2088,'المنتجات'!$A$5:$A$204,0))),"كود المنتج غير معروف",IF(NOT(ISNUMBER(MATCH(E2088,'المحافظات'!$A$5:$A$44,0))),"المنطقة غير معروفة",IF(K2088&lt;0,"الخصم أكبر من قيمة الطلب",IF(I2088&amp;""="","اكتب الحالة","")))))</f>
        <v/>
      </c>
    </row>
    <row r="2089">
      <c r="A2089" s="17" t="n"/>
      <c r="B2089" s="5" t="n"/>
      <c r="C2089" s="5" t="n"/>
      <c r="D2089" s="13" t="n"/>
      <c r="E2089" s="5" t="n"/>
      <c r="F2089" s="5" t="n"/>
      <c r="G2089" s="15" t="n"/>
      <c r="H2089" s="14" t="n"/>
      <c r="I2089" s="5" t="n"/>
      <c r="J2089" s="6">
        <f>IF(AND(B2089&amp;""="",F2089&amp;""=""),"",IFERROR(INDEX('المنتجات'!$B$5:$B$204,MATCH($F2089,'المنتجات'!$A$5:$A$204,0))&amp;"",""))</f>
        <v/>
      </c>
      <c r="K2089" s="18">
        <f>IF(AND(B2089&amp;""="",F2089&amp;""=""),"",IFERROR(INDEX('المنتجات'!$D$5:$D$204,MATCH($F2089,'المنتجات'!$A$5:$A$204,0))*G2089-H2089,0))</f>
        <v/>
      </c>
      <c r="L2089" s="18">
        <f>IF(AND(B2089&amp;""="",F2089&amp;""=""),"",IF(I2089="تم التسليم",IFERROR(INDEX('المحافظات'!$B$5:$B$44,MATCH($E2089,'المحافظات'!$A$5:$A$44,0)),0),0))</f>
        <v/>
      </c>
      <c r="M2089" s="18">
        <f>IF(AND(B2089&amp;""="",F2089&amp;""=""),"",IFERROR(INDEX('المنتجات'!$C$5:$C$204,MATCH($F2089,'المنتجات'!$A$5:$A$204,0))*G2089,0))</f>
        <v/>
      </c>
      <c r="N2089" s="18">
        <f>IF(AND(B2089&amp;""="",F2089&amp;""=""),"",IF(I2089="تم التسليم",IFERROR(INDEX('المحافظات'!$C$5:$C$44,MATCH($E2089,'المحافظات'!$A$5:$A$44,0)),0),IF(I2089="مرتجع",IFERROR(INDEX('المحافظات'!$D$5:$D$44,MATCH($E2089,'المحافظات'!$A$5:$A$44,0)),0),0)))</f>
        <v/>
      </c>
      <c r="O2089" s="18">
        <f>IF(AND(B2089&amp;""="",F2089&amp;""=""),"",IF(I2089="تم التسليم",K2089+L2089-M2089-N2089,IF(I2089="مرتجع",-N2089,IF(I2089="ملغي",0,""))))</f>
        <v/>
      </c>
      <c r="P2089" s="6">
        <f>IF(AND(B2089&amp;""="",F2089&amp;""=""),"",IF(NOT(ISNUMBER(MATCH(F2089,'المنتجات'!$A$5:$A$204,0))),"كود المنتج غير معروف",IF(NOT(ISNUMBER(MATCH(E2089,'المحافظات'!$A$5:$A$44,0))),"المنطقة غير معروفة",IF(K2089&lt;0,"الخصم أكبر من قيمة الطلب",IF(I2089&amp;""="","اكتب الحالة","")))))</f>
        <v/>
      </c>
    </row>
    <row r="2090">
      <c r="A2090" s="17" t="n"/>
      <c r="B2090" s="5" t="n"/>
      <c r="C2090" s="5" t="n"/>
      <c r="D2090" s="13" t="n"/>
      <c r="E2090" s="5" t="n"/>
      <c r="F2090" s="5" t="n"/>
      <c r="G2090" s="15" t="n"/>
      <c r="H2090" s="14" t="n"/>
      <c r="I2090" s="5" t="n"/>
      <c r="J2090" s="6">
        <f>IF(AND(B2090&amp;""="",F2090&amp;""=""),"",IFERROR(INDEX('المنتجات'!$B$5:$B$204,MATCH($F2090,'المنتجات'!$A$5:$A$204,0))&amp;"",""))</f>
        <v/>
      </c>
      <c r="K2090" s="18">
        <f>IF(AND(B2090&amp;""="",F2090&amp;""=""),"",IFERROR(INDEX('المنتجات'!$D$5:$D$204,MATCH($F2090,'المنتجات'!$A$5:$A$204,0))*G2090-H2090,0))</f>
        <v/>
      </c>
      <c r="L2090" s="18">
        <f>IF(AND(B2090&amp;""="",F2090&amp;""=""),"",IF(I2090="تم التسليم",IFERROR(INDEX('المحافظات'!$B$5:$B$44,MATCH($E2090,'المحافظات'!$A$5:$A$44,0)),0),0))</f>
        <v/>
      </c>
      <c r="M2090" s="18">
        <f>IF(AND(B2090&amp;""="",F2090&amp;""=""),"",IFERROR(INDEX('المنتجات'!$C$5:$C$204,MATCH($F2090,'المنتجات'!$A$5:$A$204,0))*G2090,0))</f>
        <v/>
      </c>
      <c r="N2090" s="18">
        <f>IF(AND(B2090&amp;""="",F2090&amp;""=""),"",IF(I2090="تم التسليم",IFERROR(INDEX('المحافظات'!$C$5:$C$44,MATCH($E2090,'المحافظات'!$A$5:$A$44,0)),0),IF(I2090="مرتجع",IFERROR(INDEX('المحافظات'!$D$5:$D$44,MATCH($E2090,'المحافظات'!$A$5:$A$44,0)),0),0)))</f>
        <v/>
      </c>
      <c r="O2090" s="18">
        <f>IF(AND(B2090&amp;""="",F2090&amp;""=""),"",IF(I2090="تم التسليم",K2090+L2090-M2090-N2090,IF(I2090="مرتجع",-N2090,IF(I2090="ملغي",0,""))))</f>
        <v/>
      </c>
      <c r="P2090" s="6">
        <f>IF(AND(B2090&amp;""="",F2090&amp;""=""),"",IF(NOT(ISNUMBER(MATCH(F2090,'المنتجات'!$A$5:$A$204,0))),"كود المنتج غير معروف",IF(NOT(ISNUMBER(MATCH(E2090,'المحافظات'!$A$5:$A$44,0))),"المنطقة غير معروفة",IF(K2090&lt;0,"الخصم أكبر من قيمة الطلب",IF(I2090&amp;""="","اكتب الحالة","")))))</f>
        <v/>
      </c>
    </row>
    <row r="2091">
      <c r="A2091" s="17" t="n"/>
      <c r="B2091" s="5" t="n"/>
      <c r="C2091" s="5" t="n"/>
      <c r="D2091" s="13" t="n"/>
      <c r="E2091" s="5" t="n"/>
      <c r="F2091" s="5" t="n"/>
      <c r="G2091" s="15" t="n"/>
      <c r="H2091" s="14" t="n"/>
      <c r="I2091" s="5" t="n"/>
      <c r="J2091" s="6">
        <f>IF(AND(B2091&amp;""="",F2091&amp;""=""),"",IFERROR(INDEX('المنتجات'!$B$5:$B$204,MATCH($F2091,'المنتجات'!$A$5:$A$204,0))&amp;"",""))</f>
        <v/>
      </c>
      <c r="K2091" s="18">
        <f>IF(AND(B2091&amp;""="",F2091&amp;""=""),"",IFERROR(INDEX('المنتجات'!$D$5:$D$204,MATCH($F2091,'المنتجات'!$A$5:$A$204,0))*G2091-H2091,0))</f>
        <v/>
      </c>
      <c r="L2091" s="18">
        <f>IF(AND(B2091&amp;""="",F2091&amp;""=""),"",IF(I2091="تم التسليم",IFERROR(INDEX('المحافظات'!$B$5:$B$44,MATCH($E2091,'المحافظات'!$A$5:$A$44,0)),0),0))</f>
        <v/>
      </c>
      <c r="M2091" s="18">
        <f>IF(AND(B2091&amp;""="",F2091&amp;""=""),"",IFERROR(INDEX('المنتجات'!$C$5:$C$204,MATCH($F2091,'المنتجات'!$A$5:$A$204,0))*G2091,0))</f>
        <v/>
      </c>
      <c r="N2091" s="18">
        <f>IF(AND(B2091&amp;""="",F2091&amp;""=""),"",IF(I2091="تم التسليم",IFERROR(INDEX('المحافظات'!$C$5:$C$44,MATCH($E2091,'المحافظات'!$A$5:$A$44,0)),0),IF(I2091="مرتجع",IFERROR(INDEX('المحافظات'!$D$5:$D$44,MATCH($E2091,'المحافظات'!$A$5:$A$44,0)),0),0)))</f>
        <v/>
      </c>
      <c r="O2091" s="18">
        <f>IF(AND(B2091&amp;""="",F2091&amp;""=""),"",IF(I2091="تم التسليم",K2091+L2091-M2091-N2091,IF(I2091="مرتجع",-N2091,IF(I2091="ملغي",0,""))))</f>
        <v/>
      </c>
      <c r="P2091" s="6">
        <f>IF(AND(B2091&amp;""="",F2091&amp;""=""),"",IF(NOT(ISNUMBER(MATCH(F2091,'المنتجات'!$A$5:$A$204,0))),"كود المنتج غير معروف",IF(NOT(ISNUMBER(MATCH(E2091,'المحافظات'!$A$5:$A$44,0))),"المنطقة غير معروفة",IF(K2091&lt;0,"الخصم أكبر من قيمة الطلب",IF(I2091&amp;""="","اكتب الحالة","")))))</f>
        <v/>
      </c>
    </row>
    <row r="2092">
      <c r="A2092" s="17" t="n"/>
      <c r="B2092" s="5" t="n"/>
      <c r="C2092" s="5" t="n"/>
      <c r="D2092" s="13" t="n"/>
      <c r="E2092" s="5" t="n"/>
      <c r="F2092" s="5" t="n"/>
      <c r="G2092" s="15" t="n"/>
      <c r="H2092" s="14" t="n"/>
      <c r="I2092" s="5" t="n"/>
      <c r="J2092" s="6">
        <f>IF(AND(B2092&amp;""="",F2092&amp;""=""),"",IFERROR(INDEX('المنتجات'!$B$5:$B$204,MATCH($F2092,'المنتجات'!$A$5:$A$204,0))&amp;"",""))</f>
        <v/>
      </c>
      <c r="K2092" s="18">
        <f>IF(AND(B2092&amp;""="",F2092&amp;""=""),"",IFERROR(INDEX('المنتجات'!$D$5:$D$204,MATCH($F2092,'المنتجات'!$A$5:$A$204,0))*G2092-H2092,0))</f>
        <v/>
      </c>
      <c r="L2092" s="18">
        <f>IF(AND(B2092&amp;""="",F2092&amp;""=""),"",IF(I2092="تم التسليم",IFERROR(INDEX('المحافظات'!$B$5:$B$44,MATCH($E2092,'المحافظات'!$A$5:$A$44,0)),0),0))</f>
        <v/>
      </c>
      <c r="M2092" s="18">
        <f>IF(AND(B2092&amp;""="",F2092&amp;""=""),"",IFERROR(INDEX('المنتجات'!$C$5:$C$204,MATCH($F2092,'المنتجات'!$A$5:$A$204,0))*G2092,0))</f>
        <v/>
      </c>
      <c r="N2092" s="18">
        <f>IF(AND(B2092&amp;""="",F2092&amp;""=""),"",IF(I2092="تم التسليم",IFERROR(INDEX('المحافظات'!$C$5:$C$44,MATCH($E2092,'المحافظات'!$A$5:$A$44,0)),0),IF(I2092="مرتجع",IFERROR(INDEX('المحافظات'!$D$5:$D$44,MATCH($E2092,'المحافظات'!$A$5:$A$44,0)),0),0)))</f>
        <v/>
      </c>
      <c r="O2092" s="18">
        <f>IF(AND(B2092&amp;""="",F2092&amp;""=""),"",IF(I2092="تم التسليم",K2092+L2092-M2092-N2092,IF(I2092="مرتجع",-N2092,IF(I2092="ملغي",0,""))))</f>
        <v/>
      </c>
      <c r="P2092" s="6">
        <f>IF(AND(B2092&amp;""="",F2092&amp;""=""),"",IF(NOT(ISNUMBER(MATCH(F2092,'المنتجات'!$A$5:$A$204,0))),"كود المنتج غير معروف",IF(NOT(ISNUMBER(MATCH(E2092,'المحافظات'!$A$5:$A$44,0))),"المنطقة غير معروفة",IF(K2092&lt;0,"الخصم أكبر من قيمة الطلب",IF(I2092&amp;""="","اكتب الحالة","")))))</f>
        <v/>
      </c>
    </row>
    <row r="2093">
      <c r="A2093" s="17" t="n"/>
      <c r="B2093" s="5" t="n"/>
      <c r="C2093" s="5" t="n"/>
      <c r="D2093" s="13" t="n"/>
      <c r="E2093" s="5" t="n"/>
      <c r="F2093" s="5" t="n"/>
      <c r="G2093" s="15" t="n"/>
      <c r="H2093" s="14" t="n"/>
      <c r="I2093" s="5" t="n"/>
      <c r="J2093" s="6">
        <f>IF(AND(B2093&amp;""="",F2093&amp;""=""),"",IFERROR(INDEX('المنتجات'!$B$5:$B$204,MATCH($F2093,'المنتجات'!$A$5:$A$204,0))&amp;"",""))</f>
        <v/>
      </c>
      <c r="K2093" s="18">
        <f>IF(AND(B2093&amp;""="",F2093&amp;""=""),"",IFERROR(INDEX('المنتجات'!$D$5:$D$204,MATCH($F2093,'المنتجات'!$A$5:$A$204,0))*G2093-H2093,0))</f>
        <v/>
      </c>
      <c r="L2093" s="18">
        <f>IF(AND(B2093&amp;""="",F2093&amp;""=""),"",IF(I2093="تم التسليم",IFERROR(INDEX('المحافظات'!$B$5:$B$44,MATCH($E2093,'المحافظات'!$A$5:$A$44,0)),0),0))</f>
        <v/>
      </c>
      <c r="M2093" s="18">
        <f>IF(AND(B2093&amp;""="",F2093&amp;""=""),"",IFERROR(INDEX('المنتجات'!$C$5:$C$204,MATCH($F2093,'المنتجات'!$A$5:$A$204,0))*G2093,0))</f>
        <v/>
      </c>
      <c r="N2093" s="18">
        <f>IF(AND(B2093&amp;""="",F2093&amp;""=""),"",IF(I2093="تم التسليم",IFERROR(INDEX('المحافظات'!$C$5:$C$44,MATCH($E2093,'المحافظات'!$A$5:$A$44,0)),0),IF(I2093="مرتجع",IFERROR(INDEX('المحافظات'!$D$5:$D$44,MATCH($E2093,'المحافظات'!$A$5:$A$44,0)),0),0)))</f>
        <v/>
      </c>
      <c r="O2093" s="18">
        <f>IF(AND(B2093&amp;""="",F2093&amp;""=""),"",IF(I2093="تم التسليم",K2093+L2093-M2093-N2093,IF(I2093="مرتجع",-N2093,IF(I2093="ملغي",0,""))))</f>
        <v/>
      </c>
      <c r="P2093" s="6">
        <f>IF(AND(B2093&amp;""="",F2093&amp;""=""),"",IF(NOT(ISNUMBER(MATCH(F2093,'المنتجات'!$A$5:$A$204,0))),"كود المنتج غير معروف",IF(NOT(ISNUMBER(MATCH(E2093,'المحافظات'!$A$5:$A$44,0))),"المنطقة غير معروفة",IF(K2093&lt;0,"الخصم أكبر من قيمة الطلب",IF(I2093&amp;""="","اكتب الحالة","")))))</f>
        <v/>
      </c>
    </row>
    <row r="2094">
      <c r="A2094" s="17" t="n"/>
      <c r="B2094" s="5" t="n"/>
      <c r="C2094" s="5" t="n"/>
      <c r="D2094" s="13" t="n"/>
      <c r="E2094" s="5" t="n"/>
      <c r="F2094" s="5" t="n"/>
      <c r="G2094" s="15" t="n"/>
      <c r="H2094" s="14" t="n"/>
      <c r="I2094" s="5" t="n"/>
      <c r="J2094" s="6">
        <f>IF(AND(B2094&amp;""="",F2094&amp;""=""),"",IFERROR(INDEX('المنتجات'!$B$5:$B$204,MATCH($F2094,'المنتجات'!$A$5:$A$204,0))&amp;"",""))</f>
        <v/>
      </c>
      <c r="K2094" s="18">
        <f>IF(AND(B2094&amp;""="",F2094&amp;""=""),"",IFERROR(INDEX('المنتجات'!$D$5:$D$204,MATCH($F2094,'المنتجات'!$A$5:$A$204,0))*G2094-H2094,0))</f>
        <v/>
      </c>
      <c r="L2094" s="18">
        <f>IF(AND(B2094&amp;""="",F2094&amp;""=""),"",IF(I2094="تم التسليم",IFERROR(INDEX('المحافظات'!$B$5:$B$44,MATCH($E2094,'المحافظات'!$A$5:$A$44,0)),0),0))</f>
        <v/>
      </c>
      <c r="M2094" s="18">
        <f>IF(AND(B2094&amp;""="",F2094&amp;""=""),"",IFERROR(INDEX('المنتجات'!$C$5:$C$204,MATCH($F2094,'المنتجات'!$A$5:$A$204,0))*G2094,0))</f>
        <v/>
      </c>
      <c r="N2094" s="18">
        <f>IF(AND(B2094&amp;""="",F2094&amp;""=""),"",IF(I2094="تم التسليم",IFERROR(INDEX('المحافظات'!$C$5:$C$44,MATCH($E2094,'المحافظات'!$A$5:$A$44,0)),0),IF(I2094="مرتجع",IFERROR(INDEX('المحافظات'!$D$5:$D$44,MATCH($E2094,'المحافظات'!$A$5:$A$44,0)),0),0)))</f>
        <v/>
      </c>
      <c r="O2094" s="18">
        <f>IF(AND(B2094&amp;""="",F2094&amp;""=""),"",IF(I2094="تم التسليم",K2094+L2094-M2094-N2094,IF(I2094="مرتجع",-N2094,IF(I2094="ملغي",0,""))))</f>
        <v/>
      </c>
      <c r="P2094" s="6">
        <f>IF(AND(B2094&amp;""="",F2094&amp;""=""),"",IF(NOT(ISNUMBER(MATCH(F2094,'المنتجات'!$A$5:$A$204,0))),"كود المنتج غير معروف",IF(NOT(ISNUMBER(MATCH(E2094,'المحافظات'!$A$5:$A$44,0))),"المنطقة غير معروفة",IF(K2094&lt;0,"الخصم أكبر من قيمة الطلب",IF(I2094&amp;""="","اكتب الحالة","")))))</f>
        <v/>
      </c>
    </row>
    <row r="2095">
      <c r="A2095" s="17" t="n"/>
      <c r="B2095" s="5" t="n"/>
      <c r="C2095" s="5" t="n"/>
      <c r="D2095" s="13" t="n"/>
      <c r="E2095" s="5" t="n"/>
      <c r="F2095" s="5" t="n"/>
      <c r="G2095" s="15" t="n"/>
      <c r="H2095" s="14" t="n"/>
      <c r="I2095" s="5" t="n"/>
      <c r="J2095" s="6">
        <f>IF(AND(B2095&amp;""="",F2095&amp;""=""),"",IFERROR(INDEX('المنتجات'!$B$5:$B$204,MATCH($F2095,'المنتجات'!$A$5:$A$204,0))&amp;"",""))</f>
        <v/>
      </c>
      <c r="K2095" s="18">
        <f>IF(AND(B2095&amp;""="",F2095&amp;""=""),"",IFERROR(INDEX('المنتجات'!$D$5:$D$204,MATCH($F2095,'المنتجات'!$A$5:$A$204,0))*G2095-H2095,0))</f>
        <v/>
      </c>
      <c r="L2095" s="18">
        <f>IF(AND(B2095&amp;""="",F2095&amp;""=""),"",IF(I2095="تم التسليم",IFERROR(INDEX('المحافظات'!$B$5:$B$44,MATCH($E2095,'المحافظات'!$A$5:$A$44,0)),0),0))</f>
        <v/>
      </c>
      <c r="M2095" s="18">
        <f>IF(AND(B2095&amp;""="",F2095&amp;""=""),"",IFERROR(INDEX('المنتجات'!$C$5:$C$204,MATCH($F2095,'المنتجات'!$A$5:$A$204,0))*G2095,0))</f>
        <v/>
      </c>
      <c r="N2095" s="18">
        <f>IF(AND(B2095&amp;""="",F2095&amp;""=""),"",IF(I2095="تم التسليم",IFERROR(INDEX('المحافظات'!$C$5:$C$44,MATCH($E2095,'المحافظات'!$A$5:$A$44,0)),0),IF(I2095="مرتجع",IFERROR(INDEX('المحافظات'!$D$5:$D$44,MATCH($E2095,'المحافظات'!$A$5:$A$44,0)),0),0)))</f>
        <v/>
      </c>
      <c r="O2095" s="18">
        <f>IF(AND(B2095&amp;""="",F2095&amp;""=""),"",IF(I2095="تم التسليم",K2095+L2095-M2095-N2095,IF(I2095="مرتجع",-N2095,IF(I2095="ملغي",0,""))))</f>
        <v/>
      </c>
      <c r="P2095" s="6">
        <f>IF(AND(B2095&amp;""="",F2095&amp;""=""),"",IF(NOT(ISNUMBER(MATCH(F2095,'المنتجات'!$A$5:$A$204,0))),"كود المنتج غير معروف",IF(NOT(ISNUMBER(MATCH(E2095,'المحافظات'!$A$5:$A$44,0))),"المنطقة غير معروفة",IF(K2095&lt;0,"الخصم أكبر من قيمة الطلب",IF(I2095&amp;""="","اكتب الحالة","")))))</f>
        <v/>
      </c>
    </row>
    <row r="2096">
      <c r="A2096" s="17" t="n"/>
      <c r="B2096" s="5" t="n"/>
      <c r="C2096" s="5" t="n"/>
      <c r="D2096" s="13" t="n"/>
      <c r="E2096" s="5" t="n"/>
      <c r="F2096" s="5" t="n"/>
      <c r="G2096" s="15" t="n"/>
      <c r="H2096" s="14" t="n"/>
      <c r="I2096" s="5" t="n"/>
      <c r="J2096" s="6">
        <f>IF(AND(B2096&amp;""="",F2096&amp;""=""),"",IFERROR(INDEX('المنتجات'!$B$5:$B$204,MATCH($F2096,'المنتجات'!$A$5:$A$204,0))&amp;"",""))</f>
        <v/>
      </c>
      <c r="K2096" s="18">
        <f>IF(AND(B2096&amp;""="",F2096&amp;""=""),"",IFERROR(INDEX('المنتجات'!$D$5:$D$204,MATCH($F2096,'المنتجات'!$A$5:$A$204,0))*G2096-H2096,0))</f>
        <v/>
      </c>
      <c r="L2096" s="18">
        <f>IF(AND(B2096&amp;""="",F2096&amp;""=""),"",IF(I2096="تم التسليم",IFERROR(INDEX('المحافظات'!$B$5:$B$44,MATCH($E2096,'المحافظات'!$A$5:$A$44,0)),0),0))</f>
        <v/>
      </c>
      <c r="M2096" s="18">
        <f>IF(AND(B2096&amp;""="",F2096&amp;""=""),"",IFERROR(INDEX('المنتجات'!$C$5:$C$204,MATCH($F2096,'المنتجات'!$A$5:$A$204,0))*G2096,0))</f>
        <v/>
      </c>
      <c r="N2096" s="18">
        <f>IF(AND(B2096&amp;""="",F2096&amp;""=""),"",IF(I2096="تم التسليم",IFERROR(INDEX('المحافظات'!$C$5:$C$44,MATCH($E2096,'المحافظات'!$A$5:$A$44,0)),0),IF(I2096="مرتجع",IFERROR(INDEX('المحافظات'!$D$5:$D$44,MATCH($E2096,'المحافظات'!$A$5:$A$44,0)),0),0)))</f>
        <v/>
      </c>
      <c r="O2096" s="18">
        <f>IF(AND(B2096&amp;""="",F2096&amp;""=""),"",IF(I2096="تم التسليم",K2096+L2096-M2096-N2096,IF(I2096="مرتجع",-N2096,IF(I2096="ملغي",0,""))))</f>
        <v/>
      </c>
      <c r="P2096" s="6">
        <f>IF(AND(B2096&amp;""="",F2096&amp;""=""),"",IF(NOT(ISNUMBER(MATCH(F2096,'المنتجات'!$A$5:$A$204,0))),"كود المنتج غير معروف",IF(NOT(ISNUMBER(MATCH(E2096,'المحافظات'!$A$5:$A$44,0))),"المنطقة غير معروفة",IF(K2096&lt;0,"الخصم أكبر من قيمة الطلب",IF(I2096&amp;""="","اكتب الحالة","")))))</f>
        <v/>
      </c>
    </row>
    <row r="2097">
      <c r="A2097" s="17" t="n"/>
      <c r="B2097" s="5" t="n"/>
      <c r="C2097" s="5" t="n"/>
      <c r="D2097" s="13" t="n"/>
      <c r="E2097" s="5" t="n"/>
      <c r="F2097" s="5" t="n"/>
      <c r="G2097" s="15" t="n"/>
      <c r="H2097" s="14" t="n"/>
      <c r="I2097" s="5" t="n"/>
      <c r="J2097" s="6">
        <f>IF(AND(B2097&amp;""="",F2097&amp;""=""),"",IFERROR(INDEX('المنتجات'!$B$5:$B$204,MATCH($F2097,'المنتجات'!$A$5:$A$204,0))&amp;"",""))</f>
        <v/>
      </c>
      <c r="K2097" s="18">
        <f>IF(AND(B2097&amp;""="",F2097&amp;""=""),"",IFERROR(INDEX('المنتجات'!$D$5:$D$204,MATCH($F2097,'المنتجات'!$A$5:$A$204,0))*G2097-H2097,0))</f>
        <v/>
      </c>
      <c r="L2097" s="18">
        <f>IF(AND(B2097&amp;""="",F2097&amp;""=""),"",IF(I2097="تم التسليم",IFERROR(INDEX('المحافظات'!$B$5:$B$44,MATCH($E2097,'المحافظات'!$A$5:$A$44,0)),0),0))</f>
        <v/>
      </c>
      <c r="M2097" s="18">
        <f>IF(AND(B2097&amp;""="",F2097&amp;""=""),"",IFERROR(INDEX('المنتجات'!$C$5:$C$204,MATCH($F2097,'المنتجات'!$A$5:$A$204,0))*G2097,0))</f>
        <v/>
      </c>
      <c r="N2097" s="18">
        <f>IF(AND(B2097&amp;""="",F2097&amp;""=""),"",IF(I2097="تم التسليم",IFERROR(INDEX('المحافظات'!$C$5:$C$44,MATCH($E2097,'المحافظات'!$A$5:$A$44,0)),0),IF(I2097="مرتجع",IFERROR(INDEX('المحافظات'!$D$5:$D$44,MATCH($E2097,'المحافظات'!$A$5:$A$44,0)),0),0)))</f>
        <v/>
      </c>
      <c r="O2097" s="18">
        <f>IF(AND(B2097&amp;""="",F2097&amp;""=""),"",IF(I2097="تم التسليم",K2097+L2097-M2097-N2097,IF(I2097="مرتجع",-N2097,IF(I2097="ملغي",0,""))))</f>
        <v/>
      </c>
      <c r="P2097" s="6">
        <f>IF(AND(B2097&amp;""="",F2097&amp;""=""),"",IF(NOT(ISNUMBER(MATCH(F2097,'المنتجات'!$A$5:$A$204,0))),"كود المنتج غير معروف",IF(NOT(ISNUMBER(MATCH(E2097,'المحافظات'!$A$5:$A$44,0))),"المنطقة غير معروفة",IF(K2097&lt;0,"الخصم أكبر من قيمة الطلب",IF(I2097&amp;""="","اكتب الحالة","")))))</f>
        <v/>
      </c>
    </row>
    <row r="2098">
      <c r="A2098" s="17" t="n"/>
      <c r="B2098" s="5" t="n"/>
      <c r="C2098" s="5" t="n"/>
      <c r="D2098" s="13" t="n"/>
      <c r="E2098" s="5" t="n"/>
      <c r="F2098" s="5" t="n"/>
      <c r="G2098" s="15" t="n"/>
      <c r="H2098" s="14" t="n"/>
      <c r="I2098" s="5" t="n"/>
      <c r="J2098" s="6">
        <f>IF(AND(B2098&amp;""="",F2098&amp;""=""),"",IFERROR(INDEX('المنتجات'!$B$5:$B$204,MATCH($F2098,'المنتجات'!$A$5:$A$204,0))&amp;"",""))</f>
        <v/>
      </c>
      <c r="K2098" s="18">
        <f>IF(AND(B2098&amp;""="",F2098&amp;""=""),"",IFERROR(INDEX('المنتجات'!$D$5:$D$204,MATCH($F2098,'المنتجات'!$A$5:$A$204,0))*G2098-H2098,0))</f>
        <v/>
      </c>
      <c r="L2098" s="18">
        <f>IF(AND(B2098&amp;""="",F2098&amp;""=""),"",IF(I2098="تم التسليم",IFERROR(INDEX('المحافظات'!$B$5:$B$44,MATCH($E2098,'المحافظات'!$A$5:$A$44,0)),0),0))</f>
        <v/>
      </c>
      <c r="M2098" s="18">
        <f>IF(AND(B2098&amp;""="",F2098&amp;""=""),"",IFERROR(INDEX('المنتجات'!$C$5:$C$204,MATCH($F2098,'المنتجات'!$A$5:$A$204,0))*G2098,0))</f>
        <v/>
      </c>
      <c r="N2098" s="18">
        <f>IF(AND(B2098&amp;""="",F2098&amp;""=""),"",IF(I2098="تم التسليم",IFERROR(INDEX('المحافظات'!$C$5:$C$44,MATCH($E2098,'المحافظات'!$A$5:$A$44,0)),0),IF(I2098="مرتجع",IFERROR(INDEX('المحافظات'!$D$5:$D$44,MATCH($E2098,'المحافظات'!$A$5:$A$44,0)),0),0)))</f>
        <v/>
      </c>
      <c r="O2098" s="18">
        <f>IF(AND(B2098&amp;""="",F2098&amp;""=""),"",IF(I2098="تم التسليم",K2098+L2098-M2098-N2098,IF(I2098="مرتجع",-N2098,IF(I2098="ملغي",0,""))))</f>
        <v/>
      </c>
      <c r="P2098" s="6">
        <f>IF(AND(B2098&amp;""="",F2098&amp;""=""),"",IF(NOT(ISNUMBER(MATCH(F2098,'المنتجات'!$A$5:$A$204,0))),"كود المنتج غير معروف",IF(NOT(ISNUMBER(MATCH(E2098,'المحافظات'!$A$5:$A$44,0))),"المنطقة غير معروفة",IF(K2098&lt;0,"الخصم أكبر من قيمة الطلب",IF(I2098&amp;""="","اكتب الحالة","")))))</f>
        <v/>
      </c>
    </row>
    <row r="2099">
      <c r="A2099" s="17" t="n"/>
      <c r="B2099" s="5" t="n"/>
      <c r="C2099" s="5" t="n"/>
      <c r="D2099" s="13" t="n"/>
      <c r="E2099" s="5" t="n"/>
      <c r="F2099" s="5" t="n"/>
      <c r="G2099" s="15" t="n"/>
      <c r="H2099" s="14" t="n"/>
      <c r="I2099" s="5" t="n"/>
      <c r="J2099" s="6">
        <f>IF(AND(B2099&amp;""="",F2099&amp;""=""),"",IFERROR(INDEX('المنتجات'!$B$5:$B$204,MATCH($F2099,'المنتجات'!$A$5:$A$204,0))&amp;"",""))</f>
        <v/>
      </c>
      <c r="K2099" s="18">
        <f>IF(AND(B2099&amp;""="",F2099&amp;""=""),"",IFERROR(INDEX('المنتجات'!$D$5:$D$204,MATCH($F2099,'المنتجات'!$A$5:$A$204,0))*G2099-H2099,0))</f>
        <v/>
      </c>
      <c r="L2099" s="18">
        <f>IF(AND(B2099&amp;""="",F2099&amp;""=""),"",IF(I2099="تم التسليم",IFERROR(INDEX('المحافظات'!$B$5:$B$44,MATCH($E2099,'المحافظات'!$A$5:$A$44,0)),0),0))</f>
        <v/>
      </c>
      <c r="M2099" s="18">
        <f>IF(AND(B2099&amp;""="",F2099&amp;""=""),"",IFERROR(INDEX('المنتجات'!$C$5:$C$204,MATCH($F2099,'المنتجات'!$A$5:$A$204,0))*G2099,0))</f>
        <v/>
      </c>
      <c r="N2099" s="18">
        <f>IF(AND(B2099&amp;""="",F2099&amp;""=""),"",IF(I2099="تم التسليم",IFERROR(INDEX('المحافظات'!$C$5:$C$44,MATCH($E2099,'المحافظات'!$A$5:$A$44,0)),0),IF(I2099="مرتجع",IFERROR(INDEX('المحافظات'!$D$5:$D$44,MATCH($E2099,'المحافظات'!$A$5:$A$44,0)),0),0)))</f>
        <v/>
      </c>
      <c r="O2099" s="18">
        <f>IF(AND(B2099&amp;""="",F2099&amp;""=""),"",IF(I2099="تم التسليم",K2099+L2099-M2099-N2099,IF(I2099="مرتجع",-N2099,IF(I2099="ملغي",0,""))))</f>
        <v/>
      </c>
      <c r="P2099" s="6">
        <f>IF(AND(B2099&amp;""="",F2099&amp;""=""),"",IF(NOT(ISNUMBER(MATCH(F2099,'المنتجات'!$A$5:$A$204,0))),"كود المنتج غير معروف",IF(NOT(ISNUMBER(MATCH(E2099,'المحافظات'!$A$5:$A$44,0))),"المنطقة غير معروفة",IF(K2099&lt;0,"الخصم أكبر من قيمة الطلب",IF(I2099&amp;""="","اكتب الحالة","")))))</f>
        <v/>
      </c>
    </row>
    <row r="2100">
      <c r="A2100" s="17" t="n"/>
      <c r="B2100" s="5" t="n"/>
      <c r="C2100" s="5" t="n"/>
      <c r="D2100" s="13" t="n"/>
      <c r="E2100" s="5" t="n"/>
      <c r="F2100" s="5" t="n"/>
      <c r="G2100" s="15" t="n"/>
      <c r="H2100" s="14" t="n"/>
      <c r="I2100" s="5" t="n"/>
      <c r="J2100" s="6">
        <f>IF(AND(B2100&amp;""="",F2100&amp;""=""),"",IFERROR(INDEX('المنتجات'!$B$5:$B$204,MATCH($F2100,'المنتجات'!$A$5:$A$204,0))&amp;"",""))</f>
        <v/>
      </c>
      <c r="K2100" s="18">
        <f>IF(AND(B2100&amp;""="",F2100&amp;""=""),"",IFERROR(INDEX('المنتجات'!$D$5:$D$204,MATCH($F2100,'المنتجات'!$A$5:$A$204,0))*G2100-H2100,0))</f>
        <v/>
      </c>
      <c r="L2100" s="18">
        <f>IF(AND(B2100&amp;""="",F2100&amp;""=""),"",IF(I2100="تم التسليم",IFERROR(INDEX('المحافظات'!$B$5:$B$44,MATCH($E2100,'المحافظات'!$A$5:$A$44,0)),0),0))</f>
        <v/>
      </c>
      <c r="M2100" s="18">
        <f>IF(AND(B2100&amp;""="",F2100&amp;""=""),"",IFERROR(INDEX('المنتجات'!$C$5:$C$204,MATCH($F2100,'المنتجات'!$A$5:$A$204,0))*G2100,0))</f>
        <v/>
      </c>
      <c r="N2100" s="18">
        <f>IF(AND(B2100&amp;""="",F2100&amp;""=""),"",IF(I2100="تم التسليم",IFERROR(INDEX('المحافظات'!$C$5:$C$44,MATCH($E2100,'المحافظات'!$A$5:$A$44,0)),0),IF(I2100="مرتجع",IFERROR(INDEX('المحافظات'!$D$5:$D$44,MATCH($E2100,'المحافظات'!$A$5:$A$44,0)),0),0)))</f>
        <v/>
      </c>
      <c r="O2100" s="18">
        <f>IF(AND(B2100&amp;""="",F2100&amp;""=""),"",IF(I2100="تم التسليم",K2100+L2100-M2100-N2100,IF(I2100="مرتجع",-N2100,IF(I2100="ملغي",0,""))))</f>
        <v/>
      </c>
      <c r="P2100" s="6">
        <f>IF(AND(B2100&amp;""="",F2100&amp;""=""),"",IF(NOT(ISNUMBER(MATCH(F2100,'المنتجات'!$A$5:$A$204,0))),"كود المنتج غير معروف",IF(NOT(ISNUMBER(MATCH(E2100,'المحافظات'!$A$5:$A$44,0))),"المنطقة غير معروفة",IF(K2100&lt;0,"الخصم أكبر من قيمة الطلب",IF(I2100&amp;""="","اكتب الحالة","")))))</f>
        <v/>
      </c>
    </row>
    <row r="2101">
      <c r="A2101" s="17" t="n"/>
      <c r="B2101" s="5" t="n"/>
      <c r="C2101" s="5" t="n"/>
      <c r="D2101" s="13" t="n"/>
      <c r="E2101" s="5" t="n"/>
      <c r="F2101" s="5" t="n"/>
      <c r="G2101" s="15" t="n"/>
      <c r="H2101" s="14" t="n"/>
      <c r="I2101" s="5" t="n"/>
      <c r="J2101" s="6">
        <f>IF(AND(B2101&amp;""="",F2101&amp;""=""),"",IFERROR(INDEX('المنتجات'!$B$5:$B$204,MATCH($F2101,'المنتجات'!$A$5:$A$204,0))&amp;"",""))</f>
        <v/>
      </c>
      <c r="K2101" s="18">
        <f>IF(AND(B2101&amp;""="",F2101&amp;""=""),"",IFERROR(INDEX('المنتجات'!$D$5:$D$204,MATCH($F2101,'المنتجات'!$A$5:$A$204,0))*G2101-H2101,0))</f>
        <v/>
      </c>
      <c r="L2101" s="18">
        <f>IF(AND(B2101&amp;""="",F2101&amp;""=""),"",IF(I2101="تم التسليم",IFERROR(INDEX('المحافظات'!$B$5:$B$44,MATCH($E2101,'المحافظات'!$A$5:$A$44,0)),0),0))</f>
        <v/>
      </c>
      <c r="M2101" s="18">
        <f>IF(AND(B2101&amp;""="",F2101&amp;""=""),"",IFERROR(INDEX('المنتجات'!$C$5:$C$204,MATCH($F2101,'المنتجات'!$A$5:$A$204,0))*G2101,0))</f>
        <v/>
      </c>
      <c r="N2101" s="18">
        <f>IF(AND(B2101&amp;""="",F2101&amp;""=""),"",IF(I2101="تم التسليم",IFERROR(INDEX('المحافظات'!$C$5:$C$44,MATCH($E2101,'المحافظات'!$A$5:$A$44,0)),0),IF(I2101="مرتجع",IFERROR(INDEX('المحافظات'!$D$5:$D$44,MATCH($E2101,'المحافظات'!$A$5:$A$44,0)),0),0)))</f>
        <v/>
      </c>
      <c r="O2101" s="18">
        <f>IF(AND(B2101&amp;""="",F2101&amp;""=""),"",IF(I2101="تم التسليم",K2101+L2101-M2101-N2101,IF(I2101="مرتجع",-N2101,IF(I2101="ملغي",0,""))))</f>
        <v/>
      </c>
      <c r="P2101" s="6">
        <f>IF(AND(B2101&amp;""="",F2101&amp;""=""),"",IF(NOT(ISNUMBER(MATCH(F2101,'المنتجات'!$A$5:$A$204,0))),"كود المنتج غير معروف",IF(NOT(ISNUMBER(MATCH(E2101,'المحافظات'!$A$5:$A$44,0))),"المنطقة غير معروفة",IF(K2101&lt;0,"الخصم أكبر من قيمة الطلب",IF(I2101&amp;""="","اكتب الحالة","")))))</f>
        <v/>
      </c>
    </row>
    <row r="2102">
      <c r="A2102" s="17" t="n"/>
      <c r="B2102" s="5" t="n"/>
      <c r="C2102" s="5" t="n"/>
      <c r="D2102" s="13" t="n"/>
      <c r="E2102" s="5" t="n"/>
      <c r="F2102" s="5" t="n"/>
      <c r="G2102" s="15" t="n"/>
      <c r="H2102" s="14" t="n"/>
      <c r="I2102" s="5" t="n"/>
      <c r="J2102" s="6">
        <f>IF(AND(B2102&amp;""="",F2102&amp;""=""),"",IFERROR(INDEX('المنتجات'!$B$5:$B$204,MATCH($F2102,'المنتجات'!$A$5:$A$204,0))&amp;"",""))</f>
        <v/>
      </c>
      <c r="K2102" s="18">
        <f>IF(AND(B2102&amp;""="",F2102&amp;""=""),"",IFERROR(INDEX('المنتجات'!$D$5:$D$204,MATCH($F2102,'المنتجات'!$A$5:$A$204,0))*G2102-H2102,0))</f>
        <v/>
      </c>
      <c r="L2102" s="18">
        <f>IF(AND(B2102&amp;""="",F2102&amp;""=""),"",IF(I2102="تم التسليم",IFERROR(INDEX('المحافظات'!$B$5:$B$44,MATCH($E2102,'المحافظات'!$A$5:$A$44,0)),0),0))</f>
        <v/>
      </c>
      <c r="M2102" s="18">
        <f>IF(AND(B2102&amp;""="",F2102&amp;""=""),"",IFERROR(INDEX('المنتجات'!$C$5:$C$204,MATCH($F2102,'المنتجات'!$A$5:$A$204,0))*G2102,0))</f>
        <v/>
      </c>
      <c r="N2102" s="18">
        <f>IF(AND(B2102&amp;""="",F2102&amp;""=""),"",IF(I2102="تم التسليم",IFERROR(INDEX('المحافظات'!$C$5:$C$44,MATCH($E2102,'المحافظات'!$A$5:$A$44,0)),0),IF(I2102="مرتجع",IFERROR(INDEX('المحافظات'!$D$5:$D$44,MATCH($E2102,'المحافظات'!$A$5:$A$44,0)),0),0)))</f>
        <v/>
      </c>
      <c r="O2102" s="18">
        <f>IF(AND(B2102&amp;""="",F2102&amp;""=""),"",IF(I2102="تم التسليم",K2102+L2102-M2102-N2102,IF(I2102="مرتجع",-N2102,IF(I2102="ملغي",0,""))))</f>
        <v/>
      </c>
      <c r="P2102" s="6">
        <f>IF(AND(B2102&amp;""="",F2102&amp;""=""),"",IF(NOT(ISNUMBER(MATCH(F2102,'المنتجات'!$A$5:$A$204,0))),"كود المنتج غير معروف",IF(NOT(ISNUMBER(MATCH(E2102,'المحافظات'!$A$5:$A$44,0))),"المنطقة غير معروفة",IF(K2102&lt;0,"الخصم أكبر من قيمة الطلب",IF(I2102&amp;""="","اكتب الحالة","")))))</f>
        <v/>
      </c>
    </row>
    <row r="2103">
      <c r="A2103" s="17" t="n"/>
      <c r="B2103" s="5" t="n"/>
      <c r="C2103" s="5" t="n"/>
      <c r="D2103" s="13" t="n"/>
      <c r="E2103" s="5" t="n"/>
      <c r="F2103" s="5" t="n"/>
      <c r="G2103" s="15" t="n"/>
      <c r="H2103" s="14" t="n"/>
      <c r="I2103" s="5" t="n"/>
      <c r="J2103" s="6">
        <f>IF(AND(B2103&amp;""="",F2103&amp;""=""),"",IFERROR(INDEX('المنتجات'!$B$5:$B$204,MATCH($F2103,'المنتجات'!$A$5:$A$204,0))&amp;"",""))</f>
        <v/>
      </c>
      <c r="K2103" s="18">
        <f>IF(AND(B2103&amp;""="",F2103&amp;""=""),"",IFERROR(INDEX('المنتجات'!$D$5:$D$204,MATCH($F2103,'المنتجات'!$A$5:$A$204,0))*G2103-H2103,0))</f>
        <v/>
      </c>
      <c r="L2103" s="18">
        <f>IF(AND(B2103&amp;""="",F2103&amp;""=""),"",IF(I2103="تم التسليم",IFERROR(INDEX('المحافظات'!$B$5:$B$44,MATCH($E2103,'المحافظات'!$A$5:$A$44,0)),0),0))</f>
        <v/>
      </c>
      <c r="M2103" s="18">
        <f>IF(AND(B2103&amp;""="",F2103&amp;""=""),"",IFERROR(INDEX('المنتجات'!$C$5:$C$204,MATCH($F2103,'المنتجات'!$A$5:$A$204,0))*G2103,0))</f>
        <v/>
      </c>
      <c r="N2103" s="18">
        <f>IF(AND(B2103&amp;""="",F2103&amp;""=""),"",IF(I2103="تم التسليم",IFERROR(INDEX('المحافظات'!$C$5:$C$44,MATCH($E2103,'المحافظات'!$A$5:$A$44,0)),0),IF(I2103="مرتجع",IFERROR(INDEX('المحافظات'!$D$5:$D$44,MATCH($E2103,'المحافظات'!$A$5:$A$44,0)),0),0)))</f>
        <v/>
      </c>
      <c r="O2103" s="18">
        <f>IF(AND(B2103&amp;""="",F2103&amp;""=""),"",IF(I2103="تم التسليم",K2103+L2103-M2103-N2103,IF(I2103="مرتجع",-N2103,IF(I2103="ملغي",0,""))))</f>
        <v/>
      </c>
      <c r="P2103" s="6">
        <f>IF(AND(B2103&amp;""="",F2103&amp;""=""),"",IF(NOT(ISNUMBER(MATCH(F2103,'المنتجات'!$A$5:$A$204,0))),"كود المنتج غير معروف",IF(NOT(ISNUMBER(MATCH(E2103,'المحافظات'!$A$5:$A$44,0))),"المنطقة غير معروفة",IF(K2103&lt;0,"الخصم أكبر من قيمة الطلب",IF(I2103&amp;""="","اكتب الحالة","")))))</f>
        <v/>
      </c>
    </row>
    <row r="2104">
      <c r="A2104" s="17" t="n"/>
      <c r="B2104" s="5" t="n"/>
      <c r="C2104" s="5" t="n"/>
      <c r="D2104" s="13" t="n"/>
      <c r="E2104" s="5" t="n"/>
      <c r="F2104" s="5" t="n"/>
      <c r="G2104" s="15" t="n"/>
      <c r="H2104" s="14" t="n"/>
      <c r="I2104" s="5" t="n"/>
      <c r="J2104" s="6">
        <f>IF(AND(B2104&amp;""="",F2104&amp;""=""),"",IFERROR(INDEX('المنتجات'!$B$5:$B$204,MATCH($F2104,'المنتجات'!$A$5:$A$204,0))&amp;"",""))</f>
        <v/>
      </c>
      <c r="K2104" s="18">
        <f>IF(AND(B2104&amp;""="",F2104&amp;""=""),"",IFERROR(INDEX('المنتجات'!$D$5:$D$204,MATCH($F2104,'المنتجات'!$A$5:$A$204,0))*G2104-H2104,0))</f>
        <v/>
      </c>
      <c r="L2104" s="18">
        <f>IF(AND(B2104&amp;""="",F2104&amp;""=""),"",IF(I2104="تم التسليم",IFERROR(INDEX('المحافظات'!$B$5:$B$44,MATCH($E2104,'المحافظات'!$A$5:$A$44,0)),0),0))</f>
        <v/>
      </c>
      <c r="M2104" s="18">
        <f>IF(AND(B2104&amp;""="",F2104&amp;""=""),"",IFERROR(INDEX('المنتجات'!$C$5:$C$204,MATCH($F2104,'المنتجات'!$A$5:$A$204,0))*G2104,0))</f>
        <v/>
      </c>
      <c r="N2104" s="18">
        <f>IF(AND(B2104&amp;""="",F2104&amp;""=""),"",IF(I2104="تم التسليم",IFERROR(INDEX('المحافظات'!$C$5:$C$44,MATCH($E2104,'المحافظات'!$A$5:$A$44,0)),0),IF(I2104="مرتجع",IFERROR(INDEX('المحافظات'!$D$5:$D$44,MATCH($E2104,'المحافظات'!$A$5:$A$44,0)),0),0)))</f>
        <v/>
      </c>
      <c r="O2104" s="18">
        <f>IF(AND(B2104&amp;""="",F2104&amp;""=""),"",IF(I2104="تم التسليم",K2104+L2104-M2104-N2104,IF(I2104="مرتجع",-N2104,IF(I2104="ملغي",0,""))))</f>
        <v/>
      </c>
      <c r="P2104" s="6">
        <f>IF(AND(B2104&amp;""="",F2104&amp;""=""),"",IF(NOT(ISNUMBER(MATCH(F2104,'المنتجات'!$A$5:$A$204,0))),"كود المنتج غير معروف",IF(NOT(ISNUMBER(MATCH(E2104,'المحافظات'!$A$5:$A$44,0))),"المنطقة غير معروفة",IF(K2104&lt;0,"الخصم أكبر من قيمة الطلب",IF(I2104&amp;""="","اكتب الحالة","")))))</f>
        <v/>
      </c>
    </row>
    <row r="2105">
      <c r="A2105" s="17" t="n"/>
      <c r="B2105" s="5" t="n"/>
      <c r="C2105" s="5" t="n"/>
      <c r="D2105" s="13" t="n"/>
      <c r="E2105" s="5" t="n"/>
      <c r="F2105" s="5" t="n"/>
      <c r="G2105" s="15" t="n"/>
      <c r="H2105" s="14" t="n"/>
      <c r="I2105" s="5" t="n"/>
      <c r="J2105" s="6">
        <f>IF(AND(B2105&amp;""="",F2105&amp;""=""),"",IFERROR(INDEX('المنتجات'!$B$5:$B$204,MATCH($F2105,'المنتجات'!$A$5:$A$204,0))&amp;"",""))</f>
        <v/>
      </c>
      <c r="K2105" s="18">
        <f>IF(AND(B2105&amp;""="",F2105&amp;""=""),"",IFERROR(INDEX('المنتجات'!$D$5:$D$204,MATCH($F2105,'المنتجات'!$A$5:$A$204,0))*G2105-H2105,0))</f>
        <v/>
      </c>
      <c r="L2105" s="18">
        <f>IF(AND(B2105&amp;""="",F2105&amp;""=""),"",IF(I2105="تم التسليم",IFERROR(INDEX('المحافظات'!$B$5:$B$44,MATCH($E2105,'المحافظات'!$A$5:$A$44,0)),0),0))</f>
        <v/>
      </c>
      <c r="M2105" s="18">
        <f>IF(AND(B2105&amp;""="",F2105&amp;""=""),"",IFERROR(INDEX('المنتجات'!$C$5:$C$204,MATCH($F2105,'المنتجات'!$A$5:$A$204,0))*G2105,0))</f>
        <v/>
      </c>
      <c r="N2105" s="18">
        <f>IF(AND(B2105&amp;""="",F2105&amp;""=""),"",IF(I2105="تم التسليم",IFERROR(INDEX('المحافظات'!$C$5:$C$44,MATCH($E2105,'المحافظات'!$A$5:$A$44,0)),0),IF(I2105="مرتجع",IFERROR(INDEX('المحافظات'!$D$5:$D$44,MATCH($E2105,'المحافظات'!$A$5:$A$44,0)),0),0)))</f>
        <v/>
      </c>
      <c r="O2105" s="18">
        <f>IF(AND(B2105&amp;""="",F2105&amp;""=""),"",IF(I2105="تم التسليم",K2105+L2105-M2105-N2105,IF(I2105="مرتجع",-N2105,IF(I2105="ملغي",0,""))))</f>
        <v/>
      </c>
      <c r="P2105" s="6">
        <f>IF(AND(B2105&amp;""="",F2105&amp;""=""),"",IF(NOT(ISNUMBER(MATCH(F2105,'المنتجات'!$A$5:$A$204,0))),"كود المنتج غير معروف",IF(NOT(ISNUMBER(MATCH(E2105,'المحافظات'!$A$5:$A$44,0))),"المنطقة غير معروفة",IF(K2105&lt;0,"الخصم أكبر من قيمة الطلب",IF(I2105&amp;""="","اكتب الحالة","")))))</f>
        <v/>
      </c>
    </row>
    <row r="2106">
      <c r="A2106" s="17" t="n"/>
      <c r="B2106" s="5" t="n"/>
      <c r="C2106" s="5" t="n"/>
      <c r="D2106" s="13" t="n"/>
      <c r="E2106" s="5" t="n"/>
      <c r="F2106" s="5" t="n"/>
      <c r="G2106" s="15" t="n"/>
      <c r="H2106" s="14" t="n"/>
      <c r="I2106" s="5" t="n"/>
      <c r="J2106" s="6">
        <f>IF(AND(B2106&amp;""="",F2106&amp;""=""),"",IFERROR(INDEX('المنتجات'!$B$5:$B$204,MATCH($F2106,'المنتجات'!$A$5:$A$204,0))&amp;"",""))</f>
        <v/>
      </c>
      <c r="K2106" s="18">
        <f>IF(AND(B2106&amp;""="",F2106&amp;""=""),"",IFERROR(INDEX('المنتجات'!$D$5:$D$204,MATCH($F2106,'المنتجات'!$A$5:$A$204,0))*G2106-H2106,0))</f>
        <v/>
      </c>
      <c r="L2106" s="18">
        <f>IF(AND(B2106&amp;""="",F2106&amp;""=""),"",IF(I2106="تم التسليم",IFERROR(INDEX('المحافظات'!$B$5:$B$44,MATCH($E2106,'المحافظات'!$A$5:$A$44,0)),0),0))</f>
        <v/>
      </c>
      <c r="M2106" s="18">
        <f>IF(AND(B2106&amp;""="",F2106&amp;""=""),"",IFERROR(INDEX('المنتجات'!$C$5:$C$204,MATCH($F2106,'المنتجات'!$A$5:$A$204,0))*G2106,0))</f>
        <v/>
      </c>
      <c r="N2106" s="18">
        <f>IF(AND(B2106&amp;""="",F2106&amp;""=""),"",IF(I2106="تم التسليم",IFERROR(INDEX('المحافظات'!$C$5:$C$44,MATCH($E2106,'المحافظات'!$A$5:$A$44,0)),0),IF(I2106="مرتجع",IFERROR(INDEX('المحافظات'!$D$5:$D$44,MATCH($E2106,'المحافظات'!$A$5:$A$44,0)),0),0)))</f>
        <v/>
      </c>
      <c r="O2106" s="18">
        <f>IF(AND(B2106&amp;""="",F2106&amp;""=""),"",IF(I2106="تم التسليم",K2106+L2106-M2106-N2106,IF(I2106="مرتجع",-N2106,IF(I2106="ملغي",0,""))))</f>
        <v/>
      </c>
      <c r="P2106" s="6">
        <f>IF(AND(B2106&amp;""="",F2106&amp;""=""),"",IF(NOT(ISNUMBER(MATCH(F2106,'المنتجات'!$A$5:$A$204,0))),"كود المنتج غير معروف",IF(NOT(ISNUMBER(MATCH(E2106,'المحافظات'!$A$5:$A$44,0))),"المنطقة غير معروفة",IF(K2106&lt;0,"الخصم أكبر من قيمة الطلب",IF(I2106&amp;""="","اكتب الحالة","")))))</f>
        <v/>
      </c>
    </row>
    <row r="2107">
      <c r="A2107" s="17" t="n"/>
      <c r="B2107" s="5" t="n"/>
      <c r="C2107" s="5" t="n"/>
      <c r="D2107" s="13" t="n"/>
      <c r="E2107" s="5" t="n"/>
      <c r="F2107" s="5" t="n"/>
      <c r="G2107" s="15" t="n"/>
      <c r="H2107" s="14" t="n"/>
      <c r="I2107" s="5" t="n"/>
      <c r="J2107" s="6">
        <f>IF(AND(B2107&amp;""="",F2107&amp;""=""),"",IFERROR(INDEX('المنتجات'!$B$5:$B$204,MATCH($F2107,'المنتجات'!$A$5:$A$204,0))&amp;"",""))</f>
        <v/>
      </c>
      <c r="K2107" s="18">
        <f>IF(AND(B2107&amp;""="",F2107&amp;""=""),"",IFERROR(INDEX('المنتجات'!$D$5:$D$204,MATCH($F2107,'المنتجات'!$A$5:$A$204,0))*G2107-H2107,0))</f>
        <v/>
      </c>
      <c r="L2107" s="18">
        <f>IF(AND(B2107&amp;""="",F2107&amp;""=""),"",IF(I2107="تم التسليم",IFERROR(INDEX('المحافظات'!$B$5:$B$44,MATCH($E2107,'المحافظات'!$A$5:$A$44,0)),0),0))</f>
        <v/>
      </c>
      <c r="M2107" s="18">
        <f>IF(AND(B2107&amp;""="",F2107&amp;""=""),"",IFERROR(INDEX('المنتجات'!$C$5:$C$204,MATCH($F2107,'المنتجات'!$A$5:$A$204,0))*G2107,0))</f>
        <v/>
      </c>
      <c r="N2107" s="18">
        <f>IF(AND(B2107&amp;""="",F2107&amp;""=""),"",IF(I2107="تم التسليم",IFERROR(INDEX('المحافظات'!$C$5:$C$44,MATCH($E2107,'المحافظات'!$A$5:$A$44,0)),0),IF(I2107="مرتجع",IFERROR(INDEX('المحافظات'!$D$5:$D$44,MATCH($E2107,'المحافظات'!$A$5:$A$44,0)),0),0)))</f>
        <v/>
      </c>
      <c r="O2107" s="18">
        <f>IF(AND(B2107&amp;""="",F2107&amp;""=""),"",IF(I2107="تم التسليم",K2107+L2107-M2107-N2107,IF(I2107="مرتجع",-N2107,IF(I2107="ملغي",0,""))))</f>
        <v/>
      </c>
      <c r="P2107" s="6">
        <f>IF(AND(B2107&amp;""="",F2107&amp;""=""),"",IF(NOT(ISNUMBER(MATCH(F2107,'المنتجات'!$A$5:$A$204,0))),"كود المنتج غير معروف",IF(NOT(ISNUMBER(MATCH(E2107,'المحافظات'!$A$5:$A$44,0))),"المنطقة غير معروفة",IF(K2107&lt;0,"الخصم أكبر من قيمة الطلب",IF(I2107&amp;""="","اكتب الحالة","")))))</f>
        <v/>
      </c>
    </row>
    <row r="2108">
      <c r="A2108" s="17" t="n"/>
      <c r="B2108" s="5" t="n"/>
      <c r="C2108" s="5" t="n"/>
      <c r="D2108" s="13" t="n"/>
      <c r="E2108" s="5" t="n"/>
      <c r="F2108" s="5" t="n"/>
      <c r="G2108" s="15" t="n"/>
      <c r="H2108" s="14" t="n"/>
      <c r="I2108" s="5" t="n"/>
      <c r="J2108" s="6">
        <f>IF(AND(B2108&amp;""="",F2108&amp;""=""),"",IFERROR(INDEX('المنتجات'!$B$5:$B$204,MATCH($F2108,'المنتجات'!$A$5:$A$204,0))&amp;"",""))</f>
        <v/>
      </c>
      <c r="K2108" s="18">
        <f>IF(AND(B2108&amp;""="",F2108&amp;""=""),"",IFERROR(INDEX('المنتجات'!$D$5:$D$204,MATCH($F2108,'المنتجات'!$A$5:$A$204,0))*G2108-H2108,0))</f>
        <v/>
      </c>
      <c r="L2108" s="18">
        <f>IF(AND(B2108&amp;""="",F2108&amp;""=""),"",IF(I2108="تم التسليم",IFERROR(INDEX('المحافظات'!$B$5:$B$44,MATCH($E2108,'المحافظات'!$A$5:$A$44,0)),0),0))</f>
        <v/>
      </c>
      <c r="M2108" s="18">
        <f>IF(AND(B2108&amp;""="",F2108&amp;""=""),"",IFERROR(INDEX('المنتجات'!$C$5:$C$204,MATCH($F2108,'المنتجات'!$A$5:$A$204,0))*G2108,0))</f>
        <v/>
      </c>
      <c r="N2108" s="18">
        <f>IF(AND(B2108&amp;""="",F2108&amp;""=""),"",IF(I2108="تم التسليم",IFERROR(INDEX('المحافظات'!$C$5:$C$44,MATCH($E2108,'المحافظات'!$A$5:$A$44,0)),0),IF(I2108="مرتجع",IFERROR(INDEX('المحافظات'!$D$5:$D$44,MATCH($E2108,'المحافظات'!$A$5:$A$44,0)),0),0)))</f>
        <v/>
      </c>
      <c r="O2108" s="18">
        <f>IF(AND(B2108&amp;""="",F2108&amp;""=""),"",IF(I2108="تم التسليم",K2108+L2108-M2108-N2108,IF(I2108="مرتجع",-N2108,IF(I2108="ملغي",0,""))))</f>
        <v/>
      </c>
      <c r="P2108" s="6">
        <f>IF(AND(B2108&amp;""="",F2108&amp;""=""),"",IF(NOT(ISNUMBER(MATCH(F2108,'المنتجات'!$A$5:$A$204,0))),"كود المنتج غير معروف",IF(NOT(ISNUMBER(MATCH(E2108,'المحافظات'!$A$5:$A$44,0))),"المنطقة غير معروفة",IF(K2108&lt;0,"الخصم أكبر من قيمة الطلب",IF(I2108&amp;""="","اكتب الحالة","")))))</f>
        <v/>
      </c>
    </row>
    <row r="2109">
      <c r="A2109" s="17" t="n"/>
      <c r="B2109" s="5" t="n"/>
      <c r="C2109" s="5" t="n"/>
      <c r="D2109" s="13" t="n"/>
      <c r="E2109" s="5" t="n"/>
      <c r="F2109" s="5" t="n"/>
      <c r="G2109" s="15" t="n"/>
      <c r="H2109" s="14" t="n"/>
      <c r="I2109" s="5" t="n"/>
      <c r="J2109" s="6">
        <f>IF(AND(B2109&amp;""="",F2109&amp;""=""),"",IFERROR(INDEX('المنتجات'!$B$5:$B$204,MATCH($F2109,'المنتجات'!$A$5:$A$204,0))&amp;"",""))</f>
        <v/>
      </c>
      <c r="K2109" s="18">
        <f>IF(AND(B2109&amp;""="",F2109&amp;""=""),"",IFERROR(INDEX('المنتجات'!$D$5:$D$204,MATCH($F2109,'المنتجات'!$A$5:$A$204,0))*G2109-H2109,0))</f>
        <v/>
      </c>
      <c r="L2109" s="18">
        <f>IF(AND(B2109&amp;""="",F2109&amp;""=""),"",IF(I2109="تم التسليم",IFERROR(INDEX('المحافظات'!$B$5:$B$44,MATCH($E2109,'المحافظات'!$A$5:$A$44,0)),0),0))</f>
        <v/>
      </c>
      <c r="M2109" s="18">
        <f>IF(AND(B2109&amp;""="",F2109&amp;""=""),"",IFERROR(INDEX('المنتجات'!$C$5:$C$204,MATCH($F2109,'المنتجات'!$A$5:$A$204,0))*G2109,0))</f>
        <v/>
      </c>
      <c r="N2109" s="18">
        <f>IF(AND(B2109&amp;""="",F2109&amp;""=""),"",IF(I2109="تم التسليم",IFERROR(INDEX('المحافظات'!$C$5:$C$44,MATCH($E2109,'المحافظات'!$A$5:$A$44,0)),0),IF(I2109="مرتجع",IFERROR(INDEX('المحافظات'!$D$5:$D$44,MATCH($E2109,'المحافظات'!$A$5:$A$44,0)),0),0)))</f>
        <v/>
      </c>
      <c r="O2109" s="18">
        <f>IF(AND(B2109&amp;""="",F2109&amp;""=""),"",IF(I2109="تم التسليم",K2109+L2109-M2109-N2109,IF(I2109="مرتجع",-N2109,IF(I2109="ملغي",0,""))))</f>
        <v/>
      </c>
      <c r="P2109" s="6">
        <f>IF(AND(B2109&amp;""="",F2109&amp;""=""),"",IF(NOT(ISNUMBER(MATCH(F2109,'المنتجات'!$A$5:$A$204,0))),"كود المنتج غير معروف",IF(NOT(ISNUMBER(MATCH(E2109,'المحافظات'!$A$5:$A$44,0))),"المنطقة غير معروفة",IF(K2109&lt;0,"الخصم أكبر من قيمة الطلب",IF(I2109&amp;""="","اكتب الحالة","")))))</f>
        <v/>
      </c>
    </row>
    <row r="2110">
      <c r="A2110" s="17" t="n"/>
      <c r="B2110" s="5" t="n"/>
      <c r="C2110" s="5" t="n"/>
      <c r="D2110" s="13" t="n"/>
      <c r="E2110" s="5" t="n"/>
      <c r="F2110" s="5" t="n"/>
      <c r="G2110" s="15" t="n"/>
      <c r="H2110" s="14" t="n"/>
      <c r="I2110" s="5" t="n"/>
      <c r="J2110" s="6">
        <f>IF(AND(B2110&amp;""="",F2110&amp;""=""),"",IFERROR(INDEX('المنتجات'!$B$5:$B$204,MATCH($F2110,'المنتجات'!$A$5:$A$204,0))&amp;"",""))</f>
        <v/>
      </c>
      <c r="K2110" s="18">
        <f>IF(AND(B2110&amp;""="",F2110&amp;""=""),"",IFERROR(INDEX('المنتجات'!$D$5:$D$204,MATCH($F2110,'المنتجات'!$A$5:$A$204,0))*G2110-H2110,0))</f>
        <v/>
      </c>
      <c r="L2110" s="18">
        <f>IF(AND(B2110&amp;""="",F2110&amp;""=""),"",IF(I2110="تم التسليم",IFERROR(INDEX('المحافظات'!$B$5:$B$44,MATCH($E2110,'المحافظات'!$A$5:$A$44,0)),0),0))</f>
        <v/>
      </c>
      <c r="M2110" s="18">
        <f>IF(AND(B2110&amp;""="",F2110&amp;""=""),"",IFERROR(INDEX('المنتجات'!$C$5:$C$204,MATCH($F2110,'المنتجات'!$A$5:$A$204,0))*G2110,0))</f>
        <v/>
      </c>
      <c r="N2110" s="18">
        <f>IF(AND(B2110&amp;""="",F2110&amp;""=""),"",IF(I2110="تم التسليم",IFERROR(INDEX('المحافظات'!$C$5:$C$44,MATCH($E2110,'المحافظات'!$A$5:$A$44,0)),0),IF(I2110="مرتجع",IFERROR(INDEX('المحافظات'!$D$5:$D$44,MATCH($E2110,'المحافظات'!$A$5:$A$44,0)),0),0)))</f>
        <v/>
      </c>
      <c r="O2110" s="18">
        <f>IF(AND(B2110&amp;""="",F2110&amp;""=""),"",IF(I2110="تم التسليم",K2110+L2110-M2110-N2110,IF(I2110="مرتجع",-N2110,IF(I2110="ملغي",0,""))))</f>
        <v/>
      </c>
      <c r="P2110" s="6">
        <f>IF(AND(B2110&amp;""="",F2110&amp;""=""),"",IF(NOT(ISNUMBER(MATCH(F2110,'المنتجات'!$A$5:$A$204,0))),"كود المنتج غير معروف",IF(NOT(ISNUMBER(MATCH(E2110,'المحافظات'!$A$5:$A$44,0))),"المنطقة غير معروفة",IF(K2110&lt;0,"الخصم أكبر من قيمة الطلب",IF(I2110&amp;""="","اكتب الحالة","")))))</f>
        <v/>
      </c>
    </row>
    <row r="2111">
      <c r="A2111" s="17" t="n"/>
      <c r="B2111" s="5" t="n"/>
      <c r="C2111" s="5" t="n"/>
      <c r="D2111" s="13" t="n"/>
      <c r="E2111" s="5" t="n"/>
      <c r="F2111" s="5" t="n"/>
      <c r="G2111" s="15" t="n"/>
      <c r="H2111" s="14" t="n"/>
      <c r="I2111" s="5" t="n"/>
      <c r="J2111" s="6">
        <f>IF(AND(B2111&amp;""="",F2111&amp;""=""),"",IFERROR(INDEX('المنتجات'!$B$5:$B$204,MATCH($F2111,'المنتجات'!$A$5:$A$204,0))&amp;"",""))</f>
        <v/>
      </c>
      <c r="K2111" s="18">
        <f>IF(AND(B2111&amp;""="",F2111&amp;""=""),"",IFERROR(INDEX('المنتجات'!$D$5:$D$204,MATCH($F2111,'المنتجات'!$A$5:$A$204,0))*G2111-H2111,0))</f>
        <v/>
      </c>
      <c r="L2111" s="18">
        <f>IF(AND(B2111&amp;""="",F2111&amp;""=""),"",IF(I2111="تم التسليم",IFERROR(INDEX('المحافظات'!$B$5:$B$44,MATCH($E2111,'المحافظات'!$A$5:$A$44,0)),0),0))</f>
        <v/>
      </c>
      <c r="M2111" s="18">
        <f>IF(AND(B2111&amp;""="",F2111&amp;""=""),"",IFERROR(INDEX('المنتجات'!$C$5:$C$204,MATCH($F2111,'المنتجات'!$A$5:$A$204,0))*G2111,0))</f>
        <v/>
      </c>
      <c r="N2111" s="18">
        <f>IF(AND(B2111&amp;""="",F2111&amp;""=""),"",IF(I2111="تم التسليم",IFERROR(INDEX('المحافظات'!$C$5:$C$44,MATCH($E2111,'المحافظات'!$A$5:$A$44,0)),0),IF(I2111="مرتجع",IFERROR(INDEX('المحافظات'!$D$5:$D$44,MATCH($E2111,'المحافظات'!$A$5:$A$44,0)),0),0)))</f>
        <v/>
      </c>
      <c r="O2111" s="18">
        <f>IF(AND(B2111&amp;""="",F2111&amp;""=""),"",IF(I2111="تم التسليم",K2111+L2111-M2111-N2111,IF(I2111="مرتجع",-N2111,IF(I2111="ملغي",0,""))))</f>
        <v/>
      </c>
      <c r="P2111" s="6">
        <f>IF(AND(B2111&amp;""="",F2111&amp;""=""),"",IF(NOT(ISNUMBER(MATCH(F2111,'المنتجات'!$A$5:$A$204,0))),"كود المنتج غير معروف",IF(NOT(ISNUMBER(MATCH(E2111,'المحافظات'!$A$5:$A$44,0))),"المنطقة غير معروفة",IF(K2111&lt;0,"الخصم أكبر من قيمة الطلب",IF(I2111&amp;""="","اكتب الحالة","")))))</f>
        <v/>
      </c>
    </row>
    <row r="2112">
      <c r="A2112" s="17" t="n"/>
      <c r="B2112" s="5" t="n"/>
      <c r="C2112" s="5" t="n"/>
      <c r="D2112" s="13" t="n"/>
      <c r="E2112" s="5" t="n"/>
      <c r="F2112" s="5" t="n"/>
      <c r="G2112" s="15" t="n"/>
      <c r="H2112" s="14" t="n"/>
      <c r="I2112" s="5" t="n"/>
      <c r="J2112" s="6">
        <f>IF(AND(B2112&amp;""="",F2112&amp;""=""),"",IFERROR(INDEX('المنتجات'!$B$5:$B$204,MATCH($F2112,'المنتجات'!$A$5:$A$204,0))&amp;"",""))</f>
        <v/>
      </c>
      <c r="K2112" s="18">
        <f>IF(AND(B2112&amp;""="",F2112&amp;""=""),"",IFERROR(INDEX('المنتجات'!$D$5:$D$204,MATCH($F2112,'المنتجات'!$A$5:$A$204,0))*G2112-H2112,0))</f>
        <v/>
      </c>
      <c r="L2112" s="18">
        <f>IF(AND(B2112&amp;""="",F2112&amp;""=""),"",IF(I2112="تم التسليم",IFERROR(INDEX('المحافظات'!$B$5:$B$44,MATCH($E2112,'المحافظات'!$A$5:$A$44,0)),0),0))</f>
        <v/>
      </c>
      <c r="M2112" s="18">
        <f>IF(AND(B2112&amp;""="",F2112&amp;""=""),"",IFERROR(INDEX('المنتجات'!$C$5:$C$204,MATCH($F2112,'المنتجات'!$A$5:$A$204,0))*G2112,0))</f>
        <v/>
      </c>
      <c r="N2112" s="18">
        <f>IF(AND(B2112&amp;""="",F2112&amp;""=""),"",IF(I2112="تم التسليم",IFERROR(INDEX('المحافظات'!$C$5:$C$44,MATCH($E2112,'المحافظات'!$A$5:$A$44,0)),0),IF(I2112="مرتجع",IFERROR(INDEX('المحافظات'!$D$5:$D$44,MATCH($E2112,'المحافظات'!$A$5:$A$44,0)),0),0)))</f>
        <v/>
      </c>
      <c r="O2112" s="18">
        <f>IF(AND(B2112&amp;""="",F2112&amp;""=""),"",IF(I2112="تم التسليم",K2112+L2112-M2112-N2112,IF(I2112="مرتجع",-N2112,IF(I2112="ملغي",0,""))))</f>
        <v/>
      </c>
      <c r="P2112" s="6">
        <f>IF(AND(B2112&amp;""="",F2112&amp;""=""),"",IF(NOT(ISNUMBER(MATCH(F2112,'المنتجات'!$A$5:$A$204,0))),"كود المنتج غير معروف",IF(NOT(ISNUMBER(MATCH(E2112,'المحافظات'!$A$5:$A$44,0))),"المنطقة غير معروفة",IF(K2112&lt;0,"الخصم أكبر من قيمة الطلب",IF(I2112&amp;""="","اكتب الحالة","")))))</f>
        <v/>
      </c>
    </row>
    <row r="2113">
      <c r="A2113" s="17" t="n"/>
      <c r="B2113" s="5" t="n"/>
      <c r="C2113" s="5" t="n"/>
      <c r="D2113" s="13" t="n"/>
      <c r="E2113" s="5" t="n"/>
      <c r="F2113" s="5" t="n"/>
      <c r="G2113" s="15" t="n"/>
      <c r="H2113" s="14" t="n"/>
      <c r="I2113" s="5" t="n"/>
      <c r="J2113" s="6">
        <f>IF(AND(B2113&amp;""="",F2113&amp;""=""),"",IFERROR(INDEX('المنتجات'!$B$5:$B$204,MATCH($F2113,'المنتجات'!$A$5:$A$204,0))&amp;"",""))</f>
        <v/>
      </c>
      <c r="K2113" s="18">
        <f>IF(AND(B2113&amp;""="",F2113&amp;""=""),"",IFERROR(INDEX('المنتجات'!$D$5:$D$204,MATCH($F2113,'المنتجات'!$A$5:$A$204,0))*G2113-H2113,0))</f>
        <v/>
      </c>
      <c r="L2113" s="18">
        <f>IF(AND(B2113&amp;""="",F2113&amp;""=""),"",IF(I2113="تم التسليم",IFERROR(INDEX('المحافظات'!$B$5:$B$44,MATCH($E2113,'المحافظات'!$A$5:$A$44,0)),0),0))</f>
        <v/>
      </c>
      <c r="M2113" s="18">
        <f>IF(AND(B2113&amp;""="",F2113&amp;""=""),"",IFERROR(INDEX('المنتجات'!$C$5:$C$204,MATCH($F2113,'المنتجات'!$A$5:$A$204,0))*G2113,0))</f>
        <v/>
      </c>
      <c r="N2113" s="18">
        <f>IF(AND(B2113&amp;""="",F2113&amp;""=""),"",IF(I2113="تم التسليم",IFERROR(INDEX('المحافظات'!$C$5:$C$44,MATCH($E2113,'المحافظات'!$A$5:$A$44,0)),0),IF(I2113="مرتجع",IFERROR(INDEX('المحافظات'!$D$5:$D$44,MATCH($E2113,'المحافظات'!$A$5:$A$44,0)),0),0)))</f>
        <v/>
      </c>
      <c r="O2113" s="18">
        <f>IF(AND(B2113&amp;""="",F2113&amp;""=""),"",IF(I2113="تم التسليم",K2113+L2113-M2113-N2113,IF(I2113="مرتجع",-N2113,IF(I2113="ملغي",0,""))))</f>
        <v/>
      </c>
      <c r="P2113" s="6">
        <f>IF(AND(B2113&amp;""="",F2113&amp;""=""),"",IF(NOT(ISNUMBER(MATCH(F2113,'المنتجات'!$A$5:$A$204,0))),"كود المنتج غير معروف",IF(NOT(ISNUMBER(MATCH(E2113,'المحافظات'!$A$5:$A$44,0))),"المنطقة غير معروفة",IF(K2113&lt;0,"الخصم أكبر من قيمة الطلب",IF(I2113&amp;""="","اكتب الحالة","")))))</f>
        <v/>
      </c>
    </row>
    <row r="2114">
      <c r="A2114" s="17" t="n"/>
      <c r="B2114" s="5" t="n"/>
      <c r="C2114" s="5" t="n"/>
      <c r="D2114" s="13" t="n"/>
      <c r="E2114" s="5" t="n"/>
      <c r="F2114" s="5" t="n"/>
      <c r="G2114" s="15" t="n"/>
      <c r="H2114" s="14" t="n"/>
      <c r="I2114" s="5" t="n"/>
      <c r="J2114" s="6">
        <f>IF(AND(B2114&amp;""="",F2114&amp;""=""),"",IFERROR(INDEX('المنتجات'!$B$5:$B$204,MATCH($F2114,'المنتجات'!$A$5:$A$204,0))&amp;"",""))</f>
        <v/>
      </c>
      <c r="K2114" s="18">
        <f>IF(AND(B2114&amp;""="",F2114&amp;""=""),"",IFERROR(INDEX('المنتجات'!$D$5:$D$204,MATCH($F2114,'المنتجات'!$A$5:$A$204,0))*G2114-H2114,0))</f>
        <v/>
      </c>
      <c r="L2114" s="18">
        <f>IF(AND(B2114&amp;""="",F2114&amp;""=""),"",IF(I2114="تم التسليم",IFERROR(INDEX('المحافظات'!$B$5:$B$44,MATCH($E2114,'المحافظات'!$A$5:$A$44,0)),0),0))</f>
        <v/>
      </c>
      <c r="M2114" s="18">
        <f>IF(AND(B2114&amp;""="",F2114&amp;""=""),"",IFERROR(INDEX('المنتجات'!$C$5:$C$204,MATCH($F2114,'المنتجات'!$A$5:$A$204,0))*G2114,0))</f>
        <v/>
      </c>
      <c r="N2114" s="18">
        <f>IF(AND(B2114&amp;""="",F2114&amp;""=""),"",IF(I2114="تم التسليم",IFERROR(INDEX('المحافظات'!$C$5:$C$44,MATCH($E2114,'المحافظات'!$A$5:$A$44,0)),0),IF(I2114="مرتجع",IFERROR(INDEX('المحافظات'!$D$5:$D$44,MATCH($E2114,'المحافظات'!$A$5:$A$44,0)),0),0)))</f>
        <v/>
      </c>
      <c r="O2114" s="18">
        <f>IF(AND(B2114&amp;""="",F2114&amp;""=""),"",IF(I2114="تم التسليم",K2114+L2114-M2114-N2114,IF(I2114="مرتجع",-N2114,IF(I2114="ملغي",0,""))))</f>
        <v/>
      </c>
      <c r="P2114" s="6">
        <f>IF(AND(B2114&amp;""="",F2114&amp;""=""),"",IF(NOT(ISNUMBER(MATCH(F2114,'المنتجات'!$A$5:$A$204,0))),"كود المنتج غير معروف",IF(NOT(ISNUMBER(MATCH(E2114,'المحافظات'!$A$5:$A$44,0))),"المنطقة غير معروفة",IF(K2114&lt;0,"الخصم أكبر من قيمة الطلب",IF(I2114&amp;""="","اكتب الحالة","")))))</f>
        <v/>
      </c>
    </row>
    <row r="2115">
      <c r="A2115" s="17" t="n"/>
      <c r="B2115" s="5" t="n"/>
      <c r="C2115" s="5" t="n"/>
      <c r="D2115" s="13" t="n"/>
      <c r="E2115" s="5" t="n"/>
      <c r="F2115" s="5" t="n"/>
      <c r="G2115" s="15" t="n"/>
      <c r="H2115" s="14" t="n"/>
      <c r="I2115" s="5" t="n"/>
      <c r="J2115" s="6">
        <f>IF(AND(B2115&amp;""="",F2115&amp;""=""),"",IFERROR(INDEX('المنتجات'!$B$5:$B$204,MATCH($F2115,'المنتجات'!$A$5:$A$204,0))&amp;"",""))</f>
        <v/>
      </c>
      <c r="K2115" s="18">
        <f>IF(AND(B2115&amp;""="",F2115&amp;""=""),"",IFERROR(INDEX('المنتجات'!$D$5:$D$204,MATCH($F2115,'المنتجات'!$A$5:$A$204,0))*G2115-H2115,0))</f>
        <v/>
      </c>
      <c r="L2115" s="18">
        <f>IF(AND(B2115&amp;""="",F2115&amp;""=""),"",IF(I2115="تم التسليم",IFERROR(INDEX('المحافظات'!$B$5:$B$44,MATCH($E2115,'المحافظات'!$A$5:$A$44,0)),0),0))</f>
        <v/>
      </c>
      <c r="M2115" s="18">
        <f>IF(AND(B2115&amp;""="",F2115&amp;""=""),"",IFERROR(INDEX('المنتجات'!$C$5:$C$204,MATCH($F2115,'المنتجات'!$A$5:$A$204,0))*G2115,0))</f>
        <v/>
      </c>
      <c r="N2115" s="18">
        <f>IF(AND(B2115&amp;""="",F2115&amp;""=""),"",IF(I2115="تم التسليم",IFERROR(INDEX('المحافظات'!$C$5:$C$44,MATCH($E2115,'المحافظات'!$A$5:$A$44,0)),0),IF(I2115="مرتجع",IFERROR(INDEX('المحافظات'!$D$5:$D$44,MATCH($E2115,'المحافظات'!$A$5:$A$44,0)),0),0)))</f>
        <v/>
      </c>
      <c r="O2115" s="18">
        <f>IF(AND(B2115&amp;""="",F2115&amp;""=""),"",IF(I2115="تم التسليم",K2115+L2115-M2115-N2115,IF(I2115="مرتجع",-N2115,IF(I2115="ملغي",0,""))))</f>
        <v/>
      </c>
      <c r="P2115" s="6">
        <f>IF(AND(B2115&amp;""="",F2115&amp;""=""),"",IF(NOT(ISNUMBER(MATCH(F2115,'المنتجات'!$A$5:$A$204,0))),"كود المنتج غير معروف",IF(NOT(ISNUMBER(MATCH(E2115,'المحافظات'!$A$5:$A$44,0))),"المنطقة غير معروفة",IF(K2115&lt;0,"الخصم أكبر من قيمة الطلب",IF(I2115&amp;""="","اكتب الحالة","")))))</f>
        <v/>
      </c>
    </row>
    <row r="2116">
      <c r="A2116" s="17" t="n"/>
      <c r="B2116" s="5" t="n"/>
      <c r="C2116" s="5" t="n"/>
      <c r="D2116" s="13" t="n"/>
      <c r="E2116" s="5" t="n"/>
      <c r="F2116" s="5" t="n"/>
      <c r="G2116" s="15" t="n"/>
      <c r="H2116" s="14" t="n"/>
      <c r="I2116" s="5" t="n"/>
      <c r="J2116" s="6">
        <f>IF(AND(B2116&amp;""="",F2116&amp;""=""),"",IFERROR(INDEX('المنتجات'!$B$5:$B$204,MATCH($F2116,'المنتجات'!$A$5:$A$204,0))&amp;"",""))</f>
        <v/>
      </c>
      <c r="K2116" s="18">
        <f>IF(AND(B2116&amp;""="",F2116&amp;""=""),"",IFERROR(INDEX('المنتجات'!$D$5:$D$204,MATCH($F2116,'المنتجات'!$A$5:$A$204,0))*G2116-H2116,0))</f>
        <v/>
      </c>
      <c r="L2116" s="18">
        <f>IF(AND(B2116&amp;""="",F2116&amp;""=""),"",IF(I2116="تم التسليم",IFERROR(INDEX('المحافظات'!$B$5:$B$44,MATCH($E2116,'المحافظات'!$A$5:$A$44,0)),0),0))</f>
        <v/>
      </c>
      <c r="M2116" s="18">
        <f>IF(AND(B2116&amp;""="",F2116&amp;""=""),"",IFERROR(INDEX('المنتجات'!$C$5:$C$204,MATCH($F2116,'المنتجات'!$A$5:$A$204,0))*G2116,0))</f>
        <v/>
      </c>
      <c r="N2116" s="18">
        <f>IF(AND(B2116&amp;""="",F2116&amp;""=""),"",IF(I2116="تم التسليم",IFERROR(INDEX('المحافظات'!$C$5:$C$44,MATCH($E2116,'المحافظات'!$A$5:$A$44,0)),0),IF(I2116="مرتجع",IFERROR(INDEX('المحافظات'!$D$5:$D$44,MATCH($E2116,'المحافظات'!$A$5:$A$44,0)),0),0)))</f>
        <v/>
      </c>
      <c r="O2116" s="18">
        <f>IF(AND(B2116&amp;""="",F2116&amp;""=""),"",IF(I2116="تم التسليم",K2116+L2116-M2116-N2116,IF(I2116="مرتجع",-N2116,IF(I2116="ملغي",0,""))))</f>
        <v/>
      </c>
      <c r="P2116" s="6">
        <f>IF(AND(B2116&amp;""="",F2116&amp;""=""),"",IF(NOT(ISNUMBER(MATCH(F2116,'المنتجات'!$A$5:$A$204,0))),"كود المنتج غير معروف",IF(NOT(ISNUMBER(MATCH(E2116,'المحافظات'!$A$5:$A$44,0))),"المنطقة غير معروفة",IF(K2116&lt;0,"الخصم أكبر من قيمة الطلب",IF(I2116&amp;""="","اكتب الحالة","")))))</f>
        <v/>
      </c>
    </row>
    <row r="2117">
      <c r="A2117" s="17" t="n"/>
      <c r="B2117" s="5" t="n"/>
      <c r="C2117" s="5" t="n"/>
      <c r="D2117" s="13" t="n"/>
      <c r="E2117" s="5" t="n"/>
      <c r="F2117" s="5" t="n"/>
      <c r="G2117" s="15" t="n"/>
      <c r="H2117" s="14" t="n"/>
      <c r="I2117" s="5" t="n"/>
      <c r="J2117" s="6">
        <f>IF(AND(B2117&amp;""="",F2117&amp;""=""),"",IFERROR(INDEX('المنتجات'!$B$5:$B$204,MATCH($F2117,'المنتجات'!$A$5:$A$204,0))&amp;"",""))</f>
        <v/>
      </c>
      <c r="K2117" s="18">
        <f>IF(AND(B2117&amp;""="",F2117&amp;""=""),"",IFERROR(INDEX('المنتجات'!$D$5:$D$204,MATCH($F2117,'المنتجات'!$A$5:$A$204,0))*G2117-H2117,0))</f>
        <v/>
      </c>
      <c r="L2117" s="18">
        <f>IF(AND(B2117&amp;""="",F2117&amp;""=""),"",IF(I2117="تم التسليم",IFERROR(INDEX('المحافظات'!$B$5:$B$44,MATCH($E2117,'المحافظات'!$A$5:$A$44,0)),0),0))</f>
        <v/>
      </c>
      <c r="M2117" s="18">
        <f>IF(AND(B2117&amp;""="",F2117&amp;""=""),"",IFERROR(INDEX('المنتجات'!$C$5:$C$204,MATCH($F2117,'المنتجات'!$A$5:$A$204,0))*G2117,0))</f>
        <v/>
      </c>
      <c r="N2117" s="18">
        <f>IF(AND(B2117&amp;""="",F2117&amp;""=""),"",IF(I2117="تم التسليم",IFERROR(INDEX('المحافظات'!$C$5:$C$44,MATCH($E2117,'المحافظات'!$A$5:$A$44,0)),0),IF(I2117="مرتجع",IFERROR(INDEX('المحافظات'!$D$5:$D$44,MATCH($E2117,'المحافظات'!$A$5:$A$44,0)),0),0)))</f>
        <v/>
      </c>
      <c r="O2117" s="18">
        <f>IF(AND(B2117&amp;""="",F2117&amp;""=""),"",IF(I2117="تم التسليم",K2117+L2117-M2117-N2117,IF(I2117="مرتجع",-N2117,IF(I2117="ملغي",0,""))))</f>
        <v/>
      </c>
      <c r="P2117" s="6">
        <f>IF(AND(B2117&amp;""="",F2117&amp;""=""),"",IF(NOT(ISNUMBER(MATCH(F2117,'المنتجات'!$A$5:$A$204,0))),"كود المنتج غير معروف",IF(NOT(ISNUMBER(MATCH(E2117,'المحافظات'!$A$5:$A$44,0))),"المنطقة غير معروفة",IF(K2117&lt;0,"الخصم أكبر من قيمة الطلب",IF(I2117&amp;""="","اكتب الحالة","")))))</f>
        <v/>
      </c>
    </row>
    <row r="2118">
      <c r="A2118" s="17" t="n"/>
      <c r="B2118" s="5" t="n"/>
      <c r="C2118" s="5" t="n"/>
      <c r="D2118" s="13" t="n"/>
      <c r="E2118" s="5" t="n"/>
      <c r="F2118" s="5" t="n"/>
      <c r="G2118" s="15" t="n"/>
      <c r="H2118" s="14" t="n"/>
      <c r="I2118" s="5" t="n"/>
      <c r="J2118" s="6">
        <f>IF(AND(B2118&amp;""="",F2118&amp;""=""),"",IFERROR(INDEX('المنتجات'!$B$5:$B$204,MATCH($F2118,'المنتجات'!$A$5:$A$204,0))&amp;"",""))</f>
        <v/>
      </c>
      <c r="K2118" s="18">
        <f>IF(AND(B2118&amp;""="",F2118&amp;""=""),"",IFERROR(INDEX('المنتجات'!$D$5:$D$204,MATCH($F2118,'المنتجات'!$A$5:$A$204,0))*G2118-H2118,0))</f>
        <v/>
      </c>
      <c r="L2118" s="18">
        <f>IF(AND(B2118&amp;""="",F2118&amp;""=""),"",IF(I2118="تم التسليم",IFERROR(INDEX('المحافظات'!$B$5:$B$44,MATCH($E2118,'المحافظات'!$A$5:$A$44,0)),0),0))</f>
        <v/>
      </c>
      <c r="M2118" s="18">
        <f>IF(AND(B2118&amp;""="",F2118&amp;""=""),"",IFERROR(INDEX('المنتجات'!$C$5:$C$204,MATCH($F2118,'المنتجات'!$A$5:$A$204,0))*G2118,0))</f>
        <v/>
      </c>
      <c r="N2118" s="18">
        <f>IF(AND(B2118&amp;""="",F2118&amp;""=""),"",IF(I2118="تم التسليم",IFERROR(INDEX('المحافظات'!$C$5:$C$44,MATCH($E2118,'المحافظات'!$A$5:$A$44,0)),0),IF(I2118="مرتجع",IFERROR(INDEX('المحافظات'!$D$5:$D$44,MATCH($E2118,'المحافظات'!$A$5:$A$44,0)),0),0)))</f>
        <v/>
      </c>
      <c r="O2118" s="18">
        <f>IF(AND(B2118&amp;""="",F2118&amp;""=""),"",IF(I2118="تم التسليم",K2118+L2118-M2118-N2118,IF(I2118="مرتجع",-N2118,IF(I2118="ملغي",0,""))))</f>
        <v/>
      </c>
      <c r="P2118" s="6">
        <f>IF(AND(B2118&amp;""="",F2118&amp;""=""),"",IF(NOT(ISNUMBER(MATCH(F2118,'المنتجات'!$A$5:$A$204,0))),"كود المنتج غير معروف",IF(NOT(ISNUMBER(MATCH(E2118,'المحافظات'!$A$5:$A$44,0))),"المنطقة غير معروفة",IF(K2118&lt;0,"الخصم أكبر من قيمة الطلب",IF(I2118&amp;""="","اكتب الحالة","")))))</f>
        <v/>
      </c>
    </row>
    <row r="2119">
      <c r="A2119" s="17" t="n"/>
      <c r="B2119" s="5" t="n"/>
      <c r="C2119" s="5" t="n"/>
      <c r="D2119" s="13" t="n"/>
      <c r="E2119" s="5" t="n"/>
      <c r="F2119" s="5" t="n"/>
      <c r="G2119" s="15" t="n"/>
      <c r="H2119" s="14" t="n"/>
      <c r="I2119" s="5" t="n"/>
      <c r="J2119" s="6">
        <f>IF(AND(B2119&amp;""="",F2119&amp;""=""),"",IFERROR(INDEX('المنتجات'!$B$5:$B$204,MATCH($F2119,'المنتجات'!$A$5:$A$204,0))&amp;"",""))</f>
        <v/>
      </c>
      <c r="K2119" s="18">
        <f>IF(AND(B2119&amp;""="",F2119&amp;""=""),"",IFERROR(INDEX('المنتجات'!$D$5:$D$204,MATCH($F2119,'المنتجات'!$A$5:$A$204,0))*G2119-H2119,0))</f>
        <v/>
      </c>
      <c r="L2119" s="18">
        <f>IF(AND(B2119&amp;""="",F2119&amp;""=""),"",IF(I2119="تم التسليم",IFERROR(INDEX('المحافظات'!$B$5:$B$44,MATCH($E2119,'المحافظات'!$A$5:$A$44,0)),0),0))</f>
        <v/>
      </c>
      <c r="M2119" s="18">
        <f>IF(AND(B2119&amp;""="",F2119&amp;""=""),"",IFERROR(INDEX('المنتجات'!$C$5:$C$204,MATCH($F2119,'المنتجات'!$A$5:$A$204,0))*G2119,0))</f>
        <v/>
      </c>
      <c r="N2119" s="18">
        <f>IF(AND(B2119&amp;""="",F2119&amp;""=""),"",IF(I2119="تم التسليم",IFERROR(INDEX('المحافظات'!$C$5:$C$44,MATCH($E2119,'المحافظات'!$A$5:$A$44,0)),0),IF(I2119="مرتجع",IFERROR(INDEX('المحافظات'!$D$5:$D$44,MATCH($E2119,'المحافظات'!$A$5:$A$44,0)),0),0)))</f>
        <v/>
      </c>
      <c r="O2119" s="18">
        <f>IF(AND(B2119&amp;""="",F2119&amp;""=""),"",IF(I2119="تم التسليم",K2119+L2119-M2119-N2119,IF(I2119="مرتجع",-N2119,IF(I2119="ملغي",0,""))))</f>
        <v/>
      </c>
      <c r="P2119" s="6">
        <f>IF(AND(B2119&amp;""="",F2119&amp;""=""),"",IF(NOT(ISNUMBER(MATCH(F2119,'المنتجات'!$A$5:$A$204,0))),"كود المنتج غير معروف",IF(NOT(ISNUMBER(MATCH(E2119,'المحافظات'!$A$5:$A$44,0))),"المنطقة غير معروفة",IF(K2119&lt;0,"الخصم أكبر من قيمة الطلب",IF(I2119&amp;""="","اكتب الحالة","")))))</f>
        <v/>
      </c>
    </row>
    <row r="2120">
      <c r="A2120" s="17" t="n"/>
      <c r="B2120" s="5" t="n"/>
      <c r="C2120" s="5" t="n"/>
      <c r="D2120" s="13" t="n"/>
      <c r="E2120" s="5" t="n"/>
      <c r="F2120" s="5" t="n"/>
      <c r="G2120" s="15" t="n"/>
      <c r="H2120" s="14" t="n"/>
      <c r="I2120" s="5" t="n"/>
      <c r="J2120" s="6">
        <f>IF(AND(B2120&amp;""="",F2120&amp;""=""),"",IFERROR(INDEX('المنتجات'!$B$5:$B$204,MATCH($F2120,'المنتجات'!$A$5:$A$204,0))&amp;"",""))</f>
        <v/>
      </c>
      <c r="K2120" s="18">
        <f>IF(AND(B2120&amp;""="",F2120&amp;""=""),"",IFERROR(INDEX('المنتجات'!$D$5:$D$204,MATCH($F2120,'المنتجات'!$A$5:$A$204,0))*G2120-H2120,0))</f>
        <v/>
      </c>
      <c r="L2120" s="18">
        <f>IF(AND(B2120&amp;""="",F2120&amp;""=""),"",IF(I2120="تم التسليم",IFERROR(INDEX('المحافظات'!$B$5:$B$44,MATCH($E2120,'المحافظات'!$A$5:$A$44,0)),0),0))</f>
        <v/>
      </c>
      <c r="M2120" s="18">
        <f>IF(AND(B2120&amp;""="",F2120&amp;""=""),"",IFERROR(INDEX('المنتجات'!$C$5:$C$204,MATCH($F2120,'المنتجات'!$A$5:$A$204,0))*G2120,0))</f>
        <v/>
      </c>
      <c r="N2120" s="18">
        <f>IF(AND(B2120&amp;""="",F2120&amp;""=""),"",IF(I2120="تم التسليم",IFERROR(INDEX('المحافظات'!$C$5:$C$44,MATCH($E2120,'المحافظات'!$A$5:$A$44,0)),0),IF(I2120="مرتجع",IFERROR(INDEX('المحافظات'!$D$5:$D$44,MATCH($E2120,'المحافظات'!$A$5:$A$44,0)),0),0)))</f>
        <v/>
      </c>
      <c r="O2120" s="18">
        <f>IF(AND(B2120&amp;""="",F2120&amp;""=""),"",IF(I2120="تم التسليم",K2120+L2120-M2120-N2120,IF(I2120="مرتجع",-N2120,IF(I2120="ملغي",0,""))))</f>
        <v/>
      </c>
      <c r="P2120" s="6">
        <f>IF(AND(B2120&amp;""="",F2120&amp;""=""),"",IF(NOT(ISNUMBER(MATCH(F2120,'المنتجات'!$A$5:$A$204,0))),"كود المنتج غير معروف",IF(NOT(ISNUMBER(MATCH(E2120,'المحافظات'!$A$5:$A$44,0))),"المنطقة غير معروفة",IF(K2120&lt;0,"الخصم أكبر من قيمة الطلب",IF(I2120&amp;""="","اكتب الحالة","")))))</f>
        <v/>
      </c>
    </row>
    <row r="2121">
      <c r="A2121" s="17" t="n"/>
      <c r="B2121" s="5" t="n"/>
      <c r="C2121" s="5" t="n"/>
      <c r="D2121" s="13" t="n"/>
      <c r="E2121" s="5" t="n"/>
      <c r="F2121" s="5" t="n"/>
      <c r="G2121" s="15" t="n"/>
      <c r="H2121" s="14" t="n"/>
      <c r="I2121" s="5" t="n"/>
      <c r="J2121" s="6">
        <f>IF(AND(B2121&amp;""="",F2121&amp;""=""),"",IFERROR(INDEX('المنتجات'!$B$5:$B$204,MATCH($F2121,'المنتجات'!$A$5:$A$204,0))&amp;"",""))</f>
        <v/>
      </c>
      <c r="K2121" s="18">
        <f>IF(AND(B2121&amp;""="",F2121&amp;""=""),"",IFERROR(INDEX('المنتجات'!$D$5:$D$204,MATCH($F2121,'المنتجات'!$A$5:$A$204,0))*G2121-H2121,0))</f>
        <v/>
      </c>
      <c r="L2121" s="18">
        <f>IF(AND(B2121&amp;""="",F2121&amp;""=""),"",IF(I2121="تم التسليم",IFERROR(INDEX('المحافظات'!$B$5:$B$44,MATCH($E2121,'المحافظات'!$A$5:$A$44,0)),0),0))</f>
        <v/>
      </c>
      <c r="M2121" s="18">
        <f>IF(AND(B2121&amp;""="",F2121&amp;""=""),"",IFERROR(INDEX('المنتجات'!$C$5:$C$204,MATCH($F2121,'المنتجات'!$A$5:$A$204,0))*G2121,0))</f>
        <v/>
      </c>
      <c r="N2121" s="18">
        <f>IF(AND(B2121&amp;""="",F2121&amp;""=""),"",IF(I2121="تم التسليم",IFERROR(INDEX('المحافظات'!$C$5:$C$44,MATCH($E2121,'المحافظات'!$A$5:$A$44,0)),0),IF(I2121="مرتجع",IFERROR(INDEX('المحافظات'!$D$5:$D$44,MATCH($E2121,'المحافظات'!$A$5:$A$44,0)),0),0)))</f>
        <v/>
      </c>
      <c r="O2121" s="18">
        <f>IF(AND(B2121&amp;""="",F2121&amp;""=""),"",IF(I2121="تم التسليم",K2121+L2121-M2121-N2121,IF(I2121="مرتجع",-N2121,IF(I2121="ملغي",0,""))))</f>
        <v/>
      </c>
      <c r="P2121" s="6">
        <f>IF(AND(B2121&amp;""="",F2121&amp;""=""),"",IF(NOT(ISNUMBER(MATCH(F2121,'المنتجات'!$A$5:$A$204,0))),"كود المنتج غير معروف",IF(NOT(ISNUMBER(MATCH(E2121,'المحافظات'!$A$5:$A$44,0))),"المنطقة غير معروفة",IF(K2121&lt;0,"الخصم أكبر من قيمة الطلب",IF(I2121&amp;""="","اكتب الحالة","")))))</f>
        <v/>
      </c>
    </row>
    <row r="2122">
      <c r="A2122" s="17" t="n"/>
      <c r="B2122" s="5" t="n"/>
      <c r="C2122" s="5" t="n"/>
      <c r="D2122" s="13" t="n"/>
      <c r="E2122" s="5" t="n"/>
      <c r="F2122" s="5" t="n"/>
      <c r="G2122" s="15" t="n"/>
      <c r="H2122" s="14" t="n"/>
      <c r="I2122" s="5" t="n"/>
      <c r="J2122" s="6">
        <f>IF(AND(B2122&amp;""="",F2122&amp;""=""),"",IFERROR(INDEX('المنتجات'!$B$5:$B$204,MATCH($F2122,'المنتجات'!$A$5:$A$204,0))&amp;"",""))</f>
        <v/>
      </c>
      <c r="K2122" s="18">
        <f>IF(AND(B2122&amp;""="",F2122&amp;""=""),"",IFERROR(INDEX('المنتجات'!$D$5:$D$204,MATCH($F2122,'المنتجات'!$A$5:$A$204,0))*G2122-H2122,0))</f>
        <v/>
      </c>
      <c r="L2122" s="18">
        <f>IF(AND(B2122&amp;""="",F2122&amp;""=""),"",IF(I2122="تم التسليم",IFERROR(INDEX('المحافظات'!$B$5:$B$44,MATCH($E2122,'المحافظات'!$A$5:$A$44,0)),0),0))</f>
        <v/>
      </c>
      <c r="M2122" s="18">
        <f>IF(AND(B2122&amp;""="",F2122&amp;""=""),"",IFERROR(INDEX('المنتجات'!$C$5:$C$204,MATCH($F2122,'المنتجات'!$A$5:$A$204,0))*G2122,0))</f>
        <v/>
      </c>
      <c r="N2122" s="18">
        <f>IF(AND(B2122&amp;""="",F2122&amp;""=""),"",IF(I2122="تم التسليم",IFERROR(INDEX('المحافظات'!$C$5:$C$44,MATCH($E2122,'المحافظات'!$A$5:$A$44,0)),0),IF(I2122="مرتجع",IFERROR(INDEX('المحافظات'!$D$5:$D$44,MATCH($E2122,'المحافظات'!$A$5:$A$44,0)),0),0)))</f>
        <v/>
      </c>
      <c r="O2122" s="18">
        <f>IF(AND(B2122&amp;""="",F2122&amp;""=""),"",IF(I2122="تم التسليم",K2122+L2122-M2122-N2122,IF(I2122="مرتجع",-N2122,IF(I2122="ملغي",0,""))))</f>
        <v/>
      </c>
      <c r="P2122" s="6">
        <f>IF(AND(B2122&amp;""="",F2122&amp;""=""),"",IF(NOT(ISNUMBER(MATCH(F2122,'المنتجات'!$A$5:$A$204,0))),"كود المنتج غير معروف",IF(NOT(ISNUMBER(MATCH(E2122,'المحافظات'!$A$5:$A$44,0))),"المنطقة غير معروفة",IF(K2122&lt;0,"الخصم أكبر من قيمة الطلب",IF(I2122&amp;""="","اكتب الحالة","")))))</f>
        <v/>
      </c>
    </row>
    <row r="2123">
      <c r="A2123" s="17" t="n"/>
      <c r="B2123" s="5" t="n"/>
      <c r="C2123" s="5" t="n"/>
      <c r="D2123" s="13" t="n"/>
      <c r="E2123" s="5" t="n"/>
      <c r="F2123" s="5" t="n"/>
      <c r="G2123" s="15" t="n"/>
      <c r="H2123" s="14" t="n"/>
      <c r="I2123" s="5" t="n"/>
      <c r="J2123" s="6">
        <f>IF(AND(B2123&amp;""="",F2123&amp;""=""),"",IFERROR(INDEX('المنتجات'!$B$5:$B$204,MATCH($F2123,'المنتجات'!$A$5:$A$204,0))&amp;"",""))</f>
        <v/>
      </c>
      <c r="K2123" s="18">
        <f>IF(AND(B2123&amp;""="",F2123&amp;""=""),"",IFERROR(INDEX('المنتجات'!$D$5:$D$204,MATCH($F2123,'المنتجات'!$A$5:$A$204,0))*G2123-H2123,0))</f>
        <v/>
      </c>
      <c r="L2123" s="18">
        <f>IF(AND(B2123&amp;""="",F2123&amp;""=""),"",IF(I2123="تم التسليم",IFERROR(INDEX('المحافظات'!$B$5:$B$44,MATCH($E2123,'المحافظات'!$A$5:$A$44,0)),0),0))</f>
        <v/>
      </c>
      <c r="M2123" s="18">
        <f>IF(AND(B2123&amp;""="",F2123&amp;""=""),"",IFERROR(INDEX('المنتجات'!$C$5:$C$204,MATCH($F2123,'المنتجات'!$A$5:$A$204,0))*G2123,0))</f>
        <v/>
      </c>
      <c r="N2123" s="18">
        <f>IF(AND(B2123&amp;""="",F2123&amp;""=""),"",IF(I2123="تم التسليم",IFERROR(INDEX('المحافظات'!$C$5:$C$44,MATCH($E2123,'المحافظات'!$A$5:$A$44,0)),0),IF(I2123="مرتجع",IFERROR(INDEX('المحافظات'!$D$5:$D$44,MATCH($E2123,'المحافظات'!$A$5:$A$44,0)),0),0)))</f>
        <v/>
      </c>
      <c r="O2123" s="18">
        <f>IF(AND(B2123&amp;""="",F2123&amp;""=""),"",IF(I2123="تم التسليم",K2123+L2123-M2123-N2123,IF(I2123="مرتجع",-N2123,IF(I2123="ملغي",0,""))))</f>
        <v/>
      </c>
      <c r="P2123" s="6">
        <f>IF(AND(B2123&amp;""="",F2123&amp;""=""),"",IF(NOT(ISNUMBER(MATCH(F2123,'المنتجات'!$A$5:$A$204,0))),"كود المنتج غير معروف",IF(NOT(ISNUMBER(MATCH(E2123,'المحافظات'!$A$5:$A$44,0))),"المنطقة غير معروفة",IF(K2123&lt;0,"الخصم أكبر من قيمة الطلب",IF(I2123&amp;""="","اكتب الحالة","")))))</f>
        <v/>
      </c>
    </row>
    <row r="2124">
      <c r="A2124" s="17" t="n"/>
      <c r="B2124" s="5" t="n"/>
      <c r="C2124" s="5" t="n"/>
      <c r="D2124" s="13" t="n"/>
      <c r="E2124" s="5" t="n"/>
      <c r="F2124" s="5" t="n"/>
      <c r="G2124" s="15" t="n"/>
      <c r="H2124" s="14" t="n"/>
      <c r="I2124" s="5" t="n"/>
      <c r="J2124" s="6">
        <f>IF(AND(B2124&amp;""="",F2124&amp;""=""),"",IFERROR(INDEX('المنتجات'!$B$5:$B$204,MATCH($F2124,'المنتجات'!$A$5:$A$204,0))&amp;"",""))</f>
        <v/>
      </c>
      <c r="K2124" s="18">
        <f>IF(AND(B2124&amp;""="",F2124&amp;""=""),"",IFERROR(INDEX('المنتجات'!$D$5:$D$204,MATCH($F2124,'المنتجات'!$A$5:$A$204,0))*G2124-H2124,0))</f>
        <v/>
      </c>
      <c r="L2124" s="18">
        <f>IF(AND(B2124&amp;""="",F2124&amp;""=""),"",IF(I2124="تم التسليم",IFERROR(INDEX('المحافظات'!$B$5:$B$44,MATCH($E2124,'المحافظات'!$A$5:$A$44,0)),0),0))</f>
        <v/>
      </c>
      <c r="M2124" s="18">
        <f>IF(AND(B2124&amp;""="",F2124&amp;""=""),"",IFERROR(INDEX('المنتجات'!$C$5:$C$204,MATCH($F2124,'المنتجات'!$A$5:$A$204,0))*G2124,0))</f>
        <v/>
      </c>
      <c r="N2124" s="18">
        <f>IF(AND(B2124&amp;""="",F2124&amp;""=""),"",IF(I2124="تم التسليم",IFERROR(INDEX('المحافظات'!$C$5:$C$44,MATCH($E2124,'المحافظات'!$A$5:$A$44,0)),0),IF(I2124="مرتجع",IFERROR(INDEX('المحافظات'!$D$5:$D$44,MATCH($E2124,'المحافظات'!$A$5:$A$44,0)),0),0)))</f>
        <v/>
      </c>
      <c r="O2124" s="18">
        <f>IF(AND(B2124&amp;""="",F2124&amp;""=""),"",IF(I2124="تم التسليم",K2124+L2124-M2124-N2124,IF(I2124="مرتجع",-N2124,IF(I2124="ملغي",0,""))))</f>
        <v/>
      </c>
      <c r="P2124" s="6">
        <f>IF(AND(B2124&amp;""="",F2124&amp;""=""),"",IF(NOT(ISNUMBER(MATCH(F2124,'المنتجات'!$A$5:$A$204,0))),"كود المنتج غير معروف",IF(NOT(ISNUMBER(MATCH(E2124,'المحافظات'!$A$5:$A$44,0))),"المنطقة غير معروفة",IF(K2124&lt;0,"الخصم أكبر من قيمة الطلب",IF(I2124&amp;""="","اكتب الحالة","")))))</f>
        <v/>
      </c>
    </row>
    <row r="2125">
      <c r="A2125" s="17" t="n"/>
      <c r="B2125" s="5" t="n"/>
      <c r="C2125" s="5" t="n"/>
      <c r="D2125" s="13" t="n"/>
      <c r="E2125" s="5" t="n"/>
      <c r="F2125" s="5" t="n"/>
      <c r="G2125" s="15" t="n"/>
      <c r="H2125" s="14" t="n"/>
      <c r="I2125" s="5" t="n"/>
      <c r="J2125" s="6">
        <f>IF(AND(B2125&amp;""="",F2125&amp;""=""),"",IFERROR(INDEX('المنتجات'!$B$5:$B$204,MATCH($F2125,'المنتجات'!$A$5:$A$204,0))&amp;"",""))</f>
        <v/>
      </c>
      <c r="K2125" s="18">
        <f>IF(AND(B2125&amp;""="",F2125&amp;""=""),"",IFERROR(INDEX('المنتجات'!$D$5:$D$204,MATCH($F2125,'المنتجات'!$A$5:$A$204,0))*G2125-H2125,0))</f>
        <v/>
      </c>
      <c r="L2125" s="18">
        <f>IF(AND(B2125&amp;""="",F2125&amp;""=""),"",IF(I2125="تم التسليم",IFERROR(INDEX('المحافظات'!$B$5:$B$44,MATCH($E2125,'المحافظات'!$A$5:$A$44,0)),0),0))</f>
        <v/>
      </c>
      <c r="M2125" s="18">
        <f>IF(AND(B2125&amp;""="",F2125&amp;""=""),"",IFERROR(INDEX('المنتجات'!$C$5:$C$204,MATCH($F2125,'المنتجات'!$A$5:$A$204,0))*G2125,0))</f>
        <v/>
      </c>
      <c r="N2125" s="18">
        <f>IF(AND(B2125&amp;""="",F2125&amp;""=""),"",IF(I2125="تم التسليم",IFERROR(INDEX('المحافظات'!$C$5:$C$44,MATCH($E2125,'المحافظات'!$A$5:$A$44,0)),0),IF(I2125="مرتجع",IFERROR(INDEX('المحافظات'!$D$5:$D$44,MATCH($E2125,'المحافظات'!$A$5:$A$44,0)),0),0)))</f>
        <v/>
      </c>
      <c r="O2125" s="18">
        <f>IF(AND(B2125&amp;""="",F2125&amp;""=""),"",IF(I2125="تم التسليم",K2125+L2125-M2125-N2125,IF(I2125="مرتجع",-N2125,IF(I2125="ملغي",0,""))))</f>
        <v/>
      </c>
      <c r="P2125" s="6">
        <f>IF(AND(B2125&amp;""="",F2125&amp;""=""),"",IF(NOT(ISNUMBER(MATCH(F2125,'المنتجات'!$A$5:$A$204,0))),"كود المنتج غير معروف",IF(NOT(ISNUMBER(MATCH(E2125,'المحافظات'!$A$5:$A$44,0))),"المنطقة غير معروفة",IF(K2125&lt;0,"الخصم أكبر من قيمة الطلب",IF(I2125&amp;""="","اكتب الحالة","")))))</f>
        <v/>
      </c>
    </row>
    <row r="2126">
      <c r="A2126" s="17" t="n"/>
      <c r="B2126" s="5" t="n"/>
      <c r="C2126" s="5" t="n"/>
      <c r="D2126" s="13" t="n"/>
      <c r="E2126" s="5" t="n"/>
      <c r="F2126" s="5" t="n"/>
      <c r="G2126" s="15" t="n"/>
      <c r="H2126" s="14" t="n"/>
      <c r="I2126" s="5" t="n"/>
      <c r="J2126" s="6">
        <f>IF(AND(B2126&amp;""="",F2126&amp;""=""),"",IFERROR(INDEX('المنتجات'!$B$5:$B$204,MATCH($F2126,'المنتجات'!$A$5:$A$204,0))&amp;"",""))</f>
        <v/>
      </c>
      <c r="K2126" s="18">
        <f>IF(AND(B2126&amp;""="",F2126&amp;""=""),"",IFERROR(INDEX('المنتجات'!$D$5:$D$204,MATCH($F2126,'المنتجات'!$A$5:$A$204,0))*G2126-H2126,0))</f>
        <v/>
      </c>
      <c r="L2126" s="18">
        <f>IF(AND(B2126&amp;""="",F2126&amp;""=""),"",IF(I2126="تم التسليم",IFERROR(INDEX('المحافظات'!$B$5:$B$44,MATCH($E2126,'المحافظات'!$A$5:$A$44,0)),0),0))</f>
        <v/>
      </c>
      <c r="M2126" s="18">
        <f>IF(AND(B2126&amp;""="",F2126&amp;""=""),"",IFERROR(INDEX('المنتجات'!$C$5:$C$204,MATCH($F2126,'المنتجات'!$A$5:$A$204,0))*G2126,0))</f>
        <v/>
      </c>
      <c r="N2126" s="18">
        <f>IF(AND(B2126&amp;""="",F2126&amp;""=""),"",IF(I2126="تم التسليم",IFERROR(INDEX('المحافظات'!$C$5:$C$44,MATCH($E2126,'المحافظات'!$A$5:$A$44,0)),0),IF(I2126="مرتجع",IFERROR(INDEX('المحافظات'!$D$5:$D$44,MATCH($E2126,'المحافظات'!$A$5:$A$44,0)),0),0)))</f>
        <v/>
      </c>
      <c r="O2126" s="18">
        <f>IF(AND(B2126&amp;""="",F2126&amp;""=""),"",IF(I2126="تم التسليم",K2126+L2126-M2126-N2126,IF(I2126="مرتجع",-N2126,IF(I2126="ملغي",0,""))))</f>
        <v/>
      </c>
      <c r="P2126" s="6">
        <f>IF(AND(B2126&amp;""="",F2126&amp;""=""),"",IF(NOT(ISNUMBER(MATCH(F2126,'المنتجات'!$A$5:$A$204,0))),"كود المنتج غير معروف",IF(NOT(ISNUMBER(MATCH(E2126,'المحافظات'!$A$5:$A$44,0))),"المنطقة غير معروفة",IF(K2126&lt;0,"الخصم أكبر من قيمة الطلب",IF(I2126&amp;""="","اكتب الحالة","")))))</f>
        <v/>
      </c>
    </row>
    <row r="2127">
      <c r="A2127" s="17" t="n"/>
      <c r="B2127" s="5" t="n"/>
      <c r="C2127" s="5" t="n"/>
      <c r="D2127" s="13" t="n"/>
      <c r="E2127" s="5" t="n"/>
      <c r="F2127" s="5" t="n"/>
      <c r="G2127" s="15" t="n"/>
      <c r="H2127" s="14" t="n"/>
      <c r="I2127" s="5" t="n"/>
      <c r="J2127" s="6">
        <f>IF(AND(B2127&amp;""="",F2127&amp;""=""),"",IFERROR(INDEX('المنتجات'!$B$5:$B$204,MATCH($F2127,'المنتجات'!$A$5:$A$204,0))&amp;"",""))</f>
        <v/>
      </c>
      <c r="K2127" s="18">
        <f>IF(AND(B2127&amp;""="",F2127&amp;""=""),"",IFERROR(INDEX('المنتجات'!$D$5:$D$204,MATCH($F2127,'المنتجات'!$A$5:$A$204,0))*G2127-H2127,0))</f>
        <v/>
      </c>
      <c r="L2127" s="18">
        <f>IF(AND(B2127&amp;""="",F2127&amp;""=""),"",IF(I2127="تم التسليم",IFERROR(INDEX('المحافظات'!$B$5:$B$44,MATCH($E2127,'المحافظات'!$A$5:$A$44,0)),0),0))</f>
        <v/>
      </c>
      <c r="M2127" s="18">
        <f>IF(AND(B2127&amp;""="",F2127&amp;""=""),"",IFERROR(INDEX('المنتجات'!$C$5:$C$204,MATCH($F2127,'المنتجات'!$A$5:$A$204,0))*G2127,0))</f>
        <v/>
      </c>
      <c r="N2127" s="18">
        <f>IF(AND(B2127&amp;""="",F2127&amp;""=""),"",IF(I2127="تم التسليم",IFERROR(INDEX('المحافظات'!$C$5:$C$44,MATCH($E2127,'المحافظات'!$A$5:$A$44,0)),0),IF(I2127="مرتجع",IFERROR(INDEX('المحافظات'!$D$5:$D$44,MATCH($E2127,'المحافظات'!$A$5:$A$44,0)),0),0)))</f>
        <v/>
      </c>
      <c r="O2127" s="18">
        <f>IF(AND(B2127&amp;""="",F2127&amp;""=""),"",IF(I2127="تم التسليم",K2127+L2127-M2127-N2127,IF(I2127="مرتجع",-N2127,IF(I2127="ملغي",0,""))))</f>
        <v/>
      </c>
      <c r="P2127" s="6">
        <f>IF(AND(B2127&amp;""="",F2127&amp;""=""),"",IF(NOT(ISNUMBER(MATCH(F2127,'المنتجات'!$A$5:$A$204,0))),"كود المنتج غير معروف",IF(NOT(ISNUMBER(MATCH(E2127,'المحافظات'!$A$5:$A$44,0))),"المنطقة غير معروفة",IF(K2127&lt;0,"الخصم أكبر من قيمة الطلب",IF(I2127&amp;""="","اكتب الحالة","")))))</f>
        <v/>
      </c>
    </row>
    <row r="2128">
      <c r="A2128" s="17" t="n"/>
      <c r="B2128" s="5" t="n"/>
      <c r="C2128" s="5" t="n"/>
      <c r="D2128" s="13" t="n"/>
      <c r="E2128" s="5" t="n"/>
      <c r="F2128" s="5" t="n"/>
      <c r="G2128" s="15" t="n"/>
      <c r="H2128" s="14" t="n"/>
      <c r="I2128" s="5" t="n"/>
      <c r="J2128" s="6">
        <f>IF(AND(B2128&amp;""="",F2128&amp;""=""),"",IFERROR(INDEX('المنتجات'!$B$5:$B$204,MATCH($F2128,'المنتجات'!$A$5:$A$204,0))&amp;"",""))</f>
        <v/>
      </c>
      <c r="K2128" s="18">
        <f>IF(AND(B2128&amp;""="",F2128&amp;""=""),"",IFERROR(INDEX('المنتجات'!$D$5:$D$204,MATCH($F2128,'المنتجات'!$A$5:$A$204,0))*G2128-H2128,0))</f>
        <v/>
      </c>
      <c r="L2128" s="18">
        <f>IF(AND(B2128&amp;""="",F2128&amp;""=""),"",IF(I2128="تم التسليم",IFERROR(INDEX('المحافظات'!$B$5:$B$44,MATCH($E2128,'المحافظات'!$A$5:$A$44,0)),0),0))</f>
        <v/>
      </c>
      <c r="M2128" s="18">
        <f>IF(AND(B2128&amp;""="",F2128&amp;""=""),"",IFERROR(INDEX('المنتجات'!$C$5:$C$204,MATCH($F2128,'المنتجات'!$A$5:$A$204,0))*G2128,0))</f>
        <v/>
      </c>
      <c r="N2128" s="18">
        <f>IF(AND(B2128&amp;""="",F2128&amp;""=""),"",IF(I2128="تم التسليم",IFERROR(INDEX('المحافظات'!$C$5:$C$44,MATCH($E2128,'المحافظات'!$A$5:$A$44,0)),0),IF(I2128="مرتجع",IFERROR(INDEX('المحافظات'!$D$5:$D$44,MATCH($E2128,'المحافظات'!$A$5:$A$44,0)),0),0)))</f>
        <v/>
      </c>
      <c r="O2128" s="18">
        <f>IF(AND(B2128&amp;""="",F2128&amp;""=""),"",IF(I2128="تم التسليم",K2128+L2128-M2128-N2128,IF(I2128="مرتجع",-N2128,IF(I2128="ملغي",0,""))))</f>
        <v/>
      </c>
      <c r="P2128" s="6">
        <f>IF(AND(B2128&amp;""="",F2128&amp;""=""),"",IF(NOT(ISNUMBER(MATCH(F2128,'المنتجات'!$A$5:$A$204,0))),"كود المنتج غير معروف",IF(NOT(ISNUMBER(MATCH(E2128,'المحافظات'!$A$5:$A$44,0))),"المنطقة غير معروفة",IF(K2128&lt;0,"الخصم أكبر من قيمة الطلب",IF(I2128&amp;""="","اكتب الحالة","")))))</f>
        <v/>
      </c>
    </row>
    <row r="2129">
      <c r="A2129" s="17" t="n"/>
      <c r="B2129" s="5" t="n"/>
      <c r="C2129" s="5" t="n"/>
      <c r="D2129" s="13" t="n"/>
      <c r="E2129" s="5" t="n"/>
      <c r="F2129" s="5" t="n"/>
      <c r="G2129" s="15" t="n"/>
      <c r="H2129" s="14" t="n"/>
      <c r="I2129" s="5" t="n"/>
      <c r="J2129" s="6">
        <f>IF(AND(B2129&amp;""="",F2129&amp;""=""),"",IFERROR(INDEX('المنتجات'!$B$5:$B$204,MATCH($F2129,'المنتجات'!$A$5:$A$204,0))&amp;"",""))</f>
        <v/>
      </c>
      <c r="K2129" s="18">
        <f>IF(AND(B2129&amp;""="",F2129&amp;""=""),"",IFERROR(INDEX('المنتجات'!$D$5:$D$204,MATCH($F2129,'المنتجات'!$A$5:$A$204,0))*G2129-H2129,0))</f>
        <v/>
      </c>
      <c r="L2129" s="18">
        <f>IF(AND(B2129&amp;""="",F2129&amp;""=""),"",IF(I2129="تم التسليم",IFERROR(INDEX('المحافظات'!$B$5:$B$44,MATCH($E2129,'المحافظات'!$A$5:$A$44,0)),0),0))</f>
        <v/>
      </c>
      <c r="M2129" s="18">
        <f>IF(AND(B2129&amp;""="",F2129&amp;""=""),"",IFERROR(INDEX('المنتجات'!$C$5:$C$204,MATCH($F2129,'المنتجات'!$A$5:$A$204,0))*G2129,0))</f>
        <v/>
      </c>
      <c r="N2129" s="18">
        <f>IF(AND(B2129&amp;""="",F2129&amp;""=""),"",IF(I2129="تم التسليم",IFERROR(INDEX('المحافظات'!$C$5:$C$44,MATCH($E2129,'المحافظات'!$A$5:$A$44,0)),0),IF(I2129="مرتجع",IFERROR(INDEX('المحافظات'!$D$5:$D$44,MATCH($E2129,'المحافظات'!$A$5:$A$44,0)),0),0)))</f>
        <v/>
      </c>
      <c r="O2129" s="18">
        <f>IF(AND(B2129&amp;""="",F2129&amp;""=""),"",IF(I2129="تم التسليم",K2129+L2129-M2129-N2129,IF(I2129="مرتجع",-N2129,IF(I2129="ملغي",0,""))))</f>
        <v/>
      </c>
      <c r="P2129" s="6">
        <f>IF(AND(B2129&amp;""="",F2129&amp;""=""),"",IF(NOT(ISNUMBER(MATCH(F2129,'المنتجات'!$A$5:$A$204,0))),"كود المنتج غير معروف",IF(NOT(ISNUMBER(MATCH(E2129,'المحافظات'!$A$5:$A$44,0))),"المنطقة غير معروفة",IF(K2129&lt;0,"الخصم أكبر من قيمة الطلب",IF(I2129&amp;""="","اكتب الحالة","")))))</f>
        <v/>
      </c>
    </row>
    <row r="2130">
      <c r="A2130" s="17" t="n"/>
      <c r="B2130" s="5" t="n"/>
      <c r="C2130" s="5" t="n"/>
      <c r="D2130" s="13" t="n"/>
      <c r="E2130" s="5" t="n"/>
      <c r="F2130" s="5" t="n"/>
      <c r="G2130" s="15" t="n"/>
      <c r="H2130" s="14" t="n"/>
      <c r="I2130" s="5" t="n"/>
      <c r="J2130" s="6">
        <f>IF(AND(B2130&amp;""="",F2130&amp;""=""),"",IFERROR(INDEX('المنتجات'!$B$5:$B$204,MATCH($F2130,'المنتجات'!$A$5:$A$204,0))&amp;"",""))</f>
        <v/>
      </c>
      <c r="K2130" s="18">
        <f>IF(AND(B2130&amp;""="",F2130&amp;""=""),"",IFERROR(INDEX('المنتجات'!$D$5:$D$204,MATCH($F2130,'المنتجات'!$A$5:$A$204,0))*G2130-H2130,0))</f>
        <v/>
      </c>
      <c r="L2130" s="18">
        <f>IF(AND(B2130&amp;""="",F2130&amp;""=""),"",IF(I2130="تم التسليم",IFERROR(INDEX('المحافظات'!$B$5:$B$44,MATCH($E2130,'المحافظات'!$A$5:$A$44,0)),0),0))</f>
        <v/>
      </c>
      <c r="M2130" s="18">
        <f>IF(AND(B2130&amp;""="",F2130&amp;""=""),"",IFERROR(INDEX('المنتجات'!$C$5:$C$204,MATCH($F2130,'المنتجات'!$A$5:$A$204,0))*G2130,0))</f>
        <v/>
      </c>
      <c r="N2130" s="18">
        <f>IF(AND(B2130&amp;""="",F2130&amp;""=""),"",IF(I2130="تم التسليم",IFERROR(INDEX('المحافظات'!$C$5:$C$44,MATCH($E2130,'المحافظات'!$A$5:$A$44,0)),0),IF(I2130="مرتجع",IFERROR(INDEX('المحافظات'!$D$5:$D$44,MATCH($E2130,'المحافظات'!$A$5:$A$44,0)),0),0)))</f>
        <v/>
      </c>
      <c r="O2130" s="18">
        <f>IF(AND(B2130&amp;""="",F2130&amp;""=""),"",IF(I2130="تم التسليم",K2130+L2130-M2130-N2130,IF(I2130="مرتجع",-N2130,IF(I2130="ملغي",0,""))))</f>
        <v/>
      </c>
      <c r="P2130" s="6">
        <f>IF(AND(B2130&amp;""="",F2130&amp;""=""),"",IF(NOT(ISNUMBER(MATCH(F2130,'المنتجات'!$A$5:$A$204,0))),"كود المنتج غير معروف",IF(NOT(ISNUMBER(MATCH(E2130,'المحافظات'!$A$5:$A$44,0))),"المنطقة غير معروفة",IF(K2130&lt;0,"الخصم أكبر من قيمة الطلب",IF(I2130&amp;""="","اكتب الحالة","")))))</f>
        <v/>
      </c>
    </row>
    <row r="2131">
      <c r="A2131" s="17" t="n"/>
      <c r="B2131" s="5" t="n"/>
      <c r="C2131" s="5" t="n"/>
      <c r="D2131" s="13" t="n"/>
      <c r="E2131" s="5" t="n"/>
      <c r="F2131" s="5" t="n"/>
      <c r="G2131" s="15" t="n"/>
      <c r="H2131" s="14" t="n"/>
      <c r="I2131" s="5" t="n"/>
      <c r="J2131" s="6">
        <f>IF(AND(B2131&amp;""="",F2131&amp;""=""),"",IFERROR(INDEX('المنتجات'!$B$5:$B$204,MATCH($F2131,'المنتجات'!$A$5:$A$204,0))&amp;"",""))</f>
        <v/>
      </c>
      <c r="K2131" s="18">
        <f>IF(AND(B2131&amp;""="",F2131&amp;""=""),"",IFERROR(INDEX('المنتجات'!$D$5:$D$204,MATCH($F2131,'المنتجات'!$A$5:$A$204,0))*G2131-H2131,0))</f>
        <v/>
      </c>
      <c r="L2131" s="18">
        <f>IF(AND(B2131&amp;""="",F2131&amp;""=""),"",IF(I2131="تم التسليم",IFERROR(INDEX('المحافظات'!$B$5:$B$44,MATCH($E2131,'المحافظات'!$A$5:$A$44,0)),0),0))</f>
        <v/>
      </c>
      <c r="M2131" s="18">
        <f>IF(AND(B2131&amp;""="",F2131&amp;""=""),"",IFERROR(INDEX('المنتجات'!$C$5:$C$204,MATCH($F2131,'المنتجات'!$A$5:$A$204,0))*G2131,0))</f>
        <v/>
      </c>
      <c r="N2131" s="18">
        <f>IF(AND(B2131&amp;""="",F2131&amp;""=""),"",IF(I2131="تم التسليم",IFERROR(INDEX('المحافظات'!$C$5:$C$44,MATCH($E2131,'المحافظات'!$A$5:$A$44,0)),0),IF(I2131="مرتجع",IFERROR(INDEX('المحافظات'!$D$5:$D$44,MATCH($E2131,'المحافظات'!$A$5:$A$44,0)),0),0)))</f>
        <v/>
      </c>
      <c r="O2131" s="18">
        <f>IF(AND(B2131&amp;""="",F2131&amp;""=""),"",IF(I2131="تم التسليم",K2131+L2131-M2131-N2131,IF(I2131="مرتجع",-N2131,IF(I2131="ملغي",0,""))))</f>
        <v/>
      </c>
      <c r="P2131" s="6">
        <f>IF(AND(B2131&amp;""="",F2131&amp;""=""),"",IF(NOT(ISNUMBER(MATCH(F2131,'المنتجات'!$A$5:$A$204,0))),"كود المنتج غير معروف",IF(NOT(ISNUMBER(MATCH(E2131,'المحافظات'!$A$5:$A$44,0))),"المنطقة غير معروفة",IF(K2131&lt;0,"الخصم أكبر من قيمة الطلب",IF(I2131&amp;""="","اكتب الحالة","")))))</f>
        <v/>
      </c>
    </row>
    <row r="2132">
      <c r="A2132" s="17" t="n"/>
      <c r="B2132" s="5" t="n"/>
      <c r="C2132" s="5" t="n"/>
      <c r="D2132" s="13" t="n"/>
      <c r="E2132" s="5" t="n"/>
      <c r="F2132" s="5" t="n"/>
      <c r="G2132" s="15" t="n"/>
      <c r="H2132" s="14" t="n"/>
      <c r="I2132" s="5" t="n"/>
      <c r="J2132" s="6">
        <f>IF(AND(B2132&amp;""="",F2132&amp;""=""),"",IFERROR(INDEX('المنتجات'!$B$5:$B$204,MATCH($F2132,'المنتجات'!$A$5:$A$204,0))&amp;"",""))</f>
        <v/>
      </c>
      <c r="K2132" s="18">
        <f>IF(AND(B2132&amp;""="",F2132&amp;""=""),"",IFERROR(INDEX('المنتجات'!$D$5:$D$204,MATCH($F2132,'المنتجات'!$A$5:$A$204,0))*G2132-H2132,0))</f>
        <v/>
      </c>
      <c r="L2132" s="18">
        <f>IF(AND(B2132&amp;""="",F2132&amp;""=""),"",IF(I2132="تم التسليم",IFERROR(INDEX('المحافظات'!$B$5:$B$44,MATCH($E2132,'المحافظات'!$A$5:$A$44,0)),0),0))</f>
        <v/>
      </c>
      <c r="M2132" s="18">
        <f>IF(AND(B2132&amp;""="",F2132&amp;""=""),"",IFERROR(INDEX('المنتجات'!$C$5:$C$204,MATCH($F2132,'المنتجات'!$A$5:$A$204,0))*G2132,0))</f>
        <v/>
      </c>
      <c r="N2132" s="18">
        <f>IF(AND(B2132&amp;""="",F2132&amp;""=""),"",IF(I2132="تم التسليم",IFERROR(INDEX('المحافظات'!$C$5:$C$44,MATCH($E2132,'المحافظات'!$A$5:$A$44,0)),0),IF(I2132="مرتجع",IFERROR(INDEX('المحافظات'!$D$5:$D$44,MATCH($E2132,'المحافظات'!$A$5:$A$44,0)),0),0)))</f>
        <v/>
      </c>
      <c r="O2132" s="18">
        <f>IF(AND(B2132&amp;""="",F2132&amp;""=""),"",IF(I2132="تم التسليم",K2132+L2132-M2132-N2132,IF(I2132="مرتجع",-N2132,IF(I2132="ملغي",0,""))))</f>
        <v/>
      </c>
      <c r="P2132" s="6">
        <f>IF(AND(B2132&amp;""="",F2132&amp;""=""),"",IF(NOT(ISNUMBER(MATCH(F2132,'المنتجات'!$A$5:$A$204,0))),"كود المنتج غير معروف",IF(NOT(ISNUMBER(MATCH(E2132,'المحافظات'!$A$5:$A$44,0))),"المنطقة غير معروفة",IF(K2132&lt;0,"الخصم أكبر من قيمة الطلب",IF(I2132&amp;""="","اكتب الحالة","")))))</f>
        <v/>
      </c>
    </row>
    <row r="2133">
      <c r="A2133" s="17" t="n"/>
      <c r="B2133" s="5" t="n"/>
      <c r="C2133" s="5" t="n"/>
      <c r="D2133" s="13" t="n"/>
      <c r="E2133" s="5" t="n"/>
      <c r="F2133" s="5" t="n"/>
      <c r="G2133" s="15" t="n"/>
      <c r="H2133" s="14" t="n"/>
      <c r="I2133" s="5" t="n"/>
      <c r="J2133" s="6">
        <f>IF(AND(B2133&amp;""="",F2133&amp;""=""),"",IFERROR(INDEX('المنتجات'!$B$5:$B$204,MATCH($F2133,'المنتجات'!$A$5:$A$204,0))&amp;"",""))</f>
        <v/>
      </c>
      <c r="K2133" s="18">
        <f>IF(AND(B2133&amp;""="",F2133&amp;""=""),"",IFERROR(INDEX('المنتجات'!$D$5:$D$204,MATCH($F2133,'المنتجات'!$A$5:$A$204,0))*G2133-H2133,0))</f>
        <v/>
      </c>
      <c r="L2133" s="18">
        <f>IF(AND(B2133&amp;""="",F2133&amp;""=""),"",IF(I2133="تم التسليم",IFERROR(INDEX('المحافظات'!$B$5:$B$44,MATCH($E2133,'المحافظات'!$A$5:$A$44,0)),0),0))</f>
        <v/>
      </c>
      <c r="M2133" s="18">
        <f>IF(AND(B2133&amp;""="",F2133&amp;""=""),"",IFERROR(INDEX('المنتجات'!$C$5:$C$204,MATCH($F2133,'المنتجات'!$A$5:$A$204,0))*G2133,0))</f>
        <v/>
      </c>
      <c r="N2133" s="18">
        <f>IF(AND(B2133&amp;""="",F2133&amp;""=""),"",IF(I2133="تم التسليم",IFERROR(INDEX('المحافظات'!$C$5:$C$44,MATCH($E2133,'المحافظات'!$A$5:$A$44,0)),0),IF(I2133="مرتجع",IFERROR(INDEX('المحافظات'!$D$5:$D$44,MATCH($E2133,'المحافظات'!$A$5:$A$44,0)),0),0)))</f>
        <v/>
      </c>
      <c r="O2133" s="18">
        <f>IF(AND(B2133&amp;""="",F2133&amp;""=""),"",IF(I2133="تم التسليم",K2133+L2133-M2133-N2133,IF(I2133="مرتجع",-N2133,IF(I2133="ملغي",0,""))))</f>
        <v/>
      </c>
      <c r="P2133" s="6">
        <f>IF(AND(B2133&amp;""="",F2133&amp;""=""),"",IF(NOT(ISNUMBER(MATCH(F2133,'المنتجات'!$A$5:$A$204,0))),"كود المنتج غير معروف",IF(NOT(ISNUMBER(MATCH(E2133,'المحافظات'!$A$5:$A$44,0))),"المنطقة غير معروفة",IF(K2133&lt;0,"الخصم أكبر من قيمة الطلب",IF(I2133&amp;""="","اكتب الحالة","")))))</f>
        <v/>
      </c>
    </row>
    <row r="2134">
      <c r="A2134" s="17" t="n"/>
      <c r="B2134" s="5" t="n"/>
      <c r="C2134" s="5" t="n"/>
      <c r="D2134" s="13" t="n"/>
      <c r="E2134" s="5" t="n"/>
      <c r="F2134" s="5" t="n"/>
      <c r="G2134" s="15" t="n"/>
      <c r="H2134" s="14" t="n"/>
      <c r="I2134" s="5" t="n"/>
      <c r="J2134" s="6">
        <f>IF(AND(B2134&amp;""="",F2134&amp;""=""),"",IFERROR(INDEX('المنتجات'!$B$5:$B$204,MATCH($F2134,'المنتجات'!$A$5:$A$204,0))&amp;"",""))</f>
        <v/>
      </c>
      <c r="K2134" s="18">
        <f>IF(AND(B2134&amp;""="",F2134&amp;""=""),"",IFERROR(INDEX('المنتجات'!$D$5:$D$204,MATCH($F2134,'المنتجات'!$A$5:$A$204,0))*G2134-H2134,0))</f>
        <v/>
      </c>
      <c r="L2134" s="18">
        <f>IF(AND(B2134&amp;""="",F2134&amp;""=""),"",IF(I2134="تم التسليم",IFERROR(INDEX('المحافظات'!$B$5:$B$44,MATCH($E2134,'المحافظات'!$A$5:$A$44,0)),0),0))</f>
        <v/>
      </c>
      <c r="M2134" s="18">
        <f>IF(AND(B2134&amp;""="",F2134&amp;""=""),"",IFERROR(INDEX('المنتجات'!$C$5:$C$204,MATCH($F2134,'المنتجات'!$A$5:$A$204,0))*G2134,0))</f>
        <v/>
      </c>
      <c r="N2134" s="18">
        <f>IF(AND(B2134&amp;""="",F2134&amp;""=""),"",IF(I2134="تم التسليم",IFERROR(INDEX('المحافظات'!$C$5:$C$44,MATCH($E2134,'المحافظات'!$A$5:$A$44,0)),0),IF(I2134="مرتجع",IFERROR(INDEX('المحافظات'!$D$5:$D$44,MATCH($E2134,'المحافظات'!$A$5:$A$44,0)),0),0)))</f>
        <v/>
      </c>
      <c r="O2134" s="18">
        <f>IF(AND(B2134&amp;""="",F2134&amp;""=""),"",IF(I2134="تم التسليم",K2134+L2134-M2134-N2134,IF(I2134="مرتجع",-N2134,IF(I2134="ملغي",0,""))))</f>
        <v/>
      </c>
      <c r="P2134" s="6">
        <f>IF(AND(B2134&amp;""="",F2134&amp;""=""),"",IF(NOT(ISNUMBER(MATCH(F2134,'المنتجات'!$A$5:$A$204,0))),"كود المنتج غير معروف",IF(NOT(ISNUMBER(MATCH(E2134,'المحافظات'!$A$5:$A$44,0))),"المنطقة غير معروفة",IF(K2134&lt;0,"الخصم أكبر من قيمة الطلب",IF(I2134&amp;""="","اكتب الحالة","")))))</f>
        <v/>
      </c>
    </row>
    <row r="2135">
      <c r="A2135" s="17" t="n"/>
      <c r="B2135" s="5" t="n"/>
      <c r="C2135" s="5" t="n"/>
      <c r="D2135" s="13" t="n"/>
      <c r="E2135" s="5" t="n"/>
      <c r="F2135" s="5" t="n"/>
      <c r="G2135" s="15" t="n"/>
      <c r="H2135" s="14" t="n"/>
      <c r="I2135" s="5" t="n"/>
      <c r="J2135" s="6">
        <f>IF(AND(B2135&amp;""="",F2135&amp;""=""),"",IFERROR(INDEX('المنتجات'!$B$5:$B$204,MATCH($F2135,'المنتجات'!$A$5:$A$204,0))&amp;"",""))</f>
        <v/>
      </c>
      <c r="K2135" s="18">
        <f>IF(AND(B2135&amp;""="",F2135&amp;""=""),"",IFERROR(INDEX('المنتجات'!$D$5:$D$204,MATCH($F2135,'المنتجات'!$A$5:$A$204,0))*G2135-H2135,0))</f>
        <v/>
      </c>
      <c r="L2135" s="18">
        <f>IF(AND(B2135&amp;""="",F2135&amp;""=""),"",IF(I2135="تم التسليم",IFERROR(INDEX('المحافظات'!$B$5:$B$44,MATCH($E2135,'المحافظات'!$A$5:$A$44,0)),0),0))</f>
        <v/>
      </c>
      <c r="M2135" s="18">
        <f>IF(AND(B2135&amp;""="",F2135&amp;""=""),"",IFERROR(INDEX('المنتجات'!$C$5:$C$204,MATCH($F2135,'المنتجات'!$A$5:$A$204,0))*G2135,0))</f>
        <v/>
      </c>
      <c r="N2135" s="18">
        <f>IF(AND(B2135&amp;""="",F2135&amp;""=""),"",IF(I2135="تم التسليم",IFERROR(INDEX('المحافظات'!$C$5:$C$44,MATCH($E2135,'المحافظات'!$A$5:$A$44,0)),0),IF(I2135="مرتجع",IFERROR(INDEX('المحافظات'!$D$5:$D$44,MATCH($E2135,'المحافظات'!$A$5:$A$44,0)),0),0)))</f>
        <v/>
      </c>
      <c r="O2135" s="18">
        <f>IF(AND(B2135&amp;""="",F2135&amp;""=""),"",IF(I2135="تم التسليم",K2135+L2135-M2135-N2135,IF(I2135="مرتجع",-N2135,IF(I2135="ملغي",0,""))))</f>
        <v/>
      </c>
      <c r="P2135" s="6">
        <f>IF(AND(B2135&amp;""="",F2135&amp;""=""),"",IF(NOT(ISNUMBER(MATCH(F2135,'المنتجات'!$A$5:$A$204,0))),"كود المنتج غير معروف",IF(NOT(ISNUMBER(MATCH(E2135,'المحافظات'!$A$5:$A$44,0))),"المنطقة غير معروفة",IF(K2135&lt;0,"الخصم أكبر من قيمة الطلب",IF(I2135&amp;""="","اكتب الحالة","")))))</f>
        <v/>
      </c>
    </row>
    <row r="2136">
      <c r="A2136" s="17" t="n"/>
      <c r="B2136" s="5" t="n"/>
      <c r="C2136" s="5" t="n"/>
      <c r="D2136" s="13" t="n"/>
      <c r="E2136" s="5" t="n"/>
      <c r="F2136" s="5" t="n"/>
      <c r="G2136" s="15" t="n"/>
      <c r="H2136" s="14" t="n"/>
      <c r="I2136" s="5" t="n"/>
      <c r="J2136" s="6">
        <f>IF(AND(B2136&amp;""="",F2136&amp;""=""),"",IFERROR(INDEX('المنتجات'!$B$5:$B$204,MATCH($F2136,'المنتجات'!$A$5:$A$204,0))&amp;"",""))</f>
        <v/>
      </c>
      <c r="K2136" s="18">
        <f>IF(AND(B2136&amp;""="",F2136&amp;""=""),"",IFERROR(INDEX('المنتجات'!$D$5:$D$204,MATCH($F2136,'المنتجات'!$A$5:$A$204,0))*G2136-H2136,0))</f>
        <v/>
      </c>
      <c r="L2136" s="18">
        <f>IF(AND(B2136&amp;""="",F2136&amp;""=""),"",IF(I2136="تم التسليم",IFERROR(INDEX('المحافظات'!$B$5:$B$44,MATCH($E2136,'المحافظات'!$A$5:$A$44,0)),0),0))</f>
        <v/>
      </c>
      <c r="M2136" s="18">
        <f>IF(AND(B2136&amp;""="",F2136&amp;""=""),"",IFERROR(INDEX('المنتجات'!$C$5:$C$204,MATCH($F2136,'المنتجات'!$A$5:$A$204,0))*G2136,0))</f>
        <v/>
      </c>
      <c r="N2136" s="18">
        <f>IF(AND(B2136&amp;""="",F2136&amp;""=""),"",IF(I2136="تم التسليم",IFERROR(INDEX('المحافظات'!$C$5:$C$44,MATCH($E2136,'المحافظات'!$A$5:$A$44,0)),0),IF(I2136="مرتجع",IFERROR(INDEX('المحافظات'!$D$5:$D$44,MATCH($E2136,'المحافظات'!$A$5:$A$44,0)),0),0)))</f>
        <v/>
      </c>
      <c r="O2136" s="18">
        <f>IF(AND(B2136&amp;""="",F2136&amp;""=""),"",IF(I2136="تم التسليم",K2136+L2136-M2136-N2136,IF(I2136="مرتجع",-N2136,IF(I2136="ملغي",0,""))))</f>
        <v/>
      </c>
      <c r="P2136" s="6">
        <f>IF(AND(B2136&amp;""="",F2136&amp;""=""),"",IF(NOT(ISNUMBER(MATCH(F2136,'المنتجات'!$A$5:$A$204,0))),"كود المنتج غير معروف",IF(NOT(ISNUMBER(MATCH(E2136,'المحافظات'!$A$5:$A$44,0))),"المنطقة غير معروفة",IF(K2136&lt;0,"الخصم أكبر من قيمة الطلب",IF(I2136&amp;""="","اكتب الحالة","")))))</f>
        <v/>
      </c>
    </row>
    <row r="2137">
      <c r="A2137" s="17" t="n"/>
      <c r="B2137" s="5" t="n"/>
      <c r="C2137" s="5" t="n"/>
      <c r="D2137" s="13" t="n"/>
      <c r="E2137" s="5" t="n"/>
      <c r="F2137" s="5" t="n"/>
      <c r="G2137" s="15" t="n"/>
      <c r="H2137" s="14" t="n"/>
      <c r="I2137" s="5" t="n"/>
      <c r="J2137" s="6">
        <f>IF(AND(B2137&amp;""="",F2137&amp;""=""),"",IFERROR(INDEX('المنتجات'!$B$5:$B$204,MATCH($F2137,'المنتجات'!$A$5:$A$204,0))&amp;"",""))</f>
        <v/>
      </c>
      <c r="K2137" s="18">
        <f>IF(AND(B2137&amp;""="",F2137&amp;""=""),"",IFERROR(INDEX('المنتجات'!$D$5:$D$204,MATCH($F2137,'المنتجات'!$A$5:$A$204,0))*G2137-H2137,0))</f>
        <v/>
      </c>
      <c r="L2137" s="18">
        <f>IF(AND(B2137&amp;""="",F2137&amp;""=""),"",IF(I2137="تم التسليم",IFERROR(INDEX('المحافظات'!$B$5:$B$44,MATCH($E2137,'المحافظات'!$A$5:$A$44,0)),0),0))</f>
        <v/>
      </c>
      <c r="M2137" s="18">
        <f>IF(AND(B2137&amp;""="",F2137&amp;""=""),"",IFERROR(INDEX('المنتجات'!$C$5:$C$204,MATCH($F2137,'المنتجات'!$A$5:$A$204,0))*G2137,0))</f>
        <v/>
      </c>
      <c r="N2137" s="18">
        <f>IF(AND(B2137&amp;""="",F2137&amp;""=""),"",IF(I2137="تم التسليم",IFERROR(INDEX('المحافظات'!$C$5:$C$44,MATCH($E2137,'المحافظات'!$A$5:$A$44,0)),0),IF(I2137="مرتجع",IFERROR(INDEX('المحافظات'!$D$5:$D$44,MATCH($E2137,'المحافظات'!$A$5:$A$44,0)),0),0)))</f>
        <v/>
      </c>
      <c r="O2137" s="18">
        <f>IF(AND(B2137&amp;""="",F2137&amp;""=""),"",IF(I2137="تم التسليم",K2137+L2137-M2137-N2137,IF(I2137="مرتجع",-N2137,IF(I2137="ملغي",0,""))))</f>
        <v/>
      </c>
      <c r="P2137" s="6">
        <f>IF(AND(B2137&amp;""="",F2137&amp;""=""),"",IF(NOT(ISNUMBER(MATCH(F2137,'المنتجات'!$A$5:$A$204,0))),"كود المنتج غير معروف",IF(NOT(ISNUMBER(MATCH(E2137,'المحافظات'!$A$5:$A$44,0))),"المنطقة غير معروفة",IF(K2137&lt;0,"الخصم أكبر من قيمة الطلب",IF(I2137&amp;""="","اكتب الحالة","")))))</f>
        <v/>
      </c>
    </row>
    <row r="2138">
      <c r="A2138" s="17" t="n"/>
      <c r="B2138" s="5" t="n"/>
      <c r="C2138" s="5" t="n"/>
      <c r="D2138" s="13" t="n"/>
      <c r="E2138" s="5" t="n"/>
      <c r="F2138" s="5" t="n"/>
      <c r="G2138" s="15" t="n"/>
      <c r="H2138" s="14" t="n"/>
      <c r="I2138" s="5" t="n"/>
      <c r="J2138" s="6">
        <f>IF(AND(B2138&amp;""="",F2138&amp;""=""),"",IFERROR(INDEX('المنتجات'!$B$5:$B$204,MATCH($F2138,'المنتجات'!$A$5:$A$204,0))&amp;"",""))</f>
        <v/>
      </c>
      <c r="K2138" s="18">
        <f>IF(AND(B2138&amp;""="",F2138&amp;""=""),"",IFERROR(INDEX('المنتجات'!$D$5:$D$204,MATCH($F2138,'المنتجات'!$A$5:$A$204,0))*G2138-H2138,0))</f>
        <v/>
      </c>
      <c r="L2138" s="18">
        <f>IF(AND(B2138&amp;""="",F2138&amp;""=""),"",IF(I2138="تم التسليم",IFERROR(INDEX('المحافظات'!$B$5:$B$44,MATCH($E2138,'المحافظات'!$A$5:$A$44,0)),0),0))</f>
        <v/>
      </c>
      <c r="M2138" s="18">
        <f>IF(AND(B2138&amp;""="",F2138&amp;""=""),"",IFERROR(INDEX('المنتجات'!$C$5:$C$204,MATCH($F2138,'المنتجات'!$A$5:$A$204,0))*G2138,0))</f>
        <v/>
      </c>
      <c r="N2138" s="18">
        <f>IF(AND(B2138&amp;""="",F2138&amp;""=""),"",IF(I2138="تم التسليم",IFERROR(INDEX('المحافظات'!$C$5:$C$44,MATCH($E2138,'المحافظات'!$A$5:$A$44,0)),0),IF(I2138="مرتجع",IFERROR(INDEX('المحافظات'!$D$5:$D$44,MATCH($E2138,'المحافظات'!$A$5:$A$44,0)),0),0)))</f>
        <v/>
      </c>
      <c r="O2138" s="18">
        <f>IF(AND(B2138&amp;""="",F2138&amp;""=""),"",IF(I2138="تم التسليم",K2138+L2138-M2138-N2138,IF(I2138="مرتجع",-N2138,IF(I2138="ملغي",0,""))))</f>
        <v/>
      </c>
      <c r="P2138" s="6">
        <f>IF(AND(B2138&amp;""="",F2138&amp;""=""),"",IF(NOT(ISNUMBER(MATCH(F2138,'المنتجات'!$A$5:$A$204,0))),"كود المنتج غير معروف",IF(NOT(ISNUMBER(MATCH(E2138,'المحافظات'!$A$5:$A$44,0))),"المنطقة غير معروفة",IF(K2138&lt;0,"الخصم أكبر من قيمة الطلب",IF(I2138&amp;""="","اكتب الحالة","")))))</f>
        <v/>
      </c>
    </row>
    <row r="2139">
      <c r="A2139" s="17" t="n"/>
      <c r="B2139" s="5" t="n"/>
      <c r="C2139" s="5" t="n"/>
      <c r="D2139" s="13" t="n"/>
      <c r="E2139" s="5" t="n"/>
      <c r="F2139" s="5" t="n"/>
      <c r="G2139" s="15" t="n"/>
      <c r="H2139" s="14" t="n"/>
      <c r="I2139" s="5" t="n"/>
      <c r="J2139" s="6">
        <f>IF(AND(B2139&amp;""="",F2139&amp;""=""),"",IFERROR(INDEX('المنتجات'!$B$5:$B$204,MATCH($F2139,'المنتجات'!$A$5:$A$204,0))&amp;"",""))</f>
        <v/>
      </c>
      <c r="K2139" s="18">
        <f>IF(AND(B2139&amp;""="",F2139&amp;""=""),"",IFERROR(INDEX('المنتجات'!$D$5:$D$204,MATCH($F2139,'المنتجات'!$A$5:$A$204,0))*G2139-H2139,0))</f>
        <v/>
      </c>
      <c r="L2139" s="18">
        <f>IF(AND(B2139&amp;""="",F2139&amp;""=""),"",IF(I2139="تم التسليم",IFERROR(INDEX('المحافظات'!$B$5:$B$44,MATCH($E2139,'المحافظات'!$A$5:$A$44,0)),0),0))</f>
        <v/>
      </c>
      <c r="M2139" s="18">
        <f>IF(AND(B2139&amp;""="",F2139&amp;""=""),"",IFERROR(INDEX('المنتجات'!$C$5:$C$204,MATCH($F2139,'المنتجات'!$A$5:$A$204,0))*G2139,0))</f>
        <v/>
      </c>
      <c r="N2139" s="18">
        <f>IF(AND(B2139&amp;""="",F2139&amp;""=""),"",IF(I2139="تم التسليم",IFERROR(INDEX('المحافظات'!$C$5:$C$44,MATCH($E2139,'المحافظات'!$A$5:$A$44,0)),0),IF(I2139="مرتجع",IFERROR(INDEX('المحافظات'!$D$5:$D$44,MATCH($E2139,'المحافظات'!$A$5:$A$44,0)),0),0)))</f>
        <v/>
      </c>
      <c r="O2139" s="18">
        <f>IF(AND(B2139&amp;""="",F2139&amp;""=""),"",IF(I2139="تم التسليم",K2139+L2139-M2139-N2139,IF(I2139="مرتجع",-N2139,IF(I2139="ملغي",0,""))))</f>
        <v/>
      </c>
      <c r="P2139" s="6">
        <f>IF(AND(B2139&amp;""="",F2139&amp;""=""),"",IF(NOT(ISNUMBER(MATCH(F2139,'المنتجات'!$A$5:$A$204,0))),"كود المنتج غير معروف",IF(NOT(ISNUMBER(MATCH(E2139,'المحافظات'!$A$5:$A$44,0))),"المنطقة غير معروفة",IF(K2139&lt;0,"الخصم أكبر من قيمة الطلب",IF(I2139&amp;""="","اكتب الحالة","")))))</f>
        <v/>
      </c>
    </row>
    <row r="2140">
      <c r="A2140" s="17" t="n"/>
      <c r="B2140" s="5" t="n"/>
      <c r="C2140" s="5" t="n"/>
      <c r="D2140" s="13" t="n"/>
      <c r="E2140" s="5" t="n"/>
      <c r="F2140" s="5" t="n"/>
      <c r="G2140" s="15" t="n"/>
      <c r="H2140" s="14" t="n"/>
      <c r="I2140" s="5" t="n"/>
      <c r="J2140" s="6">
        <f>IF(AND(B2140&amp;""="",F2140&amp;""=""),"",IFERROR(INDEX('المنتجات'!$B$5:$B$204,MATCH($F2140,'المنتجات'!$A$5:$A$204,0))&amp;"",""))</f>
        <v/>
      </c>
      <c r="K2140" s="18">
        <f>IF(AND(B2140&amp;""="",F2140&amp;""=""),"",IFERROR(INDEX('المنتجات'!$D$5:$D$204,MATCH($F2140,'المنتجات'!$A$5:$A$204,0))*G2140-H2140,0))</f>
        <v/>
      </c>
      <c r="L2140" s="18">
        <f>IF(AND(B2140&amp;""="",F2140&amp;""=""),"",IF(I2140="تم التسليم",IFERROR(INDEX('المحافظات'!$B$5:$B$44,MATCH($E2140,'المحافظات'!$A$5:$A$44,0)),0),0))</f>
        <v/>
      </c>
      <c r="M2140" s="18">
        <f>IF(AND(B2140&amp;""="",F2140&amp;""=""),"",IFERROR(INDEX('المنتجات'!$C$5:$C$204,MATCH($F2140,'المنتجات'!$A$5:$A$204,0))*G2140,0))</f>
        <v/>
      </c>
      <c r="N2140" s="18">
        <f>IF(AND(B2140&amp;""="",F2140&amp;""=""),"",IF(I2140="تم التسليم",IFERROR(INDEX('المحافظات'!$C$5:$C$44,MATCH($E2140,'المحافظات'!$A$5:$A$44,0)),0),IF(I2140="مرتجع",IFERROR(INDEX('المحافظات'!$D$5:$D$44,MATCH($E2140,'المحافظات'!$A$5:$A$44,0)),0),0)))</f>
        <v/>
      </c>
      <c r="O2140" s="18">
        <f>IF(AND(B2140&amp;""="",F2140&amp;""=""),"",IF(I2140="تم التسليم",K2140+L2140-M2140-N2140,IF(I2140="مرتجع",-N2140,IF(I2140="ملغي",0,""))))</f>
        <v/>
      </c>
      <c r="P2140" s="6">
        <f>IF(AND(B2140&amp;""="",F2140&amp;""=""),"",IF(NOT(ISNUMBER(MATCH(F2140,'المنتجات'!$A$5:$A$204,0))),"كود المنتج غير معروف",IF(NOT(ISNUMBER(MATCH(E2140,'المحافظات'!$A$5:$A$44,0))),"المنطقة غير معروفة",IF(K2140&lt;0,"الخصم أكبر من قيمة الطلب",IF(I2140&amp;""="","اكتب الحالة","")))))</f>
        <v/>
      </c>
    </row>
    <row r="2141">
      <c r="A2141" s="17" t="n"/>
      <c r="B2141" s="5" t="n"/>
      <c r="C2141" s="5" t="n"/>
      <c r="D2141" s="13" t="n"/>
      <c r="E2141" s="5" t="n"/>
      <c r="F2141" s="5" t="n"/>
      <c r="G2141" s="15" t="n"/>
      <c r="H2141" s="14" t="n"/>
      <c r="I2141" s="5" t="n"/>
      <c r="J2141" s="6">
        <f>IF(AND(B2141&amp;""="",F2141&amp;""=""),"",IFERROR(INDEX('المنتجات'!$B$5:$B$204,MATCH($F2141,'المنتجات'!$A$5:$A$204,0))&amp;"",""))</f>
        <v/>
      </c>
      <c r="K2141" s="18">
        <f>IF(AND(B2141&amp;""="",F2141&amp;""=""),"",IFERROR(INDEX('المنتجات'!$D$5:$D$204,MATCH($F2141,'المنتجات'!$A$5:$A$204,0))*G2141-H2141,0))</f>
        <v/>
      </c>
      <c r="L2141" s="18">
        <f>IF(AND(B2141&amp;""="",F2141&amp;""=""),"",IF(I2141="تم التسليم",IFERROR(INDEX('المحافظات'!$B$5:$B$44,MATCH($E2141,'المحافظات'!$A$5:$A$44,0)),0),0))</f>
        <v/>
      </c>
      <c r="M2141" s="18">
        <f>IF(AND(B2141&amp;""="",F2141&amp;""=""),"",IFERROR(INDEX('المنتجات'!$C$5:$C$204,MATCH($F2141,'المنتجات'!$A$5:$A$204,0))*G2141,0))</f>
        <v/>
      </c>
      <c r="N2141" s="18">
        <f>IF(AND(B2141&amp;""="",F2141&amp;""=""),"",IF(I2141="تم التسليم",IFERROR(INDEX('المحافظات'!$C$5:$C$44,MATCH($E2141,'المحافظات'!$A$5:$A$44,0)),0),IF(I2141="مرتجع",IFERROR(INDEX('المحافظات'!$D$5:$D$44,MATCH($E2141,'المحافظات'!$A$5:$A$44,0)),0),0)))</f>
        <v/>
      </c>
      <c r="O2141" s="18">
        <f>IF(AND(B2141&amp;""="",F2141&amp;""=""),"",IF(I2141="تم التسليم",K2141+L2141-M2141-N2141,IF(I2141="مرتجع",-N2141,IF(I2141="ملغي",0,""))))</f>
        <v/>
      </c>
      <c r="P2141" s="6">
        <f>IF(AND(B2141&amp;""="",F2141&amp;""=""),"",IF(NOT(ISNUMBER(MATCH(F2141,'المنتجات'!$A$5:$A$204,0))),"كود المنتج غير معروف",IF(NOT(ISNUMBER(MATCH(E2141,'المحافظات'!$A$5:$A$44,0))),"المنطقة غير معروفة",IF(K2141&lt;0,"الخصم أكبر من قيمة الطلب",IF(I2141&amp;""="","اكتب الحالة","")))))</f>
        <v/>
      </c>
    </row>
    <row r="2142">
      <c r="A2142" s="17" t="n"/>
      <c r="B2142" s="5" t="n"/>
      <c r="C2142" s="5" t="n"/>
      <c r="D2142" s="13" t="n"/>
      <c r="E2142" s="5" t="n"/>
      <c r="F2142" s="5" t="n"/>
      <c r="G2142" s="15" t="n"/>
      <c r="H2142" s="14" t="n"/>
      <c r="I2142" s="5" t="n"/>
      <c r="J2142" s="6">
        <f>IF(AND(B2142&amp;""="",F2142&amp;""=""),"",IFERROR(INDEX('المنتجات'!$B$5:$B$204,MATCH($F2142,'المنتجات'!$A$5:$A$204,0))&amp;"",""))</f>
        <v/>
      </c>
      <c r="K2142" s="18">
        <f>IF(AND(B2142&amp;""="",F2142&amp;""=""),"",IFERROR(INDEX('المنتجات'!$D$5:$D$204,MATCH($F2142,'المنتجات'!$A$5:$A$204,0))*G2142-H2142,0))</f>
        <v/>
      </c>
      <c r="L2142" s="18">
        <f>IF(AND(B2142&amp;""="",F2142&amp;""=""),"",IF(I2142="تم التسليم",IFERROR(INDEX('المحافظات'!$B$5:$B$44,MATCH($E2142,'المحافظات'!$A$5:$A$44,0)),0),0))</f>
        <v/>
      </c>
      <c r="M2142" s="18">
        <f>IF(AND(B2142&amp;""="",F2142&amp;""=""),"",IFERROR(INDEX('المنتجات'!$C$5:$C$204,MATCH($F2142,'المنتجات'!$A$5:$A$204,0))*G2142,0))</f>
        <v/>
      </c>
      <c r="N2142" s="18">
        <f>IF(AND(B2142&amp;""="",F2142&amp;""=""),"",IF(I2142="تم التسليم",IFERROR(INDEX('المحافظات'!$C$5:$C$44,MATCH($E2142,'المحافظات'!$A$5:$A$44,0)),0),IF(I2142="مرتجع",IFERROR(INDEX('المحافظات'!$D$5:$D$44,MATCH($E2142,'المحافظات'!$A$5:$A$44,0)),0),0)))</f>
        <v/>
      </c>
      <c r="O2142" s="18">
        <f>IF(AND(B2142&amp;""="",F2142&amp;""=""),"",IF(I2142="تم التسليم",K2142+L2142-M2142-N2142,IF(I2142="مرتجع",-N2142,IF(I2142="ملغي",0,""))))</f>
        <v/>
      </c>
      <c r="P2142" s="6">
        <f>IF(AND(B2142&amp;""="",F2142&amp;""=""),"",IF(NOT(ISNUMBER(MATCH(F2142,'المنتجات'!$A$5:$A$204,0))),"كود المنتج غير معروف",IF(NOT(ISNUMBER(MATCH(E2142,'المحافظات'!$A$5:$A$44,0))),"المنطقة غير معروفة",IF(K2142&lt;0,"الخصم أكبر من قيمة الطلب",IF(I2142&amp;""="","اكتب الحالة","")))))</f>
        <v/>
      </c>
    </row>
    <row r="2143">
      <c r="A2143" s="17" t="n"/>
      <c r="B2143" s="5" t="n"/>
      <c r="C2143" s="5" t="n"/>
      <c r="D2143" s="13" t="n"/>
      <c r="E2143" s="5" t="n"/>
      <c r="F2143" s="5" t="n"/>
      <c r="G2143" s="15" t="n"/>
      <c r="H2143" s="14" t="n"/>
      <c r="I2143" s="5" t="n"/>
      <c r="J2143" s="6">
        <f>IF(AND(B2143&amp;""="",F2143&amp;""=""),"",IFERROR(INDEX('المنتجات'!$B$5:$B$204,MATCH($F2143,'المنتجات'!$A$5:$A$204,0))&amp;"",""))</f>
        <v/>
      </c>
      <c r="K2143" s="18">
        <f>IF(AND(B2143&amp;""="",F2143&amp;""=""),"",IFERROR(INDEX('المنتجات'!$D$5:$D$204,MATCH($F2143,'المنتجات'!$A$5:$A$204,0))*G2143-H2143,0))</f>
        <v/>
      </c>
      <c r="L2143" s="18">
        <f>IF(AND(B2143&amp;""="",F2143&amp;""=""),"",IF(I2143="تم التسليم",IFERROR(INDEX('المحافظات'!$B$5:$B$44,MATCH($E2143,'المحافظات'!$A$5:$A$44,0)),0),0))</f>
        <v/>
      </c>
      <c r="M2143" s="18">
        <f>IF(AND(B2143&amp;""="",F2143&amp;""=""),"",IFERROR(INDEX('المنتجات'!$C$5:$C$204,MATCH($F2143,'المنتجات'!$A$5:$A$204,0))*G2143,0))</f>
        <v/>
      </c>
      <c r="N2143" s="18">
        <f>IF(AND(B2143&amp;""="",F2143&amp;""=""),"",IF(I2143="تم التسليم",IFERROR(INDEX('المحافظات'!$C$5:$C$44,MATCH($E2143,'المحافظات'!$A$5:$A$44,0)),0),IF(I2143="مرتجع",IFERROR(INDEX('المحافظات'!$D$5:$D$44,MATCH($E2143,'المحافظات'!$A$5:$A$44,0)),0),0)))</f>
        <v/>
      </c>
      <c r="O2143" s="18">
        <f>IF(AND(B2143&amp;""="",F2143&amp;""=""),"",IF(I2143="تم التسليم",K2143+L2143-M2143-N2143,IF(I2143="مرتجع",-N2143,IF(I2143="ملغي",0,""))))</f>
        <v/>
      </c>
      <c r="P2143" s="6">
        <f>IF(AND(B2143&amp;""="",F2143&amp;""=""),"",IF(NOT(ISNUMBER(MATCH(F2143,'المنتجات'!$A$5:$A$204,0))),"كود المنتج غير معروف",IF(NOT(ISNUMBER(MATCH(E2143,'المحافظات'!$A$5:$A$44,0))),"المنطقة غير معروفة",IF(K2143&lt;0,"الخصم أكبر من قيمة الطلب",IF(I2143&amp;""="","اكتب الحالة","")))))</f>
        <v/>
      </c>
    </row>
    <row r="2144">
      <c r="A2144" s="17" t="n"/>
      <c r="B2144" s="5" t="n"/>
      <c r="C2144" s="5" t="n"/>
      <c r="D2144" s="13" t="n"/>
      <c r="E2144" s="5" t="n"/>
      <c r="F2144" s="5" t="n"/>
      <c r="G2144" s="15" t="n"/>
      <c r="H2144" s="14" t="n"/>
      <c r="I2144" s="5" t="n"/>
      <c r="J2144" s="6">
        <f>IF(AND(B2144&amp;""="",F2144&amp;""=""),"",IFERROR(INDEX('المنتجات'!$B$5:$B$204,MATCH($F2144,'المنتجات'!$A$5:$A$204,0))&amp;"",""))</f>
        <v/>
      </c>
      <c r="K2144" s="18">
        <f>IF(AND(B2144&amp;""="",F2144&amp;""=""),"",IFERROR(INDEX('المنتجات'!$D$5:$D$204,MATCH($F2144,'المنتجات'!$A$5:$A$204,0))*G2144-H2144,0))</f>
        <v/>
      </c>
      <c r="L2144" s="18">
        <f>IF(AND(B2144&amp;""="",F2144&amp;""=""),"",IF(I2144="تم التسليم",IFERROR(INDEX('المحافظات'!$B$5:$B$44,MATCH($E2144,'المحافظات'!$A$5:$A$44,0)),0),0))</f>
        <v/>
      </c>
      <c r="M2144" s="18">
        <f>IF(AND(B2144&amp;""="",F2144&amp;""=""),"",IFERROR(INDEX('المنتجات'!$C$5:$C$204,MATCH($F2144,'المنتجات'!$A$5:$A$204,0))*G2144,0))</f>
        <v/>
      </c>
      <c r="N2144" s="18">
        <f>IF(AND(B2144&amp;""="",F2144&amp;""=""),"",IF(I2144="تم التسليم",IFERROR(INDEX('المحافظات'!$C$5:$C$44,MATCH($E2144,'المحافظات'!$A$5:$A$44,0)),0),IF(I2144="مرتجع",IFERROR(INDEX('المحافظات'!$D$5:$D$44,MATCH($E2144,'المحافظات'!$A$5:$A$44,0)),0),0)))</f>
        <v/>
      </c>
      <c r="O2144" s="18">
        <f>IF(AND(B2144&amp;""="",F2144&amp;""=""),"",IF(I2144="تم التسليم",K2144+L2144-M2144-N2144,IF(I2144="مرتجع",-N2144,IF(I2144="ملغي",0,""))))</f>
        <v/>
      </c>
      <c r="P2144" s="6">
        <f>IF(AND(B2144&amp;""="",F2144&amp;""=""),"",IF(NOT(ISNUMBER(MATCH(F2144,'المنتجات'!$A$5:$A$204,0))),"كود المنتج غير معروف",IF(NOT(ISNUMBER(MATCH(E2144,'المحافظات'!$A$5:$A$44,0))),"المنطقة غير معروفة",IF(K2144&lt;0,"الخصم أكبر من قيمة الطلب",IF(I2144&amp;""="","اكتب الحالة","")))))</f>
        <v/>
      </c>
    </row>
    <row r="2145">
      <c r="A2145" s="17" t="n"/>
      <c r="B2145" s="5" t="n"/>
      <c r="C2145" s="5" t="n"/>
      <c r="D2145" s="13" t="n"/>
      <c r="E2145" s="5" t="n"/>
      <c r="F2145" s="5" t="n"/>
      <c r="G2145" s="15" t="n"/>
      <c r="H2145" s="14" t="n"/>
      <c r="I2145" s="5" t="n"/>
      <c r="J2145" s="6">
        <f>IF(AND(B2145&amp;""="",F2145&amp;""=""),"",IFERROR(INDEX('المنتجات'!$B$5:$B$204,MATCH($F2145,'المنتجات'!$A$5:$A$204,0))&amp;"",""))</f>
        <v/>
      </c>
      <c r="K2145" s="18">
        <f>IF(AND(B2145&amp;""="",F2145&amp;""=""),"",IFERROR(INDEX('المنتجات'!$D$5:$D$204,MATCH($F2145,'المنتجات'!$A$5:$A$204,0))*G2145-H2145,0))</f>
        <v/>
      </c>
      <c r="L2145" s="18">
        <f>IF(AND(B2145&amp;""="",F2145&amp;""=""),"",IF(I2145="تم التسليم",IFERROR(INDEX('المحافظات'!$B$5:$B$44,MATCH($E2145,'المحافظات'!$A$5:$A$44,0)),0),0))</f>
        <v/>
      </c>
      <c r="M2145" s="18">
        <f>IF(AND(B2145&amp;""="",F2145&amp;""=""),"",IFERROR(INDEX('المنتجات'!$C$5:$C$204,MATCH($F2145,'المنتجات'!$A$5:$A$204,0))*G2145,0))</f>
        <v/>
      </c>
      <c r="N2145" s="18">
        <f>IF(AND(B2145&amp;""="",F2145&amp;""=""),"",IF(I2145="تم التسليم",IFERROR(INDEX('المحافظات'!$C$5:$C$44,MATCH($E2145,'المحافظات'!$A$5:$A$44,0)),0),IF(I2145="مرتجع",IFERROR(INDEX('المحافظات'!$D$5:$D$44,MATCH($E2145,'المحافظات'!$A$5:$A$44,0)),0),0)))</f>
        <v/>
      </c>
      <c r="O2145" s="18">
        <f>IF(AND(B2145&amp;""="",F2145&amp;""=""),"",IF(I2145="تم التسليم",K2145+L2145-M2145-N2145,IF(I2145="مرتجع",-N2145,IF(I2145="ملغي",0,""))))</f>
        <v/>
      </c>
      <c r="P2145" s="6">
        <f>IF(AND(B2145&amp;""="",F2145&amp;""=""),"",IF(NOT(ISNUMBER(MATCH(F2145,'المنتجات'!$A$5:$A$204,0))),"كود المنتج غير معروف",IF(NOT(ISNUMBER(MATCH(E2145,'المحافظات'!$A$5:$A$44,0))),"المنطقة غير معروفة",IF(K2145&lt;0,"الخصم أكبر من قيمة الطلب",IF(I2145&amp;""="","اكتب الحالة","")))))</f>
        <v/>
      </c>
    </row>
    <row r="2146">
      <c r="A2146" s="17" t="n"/>
      <c r="B2146" s="5" t="n"/>
      <c r="C2146" s="5" t="n"/>
      <c r="D2146" s="13" t="n"/>
      <c r="E2146" s="5" t="n"/>
      <c r="F2146" s="5" t="n"/>
      <c r="G2146" s="15" t="n"/>
      <c r="H2146" s="14" t="n"/>
      <c r="I2146" s="5" t="n"/>
      <c r="J2146" s="6">
        <f>IF(AND(B2146&amp;""="",F2146&amp;""=""),"",IFERROR(INDEX('المنتجات'!$B$5:$B$204,MATCH($F2146,'المنتجات'!$A$5:$A$204,0))&amp;"",""))</f>
        <v/>
      </c>
      <c r="K2146" s="18">
        <f>IF(AND(B2146&amp;""="",F2146&amp;""=""),"",IFERROR(INDEX('المنتجات'!$D$5:$D$204,MATCH($F2146,'المنتجات'!$A$5:$A$204,0))*G2146-H2146,0))</f>
        <v/>
      </c>
      <c r="L2146" s="18">
        <f>IF(AND(B2146&amp;""="",F2146&amp;""=""),"",IF(I2146="تم التسليم",IFERROR(INDEX('المحافظات'!$B$5:$B$44,MATCH($E2146,'المحافظات'!$A$5:$A$44,0)),0),0))</f>
        <v/>
      </c>
      <c r="M2146" s="18">
        <f>IF(AND(B2146&amp;""="",F2146&amp;""=""),"",IFERROR(INDEX('المنتجات'!$C$5:$C$204,MATCH($F2146,'المنتجات'!$A$5:$A$204,0))*G2146,0))</f>
        <v/>
      </c>
      <c r="N2146" s="18">
        <f>IF(AND(B2146&amp;""="",F2146&amp;""=""),"",IF(I2146="تم التسليم",IFERROR(INDEX('المحافظات'!$C$5:$C$44,MATCH($E2146,'المحافظات'!$A$5:$A$44,0)),0),IF(I2146="مرتجع",IFERROR(INDEX('المحافظات'!$D$5:$D$44,MATCH($E2146,'المحافظات'!$A$5:$A$44,0)),0),0)))</f>
        <v/>
      </c>
      <c r="O2146" s="18">
        <f>IF(AND(B2146&amp;""="",F2146&amp;""=""),"",IF(I2146="تم التسليم",K2146+L2146-M2146-N2146,IF(I2146="مرتجع",-N2146,IF(I2146="ملغي",0,""))))</f>
        <v/>
      </c>
      <c r="P2146" s="6">
        <f>IF(AND(B2146&amp;""="",F2146&amp;""=""),"",IF(NOT(ISNUMBER(MATCH(F2146,'المنتجات'!$A$5:$A$204,0))),"كود المنتج غير معروف",IF(NOT(ISNUMBER(MATCH(E2146,'المحافظات'!$A$5:$A$44,0))),"المنطقة غير معروفة",IF(K2146&lt;0,"الخصم أكبر من قيمة الطلب",IF(I2146&amp;""="","اكتب الحالة","")))))</f>
        <v/>
      </c>
    </row>
    <row r="2147">
      <c r="A2147" s="17" t="n"/>
      <c r="B2147" s="5" t="n"/>
      <c r="C2147" s="5" t="n"/>
      <c r="D2147" s="13" t="n"/>
      <c r="E2147" s="5" t="n"/>
      <c r="F2147" s="5" t="n"/>
      <c r="G2147" s="15" t="n"/>
      <c r="H2147" s="14" t="n"/>
      <c r="I2147" s="5" t="n"/>
      <c r="J2147" s="6">
        <f>IF(AND(B2147&amp;""="",F2147&amp;""=""),"",IFERROR(INDEX('المنتجات'!$B$5:$B$204,MATCH($F2147,'المنتجات'!$A$5:$A$204,0))&amp;"",""))</f>
        <v/>
      </c>
      <c r="K2147" s="18">
        <f>IF(AND(B2147&amp;""="",F2147&amp;""=""),"",IFERROR(INDEX('المنتجات'!$D$5:$D$204,MATCH($F2147,'المنتجات'!$A$5:$A$204,0))*G2147-H2147,0))</f>
        <v/>
      </c>
      <c r="L2147" s="18">
        <f>IF(AND(B2147&amp;""="",F2147&amp;""=""),"",IF(I2147="تم التسليم",IFERROR(INDEX('المحافظات'!$B$5:$B$44,MATCH($E2147,'المحافظات'!$A$5:$A$44,0)),0),0))</f>
        <v/>
      </c>
      <c r="M2147" s="18">
        <f>IF(AND(B2147&amp;""="",F2147&amp;""=""),"",IFERROR(INDEX('المنتجات'!$C$5:$C$204,MATCH($F2147,'المنتجات'!$A$5:$A$204,0))*G2147,0))</f>
        <v/>
      </c>
      <c r="N2147" s="18">
        <f>IF(AND(B2147&amp;""="",F2147&amp;""=""),"",IF(I2147="تم التسليم",IFERROR(INDEX('المحافظات'!$C$5:$C$44,MATCH($E2147,'المحافظات'!$A$5:$A$44,0)),0),IF(I2147="مرتجع",IFERROR(INDEX('المحافظات'!$D$5:$D$44,MATCH($E2147,'المحافظات'!$A$5:$A$44,0)),0),0)))</f>
        <v/>
      </c>
      <c r="O2147" s="18">
        <f>IF(AND(B2147&amp;""="",F2147&amp;""=""),"",IF(I2147="تم التسليم",K2147+L2147-M2147-N2147,IF(I2147="مرتجع",-N2147,IF(I2147="ملغي",0,""))))</f>
        <v/>
      </c>
      <c r="P2147" s="6">
        <f>IF(AND(B2147&amp;""="",F2147&amp;""=""),"",IF(NOT(ISNUMBER(MATCH(F2147,'المنتجات'!$A$5:$A$204,0))),"كود المنتج غير معروف",IF(NOT(ISNUMBER(MATCH(E2147,'المحافظات'!$A$5:$A$44,0))),"المنطقة غير معروفة",IF(K2147&lt;0,"الخصم أكبر من قيمة الطلب",IF(I2147&amp;""="","اكتب الحالة","")))))</f>
        <v/>
      </c>
    </row>
    <row r="2148">
      <c r="A2148" s="17" t="n"/>
      <c r="B2148" s="5" t="n"/>
      <c r="C2148" s="5" t="n"/>
      <c r="D2148" s="13" t="n"/>
      <c r="E2148" s="5" t="n"/>
      <c r="F2148" s="5" t="n"/>
      <c r="G2148" s="15" t="n"/>
      <c r="H2148" s="14" t="n"/>
      <c r="I2148" s="5" t="n"/>
      <c r="J2148" s="6">
        <f>IF(AND(B2148&amp;""="",F2148&amp;""=""),"",IFERROR(INDEX('المنتجات'!$B$5:$B$204,MATCH($F2148,'المنتجات'!$A$5:$A$204,0))&amp;"",""))</f>
        <v/>
      </c>
      <c r="K2148" s="18">
        <f>IF(AND(B2148&amp;""="",F2148&amp;""=""),"",IFERROR(INDEX('المنتجات'!$D$5:$D$204,MATCH($F2148,'المنتجات'!$A$5:$A$204,0))*G2148-H2148,0))</f>
        <v/>
      </c>
      <c r="L2148" s="18">
        <f>IF(AND(B2148&amp;""="",F2148&amp;""=""),"",IF(I2148="تم التسليم",IFERROR(INDEX('المحافظات'!$B$5:$B$44,MATCH($E2148,'المحافظات'!$A$5:$A$44,0)),0),0))</f>
        <v/>
      </c>
      <c r="M2148" s="18">
        <f>IF(AND(B2148&amp;""="",F2148&amp;""=""),"",IFERROR(INDEX('المنتجات'!$C$5:$C$204,MATCH($F2148,'المنتجات'!$A$5:$A$204,0))*G2148,0))</f>
        <v/>
      </c>
      <c r="N2148" s="18">
        <f>IF(AND(B2148&amp;""="",F2148&amp;""=""),"",IF(I2148="تم التسليم",IFERROR(INDEX('المحافظات'!$C$5:$C$44,MATCH($E2148,'المحافظات'!$A$5:$A$44,0)),0),IF(I2148="مرتجع",IFERROR(INDEX('المحافظات'!$D$5:$D$44,MATCH($E2148,'المحافظات'!$A$5:$A$44,0)),0),0)))</f>
        <v/>
      </c>
      <c r="O2148" s="18">
        <f>IF(AND(B2148&amp;""="",F2148&amp;""=""),"",IF(I2148="تم التسليم",K2148+L2148-M2148-N2148,IF(I2148="مرتجع",-N2148,IF(I2148="ملغي",0,""))))</f>
        <v/>
      </c>
      <c r="P2148" s="6">
        <f>IF(AND(B2148&amp;""="",F2148&amp;""=""),"",IF(NOT(ISNUMBER(MATCH(F2148,'المنتجات'!$A$5:$A$204,0))),"كود المنتج غير معروف",IF(NOT(ISNUMBER(MATCH(E2148,'المحافظات'!$A$5:$A$44,0))),"المنطقة غير معروفة",IF(K2148&lt;0,"الخصم أكبر من قيمة الطلب",IF(I2148&amp;""="","اكتب الحالة","")))))</f>
        <v/>
      </c>
    </row>
    <row r="2149">
      <c r="A2149" s="17" t="n"/>
      <c r="B2149" s="5" t="n"/>
      <c r="C2149" s="5" t="n"/>
      <c r="D2149" s="13" t="n"/>
      <c r="E2149" s="5" t="n"/>
      <c r="F2149" s="5" t="n"/>
      <c r="G2149" s="15" t="n"/>
      <c r="H2149" s="14" t="n"/>
      <c r="I2149" s="5" t="n"/>
      <c r="J2149" s="6">
        <f>IF(AND(B2149&amp;""="",F2149&amp;""=""),"",IFERROR(INDEX('المنتجات'!$B$5:$B$204,MATCH($F2149,'المنتجات'!$A$5:$A$204,0))&amp;"",""))</f>
        <v/>
      </c>
      <c r="K2149" s="18">
        <f>IF(AND(B2149&amp;""="",F2149&amp;""=""),"",IFERROR(INDEX('المنتجات'!$D$5:$D$204,MATCH($F2149,'المنتجات'!$A$5:$A$204,0))*G2149-H2149,0))</f>
        <v/>
      </c>
      <c r="L2149" s="18">
        <f>IF(AND(B2149&amp;""="",F2149&amp;""=""),"",IF(I2149="تم التسليم",IFERROR(INDEX('المحافظات'!$B$5:$B$44,MATCH($E2149,'المحافظات'!$A$5:$A$44,0)),0),0))</f>
        <v/>
      </c>
      <c r="M2149" s="18">
        <f>IF(AND(B2149&amp;""="",F2149&amp;""=""),"",IFERROR(INDEX('المنتجات'!$C$5:$C$204,MATCH($F2149,'المنتجات'!$A$5:$A$204,0))*G2149,0))</f>
        <v/>
      </c>
      <c r="N2149" s="18">
        <f>IF(AND(B2149&amp;""="",F2149&amp;""=""),"",IF(I2149="تم التسليم",IFERROR(INDEX('المحافظات'!$C$5:$C$44,MATCH($E2149,'المحافظات'!$A$5:$A$44,0)),0),IF(I2149="مرتجع",IFERROR(INDEX('المحافظات'!$D$5:$D$44,MATCH($E2149,'المحافظات'!$A$5:$A$44,0)),0),0)))</f>
        <v/>
      </c>
      <c r="O2149" s="18">
        <f>IF(AND(B2149&amp;""="",F2149&amp;""=""),"",IF(I2149="تم التسليم",K2149+L2149-M2149-N2149,IF(I2149="مرتجع",-N2149,IF(I2149="ملغي",0,""))))</f>
        <v/>
      </c>
      <c r="P2149" s="6">
        <f>IF(AND(B2149&amp;""="",F2149&amp;""=""),"",IF(NOT(ISNUMBER(MATCH(F2149,'المنتجات'!$A$5:$A$204,0))),"كود المنتج غير معروف",IF(NOT(ISNUMBER(MATCH(E2149,'المحافظات'!$A$5:$A$44,0))),"المنطقة غير معروفة",IF(K2149&lt;0,"الخصم أكبر من قيمة الطلب",IF(I2149&amp;""="","اكتب الحالة","")))))</f>
        <v/>
      </c>
    </row>
    <row r="2150">
      <c r="A2150" s="17" t="n"/>
      <c r="B2150" s="5" t="n"/>
      <c r="C2150" s="5" t="n"/>
      <c r="D2150" s="13" t="n"/>
      <c r="E2150" s="5" t="n"/>
      <c r="F2150" s="5" t="n"/>
      <c r="G2150" s="15" t="n"/>
      <c r="H2150" s="14" t="n"/>
      <c r="I2150" s="5" t="n"/>
      <c r="J2150" s="6">
        <f>IF(AND(B2150&amp;""="",F2150&amp;""=""),"",IFERROR(INDEX('المنتجات'!$B$5:$B$204,MATCH($F2150,'المنتجات'!$A$5:$A$204,0))&amp;"",""))</f>
        <v/>
      </c>
      <c r="K2150" s="18">
        <f>IF(AND(B2150&amp;""="",F2150&amp;""=""),"",IFERROR(INDEX('المنتجات'!$D$5:$D$204,MATCH($F2150,'المنتجات'!$A$5:$A$204,0))*G2150-H2150,0))</f>
        <v/>
      </c>
      <c r="L2150" s="18">
        <f>IF(AND(B2150&amp;""="",F2150&amp;""=""),"",IF(I2150="تم التسليم",IFERROR(INDEX('المحافظات'!$B$5:$B$44,MATCH($E2150,'المحافظات'!$A$5:$A$44,0)),0),0))</f>
        <v/>
      </c>
      <c r="M2150" s="18">
        <f>IF(AND(B2150&amp;""="",F2150&amp;""=""),"",IFERROR(INDEX('المنتجات'!$C$5:$C$204,MATCH($F2150,'المنتجات'!$A$5:$A$204,0))*G2150,0))</f>
        <v/>
      </c>
      <c r="N2150" s="18">
        <f>IF(AND(B2150&amp;""="",F2150&amp;""=""),"",IF(I2150="تم التسليم",IFERROR(INDEX('المحافظات'!$C$5:$C$44,MATCH($E2150,'المحافظات'!$A$5:$A$44,0)),0),IF(I2150="مرتجع",IFERROR(INDEX('المحافظات'!$D$5:$D$44,MATCH($E2150,'المحافظات'!$A$5:$A$44,0)),0),0)))</f>
        <v/>
      </c>
      <c r="O2150" s="18">
        <f>IF(AND(B2150&amp;""="",F2150&amp;""=""),"",IF(I2150="تم التسليم",K2150+L2150-M2150-N2150,IF(I2150="مرتجع",-N2150,IF(I2150="ملغي",0,""))))</f>
        <v/>
      </c>
      <c r="P2150" s="6">
        <f>IF(AND(B2150&amp;""="",F2150&amp;""=""),"",IF(NOT(ISNUMBER(MATCH(F2150,'المنتجات'!$A$5:$A$204,0))),"كود المنتج غير معروف",IF(NOT(ISNUMBER(MATCH(E2150,'المحافظات'!$A$5:$A$44,0))),"المنطقة غير معروفة",IF(K2150&lt;0,"الخصم أكبر من قيمة الطلب",IF(I2150&amp;""="","اكتب الحالة","")))))</f>
        <v/>
      </c>
    </row>
    <row r="2151">
      <c r="A2151" s="17" t="n"/>
      <c r="B2151" s="5" t="n"/>
      <c r="C2151" s="5" t="n"/>
      <c r="D2151" s="13" t="n"/>
      <c r="E2151" s="5" t="n"/>
      <c r="F2151" s="5" t="n"/>
      <c r="G2151" s="15" t="n"/>
      <c r="H2151" s="14" t="n"/>
      <c r="I2151" s="5" t="n"/>
      <c r="J2151" s="6">
        <f>IF(AND(B2151&amp;""="",F2151&amp;""=""),"",IFERROR(INDEX('المنتجات'!$B$5:$B$204,MATCH($F2151,'المنتجات'!$A$5:$A$204,0))&amp;"",""))</f>
        <v/>
      </c>
      <c r="K2151" s="18">
        <f>IF(AND(B2151&amp;""="",F2151&amp;""=""),"",IFERROR(INDEX('المنتجات'!$D$5:$D$204,MATCH($F2151,'المنتجات'!$A$5:$A$204,0))*G2151-H2151,0))</f>
        <v/>
      </c>
      <c r="L2151" s="18">
        <f>IF(AND(B2151&amp;""="",F2151&amp;""=""),"",IF(I2151="تم التسليم",IFERROR(INDEX('المحافظات'!$B$5:$B$44,MATCH($E2151,'المحافظات'!$A$5:$A$44,0)),0),0))</f>
        <v/>
      </c>
      <c r="M2151" s="18">
        <f>IF(AND(B2151&amp;""="",F2151&amp;""=""),"",IFERROR(INDEX('المنتجات'!$C$5:$C$204,MATCH($F2151,'المنتجات'!$A$5:$A$204,0))*G2151,0))</f>
        <v/>
      </c>
      <c r="N2151" s="18">
        <f>IF(AND(B2151&amp;""="",F2151&amp;""=""),"",IF(I2151="تم التسليم",IFERROR(INDEX('المحافظات'!$C$5:$C$44,MATCH($E2151,'المحافظات'!$A$5:$A$44,0)),0),IF(I2151="مرتجع",IFERROR(INDEX('المحافظات'!$D$5:$D$44,MATCH($E2151,'المحافظات'!$A$5:$A$44,0)),0),0)))</f>
        <v/>
      </c>
      <c r="O2151" s="18">
        <f>IF(AND(B2151&amp;""="",F2151&amp;""=""),"",IF(I2151="تم التسليم",K2151+L2151-M2151-N2151,IF(I2151="مرتجع",-N2151,IF(I2151="ملغي",0,""))))</f>
        <v/>
      </c>
      <c r="P2151" s="6">
        <f>IF(AND(B2151&amp;""="",F2151&amp;""=""),"",IF(NOT(ISNUMBER(MATCH(F2151,'المنتجات'!$A$5:$A$204,0))),"كود المنتج غير معروف",IF(NOT(ISNUMBER(MATCH(E2151,'المحافظات'!$A$5:$A$44,0))),"المنطقة غير معروفة",IF(K2151&lt;0,"الخصم أكبر من قيمة الطلب",IF(I2151&amp;""="","اكتب الحالة","")))))</f>
        <v/>
      </c>
    </row>
    <row r="2152">
      <c r="A2152" s="17" t="n"/>
      <c r="B2152" s="5" t="n"/>
      <c r="C2152" s="5" t="n"/>
      <c r="D2152" s="13" t="n"/>
      <c r="E2152" s="5" t="n"/>
      <c r="F2152" s="5" t="n"/>
      <c r="G2152" s="15" t="n"/>
      <c r="H2152" s="14" t="n"/>
      <c r="I2152" s="5" t="n"/>
      <c r="J2152" s="6">
        <f>IF(AND(B2152&amp;""="",F2152&amp;""=""),"",IFERROR(INDEX('المنتجات'!$B$5:$B$204,MATCH($F2152,'المنتجات'!$A$5:$A$204,0))&amp;"",""))</f>
        <v/>
      </c>
      <c r="K2152" s="18">
        <f>IF(AND(B2152&amp;""="",F2152&amp;""=""),"",IFERROR(INDEX('المنتجات'!$D$5:$D$204,MATCH($F2152,'المنتجات'!$A$5:$A$204,0))*G2152-H2152,0))</f>
        <v/>
      </c>
      <c r="L2152" s="18">
        <f>IF(AND(B2152&amp;""="",F2152&amp;""=""),"",IF(I2152="تم التسليم",IFERROR(INDEX('المحافظات'!$B$5:$B$44,MATCH($E2152,'المحافظات'!$A$5:$A$44,0)),0),0))</f>
        <v/>
      </c>
      <c r="M2152" s="18">
        <f>IF(AND(B2152&amp;""="",F2152&amp;""=""),"",IFERROR(INDEX('المنتجات'!$C$5:$C$204,MATCH($F2152,'المنتجات'!$A$5:$A$204,0))*G2152,0))</f>
        <v/>
      </c>
      <c r="N2152" s="18">
        <f>IF(AND(B2152&amp;""="",F2152&amp;""=""),"",IF(I2152="تم التسليم",IFERROR(INDEX('المحافظات'!$C$5:$C$44,MATCH($E2152,'المحافظات'!$A$5:$A$44,0)),0),IF(I2152="مرتجع",IFERROR(INDEX('المحافظات'!$D$5:$D$44,MATCH($E2152,'المحافظات'!$A$5:$A$44,0)),0),0)))</f>
        <v/>
      </c>
      <c r="O2152" s="18">
        <f>IF(AND(B2152&amp;""="",F2152&amp;""=""),"",IF(I2152="تم التسليم",K2152+L2152-M2152-N2152,IF(I2152="مرتجع",-N2152,IF(I2152="ملغي",0,""))))</f>
        <v/>
      </c>
      <c r="P2152" s="6">
        <f>IF(AND(B2152&amp;""="",F2152&amp;""=""),"",IF(NOT(ISNUMBER(MATCH(F2152,'المنتجات'!$A$5:$A$204,0))),"كود المنتج غير معروف",IF(NOT(ISNUMBER(MATCH(E2152,'المحافظات'!$A$5:$A$44,0))),"المنطقة غير معروفة",IF(K2152&lt;0,"الخصم أكبر من قيمة الطلب",IF(I2152&amp;""="","اكتب الحالة","")))))</f>
        <v/>
      </c>
    </row>
    <row r="2153">
      <c r="A2153" s="17" t="n"/>
      <c r="B2153" s="5" t="n"/>
      <c r="C2153" s="5" t="n"/>
      <c r="D2153" s="13" t="n"/>
      <c r="E2153" s="5" t="n"/>
      <c r="F2153" s="5" t="n"/>
      <c r="G2153" s="15" t="n"/>
      <c r="H2153" s="14" t="n"/>
      <c r="I2153" s="5" t="n"/>
      <c r="J2153" s="6">
        <f>IF(AND(B2153&amp;""="",F2153&amp;""=""),"",IFERROR(INDEX('المنتجات'!$B$5:$B$204,MATCH($F2153,'المنتجات'!$A$5:$A$204,0))&amp;"",""))</f>
        <v/>
      </c>
      <c r="K2153" s="18">
        <f>IF(AND(B2153&amp;""="",F2153&amp;""=""),"",IFERROR(INDEX('المنتجات'!$D$5:$D$204,MATCH($F2153,'المنتجات'!$A$5:$A$204,0))*G2153-H2153,0))</f>
        <v/>
      </c>
      <c r="L2153" s="18">
        <f>IF(AND(B2153&amp;""="",F2153&amp;""=""),"",IF(I2153="تم التسليم",IFERROR(INDEX('المحافظات'!$B$5:$B$44,MATCH($E2153,'المحافظات'!$A$5:$A$44,0)),0),0))</f>
        <v/>
      </c>
      <c r="M2153" s="18">
        <f>IF(AND(B2153&amp;""="",F2153&amp;""=""),"",IFERROR(INDEX('المنتجات'!$C$5:$C$204,MATCH($F2153,'المنتجات'!$A$5:$A$204,0))*G2153,0))</f>
        <v/>
      </c>
      <c r="N2153" s="18">
        <f>IF(AND(B2153&amp;""="",F2153&amp;""=""),"",IF(I2153="تم التسليم",IFERROR(INDEX('المحافظات'!$C$5:$C$44,MATCH($E2153,'المحافظات'!$A$5:$A$44,0)),0),IF(I2153="مرتجع",IFERROR(INDEX('المحافظات'!$D$5:$D$44,MATCH($E2153,'المحافظات'!$A$5:$A$44,0)),0),0)))</f>
        <v/>
      </c>
      <c r="O2153" s="18">
        <f>IF(AND(B2153&amp;""="",F2153&amp;""=""),"",IF(I2153="تم التسليم",K2153+L2153-M2153-N2153,IF(I2153="مرتجع",-N2153,IF(I2153="ملغي",0,""))))</f>
        <v/>
      </c>
      <c r="P2153" s="6">
        <f>IF(AND(B2153&amp;""="",F2153&amp;""=""),"",IF(NOT(ISNUMBER(MATCH(F2153,'المنتجات'!$A$5:$A$204,0))),"كود المنتج غير معروف",IF(NOT(ISNUMBER(MATCH(E2153,'المحافظات'!$A$5:$A$44,0))),"المنطقة غير معروفة",IF(K2153&lt;0,"الخصم أكبر من قيمة الطلب",IF(I2153&amp;""="","اكتب الحالة","")))))</f>
        <v/>
      </c>
    </row>
    <row r="2154">
      <c r="A2154" s="17" t="n"/>
      <c r="B2154" s="5" t="n"/>
      <c r="C2154" s="5" t="n"/>
      <c r="D2154" s="13" t="n"/>
      <c r="E2154" s="5" t="n"/>
      <c r="F2154" s="5" t="n"/>
      <c r="G2154" s="15" t="n"/>
      <c r="H2154" s="14" t="n"/>
      <c r="I2154" s="5" t="n"/>
      <c r="J2154" s="6">
        <f>IF(AND(B2154&amp;""="",F2154&amp;""=""),"",IFERROR(INDEX('المنتجات'!$B$5:$B$204,MATCH($F2154,'المنتجات'!$A$5:$A$204,0))&amp;"",""))</f>
        <v/>
      </c>
      <c r="K2154" s="18">
        <f>IF(AND(B2154&amp;""="",F2154&amp;""=""),"",IFERROR(INDEX('المنتجات'!$D$5:$D$204,MATCH($F2154,'المنتجات'!$A$5:$A$204,0))*G2154-H2154,0))</f>
        <v/>
      </c>
      <c r="L2154" s="18">
        <f>IF(AND(B2154&amp;""="",F2154&amp;""=""),"",IF(I2154="تم التسليم",IFERROR(INDEX('المحافظات'!$B$5:$B$44,MATCH($E2154,'المحافظات'!$A$5:$A$44,0)),0),0))</f>
        <v/>
      </c>
      <c r="M2154" s="18">
        <f>IF(AND(B2154&amp;""="",F2154&amp;""=""),"",IFERROR(INDEX('المنتجات'!$C$5:$C$204,MATCH($F2154,'المنتجات'!$A$5:$A$204,0))*G2154,0))</f>
        <v/>
      </c>
      <c r="N2154" s="18">
        <f>IF(AND(B2154&amp;""="",F2154&amp;""=""),"",IF(I2154="تم التسليم",IFERROR(INDEX('المحافظات'!$C$5:$C$44,MATCH($E2154,'المحافظات'!$A$5:$A$44,0)),0),IF(I2154="مرتجع",IFERROR(INDEX('المحافظات'!$D$5:$D$44,MATCH($E2154,'المحافظات'!$A$5:$A$44,0)),0),0)))</f>
        <v/>
      </c>
      <c r="O2154" s="18">
        <f>IF(AND(B2154&amp;""="",F2154&amp;""=""),"",IF(I2154="تم التسليم",K2154+L2154-M2154-N2154,IF(I2154="مرتجع",-N2154,IF(I2154="ملغي",0,""))))</f>
        <v/>
      </c>
      <c r="P2154" s="6">
        <f>IF(AND(B2154&amp;""="",F2154&amp;""=""),"",IF(NOT(ISNUMBER(MATCH(F2154,'المنتجات'!$A$5:$A$204,0))),"كود المنتج غير معروف",IF(NOT(ISNUMBER(MATCH(E2154,'المحافظات'!$A$5:$A$44,0))),"المنطقة غير معروفة",IF(K2154&lt;0,"الخصم أكبر من قيمة الطلب",IF(I2154&amp;""="","اكتب الحالة","")))))</f>
        <v/>
      </c>
    </row>
    <row r="2155">
      <c r="A2155" s="17" t="n"/>
      <c r="B2155" s="5" t="n"/>
      <c r="C2155" s="5" t="n"/>
      <c r="D2155" s="13" t="n"/>
      <c r="E2155" s="5" t="n"/>
      <c r="F2155" s="5" t="n"/>
      <c r="G2155" s="15" t="n"/>
      <c r="H2155" s="14" t="n"/>
      <c r="I2155" s="5" t="n"/>
      <c r="J2155" s="6">
        <f>IF(AND(B2155&amp;""="",F2155&amp;""=""),"",IFERROR(INDEX('المنتجات'!$B$5:$B$204,MATCH($F2155,'المنتجات'!$A$5:$A$204,0))&amp;"",""))</f>
        <v/>
      </c>
      <c r="K2155" s="18">
        <f>IF(AND(B2155&amp;""="",F2155&amp;""=""),"",IFERROR(INDEX('المنتجات'!$D$5:$D$204,MATCH($F2155,'المنتجات'!$A$5:$A$204,0))*G2155-H2155,0))</f>
        <v/>
      </c>
      <c r="L2155" s="18">
        <f>IF(AND(B2155&amp;""="",F2155&amp;""=""),"",IF(I2155="تم التسليم",IFERROR(INDEX('المحافظات'!$B$5:$B$44,MATCH($E2155,'المحافظات'!$A$5:$A$44,0)),0),0))</f>
        <v/>
      </c>
      <c r="M2155" s="18">
        <f>IF(AND(B2155&amp;""="",F2155&amp;""=""),"",IFERROR(INDEX('المنتجات'!$C$5:$C$204,MATCH($F2155,'المنتجات'!$A$5:$A$204,0))*G2155,0))</f>
        <v/>
      </c>
      <c r="N2155" s="18">
        <f>IF(AND(B2155&amp;""="",F2155&amp;""=""),"",IF(I2155="تم التسليم",IFERROR(INDEX('المحافظات'!$C$5:$C$44,MATCH($E2155,'المحافظات'!$A$5:$A$44,0)),0),IF(I2155="مرتجع",IFERROR(INDEX('المحافظات'!$D$5:$D$44,MATCH($E2155,'المحافظات'!$A$5:$A$44,0)),0),0)))</f>
        <v/>
      </c>
      <c r="O2155" s="18">
        <f>IF(AND(B2155&amp;""="",F2155&amp;""=""),"",IF(I2155="تم التسليم",K2155+L2155-M2155-N2155,IF(I2155="مرتجع",-N2155,IF(I2155="ملغي",0,""))))</f>
        <v/>
      </c>
      <c r="P2155" s="6">
        <f>IF(AND(B2155&amp;""="",F2155&amp;""=""),"",IF(NOT(ISNUMBER(MATCH(F2155,'المنتجات'!$A$5:$A$204,0))),"كود المنتج غير معروف",IF(NOT(ISNUMBER(MATCH(E2155,'المحافظات'!$A$5:$A$44,0))),"المنطقة غير معروفة",IF(K2155&lt;0,"الخصم أكبر من قيمة الطلب",IF(I2155&amp;""="","اكتب الحالة","")))))</f>
        <v/>
      </c>
    </row>
    <row r="2156">
      <c r="A2156" s="17" t="n"/>
      <c r="B2156" s="5" t="n"/>
      <c r="C2156" s="5" t="n"/>
      <c r="D2156" s="13" t="n"/>
      <c r="E2156" s="5" t="n"/>
      <c r="F2156" s="5" t="n"/>
      <c r="G2156" s="15" t="n"/>
      <c r="H2156" s="14" t="n"/>
      <c r="I2156" s="5" t="n"/>
      <c r="J2156" s="6">
        <f>IF(AND(B2156&amp;""="",F2156&amp;""=""),"",IFERROR(INDEX('المنتجات'!$B$5:$B$204,MATCH($F2156,'المنتجات'!$A$5:$A$204,0))&amp;"",""))</f>
        <v/>
      </c>
      <c r="K2156" s="18">
        <f>IF(AND(B2156&amp;""="",F2156&amp;""=""),"",IFERROR(INDEX('المنتجات'!$D$5:$D$204,MATCH($F2156,'المنتجات'!$A$5:$A$204,0))*G2156-H2156,0))</f>
        <v/>
      </c>
      <c r="L2156" s="18">
        <f>IF(AND(B2156&amp;""="",F2156&amp;""=""),"",IF(I2156="تم التسليم",IFERROR(INDEX('المحافظات'!$B$5:$B$44,MATCH($E2156,'المحافظات'!$A$5:$A$44,0)),0),0))</f>
        <v/>
      </c>
      <c r="M2156" s="18">
        <f>IF(AND(B2156&amp;""="",F2156&amp;""=""),"",IFERROR(INDEX('المنتجات'!$C$5:$C$204,MATCH($F2156,'المنتجات'!$A$5:$A$204,0))*G2156,0))</f>
        <v/>
      </c>
      <c r="N2156" s="18">
        <f>IF(AND(B2156&amp;""="",F2156&amp;""=""),"",IF(I2156="تم التسليم",IFERROR(INDEX('المحافظات'!$C$5:$C$44,MATCH($E2156,'المحافظات'!$A$5:$A$44,0)),0),IF(I2156="مرتجع",IFERROR(INDEX('المحافظات'!$D$5:$D$44,MATCH($E2156,'المحافظات'!$A$5:$A$44,0)),0),0)))</f>
        <v/>
      </c>
      <c r="O2156" s="18">
        <f>IF(AND(B2156&amp;""="",F2156&amp;""=""),"",IF(I2156="تم التسليم",K2156+L2156-M2156-N2156,IF(I2156="مرتجع",-N2156,IF(I2156="ملغي",0,""))))</f>
        <v/>
      </c>
      <c r="P2156" s="6">
        <f>IF(AND(B2156&amp;""="",F2156&amp;""=""),"",IF(NOT(ISNUMBER(MATCH(F2156,'المنتجات'!$A$5:$A$204,0))),"كود المنتج غير معروف",IF(NOT(ISNUMBER(MATCH(E2156,'المحافظات'!$A$5:$A$44,0))),"المنطقة غير معروفة",IF(K2156&lt;0,"الخصم أكبر من قيمة الطلب",IF(I2156&amp;""="","اكتب الحالة","")))))</f>
        <v/>
      </c>
    </row>
    <row r="2157">
      <c r="A2157" s="17" t="n"/>
      <c r="B2157" s="5" t="n"/>
      <c r="C2157" s="5" t="n"/>
      <c r="D2157" s="13" t="n"/>
      <c r="E2157" s="5" t="n"/>
      <c r="F2157" s="5" t="n"/>
      <c r="G2157" s="15" t="n"/>
      <c r="H2157" s="14" t="n"/>
      <c r="I2157" s="5" t="n"/>
      <c r="J2157" s="6">
        <f>IF(AND(B2157&amp;""="",F2157&amp;""=""),"",IFERROR(INDEX('المنتجات'!$B$5:$B$204,MATCH($F2157,'المنتجات'!$A$5:$A$204,0))&amp;"",""))</f>
        <v/>
      </c>
      <c r="K2157" s="18">
        <f>IF(AND(B2157&amp;""="",F2157&amp;""=""),"",IFERROR(INDEX('المنتجات'!$D$5:$D$204,MATCH($F2157,'المنتجات'!$A$5:$A$204,0))*G2157-H2157,0))</f>
        <v/>
      </c>
      <c r="L2157" s="18">
        <f>IF(AND(B2157&amp;""="",F2157&amp;""=""),"",IF(I2157="تم التسليم",IFERROR(INDEX('المحافظات'!$B$5:$B$44,MATCH($E2157,'المحافظات'!$A$5:$A$44,0)),0),0))</f>
        <v/>
      </c>
      <c r="M2157" s="18">
        <f>IF(AND(B2157&amp;""="",F2157&amp;""=""),"",IFERROR(INDEX('المنتجات'!$C$5:$C$204,MATCH($F2157,'المنتجات'!$A$5:$A$204,0))*G2157,0))</f>
        <v/>
      </c>
      <c r="N2157" s="18">
        <f>IF(AND(B2157&amp;""="",F2157&amp;""=""),"",IF(I2157="تم التسليم",IFERROR(INDEX('المحافظات'!$C$5:$C$44,MATCH($E2157,'المحافظات'!$A$5:$A$44,0)),0),IF(I2157="مرتجع",IFERROR(INDEX('المحافظات'!$D$5:$D$44,MATCH($E2157,'المحافظات'!$A$5:$A$44,0)),0),0)))</f>
        <v/>
      </c>
      <c r="O2157" s="18">
        <f>IF(AND(B2157&amp;""="",F2157&amp;""=""),"",IF(I2157="تم التسليم",K2157+L2157-M2157-N2157,IF(I2157="مرتجع",-N2157,IF(I2157="ملغي",0,""))))</f>
        <v/>
      </c>
      <c r="P2157" s="6">
        <f>IF(AND(B2157&amp;""="",F2157&amp;""=""),"",IF(NOT(ISNUMBER(MATCH(F2157,'المنتجات'!$A$5:$A$204,0))),"كود المنتج غير معروف",IF(NOT(ISNUMBER(MATCH(E2157,'المحافظات'!$A$5:$A$44,0))),"المنطقة غير معروفة",IF(K2157&lt;0,"الخصم أكبر من قيمة الطلب",IF(I2157&amp;""="","اكتب الحالة","")))))</f>
        <v/>
      </c>
    </row>
    <row r="2158">
      <c r="A2158" s="17" t="n"/>
      <c r="B2158" s="5" t="n"/>
      <c r="C2158" s="5" t="n"/>
      <c r="D2158" s="13" t="n"/>
      <c r="E2158" s="5" t="n"/>
      <c r="F2158" s="5" t="n"/>
      <c r="G2158" s="15" t="n"/>
      <c r="H2158" s="14" t="n"/>
      <c r="I2158" s="5" t="n"/>
      <c r="J2158" s="6">
        <f>IF(AND(B2158&amp;""="",F2158&amp;""=""),"",IFERROR(INDEX('المنتجات'!$B$5:$B$204,MATCH($F2158,'المنتجات'!$A$5:$A$204,0))&amp;"",""))</f>
        <v/>
      </c>
      <c r="K2158" s="18">
        <f>IF(AND(B2158&amp;""="",F2158&amp;""=""),"",IFERROR(INDEX('المنتجات'!$D$5:$D$204,MATCH($F2158,'المنتجات'!$A$5:$A$204,0))*G2158-H2158,0))</f>
        <v/>
      </c>
      <c r="L2158" s="18">
        <f>IF(AND(B2158&amp;""="",F2158&amp;""=""),"",IF(I2158="تم التسليم",IFERROR(INDEX('المحافظات'!$B$5:$B$44,MATCH($E2158,'المحافظات'!$A$5:$A$44,0)),0),0))</f>
        <v/>
      </c>
      <c r="M2158" s="18">
        <f>IF(AND(B2158&amp;""="",F2158&amp;""=""),"",IFERROR(INDEX('المنتجات'!$C$5:$C$204,MATCH($F2158,'المنتجات'!$A$5:$A$204,0))*G2158,0))</f>
        <v/>
      </c>
      <c r="N2158" s="18">
        <f>IF(AND(B2158&amp;""="",F2158&amp;""=""),"",IF(I2158="تم التسليم",IFERROR(INDEX('المحافظات'!$C$5:$C$44,MATCH($E2158,'المحافظات'!$A$5:$A$44,0)),0),IF(I2158="مرتجع",IFERROR(INDEX('المحافظات'!$D$5:$D$44,MATCH($E2158,'المحافظات'!$A$5:$A$44,0)),0),0)))</f>
        <v/>
      </c>
      <c r="O2158" s="18">
        <f>IF(AND(B2158&amp;""="",F2158&amp;""=""),"",IF(I2158="تم التسليم",K2158+L2158-M2158-N2158,IF(I2158="مرتجع",-N2158,IF(I2158="ملغي",0,""))))</f>
        <v/>
      </c>
      <c r="P2158" s="6">
        <f>IF(AND(B2158&amp;""="",F2158&amp;""=""),"",IF(NOT(ISNUMBER(MATCH(F2158,'المنتجات'!$A$5:$A$204,0))),"كود المنتج غير معروف",IF(NOT(ISNUMBER(MATCH(E2158,'المحافظات'!$A$5:$A$44,0))),"المنطقة غير معروفة",IF(K2158&lt;0,"الخصم أكبر من قيمة الطلب",IF(I2158&amp;""="","اكتب الحالة","")))))</f>
        <v/>
      </c>
    </row>
    <row r="2159">
      <c r="A2159" s="17" t="n"/>
      <c r="B2159" s="5" t="n"/>
      <c r="C2159" s="5" t="n"/>
      <c r="D2159" s="13" t="n"/>
      <c r="E2159" s="5" t="n"/>
      <c r="F2159" s="5" t="n"/>
      <c r="G2159" s="15" t="n"/>
      <c r="H2159" s="14" t="n"/>
      <c r="I2159" s="5" t="n"/>
      <c r="J2159" s="6">
        <f>IF(AND(B2159&amp;""="",F2159&amp;""=""),"",IFERROR(INDEX('المنتجات'!$B$5:$B$204,MATCH($F2159,'المنتجات'!$A$5:$A$204,0))&amp;"",""))</f>
        <v/>
      </c>
      <c r="K2159" s="18">
        <f>IF(AND(B2159&amp;""="",F2159&amp;""=""),"",IFERROR(INDEX('المنتجات'!$D$5:$D$204,MATCH($F2159,'المنتجات'!$A$5:$A$204,0))*G2159-H2159,0))</f>
        <v/>
      </c>
      <c r="L2159" s="18">
        <f>IF(AND(B2159&amp;""="",F2159&amp;""=""),"",IF(I2159="تم التسليم",IFERROR(INDEX('المحافظات'!$B$5:$B$44,MATCH($E2159,'المحافظات'!$A$5:$A$44,0)),0),0))</f>
        <v/>
      </c>
      <c r="M2159" s="18">
        <f>IF(AND(B2159&amp;""="",F2159&amp;""=""),"",IFERROR(INDEX('المنتجات'!$C$5:$C$204,MATCH($F2159,'المنتجات'!$A$5:$A$204,0))*G2159,0))</f>
        <v/>
      </c>
      <c r="N2159" s="18">
        <f>IF(AND(B2159&amp;""="",F2159&amp;""=""),"",IF(I2159="تم التسليم",IFERROR(INDEX('المحافظات'!$C$5:$C$44,MATCH($E2159,'المحافظات'!$A$5:$A$44,0)),0),IF(I2159="مرتجع",IFERROR(INDEX('المحافظات'!$D$5:$D$44,MATCH($E2159,'المحافظات'!$A$5:$A$44,0)),0),0)))</f>
        <v/>
      </c>
      <c r="O2159" s="18">
        <f>IF(AND(B2159&amp;""="",F2159&amp;""=""),"",IF(I2159="تم التسليم",K2159+L2159-M2159-N2159,IF(I2159="مرتجع",-N2159,IF(I2159="ملغي",0,""))))</f>
        <v/>
      </c>
      <c r="P2159" s="6">
        <f>IF(AND(B2159&amp;""="",F2159&amp;""=""),"",IF(NOT(ISNUMBER(MATCH(F2159,'المنتجات'!$A$5:$A$204,0))),"كود المنتج غير معروف",IF(NOT(ISNUMBER(MATCH(E2159,'المحافظات'!$A$5:$A$44,0))),"المنطقة غير معروفة",IF(K2159&lt;0,"الخصم أكبر من قيمة الطلب",IF(I2159&amp;""="","اكتب الحالة","")))))</f>
        <v/>
      </c>
    </row>
    <row r="2160">
      <c r="A2160" s="17" t="n"/>
      <c r="B2160" s="5" t="n"/>
      <c r="C2160" s="5" t="n"/>
      <c r="D2160" s="13" t="n"/>
      <c r="E2160" s="5" t="n"/>
      <c r="F2160" s="5" t="n"/>
      <c r="G2160" s="15" t="n"/>
      <c r="H2160" s="14" t="n"/>
      <c r="I2160" s="5" t="n"/>
      <c r="J2160" s="6">
        <f>IF(AND(B2160&amp;""="",F2160&amp;""=""),"",IFERROR(INDEX('المنتجات'!$B$5:$B$204,MATCH($F2160,'المنتجات'!$A$5:$A$204,0))&amp;"",""))</f>
        <v/>
      </c>
      <c r="K2160" s="18">
        <f>IF(AND(B2160&amp;""="",F2160&amp;""=""),"",IFERROR(INDEX('المنتجات'!$D$5:$D$204,MATCH($F2160,'المنتجات'!$A$5:$A$204,0))*G2160-H2160,0))</f>
        <v/>
      </c>
      <c r="L2160" s="18">
        <f>IF(AND(B2160&amp;""="",F2160&amp;""=""),"",IF(I2160="تم التسليم",IFERROR(INDEX('المحافظات'!$B$5:$B$44,MATCH($E2160,'المحافظات'!$A$5:$A$44,0)),0),0))</f>
        <v/>
      </c>
      <c r="M2160" s="18">
        <f>IF(AND(B2160&amp;""="",F2160&amp;""=""),"",IFERROR(INDEX('المنتجات'!$C$5:$C$204,MATCH($F2160,'المنتجات'!$A$5:$A$204,0))*G2160,0))</f>
        <v/>
      </c>
      <c r="N2160" s="18">
        <f>IF(AND(B2160&amp;""="",F2160&amp;""=""),"",IF(I2160="تم التسليم",IFERROR(INDEX('المحافظات'!$C$5:$C$44,MATCH($E2160,'المحافظات'!$A$5:$A$44,0)),0),IF(I2160="مرتجع",IFERROR(INDEX('المحافظات'!$D$5:$D$44,MATCH($E2160,'المحافظات'!$A$5:$A$44,0)),0),0)))</f>
        <v/>
      </c>
      <c r="O2160" s="18">
        <f>IF(AND(B2160&amp;""="",F2160&amp;""=""),"",IF(I2160="تم التسليم",K2160+L2160-M2160-N2160,IF(I2160="مرتجع",-N2160,IF(I2160="ملغي",0,""))))</f>
        <v/>
      </c>
      <c r="P2160" s="6">
        <f>IF(AND(B2160&amp;""="",F2160&amp;""=""),"",IF(NOT(ISNUMBER(MATCH(F2160,'المنتجات'!$A$5:$A$204,0))),"كود المنتج غير معروف",IF(NOT(ISNUMBER(MATCH(E2160,'المحافظات'!$A$5:$A$44,0))),"المنطقة غير معروفة",IF(K2160&lt;0,"الخصم أكبر من قيمة الطلب",IF(I2160&amp;""="","اكتب الحالة","")))))</f>
        <v/>
      </c>
    </row>
    <row r="2161">
      <c r="A2161" s="17" t="n"/>
      <c r="B2161" s="5" t="n"/>
      <c r="C2161" s="5" t="n"/>
      <c r="D2161" s="13" t="n"/>
      <c r="E2161" s="5" t="n"/>
      <c r="F2161" s="5" t="n"/>
      <c r="G2161" s="15" t="n"/>
      <c r="H2161" s="14" t="n"/>
      <c r="I2161" s="5" t="n"/>
      <c r="J2161" s="6">
        <f>IF(AND(B2161&amp;""="",F2161&amp;""=""),"",IFERROR(INDEX('المنتجات'!$B$5:$B$204,MATCH($F2161,'المنتجات'!$A$5:$A$204,0))&amp;"",""))</f>
        <v/>
      </c>
      <c r="K2161" s="18">
        <f>IF(AND(B2161&amp;""="",F2161&amp;""=""),"",IFERROR(INDEX('المنتجات'!$D$5:$D$204,MATCH($F2161,'المنتجات'!$A$5:$A$204,0))*G2161-H2161,0))</f>
        <v/>
      </c>
      <c r="L2161" s="18">
        <f>IF(AND(B2161&amp;""="",F2161&amp;""=""),"",IF(I2161="تم التسليم",IFERROR(INDEX('المحافظات'!$B$5:$B$44,MATCH($E2161,'المحافظات'!$A$5:$A$44,0)),0),0))</f>
        <v/>
      </c>
      <c r="M2161" s="18">
        <f>IF(AND(B2161&amp;""="",F2161&amp;""=""),"",IFERROR(INDEX('المنتجات'!$C$5:$C$204,MATCH($F2161,'المنتجات'!$A$5:$A$204,0))*G2161,0))</f>
        <v/>
      </c>
      <c r="N2161" s="18">
        <f>IF(AND(B2161&amp;""="",F2161&amp;""=""),"",IF(I2161="تم التسليم",IFERROR(INDEX('المحافظات'!$C$5:$C$44,MATCH($E2161,'المحافظات'!$A$5:$A$44,0)),0),IF(I2161="مرتجع",IFERROR(INDEX('المحافظات'!$D$5:$D$44,MATCH($E2161,'المحافظات'!$A$5:$A$44,0)),0),0)))</f>
        <v/>
      </c>
      <c r="O2161" s="18">
        <f>IF(AND(B2161&amp;""="",F2161&amp;""=""),"",IF(I2161="تم التسليم",K2161+L2161-M2161-N2161,IF(I2161="مرتجع",-N2161,IF(I2161="ملغي",0,""))))</f>
        <v/>
      </c>
      <c r="P2161" s="6">
        <f>IF(AND(B2161&amp;""="",F2161&amp;""=""),"",IF(NOT(ISNUMBER(MATCH(F2161,'المنتجات'!$A$5:$A$204,0))),"كود المنتج غير معروف",IF(NOT(ISNUMBER(MATCH(E2161,'المحافظات'!$A$5:$A$44,0))),"المنطقة غير معروفة",IF(K2161&lt;0,"الخصم أكبر من قيمة الطلب",IF(I2161&amp;""="","اكتب الحالة","")))))</f>
        <v/>
      </c>
    </row>
    <row r="2162">
      <c r="A2162" s="17" t="n"/>
      <c r="B2162" s="5" t="n"/>
      <c r="C2162" s="5" t="n"/>
      <c r="D2162" s="13" t="n"/>
      <c r="E2162" s="5" t="n"/>
      <c r="F2162" s="5" t="n"/>
      <c r="G2162" s="15" t="n"/>
      <c r="H2162" s="14" t="n"/>
      <c r="I2162" s="5" t="n"/>
      <c r="J2162" s="6">
        <f>IF(AND(B2162&amp;""="",F2162&amp;""=""),"",IFERROR(INDEX('المنتجات'!$B$5:$B$204,MATCH($F2162,'المنتجات'!$A$5:$A$204,0))&amp;"",""))</f>
        <v/>
      </c>
      <c r="K2162" s="18">
        <f>IF(AND(B2162&amp;""="",F2162&amp;""=""),"",IFERROR(INDEX('المنتجات'!$D$5:$D$204,MATCH($F2162,'المنتجات'!$A$5:$A$204,0))*G2162-H2162,0))</f>
        <v/>
      </c>
      <c r="L2162" s="18">
        <f>IF(AND(B2162&amp;""="",F2162&amp;""=""),"",IF(I2162="تم التسليم",IFERROR(INDEX('المحافظات'!$B$5:$B$44,MATCH($E2162,'المحافظات'!$A$5:$A$44,0)),0),0))</f>
        <v/>
      </c>
      <c r="M2162" s="18">
        <f>IF(AND(B2162&amp;""="",F2162&amp;""=""),"",IFERROR(INDEX('المنتجات'!$C$5:$C$204,MATCH($F2162,'المنتجات'!$A$5:$A$204,0))*G2162,0))</f>
        <v/>
      </c>
      <c r="N2162" s="18">
        <f>IF(AND(B2162&amp;""="",F2162&amp;""=""),"",IF(I2162="تم التسليم",IFERROR(INDEX('المحافظات'!$C$5:$C$44,MATCH($E2162,'المحافظات'!$A$5:$A$44,0)),0),IF(I2162="مرتجع",IFERROR(INDEX('المحافظات'!$D$5:$D$44,MATCH($E2162,'المحافظات'!$A$5:$A$44,0)),0),0)))</f>
        <v/>
      </c>
      <c r="O2162" s="18">
        <f>IF(AND(B2162&amp;""="",F2162&amp;""=""),"",IF(I2162="تم التسليم",K2162+L2162-M2162-N2162,IF(I2162="مرتجع",-N2162,IF(I2162="ملغي",0,""))))</f>
        <v/>
      </c>
      <c r="P2162" s="6">
        <f>IF(AND(B2162&amp;""="",F2162&amp;""=""),"",IF(NOT(ISNUMBER(MATCH(F2162,'المنتجات'!$A$5:$A$204,0))),"كود المنتج غير معروف",IF(NOT(ISNUMBER(MATCH(E2162,'المحافظات'!$A$5:$A$44,0))),"المنطقة غير معروفة",IF(K2162&lt;0,"الخصم أكبر من قيمة الطلب",IF(I2162&amp;""="","اكتب الحالة","")))))</f>
        <v/>
      </c>
    </row>
    <row r="2163">
      <c r="A2163" s="17" t="n"/>
      <c r="B2163" s="5" t="n"/>
      <c r="C2163" s="5" t="n"/>
      <c r="D2163" s="13" t="n"/>
      <c r="E2163" s="5" t="n"/>
      <c r="F2163" s="5" t="n"/>
      <c r="G2163" s="15" t="n"/>
      <c r="H2163" s="14" t="n"/>
      <c r="I2163" s="5" t="n"/>
      <c r="J2163" s="6">
        <f>IF(AND(B2163&amp;""="",F2163&amp;""=""),"",IFERROR(INDEX('المنتجات'!$B$5:$B$204,MATCH($F2163,'المنتجات'!$A$5:$A$204,0))&amp;"",""))</f>
        <v/>
      </c>
      <c r="K2163" s="18">
        <f>IF(AND(B2163&amp;""="",F2163&amp;""=""),"",IFERROR(INDEX('المنتجات'!$D$5:$D$204,MATCH($F2163,'المنتجات'!$A$5:$A$204,0))*G2163-H2163,0))</f>
        <v/>
      </c>
      <c r="L2163" s="18">
        <f>IF(AND(B2163&amp;""="",F2163&amp;""=""),"",IF(I2163="تم التسليم",IFERROR(INDEX('المحافظات'!$B$5:$B$44,MATCH($E2163,'المحافظات'!$A$5:$A$44,0)),0),0))</f>
        <v/>
      </c>
      <c r="M2163" s="18">
        <f>IF(AND(B2163&amp;""="",F2163&amp;""=""),"",IFERROR(INDEX('المنتجات'!$C$5:$C$204,MATCH($F2163,'المنتجات'!$A$5:$A$204,0))*G2163,0))</f>
        <v/>
      </c>
      <c r="N2163" s="18">
        <f>IF(AND(B2163&amp;""="",F2163&amp;""=""),"",IF(I2163="تم التسليم",IFERROR(INDEX('المحافظات'!$C$5:$C$44,MATCH($E2163,'المحافظات'!$A$5:$A$44,0)),0),IF(I2163="مرتجع",IFERROR(INDEX('المحافظات'!$D$5:$D$44,MATCH($E2163,'المحافظات'!$A$5:$A$44,0)),0),0)))</f>
        <v/>
      </c>
      <c r="O2163" s="18">
        <f>IF(AND(B2163&amp;""="",F2163&amp;""=""),"",IF(I2163="تم التسليم",K2163+L2163-M2163-N2163,IF(I2163="مرتجع",-N2163,IF(I2163="ملغي",0,""))))</f>
        <v/>
      </c>
      <c r="P2163" s="6">
        <f>IF(AND(B2163&amp;""="",F2163&amp;""=""),"",IF(NOT(ISNUMBER(MATCH(F2163,'المنتجات'!$A$5:$A$204,0))),"كود المنتج غير معروف",IF(NOT(ISNUMBER(MATCH(E2163,'المحافظات'!$A$5:$A$44,0))),"المنطقة غير معروفة",IF(K2163&lt;0,"الخصم أكبر من قيمة الطلب",IF(I2163&amp;""="","اكتب الحالة","")))))</f>
        <v/>
      </c>
    </row>
    <row r="2164">
      <c r="A2164" s="17" t="n"/>
      <c r="B2164" s="5" t="n"/>
      <c r="C2164" s="5" t="n"/>
      <c r="D2164" s="13" t="n"/>
      <c r="E2164" s="5" t="n"/>
      <c r="F2164" s="5" t="n"/>
      <c r="G2164" s="15" t="n"/>
      <c r="H2164" s="14" t="n"/>
      <c r="I2164" s="5" t="n"/>
      <c r="J2164" s="6">
        <f>IF(AND(B2164&amp;""="",F2164&amp;""=""),"",IFERROR(INDEX('المنتجات'!$B$5:$B$204,MATCH($F2164,'المنتجات'!$A$5:$A$204,0))&amp;"",""))</f>
        <v/>
      </c>
      <c r="K2164" s="18">
        <f>IF(AND(B2164&amp;""="",F2164&amp;""=""),"",IFERROR(INDEX('المنتجات'!$D$5:$D$204,MATCH($F2164,'المنتجات'!$A$5:$A$204,0))*G2164-H2164,0))</f>
        <v/>
      </c>
      <c r="L2164" s="18">
        <f>IF(AND(B2164&amp;""="",F2164&amp;""=""),"",IF(I2164="تم التسليم",IFERROR(INDEX('المحافظات'!$B$5:$B$44,MATCH($E2164,'المحافظات'!$A$5:$A$44,0)),0),0))</f>
        <v/>
      </c>
      <c r="M2164" s="18">
        <f>IF(AND(B2164&amp;""="",F2164&amp;""=""),"",IFERROR(INDEX('المنتجات'!$C$5:$C$204,MATCH($F2164,'المنتجات'!$A$5:$A$204,0))*G2164,0))</f>
        <v/>
      </c>
      <c r="N2164" s="18">
        <f>IF(AND(B2164&amp;""="",F2164&amp;""=""),"",IF(I2164="تم التسليم",IFERROR(INDEX('المحافظات'!$C$5:$C$44,MATCH($E2164,'المحافظات'!$A$5:$A$44,0)),0),IF(I2164="مرتجع",IFERROR(INDEX('المحافظات'!$D$5:$D$44,MATCH($E2164,'المحافظات'!$A$5:$A$44,0)),0),0)))</f>
        <v/>
      </c>
      <c r="O2164" s="18">
        <f>IF(AND(B2164&amp;""="",F2164&amp;""=""),"",IF(I2164="تم التسليم",K2164+L2164-M2164-N2164,IF(I2164="مرتجع",-N2164,IF(I2164="ملغي",0,""))))</f>
        <v/>
      </c>
      <c r="P2164" s="6">
        <f>IF(AND(B2164&amp;""="",F2164&amp;""=""),"",IF(NOT(ISNUMBER(MATCH(F2164,'المنتجات'!$A$5:$A$204,0))),"كود المنتج غير معروف",IF(NOT(ISNUMBER(MATCH(E2164,'المحافظات'!$A$5:$A$44,0))),"المنطقة غير معروفة",IF(K2164&lt;0,"الخصم أكبر من قيمة الطلب",IF(I2164&amp;""="","اكتب الحالة","")))))</f>
        <v/>
      </c>
    </row>
    <row r="2165">
      <c r="A2165" s="17" t="n"/>
      <c r="B2165" s="5" t="n"/>
      <c r="C2165" s="5" t="n"/>
      <c r="D2165" s="13" t="n"/>
      <c r="E2165" s="5" t="n"/>
      <c r="F2165" s="5" t="n"/>
      <c r="G2165" s="15" t="n"/>
      <c r="H2165" s="14" t="n"/>
      <c r="I2165" s="5" t="n"/>
      <c r="J2165" s="6">
        <f>IF(AND(B2165&amp;""="",F2165&amp;""=""),"",IFERROR(INDEX('المنتجات'!$B$5:$B$204,MATCH($F2165,'المنتجات'!$A$5:$A$204,0))&amp;"",""))</f>
        <v/>
      </c>
      <c r="K2165" s="18">
        <f>IF(AND(B2165&amp;""="",F2165&amp;""=""),"",IFERROR(INDEX('المنتجات'!$D$5:$D$204,MATCH($F2165,'المنتجات'!$A$5:$A$204,0))*G2165-H2165,0))</f>
        <v/>
      </c>
      <c r="L2165" s="18">
        <f>IF(AND(B2165&amp;""="",F2165&amp;""=""),"",IF(I2165="تم التسليم",IFERROR(INDEX('المحافظات'!$B$5:$B$44,MATCH($E2165,'المحافظات'!$A$5:$A$44,0)),0),0))</f>
        <v/>
      </c>
      <c r="M2165" s="18">
        <f>IF(AND(B2165&amp;""="",F2165&amp;""=""),"",IFERROR(INDEX('المنتجات'!$C$5:$C$204,MATCH($F2165,'المنتجات'!$A$5:$A$204,0))*G2165,0))</f>
        <v/>
      </c>
      <c r="N2165" s="18">
        <f>IF(AND(B2165&amp;""="",F2165&amp;""=""),"",IF(I2165="تم التسليم",IFERROR(INDEX('المحافظات'!$C$5:$C$44,MATCH($E2165,'المحافظات'!$A$5:$A$44,0)),0),IF(I2165="مرتجع",IFERROR(INDEX('المحافظات'!$D$5:$D$44,MATCH($E2165,'المحافظات'!$A$5:$A$44,0)),0),0)))</f>
        <v/>
      </c>
      <c r="O2165" s="18">
        <f>IF(AND(B2165&amp;""="",F2165&amp;""=""),"",IF(I2165="تم التسليم",K2165+L2165-M2165-N2165,IF(I2165="مرتجع",-N2165,IF(I2165="ملغي",0,""))))</f>
        <v/>
      </c>
      <c r="P2165" s="6">
        <f>IF(AND(B2165&amp;""="",F2165&amp;""=""),"",IF(NOT(ISNUMBER(MATCH(F2165,'المنتجات'!$A$5:$A$204,0))),"كود المنتج غير معروف",IF(NOT(ISNUMBER(MATCH(E2165,'المحافظات'!$A$5:$A$44,0))),"المنطقة غير معروفة",IF(K2165&lt;0,"الخصم أكبر من قيمة الطلب",IF(I2165&amp;""="","اكتب الحالة","")))))</f>
        <v/>
      </c>
    </row>
    <row r="2166">
      <c r="A2166" s="17" t="n"/>
      <c r="B2166" s="5" t="n"/>
      <c r="C2166" s="5" t="n"/>
      <c r="D2166" s="13" t="n"/>
      <c r="E2166" s="5" t="n"/>
      <c r="F2166" s="5" t="n"/>
      <c r="G2166" s="15" t="n"/>
      <c r="H2166" s="14" t="n"/>
      <c r="I2166" s="5" t="n"/>
      <c r="J2166" s="6">
        <f>IF(AND(B2166&amp;""="",F2166&amp;""=""),"",IFERROR(INDEX('المنتجات'!$B$5:$B$204,MATCH($F2166,'المنتجات'!$A$5:$A$204,0))&amp;"",""))</f>
        <v/>
      </c>
      <c r="K2166" s="18">
        <f>IF(AND(B2166&amp;""="",F2166&amp;""=""),"",IFERROR(INDEX('المنتجات'!$D$5:$D$204,MATCH($F2166,'المنتجات'!$A$5:$A$204,0))*G2166-H2166,0))</f>
        <v/>
      </c>
      <c r="L2166" s="18">
        <f>IF(AND(B2166&amp;""="",F2166&amp;""=""),"",IF(I2166="تم التسليم",IFERROR(INDEX('المحافظات'!$B$5:$B$44,MATCH($E2166,'المحافظات'!$A$5:$A$44,0)),0),0))</f>
        <v/>
      </c>
      <c r="M2166" s="18">
        <f>IF(AND(B2166&amp;""="",F2166&amp;""=""),"",IFERROR(INDEX('المنتجات'!$C$5:$C$204,MATCH($F2166,'المنتجات'!$A$5:$A$204,0))*G2166,0))</f>
        <v/>
      </c>
      <c r="N2166" s="18">
        <f>IF(AND(B2166&amp;""="",F2166&amp;""=""),"",IF(I2166="تم التسليم",IFERROR(INDEX('المحافظات'!$C$5:$C$44,MATCH($E2166,'المحافظات'!$A$5:$A$44,0)),0),IF(I2166="مرتجع",IFERROR(INDEX('المحافظات'!$D$5:$D$44,MATCH($E2166,'المحافظات'!$A$5:$A$44,0)),0),0)))</f>
        <v/>
      </c>
      <c r="O2166" s="18">
        <f>IF(AND(B2166&amp;""="",F2166&amp;""=""),"",IF(I2166="تم التسليم",K2166+L2166-M2166-N2166,IF(I2166="مرتجع",-N2166,IF(I2166="ملغي",0,""))))</f>
        <v/>
      </c>
      <c r="P2166" s="6">
        <f>IF(AND(B2166&amp;""="",F2166&amp;""=""),"",IF(NOT(ISNUMBER(MATCH(F2166,'المنتجات'!$A$5:$A$204,0))),"كود المنتج غير معروف",IF(NOT(ISNUMBER(MATCH(E2166,'المحافظات'!$A$5:$A$44,0))),"المنطقة غير معروفة",IF(K2166&lt;0,"الخصم أكبر من قيمة الطلب",IF(I2166&amp;""="","اكتب الحالة","")))))</f>
        <v/>
      </c>
    </row>
    <row r="2167">
      <c r="A2167" s="17" t="n"/>
      <c r="B2167" s="5" t="n"/>
      <c r="C2167" s="5" t="n"/>
      <c r="D2167" s="13" t="n"/>
      <c r="E2167" s="5" t="n"/>
      <c r="F2167" s="5" t="n"/>
      <c r="G2167" s="15" t="n"/>
      <c r="H2167" s="14" t="n"/>
      <c r="I2167" s="5" t="n"/>
      <c r="J2167" s="6">
        <f>IF(AND(B2167&amp;""="",F2167&amp;""=""),"",IFERROR(INDEX('المنتجات'!$B$5:$B$204,MATCH($F2167,'المنتجات'!$A$5:$A$204,0))&amp;"",""))</f>
        <v/>
      </c>
      <c r="K2167" s="18">
        <f>IF(AND(B2167&amp;""="",F2167&amp;""=""),"",IFERROR(INDEX('المنتجات'!$D$5:$D$204,MATCH($F2167,'المنتجات'!$A$5:$A$204,0))*G2167-H2167,0))</f>
        <v/>
      </c>
      <c r="L2167" s="18">
        <f>IF(AND(B2167&amp;""="",F2167&amp;""=""),"",IF(I2167="تم التسليم",IFERROR(INDEX('المحافظات'!$B$5:$B$44,MATCH($E2167,'المحافظات'!$A$5:$A$44,0)),0),0))</f>
        <v/>
      </c>
      <c r="M2167" s="18">
        <f>IF(AND(B2167&amp;""="",F2167&amp;""=""),"",IFERROR(INDEX('المنتجات'!$C$5:$C$204,MATCH($F2167,'المنتجات'!$A$5:$A$204,0))*G2167,0))</f>
        <v/>
      </c>
      <c r="N2167" s="18">
        <f>IF(AND(B2167&amp;""="",F2167&amp;""=""),"",IF(I2167="تم التسليم",IFERROR(INDEX('المحافظات'!$C$5:$C$44,MATCH($E2167,'المحافظات'!$A$5:$A$44,0)),0),IF(I2167="مرتجع",IFERROR(INDEX('المحافظات'!$D$5:$D$44,MATCH($E2167,'المحافظات'!$A$5:$A$44,0)),0),0)))</f>
        <v/>
      </c>
      <c r="O2167" s="18">
        <f>IF(AND(B2167&amp;""="",F2167&amp;""=""),"",IF(I2167="تم التسليم",K2167+L2167-M2167-N2167,IF(I2167="مرتجع",-N2167,IF(I2167="ملغي",0,""))))</f>
        <v/>
      </c>
      <c r="P2167" s="6">
        <f>IF(AND(B2167&amp;""="",F2167&amp;""=""),"",IF(NOT(ISNUMBER(MATCH(F2167,'المنتجات'!$A$5:$A$204,0))),"كود المنتج غير معروف",IF(NOT(ISNUMBER(MATCH(E2167,'المحافظات'!$A$5:$A$44,0))),"المنطقة غير معروفة",IF(K2167&lt;0,"الخصم أكبر من قيمة الطلب",IF(I2167&amp;""="","اكتب الحالة","")))))</f>
        <v/>
      </c>
    </row>
    <row r="2168">
      <c r="A2168" s="17" t="n"/>
      <c r="B2168" s="5" t="n"/>
      <c r="C2168" s="5" t="n"/>
      <c r="D2168" s="13" t="n"/>
      <c r="E2168" s="5" t="n"/>
      <c r="F2168" s="5" t="n"/>
      <c r="G2168" s="15" t="n"/>
      <c r="H2168" s="14" t="n"/>
      <c r="I2168" s="5" t="n"/>
      <c r="J2168" s="6">
        <f>IF(AND(B2168&amp;""="",F2168&amp;""=""),"",IFERROR(INDEX('المنتجات'!$B$5:$B$204,MATCH($F2168,'المنتجات'!$A$5:$A$204,0))&amp;"",""))</f>
        <v/>
      </c>
      <c r="K2168" s="18">
        <f>IF(AND(B2168&amp;""="",F2168&amp;""=""),"",IFERROR(INDEX('المنتجات'!$D$5:$D$204,MATCH($F2168,'المنتجات'!$A$5:$A$204,0))*G2168-H2168,0))</f>
        <v/>
      </c>
      <c r="L2168" s="18">
        <f>IF(AND(B2168&amp;""="",F2168&amp;""=""),"",IF(I2168="تم التسليم",IFERROR(INDEX('المحافظات'!$B$5:$B$44,MATCH($E2168,'المحافظات'!$A$5:$A$44,0)),0),0))</f>
        <v/>
      </c>
      <c r="M2168" s="18">
        <f>IF(AND(B2168&amp;""="",F2168&amp;""=""),"",IFERROR(INDEX('المنتجات'!$C$5:$C$204,MATCH($F2168,'المنتجات'!$A$5:$A$204,0))*G2168,0))</f>
        <v/>
      </c>
      <c r="N2168" s="18">
        <f>IF(AND(B2168&amp;""="",F2168&amp;""=""),"",IF(I2168="تم التسليم",IFERROR(INDEX('المحافظات'!$C$5:$C$44,MATCH($E2168,'المحافظات'!$A$5:$A$44,0)),0),IF(I2168="مرتجع",IFERROR(INDEX('المحافظات'!$D$5:$D$44,MATCH($E2168,'المحافظات'!$A$5:$A$44,0)),0),0)))</f>
        <v/>
      </c>
      <c r="O2168" s="18">
        <f>IF(AND(B2168&amp;""="",F2168&amp;""=""),"",IF(I2168="تم التسليم",K2168+L2168-M2168-N2168,IF(I2168="مرتجع",-N2168,IF(I2168="ملغي",0,""))))</f>
        <v/>
      </c>
      <c r="P2168" s="6">
        <f>IF(AND(B2168&amp;""="",F2168&amp;""=""),"",IF(NOT(ISNUMBER(MATCH(F2168,'المنتجات'!$A$5:$A$204,0))),"كود المنتج غير معروف",IF(NOT(ISNUMBER(MATCH(E2168,'المحافظات'!$A$5:$A$44,0))),"المنطقة غير معروفة",IF(K2168&lt;0,"الخصم أكبر من قيمة الطلب",IF(I2168&amp;""="","اكتب الحالة","")))))</f>
        <v/>
      </c>
    </row>
    <row r="2169">
      <c r="A2169" s="17" t="n"/>
      <c r="B2169" s="5" t="n"/>
      <c r="C2169" s="5" t="n"/>
      <c r="D2169" s="13" t="n"/>
      <c r="E2169" s="5" t="n"/>
      <c r="F2169" s="5" t="n"/>
      <c r="G2169" s="15" t="n"/>
      <c r="H2169" s="14" t="n"/>
      <c r="I2169" s="5" t="n"/>
      <c r="J2169" s="6">
        <f>IF(AND(B2169&amp;""="",F2169&amp;""=""),"",IFERROR(INDEX('المنتجات'!$B$5:$B$204,MATCH($F2169,'المنتجات'!$A$5:$A$204,0))&amp;"",""))</f>
        <v/>
      </c>
      <c r="K2169" s="18">
        <f>IF(AND(B2169&amp;""="",F2169&amp;""=""),"",IFERROR(INDEX('المنتجات'!$D$5:$D$204,MATCH($F2169,'المنتجات'!$A$5:$A$204,0))*G2169-H2169,0))</f>
        <v/>
      </c>
      <c r="L2169" s="18">
        <f>IF(AND(B2169&amp;""="",F2169&amp;""=""),"",IF(I2169="تم التسليم",IFERROR(INDEX('المحافظات'!$B$5:$B$44,MATCH($E2169,'المحافظات'!$A$5:$A$44,0)),0),0))</f>
        <v/>
      </c>
      <c r="M2169" s="18">
        <f>IF(AND(B2169&amp;""="",F2169&amp;""=""),"",IFERROR(INDEX('المنتجات'!$C$5:$C$204,MATCH($F2169,'المنتجات'!$A$5:$A$204,0))*G2169,0))</f>
        <v/>
      </c>
      <c r="N2169" s="18">
        <f>IF(AND(B2169&amp;""="",F2169&amp;""=""),"",IF(I2169="تم التسليم",IFERROR(INDEX('المحافظات'!$C$5:$C$44,MATCH($E2169,'المحافظات'!$A$5:$A$44,0)),0),IF(I2169="مرتجع",IFERROR(INDEX('المحافظات'!$D$5:$D$44,MATCH($E2169,'المحافظات'!$A$5:$A$44,0)),0),0)))</f>
        <v/>
      </c>
      <c r="O2169" s="18">
        <f>IF(AND(B2169&amp;""="",F2169&amp;""=""),"",IF(I2169="تم التسليم",K2169+L2169-M2169-N2169,IF(I2169="مرتجع",-N2169,IF(I2169="ملغي",0,""))))</f>
        <v/>
      </c>
      <c r="P2169" s="6">
        <f>IF(AND(B2169&amp;""="",F2169&amp;""=""),"",IF(NOT(ISNUMBER(MATCH(F2169,'المنتجات'!$A$5:$A$204,0))),"كود المنتج غير معروف",IF(NOT(ISNUMBER(MATCH(E2169,'المحافظات'!$A$5:$A$44,0))),"المنطقة غير معروفة",IF(K2169&lt;0,"الخصم أكبر من قيمة الطلب",IF(I2169&amp;""="","اكتب الحالة","")))))</f>
        <v/>
      </c>
    </row>
    <row r="2170">
      <c r="A2170" s="17" t="n"/>
      <c r="B2170" s="5" t="n"/>
      <c r="C2170" s="5" t="n"/>
      <c r="D2170" s="13" t="n"/>
      <c r="E2170" s="5" t="n"/>
      <c r="F2170" s="5" t="n"/>
      <c r="G2170" s="15" t="n"/>
      <c r="H2170" s="14" t="n"/>
      <c r="I2170" s="5" t="n"/>
      <c r="J2170" s="6">
        <f>IF(AND(B2170&amp;""="",F2170&amp;""=""),"",IFERROR(INDEX('المنتجات'!$B$5:$B$204,MATCH($F2170,'المنتجات'!$A$5:$A$204,0))&amp;"",""))</f>
        <v/>
      </c>
      <c r="K2170" s="18">
        <f>IF(AND(B2170&amp;""="",F2170&amp;""=""),"",IFERROR(INDEX('المنتجات'!$D$5:$D$204,MATCH($F2170,'المنتجات'!$A$5:$A$204,0))*G2170-H2170,0))</f>
        <v/>
      </c>
      <c r="L2170" s="18">
        <f>IF(AND(B2170&amp;""="",F2170&amp;""=""),"",IF(I2170="تم التسليم",IFERROR(INDEX('المحافظات'!$B$5:$B$44,MATCH($E2170,'المحافظات'!$A$5:$A$44,0)),0),0))</f>
        <v/>
      </c>
      <c r="M2170" s="18">
        <f>IF(AND(B2170&amp;""="",F2170&amp;""=""),"",IFERROR(INDEX('المنتجات'!$C$5:$C$204,MATCH($F2170,'المنتجات'!$A$5:$A$204,0))*G2170,0))</f>
        <v/>
      </c>
      <c r="N2170" s="18">
        <f>IF(AND(B2170&amp;""="",F2170&amp;""=""),"",IF(I2170="تم التسليم",IFERROR(INDEX('المحافظات'!$C$5:$C$44,MATCH($E2170,'المحافظات'!$A$5:$A$44,0)),0),IF(I2170="مرتجع",IFERROR(INDEX('المحافظات'!$D$5:$D$44,MATCH($E2170,'المحافظات'!$A$5:$A$44,0)),0),0)))</f>
        <v/>
      </c>
      <c r="O2170" s="18">
        <f>IF(AND(B2170&amp;""="",F2170&amp;""=""),"",IF(I2170="تم التسليم",K2170+L2170-M2170-N2170,IF(I2170="مرتجع",-N2170,IF(I2170="ملغي",0,""))))</f>
        <v/>
      </c>
      <c r="P2170" s="6">
        <f>IF(AND(B2170&amp;""="",F2170&amp;""=""),"",IF(NOT(ISNUMBER(MATCH(F2170,'المنتجات'!$A$5:$A$204,0))),"كود المنتج غير معروف",IF(NOT(ISNUMBER(MATCH(E2170,'المحافظات'!$A$5:$A$44,0))),"المنطقة غير معروفة",IF(K2170&lt;0,"الخصم أكبر من قيمة الطلب",IF(I2170&amp;""="","اكتب الحالة","")))))</f>
        <v/>
      </c>
    </row>
    <row r="2171">
      <c r="A2171" s="17" t="n"/>
      <c r="B2171" s="5" t="n"/>
      <c r="C2171" s="5" t="n"/>
      <c r="D2171" s="13" t="n"/>
      <c r="E2171" s="5" t="n"/>
      <c r="F2171" s="5" t="n"/>
      <c r="G2171" s="15" t="n"/>
      <c r="H2171" s="14" t="n"/>
      <c r="I2171" s="5" t="n"/>
      <c r="J2171" s="6">
        <f>IF(AND(B2171&amp;""="",F2171&amp;""=""),"",IFERROR(INDEX('المنتجات'!$B$5:$B$204,MATCH($F2171,'المنتجات'!$A$5:$A$204,0))&amp;"",""))</f>
        <v/>
      </c>
      <c r="K2171" s="18">
        <f>IF(AND(B2171&amp;""="",F2171&amp;""=""),"",IFERROR(INDEX('المنتجات'!$D$5:$D$204,MATCH($F2171,'المنتجات'!$A$5:$A$204,0))*G2171-H2171,0))</f>
        <v/>
      </c>
      <c r="L2171" s="18">
        <f>IF(AND(B2171&amp;""="",F2171&amp;""=""),"",IF(I2171="تم التسليم",IFERROR(INDEX('المحافظات'!$B$5:$B$44,MATCH($E2171,'المحافظات'!$A$5:$A$44,0)),0),0))</f>
        <v/>
      </c>
      <c r="M2171" s="18">
        <f>IF(AND(B2171&amp;""="",F2171&amp;""=""),"",IFERROR(INDEX('المنتجات'!$C$5:$C$204,MATCH($F2171,'المنتجات'!$A$5:$A$204,0))*G2171,0))</f>
        <v/>
      </c>
      <c r="N2171" s="18">
        <f>IF(AND(B2171&amp;""="",F2171&amp;""=""),"",IF(I2171="تم التسليم",IFERROR(INDEX('المحافظات'!$C$5:$C$44,MATCH($E2171,'المحافظات'!$A$5:$A$44,0)),0),IF(I2171="مرتجع",IFERROR(INDEX('المحافظات'!$D$5:$D$44,MATCH($E2171,'المحافظات'!$A$5:$A$44,0)),0),0)))</f>
        <v/>
      </c>
      <c r="O2171" s="18">
        <f>IF(AND(B2171&amp;""="",F2171&amp;""=""),"",IF(I2171="تم التسليم",K2171+L2171-M2171-N2171,IF(I2171="مرتجع",-N2171,IF(I2171="ملغي",0,""))))</f>
        <v/>
      </c>
      <c r="P2171" s="6">
        <f>IF(AND(B2171&amp;""="",F2171&amp;""=""),"",IF(NOT(ISNUMBER(MATCH(F2171,'المنتجات'!$A$5:$A$204,0))),"كود المنتج غير معروف",IF(NOT(ISNUMBER(MATCH(E2171,'المحافظات'!$A$5:$A$44,0))),"المنطقة غير معروفة",IF(K2171&lt;0,"الخصم أكبر من قيمة الطلب",IF(I2171&amp;""="","اكتب الحالة","")))))</f>
        <v/>
      </c>
    </row>
    <row r="2172">
      <c r="A2172" s="17" t="n"/>
      <c r="B2172" s="5" t="n"/>
      <c r="C2172" s="5" t="n"/>
      <c r="D2172" s="13" t="n"/>
      <c r="E2172" s="5" t="n"/>
      <c r="F2172" s="5" t="n"/>
      <c r="G2172" s="15" t="n"/>
      <c r="H2172" s="14" t="n"/>
      <c r="I2172" s="5" t="n"/>
      <c r="J2172" s="6">
        <f>IF(AND(B2172&amp;""="",F2172&amp;""=""),"",IFERROR(INDEX('المنتجات'!$B$5:$B$204,MATCH($F2172,'المنتجات'!$A$5:$A$204,0))&amp;"",""))</f>
        <v/>
      </c>
      <c r="K2172" s="18">
        <f>IF(AND(B2172&amp;""="",F2172&amp;""=""),"",IFERROR(INDEX('المنتجات'!$D$5:$D$204,MATCH($F2172,'المنتجات'!$A$5:$A$204,0))*G2172-H2172,0))</f>
        <v/>
      </c>
      <c r="L2172" s="18">
        <f>IF(AND(B2172&amp;""="",F2172&amp;""=""),"",IF(I2172="تم التسليم",IFERROR(INDEX('المحافظات'!$B$5:$B$44,MATCH($E2172,'المحافظات'!$A$5:$A$44,0)),0),0))</f>
        <v/>
      </c>
      <c r="M2172" s="18">
        <f>IF(AND(B2172&amp;""="",F2172&amp;""=""),"",IFERROR(INDEX('المنتجات'!$C$5:$C$204,MATCH($F2172,'المنتجات'!$A$5:$A$204,0))*G2172,0))</f>
        <v/>
      </c>
      <c r="N2172" s="18">
        <f>IF(AND(B2172&amp;""="",F2172&amp;""=""),"",IF(I2172="تم التسليم",IFERROR(INDEX('المحافظات'!$C$5:$C$44,MATCH($E2172,'المحافظات'!$A$5:$A$44,0)),0),IF(I2172="مرتجع",IFERROR(INDEX('المحافظات'!$D$5:$D$44,MATCH($E2172,'المحافظات'!$A$5:$A$44,0)),0),0)))</f>
        <v/>
      </c>
      <c r="O2172" s="18">
        <f>IF(AND(B2172&amp;""="",F2172&amp;""=""),"",IF(I2172="تم التسليم",K2172+L2172-M2172-N2172,IF(I2172="مرتجع",-N2172,IF(I2172="ملغي",0,""))))</f>
        <v/>
      </c>
      <c r="P2172" s="6">
        <f>IF(AND(B2172&amp;""="",F2172&amp;""=""),"",IF(NOT(ISNUMBER(MATCH(F2172,'المنتجات'!$A$5:$A$204,0))),"كود المنتج غير معروف",IF(NOT(ISNUMBER(MATCH(E2172,'المحافظات'!$A$5:$A$44,0))),"المنطقة غير معروفة",IF(K2172&lt;0,"الخصم أكبر من قيمة الطلب",IF(I2172&amp;""="","اكتب الحالة","")))))</f>
        <v/>
      </c>
    </row>
    <row r="2173">
      <c r="A2173" s="17" t="n"/>
      <c r="B2173" s="5" t="n"/>
      <c r="C2173" s="5" t="n"/>
      <c r="D2173" s="13" t="n"/>
      <c r="E2173" s="5" t="n"/>
      <c r="F2173" s="5" t="n"/>
      <c r="G2173" s="15" t="n"/>
      <c r="H2173" s="14" t="n"/>
      <c r="I2173" s="5" t="n"/>
      <c r="J2173" s="6">
        <f>IF(AND(B2173&amp;""="",F2173&amp;""=""),"",IFERROR(INDEX('المنتجات'!$B$5:$B$204,MATCH($F2173,'المنتجات'!$A$5:$A$204,0))&amp;"",""))</f>
        <v/>
      </c>
      <c r="K2173" s="18">
        <f>IF(AND(B2173&amp;""="",F2173&amp;""=""),"",IFERROR(INDEX('المنتجات'!$D$5:$D$204,MATCH($F2173,'المنتجات'!$A$5:$A$204,0))*G2173-H2173,0))</f>
        <v/>
      </c>
      <c r="L2173" s="18">
        <f>IF(AND(B2173&amp;""="",F2173&amp;""=""),"",IF(I2173="تم التسليم",IFERROR(INDEX('المحافظات'!$B$5:$B$44,MATCH($E2173,'المحافظات'!$A$5:$A$44,0)),0),0))</f>
        <v/>
      </c>
      <c r="M2173" s="18">
        <f>IF(AND(B2173&amp;""="",F2173&amp;""=""),"",IFERROR(INDEX('المنتجات'!$C$5:$C$204,MATCH($F2173,'المنتجات'!$A$5:$A$204,0))*G2173,0))</f>
        <v/>
      </c>
      <c r="N2173" s="18">
        <f>IF(AND(B2173&amp;""="",F2173&amp;""=""),"",IF(I2173="تم التسليم",IFERROR(INDEX('المحافظات'!$C$5:$C$44,MATCH($E2173,'المحافظات'!$A$5:$A$44,0)),0),IF(I2173="مرتجع",IFERROR(INDEX('المحافظات'!$D$5:$D$44,MATCH($E2173,'المحافظات'!$A$5:$A$44,0)),0),0)))</f>
        <v/>
      </c>
      <c r="O2173" s="18">
        <f>IF(AND(B2173&amp;""="",F2173&amp;""=""),"",IF(I2173="تم التسليم",K2173+L2173-M2173-N2173,IF(I2173="مرتجع",-N2173,IF(I2173="ملغي",0,""))))</f>
        <v/>
      </c>
      <c r="P2173" s="6">
        <f>IF(AND(B2173&amp;""="",F2173&amp;""=""),"",IF(NOT(ISNUMBER(MATCH(F2173,'المنتجات'!$A$5:$A$204,0))),"كود المنتج غير معروف",IF(NOT(ISNUMBER(MATCH(E2173,'المحافظات'!$A$5:$A$44,0))),"المنطقة غير معروفة",IF(K2173&lt;0,"الخصم أكبر من قيمة الطلب",IF(I2173&amp;""="","اكتب الحالة","")))))</f>
        <v/>
      </c>
    </row>
    <row r="2174">
      <c r="A2174" s="17" t="n"/>
      <c r="B2174" s="5" t="n"/>
      <c r="C2174" s="5" t="n"/>
      <c r="D2174" s="13" t="n"/>
      <c r="E2174" s="5" t="n"/>
      <c r="F2174" s="5" t="n"/>
      <c r="G2174" s="15" t="n"/>
      <c r="H2174" s="14" t="n"/>
      <c r="I2174" s="5" t="n"/>
      <c r="J2174" s="6">
        <f>IF(AND(B2174&amp;""="",F2174&amp;""=""),"",IFERROR(INDEX('المنتجات'!$B$5:$B$204,MATCH($F2174,'المنتجات'!$A$5:$A$204,0))&amp;"",""))</f>
        <v/>
      </c>
      <c r="K2174" s="18">
        <f>IF(AND(B2174&amp;""="",F2174&amp;""=""),"",IFERROR(INDEX('المنتجات'!$D$5:$D$204,MATCH($F2174,'المنتجات'!$A$5:$A$204,0))*G2174-H2174,0))</f>
        <v/>
      </c>
      <c r="L2174" s="18">
        <f>IF(AND(B2174&amp;""="",F2174&amp;""=""),"",IF(I2174="تم التسليم",IFERROR(INDEX('المحافظات'!$B$5:$B$44,MATCH($E2174,'المحافظات'!$A$5:$A$44,0)),0),0))</f>
        <v/>
      </c>
      <c r="M2174" s="18">
        <f>IF(AND(B2174&amp;""="",F2174&amp;""=""),"",IFERROR(INDEX('المنتجات'!$C$5:$C$204,MATCH($F2174,'المنتجات'!$A$5:$A$204,0))*G2174,0))</f>
        <v/>
      </c>
      <c r="N2174" s="18">
        <f>IF(AND(B2174&amp;""="",F2174&amp;""=""),"",IF(I2174="تم التسليم",IFERROR(INDEX('المحافظات'!$C$5:$C$44,MATCH($E2174,'المحافظات'!$A$5:$A$44,0)),0),IF(I2174="مرتجع",IFERROR(INDEX('المحافظات'!$D$5:$D$44,MATCH($E2174,'المحافظات'!$A$5:$A$44,0)),0),0)))</f>
        <v/>
      </c>
      <c r="O2174" s="18">
        <f>IF(AND(B2174&amp;""="",F2174&amp;""=""),"",IF(I2174="تم التسليم",K2174+L2174-M2174-N2174,IF(I2174="مرتجع",-N2174,IF(I2174="ملغي",0,""))))</f>
        <v/>
      </c>
      <c r="P2174" s="6">
        <f>IF(AND(B2174&amp;""="",F2174&amp;""=""),"",IF(NOT(ISNUMBER(MATCH(F2174,'المنتجات'!$A$5:$A$204,0))),"كود المنتج غير معروف",IF(NOT(ISNUMBER(MATCH(E2174,'المحافظات'!$A$5:$A$44,0))),"المنطقة غير معروفة",IF(K2174&lt;0,"الخصم أكبر من قيمة الطلب",IF(I2174&amp;""="","اكتب الحالة","")))))</f>
        <v/>
      </c>
    </row>
    <row r="2175">
      <c r="A2175" s="17" t="n"/>
      <c r="B2175" s="5" t="n"/>
      <c r="C2175" s="5" t="n"/>
      <c r="D2175" s="13" t="n"/>
      <c r="E2175" s="5" t="n"/>
      <c r="F2175" s="5" t="n"/>
      <c r="G2175" s="15" t="n"/>
      <c r="H2175" s="14" t="n"/>
      <c r="I2175" s="5" t="n"/>
      <c r="J2175" s="6">
        <f>IF(AND(B2175&amp;""="",F2175&amp;""=""),"",IFERROR(INDEX('المنتجات'!$B$5:$B$204,MATCH($F2175,'المنتجات'!$A$5:$A$204,0))&amp;"",""))</f>
        <v/>
      </c>
      <c r="K2175" s="18">
        <f>IF(AND(B2175&amp;""="",F2175&amp;""=""),"",IFERROR(INDEX('المنتجات'!$D$5:$D$204,MATCH($F2175,'المنتجات'!$A$5:$A$204,0))*G2175-H2175,0))</f>
        <v/>
      </c>
      <c r="L2175" s="18">
        <f>IF(AND(B2175&amp;""="",F2175&amp;""=""),"",IF(I2175="تم التسليم",IFERROR(INDEX('المحافظات'!$B$5:$B$44,MATCH($E2175,'المحافظات'!$A$5:$A$44,0)),0),0))</f>
        <v/>
      </c>
      <c r="M2175" s="18">
        <f>IF(AND(B2175&amp;""="",F2175&amp;""=""),"",IFERROR(INDEX('المنتجات'!$C$5:$C$204,MATCH($F2175,'المنتجات'!$A$5:$A$204,0))*G2175,0))</f>
        <v/>
      </c>
      <c r="N2175" s="18">
        <f>IF(AND(B2175&amp;""="",F2175&amp;""=""),"",IF(I2175="تم التسليم",IFERROR(INDEX('المحافظات'!$C$5:$C$44,MATCH($E2175,'المحافظات'!$A$5:$A$44,0)),0),IF(I2175="مرتجع",IFERROR(INDEX('المحافظات'!$D$5:$D$44,MATCH($E2175,'المحافظات'!$A$5:$A$44,0)),0),0)))</f>
        <v/>
      </c>
      <c r="O2175" s="18">
        <f>IF(AND(B2175&amp;""="",F2175&amp;""=""),"",IF(I2175="تم التسليم",K2175+L2175-M2175-N2175,IF(I2175="مرتجع",-N2175,IF(I2175="ملغي",0,""))))</f>
        <v/>
      </c>
      <c r="P2175" s="6">
        <f>IF(AND(B2175&amp;""="",F2175&amp;""=""),"",IF(NOT(ISNUMBER(MATCH(F2175,'المنتجات'!$A$5:$A$204,0))),"كود المنتج غير معروف",IF(NOT(ISNUMBER(MATCH(E2175,'المحافظات'!$A$5:$A$44,0))),"المنطقة غير معروفة",IF(K2175&lt;0,"الخصم أكبر من قيمة الطلب",IF(I2175&amp;""="","اكتب الحالة","")))))</f>
        <v/>
      </c>
    </row>
    <row r="2176">
      <c r="A2176" s="17" t="n"/>
      <c r="B2176" s="5" t="n"/>
      <c r="C2176" s="5" t="n"/>
      <c r="D2176" s="13" t="n"/>
      <c r="E2176" s="5" t="n"/>
      <c r="F2176" s="5" t="n"/>
      <c r="G2176" s="15" t="n"/>
      <c r="H2176" s="14" t="n"/>
      <c r="I2176" s="5" t="n"/>
      <c r="J2176" s="6">
        <f>IF(AND(B2176&amp;""="",F2176&amp;""=""),"",IFERROR(INDEX('المنتجات'!$B$5:$B$204,MATCH($F2176,'المنتجات'!$A$5:$A$204,0))&amp;"",""))</f>
        <v/>
      </c>
      <c r="K2176" s="18">
        <f>IF(AND(B2176&amp;""="",F2176&amp;""=""),"",IFERROR(INDEX('المنتجات'!$D$5:$D$204,MATCH($F2176,'المنتجات'!$A$5:$A$204,0))*G2176-H2176,0))</f>
        <v/>
      </c>
      <c r="L2176" s="18">
        <f>IF(AND(B2176&amp;""="",F2176&amp;""=""),"",IF(I2176="تم التسليم",IFERROR(INDEX('المحافظات'!$B$5:$B$44,MATCH($E2176,'المحافظات'!$A$5:$A$44,0)),0),0))</f>
        <v/>
      </c>
      <c r="M2176" s="18">
        <f>IF(AND(B2176&amp;""="",F2176&amp;""=""),"",IFERROR(INDEX('المنتجات'!$C$5:$C$204,MATCH($F2176,'المنتجات'!$A$5:$A$204,0))*G2176,0))</f>
        <v/>
      </c>
      <c r="N2176" s="18">
        <f>IF(AND(B2176&amp;""="",F2176&amp;""=""),"",IF(I2176="تم التسليم",IFERROR(INDEX('المحافظات'!$C$5:$C$44,MATCH($E2176,'المحافظات'!$A$5:$A$44,0)),0),IF(I2176="مرتجع",IFERROR(INDEX('المحافظات'!$D$5:$D$44,MATCH($E2176,'المحافظات'!$A$5:$A$44,0)),0),0)))</f>
        <v/>
      </c>
      <c r="O2176" s="18">
        <f>IF(AND(B2176&amp;""="",F2176&amp;""=""),"",IF(I2176="تم التسليم",K2176+L2176-M2176-N2176,IF(I2176="مرتجع",-N2176,IF(I2176="ملغي",0,""))))</f>
        <v/>
      </c>
      <c r="P2176" s="6">
        <f>IF(AND(B2176&amp;""="",F2176&amp;""=""),"",IF(NOT(ISNUMBER(MATCH(F2176,'المنتجات'!$A$5:$A$204,0))),"كود المنتج غير معروف",IF(NOT(ISNUMBER(MATCH(E2176,'المحافظات'!$A$5:$A$44,0))),"المنطقة غير معروفة",IF(K2176&lt;0,"الخصم أكبر من قيمة الطلب",IF(I2176&amp;""="","اكتب الحالة","")))))</f>
        <v/>
      </c>
    </row>
    <row r="2177">
      <c r="A2177" s="17" t="n"/>
      <c r="B2177" s="5" t="n"/>
      <c r="C2177" s="5" t="n"/>
      <c r="D2177" s="13" t="n"/>
      <c r="E2177" s="5" t="n"/>
      <c r="F2177" s="5" t="n"/>
      <c r="G2177" s="15" t="n"/>
      <c r="H2177" s="14" t="n"/>
      <c r="I2177" s="5" t="n"/>
      <c r="J2177" s="6">
        <f>IF(AND(B2177&amp;""="",F2177&amp;""=""),"",IFERROR(INDEX('المنتجات'!$B$5:$B$204,MATCH($F2177,'المنتجات'!$A$5:$A$204,0))&amp;"",""))</f>
        <v/>
      </c>
      <c r="K2177" s="18">
        <f>IF(AND(B2177&amp;""="",F2177&amp;""=""),"",IFERROR(INDEX('المنتجات'!$D$5:$D$204,MATCH($F2177,'المنتجات'!$A$5:$A$204,0))*G2177-H2177,0))</f>
        <v/>
      </c>
      <c r="L2177" s="18">
        <f>IF(AND(B2177&amp;""="",F2177&amp;""=""),"",IF(I2177="تم التسليم",IFERROR(INDEX('المحافظات'!$B$5:$B$44,MATCH($E2177,'المحافظات'!$A$5:$A$44,0)),0),0))</f>
        <v/>
      </c>
      <c r="M2177" s="18">
        <f>IF(AND(B2177&amp;""="",F2177&amp;""=""),"",IFERROR(INDEX('المنتجات'!$C$5:$C$204,MATCH($F2177,'المنتجات'!$A$5:$A$204,0))*G2177,0))</f>
        <v/>
      </c>
      <c r="N2177" s="18">
        <f>IF(AND(B2177&amp;""="",F2177&amp;""=""),"",IF(I2177="تم التسليم",IFERROR(INDEX('المحافظات'!$C$5:$C$44,MATCH($E2177,'المحافظات'!$A$5:$A$44,0)),0),IF(I2177="مرتجع",IFERROR(INDEX('المحافظات'!$D$5:$D$44,MATCH($E2177,'المحافظات'!$A$5:$A$44,0)),0),0)))</f>
        <v/>
      </c>
      <c r="O2177" s="18">
        <f>IF(AND(B2177&amp;""="",F2177&amp;""=""),"",IF(I2177="تم التسليم",K2177+L2177-M2177-N2177,IF(I2177="مرتجع",-N2177,IF(I2177="ملغي",0,""))))</f>
        <v/>
      </c>
      <c r="P2177" s="6">
        <f>IF(AND(B2177&amp;""="",F2177&amp;""=""),"",IF(NOT(ISNUMBER(MATCH(F2177,'المنتجات'!$A$5:$A$204,0))),"كود المنتج غير معروف",IF(NOT(ISNUMBER(MATCH(E2177,'المحافظات'!$A$5:$A$44,0))),"المنطقة غير معروفة",IF(K2177&lt;0,"الخصم أكبر من قيمة الطلب",IF(I2177&amp;""="","اكتب الحالة","")))))</f>
        <v/>
      </c>
    </row>
    <row r="2178">
      <c r="A2178" s="17" t="n"/>
      <c r="B2178" s="5" t="n"/>
      <c r="C2178" s="5" t="n"/>
      <c r="D2178" s="13" t="n"/>
      <c r="E2178" s="5" t="n"/>
      <c r="F2178" s="5" t="n"/>
      <c r="G2178" s="15" t="n"/>
      <c r="H2178" s="14" t="n"/>
      <c r="I2178" s="5" t="n"/>
      <c r="J2178" s="6">
        <f>IF(AND(B2178&amp;""="",F2178&amp;""=""),"",IFERROR(INDEX('المنتجات'!$B$5:$B$204,MATCH($F2178,'المنتجات'!$A$5:$A$204,0))&amp;"",""))</f>
        <v/>
      </c>
      <c r="K2178" s="18">
        <f>IF(AND(B2178&amp;""="",F2178&amp;""=""),"",IFERROR(INDEX('المنتجات'!$D$5:$D$204,MATCH($F2178,'المنتجات'!$A$5:$A$204,0))*G2178-H2178,0))</f>
        <v/>
      </c>
      <c r="L2178" s="18">
        <f>IF(AND(B2178&amp;""="",F2178&amp;""=""),"",IF(I2178="تم التسليم",IFERROR(INDEX('المحافظات'!$B$5:$B$44,MATCH($E2178,'المحافظات'!$A$5:$A$44,0)),0),0))</f>
        <v/>
      </c>
      <c r="M2178" s="18">
        <f>IF(AND(B2178&amp;""="",F2178&amp;""=""),"",IFERROR(INDEX('المنتجات'!$C$5:$C$204,MATCH($F2178,'المنتجات'!$A$5:$A$204,0))*G2178,0))</f>
        <v/>
      </c>
      <c r="N2178" s="18">
        <f>IF(AND(B2178&amp;""="",F2178&amp;""=""),"",IF(I2178="تم التسليم",IFERROR(INDEX('المحافظات'!$C$5:$C$44,MATCH($E2178,'المحافظات'!$A$5:$A$44,0)),0),IF(I2178="مرتجع",IFERROR(INDEX('المحافظات'!$D$5:$D$44,MATCH($E2178,'المحافظات'!$A$5:$A$44,0)),0),0)))</f>
        <v/>
      </c>
      <c r="O2178" s="18">
        <f>IF(AND(B2178&amp;""="",F2178&amp;""=""),"",IF(I2178="تم التسليم",K2178+L2178-M2178-N2178,IF(I2178="مرتجع",-N2178,IF(I2178="ملغي",0,""))))</f>
        <v/>
      </c>
      <c r="P2178" s="6">
        <f>IF(AND(B2178&amp;""="",F2178&amp;""=""),"",IF(NOT(ISNUMBER(MATCH(F2178,'المنتجات'!$A$5:$A$204,0))),"كود المنتج غير معروف",IF(NOT(ISNUMBER(MATCH(E2178,'المحافظات'!$A$5:$A$44,0))),"المنطقة غير معروفة",IF(K2178&lt;0,"الخصم أكبر من قيمة الطلب",IF(I2178&amp;""="","اكتب الحالة","")))))</f>
        <v/>
      </c>
    </row>
    <row r="2179">
      <c r="A2179" s="17" t="n"/>
      <c r="B2179" s="5" t="n"/>
      <c r="C2179" s="5" t="n"/>
      <c r="D2179" s="13" t="n"/>
      <c r="E2179" s="5" t="n"/>
      <c r="F2179" s="5" t="n"/>
      <c r="G2179" s="15" t="n"/>
      <c r="H2179" s="14" t="n"/>
      <c r="I2179" s="5" t="n"/>
      <c r="J2179" s="6">
        <f>IF(AND(B2179&amp;""="",F2179&amp;""=""),"",IFERROR(INDEX('المنتجات'!$B$5:$B$204,MATCH($F2179,'المنتجات'!$A$5:$A$204,0))&amp;"",""))</f>
        <v/>
      </c>
      <c r="K2179" s="18">
        <f>IF(AND(B2179&amp;""="",F2179&amp;""=""),"",IFERROR(INDEX('المنتجات'!$D$5:$D$204,MATCH($F2179,'المنتجات'!$A$5:$A$204,0))*G2179-H2179,0))</f>
        <v/>
      </c>
      <c r="L2179" s="18">
        <f>IF(AND(B2179&amp;""="",F2179&amp;""=""),"",IF(I2179="تم التسليم",IFERROR(INDEX('المحافظات'!$B$5:$B$44,MATCH($E2179,'المحافظات'!$A$5:$A$44,0)),0),0))</f>
        <v/>
      </c>
      <c r="M2179" s="18">
        <f>IF(AND(B2179&amp;""="",F2179&amp;""=""),"",IFERROR(INDEX('المنتجات'!$C$5:$C$204,MATCH($F2179,'المنتجات'!$A$5:$A$204,0))*G2179,0))</f>
        <v/>
      </c>
      <c r="N2179" s="18">
        <f>IF(AND(B2179&amp;""="",F2179&amp;""=""),"",IF(I2179="تم التسليم",IFERROR(INDEX('المحافظات'!$C$5:$C$44,MATCH($E2179,'المحافظات'!$A$5:$A$44,0)),0),IF(I2179="مرتجع",IFERROR(INDEX('المحافظات'!$D$5:$D$44,MATCH($E2179,'المحافظات'!$A$5:$A$44,0)),0),0)))</f>
        <v/>
      </c>
      <c r="O2179" s="18">
        <f>IF(AND(B2179&amp;""="",F2179&amp;""=""),"",IF(I2179="تم التسليم",K2179+L2179-M2179-N2179,IF(I2179="مرتجع",-N2179,IF(I2179="ملغي",0,""))))</f>
        <v/>
      </c>
      <c r="P2179" s="6">
        <f>IF(AND(B2179&amp;""="",F2179&amp;""=""),"",IF(NOT(ISNUMBER(MATCH(F2179,'المنتجات'!$A$5:$A$204,0))),"كود المنتج غير معروف",IF(NOT(ISNUMBER(MATCH(E2179,'المحافظات'!$A$5:$A$44,0))),"المنطقة غير معروفة",IF(K2179&lt;0,"الخصم أكبر من قيمة الطلب",IF(I2179&amp;""="","اكتب الحالة","")))))</f>
        <v/>
      </c>
    </row>
    <row r="2180">
      <c r="A2180" s="17" t="n"/>
      <c r="B2180" s="5" t="n"/>
      <c r="C2180" s="5" t="n"/>
      <c r="D2180" s="13" t="n"/>
      <c r="E2180" s="5" t="n"/>
      <c r="F2180" s="5" t="n"/>
      <c r="G2180" s="15" t="n"/>
      <c r="H2180" s="14" t="n"/>
      <c r="I2180" s="5" t="n"/>
      <c r="J2180" s="6">
        <f>IF(AND(B2180&amp;""="",F2180&amp;""=""),"",IFERROR(INDEX('المنتجات'!$B$5:$B$204,MATCH($F2180,'المنتجات'!$A$5:$A$204,0))&amp;"",""))</f>
        <v/>
      </c>
      <c r="K2180" s="18">
        <f>IF(AND(B2180&amp;""="",F2180&amp;""=""),"",IFERROR(INDEX('المنتجات'!$D$5:$D$204,MATCH($F2180,'المنتجات'!$A$5:$A$204,0))*G2180-H2180,0))</f>
        <v/>
      </c>
      <c r="L2180" s="18">
        <f>IF(AND(B2180&amp;""="",F2180&amp;""=""),"",IF(I2180="تم التسليم",IFERROR(INDEX('المحافظات'!$B$5:$B$44,MATCH($E2180,'المحافظات'!$A$5:$A$44,0)),0),0))</f>
        <v/>
      </c>
      <c r="M2180" s="18">
        <f>IF(AND(B2180&amp;""="",F2180&amp;""=""),"",IFERROR(INDEX('المنتجات'!$C$5:$C$204,MATCH($F2180,'المنتجات'!$A$5:$A$204,0))*G2180,0))</f>
        <v/>
      </c>
      <c r="N2180" s="18">
        <f>IF(AND(B2180&amp;""="",F2180&amp;""=""),"",IF(I2180="تم التسليم",IFERROR(INDEX('المحافظات'!$C$5:$C$44,MATCH($E2180,'المحافظات'!$A$5:$A$44,0)),0),IF(I2180="مرتجع",IFERROR(INDEX('المحافظات'!$D$5:$D$44,MATCH($E2180,'المحافظات'!$A$5:$A$44,0)),0),0)))</f>
        <v/>
      </c>
      <c r="O2180" s="18">
        <f>IF(AND(B2180&amp;""="",F2180&amp;""=""),"",IF(I2180="تم التسليم",K2180+L2180-M2180-N2180,IF(I2180="مرتجع",-N2180,IF(I2180="ملغي",0,""))))</f>
        <v/>
      </c>
      <c r="P2180" s="6">
        <f>IF(AND(B2180&amp;""="",F2180&amp;""=""),"",IF(NOT(ISNUMBER(MATCH(F2180,'المنتجات'!$A$5:$A$204,0))),"كود المنتج غير معروف",IF(NOT(ISNUMBER(MATCH(E2180,'المحافظات'!$A$5:$A$44,0))),"المنطقة غير معروفة",IF(K2180&lt;0,"الخصم أكبر من قيمة الطلب",IF(I2180&amp;""="","اكتب الحالة","")))))</f>
        <v/>
      </c>
    </row>
    <row r="2181">
      <c r="A2181" s="17" t="n"/>
      <c r="B2181" s="5" t="n"/>
      <c r="C2181" s="5" t="n"/>
      <c r="D2181" s="13" t="n"/>
      <c r="E2181" s="5" t="n"/>
      <c r="F2181" s="5" t="n"/>
      <c r="G2181" s="15" t="n"/>
      <c r="H2181" s="14" t="n"/>
      <c r="I2181" s="5" t="n"/>
      <c r="J2181" s="6">
        <f>IF(AND(B2181&amp;""="",F2181&amp;""=""),"",IFERROR(INDEX('المنتجات'!$B$5:$B$204,MATCH($F2181,'المنتجات'!$A$5:$A$204,0))&amp;"",""))</f>
        <v/>
      </c>
      <c r="K2181" s="18">
        <f>IF(AND(B2181&amp;""="",F2181&amp;""=""),"",IFERROR(INDEX('المنتجات'!$D$5:$D$204,MATCH($F2181,'المنتجات'!$A$5:$A$204,0))*G2181-H2181,0))</f>
        <v/>
      </c>
      <c r="L2181" s="18">
        <f>IF(AND(B2181&amp;""="",F2181&amp;""=""),"",IF(I2181="تم التسليم",IFERROR(INDEX('المحافظات'!$B$5:$B$44,MATCH($E2181,'المحافظات'!$A$5:$A$44,0)),0),0))</f>
        <v/>
      </c>
      <c r="M2181" s="18">
        <f>IF(AND(B2181&amp;""="",F2181&amp;""=""),"",IFERROR(INDEX('المنتجات'!$C$5:$C$204,MATCH($F2181,'المنتجات'!$A$5:$A$204,0))*G2181,0))</f>
        <v/>
      </c>
      <c r="N2181" s="18">
        <f>IF(AND(B2181&amp;""="",F2181&amp;""=""),"",IF(I2181="تم التسليم",IFERROR(INDEX('المحافظات'!$C$5:$C$44,MATCH($E2181,'المحافظات'!$A$5:$A$44,0)),0),IF(I2181="مرتجع",IFERROR(INDEX('المحافظات'!$D$5:$D$44,MATCH($E2181,'المحافظات'!$A$5:$A$44,0)),0),0)))</f>
        <v/>
      </c>
      <c r="O2181" s="18">
        <f>IF(AND(B2181&amp;""="",F2181&amp;""=""),"",IF(I2181="تم التسليم",K2181+L2181-M2181-N2181,IF(I2181="مرتجع",-N2181,IF(I2181="ملغي",0,""))))</f>
        <v/>
      </c>
      <c r="P2181" s="6">
        <f>IF(AND(B2181&amp;""="",F2181&amp;""=""),"",IF(NOT(ISNUMBER(MATCH(F2181,'المنتجات'!$A$5:$A$204,0))),"كود المنتج غير معروف",IF(NOT(ISNUMBER(MATCH(E2181,'المحافظات'!$A$5:$A$44,0))),"المنطقة غير معروفة",IF(K2181&lt;0,"الخصم أكبر من قيمة الطلب",IF(I2181&amp;""="","اكتب الحالة","")))))</f>
        <v/>
      </c>
    </row>
    <row r="2182">
      <c r="A2182" s="17" t="n"/>
      <c r="B2182" s="5" t="n"/>
      <c r="C2182" s="5" t="n"/>
      <c r="D2182" s="13" t="n"/>
      <c r="E2182" s="5" t="n"/>
      <c r="F2182" s="5" t="n"/>
      <c r="G2182" s="15" t="n"/>
      <c r="H2182" s="14" t="n"/>
      <c r="I2182" s="5" t="n"/>
      <c r="J2182" s="6">
        <f>IF(AND(B2182&amp;""="",F2182&amp;""=""),"",IFERROR(INDEX('المنتجات'!$B$5:$B$204,MATCH($F2182,'المنتجات'!$A$5:$A$204,0))&amp;"",""))</f>
        <v/>
      </c>
      <c r="K2182" s="18">
        <f>IF(AND(B2182&amp;""="",F2182&amp;""=""),"",IFERROR(INDEX('المنتجات'!$D$5:$D$204,MATCH($F2182,'المنتجات'!$A$5:$A$204,0))*G2182-H2182,0))</f>
        <v/>
      </c>
      <c r="L2182" s="18">
        <f>IF(AND(B2182&amp;""="",F2182&amp;""=""),"",IF(I2182="تم التسليم",IFERROR(INDEX('المحافظات'!$B$5:$B$44,MATCH($E2182,'المحافظات'!$A$5:$A$44,0)),0),0))</f>
        <v/>
      </c>
      <c r="M2182" s="18">
        <f>IF(AND(B2182&amp;""="",F2182&amp;""=""),"",IFERROR(INDEX('المنتجات'!$C$5:$C$204,MATCH($F2182,'المنتجات'!$A$5:$A$204,0))*G2182,0))</f>
        <v/>
      </c>
      <c r="N2182" s="18">
        <f>IF(AND(B2182&amp;""="",F2182&amp;""=""),"",IF(I2182="تم التسليم",IFERROR(INDEX('المحافظات'!$C$5:$C$44,MATCH($E2182,'المحافظات'!$A$5:$A$44,0)),0),IF(I2182="مرتجع",IFERROR(INDEX('المحافظات'!$D$5:$D$44,MATCH($E2182,'المحافظات'!$A$5:$A$44,0)),0),0)))</f>
        <v/>
      </c>
      <c r="O2182" s="18">
        <f>IF(AND(B2182&amp;""="",F2182&amp;""=""),"",IF(I2182="تم التسليم",K2182+L2182-M2182-N2182,IF(I2182="مرتجع",-N2182,IF(I2182="ملغي",0,""))))</f>
        <v/>
      </c>
      <c r="P2182" s="6">
        <f>IF(AND(B2182&amp;""="",F2182&amp;""=""),"",IF(NOT(ISNUMBER(MATCH(F2182,'المنتجات'!$A$5:$A$204,0))),"كود المنتج غير معروف",IF(NOT(ISNUMBER(MATCH(E2182,'المحافظات'!$A$5:$A$44,0))),"المنطقة غير معروفة",IF(K2182&lt;0,"الخصم أكبر من قيمة الطلب",IF(I2182&amp;""="","اكتب الحالة","")))))</f>
        <v/>
      </c>
    </row>
    <row r="2183">
      <c r="A2183" s="17" t="n"/>
      <c r="B2183" s="5" t="n"/>
      <c r="C2183" s="5" t="n"/>
      <c r="D2183" s="13" t="n"/>
      <c r="E2183" s="5" t="n"/>
      <c r="F2183" s="5" t="n"/>
      <c r="G2183" s="15" t="n"/>
      <c r="H2183" s="14" t="n"/>
      <c r="I2183" s="5" t="n"/>
      <c r="J2183" s="6">
        <f>IF(AND(B2183&amp;""="",F2183&amp;""=""),"",IFERROR(INDEX('المنتجات'!$B$5:$B$204,MATCH($F2183,'المنتجات'!$A$5:$A$204,0))&amp;"",""))</f>
        <v/>
      </c>
      <c r="K2183" s="18">
        <f>IF(AND(B2183&amp;""="",F2183&amp;""=""),"",IFERROR(INDEX('المنتجات'!$D$5:$D$204,MATCH($F2183,'المنتجات'!$A$5:$A$204,0))*G2183-H2183,0))</f>
        <v/>
      </c>
      <c r="L2183" s="18">
        <f>IF(AND(B2183&amp;""="",F2183&amp;""=""),"",IF(I2183="تم التسليم",IFERROR(INDEX('المحافظات'!$B$5:$B$44,MATCH($E2183,'المحافظات'!$A$5:$A$44,0)),0),0))</f>
        <v/>
      </c>
      <c r="M2183" s="18">
        <f>IF(AND(B2183&amp;""="",F2183&amp;""=""),"",IFERROR(INDEX('المنتجات'!$C$5:$C$204,MATCH($F2183,'المنتجات'!$A$5:$A$204,0))*G2183,0))</f>
        <v/>
      </c>
      <c r="N2183" s="18">
        <f>IF(AND(B2183&amp;""="",F2183&amp;""=""),"",IF(I2183="تم التسليم",IFERROR(INDEX('المحافظات'!$C$5:$C$44,MATCH($E2183,'المحافظات'!$A$5:$A$44,0)),0),IF(I2183="مرتجع",IFERROR(INDEX('المحافظات'!$D$5:$D$44,MATCH($E2183,'المحافظات'!$A$5:$A$44,0)),0),0)))</f>
        <v/>
      </c>
      <c r="O2183" s="18">
        <f>IF(AND(B2183&amp;""="",F2183&amp;""=""),"",IF(I2183="تم التسليم",K2183+L2183-M2183-N2183,IF(I2183="مرتجع",-N2183,IF(I2183="ملغي",0,""))))</f>
        <v/>
      </c>
      <c r="P2183" s="6">
        <f>IF(AND(B2183&amp;""="",F2183&amp;""=""),"",IF(NOT(ISNUMBER(MATCH(F2183,'المنتجات'!$A$5:$A$204,0))),"كود المنتج غير معروف",IF(NOT(ISNUMBER(MATCH(E2183,'المحافظات'!$A$5:$A$44,0))),"المنطقة غير معروفة",IF(K2183&lt;0,"الخصم أكبر من قيمة الطلب",IF(I2183&amp;""="","اكتب الحالة","")))))</f>
        <v/>
      </c>
    </row>
    <row r="2184">
      <c r="A2184" s="17" t="n"/>
      <c r="B2184" s="5" t="n"/>
      <c r="C2184" s="5" t="n"/>
      <c r="D2184" s="13" t="n"/>
      <c r="E2184" s="5" t="n"/>
      <c r="F2184" s="5" t="n"/>
      <c r="G2184" s="15" t="n"/>
      <c r="H2184" s="14" t="n"/>
      <c r="I2184" s="5" t="n"/>
      <c r="J2184" s="6">
        <f>IF(AND(B2184&amp;""="",F2184&amp;""=""),"",IFERROR(INDEX('المنتجات'!$B$5:$B$204,MATCH($F2184,'المنتجات'!$A$5:$A$204,0))&amp;"",""))</f>
        <v/>
      </c>
      <c r="K2184" s="18">
        <f>IF(AND(B2184&amp;""="",F2184&amp;""=""),"",IFERROR(INDEX('المنتجات'!$D$5:$D$204,MATCH($F2184,'المنتجات'!$A$5:$A$204,0))*G2184-H2184,0))</f>
        <v/>
      </c>
      <c r="L2184" s="18">
        <f>IF(AND(B2184&amp;""="",F2184&amp;""=""),"",IF(I2184="تم التسليم",IFERROR(INDEX('المحافظات'!$B$5:$B$44,MATCH($E2184,'المحافظات'!$A$5:$A$44,0)),0),0))</f>
        <v/>
      </c>
      <c r="M2184" s="18">
        <f>IF(AND(B2184&amp;""="",F2184&amp;""=""),"",IFERROR(INDEX('المنتجات'!$C$5:$C$204,MATCH($F2184,'المنتجات'!$A$5:$A$204,0))*G2184,0))</f>
        <v/>
      </c>
      <c r="N2184" s="18">
        <f>IF(AND(B2184&amp;""="",F2184&amp;""=""),"",IF(I2184="تم التسليم",IFERROR(INDEX('المحافظات'!$C$5:$C$44,MATCH($E2184,'المحافظات'!$A$5:$A$44,0)),0),IF(I2184="مرتجع",IFERROR(INDEX('المحافظات'!$D$5:$D$44,MATCH($E2184,'المحافظات'!$A$5:$A$44,0)),0),0)))</f>
        <v/>
      </c>
      <c r="O2184" s="18">
        <f>IF(AND(B2184&amp;""="",F2184&amp;""=""),"",IF(I2184="تم التسليم",K2184+L2184-M2184-N2184,IF(I2184="مرتجع",-N2184,IF(I2184="ملغي",0,""))))</f>
        <v/>
      </c>
      <c r="P2184" s="6">
        <f>IF(AND(B2184&amp;""="",F2184&amp;""=""),"",IF(NOT(ISNUMBER(MATCH(F2184,'المنتجات'!$A$5:$A$204,0))),"كود المنتج غير معروف",IF(NOT(ISNUMBER(MATCH(E2184,'المحافظات'!$A$5:$A$44,0))),"المنطقة غير معروفة",IF(K2184&lt;0,"الخصم أكبر من قيمة الطلب",IF(I2184&amp;""="","اكتب الحالة","")))))</f>
        <v/>
      </c>
    </row>
    <row r="2185">
      <c r="A2185" s="17" t="n"/>
      <c r="B2185" s="5" t="n"/>
      <c r="C2185" s="5" t="n"/>
      <c r="D2185" s="13" t="n"/>
      <c r="E2185" s="5" t="n"/>
      <c r="F2185" s="5" t="n"/>
      <c r="G2185" s="15" t="n"/>
      <c r="H2185" s="14" t="n"/>
      <c r="I2185" s="5" t="n"/>
      <c r="J2185" s="6">
        <f>IF(AND(B2185&amp;""="",F2185&amp;""=""),"",IFERROR(INDEX('المنتجات'!$B$5:$B$204,MATCH($F2185,'المنتجات'!$A$5:$A$204,0))&amp;"",""))</f>
        <v/>
      </c>
      <c r="K2185" s="18">
        <f>IF(AND(B2185&amp;""="",F2185&amp;""=""),"",IFERROR(INDEX('المنتجات'!$D$5:$D$204,MATCH($F2185,'المنتجات'!$A$5:$A$204,0))*G2185-H2185,0))</f>
        <v/>
      </c>
      <c r="L2185" s="18">
        <f>IF(AND(B2185&amp;""="",F2185&amp;""=""),"",IF(I2185="تم التسليم",IFERROR(INDEX('المحافظات'!$B$5:$B$44,MATCH($E2185,'المحافظات'!$A$5:$A$44,0)),0),0))</f>
        <v/>
      </c>
      <c r="M2185" s="18">
        <f>IF(AND(B2185&amp;""="",F2185&amp;""=""),"",IFERROR(INDEX('المنتجات'!$C$5:$C$204,MATCH($F2185,'المنتجات'!$A$5:$A$204,0))*G2185,0))</f>
        <v/>
      </c>
      <c r="N2185" s="18">
        <f>IF(AND(B2185&amp;""="",F2185&amp;""=""),"",IF(I2185="تم التسليم",IFERROR(INDEX('المحافظات'!$C$5:$C$44,MATCH($E2185,'المحافظات'!$A$5:$A$44,0)),0),IF(I2185="مرتجع",IFERROR(INDEX('المحافظات'!$D$5:$D$44,MATCH($E2185,'المحافظات'!$A$5:$A$44,0)),0),0)))</f>
        <v/>
      </c>
      <c r="O2185" s="18">
        <f>IF(AND(B2185&amp;""="",F2185&amp;""=""),"",IF(I2185="تم التسليم",K2185+L2185-M2185-N2185,IF(I2185="مرتجع",-N2185,IF(I2185="ملغي",0,""))))</f>
        <v/>
      </c>
      <c r="P2185" s="6">
        <f>IF(AND(B2185&amp;""="",F2185&amp;""=""),"",IF(NOT(ISNUMBER(MATCH(F2185,'المنتجات'!$A$5:$A$204,0))),"كود المنتج غير معروف",IF(NOT(ISNUMBER(MATCH(E2185,'المحافظات'!$A$5:$A$44,0))),"المنطقة غير معروفة",IF(K2185&lt;0,"الخصم أكبر من قيمة الطلب",IF(I2185&amp;""="","اكتب الحالة","")))))</f>
        <v/>
      </c>
    </row>
    <row r="2186">
      <c r="A2186" s="17" t="n"/>
      <c r="B2186" s="5" t="n"/>
      <c r="C2186" s="5" t="n"/>
      <c r="D2186" s="13" t="n"/>
      <c r="E2186" s="5" t="n"/>
      <c r="F2186" s="5" t="n"/>
      <c r="G2186" s="15" t="n"/>
      <c r="H2186" s="14" t="n"/>
      <c r="I2186" s="5" t="n"/>
      <c r="J2186" s="6">
        <f>IF(AND(B2186&amp;""="",F2186&amp;""=""),"",IFERROR(INDEX('المنتجات'!$B$5:$B$204,MATCH($F2186,'المنتجات'!$A$5:$A$204,0))&amp;"",""))</f>
        <v/>
      </c>
      <c r="K2186" s="18">
        <f>IF(AND(B2186&amp;""="",F2186&amp;""=""),"",IFERROR(INDEX('المنتجات'!$D$5:$D$204,MATCH($F2186,'المنتجات'!$A$5:$A$204,0))*G2186-H2186,0))</f>
        <v/>
      </c>
      <c r="L2186" s="18">
        <f>IF(AND(B2186&amp;""="",F2186&amp;""=""),"",IF(I2186="تم التسليم",IFERROR(INDEX('المحافظات'!$B$5:$B$44,MATCH($E2186,'المحافظات'!$A$5:$A$44,0)),0),0))</f>
        <v/>
      </c>
      <c r="M2186" s="18">
        <f>IF(AND(B2186&amp;""="",F2186&amp;""=""),"",IFERROR(INDEX('المنتجات'!$C$5:$C$204,MATCH($F2186,'المنتجات'!$A$5:$A$204,0))*G2186,0))</f>
        <v/>
      </c>
      <c r="N2186" s="18">
        <f>IF(AND(B2186&amp;""="",F2186&amp;""=""),"",IF(I2186="تم التسليم",IFERROR(INDEX('المحافظات'!$C$5:$C$44,MATCH($E2186,'المحافظات'!$A$5:$A$44,0)),0),IF(I2186="مرتجع",IFERROR(INDEX('المحافظات'!$D$5:$D$44,MATCH($E2186,'المحافظات'!$A$5:$A$44,0)),0),0)))</f>
        <v/>
      </c>
      <c r="O2186" s="18">
        <f>IF(AND(B2186&amp;""="",F2186&amp;""=""),"",IF(I2186="تم التسليم",K2186+L2186-M2186-N2186,IF(I2186="مرتجع",-N2186,IF(I2186="ملغي",0,""))))</f>
        <v/>
      </c>
      <c r="P2186" s="6">
        <f>IF(AND(B2186&amp;""="",F2186&amp;""=""),"",IF(NOT(ISNUMBER(MATCH(F2186,'المنتجات'!$A$5:$A$204,0))),"كود المنتج غير معروف",IF(NOT(ISNUMBER(MATCH(E2186,'المحافظات'!$A$5:$A$44,0))),"المنطقة غير معروفة",IF(K2186&lt;0,"الخصم أكبر من قيمة الطلب",IF(I2186&amp;""="","اكتب الحالة","")))))</f>
        <v/>
      </c>
    </row>
    <row r="2187">
      <c r="A2187" s="17" t="n"/>
      <c r="B2187" s="5" t="n"/>
      <c r="C2187" s="5" t="n"/>
      <c r="D2187" s="13" t="n"/>
      <c r="E2187" s="5" t="n"/>
      <c r="F2187" s="5" t="n"/>
      <c r="G2187" s="15" t="n"/>
      <c r="H2187" s="14" t="n"/>
      <c r="I2187" s="5" t="n"/>
      <c r="J2187" s="6">
        <f>IF(AND(B2187&amp;""="",F2187&amp;""=""),"",IFERROR(INDEX('المنتجات'!$B$5:$B$204,MATCH($F2187,'المنتجات'!$A$5:$A$204,0))&amp;"",""))</f>
        <v/>
      </c>
      <c r="K2187" s="18">
        <f>IF(AND(B2187&amp;""="",F2187&amp;""=""),"",IFERROR(INDEX('المنتجات'!$D$5:$D$204,MATCH($F2187,'المنتجات'!$A$5:$A$204,0))*G2187-H2187,0))</f>
        <v/>
      </c>
      <c r="L2187" s="18">
        <f>IF(AND(B2187&amp;""="",F2187&amp;""=""),"",IF(I2187="تم التسليم",IFERROR(INDEX('المحافظات'!$B$5:$B$44,MATCH($E2187,'المحافظات'!$A$5:$A$44,0)),0),0))</f>
        <v/>
      </c>
      <c r="M2187" s="18">
        <f>IF(AND(B2187&amp;""="",F2187&amp;""=""),"",IFERROR(INDEX('المنتجات'!$C$5:$C$204,MATCH($F2187,'المنتجات'!$A$5:$A$204,0))*G2187,0))</f>
        <v/>
      </c>
      <c r="N2187" s="18">
        <f>IF(AND(B2187&amp;""="",F2187&amp;""=""),"",IF(I2187="تم التسليم",IFERROR(INDEX('المحافظات'!$C$5:$C$44,MATCH($E2187,'المحافظات'!$A$5:$A$44,0)),0),IF(I2187="مرتجع",IFERROR(INDEX('المحافظات'!$D$5:$D$44,MATCH($E2187,'المحافظات'!$A$5:$A$44,0)),0),0)))</f>
        <v/>
      </c>
      <c r="O2187" s="18">
        <f>IF(AND(B2187&amp;""="",F2187&amp;""=""),"",IF(I2187="تم التسليم",K2187+L2187-M2187-N2187,IF(I2187="مرتجع",-N2187,IF(I2187="ملغي",0,""))))</f>
        <v/>
      </c>
      <c r="P2187" s="6">
        <f>IF(AND(B2187&amp;""="",F2187&amp;""=""),"",IF(NOT(ISNUMBER(MATCH(F2187,'المنتجات'!$A$5:$A$204,0))),"كود المنتج غير معروف",IF(NOT(ISNUMBER(MATCH(E2187,'المحافظات'!$A$5:$A$44,0))),"المنطقة غير معروفة",IF(K2187&lt;0,"الخصم أكبر من قيمة الطلب",IF(I2187&amp;""="","اكتب الحالة","")))))</f>
        <v/>
      </c>
    </row>
    <row r="2188">
      <c r="A2188" s="17" t="n"/>
      <c r="B2188" s="5" t="n"/>
      <c r="C2188" s="5" t="n"/>
      <c r="D2188" s="13" t="n"/>
      <c r="E2188" s="5" t="n"/>
      <c r="F2188" s="5" t="n"/>
      <c r="G2188" s="15" t="n"/>
      <c r="H2188" s="14" t="n"/>
      <c r="I2188" s="5" t="n"/>
      <c r="J2188" s="6">
        <f>IF(AND(B2188&amp;""="",F2188&amp;""=""),"",IFERROR(INDEX('المنتجات'!$B$5:$B$204,MATCH($F2188,'المنتجات'!$A$5:$A$204,0))&amp;"",""))</f>
        <v/>
      </c>
      <c r="K2188" s="18">
        <f>IF(AND(B2188&amp;""="",F2188&amp;""=""),"",IFERROR(INDEX('المنتجات'!$D$5:$D$204,MATCH($F2188,'المنتجات'!$A$5:$A$204,0))*G2188-H2188,0))</f>
        <v/>
      </c>
      <c r="L2188" s="18">
        <f>IF(AND(B2188&amp;""="",F2188&amp;""=""),"",IF(I2188="تم التسليم",IFERROR(INDEX('المحافظات'!$B$5:$B$44,MATCH($E2188,'المحافظات'!$A$5:$A$44,0)),0),0))</f>
        <v/>
      </c>
      <c r="M2188" s="18">
        <f>IF(AND(B2188&amp;""="",F2188&amp;""=""),"",IFERROR(INDEX('المنتجات'!$C$5:$C$204,MATCH($F2188,'المنتجات'!$A$5:$A$204,0))*G2188,0))</f>
        <v/>
      </c>
      <c r="N2188" s="18">
        <f>IF(AND(B2188&amp;""="",F2188&amp;""=""),"",IF(I2188="تم التسليم",IFERROR(INDEX('المحافظات'!$C$5:$C$44,MATCH($E2188,'المحافظات'!$A$5:$A$44,0)),0),IF(I2188="مرتجع",IFERROR(INDEX('المحافظات'!$D$5:$D$44,MATCH($E2188,'المحافظات'!$A$5:$A$44,0)),0),0)))</f>
        <v/>
      </c>
      <c r="O2188" s="18">
        <f>IF(AND(B2188&amp;""="",F2188&amp;""=""),"",IF(I2188="تم التسليم",K2188+L2188-M2188-N2188,IF(I2188="مرتجع",-N2188,IF(I2188="ملغي",0,""))))</f>
        <v/>
      </c>
      <c r="P2188" s="6">
        <f>IF(AND(B2188&amp;""="",F2188&amp;""=""),"",IF(NOT(ISNUMBER(MATCH(F2188,'المنتجات'!$A$5:$A$204,0))),"كود المنتج غير معروف",IF(NOT(ISNUMBER(MATCH(E2188,'المحافظات'!$A$5:$A$44,0))),"المنطقة غير معروفة",IF(K2188&lt;0,"الخصم أكبر من قيمة الطلب",IF(I2188&amp;""="","اكتب الحالة","")))))</f>
        <v/>
      </c>
    </row>
    <row r="2189">
      <c r="A2189" s="17" t="n"/>
      <c r="B2189" s="5" t="n"/>
      <c r="C2189" s="5" t="n"/>
      <c r="D2189" s="13" t="n"/>
      <c r="E2189" s="5" t="n"/>
      <c r="F2189" s="5" t="n"/>
      <c r="G2189" s="15" t="n"/>
      <c r="H2189" s="14" t="n"/>
      <c r="I2189" s="5" t="n"/>
      <c r="J2189" s="6">
        <f>IF(AND(B2189&amp;""="",F2189&amp;""=""),"",IFERROR(INDEX('المنتجات'!$B$5:$B$204,MATCH($F2189,'المنتجات'!$A$5:$A$204,0))&amp;"",""))</f>
        <v/>
      </c>
      <c r="K2189" s="18">
        <f>IF(AND(B2189&amp;""="",F2189&amp;""=""),"",IFERROR(INDEX('المنتجات'!$D$5:$D$204,MATCH($F2189,'المنتجات'!$A$5:$A$204,0))*G2189-H2189,0))</f>
        <v/>
      </c>
      <c r="L2189" s="18">
        <f>IF(AND(B2189&amp;""="",F2189&amp;""=""),"",IF(I2189="تم التسليم",IFERROR(INDEX('المحافظات'!$B$5:$B$44,MATCH($E2189,'المحافظات'!$A$5:$A$44,0)),0),0))</f>
        <v/>
      </c>
      <c r="M2189" s="18">
        <f>IF(AND(B2189&amp;""="",F2189&amp;""=""),"",IFERROR(INDEX('المنتجات'!$C$5:$C$204,MATCH($F2189,'المنتجات'!$A$5:$A$204,0))*G2189,0))</f>
        <v/>
      </c>
      <c r="N2189" s="18">
        <f>IF(AND(B2189&amp;""="",F2189&amp;""=""),"",IF(I2189="تم التسليم",IFERROR(INDEX('المحافظات'!$C$5:$C$44,MATCH($E2189,'المحافظات'!$A$5:$A$44,0)),0),IF(I2189="مرتجع",IFERROR(INDEX('المحافظات'!$D$5:$D$44,MATCH($E2189,'المحافظات'!$A$5:$A$44,0)),0),0)))</f>
        <v/>
      </c>
      <c r="O2189" s="18">
        <f>IF(AND(B2189&amp;""="",F2189&amp;""=""),"",IF(I2189="تم التسليم",K2189+L2189-M2189-N2189,IF(I2189="مرتجع",-N2189,IF(I2189="ملغي",0,""))))</f>
        <v/>
      </c>
      <c r="P2189" s="6">
        <f>IF(AND(B2189&amp;""="",F2189&amp;""=""),"",IF(NOT(ISNUMBER(MATCH(F2189,'المنتجات'!$A$5:$A$204,0))),"كود المنتج غير معروف",IF(NOT(ISNUMBER(MATCH(E2189,'المحافظات'!$A$5:$A$44,0))),"المنطقة غير معروفة",IF(K2189&lt;0,"الخصم أكبر من قيمة الطلب",IF(I2189&amp;""="","اكتب الحالة","")))))</f>
        <v/>
      </c>
    </row>
    <row r="2190">
      <c r="A2190" s="17" t="n"/>
      <c r="B2190" s="5" t="n"/>
      <c r="C2190" s="5" t="n"/>
      <c r="D2190" s="13" t="n"/>
      <c r="E2190" s="5" t="n"/>
      <c r="F2190" s="5" t="n"/>
      <c r="G2190" s="15" t="n"/>
      <c r="H2190" s="14" t="n"/>
      <c r="I2190" s="5" t="n"/>
      <c r="J2190" s="6">
        <f>IF(AND(B2190&amp;""="",F2190&amp;""=""),"",IFERROR(INDEX('المنتجات'!$B$5:$B$204,MATCH($F2190,'المنتجات'!$A$5:$A$204,0))&amp;"",""))</f>
        <v/>
      </c>
      <c r="K2190" s="18">
        <f>IF(AND(B2190&amp;""="",F2190&amp;""=""),"",IFERROR(INDEX('المنتجات'!$D$5:$D$204,MATCH($F2190,'المنتجات'!$A$5:$A$204,0))*G2190-H2190,0))</f>
        <v/>
      </c>
      <c r="L2190" s="18">
        <f>IF(AND(B2190&amp;""="",F2190&amp;""=""),"",IF(I2190="تم التسليم",IFERROR(INDEX('المحافظات'!$B$5:$B$44,MATCH($E2190,'المحافظات'!$A$5:$A$44,0)),0),0))</f>
        <v/>
      </c>
      <c r="M2190" s="18">
        <f>IF(AND(B2190&amp;""="",F2190&amp;""=""),"",IFERROR(INDEX('المنتجات'!$C$5:$C$204,MATCH($F2190,'المنتجات'!$A$5:$A$204,0))*G2190,0))</f>
        <v/>
      </c>
      <c r="N2190" s="18">
        <f>IF(AND(B2190&amp;""="",F2190&amp;""=""),"",IF(I2190="تم التسليم",IFERROR(INDEX('المحافظات'!$C$5:$C$44,MATCH($E2190,'المحافظات'!$A$5:$A$44,0)),0),IF(I2190="مرتجع",IFERROR(INDEX('المحافظات'!$D$5:$D$44,MATCH($E2190,'المحافظات'!$A$5:$A$44,0)),0),0)))</f>
        <v/>
      </c>
      <c r="O2190" s="18">
        <f>IF(AND(B2190&amp;""="",F2190&amp;""=""),"",IF(I2190="تم التسليم",K2190+L2190-M2190-N2190,IF(I2190="مرتجع",-N2190,IF(I2190="ملغي",0,""))))</f>
        <v/>
      </c>
      <c r="P2190" s="6">
        <f>IF(AND(B2190&amp;""="",F2190&amp;""=""),"",IF(NOT(ISNUMBER(MATCH(F2190,'المنتجات'!$A$5:$A$204,0))),"كود المنتج غير معروف",IF(NOT(ISNUMBER(MATCH(E2190,'المحافظات'!$A$5:$A$44,0))),"المنطقة غير معروفة",IF(K2190&lt;0,"الخصم أكبر من قيمة الطلب",IF(I2190&amp;""="","اكتب الحالة","")))))</f>
        <v/>
      </c>
    </row>
    <row r="2191">
      <c r="A2191" s="17" t="n"/>
      <c r="B2191" s="5" t="n"/>
      <c r="C2191" s="5" t="n"/>
      <c r="D2191" s="13" t="n"/>
      <c r="E2191" s="5" t="n"/>
      <c r="F2191" s="5" t="n"/>
      <c r="G2191" s="15" t="n"/>
      <c r="H2191" s="14" t="n"/>
      <c r="I2191" s="5" t="n"/>
      <c r="J2191" s="6">
        <f>IF(AND(B2191&amp;""="",F2191&amp;""=""),"",IFERROR(INDEX('المنتجات'!$B$5:$B$204,MATCH($F2191,'المنتجات'!$A$5:$A$204,0))&amp;"",""))</f>
        <v/>
      </c>
      <c r="K2191" s="18">
        <f>IF(AND(B2191&amp;""="",F2191&amp;""=""),"",IFERROR(INDEX('المنتجات'!$D$5:$D$204,MATCH($F2191,'المنتجات'!$A$5:$A$204,0))*G2191-H2191,0))</f>
        <v/>
      </c>
      <c r="L2191" s="18">
        <f>IF(AND(B2191&amp;""="",F2191&amp;""=""),"",IF(I2191="تم التسليم",IFERROR(INDEX('المحافظات'!$B$5:$B$44,MATCH($E2191,'المحافظات'!$A$5:$A$44,0)),0),0))</f>
        <v/>
      </c>
      <c r="M2191" s="18">
        <f>IF(AND(B2191&amp;""="",F2191&amp;""=""),"",IFERROR(INDEX('المنتجات'!$C$5:$C$204,MATCH($F2191,'المنتجات'!$A$5:$A$204,0))*G2191,0))</f>
        <v/>
      </c>
      <c r="N2191" s="18">
        <f>IF(AND(B2191&amp;""="",F2191&amp;""=""),"",IF(I2191="تم التسليم",IFERROR(INDEX('المحافظات'!$C$5:$C$44,MATCH($E2191,'المحافظات'!$A$5:$A$44,0)),0),IF(I2191="مرتجع",IFERROR(INDEX('المحافظات'!$D$5:$D$44,MATCH($E2191,'المحافظات'!$A$5:$A$44,0)),0),0)))</f>
        <v/>
      </c>
      <c r="O2191" s="18">
        <f>IF(AND(B2191&amp;""="",F2191&amp;""=""),"",IF(I2191="تم التسليم",K2191+L2191-M2191-N2191,IF(I2191="مرتجع",-N2191,IF(I2191="ملغي",0,""))))</f>
        <v/>
      </c>
      <c r="P2191" s="6">
        <f>IF(AND(B2191&amp;""="",F2191&amp;""=""),"",IF(NOT(ISNUMBER(MATCH(F2191,'المنتجات'!$A$5:$A$204,0))),"كود المنتج غير معروف",IF(NOT(ISNUMBER(MATCH(E2191,'المحافظات'!$A$5:$A$44,0))),"المنطقة غير معروفة",IF(K2191&lt;0,"الخصم أكبر من قيمة الطلب",IF(I2191&amp;""="","اكتب الحالة","")))))</f>
        <v/>
      </c>
    </row>
    <row r="2192">
      <c r="A2192" s="17" t="n"/>
      <c r="B2192" s="5" t="n"/>
      <c r="C2192" s="5" t="n"/>
      <c r="D2192" s="13" t="n"/>
      <c r="E2192" s="5" t="n"/>
      <c r="F2192" s="5" t="n"/>
      <c r="G2192" s="15" t="n"/>
      <c r="H2192" s="14" t="n"/>
      <c r="I2192" s="5" t="n"/>
      <c r="J2192" s="6">
        <f>IF(AND(B2192&amp;""="",F2192&amp;""=""),"",IFERROR(INDEX('المنتجات'!$B$5:$B$204,MATCH($F2192,'المنتجات'!$A$5:$A$204,0))&amp;"",""))</f>
        <v/>
      </c>
      <c r="K2192" s="18">
        <f>IF(AND(B2192&amp;""="",F2192&amp;""=""),"",IFERROR(INDEX('المنتجات'!$D$5:$D$204,MATCH($F2192,'المنتجات'!$A$5:$A$204,0))*G2192-H2192,0))</f>
        <v/>
      </c>
      <c r="L2192" s="18">
        <f>IF(AND(B2192&amp;""="",F2192&amp;""=""),"",IF(I2192="تم التسليم",IFERROR(INDEX('المحافظات'!$B$5:$B$44,MATCH($E2192,'المحافظات'!$A$5:$A$44,0)),0),0))</f>
        <v/>
      </c>
      <c r="M2192" s="18">
        <f>IF(AND(B2192&amp;""="",F2192&amp;""=""),"",IFERROR(INDEX('المنتجات'!$C$5:$C$204,MATCH($F2192,'المنتجات'!$A$5:$A$204,0))*G2192,0))</f>
        <v/>
      </c>
      <c r="N2192" s="18">
        <f>IF(AND(B2192&amp;""="",F2192&amp;""=""),"",IF(I2192="تم التسليم",IFERROR(INDEX('المحافظات'!$C$5:$C$44,MATCH($E2192,'المحافظات'!$A$5:$A$44,0)),0),IF(I2192="مرتجع",IFERROR(INDEX('المحافظات'!$D$5:$D$44,MATCH($E2192,'المحافظات'!$A$5:$A$44,0)),0),0)))</f>
        <v/>
      </c>
      <c r="O2192" s="18">
        <f>IF(AND(B2192&amp;""="",F2192&amp;""=""),"",IF(I2192="تم التسليم",K2192+L2192-M2192-N2192,IF(I2192="مرتجع",-N2192,IF(I2192="ملغي",0,""))))</f>
        <v/>
      </c>
      <c r="P2192" s="6">
        <f>IF(AND(B2192&amp;""="",F2192&amp;""=""),"",IF(NOT(ISNUMBER(MATCH(F2192,'المنتجات'!$A$5:$A$204,0))),"كود المنتج غير معروف",IF(NOT(ISNUMBER(MATCH(E2192,'المحافظات'!$A$5:$A$44,0))),"المنطقة غير معروفة",IF(K2192&lt;0,"الخصم أكبر من قيمة الطلب",IF(I2192&amp;""="","اكتب الحالة","")))))</f>
        <v/>
      </c>
    </row>
    <row r="2193">
      <c r="A2193" s="17" t="n"/>
      <c r="B2193" s="5" t="n"/>
      <c r="C2193" s="5" t="n"/>
      <c r="D2193" s="13" t="n"/>
      <c r="E2193" s="5" t="n"/>
      <c r="F2193" s="5" t="n"/>
      <c r="G2193" s="15" t="n"/>
      <c r="H2193" s="14" t="n"/>
      <c r="I2193" s="5" t="n"/>
      <c r="J2193" s="6">
        <f>IF(AND(B2193&amp;""="",F2193&amp;""=""),"",IFERROR(INDEX('المنتجات'!$B$5:$B$204,MATCH($F2193,'المنتجات'!$A$5:$A$204,0))&amp;"",""))</f>
        <v/>
      </c>
      <c r="K2193" s="18">
        <f>IF(AND(B2193&amp;""="",F2193&amp;""=""),"",IFERROR(INDEX('المنتجات'!$D$5:$D$204,MATCH($F2193,'المنتجات'!$A$5:$A$204,0))*G2193-H2193,0))</f>
        <v/>
      </c>
      <c r="L2193" s="18">
        <f>IF(AND(B2193&amp;""="",F2193&amp;""=""),"",IF(I2193="تم التسليم",IFERROR(INDEX('المحافظات'!$B$5:$B$44,MATCH($E2193,'المحافظات'!$A$5:$A$44,0)),0),0))</f>
        <v/>
      </c>
      <c r="M2193" s="18">
        <f>IF(AND(B2193&amp;""="",F2193&amp;""=""),"",IFERROR(INDEX('المنتجات'!$C$5:$C$204,MATCH($F2193,'المنتجات'!$A$5:$A$204,0))*G2193,0))</f>
        <v/>
      </c>
      <c r="N2193" s="18">
        <f>IF(AND(B2193&amp;""="",F2193&amp;""=""),"",IF(I2193="تم التسليم",IFERROR(INDEX('المحافظات'!$C$5:$C$44,MATCH($E2193,'المحافظات'!$A$5:$A$44,0)),0),IF(I2193="مرتجع",IFERROR(INDEX('المحافظات'!$D$5:$D$44,MATCH($E2193,'المحافظات'!$A$5:$A$44,0)),0),0)))</f>
        <v/>
      </c>
      <c r="O2193" s="18">
        <f>IF(AND(B2193&amp;""="",F2193&amp;""=""),"",IF(I2193="تم التسليم",K2193+L2193-M2193-N2193,IF(I2193="مرتجع",-N2193,IF(I2193="ملغي",0,""))))</f>
        <v/>
      </c>
      <c r="P2193" s="6">
        <f>IF(AND(B2193&amp;""="",F2193&amp;""=""),"",IF(NOT(ISNUMBER(MATCH(F2193,'المنتجات'!$A$5:$A$204,0))),"كود المنتج غير معروف",IF(NOT(ISNUMBER(MATCH(E2193,'المحافظات'!$A$5:$A$44,0))),"المنطقة غير معروفة",IF(K2193&lt;0,"الخصم أكبر من قيمة الطلب",IF(I2193&amp;""="","اكتب الحالة","")))))</f>
        <v/>
      </c>
    </row>
    <row r="2194">
      <c r="A2194" s="17" t="n"/>
      <c r="B2194" s="5" t="n"/>
      <c r="C2194" s="5" t="n"/>
      <c r="D2194" s="13" t="n"/>
      <c r="E2194" s="5" t="n"/>
      <c r="F2194" s="5" t="n"/>
      <c r="G2194" s="15" t="n"/>
      <c r="H2194" s="14" t="n"/>
      <c r="I2194" s="5" t="n"/>
      <c r="J2194" s="6">
        <f>IF(AND(B2194&amp;""="",F2194&amp;""=""),"",IFERROR(INDEX('المنتجات'!$B$5:$B$204,MATCH($F2194,'المنتجات'!$A$5:$A$204,0))&amp;"",""))</f>
        <v/>
      </c>
      <c r="K2194" s="18">
        <f>IF(AND(B2194&amp;""="",F2194&amp;""=""),"",IFERROR(INDEX('المنتجات'!$D$5:$D$204,MATCH($F2194,'المنتجات'!$A$5:$A$204,0))*G2194-H2194,0))</f>
        <v/>
      </c>
      <c r="L2194" s="18">
        <f>IF(AND(B2194&amp;""="",F2194&amp;""=""),"",IF(I2194="تم التسليم",IFERROR(INDEX('المحافظات'!$B$5:$B$44,MATCH($E2194,'المحافظات'!$A$5:$A$44,0)),0),0))</f>
        <v/>
      </c>
      <c r="M2194" s="18">
        <f>IF(AND(B2194&amp;""="",F2194&amp;""=""),"",IFERROR(INDEX('المنتجات'!$C$5:$C$204,MATCH($F2194,'المنتجات'!$A$5:$A$204,0))*G2194,0))</f>
        <v/>
      </c>
      <c r="N2194" s="18">
        <f>IF(AND(B2194&amp;""="",F2194&amp;""=""),"",IF(I2194="تم التسليم",IFERROR(INDEX('المحافظات'!$C$5:$C$44,MATCH($E2194,'المحافظات'!$A$5:$A$44,0)),0),IF(I2194="مرتجع",IFERROR(INDEX('المحافظات'!$D$5:$D$44,MATCH($E2194,'المحافظات'!$A$5:$A$44,0)),0),0)))</f>
        <v/>
      </c>
      <c r="O2194" s="18">
        <f>IF(AND(B2194&amp;""="",F2194&amp;""=""),"",IF(I2194="تم التسليم",K2194+L2194-M2194-N2194,IF(I2194="مرتجع",-N2194,IF(I2194="ملغي",0,""))))</f>
        <v/>
      </c>
      <c r="P2194" s="6">
        <f>IF(AND(B2194&amp;""="",F2194&amp;""=""),"",IF(NOT(ISNUMBER(MATCH(F2194,'المنتجات'!$A$5:$A$204,0))),"كود المنتج غير معروف",IF(NOT(ISNUMBER(MATCH(E2194,'المحافظات'!$A$5:$A$44,0))),"المنطقة غير معروفة",IF(K2194&lt;0,"الخصم أكبر من قيمة الطلب",IF(I2194&amp;""="","اكتب الحالة","")))))</f>
        <v/>
      </c>
    </row>
    <row r="2195">
      <c r="A2195" s="17" t="n"/>
      <c r="B2195" s="5" t="n"/>
      <c r="C2195" s="5" t="n"/>
      <c r="D2195" s="13" t="n"/>
      <c r="E2195" s="5" t="n"/>
      <c r="F2195" s="5" t="n"/>
      <c r="G2195" s="15" t="n"/>
      <c r="H2195" s="14" t="n"/>
      <c r="I2195" s="5" t="n"/>
      <c r="J2195" s="6">
        <f>IF(AND(B2195&amp;""="",F2195&amp;""=""),"",IFERROR(INDEX('المنتجات'!$B$5:$B$204,MATCH($F2195,'المنتجات'!$A$5:$A$204,0))&amp;"",""))</f>
        <v/>
      </c>
      <c r="K2195" s="18">
        <f>IF(AND(B2195&amp;""="",F2195&amp;""=""),"",IFERROR(INDEX('المنتجات'!$D$5:$D$204,MATCH($F2195,'المنتجات'!$A$5:$A$204,0))*G2195-H2195,0))</f>
        <v/>
      </c>
      <c r="L2195" s="18">
        <f>IF(AND(B2195&amp;""="",F2195&amp;""=""),"",IF(I2195="تم التسليم",IFERROR(INDEX('المحافظات'!$B$5:$B$44,MATCH($E2195,'المحافظات'!$A$5:$A$44,0)),0),0))</f>
        <v/>
      </c>
      <c r="M2195" s="18">
        <f>IF(AND(B2195&amp;""="",F2195&amp;""=""),"",IFERROR(INDEX('المنتجات'!$C$5:$C$204,MATCH($F2195,'المنتجات'!$A$5:$A$204,0))*G2195,0))</f>
        <v/>
      </c>
      <c r="N2195" s="18">
        <f>IF(AND(B2195&amp;""="",F2195&amp;""=""),"",IF(I2195="تم التسليم",IFERROR(INDEX('المحافظات'!$C$5:$C$44,MATCH($E2195,'المحافظات'!$A$5:$A$44,0)),0),IF(I2195="مرتجع",IFERROR(INDEX('المحافظات'!$D$5:$D$44,MATCH($E2195,'المحافظات'!$A$5:$A$44,0)),0),0)))</f>
        <v/>
      </c>
      <c r="O2195" s="18">
        <f>IF(AND(B2195&amp;""="",F2195&amp;""=""),"",IF(I2195="تم التسليم",K2195+L2195-M2195-N2195,IF(I2195="مرتجع",-N2195,IF(I2195="ملغي",0,""))))</f>
        <v/>
      </c>
      <c r="P2195" s="6">
        <f>IF(AND(B2195&amp;""="",F2195&amp;""=""),"",IF(NOT(ISNUMBER(MATCH(F2195,'المنتجات'!$A$5:$A$204,0))),"كود المنتج غير معروف",IF(NOT(ISNUMBER(MATCH(E2195,'المحافظات'!$A$5:$A$44,0))),"المنطقة غير معروفة",IF(K2195&lt;0,"الخصم أكبر من قيمة الطلب",IF(I2195&amp;""="","اكتب الحالة","")))))</f>
        <v/>
      </c>
    </row>
    <row r="2196">
      <c r="A2196" s="17" t="n"/>
      <c r="B2196" s="5" t="n"/>
      <c r="C2196" s="5" t="n"/>
      <c r="D2196" s="13" t="n"/>
      <c r="E2196" s="5" t="n"/>
      <c r="F2196" s="5" t="n"/>
      <c r="G2196" s="15" t="n"/>
      <c r="H2196" s="14" t="n"/>
      <c r="I2196" s="5" t="n"/>
      <c r="J2196" s="6">
        <f>IF(AND(B2196&amp;""="",F2196&amp;""=""),"",IFERROR(INDEX('المنتجات'!$B$5:$B$204,MATCH($F2196,'المنتجات'!$A$5:$A$204,0))&amp;"",""))</f>
        <v/>
      </c>
      <c r="K2196" s="18">
        <f>IF(AND(B2196&amp;""="",F2196&amp;""=""),"",IFERROR(INDEX('المنتجات'!$D$5:$D$204,MATCH($F2196,'المنتجات'!$A$5:$A$204,0))*G2196-H2196,0))</f>
        <v/>
      </c>
      <c r="L2196" s="18">
        <f>IF(AND(B2196&amp;""="",F2196&amp;""=""),"",IF(I2196="تم التسليم",IFERROR(INDEX('المحافظات'!$B$5:$B$44,MATCH($E2196,'المحافظات'!$A$5:$A$44,0)),0),0))</f>
        <v/>
      </c>
      <c r="M2196" s="18">
        <f>IF(AND(B2196&amp;""="",F2196&amp;""=""),"",IFERROR(INDEX('المنتجات'!$C$5:$C$204,MATCH($F2196,'المنتجات'!$A$5:$A$204,0))*G2196,0))</f>
        <v/>
      </c>
      <c r="N2196" s="18">
        <f>IF(AND(B2196&amp;""="",F2196&amp;""=""),"",IF(I2196="تم التسليم",IFERROR(INDEX('المحافظات'!$C$5:$C$44,MATCH($E2196,'المحافظات'!$A$5:$A$44,0)),0),IF(I2196="مرتجع",IFERROR(INDEX('المحافظات'!$D$5:$D$44,MATCH($E2196,'المحافظات'!$A$5:$A$44,0)),0),0)))</f>
        <v/>
      </c>
      <c r="O2196" s="18">
        <f>IF(AND(B2196&amp;""="",F2196&amp;""=""),"",IF(I2196="تم التسليم",K2196+L2196-M2196-N2196,IF(I2196="مرتجع",-N2196,IF(I2196="ملغي",0,""))))</f>
        <v/>
      </c>
      <c r="P2196" s="6">
        <f>IF(AND(B2196&amp;""="",F2196&amp;""=""),"",IF(NOT(ISNUMBER(MATCH(F2196,'المنتجات'!$A$5:$A$204,0))),"كود المنتج غير معروف",IF(NOT(ISNUMBER(MATCH(E2196,'المحافظات'!$A$5:$A$44,0))),"المنطقة غير معروفة",IF(K2196&lt;0,"الخصم أكبر من قيمة الطلب",IF(I2196&amp;""="","اكتب الحالة","")))))</f>
        <v/>
      </c>
    </row>
    <row r="2197">
      <c r="A2197" s="17" t="n"/>
      <c r="B2197" s="5" t="n"/>
      <c r="C2197" s="5" t="n"/>
      <c r="D2197" s="13" t="n"/>
      <c r="E2197" s="5" t="n"/>
      <c r="F2197" s="5" t="n"/>
      <c r="G2197" s="15" t="n"/>
      <c r="H2197" s="14" t="n"/>
      <c r="I2197" s="5" t="n"/>
      <c r="J2197" s="6">
        <f>IF(AND(B2197&amp;""="",F2197&amp;""=""),"",IFERROR(INDEX('المنتجات'!$B$5:$B$204,MATCH($F2197,'المنتجات'!$A$5:$A$204,0))&amp;"",""))</f>
        <v/>
      </c>
      <c r="K2197" s="18">
        <f>IF(AND(B2197&amp;""="",F2197&amp;""=""),"",IFERROR(INDEX('المنتجات'!$D$5:$D$204,MATCH($F2197,'المنتجات'!$A$5:$A$204,0))*G2197-H2197,0))</f>
        <v/>
      </c>
      <c r="L2197" s="18">
        <f>IF(AND(B2197&amp;""="",F2197&amp;""=""),"",IF(I2197="تم التسليم",IFERROR(INDEX('المحافظات'!$B$5:$B$44,MATCH($E2197,'المحافظات'!$A$5:$A$44,0)),0),0))</f>
        <v/>
      </c>
      <c r="M2197" s="18">
        <f>IF(AND(B2197&amp;""="",F2197&amp;""=""),"",IFERROR(INDEX('المنتجات'!$C$5:$C$204,MATCH($F2197,'المنتجات'!$A$5:$A$204,0))*G2197,0))</f>
        <v/>
      </c>
      <c r="N2197" s="18">
        <f>IF(AND(B2197&amp;""="",F2197&amp;""=""),"",IF(I2197="تم التسليم",IFERROR(INDEX('المحافظات'!$C$5:$C$44,MATCH($E2197,'المحافظات'!$A$5:$A$44,0)),0),IF(I2197="مرتجع",IFERROR(INDEX('المحافظات'!$D$5:$D$44,MATCH($E2197,'المحافظات'!$A$5:$A$44,0)),0),0)))</f>
        <v/>
      </c>
      <c r="O2197" s="18">
        <f>IF(AND(B2197&amp;""="",F2197&amp;""=""),"",IF(I2197="تم التسليم",K2197+L2197-M2197-N2197,IF(I2197="مرتجع",-N2197,IF(I2197="ملغي",0,""))))</f>
        <v/>
      </c>
      <c r="P2197" s="6">
        <f>IF(AND(B2197&amp;""="",F2197&amp;""=""),"",IF(NOT(ISNUMBER(MATCH(F2197,'المنتجات'!$A$5:$A$204,0))),"كود المنتج غير معروف",IF(NOT(ISNUMBER(MATCH(E2197,'المحافظات'!$A$5:$A$44,0))),"المنطقة غير معروفة",IF(K2197&lt;0,"الخصم أكبر من قيمة الطلب",IF(I2197&amp;""="","اكتب الحالة","")))))</f>
        <v/>
      </c>
    </row>
    <row r="2198">
      <c r="A2198" s="17" t="n"/>
      <c r="B2198" s="5" t="n"/>
      <c r="C2198" s="5" t="n"/>
      <c r="D2198" s="13" t="n"/>
      <c r="E2198" s="5" t="n"/>
      <c r="F2198" s="5" t="n"/>
      <c r="G2198" s="15" t="n"/>
      <c r="H2198" s="14" t="n"/>
      <c r="I2198" s="5" t="n"/>
      <c r="J2198" s="6">
        <f>IF(AND(B2198&amp;""="",F2198&amp;""=""),"",IFERROR(INDEX('المنتجات'!$B$5:$B$204,MATCH($F2198,'المنتجات'!$A$5:$A$204,0))&amp;"",""))</f>
        <v/>
      </c>
      <c r="K2198" s="18">
        <f>IF(AND(B2198&amp;""="",F2198&amp;""=""),"",IFERROR(INDEX('المنتجات'!$D$5:$D$204,MATCH($F2198,'المنتجات'!$A$5:$A$204,0))*G2198-H2198,0))</f>
        <v/>
      </c>
      <c r="L2198" s="18">
        <f>IF(AND(B2198&amp;""="",F2198&amp;""=""),"",IF(I2198="تم التسليم",IFERROR(INDEX('المحافظات'!$B$5:$B$44,MATCH($E2198,'المحافظات'!$A$5:$A$44,0)),0),0))</f>
        <v/>
      </c>
      <c r="M2198" s="18">
        <f>IF(AND(B2198&amp;""="",F2198&amp;""=""),"",IFERROR(INDEX('المنتجات'!$C$5:$C$204,MATCH($F2198,'المنتجات'!$A$5:$A$204,0))*G2198,0))</f>
        <v/>
      </c>
      <c r="N2198" s="18">
        <f>IF(AND(B2198&amp;""="",F2198&amp;""=""),"",IF(I2198="تم التسليم",IFERROR(INDEX('المحافظات'!$C$5:$C$44,MATCH($E2198,'المحافظات'!$A$5:$A$44,0)),0),IF(I2198="مرتجع",IFERROR(INDEX('المحافظات'!$D$5:$D$44,MATCH($E2198,'المحافظات'!$A$5:$A$44,0)),0),0)))</f>
        <v/>
      </c>
      <c r="O2198" s="18">
        <f>IF(AND(B2198&amp;""="",F2198&amp;""=""),"",IF(I2198="تم التسليم",K2198+L2198-M2198-N2198,IF(I2198="مرتجع",-N2198,IF(I2198="ملغي",0,""))))</f>
        <v/>
      </c>
      <c r="P2198" s="6">
        <f>IF(AND(B2198&amp;""="",F2198&amp;""=""),"",IF(NOT(ISNUMBER(MATCH(F2198,'المنتجات'!$A$5:$A$204,0))),"كود المنتج غير معروف",IF(NOT(ISNUMBER(MATCH(E2198,'المحافظات'!$A$5:$A$44,0))),"المنطقة غير معروفة",IF(K2198&lt;0,"الخصم أكبر من قيمة الطلب",IF(I2198&amp;""="","اكتب الحالة","")))))</f>
        <v/>
      </c>
    </row>
    <row r="2199">
      <c r="A2199" s="17" t="n"/>
      <c r="B2199" s="5" t="n"/>
      <c r="C2199" s="5" t="n"/>
      <c r="D2199" s="13" t="n"/>
      <c r="E2199" s="5" t="n"/>
      <c r="F2199" s="5" t="n"/>
      <c r="G2199" s="15" t="n"/>
      <c r="H2199" s="14" t="n"/>
      <c r="I2199" s="5" t="n"/>
      <c r="J2199" s="6">
        <f>IF(AND(B2199&amp;""="",F2199&amp;""=""),"",IFERROR(INDEX('المنتجات'!$B$5:$B$204,MATCH($F2199,'المنتجات'!$A$5:$A$204,0))&amp;"",""))</f>
        <v/>
      </c>
      <c r="K2199" s="18">
        <f>IF(AND(B2199&amp;""="",F2199&amp;""=""),"",IFERROR(INDEX('المنتجات'!$D$5:$D$204,MATCH($F2199,'المنتجات'!$A$5:$A$204,0))*G2199-H2199,0))</f>
        <v/>
      </c>
      <c r="L2199" s="18">
        <f>IF(AND(B2199&amp;""="",F2199&amp;""=""),"",IF(I2199="تم التسليم",IFERROR(INDEX('المحافظات'!$B$5:$B$44,MATCH($E2199,'المحافظات'!$A$5:$A$44,0)),0),0))</f>
        <v/>
      </c>
      <c r="M2199" s="18">
        <f>IF(AND(B2199&amp;""="",F2199&amp;""=""),"",IFERROR(INDEX('المنتجات'!$C$5:$C$204,MATCH($F2199,'المنتجات'!$A$5:$A$204,0))*G2199,0))</f>
        <v/>
      </c>
      <c r="N2199" s="18">
        <f>IF(AND(B2199&amp;""="",F2199&amp;""=""),"",IF(I2199="تم التسليم",IFERROR(INDEX('المحافظات'!$C$5:$C$44,MATCH($E2199,'المحافظات'!$A$5:$A$44,0)),0),IF(I2199="مرتجع",IFERROR(INDEX('المحافظات'!$D$5:$D$44,MATCH($E2199,'المحافظات'!$A$5:$A$44,0)),0),0)))</f>
        <v/>
      </c>
      <c r="O2199" s="18">
        <f>IF(AND(B2199&amp;""="",F2199&amp;""=""),"",IF(I2199="تم التسليم",K2199+L2199-M2199-N2199,IF(I2199="مرتجع",-N2199,IF(I2199="ملغي",0,""))))</f>
        <v/>
      </c>
      <c r="P2199" s="6">
        <f>IF(AND(B2199&amp;""="",F2199&amp;""=""),"",IF(NOT(ISNUMBER(MATCH(F2199,'المنتجات'!$A$5:$A$204,0))),"كود المنتج غير معروف",IF(NOT(ISNUMBER(MATCH(E2199,'المحافظات'!$A$5:$A$44,0))),"المنطقة غير معروفة",IF(K2199&lt;0,"الخصم أكبر من قيمة الطلب",IF(I2199&amp;""="","اكتب الحالة","")))))</f>
        <v/>
      </c>
    </row>
    <row r="2200">
      <c r="A2200" s="17" t="n"/>
      <c r="B2200" s="5" t="n"/>
      <c r="C2200" s="5" t="n"/>
      <c r="D2200" s="13" t="n"/>
      <c r="E2200" s="5" t="n"/>
      <c r="F2200" s="5" t="n"/>
      <c r="G2200" s="15" t="n"/>
      <c r="H2200" s="14" t="n"/>
      <c r="I2200" s="5" t="n"/>
      <c r="J2200" s="6">
        <f>IF(AND(B2200&amp;""="",F2200&amp;""=""),"",IFERROR(INDEX('المنتجات'!$B$5:$B$204,MATCH($F2200,'المنتجات'!$A$5:$A$204,0))&amp;"",""))</f>
        <v/>
      </c>
      <c r="K2200" s="18">
        <f>IF(AND(B2200&amp;""="",F2200&amp;""=""),"",IFERROR(INDEX('المنتجات'!$D$5:$D$204,MATCH($F2200,'المنتجات'!$A$5:$A$204,0))*G2200-H2200,0))</f>
        <v/>
      </c>
      <c r="L2200" s="18">
        <f>IF(AND(B2200&amp;""="",F2200&amp;""=""),"",IF(I2200="تم التسليم",IFERROR(INDEX('المحافظات'!$B$5:$B$44,MATCH($E2200,'المحافظات'!$A$5:$A$44,0)),0),0))</f>
        <v/>
      </c>
      <c r="M2200" s="18">
        <f>IF(AND(B2200&amp;""="",F2200&amp;""=""),"",IFERROR(INDEX('المنتجات'!$C$5:$C$204,MATCH($F2200,'المنتجات'!$A$5:$A$204,0))*G2200,0))</f>
        <v/>
      </c>
      <c r="N2200" s="18">
        <f>IF(AND(B2200&amp;""="",F2200&amp;""=""),"",IF(I2200="تم التسليم",IFERROR(INDEX('المحافظات'!$C$5:$C$44,MATCH($E2200,'المحافظات'!$A$5:$A$44,0)),0),IF(I2200="مرتجع",IFERROR(INDEX('المحافظات'!$D$5:$D$44,MATCH($E2200,'المحافظات'!$A$5:$A$44,0)),0),0)))</f>
        <v/>
      </c>
      <c r="O2200" s="18">
        <f>IF(AND(B2200&amp;""="",F2200&amp;""=""),"",IF(I2200="تم التسليم",K2200+L2200-M2200-N2200,IF(I2200="مرتجع",-N2200,IF(I2200="ملغي",0,""))))</f>
        <v/>
      </c>
      <c r="P2200" s="6">
        <f>IF(AND(B2200&amp;""="",F2200&amp;""=""),"",IF(NOT(ISNUMBER(MATCH(F2200,'المنتجات'!$A$5:$A$204,0))),"كود المنتج غير معروف",IF(NOT(ISNUMBER(MATCH(E2200,'المحافظات'!$A$5:$A$44,0))),"المنطقة غير معروفة",IF(K2200&lt;0,"الخصم أكبر من قيمة الطلب",IF(I2200&amp;""="","اكتب الحالة","")))))</f>
        <v/>
      </c>
    </row>
    <row r="2201">
      <c r="A2201" s="17" t="n"/>
      <c r="B2201" s="5" t="n"/>
      <c r="C2201" s="5" t="n"/>
      <c r="D2201" s="13" t="n"/>
      <c r="E2201" s="5" t="n"/>
      <c r="F2201" s="5" t="n"/>
      <c r="G2201" s="15" t="n"/>
      <c r="H2201" s="14" t="n"/>
      <c r="I2201" s="5" t="n"/>
      <c r="J2201" s="6">
        <f>IF(AND(B2201&amp;""="",F2201&amp;""=""),"",IFERROR(INDEX('المنتجات'!$B$5:$B$204,MATCH($F2201,'المنتجات'!$A$5:$A$204,0))&amp;"",""))</f>
        <v/>
      </c>
      <c r="K2201" s="18">
        <f>IF(AND(B2201&amp;""="",F2201&amp;""=""),"",IFERROR(INDEX('المنتجات'!$D$5:$D$204,MATCH($F2201,'المنتجات'!$A$5:$A$204,0))*G2201-H2201,0))</f>
        <v/>
      </c>
      <c r="L2201" s="18">
        <f>IF(AND(B2201&amp;""="",F2201&amp;""=""),"",IF(I2201="تم التسليم",IFERROR(INDEX('المحافظات'!$B$5:$B$44,MATCH($E2201,'المحافظات'!$A$5:$A$44,0)),0),0))</f>
        <v/>
      </c>
      <c r="M2201" s="18">
        <f>IF(AND(B2201&amp;""="",F2201&amp;""=""),"",IFERROR(INDEX('المنتجات'!$C$5:$C$204,MATCH($F2201,'المنتجات'!$A$5:$A$204,0))*G2201,0))</f>
        <v/>
      </c>
      <c r="N2201" s="18">
        <f>IF(AND(B2201&amp;""="",F2201&amp;""=""),"",IF(I2201="تم التسليم",IFERROR(INDEX('المحافظات'!$C$5:$C$44,MATCH($E2201,'المحافظات'!$A$5:$A$44,0)),0),IF(I2201="مرتجع",IFERROR(INDEX('المحافظات'!$D$5:$D$44,MATCH($E2201,'المحافظات'!$A$5:$A$44,0)),0),0)))</f>
        <v/>
      </c>
      <c r="O2201" s="18">
        <f>IF(AND(B2201&amp;""="",F2201&amp;""=""),"",IF(I2201="تم التسليم",K2201+L2201-M2201-N2201,IF(I2201="مرتجع",-N2201,IF(I2201="ملغي",0,""))))</f>
        <v/>
      </c>
      <c r="P2201" s="6">
        <f>IF(AND(B2201&amp;""="",F2201&amp;""=""),"",IF(NOT(ISNUMBER(MATCH(F2201,'المنتجات'!$A$5:$A$204,0))),"كود المنتج غير معروف",IF(NOT(ISNUMBER(MATCH(E2201,'المحافظات'!$A$5:$A$44,0))),"المنطقة غير معروفة",IF(K2201&lt;0,"الخصم أكبر من قيمة الطلب",IF(I2201&amp;""="","اكتب الحالة","")))))</f>
        <v/>
      </c>
    </row>
    <row r="2202">
      <c r="A2202" s="17" t="n"/>
      <c r="B2202" s="5" t="n"/>
      <c r="C2202" s="5" t="n"/>
      <c r="D2202" s="13" t="n"/>
      <c r="E2202" s="5" t="n"/>
      <c r="F2202" s="5" t="n"/>
      <c r="G2202" s="15" t="n"/>
      <c r="H2202" s="14" t="n"/>
      <c r="I2202" s="5" t="n"/>
      <c r="J2202" s="6">
        <f>IF(AND(B2202&amp;""="",F2202&amp;""=""),"",IFERROR(INDEX('المنتجات'!$B$5:$B$204,MATCH($F2202,'المنتجات'!$A$5:$A$204,0))&amp;"",""))</f>
        <v/>
      </c>
      <c r="K2202" s="18">
        <f>IF(AND(B2202&amp;""="",F2202&amp;""=""),"",IFERROR(INDEX('المنتجات'!$D$5:$D$204,MATCH($F2202,'المنتجات'!$A$5:$A$204,0))*G2202-H2202,0))</f>
        <v/>
      </c>
      <c r="L2202" s="18">
        <f>IF(AND(B2202&amp;""="",F2202&amp;""=""),"",IF(I2202="تم التسليم",IFERROR(INDEX('المحافظات'!$B$5:$B$44,MATCH($E2202,'المحافظات'!$A$5:$A$44,0)),0),0))</f>
        <v/>
      </c>
      <c r="M2202" s="18">
        <f>IF(AND(B2202&amp;""="",F2202&amp;""=""),"",IFERROR(INDEX('المنتجات'!$C$5:$C$204,MATCH($F2202,'المنتجات'!$A$5:$A$204,0))*G2202,0))</f>
        <v/>
      </c>
      <c r="N2202" s="18">
        <f>IF(AND(B2202&amp;""="",F2202&amp;""=""),"",IF(I2202="تم التسليم",IFERROR(INDEX('المحافظات'!$C$5:$C$44,MATCH($E2202,'المحافظات'!$A$5:$A$44,0)),0),IF(I2202="مرتجع",IFERROR(INDEX('المحافظات'!$D$5:$D$44,MATCH($E2202,'المحافظات'!$A$5:$A$44,0)),0),0)))</f>
        <v/>
      </c>
      <c r="O2202" s="18">
        <f>IF(AND(B2202&amp;""="",F2202&amp;""=""),"",IF(I2202="تم التسليم",K2202+L2202-M2202-N2202,IF(I2202="مرتجع",-N2202,IF(I2202="ملغي",0,""))))</f>
        <v/>
      </c>
      <c r="P2202" s="6">
        <f>IF(AND(B2202&amp;""="",F2202&amp;""=""),"",IF(NOT(ISNUMBER(MATCH(F2202,'المنتجات'!$A$5:$A$204,0))),"كود المنتج غير معروف",IF(NOT(ISNUMBER(MATCH(E2202,'المحافظات'!$A$5:$A$44,0))),"المنطقة غير معروفة",IF(K2202&lt;0,"الخصم أكبر من قيمة الطلب",IF(I2202&amp;""="","اكتب الحالة","")))))</f>
        <v/>
      </c>
    </row>
    <row r="2203">
      <c r="A2203" s="17" t="n"/>
      <c r="B2203" s="5" t="n"/>
      <c r="C2203" s="5" t="n"/>
      <c r="D2203" s="13" t="n"/>
      <c r="E2203" s="5" t="n"/>
      <c r="F2203" s="5" t="n"/>
      <c r="G2203" s="15" t="n"/>
      <c r="H2203" s="14" t="n"/>
      <c r="I2203" s="5" t="n"/>
      <c r="J2203" s="6">
        <f>IF(AND(B2203&amp;""="",F2203&amp;""=""),"",IFERROR(INDEX('المنتجات'!$B$5:$B$204,MATCH($F2203,'المنتجات'!$A$5:$A$204,0))&amp;"",""))</f>
        <v/>
      </c>
      <c r="K2203" s="18">
        <f>IF(AND(B2203&amp;""="",F2203&amp;""=""),"",IFERROR(INDEX('المنتجات'!$D$5:$D$204,MATCH($F2203,'المنتجات'!$A$5:$A$204,0))*G2203-H2203,0))</f>
        <v/>
      </c>
      <c r="L2203" s="18">
        <f>IF(AND(B2203&amp;""="",F2203&amp;""=""),"",IF(I2203="تم التسليم",IFERROR(INDEX('المحافظات'!$B$5:$B$44,MATCH($E2203,'المحافظات'!$A$5:$A$44,0)),0),0))</f>
        <v/>
      </c>
      <c r="M2203" s="18">
        <f>IF(AND(B2203&amp;""="",F2203&amp;""=""),"",IFERROR(INDEX('المنتجات'!$C$5:$C$204,MATCH($F2203,'المنتجات'!$A$5:$A$204,0))*G2203,0))</f>
        <v/>
      </c>
      <c r="N2203" s="18">
        <f>IF(AND(B2203&amp;""="",F2203&amp;""=""),"",IF(I2203="تم التسليم",IFERROR(INDEX('المحافظات'!$C$5:$C$44,MATCH($E2203,'المحافظات'!$A$5:$A$44,0)),0),IF(I2203="مرتجع",IFERROR(INDEX('المحافظات'!$D$5:$D$44,MATCH($E2203,'المحافظات'!$A$5:$A$44,0)),0),0)))</f>
        <v/>
      </c>
      <c r="O2203" s="18">
        <f>IF(AND(B2203&amp;""="",F2203&amp;""=""),"",IF(I2203="تم التسليم",K2203+L2203-M2203-N2203,IF(I2203="مرتجع",-N2203,IF(I2203="ملغي",0,""))))</f>
        <v/>
      </c>
      <c r="P2203" s="6">
        <f>IF(AND(B2203&amp;""="",F2203&amp;""=""),"",IF(NOT(ISNUMBER(MATCH(F2203,'المنتجات'!$A$5:$A$204,0))),"كود المنتج غير معروف",IF(NOT(ISNUMBER(MATCH(E2203,'المحافظات'!$A$5:$A$44,0))),"المنطقة غير معروفة",IF(K2203&lt;0,"الخصم أكبر من قيمة الطلب",IF(I2203&amp;""="","اكتب الحالة","")))))</f>
        <v/>
      </c>
    </row>
    <row r="2204">
      <c r="A2204" s="17" t="n"/>
      <c r="B2204" s="5" t="n"/>
      <c r="C2204" s="5" t="n"/>
      <c r="D2204" s="13" t="n"/>
      <c r="E2204" s="5" t="n"/>
      <c r="F2204" s="5" t="n"/>
      <c r="G2204" s="15" t="n"/>
      <c r="H2204" s="14" t="n"/>
      <c r="I2204" s="5" t="n"/>
      <c r="J2204" s="6">
        <f>IF(AND(B2204&amp;""="",F2204&amp;""=""),"",IFERROR(INDEX('المنتجات'!$B$5:$B$204,MATCH($F2204,'المنتجات'!$A$5:$A$204,0))&amp;"",""))</f>
        <v/>
      </c>
      <c r="K2204" s="18">
        <f>IF(AND(B2204&amp;""="",F2204&amp;""=""),"",IFERROR(INDEX('المنتجات'!$D$5:$D$204,MATCH($F2204,'المنتجات'!$A$5:$A$204,0))*G2204-H2204,0))</f>
        <v/>
      </c>
      <c r="L2204" s="18">
        <f>IF(AND(B2204&amp;""="",F2204&amp;""=""),"",IF(I2204="تم التسليم",IFERROR(INDEX('المحافظات'!$B$5:$B$44,MATCH($E2204,'المحافظات'!$A$5:$A$44,0)),0),0))</f>
        <v/>
      </c>
      <c r="M2204" s="18">
        <f>IF(AND(B2204&amp;""="",F2204&amp;""=""),"",IFERROR(INDEX('المنتجات'!$C$5:$C$204,MATCH($F2204,'المنتجات'!$A$5:$A$204,0))*G2204,0))</f>
        <v/>
      </c>
      <c r="N2204" s="18">
        <f>IF(AND(B2204&amp;""="",F2204&amp;""=""),"",IF(I2204="تم التسليم",IFERROR(INDEX('المحافظات'!$C$5:$C$44,MATCH($E2204,'المحافظات'!$A$5:$A$44,0)),0),IF(I2204="مرتجع",IFERROR(INDEX('المحافظات'!$D$5:$D$44,MATCH($E2204,'المحافظات'!$A$5:$A$44,0)),0),0)))</f>
        <v/>
      </c>
      <c r="O2204" s="18">
        <f>IF(AND(B2204&amp;""="",F2204&amp;""=""),"",IF(I2204="تم التسليم",K2204+L2204-M2204-N2204,IF(I2204="مرتجع",-N2204,IF(I2204="ملغي",0,""))))</f>
        <v/>
      </c>
      <c r="P2204" s="6">
        <f>IF(AND(B2204&amp;""="",F2204&amp;""=""),"",IF(NOT(ISNUMBER(MATCH(F2204,'المنتجات'!$A$5:$A$204,0))),"كود المنتج غير معروف",IF(NOT(ISNUMBER(MATCH(E2204,'المحافظات'!$A$5:$A$44,0))),"المنطقة غير معروفة",IF(K2204&lt;0,"الخصم أكبر من قيمة الطلب",IF(I2204&amp;""="","اكتب الحالة","")))))</f>
        <v/>
      </c>
    </row>
    <row r="2205">
      <c r="A2205" s="17" t="n"/>
      <c r="B2205" s="5" t="n"/>
      <c r="C2205" s="5" t="n"/>
      <c r="D2205" s="13" t="n"/>
      <c r="E2205" s="5" t="n"/>
      <c r="F2205" s="5" t="n"/>
      <c r="G2205" s="15" t="n"/>
      <c r="H2205" s="14" t="n"/>
      <c r="I2205" s="5" t="n"/>
      <c r="J2205" s="6">
        <f>IF(AND(B2205&amp;""="",F2205&amp;""=""),"",IFERROR(INDEX('المنتجات'!$B$5:$B$204,MATCH($F2205,'المنتجات'!$A$5:$A$204,0))&amp;"",""))</f>
        <v/>
      </c>
      <c r="K2205" s="18">
        <f>IF(AND(B2205&amp;""="",F2205&amp;""=""),"",IFERROR(INDEX('المنتجات'!$D$5:$D$204,MATCH($F2205,'المنتجات'!$A$5:$A$204,0))*G2205-H2205,0))</f>
        <v/>
      </c>
      <c r="L2205" s="18">
        <f>IF(AND(B2205&amp;""="",F2205&amp;""=""),"",IF(I2205="تم التسليم",IFERROR(INDEX('المحافظات'!$B$5:$B$44,MATCH($E2205,'المحافظات'!$A$5:$A$44,0)),0),0))</f>
        <v/>
      </c>
      <c r="M2205" s="18">
        <f>IF(AND(B2205&amp;""="",F2205&amp;""=""),"",IFERROR(INDEX('المنتجات'!$C$5:$C$204,MATCH($F2205,'المنتجات'!$A$5:$A$204,0))*G2205,0))</f>
        <v/>
      </c>
      <c r="N2205" s="18">
        <f>IF(AND(B2205&amp;""="",F2205&amp;""=""),"",IF(I2205="تم التسليم",IFERROR(INDEX('المحافظات'!$C$5:$C$44,MATCH($E2205,'المحافظات'!$A$5:$A$44,0)),0),IF(I2205="مرتجع",IFERROR(INDEX('المحافظات'!$D$5:$D$44,MATCH($E2205,'المحافظات'!$A$5:$A$44,0)),0),0)))</f>
        <v/>
      </c>
      <c r="O2205" s="18">
        <f>IF(AND(B2205&amp;""="",F2205&amp;""=""),"",IF(I2205="تم التسليم",K2205+L2205-M2205-N2205,IF(I2205="مرتجع",-N2205,IF(I2205="ملغي",0,""))))</f>
        <v/>
      </c>
      <c r="P2205" s="6">
        <f>IF(AND(B2205&amp;""="",F2205&amp;""=""),"",IF(NOT(ISNUMBER(MATCH(F2205,'المنتجات'!$A$5:$A$204,0))),"كود المنتج غير معروف",IF(NOT(ISNUMBER(MATCH(E2205,'المحافظات'!$A$5:$A$44,0))),"المنطقة غير معروفة",IF(K2205&lt;0,"الخصم أكبر من قيمة الطلب",IF(I2205&amp;""="","اكتب الحالة","")))))</f>
        <v/>
      </c>
    </row>
    <row r="2206">
      <c r="A2206" s="17" t="n"/>
      <c r="B2206" s="5" t="n"/>
      <c r="C2206" s="5" t="n"/>
      <c r="D2206" s="13" t="n"/>
      <c r="E2206" s="5" t="n"/>
      <c r="F2206" s="5" t="n"/>
      <c r="G2206" s="15" t="n"/>
      <c r="H2206" s="14" t="n"/>
      <c r="I2206" s="5" t="n"/>
      <c r="J2206" s="6">
        <f>IF(AND(B2206&amp;""="",F2206&amp;""=""),"",IFERROR(INDEX('المنتجات'!$B$5:$B$204,MATCH($F2206,'المنتجات'!$A$5:$A$204,0))&amp;"",""))</f>
        <v/>
      </c>
      <c r="K2206" s="18">
        <f>IF(AND(B2206&amp;""="",F2206&amp;""=""),"",IFERROR(INDEX('المنتجات'!$D$5:$D$204,MATCH($F2206,'المنتجات'!$A$5:$A$204,0))*G2206-H2206,0))</f>
        <v/>
      </c>
      <c r="L2206" s="18">
        <f>IF(AND(B2206&amp;""="",F2206&amp;""=""),"",IF(I2206="تم التسليم",IFERROR(INDEX('المحافظات'!$B$5:$B$44,MATCH($E2206,'المحافظات'!$A$5:$A$44,0)),0),0))</f>
        <v/>
      </c>
      <c r="M2206" s="18">
        <f>IF(AND(B2206&amp;""="",F2206&amp;""=""),"",IFERROR(INDEX('المنتجات'!$C$5:$C$204,MATCH($F2206,'المنتجات'!$A$5:$A$204,0))*G2206,0))</f>
        <v/>
      </c>
      <c r="N2206" s="18">
        <f>IF(AND(B2206&amp;""="",F2206&amp;""=""),"",IF(I2206="تم التسليم",IFERROR(INDEX('المحافظات'!$C$5:$C$44,MATCH($E2206,'المحافظات'!$A$5:$A$44,0)),0),IF(I2206="مرتجع",IFERROR(INDEX('المحافظات'!$D$5:$D$44,MATCH($E2206,'المحافظات'!$A$5:$A$44,0)),0),0)))</f>
        <v/>
      </c>
      <c r="O2206" s="18">
        <f>IF(AND(B2206&amp;""="",F2206&amp;""=""),"",IF(I2206="تم التسليم",K2206+L2206-M2206-N2206,IF(I2206="مرتجع",-N2206,IF(I2206="ملغي",0,""))))</f>
        <v/>
      </c>
      <c r="P2206" s="6">
        <f>IF(AND(B2206&amp;""="",F2206&amp;""=""),"",IF(NOT(ISNUMBER(MATCH(F2206,'المنتجات'!$A$5:$A$204,0))),"كود المنتج غير معروف",IF(NOT(ISNUMBER(MATCH(E2206,'المحافظات'!$A$5:$A$44,0))),"المنطقة غير معروفة",IF(K2206&lt;0,"الخصم أكبر من قيمة الطلب",IF(I2206&amp;""="","اكتب الحالة","")))))</f>
        <v/>
      </c>
    </row>
    <row r="2207">
      <c r="A2207" s="17" t="n"/>
      <c r="B2207" s="5" t="n"/>
      <c r="C2207" s="5" t="n"/>
      <c r="D2207" s="13" t="n"/>
      <c r="E2207" s="5" t="n"/>
      <c r="F2207" s="5" t="n"/>
      <c r="G2207" s="15" t="n"/>
      <c r="H2207" s="14" t="n"/>
      <c r="I2207" s="5" t="n"/>
      <c r="J2207" s="6">
        <f>IF(AND(B2207&amp;""="",F2207&amp;""=""),"",IFERROR(INDEX('المنتجات'!$B$5:$B$204,MATCH($F2207,'المنتجات'!$A$5:$A$204,0))&amp;"",""))</f>
        <v/>
      </c>
      <c r="K2207" s="18">
        <f>IF(AND(B2207&amp;""="",F2207&amp;""=""),"",IFERROR(INDEX('المنتجات'!$D$5:$D$204,MATCH($F2207,'المنتجات'!$A$5:$A$204,0))*G2207-H2207,0))</f>
        <v/>
      </c>
      <c r="L2207" s="18">
        <f>IF(AND(B2207&amp;""="",F2207&amp;""=""),"",IF(I2207="تم التسليم",IFERROR(INDEX('المحافظات'!$B$5:$B$44,MATCH($E2207,'المحافظات'!$A$5:$A$44,0)),0),0))</f>
        <v/>
      </c>
      <c r="M2207" s="18">
        <f>IF(AND(B2207&amp;""="",F2207&amp;""=""),"",IFERROR(INDEX('المنتجات'!$C$5:$C$204,MATCH($F2207,'المنتجات'!$A$5:$A$204,0))*G2207,0))</f>
        <v/>
      </c>
      <c r="N2207" s="18">
        <f>IF(AND(B2207&amp;""="",F2207&amp;""=""),"",IF(I2207="تم التسليم",IFERROR(INDEX('المحافظات'!$C$5:$C$44,MATCH($E2207,'المحافظات'!$A$5:$A$44,0)),0),IF(I2207="مرتجع",IFERROR(INDEX('المحافظات'!$D$5:$D$44,MATCH($E2207,'المحافظات'!$A$5:$A$44,0)),0),0)))</f>
        <v/>
      </c>
      <c r="O2207" s="18">
        <f>IF(AND(B2207&amp;""="",F2207&amp;""=""),"",IF(I2207="تم التسليم",K2207+L2207-M2207-N2207,IF(I2207="مرتجع",-N2207,IF(I2207="ملغي",0,""))))</f>
        <v/>
      </c>
      <c r="P2207" s="6">
        <f>IF(AND(B2207&amp;""="",F2207&amp;""=""),"",IF(NOT(ISNUMBER(MATCH(F2207,'المنتجات'!$A$5:$A$204,0))),"كود المنتج غير معروف",IF(NOT(ISNUMBER(MATCH(E2207,'المحافظات'!$A$5:$A$44,0))),"المنطقة غير معروفة",IF(K2207&lt;0,"الخصم أكبر من قيمة الطلب",IF(I2207&amp;""="","اكتب الحالة","")))))</f>
        <v/>
      </c>
    </row>
    <row r="2208">
      <c r="A2208" s="17" t="n"/>
      <c r="B2208" s="5" t="n"/>
      <c r="C2208" s="5" t="n"/>
      <c r="D2208" s="13" t="n"/>
      <c r="E2208" s="5" t="n"/>
      <c r="F2208" s="5" t="n"/>
      <c r="G2208" s="15" t="n"/>
      <c r="H2208" s="14" t="n"/>
      <c r="I2208" s="5" t="n"/>
      <c r="J2208" s="6">
        <f>IF(AND(B2208&amp;""="",F2208&amp;""=""),"",IFERROR(INDEX('المنتجات'!$B$5:$B$204,MATCH($F2208,'المنتجات'!$A$5:$A$204,0))&amp;"",""))</f>
        <v/>
      </c>
      <c r="K2208" s="18">
        <f>IF(AND(B2208&amp;""="",F2208&amp;""=""),"",IFERROR(INDEX('المنتجات'!$D$5:$D$204,MATCH($F2208,'المنتجات'!$A$5:$A$204,0))*G2208-H2208,0))</f>
        <v/>
      </c>
      <c r="L2208" s="18">
        <f>IF(AND(B2208&amp;""="",F2208&amp;""=""),"",IF(I2208="تم التسليم",IFERROR(INDEX('المحافظات'!$B$5:$B$44,MATCH($E2208,'المحافظات'!$A$5:$A$44,0)),0),0))</f>
        <v/>
      </c>
      <c r="M2208" s="18">
        <f>IF(AND(B2208&amp;""="",F2208&amp;""=""),"",IFERROR(INDEX('المنتجات'!$C$5:$C$204,MATCH($F2208,'المنتجات'!$A$5:$A$204,0))*G2208,0))</f>
        <v/>
      </c>
      <c r="N2208" s="18">
        <f>IF(AND(B2208&amp;""="",F2208&amp;""=""),"",IF(I2208="تم التسليم",IFERROR(INDEX('المحافظات'!$C$5:$C$44,MATCH($E2208,'المحافظات'!$A$5:$A$44,0)),0),IF(I2208="مرتجع",IFERROR(INDEX('المحافظات'!$D$5:$D$44,MATCH($E2208,'المحافظات'!$A$5:$A$44,0)),0),0)))</f>
        <v/>
      </c>
      <c r="O2208" s="18">
        <f>IF(AND(B2208&amp;""="",F2208&amp;""=""),"",IF(I2208="تم التسليم",K2208+L2208-M2208-N2208,IF(I2208="مرتجع",-N2208,IF(I2208="ملغي",0,""))))</f>
        <v/>
      </c>
      <c r="P2208" s="6">
        <f>IF(AND(B2208&amp;""="",F2208&amp;""=""),"",IF(NOT(ISNUMBER(MATCH(F2208,'المنتجات'!$A$5:$A$204,0))),"كود المنتج غير معروف",IF(NOT(ISNUMBER(MATCH(E2208,'المحافظات'!$A$5:$A$44,0))),"المنطقة غير معروفة",IF(K2208&lt;0,"الخصم أكبر من قيمة الطلب",IF(I2208&amp;""="","اكتب الحالة","")))))</f>
        <v/>
      </c>
    </row>
    <row r="2209">
      <c r="A2209" s="17" t="n"/>
      <c r="B2209" s="5" t="n"/>
      <c r="C2209" s="5" t="n"/>
      <c r="D2209" s="13" t="n"/>
      <c r="E2209" s="5" t="n"/>
      <c r="F2209" s="5" t="n"/>
      <c r="G2209" s="15" t="n"/>
      <c r="H2209" s="14" t="n"/>
      <c r="I2209" s="5" t="n"/>
      <c r="J2209" s="6">
        <f>IF(AND(B2209&amp;""="",F2209&amp;""=""),"",IFERROR(INDEX('المنتجات'!$B$5:$B$204,MATCH($F2209,'المنتجات'!$A$5:$A$204,0))&amp;"",""))</f>
        <v/>
      </c>
      <c r="K2209" s="18">
        <f>IF(AND(B2209&amp;""="",F2209&amp;""=""),"",IFERROR(INDEX('المنتجات'!$D$5:$D$204,MATCH($F2209,'المنتجات'!$A$5:$A$204,0))*G2209-H2209,0))</f>
        <v/>
      </c>
      <c r="L2209" s="18">
        <f>IF(AND(B2209&amp;""="",F2209&amp;""=""),"",IF(I2209="تم التسليم",IFERROR(INDEX('المحافظات'!$B$5:$B$44,MATCH($E2209,'المحافظات'!$A$5:$A$44,0)),0),0))</f>
        <v/>
      </c>
      <c r="M2209" s="18">
        <f>IF(AND(B2209&amp;""="",F2209&amp;""=""),"",IFERROR(INDEX('المنتجات'!$C$5:$C$204,MATCH($F2209,'المنتجات'!$A$5:$A$204,0))*G2209,0))</f>
        <v/>
      </c>
      <c r="N2209" s="18">
        <f>IF(AND(B2209&amp;""="",F2209&amp;""=""),"",IF(I2209="تم التسليم",IFERROR(INDEX('المحافظات'!$C$5:$C$44,MATCH($E2209,'المحافظات'!$A$5:$A$44,0)),0),IF(I2209="مرتجع",IFERROR(INDEX('المحافظات'!$D$5:$D$44,MATCH($E2209,'المحافظات'!$A$5:$A$44,0)),0),0)))</f>
        <v/>
      </c>
      <c r="O2209" s="18">
        <f>IF(AND(B2209&amp;""="",F2209&amp;""=""),"",IF(I2209="تم التسليم",K2209+L2209-M2209-N2209,IF(I2209="مرتجع",-N2209,IF(I2209="ملغي",0,""))))</f>
        <v/>
      </c>
      <c r="P2209" s="6">
        <f>IF(AND(B2209&amp;""="",F2209&amp;""=""),"",IF(NOT(ISNUMBER(MATCH(F2209,'المنتجات'!$A$5:$A$204,0))),"كود المنتج غير معروف",IF(NOT(ISNUMBER(MATCH(E2209,'المحافظات'!$A$5:$A$44,0))),"المنطقة غير معروفة",IF(K2209&lt;0,"الخصم أكبر من قيمة الطلب",IF(I2209&amp;""="","اكتب الحالة","")))))</f>
        <v/>
      </c>
    </row>
    <row r="2210">
      <c r="A2210" s="17" t="n"/>
      <c r="B2210" s="5" t="n"/>
      <c r="C2210" s="5" t="n"/>
      <c r="D2210" s="13" t="n"/>
      <c r="E2210" s="5" t="n"/>
      <c r="F2210" s="5" t="n"/>
      <c r="G2210" s="15" t="n"/>
      <c r="H2210" s="14" t="n"/>
      <c r="I2210" s="5" t="n"/>
      <c r="J2210" s="6">
        <f>IF(AND(B2210&amp;""="",F2210&amp;""=""),"",IFERROR(INDEX('المنتجات'!$B$5:$B$204,MATCH($F2210,'المنتجات'!$A$5:$A$204,0))&amp;"",""))</f>
        <v/>
      </c>
      <c r="K2210" s="18">
        <f>IF(AND(B2210&amp;""="",F2210&amp;""=""),"",IFERROR(INDEX('المنتجات'!$D$5:$D$204,MATCH($F2210,'المنتجات'!$A$5:$A$204,0))*G2210-H2210,0))</f>
        <v/>
      </c>
      <c r="L2210" s="18">
        <f>IF(AND(B2210&amp;""="",F2210&amp;""=""),"",IF(I2210="تم التسليم",IFERROR(INDEX('المحافظات'!$B$5:$B$44,MATCH($E2210,'المحافظات'!$A$5:$A$44,0)),0),0))</f>
        <v/>
      </c>
      <c r="M2210" s="18">
        <f>IF(AND(B2210&amp;""="",F2210&amp;""=""),"",IFERROR(INDEX('المنتجات'!$C$5:$C$204,MATCH($F2210,'المنتجات'!$A$5:$A$204,0))*G2210,0))</f>
        <v/>
      </c>
      <c r="N2210" s="18">
        <f>IF(AND(B2210&amp;""="",F2210&amp;""=""),"",IF(I2210="تم التسليم",IFERROR(INDEX('المحافظات'!$C$5:$C$44,MATCH($E2210,'المحافظات'!$A$5:$A$44,0)),0),IF(I2210="مرتجع",IFERROR(INDEX('المحافظات'!$D$5:$D$44,MATCH($E2210,'المحافظات'!$A$5:$A$44,0)),0),0)))</f>
        <v/>
      </c>
      <c r="O2210" s="18">
        <f>IF(AND(B2210&amp;""="",F2210&amp;""=""),"",IF(I2210="تم التسليم",K2210+L2210-M2210-N2210,IF(I2210="مرتجع",-N2210,IF(I2210="ملغي",0,""))))</f>
        <v/>
      </c>
      <c r="P2210" s="6">
        <f>IF(AND(B2210&amp;""="",F2210&amp;""=""),"",IF(NOT(ISNUMBER(MATCH(F2210,'المنتجات'!$A$5:$A$204,0))),"كود المنتج غير معروف",IF(NOT(ISNUMBER(MATCH(E2210,'المحافظات'!$A$5:$A$44,0))),"المنطقة غير معروفة",IF(K2210&lt;0,"الخصم أكبر من قيمة الطلب",IF(I2210&amp;""="","اكتب الحالة","")))))</f>
        <v/>
      </c>
    </row>
    <row r="2211">
      <c r="A2211" s="17" t="n"/>
      <c r="B2211" s="5" t="n"/>
      <c r="C2211" s="5" t="n"/>
      <c r="D2211" s="13" t="n"/>
      <c r="E2211" s="5" t="n"/>
      <c r="F2211" s="5" t="n"/>
      <c r="G2211" s="15" t="n"/>
      <c r="H2211" s="14" t="n"/>
      <c r="I2211" s="5" t="n"/>
      <c r="J2211" s="6">
        <f>IF(AND(B2211&amp;""="",F2211&amp;""=""),"",IFERROR(INDEX('المنتجات'!$B$5:$B$204,MATCH($F2211,'المنتجات'!$A$5:$A$204,0))&amp;"",""))</f>
        <v/>
      </c>
      <c r="K2211" s="18">
        <f>IF(AND(B2211&amp;""="",F2211&amp;""=""),"",IFERROR(INDEX('المنتجات'!$D$5:$D$204,MATCH($F2211,'المنتجات'!$A$5:$A$204,0))*G2211-H2211,0))</f>
        <v/>
      </c>
      <c r="L2211" s="18">
        <f>IF(AND(B2211&amp;""="",F2211&amp;""=""),"",IF(I2211="تم التسليم",IFERROR(INDEX('المحافظات'!$B$5:$B$44,MATCH($E2211,'المحافظات'!$A$5:$A$44,0)),0),0))</f>
        <v/>
      </c>
      <c r="M2211" s="18">
        <f>IF(AND(B2211&amp;""="",F2211&amp;""=""),"",IFERROR(INDEX('المنتجات'!$C$5:$C$204,MATCH($F2211,'المنتجات'!$A$5:$A$204,0))*G2211,0))</f>
        <v/>
      </c>
      <c r="N2211" s="18">
        <f>IF(AND(B2211&amp;""="",F2211&amp;""=""),"",IF(I2211="تم التسليم",IFERROR(INDEX('المحافظات'!$C$5:$C$44,MATCH($E2211,'المحافظات'!$A$5:$A$44,0)),0),IF(I2211="مرتجع",IFERROR(INDEX('المحافظات'!$D$5:$D$44,MATCH($E2211,'المحافظات'!$A$5:$A$44,0)),0),0)))</f>
        <v/>
      </c>
      <c r="O2211" s="18">
        <f>IF(AND(B2211&amp;""="",F2211&amp;""=""),"",IF(I2211="تم التسليم",K2211+L2211-M2211-N2211,IF(I2211="مرتجع",-N2211,IF(I2211="ملغي",0,""))))</f>
        <v/>
      </c>
      <c r="P2211" s="6">
        <f>IF(AND(B2211&amp;""="",F2211&amp;""=""),"",IF(NOT(ISNUMBER(MATCH(F2211,'المنتجات'!$A$5:$A$204,0))),"كود المنتج غير معروف",IF(NOT(ISNUMBER(MATCH(E2211,'المحافظات'!$A$5:$A$44,0))),"المنطقة غير معروفة",IF(K2211&lt;0,"الخصم أكبر من قيمة الطلب",IF(I2211&amp;""="","اكتب الحالة","")))))</f>
        <v/>
      </c>
    </row>
    <row r="2212">
      <c r="A2212" s="17" t="n"/>
      <c r="B2212" s="5" t="n"/>
      <c r="C2212" s="5" t="n"/>
      <c r="D2212" s="13" t="n"/>
      <c r="E2212" s="5" t="n"/>
      <c r="F2212" s="5" t="n"/>
      <c r="G2212" s="15" t="n"/>
      <c r="H2212" s="14" t="n"/>
      <c r="I2212" s="5" t="n"/>
      <c r="J2212" s="6">
        <f>IF(AND(B2212&amp;""="",F2212&amp;""=""),"",IFERROR(INDEX('المنتجات'!$B$5:$B$204,MATCH($F2212,'المنتجات'!$A$5:$A$204,0))&amp;"",""))</f>
        <v/>
      </c>
      <c r="K2212" s="18">
        <f>IF(AND(B2212&amp;""="",F2212&amp;""=""),"",IFERROR(INDEX('المنتجات'!$D$5:$D$204,MATCH($F2212,'المنتجات'!$A$5:$A$204,0))*G2212-H2212,0))</f>
        <v/>
      </c>
      <c r="L2212" s="18">
        <f>IF(AND(B2212&amp;""="",F2212&amp;""=""),"",IF(I2212="تم التسليم",IFERROR(INDEX('المحافظات'!$B$5:$B$44,MATCH($E2212,'المحافظات'!$A$5:$A$44,0)),0),0))</f>
        <v/>
      </c>
      <c r="M2212" s="18">
        <f>IF(AND(B2212&amp;""="",F2212&amp;""=""),"",IFERROR(INDEX('المنتجات'!$C$5:$C$204,MATCH($F2212,'المنتجات'!$A$5:$A$204,0))*G2212,0))</f>
        <v/>
      </c>
      <c r="N2212" s="18">
        <f>IF(AND(B2212&amp;""="",F2212&amp;""=""),"",IF(I2212="تم التسليم",IFERROR(INDEX('المحافظات'!$C$5:$C$44,MATCH($E2212,'المحافظات'!$A$5:$A$44,0)),0),IF(I2212="مرتجع",IFERROR(INDEX('المحافظات'!$D$5:$D$44,MATCH($E2212,'المحافظات'!$A$5:$A$44,0)),0),0)))</f>
        <v/>
      </c>
      <c r="O2212" s="18">
        <f>IF(AND(B2212&amp;""="",F2212&amp;""=""),"",IF(I2212="تم التسليم",K2212+L2212-M2212-N2212,IF(I2212="مرتجع",-N2212,IF(I2212="ملغي",0,""))))</f>
        <v/>
      </c>
      <c r="P2212" s="6">
        <f>IF(AND(B2212&amp;""="",F2212&amp;""=""),"",IF(NOT(ISNUMBER(MATCH(F2212,'المنتجات'!$A$5:$A$204,0))),"كود المنتج غير معروف",IF(NOT(ISNUMBER(MATCH(E2212,'المحافظات'!$A$5:$A$44,0))),"المنطقة غير معروفة",IF(K2212&lt;0,"الخصم أكبر من قيمة الطلب",IF(I2212&amp;""="","اكتب الحالة","")))))</f>
        <v/>
      </c>
    </row>
    <row r="2213">
      <c r="A2213" s="17" t="n"/>
      <c r="B2213" s="5" t="n"/>
      <c r="C2213" s="5" t="n"/>
      <c r="D2213" s="13" t="n"/>
      <c r="E2213" s="5" t="n"/>
      <c r="F2213" s="5" t="n"/>
      <c r="G2213" s="15" t="n"/>
      <c r="H2213" s="14" t="n"/>
      <c r="I2213" s="5" t="n"/>
      <c r="J2213" s="6">
        <f>IF(AND(B2213&amp;""="",F2213&amp;""=""),"",IFERROR(INDEX('المنتجات'!$B$5:$B$204,MATCH($F2213,'المنتجات'!$A$5:$A$204,0))&amp;"",""))</f>
        <v/>
      </c>
      <c r="K2213" s="18">
        <f>IF(AND(B2213&amp;""="",F2213&amp;""=""),"",IFERROR(INDEX('المنتجات'!$D$5:$D$204,MATCH($F2213,'المنتجات'!$A$5:$A$204,0))*G2213-H2213,0))</f>
        <v/>
      </c>
      <c r="L2213" s="18">
        <f>IF(AND(B2213&amp;""="",F2213&amp;""=""),"",IF(I2213="تم التسليم",IFERROR(INDEX('المحافظات'!$B$5:$B$44,MATCH($E2213,'المحافظات'!$A$5:$A$44,0)),0),0))</f>
        <v/>
      </c>
      <c r="M2213" s="18">
        <f>IF(AND(B2213&amp;""="",F2213&amp;""=""),"",IFERROR(INDEX('المنتجات'!$C$5:$C$204,MATCH($F2213,'المنتجات'!$A$5:$A$204,0))*G2213,0))</f>
        <v/>
      </c>
      <c r="N2213" s="18">
        <f>IF(AND(B2213&amp;""="",F2213&amp;""=""),"",IF(I2213="تم التسليم",IFERROR(INDEX('المحافظات'!$C$5:$C$44,MATCH($E2213,'المحافظات'!$A$5:$A$44,0)),0),IF(I2213="مرتجع",IFERROR(INDEX('المحافظات'!$D$5:$D$44,MATCH($E2213,'المحافظات'!$A$5:$A$44,0)),0),0)))</f>
        <v/>
      </c>
      <c r="O2213" s="18">
        <f>IF(AND(B2213&amp;""="",F2213&amp;""=""),"",IF(I2213="تم التسليم",K2213+L2213-M2213-N2213,IF(I2213="مرتجع",-N2213,IF(I2213="ملغي",0,""))))</f>
        <v/>
      </c>
      <c r="P2213" s="6">
        <f>IF(AND(B2213&amp;""="",F2213&amp;""=""),"",IF(NOT(ISNUMBER(MATCH(F2213,'المنتجات'!$A$5:$A$204,0))),"كود المنتج غير معروف",IF(NOT(ISNUMBER(MATCH(E2213,'المحافظات'!$A$5:$A$44,0))),"المنطقة غير معروفة",IF(K2213&lt;0,"الخصم أكبر من قيمة الطلب",IF(I2213&amp;""="","اكتب الحالة","")))))</f>
        <v/>
      </c>
    </row>
    <row r="2214">
      <c r="A2214" s="17" t="n"/>
      <c r="B2214" s="5" t="n"/>
      <c r="C2214" s="5" t="n"/>
      <c r="D2214" s="13" t="n"/>
      <c r="E2214" s="5" t="n"/>
      <c r="F2214" s="5" t="n"/>
      <c r="G2214" s="15" t="n"/>
      <c r="H2214" s="14" t="n"/>
      <c r="I2214" s="5" t="n"/>
      <c r="J2214" s="6">
        <f>IF(AND(B2214&amp;""="",F2214&amp;""=""),"",IFERROR(INDEX('المنتجات'!$B$5:$B$204,MATCH($F2214,'المنتجات'!$A$5:$A$204,0))&amp;"",""))</f>
        <v/>
      </c>
      <c r="K2214" s="18">
        <f>IF(AND(B2214&amp;""="",F2214&amp;""=""),"",IFERROR(INDEX('المنتجات'!$D$5:$D$204,MATCH($F2214,'المنتجات'!$A$5:$A$204,0))*G2214-H2214,0))</f>
        <v/>
      </c>
      <c r="L2214" s="18">
        <f>IF(AND(B2214&amp;""="",F2214&amp;""=""),"",IF(I2214="تم التسليم",IFERROR(INDEX('المحافظات'!$B$5:$B$44,MATCH($E2214,'المحافظات'!$A$5:$A$44,0)),0),0))</f>
        <v/>
      </c>
      <c r="M2214" s="18">
        <f>IF(AND(B2214&amp;""="",F2214&amp;""=""),"",IFERROR(INDEX('المنتجات'!$C$5:$C$204,MATCH($F2214,'المنتجات'!$A$5:$A$204,0))*G2214,0))</f>
        <v/>
      </c>
      <c r="N2214" s="18">
        <f>IF(AND(B2214&amp;""="",F2214&amp;""=""),"",IF(I2214="تم التسليم",IFERROR(INDEX('المحافظات'!$C$5:$C$44,MATCH($E2214,'المحافظات'!$A$5:$A$44,0)),0),IF(I2214="مرتجع",IFERROR(INDEX('المحافظات'!$D$5:$D$44,MATCH($E2214,'المحافظات'!$A$5:$A$44,0)),0),0)))</f>
        <v/>
      </c>
      <c r="O2214" s="18">
        <f>IF(AND(B2214&amp;""="",F2214&amp;""=""),"",IF(I2214="تم التسليم",K2214+L2214-M2214-N2214,IF(I2214="مرتجع",-N2214,IF(I2214="ملغي",0,""))))</f>
        <v/>
      </c>
      <c r="P2214" s="6">
        <f>IF(AND(B2214&amp;""="",F2214&amp;""=""),"",IF(NOT(ISNUMBER(MATCH(F2214,'المنتجات'!$A$5:$A$204,0))),"كود المنتج غير معروف",IF(NOT(ISNUMBER(MATCH(E2214,'المحافظات'!$A$5:$A$44,0))),"المنطقة غير معروفة",IF(K2214&lt;0,"الخصم أكبر من قيمة الطلب",IF(I2214&amp;""="","اكتب الحالة","")))))</f>
        <v/>
      </c>
    </row>
    <row r="2215">
      <c r="A2215" s="17" t="n"/>
      <c r="B2215" s="5" t="n"/>
      <c r="C2215" s="5" t="n"/>
      <c r="D2215" s="13" t="n"/>
      <c r="E2215" s="5" t="n"/>
      <c r="F2215" s="5" t="n"/>
      <c r="G2215" s="15" t="n"/>
      <c r="H2215" s="14" t="n"/>
      <c r="I2215" s="5" t="n"/>
      <c r="J2215" s="6">
        <f>IF(AND(B2215&amp;""="",F2215&amp;""=""),"",IFERROR(INDEX('المنتجات'!$B$5:$B$204,MATCH($F2215,'المنتجات'!$A$5:$A$204,0))&amp;"",""))</f>
        <v/>
      </c>
      <c r="K2215" s="18">
        <f>IF(AND(B2215&amp;""="",F2215&amp;""=""),"",IFERROR(INDEX('المنتجات'!$D$5:$D$204,MATCH($F2215,'المنتجات'!$A$5:$A$204,0))*G2215-H2215,0))</f>
        <v/>
      </c>
      <c r="L2215" s="18">
        <f>IF(AND(B2215&amp;""="",F2215&amp;""=""),"",IF(I2215="تم التسليم",IFERROR(INDEX('المحافظات'!$B$5:$B$44,MATCH($E2215,'المحافظات'!$A$5:$A$44,0)),0),0))</f>
        <v/>
      </c>
      <c r="M2215" s="18">
        <f>IF(AND(B2215&amp;""="",F2215&amp;""=""),"",IFERROR(INDEX('المنتجات'!$C$5:$C$204,MATCH($F2215,'المنتجات'!$A$5:$A$204,0))*G2215,0))</f>
        <v/>
      </c>
      <c r="N2215" s="18">
        <f>IF(AND(B2215&amp;""="",F2215&amp;""=""),"",IF(I2215="تم التسليم",IFERROR(INDEX('المحافظات'!$C$5:$C$44,MATCH($E2215,'المحافظات'!$A$5:$A$44,0)),0),IF(I2215="مرتجع",IFERROR(INDEX('المحافظات'!$D$5:$D$44,MATCH($E2215,'المحافظات'!$A$5:$A$44,0)),0),0)))</f>
        <v/>
      </c>
      <c r="O2215" s="18">
        <f>IF(AND(B2215&amp;""="",F2215&amp;""=""),"",IF(I2215="تم التسليم",K2215+L2215-M2215-N2215,IF(I2215="مرتجع",-N2215,IF(I2215="ملغي",0,""))))</f>
        <v/>
      </c>
      <c r="P2215" s="6">
        <f>IF(AND(B2215&amp;""="",F2215&amp;""=""),"",IF(NOT(ISNUMBER(MATCH(F2215,'المنتجات'!$A$5:$A$204,0))),"كود المنتج غير معروف",IF(NOT(ISNUMBER(MATCH(E2215,'المحافظات'!$A$5:$A$44,0))),"المنطقة غير معروفة",IF(K2215&lt;0,"الخصم أكبر من قيمة الطلب",IF(I2215&amp;""="","اكتب الحالة","")))))</f>
        <v/>
      </c>
    </row>
    <row r="2216">
      <c r="A2216" s="17" t="n"/>
      <c r="B2216" s="5" t="n"/>
      <c r="C2216" s="5" t="n"/>
      <c r="D2216" s="13" t="n"/>
      <c r="E2216" s="5" t="n"/>
      <c r="F2216" s="5" t="n"/>
      <c r="G2216" s="15" t="n"/>
      <c r="H2216" s="14" t="n"/>
      <c r="I2216" s="5" t="n"/>
      <c r="J2216" s="6">
        <f>IF(AND(B2216&amp;""="",F2216&amp;""=""),"",IFERROR(INDEX('المنتجات'!$B$5:$B$204,MATCH($F2216,'المنتجات'!$A$5:$A$204,0))&amp;"",""))</f>
        <v/>
      </c>
      <c r="K2216" s="18">
        <f>IF(AND(B2216&amp;""="",F2216&amp;""=""),"",IFERROR(INDEX('المنتجات'!$D$5:$D$204,MATCH($F2216,'المنتجات'!$A$5:$A$204,0))*G2216-H2216,0))</f>
        <v/>
      </c>
      <c r="L2216" s="18">
        <f>IF(AND(B2216&amp;""="",F2216&amp;""=""),"",IF(I2216="تم التسليم",IFERROR(INDEX('المحافظات'!$B$5:$B$44,MATCH($E2216,'المحافظات'!$A$5:$A$44,0)),0),0))</f>
        <v/>
      </c>
      <c r="M2216" s="18">
        <f>IF(AND(B2216&amp;""="",F2216&amp;""=""),"",IFERROR(INDEX('المنتجات'!$C$5:$C$204,MATCH($F2216,'المنتجات'!$A$5:$A$204,0))*G2216,0))</f>
        <v/>
      </c>
      <c r="N2216" s="18">
        <f>IF(AND(B2216&amp;""="",F2216&amp;""=""),"",IF(I2216="تم التسليم",IFERROR(INDEX('المحافظات'!$C$5:$C$44,MATCH($E2216,'المحافظات'!$A$5:$A$44,0)),0),IF(I2216="مرتجع",IFERROR(INDEX('المحافظات'!$D$5:$D$44,MATCH($E2216,'المحافظات'!$A$5:$A$44,0)),0),0)))</f>
        <v/>
      </c>
      <c r="O2216" s="18">
        <f>IF(AND(B2216&amp;""="",F2216&amp;""=""),"",IF(I2216="تم التسليم",K2216+L2216-M2216-N2216,IF(I2216="مرتجع",-N2216,IF(I2216="ملغي",0,""))))</f>
        <v/>
      </c>
      <c r="P2216" s="6">
        <f>IF(AND(B2216&amp;""="",F2216&amp;""=""),"",IF(NOT(ISNUMBER(MATCH(F2216,'المنتجات'!$A$5:$A$204,0))),"كود المنتج غير معروف",IF(NOT(ISNUMBER(MATCH(E2216,'المحافظات'!$A$5:$A$44,0))),"المنطقة غير معروفة",IF(K2216&lt;0,"الخصم أكبر من قيمة الطلب",IF(I2216&amp;""="","اكتب الحالة","")))))</f>
        <v/>
      </c>
    </row>
    <row r="2217">
      <c r="A2217" s="17" t="n"/>
      <c r="B2217" s="5" t="n"/>
      <c r="C2217" s="5" t="n"/>
      <c r="D2217" s="13" t="n"/>
      <c r="E2217" s="5" t="n"/>
      <c r="F2217" s="5" t="n"/>
      <c r="G2217" s="15" t="n"/>
      <c r="H2217" s="14" t="n"/>
      <c r="I2217" s="5" t="n"/>
      <c r="J2217" s="6">
        <f>IF(AND(B2217&amp;""="",F2217&amp;""=""),"",IFERROR(INDEX('المنتجات'!$B$5:$B$204,MATCH($F2217,'المنتجات'!$A$5:$A$204,0))&amp;"",""))</f>
        <v/>
      </c>
      <c r="K2217" s="18">
        <f>IF(AND(B2217&amp;""="",F2217&amp;""=""),"",IFERROR(INDEX('المنتجات'!$D$5:$D$204,MATCH($F2217,'المنتجات'!$A$5:$A$204,0))*G2217-H2217,0))</f>
        <v/>
      </c>
      <c r="L2217" s="18">
        <f>IF(AND(B2217&amp;""="",F2217&amp;""=""),"",IF(I2217="تم التسليم",IFERROR(INDEX('المحافظات'!$B$5:$B$44,MATCH($E2217,'المحافظات'!$A$5:$A$44,0)),0),0))</f>
        <v/>
      </c>
      <c r="M2217" s="18">
        <f>IF(AND(B2217&amp;""="",F2217&amp;""=""),"",IFERROR(INDEX('المنتجات'!$C$5:$C$204,MATCH($F2217,'المنتجات'!$A$5:$A$204,0))*G2217,0))</f>
        <v/>
      </c>
      <c r="N2217" s="18">
        <f>IF(AND(B2217&amp;""="",F2217&amp;""=""),"",IF(I2217="تم التسليم",IFERROR(INDEX('المحافظات'!$C$5:$C$44,MATCH($E2217,'المحافظات'!$A$5:$A$44,0)),0),IF(I2217="مرتجع",IFERROR(INDEX('المحافظات'!$D$5:$D$44,MATCH($E2217,'المحافظات'!$A$5:$A$44,0)),0),0)))</f>
        <v/>
      </c>
      <c r="O2217" s="18">
        <f>IF(AND(B2217&amp;""="",F2217&amp;""=""),"",IF(I2217="تم التسليم",K2217+L2217-M2217-N2217,IF(I2217="مرتجع",-N2217,IF(I2217="ملغي",0,""))))</f>
        <v/>
      </c>
      <c r="P2217" s="6">
        <f>IF(AND(B2217&amp;""="",F2217&amp;""=""),"",IF(NOT(ISNUMBER(MATCH(F2217,'المنتجات'!$A$5:$A$204,0))),"كود المنتج غير معروف",IF(NOT(ISNUMBER(MATCH(E2217,'المحافظات'!$A$5:$A$44,0))),"المنطقة غير معروفة",IF(K2217&lt;0,"الخصم أكبر من قيمة الطلب",IF(I2217&amp;""="","اكتب الحالة","")))))</f>
        <v/>
      </c>
    </row>
    <row r="2218">
      <c r="A2218" s="17" t="n"/>
      <c r="B2218" s="5" t="n"/>
      <c r="C2218" s="5" t="n"/>
      <c r="D2218" s="13" t="n"/>
      <c r="E2218" s="5" t="n"/>
      <c r="F2218" s="5" t="n"/>
      <c r="G2218" s="15" t="n"/>
      <c r="H2218" s="14" t="n"/>
      <c r="I2218" s="5" t="n"/>
      <c r="J2218" s="6">
        <f>IF(AND(B2218&amp;""="",F2218&amp;""=""),"",IFERROR(INDEX('المنتجات'!$B$5:$B$204,MATCH($F2218,'المنتجات'!$A$5:$A$204,0))&amp;"",""))</f>
        <v/>
      </c>
      <c r="K2218" s="18">
        <f>IF(AND(B2218&amp;""="",F2218&amp;""=""),"",IFERROR(INDEX('المنتجات'!$D$5:$D$204,MATCH($F2218,'المنتجات'!$A$5:$A$204,0))*G2218-H2218,0))</f>
        <v/>
      </c>
      <c r="L2218" s="18">
        <f>IF(AND(B2218&amp;""="",F2218&amp;""=""),"",IF(I2218="تم التسليم",IFERROR(INDEX('المحافظات'!$B$5:$B$44,MATCH($E2218,'المحافظات'!$A$5:$A$44,0)),0),0))</f>
        <v/>
      </c>
      <c r="M2218" s="18">
        <f>IF(AND(B2218&amp;""="",F2218&amp;""=""),"",IFERROR(INDEX('المنتجات'!$C$5:$C$204,MATCH($F2218,'المنتجات'!$A$5:$A$204,0))*G2218,0))</f>
        <v/>
      </c>
      <c r="N2218" s="18">
        <f>IF(AND(B2218&amp;""="",F2218&amp;""=""),"",IF(I2218="تم التسليم",IFERROR(INDEX('المحافظات'!$C$5:$C$44,MATCH($E2218,'المحافظات'!$A$5:$A$44,0)),0),IF(I2218="مرتجع",IFERROR(INDEX('المحافظات'!$D$5:$D$44,MATCH($E2218,'المحافظات'!$A$5:$A$44,0)),0),0)))</f>
        <v/>
      </c>
      <c r="O2218" s="18">
        <f>IF(AND(B2218&amp;""="",F2218&amp;""=""),"",IF(I2218="تم التسليم",K2218+L2218-M2218-N2218,IF(I2218="مرتجع",-N2218,IF(I2218="ملغي",0,""))))</f>
        <v/>
      </c>
      <c r="P2218" s="6">
        <f>IF(AND(B2218&amp;""="",F2218&amp;""=""),"",IF(NOT(ISNUMBER(MATCH(F2218,'المنتجات'!$A$5:$A$204,0))),"كود المنتج غير معروف",IF(NOT(ISNUMBER(MATCH(E2218,'المحافظات'!$A$5:$A$44,0))),"المنطقة غير معروفة",IF(K2218&lt;0,"الخصم أكبر من قيمة الطلب",IF(I2218&amp;""="","اكتب الحالة","")))))</f>
        <v/>
      </c>
    </row>
    <row r="2219">
      <c r="A2219" s="17" t="n"/>
      <c r="B2219" s="5" t="n"/>
      <c r="C2219" s="5" t="n"/>
      <c r="D2219" s="13" t="n"/>
      <c r="E2219" s="5" t="n"/>
      <c r="F2219" s="5" t="n"/>
      <c r="G2219" s="15" t="n"/>
      <c r="H2219" s="14" t="n"/>
      <c r="I2219" s="5" t="n"/>
      <c r="J2219" s="6">
        <f>IF(AND(B2219&amp;""="",F2219&amp;""=""),"",IFERROR(INDEX('المنتجات'!$B$5:$B$204,MATCH($F2219,'المنتجات'!$A$5:$A$204,0))&amp;"",""))</f>
        <v/>
      </c>
      <c r="K2219" s="18">
        <f>IF(AND(B2219&amp;""="",F2219&amp;""=""),"",IFERROR(INDEX('المنتجات'!$D$5:$D$204,MATCH($F2219,'المنتجات'!$A$5:$A$204,0))*G2219-H2219,0))</f>
        <v/>
      </c>
      <c r="L2219" s="18">
        <f>IF(AND(B2219&amp;""="",F2219&amp;""=""),"",IF(I2219="تم التسليم",IFERROR(INDEX('المحافظات'!$B$5:$B$44,MATCH($E2219,'المحافظات'!$A$5:$A$44,0)),0),0))</f>
        <v/>
      </c>
      <c r="M2219" s="18">
        <f>IF(AND(B2219&amp;""="",F2219&amp;""=""),"",IFERROR(INDEX('المنتجات'!$C$5:$C$204,MATCH($F2219,'المنتجات'!$A$5:$A$204,0))*G2219,0))</f>
        <v/>
      </c>
      <c r="N2219" s="18">
        <f>IF(AND(B2219&amp;""="",F2219&amp;""=""),"",IF(I2219="تم التسليم",IFERROR(INDEX('المحافظات'!$C$5:$C$44,MATCH($E2219,'المحافظات'!$A$5:$A$44,0)),0),IF(I2219="مرتجع",IFERROR(INDEX('المحافظات'!$D$5:$D$44,MATCH($E2219,'المحافظات'!$A$5:$A$44,0)),0),0)))</f>
        <v/>
      </c>
      <c r="O2219" s="18">
        <f>IF(AND(B2219&amp;""="",F2219&amp;""=""),"",IF(I2219="تم التسليم",K2219+L2219-M2219-N2219,IF(I2219="مرتجع",-N2219,IF(I2219="ملغي",0,""))))</f>
        <v/>
      </c>
      <c r="P2219" s="6">
        <f>IF(AND(B2219&amp;""="",F2219&amp;""=""),"",IF(NOT(ISNUMBER(MATCH(F2219,'المنتجات'!$A$5:$A$204,0))),"كود المنتج غير معروف",IF(NOT(ISNUMBER(MATCH(E2219,'المحافظات'!$A$5:$A$44,0))),"المنطقة غير معروفة",IF(K2219&lt;0,"الخصم أكبر من قيمة الطلب",IF(I2219&amp;""="","اكتب الحالة","")))))</f>
        <v/>
      </c>
    </row>
    <row r="2220">
      <c r="A2220" s="17" t="n"/>
      <c r="B2220" s="5" t="n"/>
      <c r="C2220" s="5" t="n"/>
      <c r="D2220" s="13" t="n"/>
      <c r="E2220" s="5" t="n"/>
      <c r="F2220" s="5" t="n"/>
      <c r="G2220" s="15" t="n"/>
      <c r="H2220" s="14" t="n"/>
      <c r="I2220" s="5" t="n"/>
      <c r="J2220" s="6">
        <f>IF(AND(B2220&amp;""="",F2220&amp;""=""),"",IFERROR(INDEX('المنتجات'!$B$5:$B$204,MATCH($F2220,'المنتجات'!$A$5:$A$204,0))&amp;"",""))</f>
        <v/>
      </c>
      <c r="K2220" s="18">
        <f>IF(AND(B2220&amp;""="",F2220&amp;""=""),"",IFERROR(INDEX('المنتجات'!$D$5:$D$204,MATCH($F2220,'المنتجات'!$A$5:$A$204,0))*G2220-H2220,0))</f>
        <v/>
      </c>
      <c r="L2220" s="18">
        <f>IF(AND(B2220&amp;""="",F2220&amp;""=""),"",IF(I2220="تم التسليم",IFERROR(INDEX('المحافظات'!$B$5:$B$44,MATCH($E2220,'المحافظات'!$A$5:$A$44,0)),0),0))</f>
        <v/>
      </c>
      <c r="M2220" s="18">
        <f>IF(AND(B2220&amp;""="",F2220&amp;""=""),"",IFERROR(INDEX('المنتجات'!$C$5:$C$204,MATCH($F2220,'المنتجات'!$A$5:$A$204,0))*G2220,0))</f>
        <v/>
      </c>
      <c r="N2220" s="18">
        <f>IF(AND(B2220&amp;""="",F2220&amp;""=""),"",IF(I2220="تم التسليم",IFERROR(INDEX('المحافظات'!$C$5:$C$44,MATCH($E2220,'المحافظات'!$A$5:$A$44,0)),0),IF(I2220="مرتجع",IFERROR(INDEX('المحافظات'!$D$5:$D$44,MATCH($E2220,'المحافظات'!$A$5:$A$44,0)),0),0)))</f>
        <v/>
      </c>
      <c r="O2220" s="18">
        <f>IF(AND(B2220&amp;""="",F2220&amp;""=""),"",IF(I2220="تم التسليم",K2220+L2220-M2220-N2220,IF(I2220="مرتجع",-N2220,IF(I2220="ملغي",0,""))))</f>
        <v/>
      </c>
      <c r="P2220" s="6">
        <f>IF(AND(B2220&amp;""="",F2220&amp;""=""),"",IF(NOT(ISNUMBER(MATCH(F2220,'المنتجات'!$A$5:$A$204,0))),"كود المنتج غير معروف",IF(NOT(ISNUMBER(MATCH(E2220,'المحافظات'!$A$5:$A$44,0))),"المنطقة غير معروفة",IF(K2220&lt;0,"الخصم أكبر من قيمة الطلب",IF(I2220&amp;""="","اكتب الحالة","")))))</f>
        <v/>
      </c>
    </row>
    <row r="2221">
      <c r="A2221" s="17" t="n"/>
      <c r="B2221" s="5" t="n"/>
      <c r="C2221" s="5" t="n"/>
      <c r="D2221" s="13" t="n"/>
      <c r="E2221" s="5" t="n"/>
      <c r="F2221" s="5" t="n"/>
      <c r="G2221" s="15" t="n"/>
      <c r="H2221" s="14" t="n"/>
      <c r="I2221" s="5" t="n"/>
      <c r="J2221" s="6">
        <f>IF(AND(B2221&amp;""="",F2221&amp;""=""),"",IFERROR(INDEX('المنتجات'!$B$5:$B$204,MATCH($F2221,'المنتجات'!$A$5:$A$204,0))&amp;"",""))</f>
        <v/>
      </c>
      <c r="K2221" s="18">
        <f>IF(AND(B2221&amp;""="",F2221&amp;""=""),"",IFERROR(INDEX('المنتجات'!$D$5:$D$204,MATCH($F2221,'المنتجات'!$A$5:$A$204,0))*G2221-H2221,0))</f>
        <v/>
      </c>
      <c r="L2221" s="18">
        <f>IF(AND(B2221&amp;""="",F2221&amp;""=""),"",IF(I2221="تم التسليم",IFERROR(INDEX('المحافظات'!$B$5:$B$44,MATCH($E2221,'المحافظات'!$A$5:$A$44,0)),0),0))</f>
        <v/>
      </c>
      <c r="M2221" s="18">
        <f>IF(AND(B2221&amp;""="",F2221&amp;""=""),"",IFERROR(INDEX('المنتجات'!$C$5:$C$204,MATCH($F2221,'المنتجات'!$A$5:$A$204,0))*G2221,0))</f>
        <v/>
      </c>
      <c r="N2221" s="18">
        <f>IF(AND(B2221&amp;""="",F2221&amp;""=""),"",IF(I2221="تم التسليم",IFERROR(INDEX('المحافظات'!$C$5:$C$44,MATCH($E2221,'المحافظات'!$A$5:$A$44,0)),0),IF(I2221="مرتجع",IFERROR(INDEX('المحافظات'!$D$5:$D$44,MATCH($E2221,'المحافظات'!$A$5:$A$44,0)),0),0)))</f>
        <v/>
      </c>
      <c r="O2221" s="18">
        <f>IF(AND(B2221&amp;""="",F2221&amp;""=""),"",IF(I2221="تم التسليم",K2221+L2221-M2221-N2221,IF(I2221="مرتجع",-N2221,IF(I2221="ملغي",0,""))))</f>
        <v/>
      </c>
      <c r="P2221" s="6">
        <f>IF(AND(B2221&amp;""="",F2221&amp;""=""),"",IF(NOT(ISNUMBER(MATCH(F2221,'المنتجات'!$A$5:$A$204,0))),"كود المنتج غير معروف",IF(NOT(ISNUMBER(MATCH(E2221,'المحافظات'!$A$5:$A$44,0))),"المنطقة غير معروفة",IF(K2221&lt;0,"الخصم أكبر من قيمة الطلب",IF(I2221&amp;""="","اكتب الحالة","")))))</f>
        <v/>
      </c>
    </row>
    <row r="2222">
      <c r="A2222" s="17" t="n"/>
      <c r="B2222" s="5" t="n"/>
      <c r="C2222" s="5" t="n"/>
      <c r="D2222" s="13" t="n"/>
      <c r="E2222" s="5" t="n"/>
      <c r="F2222" s="5" t="n"/>
      <c r="G2222" s="15" t="n"/>
      <c r="H2222" s="14" t="n"/>
      <c r="I2222" s="5" t="n"/>
      <c r="J2222" s="6">
        <f>IF(AND(B2222&amp;""="",F2222&amp;""=""),"",IFERROR(INDEX('المنتجات'!$B$5:$B$204,MATCH($F2222,'المنتجات'!$A$5:$A$204,0))&amp;"",""))</f>
        <v/>
      </c>
      <c r="K2222" s="18">
        <f>IF(AND(B2222&amp;""="",F2222&amp;""=""),"",IFERROR(INDEX('المنتجات'!$D$5:$D$204,MATCH($F2222,'المنتجات'!$A$5:$A$204,0))*G2222-H2222,0))</f>
        <v/>
      </c>
      <c r="L2222" s="18">
        <f>IF(AND(B2222&amp;""="",F2222&amp;""=""),"",IF(I2222="تم التسليم",IFERROR(INDEX('المحافظات'!$B$5:$B$44,MATCH($E2222,'المحافظات'!$A$5:$A$44,0)),0),0))</f>
        <v/>
      </c>
      <c r="M2222" s="18">
        <f>IF(AND(B2222&amp;""="",F2222&amp;""=""),"",IFERROR(INDEX('المنتجات'!$C$5:$C$204,MATCH($F2222,'المنتجات'!$A$5:$A$204,0))*G2222,0))</f>
        <v/>
      </c>
      <c r="N2222" s="18">
        <f>IF(AND(B2222&amp;""="",F2222&amp;""=""),"",IF(I2222="تم التسليم",IFERROR(INDEX('المحافظات'!$C$5:$C$44,MATCH($E2222,'المحافظات'!$A$5:$A$44,0)),0),IF(I2222="مرتجع",IFERROR(INDEX('المحافظات'!$D$5:$D$44,MATCH($E2222,'المحافظات'!$A$5:$A$44,0)),0),0)))</f>
        <v/>
      </c>
      <c r="O2222" s="18">
        <f>IF(AND(B2222&amp;""="",F2222&amp;""=""),"",IF(I2222="تم التسليم",K2222+L2222-M2222-N2222,IF(I2222="مرتجع",-N2222,IF(I2222="ملغي",0,""))))</f>
        <v/>
      </c>
      <c r="P2222" s="6">
        <f>IF(AND(B2222&amp;""="",F2222&amp;""=""),"",IF(NOT(ISNUMBER(MATCH(F2222,'المنتجات'!$A$5:$A$204,0))),"كود المنتج غير معروف",IF(NOT(ISNUMBER(MATCH(E2222,'المحافظات'!$A$5:$A$44,0))),"المنطقة غير معروفة",IF(K2222&lt;0,"الخصم أكبر من قيمة الطلب",IF(I2222&amp;""="","اكتب الحالة","")))))</f>
        <v/>
      </c>
    </row>
    <row r="2223">
      <c r="A2223" s="17" t="n"/>
      <c r="B2223" s="5" t="n"/>
      <c r="C2223" s="5" t="n"/>
      <c r="D2223" s="13" t="n"/>
      <c r="E2223" s="5" t="n"/>
      <c r="F2223" s="5" t="n"/>
      <c r="G2223" s="15" t="n"/>
      <c r="H2223" s="14" t="n"/>
      <c r="I2223" s="5" t="n"/>
      <c r="J2223" s="6">
        <f>IF(AND(B2223&amp;""="",F2223&amp;""=""),"",IFERROR(INDEX('المنتجات'!$B$5:$B$204,MATCH($F2223,'المنتجات'!$A$5:$A$204,0))&amp;"",""))</f>
        <v/>
      </c>
      <c r="K2223" s="18">
        <f>IF(AND(B2223&amp;""="",F2223&amp;""=""),"",IFERROR(INDEX('المنتجات'!$D$5:$D$204,MATCH($F2223,'المنتجات'!$A$5:$A$204,0))*G2223-H2223,0))</f>
        <v/>
      </c>
      <c r="L2223" s="18">
        <f>IF(AND(B2223&amp;""="",F2223&amp;""=""),"",IF(I2223="تم التسليم",IFERROR(INDEX('المحافظات'!$B$5:$B$44,MATCH($E2223,'المحافظات'!$A$5:$A$44,0)),0),0))</f>
        <v/>
      </c>
      <c r="M2223" s="18">
        <f>IF(AND(B2223&amp;""="",F2223&amp;""=""),"",IFERROR(INDEX('المنتجات'!$C$5:$C$204,MATCH($F2223,'المنتجات'!$A$5:$A$204,0))*G2223,0))</f>
        <v/>
      </c>
      <c r="N2223" s="18">
        <f>IF(AND(B2223&amp;""="",F2223&amp;""=""),"",IF(I2223="تم التسليم",IFERROR(INDEX('المحافظات'!$C$5:$C$44,MATCH($E2223,'المحافظات'!$A$5:$A$44,0)),0),IF(I2223="مرتجع",IFERROR(INDEX('المحافظات'!$D$5:$D$44,MATCH($E2223,'المحافظات'!$A$5:$A$44,0)),0),0)))</f>
        <v/>
      </c>
      <c r="O2223" s="18">
        <f>IF(AND(B2223&amp;""="",F2223&amp;""=""),"",IF(I2223="تم التسليم",K2223+L2223-M2223-N2223,IF(I2223="مرتجع",-N2223,IF(I2223="ملغي",0,""))))</f>
        <v/>
      </c>
      <c r="P2223" s="6">
        <f>IF(AND(B2223&amp;""="",F2223&amp;""=""),"",IF(NOT(ISNUMBER(MATCH(F2223,'المنتجات'!$A$5:$A$204,0))),"كود المنتج غير معروف",IF(NOT(ISNUMBER(MATCH(E2223,'المحافظات'!$A$5:$A$44,0))),"المنطقة غير معروفة",IF(K2223&lt;0,"الخصم أكبر من قيمة الطلب",IF(I2223&amp;""="","اكتب الحالة","")))))</f>
        <v/>
      </c>
    </row>
    <row r="2224">
      <c r="A2224" s="17" t="n"/>
      <c r="B2224" s="5" t="n"/>
      <c r="C2224" s="5" t="n"/>
      <c r="D2224" s="13" t="n"/>
      <c r="E2224" s="5" t="n"/>
      <c r="F2224" s="5" t="n"/>
      <c r="G2224" s="15" t="n"/>
      <c r="H2224" s="14" t="n"/>
      <c r="I2224" s="5" t="n"/>
      <c r="J2224" s="6">
        <f>IF(AND(B2224&amp;""="",F2224&amp;""=""),"",IFERROR(INDEX('المنتجات'!$B$5:$B$204,MATCH($F2224,'المنتجات'!$A$5:$A$204,0))&amp;"",""))</f>
        <v/>
      </c>
      <c r="K2224" s="18">
        <f>IF(AND(B2224&amp;""="",F2224&amp;""=""),"",IFERROR(INDEX('المنتجات'!$D$5:$D$204,MATCH($F2224,'المنتجات'!$A$5:$A$204,0))*G2224-H2224,0))</f>
        <v/>
      </c>
      <c r="L2224" s="18">
        <f>IF(AND(B2224&amp;""="",F2224&amp;""=""),"",IF(I2224="تم التسليم",IFERROR(INDEX('المحافظات'!$B$5:$B$44,MATCH($E2224,'المحافظات'!$A$5:$A$44,0)),0),0))</f>
        <v/>
      </c>
      <c r="M2224" s="18">
        <f>IF(AND(B2224&amp;""="",F2224&amp;""=""),"",IFERROR(INDEX('المنتجات'!$C$5:$C$204,MATCH($F2224,'المنتجات'!$A$5:$A$204,0))*G2224,0))</f>
        <v/>
      </c>
      <c r="N2224" s="18">
        <f>IF(AND(B2224&amp;""="",F2224&amp;""=""),"",IF(I2224="تم التسليم",IFERROR(INDEX('المحافظات'!$C$5:$C$44,MATCH($E2224,'المحافظات'!$A$5:$A$44,0)),0),IF(I2224="مرتجع",IFERROR(INDEX('المحافظات'!$D$5:$D$44,MATCH($E2224,'المحافظات'!$A$5:$A$44,0)),0),0)))</f>
        <v/>
      </c>
      <c r="O2224" s="18">
        <f>IF(AND(B2224&amp;""="",F2224&amp;""=""),"",IF(I2224="تم التسليم",K2224+L2224-M2224-N2224,IF(I2224="مرتجع",-N2224,IF(I2224="ملغي",0,""))))</f>
        <v/>
      </c>
      <c r="P2224" s="6">
        <f>IF(AND(B2224&amp;""="",F2224&amp;""=""),"",IF(NOT(ISNUMBER(MATCH(F2224,'المنتجات'!$A$5:$A$204,0))),"كود المنتج غير معروف",IF(NOT(ISNUMBER(MATCH(E2224,'المحافظات'!$A$5:$A$44,0))),"المنطقة غير معروفة",IF(K2224&lt;0,"الخصم أكبر من قيمة الطلب",IF(I2224&amp;""="","اكتب الحالة","")))))</f>
        <v/>
      </c>
    </row>
    <row r="2225">
      <c r="A2225" s="17" t="n"/>
      <c r="B2225" s="5" t="n"/>
      <c r="C2225" s="5" t="n"/>
      <c r="D2225" s="13" t="n"/>
      <c r="E2225" s="5" t="n"/>
      <c r="F2225" s="5" t="n"/>
      <c r="G2225" s="15" t="n"/>
      <c r="H2225" s="14" t="n"/>
      <c r="I2225" s="5" t="n"/>
      <c r="J2225" s="6">
        <f>IF(AND(B2225&amp;""="",F2225&amp;""=""),"",IFERROR(INDEX('المنتجات'!$B$5:$B$204,MATCH($F2225,'المنتجات'!$A$5:$A$204,0))&amp;"",""))</f>
        <v/>
      </c>
      <c r="K2225" s="18">
        <f>IF(AND(B2225&amp;""="",F2225&amp;""=""),"",IFERROR(INDEX('المنتجات'!$D$5:$D$204,MATCH($F2225,'المنتجات'!$A$5:$A$204,0))*G2225-H2225,0))</f>
        <v/>
      </c>
      <c r="L2225" s="18">
        <f>IF(AND(B2225&amp;""="",F2225&amp;""=""),"",IF(I2225="تم التسليم",IFERROR(INDEX('المحافظات'!$B$5:$B$44,MATCH($E2225,'المحافظات'!$A$5:$A$44,0)),0),0))</f>
        <v/>
      </c>
      <c r="M2225" s="18">
        <f>IF(AND(B2225&amp;""="",F2225&amp;""=""),"",IFERROR(INDEX('المنتجات'!$C$5:$C$204,MATCH($F2225,'المنتجات'!$A$5:$A$204,0))*G2225,0))</f>
        <v/>
      </c>
      <c r="N2225" s="18">
        <f>IF(AND(B2225&amp;""="",F2225&amp;""=""),"",IF(I2225="تم التسليم",IFERROR(INDEX('المحافظات'!$C$5:$C$44,MATCH($E2225,'المحافظات'!$A$5:$A$44,0)),0),IF(I2225="مرتجع",IFERROR(INDEX('المحافظات'!$D$5:$D$44,MATCH($E2225,'المحافظات'!$A$5:$A$44,0)),0),0)))</f>
        <v/>
      </c>
      <c r="O2225" s="18">
        <f>IF(AND(B2225&amp;""="",F2225&amp;""=""),"",IF(I2225="تم التسليم",K2225+L2225-M2225-N2225,IF(I2225="مرتجع",-N2225,IF(I2225="ملغي",0,""))))</f>
        <v/>
      </c>
      <c r="P2225" s="6">
        <f>IF(AND(B2225&amp;""="",F2225&amp;""=""),"",IF(NOT(ISNUMBER(MATCH(F2225,'المنتجات'!$A$5:$A$204,0))),"كود المنتج غير معروف",IF(NOT(ISNUMBER(MATCH(E2225,'المحافظات'!$A$5:$A$44,0))),"المنطقة غير معروفة",IF(K2225&lt;0,"الخصم أكبر من قيمة الطلب",IF(I2225&amp;""="","اكتب الحالة","")))))</f>
        <v/>
      </c>
    </row>
    <row r="2226">
      <c r="A2226" s="17" t="n"/>
      <c r="B2226" s="5" t="n"/>
      <c r="C2226" s="5" t="n"/>
      <c r="D2226" s="13" t="n"/>
      <c r="E2226" s="5" t="n"/>
      <c r="F2226" s="5" t="n"/>
      <c r="G2226" s="15" t="n"/>
      <c r="H2226" s="14" t="n"/>
      <c r="I2226" s="5" t="n"/>
      <c r="J2226" s="6">
        <f>IF(AND(B2226&amp;""="",F2226&amp;""=""),"",IFERROR(INDEX('المنتجات'!$B$5:$B$204,MATCH($F2226,'المنتجات'!$A$5:$A$204,0))&amp;"",""))</f>
        <v/>
      </c>
      <c r="K2226" s="18">
        <f>IF(AND(B2226&amp;""="",F2226&amp;""=""),"",IFERROR(INDEX('المنتجات'!$D$5:$D$204,MATCH($F2226,'المنتجات'!$A$5:$A$204,0))*G2226-H2226,0))</f>
        <v/>
      </c>
      <c r="L2226" s="18">
        <f>IF(AND(B2226&amp;""="",F2226&amp;""=""),"",IF(I2226="تم التسليم",IFERROR(INDEX('المحافظات'!$B$5:$B$44,MATCH($E2226,'المحافظات'!$A$5:$A$44,0)),0),0))</f>
        <v/>
      </c>
      <c r="M2226" s="18">
        <f>IF(AND(B2226&amp;""="",F2226&amp;""=""),"",IFERROR(INDEX('المنتجات'!$C$5:$C$204,MATCH($F2226,'المنتجات'!$A$5:$A$204,0))*G2226,0))</f>
        <v/>
      </c>
      <c r="N2226" s="18">
        <f>IF(AND(B2226&amp;""="",F2226&amp;""=""),"",IF(I2226="تم التسليم",IFERROR(INDEX('المحافظات'!$C$5:$C$44,MATCH($E2226,'المحافظات'!$A$5:$A$44,0)),0),IF(I2226="مرتجع",IFERROR(INDEX('المحافظات'!$D$5:$D$44,MATCH($E2226,'المحافظات'!$A$5:$A$44,0)),0),0)))</f>
        <v/>
      </c>
      <c r="O2226" s="18">
        <f>IF(AND(B2226&amp;""="",F2226&amp;""=""),"",IF(I2226="تم التسليم",K2226+L2226-M2226-N2226,IF(I2226="مرتجع",-N2226,IF(I2226="ملغي",0,""))))</f>
        <v/>
      </c>
      <c r="P2226" s="6">
        <f>IF(AND(B2226&amp;""="",F2226&amp;""=""),"",IF(NOT(ISNUMBER(MATCH(F2226,'المنتجات'!$A$5:$A$204,0))),"كود المنتج غير معروف",IF(NOT(ISNUMBER(MATCH(E2226,'المحافظات'!$A$5:$A$44,0))),"المنطقة غير معروفة",IF(K2226&lt;0,"الخصم أكبر من قيمة الطلب",IF(I2226&amp;""="","اكتب الحالة","")))))</f>
        <v/>
      </c>
    </row>
    <row r="2227">
      <c r="A2227" s="17" t="n"/>
      <c r="B2227" s="5" t="n"/>
      <c r="C2227" s="5" t="n"/>
      <c r="D2227" s="13" t="n"/>
      <c r="E2227" s="5" t="n"/>
      <c r="F2227" s="5" t="n"/>
      <c r="G2227" s="15" t="n"/>
      <c r="H2227" s="14" t="n"/>
      <c r="I2227" s="5" t="n"/>
      <c r="J2227" s="6">
        <f>IF(AND(B2227&amp;""="",F2227&amp;""=""),"",IFERROR(INDEX('المنتجات'!$B$5:$B$204,MATCH($F2227,'المنتجات'!$A$5:$A$204,0))&amp;"",""))</f>
        <v/>
      </c>
      <c r="K2227" s="18">
        <f>IF(AND(B2227&amp;""="",F2227&amp;""=""),"",IFERROR(INDEX('المنتجات'!$D$5:$D$204,MATCH($F2227,'المنتجات'!$A$5:$A$204,0))*G2227-H2227,0))</f>
        <v/>
      </c>
      <c r="L2227" s="18">
        <f>IF(AND(B2227&amp;""="",F2227&amp;""=""),"",IF(I2227="تم التسليم",IFERROR(INDEX('المحافظات'!$B$5:$B$44,MATCH($E2227,'المحافظات'!$A$5:$A$44,0)),0),0))</f>
        <v/>
      </c>
      <c r="M2227" s="18">
        <f>IF(AND(B2227&amp;""="",F2227&amp;""=""),"",IFERROR(INDEX('المنتجات'!$C$5:$C$204,MATCH($F2227,'المنتجات'!$A$5:$A$204,0))*G2227,0))</f>
        <v/>
      </c>
      <c r="N2227" s="18">
        <f>IF(AND(B2227&amp;""="",F2227&amp;""=""),"",IF(I2227="تم التسليم",IFERROR(INDEX('المحافظات'!$C$5:$C$44,MATCH($E2227,'المحافظات'!$A$5:$A$44,0)),0),IF(I2227="مرتجع",IFERROR(INDEX('المحافظات'!$D$5:$D$44,MATCH($E2227,'المحافظات'!$A$5:$A$44,0)),0),0)))</f>
        <v/>
      </c>
      <c r="O2227" s="18">
        <f>IF(AND(B2227&amp;""="",F2227&amp;""=""),"",IF(I2227="تم التسليم",K2227+L2227-M2227-N2227,IF(I2227="مرتجع",-N2227,IF(I2227="ملغي",0,""))))</f>
        <v/>
      </c>
      <c r="P2227" s="6">
        <f>IF(AND(B2227&amp;""="",F2227&amp;""=""),"",IF(NOT(ISNUMBER(MATCH(F2227,'المنتجات'!$A$5:$A$204,0))),"كود المنتج غير معروف",IF(NOT(ISNUMBER(MATCH(E2227,'المحافظات'!$A$5:$A$44,0))),"المنطقة غير معروفة",IF(K2227&lt;0,"الخصم أكبر من قيمة الطلب",IF(I2227&amp;""="","اكتب الحالة","")))))</f>
        <v/>
      </c>
    </row>
    <row r="2228">
      <c r="A2228" s="17" t="n"/>
      <c r="B2228" s="5" t="n"/>
      <c r="C2228" s="5" t="n"/>
      <c r="D2228" s="13" t="n"/>
      <c r="E2228" s="5" t="n"/>
      <c r="F2228" s="5" t="n"/>
      <c r="G2228" s="15" t="n"/>
      <c r="H2228" s="14" t="n"/>
      <c r="I2228" s="5" t="n"/>
      <c r="J2228" s="6">
        <f>IF(AND(B2228&amp;""="",F2228&amp;""=""),"",IFERROR(INDEX('المنتجات'!$B$5:$B$204,MATCH($F2228,'المنتجات'!$A$5:$A$204,0))&amp;"",""))</f>
        <v/>
      </c>
      <c r="K2228" s="18">
        <f>IF(AND(B2228&amp;""="",F2228&amp;""=""),"",IFERROR(INDEX('المنتجات'!$D$5:$D$204,MATCH($F2228,'المنتجات'!$A$5:$A$204,0))*G2228-H2228,0))</f>
        <v/>
      </c>
      <c r="L2228" s="18">
        <f>IF(AND(B2228&amp;""="",F2228&amp;""=""),"",IF(I2228="تم التسليم",IFERROR(INDEX('المحافظات'!$B$5:$B$44,MATCH($E2228,'المحافظات'!$A$5:$A$44,0)),0),0))</f>
        <v/>
      </c>
      <c r="M2228" s="18">
        <f>IF(AND(B2228&amp;""="",F2228&amp;""=""),"",IFERROR(INDEX('المنتجات'!$C$5:$C$204,MATCH($F2228,'المنتجات'!$A$5:$A$204,0))*G2228,0))</f>
        <v/>
      </c>
      <c r="N2228" s="18">
        <f>IF(AND(B2228&amp;""="",F2228&amp;""=""),"",IF(I2228="تم التسليم",IFERROR(INDEX('المحافظات'!$C$5:$C$44,MATCH($E2228,'المحافظات'!$A$5:$A$44,0)),0),IF(I2228="مرتجع",IFERROR(INDEX('المحافظات'!$D$5:$D$44,MATCH($E2228,'المحافظات'!$A$5:$A$44,0)),0),0)))</f>
        <v/>
      </c>
      <c r="O2228" s="18">
        <f>IF(AND(B2228&amp;""="",F2228&amp;""=""),"",IF(I2228="تم التسليم",K2228+L2228-M2228-N2228,IF(I2228="مرتجع",-N2228,IF(I2228="ملغي",0,""))))</f>
        <v/>
      </c>
      <c r="P2228" s="6">
        <f>IF(AND(B2228&amp;""="",F2228&amp;""=""),"",IF(NOT(ISNUMBER(MATCH(F2228,'المنتجات'!$A$5:$A$204,0))),"كود المنتج غير معروف",IF(NOT(ISNUMBER(MATCH(E2228,'المحافظات'!$A$5:$A$44,0))),"المنطقة غير معروفة",IF(K2228&lt;0,"الخصم أكبر من قيمة الطلب",IF(I2228&amp;""="","اكتب الحالة","")))))</f>
        <v/>
      </c>
    </row>
    <row r="2229">
      <c r="A2229" s="17" t="n"/>
      <c r="B2229" s="5" t="n"/>
      <c r="C2229" s="5" t="n"/>
      <c r="D2229" s="13" t="n"/>
      <c r="E2229" s="5" t="n"/>
      <c r="F2229" s="5" t="n"/>
      <c r="G2229" s="15" t="n"/>
      <c r="H2229" s="14" t="n"/>
      <c r="I2229" s="5" t="n"/>
      <c r="J2229" s="6">
        <f>IF(AND(B2229&amp;""="",F2229&amp;""=""),"",IFERROR(INDEX('المنتجات'!$B$5:$B$204,MATCH($F2229,'المنتجات'!$A$5:$A$204,0))&amp;"",""))</f>
        <v/>
      </c>
      <c r="K2229" s="18">
        <f>IF(AND(B2229&amp;""="",F2229&amp;""=""),"",IFERROR(INDEX('المنتجات'!$D$5:$D$204,MATCH($F2229,'المنتجات'!$A$5:$A$204,0))*G2229-H2229,0))</f>
        <v/>
      </c>
      <c r="L2229" s="18">
        <f>IF(AND(B2229&amp;""="",F2229&amp;""=""),"",IF(I2229="تم التسليم",IFERROR(INDEX('المحافظات'!$B$5:$B$44,MATCH($E2229,'المحافظات'!$A$5:$A$44,0)),0),0))</f>
        <v/>
      </c>
      <c r="M2229" s="18">
        <f>IF(AND(B2229&amp;""="",F2229&amp;""=""),"",IFERROR(INDEX('المنتجات'!$C$5:$C$204,MATCH($F2229,'المنتجات'!$A$5:$A$204,0))*G2229,0))</f>
        <v/>
      </c>
      <c r="N2229" s="18">
        <f>IF(AND(B2229&amp;""="",F2229&amp;""=""),"",IF(I2229="تم التسليم",IFERROR(INDEX('المحافظات'!$C$5:$C$44,MATCH($E2229,'المحافظات'!$A$5:$A$44,0)),0),IF(I2229="مرتجع",IFERROR(INDEX('المحافظات'!$D$5:$D$44,MATCH($E2229,'المحافظات'!$A$5:$A$44,0)),0),0)))</f>
        <v/>
      </c>
      <c r="O2229" s="18">
        <f>IF(AND(B2229&amp;""="",F2229&amp;""=""),"",IF(I2229="تم التسليم",K2229+L2229-M2229-N2229,IF(I2229="مرتجع",-N2229,IF(I2229="ملغي",0,""))))</f>
        <v/>
      </c>
      <c r="P2229" s="6">
        <f>IF(AND(B2229&amp;""="",F2229&amp;""=""),"",IF(NOT(ISNUMBER(MATCH(F2229,'المنتجات'!$A$5:$A$204,0))),"كود المنتج غير معروف",IF(NOT(ISNUMBER(MATCH(E2229,'المحافظات'!$A$5:$A$44,0))),"المنطقة غير معروفة",IF(K2229&lt;0,"الخصم أكبر من قيمة الطلب",IF(I2229&amp;""="","اكتب الحالة","")))))</f>
        <v/>
      </c>
    </row>
    <row r="2230">
      <c r="A2230" s="17" t="n"/>
      <c r="B2230" s="5" t="n"/>
      <c r="C2230" s="5" t="n"/>
      <c r="D2230" s="13" t="n"/>
      <c r="E2230" s="5" t="n"/>
      <c r="F2230" s="5" t="n"/>
      <c r="G2230" s="15" t="n"/>
      <c r="H2230" s="14" t="n"/>
      <c r="I2230" s="5" t="n"/>
      <c r="J2230" s="6">
        <f>IF(AND(B2230&amp;""="",F2230&amp;""=""),"",IFERROR(INDEX('المنتجات'!$B$5:$B$204,MATCH($F2230,'المنتجات'!$A$5:$A$204,0))&amp;"",""))</f>
        <v/>
      </c>
      <c r="K2230" s="18">
        <f>IF(AND(B2230&amp;""="",F2230&amp;""=""),"",IFERROR(INDEX('المنتجات'!$D$5:$D$204,MATCH($F2230,'المنتجات'!$A$5:$A$204,0))*G2230-H2230,0))</f>
        <v/>
      </c>
      <c r="L2230" s="18">
        <f>IF(AND(B2230&amp;""="",F2230&amp;""=""),"",IF(I2230="تم التسليم",IFERROR(INDEX('المحافظات'!$B$5:$B$44,MATCH($E2230,'المحافظات'!$A$5:$A$44,0)),0),0))</f>
        <v/>
      </c>
      <c r="M2230" s="18">
        <f>IF(AND(B2230&amp;""="",F2230&amp;""=""),"",IFERROR(INDEX('المنتجات'!$C$5:$C$204,MATCH($F2230,'المنتجات'!$A$5:$A$204,0))*G2230,0))</f>
        <v/>
      </c>
      <c r="N2230" s="18">
        <f>IF(AND(B2230&amp;""="",F2230&amp;""=""),"",IF(I2230="تم التسليم",IFERROR(INDEX('المحافظات'!$C$5:$C$44,MATCH($E2230,'المحافظات'!$A$5:$A$44,0)),0),IF(I2230="مرتجع",IFERROR(INDEX('المحافظات'!$D$5:$D$44,MATCH($E2230,'المحافظات'!$A$5:$A$44,0)),0),0)))</f>
        <v/>
      </c>
      <c r="O2230" s="18">
        <f>IF(AND(B2230&amp;""="",F2230&amp;""=""),"",IF(I2230="تم التسليم",K2230+L2230-M2230-N2230,IF(I2230="مرتجع",-N2230,IF(I2230="ملغي",0,""))))</f>
        <v/>
      </c>
      <c r="P2230" s="6">
        <f>IF(AND(B2230&amp;""="",F2230&amp;""=""),"",IF(NOT(ISNUMBER(MATCH(F2230,'المنتجات'!$A$5:$A$204,0))),"كود المنتج غير معروف",IF(NOT(ISNUMBER(MATCH(E2230,'المحافظات'!$A$5:$A$44,0))),"المنطقة غير معروفة",IF(K2230&lt;0,"الخصم أكبر من قيمة الطلب",IF(I2230&amp;""="","اكتب الحالة","")))))</f>
        <v/>
      </c>
    </row>
    <row r="2231">
      <c r="A2231" s="17" t="n"/>
      <c r="B2231" s="5" t="n"/>
      <c r="C2231" s="5" t="n"/>
      <c r="D2231" s="13" t="n"/>
      <c r="E2231" s="5" t="n"/>
      <c r="F2231" s="5" t="n"/>
      <c r="G2231" s="15" t="n"/>
      <c r="H2231" s="14" t="n"/>
      <c r="I2231" s="5" t="n"/>
      <c r="J2231" s="6">
        <f>IF(AND(B2231&amp;""="",F2231&amp;""=""),"",IFERROR(INDEX('المنتجات'!$B$5:$B$204,MATCH($F2231,'المنتجات'!$A$5:$A$204,0))&amp;"",""))</f>
        <v/>
      </c>
      <c r="K2231" s="18">
        <f>IF(AND(B2231&amp;""="",F2231&amp;""=""),"",IFERROR(INDEX('المنتجات'!$D$5:$D$204,MATCH($F2231,'المنتجات'!$A$5:$A$204,0))*G2231-H2231,0))</f>
        <v/>
      </c>
      <c r="L2231" s="18">
        <f>IF(AND(B2231&amp;""="",F2231&amp;""=""),"",IF(I2231="تم التسليم",IFERROR(INDEX('المحافظات'!$B$5:$B$44,MATCH($E2231,'المحافظات'!$A$5:$A$44,0)),0),0))</f>
        <v/>
      </c>
      <c r="M2231" s="18">
        <f>IF(AND(B2231&amp;""="",F2231&amp;""=""),"",IFERROR(INDEX('المنتجات'!$C$5:$C$204,MATCH($F2231,'المنتجات'!$A$5:$A$204,0))*G2231,0))</f>
        <v/>
      </c>
      <c r="N2231" s="18">
        <f>IF(AND(B2231&amp;""="",F2231&amp;""=""),"",IF(I2231="تم التسليم",IFERROR(INDEX('المحافظات'!$C$5:$C$44,MATCH($E2231,'المحافظات'!$A$5:$A$44,0)),0),IF(I2231="مرتجع",IFERROR(INDEX('المحافظات'!$D$5:$D$44,MATCH($E2231,'المحافظات'!$A$5:$A$44,0)),0),0)))</f>
        <v/>
      </c>
      <c r="O2231" s="18">
        <f>IF(AND(B2231&amp;""="",F2231&amp;""=""),"",IF(I2231="تم التسليم",K2231+L2231-M2231-N2231,IF(I2231="مرتجع",-N2231,IF(I2231="ملغي",0,""))))</f>
        <v/>
      </c>
      <c r="P2231" s="6">
        <f>IF(AND(B2231&amp;""="",F2231&amp;""=""),"",IF(NOT(ISNUMBER(MATCH(F2231,'المنتجات'!$A$5:$A$204,0))),"كود المنتج غير معروف",IF(NOT(ISNUMBER(MATCH(E2231,'المحافظات'!$A$5:$A$44,0))),"المنطقة غير معروفة",IF(K2231&lt;0,"الخصم أكبر من قيمة الطلب",IF(I2231&amp;""="","اكتب الحالة","")))))</f>
        <v/>
      </c>
    </row>
    <row r="2232">
      <c r="A2232" s="17" t="n"/>
      <c r="B2232" s="5" t="n"/>
      <c r="C2232" s="5" t="n"/>
      <c r="D2232" s="13" t="n"/>
      <c r="E2232" s="5" t="n"/>
      <c r="F2232" s="5" t="n"/>
      <c r="G2232" s="15" t="n"/>
      <c r="H2232" s="14" t="n"/>
      <c r="I2232" s="5" t="n"/>
      <c r="J2232" s="6">
        <f>IF(AND(B2232&amp;""="",F2232&amp;""=""),"",IFERROR(INDEX('المنتجات'!$B$5:$B$204,MATCH($F2232,'المنتجات'!$A$5:$A$204,0))&amp;"",""))</f>
        <v/>
      </c>
      <c r="K2232" s="18">
        <f>IF(AND(B2232&amp;""="",F2232&amp;""=""),"",IFERROR(INDEX('المنتجات'!$D$5:$D$204,MATCH($F2232,'المنتجات'!$A$5:$A$204,0))*G2232-H2232,0))</f>
        <v/>
      </c>
      <c r="L2232" s="18">
        <f>IF(AND(B2232&amp;""="",F2232&amp;""=""),"",IF(I2232="تم التسليم",IFERROR(INDEX('المحافظات'!$B$5:$B$44,MATCH($E2232,'المحافظات'!$A$5:$A$44,0)),0),0))</f>
        <v/>
      </c>
      <c r="M2232" s="18">
        <f>IF(AND(B2232&amp;""="",F2232&amp;""=""),"",IFERROR(INDEX('المنتجات'!$C$5:$C$204,MATCH($F2232,'المنتجات'!$A$5:$A$204,0))*G2232,0))</f>
        <v/>
      </c>
      <c r="N2232" s="18">
        <f>IF(AND(B2232&amp;""="",F2232&amp;""=""),"",IF(I2232="تم التسليم",IFERROR(INDEX('المحافظات'!$C$5:$C$44,MATCH($E2232,'المحافظات'!$A$5:$A$44,0)),0),IF(I2232="مرتجع",IFERROR(INDEX('المحافظات'!$D$5:$D$44,MATCH($E2232,'المحافظات'!$A$5:$A$44,0)),0),0)))</f>
        <v/>
      </c>
      <c r="O2232" s="18">
        <f>IF(AND(B2232&amp;""="",F2232&amp;""=""),"",IF(I2232="تم التسليم",K2232+L2232-M2232-N2232,IF(I2232="مرتجع",-N2232,IF(I2232="ملغي",0,""))))</f>
        <v/>
      </c>
      <c r="P2232" s="6">
        <f>IF(AND(B2232&amp;""="",F2232&amp;""=""),"",IF(NOT(ISNUMBER(MATCH(F2232,'المنتجات'!$A$5:$A$204,0))),"كود المنتج غير معروف",IF(NOT(ISNUMBER(MATCH(E2232,'المحافظات'!$A$5:$A$44,0))),"المنطقة غير معروفة",IF(K2232&lt;0,"الخصم أكبر من قيمة الطلب",IF(I2232&amp;""="","اكتب الحالة","")))))</f>
        <v/>
      </c>
    </row>
    <row r="2233">
      <c r="A2233" s="17" t="n"/>
      <c r="B2233" s="5" t="n"/>
      <c r="C2233" s="5" t="n"/>
      <c r="D2233" s="13" t="n"/>
      <c r="E2233" s="5" t="n"/>
      <c r="F2233" s="5" t="n"/>
      <c r="G2233" s="15" t="n"/>
      <c r="H2233" s="14" t="n"/>
      <c r="I2233" s="5" t="n"/>
      <c r="J2233" s="6">
        <f>IF(AND(B2233&amp;""="",F2233&amp;""=""),"",IFERROR(INDEX('المنتجات'!$B$5:$B$204,MATCH($F2233,'المنتجات'!$A$5:$A$204,0))&amp;"",""))</f>
        <v/>
      </c>
      <c r="K2233" s="18">
        <f>IF(AND(B2233&amp;""="",F2233&amp;""=""),"",IFERROR(INDEX('المنتجات'!$D$5:$D$204,MATCH($F2233,'المنتجات'!$A$5:$A$204,0))*G2233-H2233,0))</f>
        <v/>
      </c>
      <c r="L2233" s="18">
        <f>IF(AND(B2233&amp;""="",F2233&amp;""=""),"",IF(I2233="تم التسليم",IFERROR(INDEX('المحافظات'!$B$5:$B$44,MATCH($E2233,'المحافظات'!$A$5:$A$44,0)),0),0))</f>
        <v/>
      </c>
      <c r="M2233" s="18">
        <f>IF(AND(B2233&amp;""="",F2233&amp;""=""),"",IFERROR(INDEX('المنتجات'!$C$5:$C$204,MATCH($F2233,'المنتجات'!$A$5:$A$204,0))*G2233,0))</f>
        <v/>
      </c>
      <c r="N2233" s="18">
        <f>IF(AND(B2233&amp;""="",F2233&amp;""=""),"",IF(I2233="تم التسليم",IFERROR(INDEX('المحافظات'!$C$5:$C$44,MATCH($E2233,'المحافظات'!$A$5:$A$44,0)),0),IF(I2233="مرتجع",IFERROR(INDEX('المحافظات'!$D$5:$D$44,MATCH($E2233,'المحافظات'!$A$5:$A$44,0)),0),0)))</f>
        <v/>
      </c>
      <c r="O2233" s="18">
        <f>IF(AND(B2233&amp;""="",F2233&amp;""=""),"",IF(I2233="تم التسليم",K2233+L2233-M2233-N2233,IF(I2233="مرتجع",-N2233,IF(I2233="ملغي",0,""))))</f>
        <v/>
      </c>
      <c r="P2233" s="6">
        <f>IF(AND(B2233&amp;""="",F2233&amp;""=""),"",IF(NOT(ISNUMBER(MATCH(F2233,'المنتجات'!$A$5:$A$204,0))),"كود المنتج غير معروف",IF(NOT(ISNUMBER(MATCH(E2233,'المحافظات'!$A$5:$A$44,0))),"المنطقة غير معروفة",IF(K2233&lt;0,"الخصم أكبر من قيمة الطلب",IF(I2233&amp;""="","اكتب الحالة","")))))</f>
        <v/>
      </c>
    </row>
    <row r="2234">
      <c r="A2234" s="17" t="n"/>
      <c r="B2234" s="5" t="n"/>
      <c r="C2234" s="5" t="n"/>
      <c r="D2234" s="13" t="n"/>
      <c r="E2234" s="5" t="n"/>
      <c r="F2234" s="5" t="n"/>
      <c r="G2234" s="15" t="n"/>
      <c r="H2234" s="14" t="n"/>
      <c r="I2234" s="5" t="n"/>
      <c r="J2234" s="6">
        <f>IF(AND(B2234&amp;""="",F2234&amp;""=""),"",IFERROR(INDEX('المنتجات'!$B$5:$B$204,MATCH($F2234,'المنتجات'!$A$5:$A$204,0))&amp;"",""))</f>
        <v/>
      </c>
      <c r="K2234" s="18">
        <f>IF(AND(B2234&amp;""="",F2234&amp;""=""),"",IFERROR(INDEX('المنتجات'!$D$5:$D$204,MATCH($F2234,'المنتجات'!$A$5:$A$204,0))*G2234-H2234,0))</f>
        <v/>
      </c>
      <c r="L2234" s="18">
        <f>IF(AND(B2234&amp;""="",F2234&amp;""=""),"",IF(I2234="تم التسليم",IFERROR(INDEX('المحافظات'!$B$5:$B$44,MATCH($E2234,'المحافظات'!$A$5:$A$44,0)),0),0))</f>
        <v/>
      </c>
      <c r="M2234" s="18">
        <f>IF(AND(B2234&amp;""="",F2234&amp;""=""),"",IFERROR(INDEX('المنتجات'!$C$5:$C$204,MATCH($F2234,'المنتجات'!$A$5:$A$204,0))*G2234,0))</f>
        <v/>
      </c>
      <c r="N2234" s="18">
        <f>IF(AND(B2234&amp;""="",F2234&amp;""=""),"",IF(I2234="تم التسليم",IFERROR(INDEX('المحافظات'!$C$5:$C$44,MATCH($E2234,'المحافظات'!$A$5:$A$44,0)),0),IF(I2234="مرتجع",IFERROR(INDEX('المحافظات'!$D$5:$D$44,MATCH($E2234,'المحافظات'!$A$5:$A$44,0)),0),0)))</f>
        <v/>
      </c>
      <c r="O2234" s="18">
        <f>IF(AND(B2234&amp;""="",F2234&amp;""=""),"",IF(I2234="تم التسليم",K2234+L2234-M2234-N2234,IF(I2234="مرتجع",-N2234,IF(I2234="ملغي",0,""))))</f>
        <v/>
      </c>
      <c r="P2234" s="6">
        <f>IF(AND(B2234&amp;""="",F2234&amp;""=""),"",IF(NOT(ISNUMBER(MATCH(F2234,'المنتجات'!$A$5:$A$204,0))),"كود المنتج غير معروف",IF(NOT(ISNUMBER(MATCH(E2234,'المحافظات'!$A$5:$A$44,0))),"المنطقة غير معروفة",IF(K2234&lt;0,"الخصم أكبر من قيمة الطلب",IF(I2234&amp;""="","اكتب الحالة","")))))</f>
        <v/>
      </c>
    </row>
    <row r="2235">
      <c r="A2235" s="17" t="n"/>
      <c r="B2235" s="5" t="n"/>
      <c r="C2235" s="5" t="n"/>
      <c r="D2235" s="13" t="n"/>
      <c r="E2235" s="5" t="n"/>
      <c r="F2235" s="5" t="n"/>
      <c r="G2235" s="15" t="n"/>
      <c r="H2235" s="14" t="n"/>
      <c r="I2235" s="5" t="n"/>
      <c r="J2235" s="6">
        <f>IF(AND(B2235&amp;""="",F2235&amp;""=""),"",IFERROR(INDEX('المنتجات'!$B$5:$B$204,MATCH($F2235,'المنتجات'!$A$5:$A$204,0))&amp;"",""))</f>
        <v/>
      </c>
      <c r="K2235" s="18">
        <f>IF(AND(B2235&amp;""="",F2235&amp;""=""),"",IFERROR(INDEX('المنتجات'!$D$5:$D$204,MATCH($F2235,'المنتجات'!$A$5:$A$204,0))*G2235-H2235,0))</f>
        <v/>
      </c>
      <c r="L2235" s="18">
        <f>IF(AND(B2235&amp;""="",F2235&amp;""=""),"",IF(I2235="تم التسليم",IFERROR(INDEX('المحافظات'!$B$5:$B$44,MATCH($E2235,'المحافظات'!$A$5:$A$44,0)),0),0))</f>
        <v/>
      </c>
      <c r="M2235" s="18">
        <f>IF(AND(B2235&amp;""="",F2235&amp;""=""),"",IFERROR(INDEX('المنتجات'!$C$5:$C$204,MATCH($F2235,'المنتجات'!$A$5:$A$204,0))*G2235,0))</f>
        <v/>
      </c>
      <c r="N2235" s="18">
        <f>IF(AND(B2235&amp;""="",F2235&amp;""=""),"",IF(I2235="تم التسليم",IFERROR(INDEX('المحافظات'!$C$5:$C$44,MATCH($E2235,'المحافظات'!$A$5:$A$44,0)),0),IF(I2235="مرتجع",IFERROR(INDEX('المحافظات'!$D$5:$D$44,MATCH($E2235,'المحافظات'!$A$5:$A$44,0)),0),0)))</f>
        <v/>
      </c>
      <c r="O2235" s="18">
        <f>IF(AND(B2235&amp;""="",F2235&amp;""=""),"",IF(I2235="تم التسليم",K2235+L2235-M2235-N2235,IF(I2235="مرتجع",-N2235,IF(I2235="ملغي",0,""))))</f>
        <v/>
      </c>
      <c r="P2235" s="6">
        <f>IF(AND(B2235&amp;""="",F2235&amp;""=""),"",IF(NOT(ISNUMBER(MATCH(F2235,'المنتجات'!$A$5:$A$204,0))),"كود المنتج غير معروف",IF(NOT(ISNUMBER(MATCH(E2235,'المحافظات'!$A$5:$A$44,0))),"المنطقة غير معروفة",IF(K2235&lt;0,"الخصم أكبر من قيمة الطلب",IF(I2235&amp;""="","اكتب الحالة","")))))</f>
        <v/>
      </c>
    </row>
    <row r="2236">
      <c r="A2236" s="17" t="n"/>
      <c r="B2236" s="5" t="n"/>
      <c r="C2236" s="5" t="n"/>
      <c r="D2236" s="13" t="n"/>
      <c r="E2236" s="5" t="n"/>
      <c r="F2236" s="5" t="n"/>
      <c r="G2236" s="15" t="n"/>
      <c r="H2236" s="14" t="n"/>
      <c r="I2236" s="5" t="n"/>
      <c r="J2236" s="6">
        <f>IF(AND(B2236&amp;""="",F2236&amp;""=""),"",IFERROR(INDEX('المنتجات'!$B$5:$B$204,MATCH($F2236,'المنتجات'!$A$5:$A$204,0))&amp;"",""))</f>
        <v/>
      </c>
      <c r="K2236" s="18">
        <f>IF(AND(B2236&amp;""="",F2236&amp;""=""),"",IFERROR(INDEX('المنتجات'!$D$5:$D$204,MATCH($F2236,'المنتجات'!$A$5:$A$204,0))*G2236-H2236,0))</f>
        <v/>
      </c>
      <c r="L2236" s="18">
        <f>IF(AND(B2236&amp;""="",F2236&amp;""=""),"",IF(I2236="تم التسليم",IFERROR(INDEX('المحافظات'!$B$5:$B$44,MATCH($E2236,'المحافظات'!$A$5:$A$44,0)),0),0))</f>
        <v/>
      </c>
      <c r="M2236" s="18">
        <f>IF(AND(B2236&amp;""="",F2236&amp;""=""),"",IFERROR(INDEX('المنتجات'!$C$5:$C$204,MATCH($F2236,'المنتجات'!$A$5:$A$204,0))*G2236,0))</f>
        <v/>
      </c>
      <c r="N2236" s="18">
        <f>IF(AND(B2236&amp;""="",F2236&amp;""=""),"",IF(I2236="تم التسليم",IFERROR(INDEX('المحافظات'!$C$5:$C$44,MATCH($E2236,'المحافظات'!$A$5:$A$44,0)),0),IF(I2236="مرتجع",IFERROR(INDEX('المحافظات'!$D$5:$D$44,MATCH($E2236,'المحافظات'!$A$5:$A$44,0)),0),0)))</f>
        <v/>
      </c>
      <c r="O2236" s="18">
        <f>IF(AND(B2236&amp;""="",F2236&amp;""=""),"",IF(I2236="تم التسليم",K2236+L2236-M2236-N2236,IF(I2236="مرتجع",-N2236,IF(I2236="ملغي",0,""))))</f>
        <v/>
      </c>
      <c r="P2236" s="6">
        <f>IF(AND(B2236&amp;""="",F2236&amp;""=""),"",IF(NOT(ISNUMBER(MATCH(F2236,'المنتجات'!$A$5:$A$204,0))),"كود المنتج غير معروف",IF(NOT(ISNUMBER(MATCH(E2236,'المحافظات'!$A$5:$A$44,0))),"المنطقة غير معروفة",IF(K2236&lt;0,"الخصم أكبر من قيمة الطلب",IF(I2236&amp;""="","اكتب الحالة","")))))</f>
        <v/>
      </c>
    </row>
    <row r="2237">
      <c r="A2237" s="17" t="n"/>
      <c r="B2237" s="5" t="n"/>
      <c r="C2237" s="5" t="n"/>
      <c r="D2237" s="13" t="n"/>
      <c r="E2237" s="5" t="n"/>
      <c r="F2237" s="5" t="n"/>
      <c r="G2237" s="15" t="n"/>
      <c r="H2237" s="14" t="n"/>
      <c r="I2237" s="5" t="n"/>
      <c r="J2237" s="6">
        <f>IF(AND(B2237&amp;""="",F2237&amp;""=""),"",IFERROR(INDEX('المنتجات'!$B$5:$B$204,MATCH($F2237,'المنتجات'!$A$5:$A$204,0))&amp;"",""))</f>
        <v/>
      </c>
      <c r="K2237" s="18">
        <f>IF(AND(B2237&amp;""="",F2237&amp;""=""),"",IFERROR(INDEX('المنتجات'!$D$5:$D$204,MATCH($F2237,'المنتجات'!$A$5:$A$204,0))*G2237-H2237,0))</f>
        <v/>
      </c>
      <c r="L2237" s="18">
        <f>IF(AND(B2237&amp;""="",F2237&amp;""=""),"",IF(I2237="تم التسليم",IFERROR(INDEX('المحافظات'!$B$5:$B$44,MATCH($E2237,'المحافظات'!$A$5:$A$44,0)),0),0))</f>
        <v/>
      </c>
      <c r="M2237" s="18">
        <f>IF(AND(B2237&amp;""="",F2237&amp;""=""),"",IFERROR(INDEX('المنتجات'!$C$5:$C$204,MATCH($F2237,'المنتجات'!$A$5:$A$204,0))*G2237,0))</f>
        <v/>
      </c>
      <c r="N2237" s="18">
        <f>IF(AND(B2237&amp;""="",F2237&amp;""=""),"",IF(I2237="تم التسليم",IFERROR(INDEX('المحافظات'!$C$5:$C$44,MATCH($E2237,'المحافظات'!$A$5:$A$44,0)),0),IF(I2237="مرتجع",IFERROR(INDEX('المحافظات'!$D$5:$D$44,MATCH($E2237,'المحافظات'!$A$5:$A$44,0)),0),0)))</f>
        <v/>
      </c>
      <c r="O2237" s="18">
        <f>IF(AND(B2237&amp;""="",F2237&amp;""=""),"",IF(I2237="تم التسليم",K2237+L2237-M2237-N2237,IF(I2237="مرتجع",-N2237,IF(I2237="ملغي",0,""))))</f>
        <v/>
      </c>
      <c r="P2237" s="6">
        <f>IF(AND(B2237&amp;""="",F2237&amp;""=""),"",IF(NOT(ISNUMBER(MATCH(F2237,'المنتجات'!$A$5:$A$204,0))),"كود المنتج غير معروف",IF(NOT(ISNUMBER(MATCH(E2237,'المحافظات'!$A$5:$A$44,0))),"المنطقة غير معروفة",IF(K2237&lt;0,"الخصم أكبر من قيمة الطلب",IF(I2237&amp;""="","اكتب الحالة","")))))</f>
        <v/>
      </c>
    </row>
    <row r="2238">
      <c r="A2238" s="17" t="n"/>
      <c r="B2238" s="5" t="n"/>
      <c r="C2238" s="5" t="n"/>
      <c r="D2238" s="13" t="n"/>
      <c r="E2238" s="5" t="n"/>
      <c r="F2238" s="5" t="n"/>
      <c r="G2238" s="15" t="n"/>
      <c r="H2238" s="14" t="n"/>
      <c r="I2238" s="5" t="n"/>
      <c r="J2238" s="6">
        <f>IF(AND(B2238&amp;""="",F2238&amp;""=""),"",IFERROR(INDEX('المنتجات'!$B$5:$B$204,MATCH($F2238,'المنتجات'!$A$5:$A$204,0))&amp;"",""))</f>
        <v/>
      </c>
      <c r="K2238" s="18">
        <f>IF(AND(B2238&amp;""="",F2238&amp;""=""),"",IFERROR(INDEX('المنتجات'!$D$5:$D$204,MATCH($F2238,'المنتجات'!$A$5:$A$204,0))*G2238-H2238,0))</f>
        <v/>
      </c>
      <c r="L2238" s="18">
        <f>IF(AND(B2238&amp;""="",F2238&amp;""=""),"",IF(I2238="تم التسليم",IFERROR(INDEX('المحافظات'!$B$5:$B$44,MATCH($E2238,'المحافظات'!$A$5:$A$44,0)),0),0))</f>
        <v/>
      </c>
      <c r="M2238" s="18">
        <f>IF(AND(B2238&amp;""="",F2238&amp;""=""),"",IFERROR(INDEX('المنتجات'!$C$5:$C$204,MATCH($F2238,'المنتجات'!$A$5:$A$204,0))*G2238,0))</f>
        <v/>
      </c>
      <c r="N2238" s="18">
        <f>IF(AND(B2238&amp;""="",F2238&amp;""=""),"",IF(I2238="تم التسليم",IFERROR(INDEX('المحافظات'!$C$5:$C$44,MATCH($E2238,'المحافظات'!$A$5:$A$44,0)),0),IF(I2238="مرتجع",IFERROR(INDEX('المحافظات'!$D$5:$D$44,MATCH($E2238,'المحافظات'!$A$5:$A$44,0)),0),0)))</f>
        <v/>
      </c>
      <c r="O2238" s="18">
        <f>IF(AND(B2238&amp;""="",F2238&amp;""=""),"",IF(I2238="تم التسليم",K2238+L2238-M2238-N2238,IF(I2238="مرتجع",-N2238,IF(I2238="ملغي",0,""))))</f>
        <v/>
      </c>
      <c r="P2238" s="6">
        <f>IF(AND(B2238&amp;""="",F2238&amp;""=""),"",IF(NOT(ISNUMBER(MATCH(F2238,'المنتجات'!$A$5:$A$204,0))),"كود المنتج غير معروف",IF(NOT(ISNUMBER(MATCH(E2238,'المحافظات'!$A$5:$A$44,0))),"المنطقة غير معروفة",IF(K2238&lt;0,"الخصم أكبر من قيمة الطلب",IF(I2238&amp;""="","اكتب الحالة","")))))</f>
        <v/>
      </c>
    </row>
    <row r="2239">
      <c r="A2239" s="17" t="n"/>
      <c r="B2239" s="5" t="n"/>
      <c r="C2239" s="5" t="n"/>
      <c r="D2239" s="13" t="n"/>
      <c r="E2239" s="5" t="n"/>
      <c r="F2239" s="5" t="n"/>
      <c r="G2239" s="15" t="n"/>
      <c r="H2239" s="14" t="n"/>
      <c r="I2239" s="5" t="n"/>
      <c r="J2239" s="6">
        <f>IF(AND(B2239&amp;""="",F2239&amp;""=""),"",IFERROR(INDEX('المنتجات'!$B$5:$B$204,MATCH($F2239,'المنتجات'!$A$5:$A$204,0))&amp;"",""))</f>
        <v/>
      </c>
      <c r="K2239" s="18">
        <f>IF(AND(B2239&amp;""="",F2239&amp;""=""),"",IFERROR(INDEX('المنتجات'!$D$5:$D$204,MATCH($F2239,'المنتجات'!$A$5:$A$204,0))*G2239-H2239,0))</f>
        <v/>
      </c>
      <c r="L2239" s="18">
        <f>IF(AND(B2239&amp;""="",F2239&amp;""=""),"",IF(I2239="تم التسليم",IFERROR(INDEX('المحافظات'!$B$5:$B$44,MATCH($E2239,'المحافظات'!$A$5:$A$44,0)),0),0))</f>
        <v/>
      </c>
      <c r="M2239" s="18">
        <f>IF(AND(B2239&amp;""="",F2239&amp;""=""),"",IFERROR(INDEX('المنتجات'!$C$5:$C$204,MATCH($F2239,'المنتجات'!$A$5:$A$204,0))*G2239,0))</f>
        <v/>
      </c>
      <c r="N2239" s="18">
        <f>IF(AND(B2239&amp;""="",F2239&amp;""=""),"",IF(I2239="تم التسليم",IFERROR(INDEX('المحافظات'!$C$5:$C$44,MATCH($E2239,'المحافظات'!$A$5:$A$44,0)),0),IF(I2239="مرتجع",IFERROR(INDEX('المحافظات'!$D$5:$D$44,MATCH($E2239,'المحافظات'!$A$5:$A$44,0)),0),0)))</f>
        <v/>
      </c>
      <c r="O2239" s="18">
        <f>IF(AND(B2239&amp;""="",F2239&amp;""=""),"",IF(I2239="تم التسليم",K2239+L2239-M2239-N2239,IF(I2239="مرتجع",-N2239,IF(I2239="ملغي",0,""))))</f>
        <v/>
      </c>
      <c r="P2239" s="6">
        <f>IF(AND(B2239&amp;""="",F2239&amp;""=""),"",IF(NOT(ISNUMBER(MATCH(F2239,'المنتجات'!$A$5:$A$204,0))),"كود المنتج غير معروف",IF(NOT(ISNUMBER(MATCH(E2239,'المحافظات'!$A$5:$A$44,0))),"المنطقة غير معروفة",IF(K2239&lt;0,"الخصم أكبر من قيمة الطلب",IF(I2239&amp;""="","اكتب الحالة","")))))</f>
        <v/>
      </c>
    </row>
    <row r="2240">
      <c r="A2240" s="17" t="n"/>
      <c r="B2240" s="5" t="n"/>
      <c r="C2240" s="5" t="n"/>
      <c r="D2240" s="13" t="n"/>
      <c r="E2240" s="5" t="n"/>
      <c r="F2240" s="5" t="n"/>
      <c r="G2240" s="15" t="n"/>
      <c r="H2240" s="14" t="n"/>
      <c r="I2240" s="5" t="n"/>
      <c r="J2240" s="6">
        <f>IF(AND(B2240&amp;""="",F2240&amp;""=""),"",IFERROR(INDEX('المنتجات'!$B$5:$B$204,MATCH($F2240,'المنتجات'!$A$5:$A$204,0))&amp;"",""))</f>
        <v/>
      </c>
      <c r="K2240" s="18">
        <f>IF(AND(B2240&amp;""="",F2240&amp;""=""),"",IFERROR(INDEX('المنتجات'!$D$5:$D$204,MATCH($F2240,'المنتجات'!$A$5:$A$204,0))*G2240-H2240,0))</f>
        <v/>
      </c>
      <c r="L2240" s="18">
        <f>IF(AND(B2240&amp;""="",F2240&amp;""=""),"",IF(I2240="تم التسليم",IFERROR(INDEX('المحافظات'!$B$5:$B$44,MATCH($E2240,'المحافظات'!$A$5:$A$44,0)),0),0))</f>
        <v/>
      </c>
      <c r="M2240" s="18">
        <f>IF(AND(B2240&amp;""="",F2240&amp;""=""),"",IFERROR(INDEX('المنتجات'!$C$5:$C$204,MATCH($F2240,'المنتجات'!$A$5:$A$204,0))*G2240,0))</f>
        <v/>
      </c>
      <c r="N2240" s="18">
        <f>IF(AND(B2240&amp;""="",F2240&amp;""=""),"",IF(I2240="تم التسليم",IFERROR(INDEX('المحافظات'!$C$5:$C$44,MATCH($E2240,'المحافظات'!$A$5:$A$44,0)),0),IF(I2240="مرتجع",IFERROR(INDEX('المحافظات'!$D$5:$D$44,MATCH($E2240,'المحافظات'!$A$5:$A$44,0)),0),0)))</f>
        <v/>
      </c>
      <c r="O2240" s="18">
        <f>IF(AND(B2240&amp;""="",F2240&amp;""=""),"",IF(I2240="تم التسليم",K2240+L2240-M2240-N2240,IF(I2240="مرتجع",-N2240,IF(I2240="ملغي",0,""))))</f>
        <v/>
      </c>
      <c r="P2240" s="6">
        <f>IF(AND(B2240&amp;""="",F2240&amp;""=""),"",IF(NOT(ISNUMBER(MATCH(F2240,'المنتجات'!$A$5:$A$204,0))),"كود المنتج غير معروف",IF(NOT(ISNUMBER(MATCH(E2240,'المحافظات'!$A$5:$A$44,0))),"المنطقة غير معروفة",IF(K2240&lt;0,"الخصم أكبر من قيمة الطلب",IF(I2240&amp;""="","اكتب الحالة","")))))</f>
        <v/>
      </c>
    </row>
    <row r="2241">
      <c r="A2241" s="17" t="n"/>
      <c r="B2241" s="5" t="n"/>
      <c r="C2241" s="5" t="n"/>
      <c r="D2241" s="13" t="n"/>
      <c r="E2241" s="5" t="n"/>
      <c r="F2241" s="5" t="n"/>
      <c r="G2241" s="15" t="n"/>
      <c r="H2241" s="14" t="n"/>
      <c r="I2241" s="5" t="n"/>
      <c r="J2241" s="6">
        <f>IF(AND(B2241&amp;""="",F2241&amp;""=""),"",IFERROR(INDEX('المنتجات'!$B$5:$B$204,MATCH($F2241,'المنتجات'!$A$5:$A$204,0))&amp;"",""))</f>
        <v/>
      </c>
      <c r="K2241" s="18">
        <f>IF(AND(B2241&amp;""="",F2241&amp;""=""),"",IFERROR(INDEX('المنتجات'!$D$5:$D$204,MATCH($F2241,'المنتجات'!$A$5:$A$204,0))*G2241-H2241,0))</f>
        <v/>
      </c>
      <c r="L2241" s="18">
        <f>IF(AND(B2241&amp;""="",F2241&amp;""=""),"",IF(I2241="تم التسليم",IFERROR(INDEX('المحافظات'!$B$5:$B$44,MATCH($E2241,'المحافظات'!$A$5:$A$44,0)),0),0))</f>
        <v/>
      </c>
      <c r="M2241" s="18">
        <f>IF(AND(B2241&amp;""="",F2241&amp;""=""),"",IFERROR(INDEX('المنتجات'!$C$5:$C$204,MATCH($F2241,'المنتجات'!$A$5:$A$204,0))*G2241,0))</f>
        <v/>
      </c>
      <c r="N2241" s="18">
        <f>IF(AND(B2241&amp;""="",F2241&amp;""=""),"",IF(I2241="تم التسليم",IFERROR(INDEX('المحافظات'!$C$5:$C$44,MATCH($E2241,'المحافظات'!$A$5:$A$44,0)),0),IF(I2241="مرتجع",IFERROR(INDEX('المحافظات'!$D$5:$D$44,MATCH($E2241,'المحافظات'!$A$5:$A$44,0)),0),0)))</f>
        <v/>
      </c>
      <c r="O2241" s="18">
        <f>IF(AND(B2241&amp;""="",F2241&amp;""=""),"",IF(I2241="تم التسليم",K2241+L2241-M2241-N2241,IF(I2241="مرتجع",-N2241,IF(I2241="ملغي",0,""))))</f>
        <v/>
      </c>
      <c r="P2241" s="6">
        <f>IF(AND(B2241&amp;""="",F2241&amp;""=""),"",IF(NOT(ISNUMBER(MATCH(F2241,'المنتجات'!$A$5:$A$204,0))),"كود المنتج غير معروف",IF(NOT(ISNUMBER(MATCH(E2241,'المحافظات'!$A$5:$A$44,0))),"المنطقة غير معروفة",IF(K2241&lt;0,"الخصم أكبر من قيمة الطلب",IF(I2241&amp;""="","اكتب الحالة","")))))</f>
        <v/>
      </c>
    </row>
    <row r="2242">
      <c r="A2242" s="17" t="n"/>
      <c r="B2242" s="5" t="n"/>
      <c r="C2242" s="5" t="n"/>
      <c r="D2242" s="13" t="n"/>
      <c r="E2242" s="5" t="n"/>
      <c r="F2242" s="5" t="n"/>
      <c r="G2242" s="15" t="n"/>
      <c r="H2242" s="14" t="n"/>
      <c r="I2242" s="5" t="n"/>
      <c r="J2242" s="6">
        <f>IF(AND(B2242&amp;""="",F2242&amp;""=""),"",IFERROR(INDEX('المنتجات'!$B$5:$B$204,MATCH($F2242,'المنتجات'!$A$5:$A$204,0))&amp;"",""))</f>
        <v/>
      </c>
      <c r="K2242" s="18">
        <f>IF(AND(B2242&amp;""="",F2242&amp;""=""),"",IFERROR(INDEX('المنتجات'!$D$5:$D$204,MATCH($F2242,'المنتجات'!$A$5:$A$204,0))*G2242-H2242,0))</f>
        <v/>
      </c>
      <c r="L2242" s="18">
        <f>IF(AND(B2242&amp;""="",F2242&amp;""=""),"",IF(I2242="تم التسليم",IFERROR(INDEX('المحافظات'!$B$5:$B$44,MATCH($E2242,'المحافظات'!$A$5:$A$44,0)),0),0))</f>
        <v/>
      </c>
      <c r="M2242" s="18">
        <f>IF(AND(B2242&amp;""="",F2242&amp;""=""),"",IFERROR(INDEX('المنتجات'!$C$5:$C$204,MATCH($F2242,'المنتجات'!$A$5:$A$204,0))*G2242,0))</f>
        <v/>
      </c>
      <c r="N2242" s="18">
        <f>IF(AND(B2242&amp;""="",F2242&amp;""=""),"",IF(I2242="تم التسليم",IFERROR(INDEX('المحافظات'!$C$5:$C$44,MATCH($E2242,'المحافظات'!$A$5:$A$44,0)),0),IF(I2242="مرتجع",IFERROR(INDEX('المحافظات'!$D$5:$D$44,MATCH($E2242,'المحافظات'!$A$5:$A$44,0)),0),0)))</f>
        <v/>
      </c>
      <c r="O2242" s="18">
        <f>IF(AND(B2242&amp;""="",F2242&amp;""=""),"",IF(I2242="تم التسليم",K2242+L2242-M2242-N2242,IF(I2242="مرتجع",-N2242,IF(I2242="ملغي",0,""))))</f>
        <v/>
      </c>
      <c r="P2242" s="6">
        <f>IF(AND(B2242&amp;""="",F2242&amp;""=""),"",IF(NOT(ISNUMBER(MATCH(F2242,'المنتجات'!$A$5:$A$204,0))),"كود المنتج غير معروف",IF(NOT(ISNUMBER(MATCH(E2242,'المحافظات'!$A$5:$A$44,0))),"المنطقة غير معروفة",IF(K2242&lt;0,"الخصم أكبر من قيمة الطلب",IF(I2242&amp;""="","اكتب الحالة","")))))</f>
        <v/>
      </c>
    </row>
    <row r="2243">
      <c r="A2243" s="17" t="n"/>
      <c r="B2243" s="5" t="n"/>
      <c r="C2243" s="5" t="n"/>
      <c r="D2243" s="13" t="n"/>
      <c r="E2243" s="5" t="n"/>
      <c r="F2243" s="5" t="n"/>
      <c r="G2243" s="15" t="n"/>
      <c r="H2243" s="14" t="n"/>
      <c r="I2243" s="5" t="n"/>
      <c r="J2243" s="6">
        <f>IF(AND(B2243&amp;""="",F2243&amp;""=""),"",IFERROR(INDEX('المنتجات'!$B$5:$B$204,MATCH($F2243,'المنتجات'!$A$5:$A$204,0))&amp;"",""))</f>
        <v/>
      </c>
      <c r="K2243" s="18">
        <f>IF(AND(B2243&amp;""="",F2243&amp;""=""),"",IFERROR(INDEX('المنتجات'!$D$5:$D$204,MATCH($F2243,'المنتجات'!$A$5:$A$204,0))*G2243-H2243,0))</f>
        <v/>
      </c>
      <c r="L2243" s="18">
        <f>IF(AND(B2243&amp;""="",F2243&amp;""=""),"",IF(I2243="تم التسليم",IFERROR(INDEX('المحافظات'!$B$5:$B$44,MATCH($E2243,'المحافظات'!$A$5:$A$44,0)),0),0))</f>
        <v/>
      </c>
      <c r="M2243" s="18">
        <f>IF(AND(B2243&amp;""="",F2243&amp;""=""),"",IFERROR(INDEX('المنتجات'!$C$5:$C$204,MATCH($F2243,'المنتجات'!$A$5:$A$204,0))*G2243,0))</f>
        <v/>
      </c>
      <c r="N2243" s="18">
        <f>IF(AND(B2243&amp;""="",F2243&amp;""=""),"",IF(I2243="تم التسليم",IFERROR(INDEX('المحافظات'!$C$5:$C$44,MATCH($E2243,'المحافظات'!$A$5:$A$44,0)),0),IF(I2243="مرتجع",IFERROR(INDEX('المحافظات'!$D$5:$D$44,MATCH($E2243,'المحافظات'!$A$5:$A$44,0)),0),0)))</f>
        <v/>
      </c>
      <c r="O2243" s="18">
        <f>IF(AND(B2243&amp;""="",F2243&amp;""=""),"",IF(I2243="تم التسليم",K2243+L2243-M2243-N2243,IF(I2243="مرتجع",-N2243,IF(I2243="ملغي",0,""))))</f>
        <v/>
      </c>
      <c r="P2243" s="6">
        <f>IF(AND(B2243&amp;""="",F2243&amp;""=""),"",IF(NOT(ISNUMBER(MATCH(F2243,'المنتجات'!$A$5:$A$204,0))),"كود المنتج غير معروف",IF(NOT(ISNUMBER(MATCH(E2243,'المحافظات'!$A$5:$A$44,0))),"المنطقة غير معروفة",IF(K2243&lt;0,"الخصم أكبر من قيمة الطلب",IF(I2243&amp;""="","اكتب الحالة","")))))</f>
        <v/>
      </c>
    </row>
    <row r="2244">
      <c r="A2244" s="17" t="n"/>
      <c r="B2244" s="5" t="n"/>
      <c r="C2244" s="5" t="n"/>
      <c r="D2244" s="13" t="n"/>
      <c r="E2244" s="5" t="n"/>
      <c r="F2244" s="5" t="n"/>
      <c r="G2244" s="15" t="n"/>
      <c r="H2244" s="14" t="n"/>
      <c r="I2244" s="5" t="n"/>
      <c r="J2244" s="6">
        <f>IF(AND(B2244&amp;""="",F2244&amp;""=""),"",IFERROR(INDEX('المنتجات'!$B$5:$B$204,MATCH($F2244,'المنتجات'!$A$5:$A$204,0))&amp;"",""))</f>
        <v/>
      </c>
      <c r="K2244" s="18">
        <f>IF(AND(B2244&amp;""="",F2244&amp;""=""),"",IFERROR(INDEX('المنتجات'!$D$5:$D$204,MATCH($F2244,'المنتجات'!$A$5:$A$204,0))*G2244-H2244,0))</f>
        <v/>
      </c>
      <c r="L2244" s="18">
        <f>IF(AND(B2244&amp;""="",F2244&amp;""=""),"",IF(I2244="تم التسليم",IFERROR(INDEX('المحافظات'!$B$5:$B$44,MATCH($E2244,'المحافظات'!$A$5:$A$44,0)),0),0))</f>
        <v/>
      </c>
      <c r="M2244" s="18">
        <f>IF(AND(B2244&amp;""="",F2244&amp;""=""),"",IFERROR(INDEX('المنتجات'!$C$5:$C$204,MATCH($F2244,'المنتجات'!$A$5:$A$204,0))*G2244,0))</f>
        <v/>
      </c>
      <c r="N2244" s="18">
        <f>IF(AND(B2244&amp;""="",F2244&amp;""=""),"",IF(I2244="تم التسليم",IFERROR(INDEX('المحافظات'!$C$5:$C$44,MATCH($E2244,'المحافظات'!$A$5:$A$44,0)),0),IF(I2244="مرتجع",IFERROR(INDEX('المحافظات'!$D$5:$D$44,MATCH($E2244,'المحافظات'!$A$5:$A$44,0)),0),0)))</f>
        <v/>
      </c>
      <c r="O2244" s="18">
        <f>IF(AND(B2244&amp;""="",F2244&amp;""=""),"",IF(I2244="تم التسليم",K2244+L2244-M2244-N2244,IF(I2244="مرتجع",-N2244,IF(I2244="ملغي",0,""))))</f>
        <v/>
      </c>
      <c r="P2244" s="6">
        <f>IF(AND(B2244&amp;""="",F2244&amp;""=""),"",IF(NOT(ISNUMBER(MATCH(F2244,'المنتجات'!$A$5:$A$204,0))),"كود المنتج غير معروف",IF(NOT(ISNUMBER(MATCH(E2244,'المحافظات'!$A$5:$A$44,0))),"المنطقة غير معروفة",IF(K2244&lt;0,"الخصم أكبر من قيمة الطلب",IF(I2244&amp;""="","اكتب الحالة","")))))</f>
        <v/>
      </c>
    </row>
    <row r="2245">
      <c r="A2245" s="17" t="n"/>
      <c r="B2245" s="5" t="n"/>
      <c r="C2245" s="5" t="n"/>
      <c r="D2245" s="13" t="n"/>
      <c r="E2245" s="5" t="n"/>
      <c r="F2245" s="5" t="n"/>
      <c r="G2245" s="15" t="n"/>
      <c r="H2245" s="14" t="n"/>
      <c r="I2245" s="5" t="n"/>
      <c r="J2245" s="6">
        <f>IF(AND(B2245&amp;""="",F2245&amp;""=""),"",IFERROR(INDEX('المنتجات'!$B$5:$B$204,MATCH($F2245,'المنتجات'!$A$5:$A$204,0))&amp;"",""))</f>
        <v/>
      </c>
      <c r="K2245" s="18">
        <f>IF(AND(B2245&amp;""="",F2245&amp;""=""),"",IFERROR(INDEX('المنتجات'!$D$5:$D$204,MATCH($F2245,'المنتجات'!$A$5:$A$204,0))*G2245-H2245,0))</f>
        <v/>
      </c>
      <c r="L2245" s="18">
        <f>IF(AND(B2245&amp;""="",F2245&amp;""=""),"",IF(I2245="تم التسليم",IFERROR(INDEX('المحافظات'!$B$5:$B$44,MATCH($E2245,'المحافظات'!$A$5:$A$44,0)),0),0))</f>
        <v/>
      </c>
      <c r="M2245" s="18">
        <f>IF(AND(B2245&amp;""="",F2245&amp;""=""),"",IFERROR(INDEX('المنتجات'!$C$5:$C$204,MATCH($F2245,'المنتجات'!$A$5:$A$204,0))*G2245,0))</f>
        <v/>
      </c>
      <c r="N2245" s="18">
        <f>IF(AND(B2245&amp;""="",F2245&amp;""=""),"",IF(I2245="تم التسليم",IFERROR(INDEX('المحافظات'!$C$5:$C$44,MATCH($E2245,'المحافظات'!$A$5:$A$44,0)),0),IF(I2245="مرتجع",IFERROR(INDEX('المحافظات'!$D$5:$D$44,MATCH($E2245,'المحافظات'!$A$5:$A$44,0)),0),0)))</f>
        <v/>
      </c>
      <c r="O2245" s="18">
        <f>IF(AND(B2245&amp;""="",F2245&amp;""=""),"",IF(I2245="تم التسليم",K2245+L2245-M2245-N2245,IF(I2245="مرتجع",-N2245,IF(I2245="ملغي",0,""))))</f>
        <v/>
      </c>
      <c r="P2245" s="6">
        <f>IF(AND(B2245&amp;""="",F2245&amp;""=""),"",IF(NOT(ISNUMBER(MATCH(F2245,'المنتجات'!$A$5:$A$204,0))),"كود المنتج غير معروف",IF(NOT(ISNUMBER(MATCH(E2245,'المحافظات'!$A$5:$A$44,0))),"المنطقة غير معروفة",IF(K2245&lt;0,"الخصم أكبر من قيمة الطلب",IF(I2245&amp;""="","اكتب الحالة","")))))</f>
        <v/>
      </c>
    </row>
    <row r="2246">
      <c r="A2246" s="17" t="n"/>
      <c r="B2246" s="5" t="n"/>
      <c r="C2246" s="5" t="n"/>
      <c r="D2246" s="13" t="n"/>
      <c r="E2246" s="5" t="n"/>
      <c r="F2246" s="5" t="n"/>
      <c r="G2246" s="15" t="n"/>
      <c r="H2246" s="14" t="n"/>
      <c r="I2246" s="5" t="n"/>
      <c r="J2246" s="6">
        <f>IF(AND(B2246&amp;""="",F2246&amp;""=""),"",IFERROR(INDEX('المنتجات'!$B$5:$B$204,MATCH($F2246,'المنتجات'!$A$5:$A$204,0))&amp;"",""))</f>
        <v/>
      </c>
      <c r="K2246" s="18">
        <f>IF(AND(B2246&amp;""="",F2246&amp;""=""),"",IFERROR(INDEX('المنتجات'!$D$5:$D$204,MATCH($F2246,'المنتجات'!$A$5:$A$204,0))*G2246-H2246,0))</f>
        <v/>
      </c>
      <c r="L2246" s="18">
        <f>IF(AND(B2246&amp;""="",F2246&amp;""=""),"",IF(I2246="تم التسليم",IFERROR(INDEX('المحافظات'!$B$5:$B$44,MATCH($E2246,'المحافظات'!$A$5:$A$44,0)),0),0))</f>
        <v/>
      </c>
      <c r="M2246" s="18">
        <f>IF(AND(B2246&amp;""="",F2246&amp;""=""),"",IFERROR(INDEX('المنتجات'!$C$5:$C$204,MATCH($F2246,'المنتجات'!$A$5:$A$204,0))*G2246,0))</f>
        <v/>
      </c>
      <c r="N2246" s="18">
        <f>IF(AND(B2246&amp;""="",F2246&amp;""=""),"",IF(I2246="تم التسليم",IFERROR(INDEX('المحافظات'!$C$5:$C$44,MATCH($E2246,'المحافظات'!$A$5:$A$44,0)),0),IF(I2246="مرتجع",IFERROR(INDEX('المحافظات'!$D$5:$D$44,MATCH($E2246,'المحافظات'!$A$5:$A$44,0)),0),0)))</f>
        <v/>
      </c>
      <c r="O2246" s="18">
        <f>IF(AND(B2246&amp;""="",F2246&amp;""=""),"",IF(I2246="تم التسليم",K2246+L2246-M2246-N2246,IF(I2246="مرتجع",-N2246,IF(I2246="ملغي",0,""))))</f>
        <v/>
      </c>
      <c r="P2246" s="6">
        <f>IF(AND(B2246&amp;""="",F2246&amp;""=""),"",IF(NOT(ISNUMBER(MATCH(F2246,'المنتجات'!$A$5:$A$204,0))),"كود المنتج غير معروف",IF(NOT(ISNUMBER(MATCH(E2246,'المحافظات'!$A$5:$A$44,0))),"المنطقة غير معروفة",IF(K2246&lt;0,"الخصم أكبر من قيمة الطلب",IF(I2246&amp;""="","اكتب الحالة","")))))</f>
        <v/>
      </c>
    </row>
    <row r="2247">
      <c r="A2247" s="17" t="n"/>
      <c r="B2247" s="5" t="n"/>
      <c r="C2247" s="5" t="n"/>
      <c r="D2247" s="13" t="n"/>
      <c r="E2247" s="5" t="n"/>
      <c r="F2247" s="5" t="n"/>
      <c r="G2247" s="15" t="n"/>
      <c r="H2247" s="14" t="n"/>
      <c r="I2247" s="5" t="n"/>
      <c r="J2247" s="6">
        <f>IF(AND(B2247&amp;""="",F2247&amp;""=""),"",IFERROR(INDEX('المنتجات'!$B$5:$B$204,MATCH($F2247,'المنتجات'!$A$5:$A$204,0))&amp;"",""))</f>
        <v/>
      </c>
      <c r="K2247" s="18">
        <f>IF(AND(B2247&amp;""="",F2247&amp;""=""),"",IFERROR(INDEX('المنتجات'!$D$5:$D$204,MATCH($F2247,'المنتجات'!$A$5:$A$204,0))*G2247-H2247,0))</f>
        <v/>
      </c>
      <c r="L2247" s="18">
        <f>IF(AND(B2247&amp;""="",F2247&amp;""=""),"",IF(I2247="تم التسليم",IFERROR(INDEX('المحافظات'!$B$5:$B$44,MATCH($E2247,'المحافظات'!$A$5:$A$44,0)),0),0))</f>
        <v/>
      </c>
      <c r="M2247" s="18">
        <f>IF(AND(B2247&amp;""="",F2247&amp;""=""),"",IFERROR(INDEX('المنتجات'!$C$5:$C$204,MATCH($F2247,'المنتجات'!$A$5:$A$204,0))*G2247,0))</f>
        <v/>
      </c>
      <c r="N2247" s="18">
        <f>IF(AND(B2247&amp;""="",F2247&amp;""=""),"",IF(I2247="تم التسليم",IFERROR(INDEX('المحافظات'!$C$5:$C$44,MATCH($E2247,'المحافظات'!$A$5:$A$44,0)),0),IF(I2247="مرتجع",IFERROR(INDEX('المحافظات'!$D$5:$D$44,MATCH($E2247,'المحافظات'!$A$5:$A$44,0)),0),0)))</f>
        <v/>
      </c>
      <c r="O2247" s="18">
        <f>IF(AND(B2247&amp;""="",F2247&amp;""=""),"",IF(I2247="تم التسليم",K2247+L2247-M2247-N2247,IF(I2247="مرتجع",-N2247,IF(I2247="ملغي",0,""))))</f>
        <v/>
      </c>
      <c r="P2247" s="6">
        <f>IF(AND(B2247&amp;""="",F2247&amp;""=""),"",IF(NOT(ISNUMBER(MATCH(F2247,'المنتجات'!$A$5:$A$204,0))),"كود المنتج غير معروف",IF(NOT(ISNUMBER(MATCH(E2247,'المحافظات'!$A$5:$A$44,0))),"المنطقة غير معروفة",IF(K2247&lt;0,"الخصم أكبر من قيمة الطلب",IF(I2247&amp;""="","اكتب الحالة","")))))</f>
        <v/>
      </c>
    </row>
    <row r="2248">
      <c r="A2248" s="17" t="n"/>
      <c r="B2248" s="5" t="n"/>
      <c r="C2248" s="5" t="n"/>
      <c r="D2248" s="13" t="n"/>
      <c r="E2248" s="5" t="n"/>
      <c r="F2248" s="5" t="n"/>
      <c r="G2248" s="15" t="n"/>
      <c r="H2248" s="14" t="n"/>
      <c r="I2248" s="5" t="n"/>
      <c r="J2248" s="6">
        <f>IF(AND(B2248&amp;""="",F2248&amp;""=""),"",IFERROR(INDEX('المنتجات'!$B$5:$B$204,MATCH($F2248,'المنتجات'!$A$5:$A$204,0))&amp;"",""))</f>
        <v/>
      </c>
      <c r="K2248" s="18">
        <f>IF(AND(B2248&amp;""="",F2248&amp;""=""),"",IFERROR(INDEX('المنتجات'!$D$5:$D$204,MATCH($F2248,'المنتجات'!$A$5:$A$204,0))*G2248-H2248,0))</f>
        <v/>
      </c>
      <c r="L2248" s="18">
        <f>IF(AND(B2248&amp;""="",F2248&amp;""=""),"",IF(I2248="تم التسليم",IFERROR(INDEX('المحافظات'!$B$5:$B$44,MATCH($E2248,'المحافظات'!$A$5:$A$44,0)),0),0))</f>
        <v/>
      </c>
      <c r="M2248" s="18">
        <f>IF(AND(B2248&amp;""="",F2248&amp;""=""),"",IFERROR(INDEX('المنتجات'!$C$5:$C$204,MATCH($F2248,'المنتجات'!$A$5:$A$204,0))*G2248,0))</f>
        <v/>
      </c>
      <c r="N2248" s="18">
        <f>IF(AND(B2248&amp;""="",F2248&amp;""=""),"",IF(I2248="تم التسليم",IFERROR(INDEX('المحافظات'!$C$5:$C$44,MATCH($E2248,'المحافظات'!$A$5:$A$44,0)),0),IF(I2248="مرتجع",IFERROR(INDEX('المحافظات'!$D$5:$D$44,MATCH($E2248,'المحافظات'!$A$5:$A$44,0)),0),0)))</f>
        <v/>
      </c>
      <c r="O2248" s="18">
        <f>IF(AND(B2248&amp;""="",F2248&amp;""=""),"",IF(I2248="تم التسليم",K2248+L2248-M2248-N2248,IF(I2248="مرتجع",-N2248,IF(I2248="ملغي",0,""))))</f>
        <v/>
      </c>
      <c r="P2248" s="6">
        <f>IF(AND(B2248&amp;""="",F2248&amp;""=""),"",IF(NOT(ISNUMBER(MATCH(F2248,'المنتجات'!$A$5:$A$204,0))),"كود المنتج غير معروف",IF(NOT(ISNUMBER(MATCH(E2248,'المحافظات'!$A$5:$A$44,0))),"المنطقة غير معروفة",IF(K2248&lt;0,"الخصم أكبر من قيمة الطلب",IF(I2248&amp;""="","اكتب الحالة","")))))</f>
        <v/>
      </c>
    </row>
    <row r="2249">
      <c r="A2249" s="17" t="n"/>
      <c r="B2249" s="5" t="n"/>
      <c r="C2249" s="5" t="n"/>
      <c r="D2249" s="13" t="n"/>
      <c r="E2249" s="5" t="n"/>
      <c r="F2249" s="5" t="n"/>
      <c r="G2249" s="15" t="n"/>
      <c r="H2249" s="14" t="n"/>
      <c r="I2249" s="5" t="n"/>
      <c r="J2249" s="6">
        <f>IF(AND(B2249&amp;""="",F2249&amp;""=""),"",IFERROR(INDEX('المنتجات'!$B$5:$B$204,MATCH($F2249,'المنتجات'!$A$5:$A$204,0))&amp;"",""))</f>
        <v/>
      </c>
      <c r="K2249" s="18">
        <f>IF(AND(B2249&amp;""="",F2249&amp;""=""),"",IFERROR(INDEX('المنتجات'!$D$5:$D$204,MATCH($F2249,'المنتجات'!$A$5:$A$204,0))*G2249-H2249,0))</f>
        <v/>
      </c>
      <c r="L2249" s="18">
        <f>IF(AND(B2249&amp;""="",F2249&amp;""=""),"",IF(I2249="تم التسليم",IFERROR(INDEX('المحافظات'!$B$5:$B$44,MATCH($E2249,'المحافظات'!$A$5:$A$44,0)),0),0))</f>
        <v/>
      </c>
      <c r="M2249" s="18">
        <f>IF(AND(B2249&amp;""="",F2249&amp;""=""),"",IFERROR(INDEX('المنتجات'!$C$5:$C$204,MATCH($F2249,'المنتجات'!$A$5:$A$204,0))*G2249,0))</f>
        <v/>
      </c>
      <c r="N2249" s="18">
        <f>IF(AND(B2249&amp;""="",F2249&amp;""=""),"",IF(I2249="تم التسليم",IFERROR(INDEX('المحافظات'!$C$5:$C$44,MATCH($E2249,'المحافظات'!$A$5:$A$44,0)),0),IF(I2249="مرتجع",IFERROR(INDEX('المحافظات'!$D$5:$D$44,MATCH($E2249,'المحافظات'!$A$5:$A$44,0)),0),0)))</f>
        <v/>
      </c>
      <c r="O2249" s="18">
        <f>IF(AND(B2249&amp;""="",F2249&amp;""=""),"",IF(I2249="تم التسليم",K2249+L2249-M2249-N2249,IF(I2249="مرتجع",-N2249,IF(I2249="ملغي",0,""))))</f>
        <v/>
      </c>
      <c r="P2249" s="6">
        <f>IF(AND(B2249&amp;""="",F2249&amp;""=""),"",IF(NOT(ISNUMBER(MATCH(F2249,'المنتجات'!$A$5:$A$204,0))),"كود المنتج غير معروف",IF(NOT(ISNUMBER(MATCH(E2249,'المحافظات'!$A$5:$A$44,0))),"المنطقة غير معروفة",IF(K2249&lt;0,"الخصم أكبر من قيمة الطلب",IF(I2249&amp;""="","اكتب الحالة","")))))</f>
        <v/>
      </c>
    </row>
    <row r="2250">
      <c r="A2250" s="17" t="n"/>
      <c r="B2250" s="5" t="n"/>
      <c r="C2250" s="5" t="n"/>
      <c r="D2250" s="13" t="n"/>
      <c r="E2250" s="5" t="n"/>
      <c r="F2250" s="5" t="n"/>
      <c r="G2250" s="15" t="n"/>
      <c r="H2250" s="14" t="n"/>
      <c r="I2250" s="5" t="n"/>
      <c r="J2250" s="6">
        <f>IF(AND(B2250&amp;""="",F2250&amp;""=""),"",IFERROR(INDEX('المنتجات'!$B$5:$B$204,MATCH($F2250,'المنتجات'!$A$5:$A$204,0))&amp;"",""))</f>
        <v/>
      </c>
      <c r="K2250" s="18">
        <f>IF(AND(B2250&amp;""="",F2250&amp;""=""),"",IFERROR(INDEX('المنتجات'!$D$5:$D$204,MATCH($F2250,'المنتجات'!$A$5:$A$204,0))*G2250-H2250,0))</f>
        <v/>
      </c>
      <c r="L2250" s="18">
        <f>IF(AND(B2250&amp;""="",F2250&amp;""=""),"",IF(I2250="تم التسليم",IFERROR(INDEX('المحافظات'!$B$5:$B$44,MATCH($E2250,'المحافظات'!$A$5:$A$44,0)),0),0))</f>
        <v/>
      </c>
      <c r="M2250" s="18">
        <f>IF(AND(B2250&amp;""="",F2250&amp;""=""),"",IFERROR(INDEX('المنتجات'!$C$5:$C$204,MATCH($F2250,'المنتجات'!$A$5:$A$204,0))*G2250,0))</f>
        <v/>
      </c>
      <c r="N2250" s="18">
        <f>IF(AND(B2250&amp;""="",F2250&amp;""=""),"",IF(I2250="تم التسليم",IFERROR(INDEX('المحافظات'!$C$5:$C$44,MATCH($E2250,'المحافظات'!$A$5:$A$44,0)),0),IF(I2250="مرتجع",IFERROR(INDEX('المحافظات'!$D$5:$D$44,MATCH($E2250,'المحافظات'!$A$5:$A$44,0)),0),0)))</f>
        <v/>
      </c>
      <c r="O2250" s="18">
        <f>IF(AND(B2250&amp;""="",F2250&amp;""=""),"",IF(I2250="تم التسليم",K2250+L2250-M2250-N2250,IF(I2250="مرتجع",-N2250,IF(I2250="ملغي",0,""))))</f>
        <v/>
      </c>
      <c r="P2250" s="6">
        <f>IF(AND(B2250&amp;""="",F2250&amp;""=""),"",IF(NOT(ISNUMBER(MATCH(F2250,'المنتجات'!$A$5:$A$204,0))),"كود المنتج غير معروف",IF(NOT(ISNUMBER(MATCH(E2250,'المحافظات'!$A$5:$A$44,0))),"المنطقة غير معروفة",IF(K2250&lt;0,"الخصم أكبر من قيمة الطلب",IF(I2250&amp;""="","اكتب الحالة","")))))</f>
        <v/>
      </c>
    </row>
    <row r="2251">
      <c r="A2251" s="17" t="n"/>
      <c r="B2251" s="5" t="n"/>
      <c r="C2251" s="5" t="n"/>
      <c r="D2251" s="13" t="n"/>
      <c r="E2251" s="5" t="n"/>
      <c r="F2251" s="5" t="n"/>
      <c r="G2251" s="15" t="n"/>
      <c r="H2251" s="14" t="n"/>
      <c r="I2251" s="5" t="n"/>
      <c r="J2251" s="6">
        <f>IF(AND(B2251&amp;""="",F2251&amp;""=""),"",IFERROR(INDEX('المنتجات'!$B$5:$B$204,MATCH($F2251,'المنتجات'!$A$5:$A$204,0))&amp;"",""))</f>
        <v/>
      </c>
      <c r="K2251" s="18">
        <f>IF(AND(B2251&amp;""="",F2251&amp;""=""),"",IFERROR(INDEX('المنتجات'!$D$5:$D$204,MATCH($F2251,'المنتجات'!$A$5:$A$204,0))*G2251-H2251,0))</f>
        <v/>
      </c>
      <c r="L2251" s="18">
        <f>IF(AND(B2251&amp;""="",F2251&amp;""=""),"",IF(I2251="تم التسليم",IFERROR(INDEX('المحافظات'!$B$5:$B$44,MATCH($E2251,'المحافظات'!$A$5:$A$44,0)),0),0))</f>
        <v/>
      </c>
      <c r="M2251" s="18">
        <f>IF(AND(B2251&amp;""="",F2251&amp;""=""),"",IFERROR(INDEX('المنتجات'!$C$5:$C$204,MATCH($F2251,'المنتجات'!$A$5:$A$204,0))*G2251,0))</f>
        <v/>
      </c>
      <c r="N2251" s="18">
        <f>IF(AND(B2251&amp;""="",F2251&amp;""=""),"",IF(I2251="تم التسليم",IFERROR(INDEX('المحافظات'!$C$5:$C$44,MATCH($E2251,'المحافظات'!$A$5:$A$44,0)),0),IF(I2251="مرتجع",IFERROR(INDEX('المحافظات'!$D$5:$D$44,MATCH($E2251,'المحافظات'!$A$5:$A$44,0)),0),0)))</f>
        <v/>
      </c>
      <c r="O2251" s="18">
        <f>IF(AND(B2251&amp;""="",F2251&amp;""=""),"",IF(I2251="تم التسليم",K2251+L2251-M2251-N2251,IF(I2251="مرتجع",-N2251,IF(I2251="ملغي",0,""))))</f>
        <v/>
      </c>
      <c r="P2251" s="6">
        <f>IF(AND(B2251&amp;""="",F2251&amp;""=""),"",IF(NOT(ISNUMBER(MATCH(F2251,'المنتجات'!$A$5:$A$204,0))),"كود المنتج غير معروف",IF(NOT(ISNUMBER(MATCH(E2251,'المحافظات'!$A$5:$A$44,0))),"المنطقة غير معروفة",IF(K2251&lt;0,"الخصم أكبر من قيمة الطلب",IF(I2251&amp;""="","اكتب الحالة","")))))</f>
        <v/>
      </c>
    </row>
    <row r="2252">
      <c r="A2252" s="17" t="n"/>
      <c r="B2252" s="5" t="n"/>
      <c r="C2252" s="5" t="n"/>
      <c r="D2252" s="13" t="n"/>
      <c r="E2252" s="5" t="n"/>
      <c r="F2252" s="5" t="n"/>
      <c r="G2252" s="15" t="n"/>
      <c r="H2252" s="14" t="n"/>
      <c r="I2252" s="5" t="n"/>
      <c r="J2252" s="6">
        <f>IF(AND(B2252&amp;""="",F2252&amp;""=""),"",IFERROR(INDEX('المنتجات'!$B$5:$B$204,MATCH($F2252,'المنتجات'!$A$5:$A$204,0))&amp;"",""))</f>
        <v/>
      </c>
      <c r="K2252" s="18">
        <f>IF(AND(B2252&amp;""="",F2252&amp;""=""),"",IFERROR(INDEX('المنتجات'!$D$5:$D$204,MATCH($F2252,'المنتجات'!$A$5:$A$204,0))*G2252-H2252,0))</f>
        <v/>
      </c>
      <c r="L2252" s="18">
        <f>IF(AND(B2252&amp;""="",F2252&amp;""=""),"",IF(I2252="تم التسليم",IFERROR(INDEX('المحافظات'!$B$5:$B$44,MATCH($E2252,'المحافظات'!$A$5:$A$44,0)),0),0))</f>
        <v/>
      </c>
      <c r="M2252" s="18">
        <f>IF(AND(B2252&amp;""="",F2252&amp;""=""),"",IFERROR(INDEX('المنتجات'!$C$5:$C$204,MATCH($F2252,'المنتجات'!$A$5:$A$204,0))*G2252,0))</f>
        <v/>
      </c>
      <c r="N2252" s="18">
        <f>IF(AND(B2252&amp;""="",F2252&amp;""=""),"",IF(I2252="تم التسليم",IFERROR(INDEX('المحافظات'!$C$5:$C$44,MATCH($E2252,'المحافظات'!$A$5:$A$44,0)),0),IF(I2252="مرتجع",IFERROR(INDEX('المحافظات'!$D$5:$D$44,MATCH($E2252,'المحافظات'!$A$5:$A$44,0)),0),0)))</f>
        <v/>
      </c>
      <c r="O2252" s="18">
        <f>IF(AND(B2252&amp;""="",F2252&amp;""=""),"",IF(I2252="تم التسليم",K2252+L2252-M2252-N2252,IF(I2252="مرتجع",-N2252,IF(I2252="ملغي",0,""))))</f>
        <v/>
      </c>
      <c r="P2252" s="6">
        <f>IF(AND(B2252&amp;""="",F2252&amp;""=""),"",IF(NOT(ISNUMBER(MATCH(F2252,'المنتجات'!$A$5:$A$204,0))),"كود المنتج غير معروف",IF(NOT(ISNUMBER(MATCH(E2252,'المحافظات'!$A$5:$A$44,0))),"المنطقة غير معروفة",IF(K2252&lt;0,"الخصم أكبر من قيمة الطلب",IF(I2252&amp;""="","اكتب الحالة","")))))</f>
        <v/>
      </c>
    </row>
    <row r="2253">
      <c r="A2253" s="17" t="n"/>
      <c r="B2253" s="5" t="n"/>
      <c r="C2253" s="5" t="n"/>
      <c r="D2253" s="13" t="n"/>
      <c r="E2253" s="5" t="n"/>
      <c r="F2253" s="5" t="n"/>
      <c r="G2253" s="15" t="n"/>
      <c r="H2253" s="14" t="n"/>
      <c r="I2253" s="5" t="n"/>
      <c r="J2253" s="6">
        <f>IF(AND(B2253&amp;""="",F2253&amp;""=""),"",IFERROR(INDEX('المنتجات'!$B$5:$B$204,MATCH($F2253,'المنتجات'!$A$5:$A$204,0))&amp;"",""))</f>
        <v/>
      </c>
      <c r="K2253" s="18">
        <f>IF(AND(B2253&amp;""="",F2253&amp;""=""),"",IFERROR(INDEX('المنتجات'!$D$5:$D$204,MATCH($F2253,'المنتجات'!$A$5:$A$204,0))*G2253-H2253,0))</f>
        <v/>
      </c>
      <c r="L2253" s="18">
        <f>IF(AND(B2253&amp;""="",F2253&amp;""=""),"",IF(I2253="تم التسليم",IFERROR(INDEX('المحافظات'!$B$5:$B$44,MATCH($E2253,'المحافظات'!$A$5:$A$44,0)),0),0))</f>
        <v/>
      </c>
      <c r="M2253" s="18">
        <f>IF(AND(B2253&amp;""="",F2253&amp;""=""),"",IFERROR(INDEX('المنتجات'!$C$5:$C$204,MATCH($F2253,'المنتجات'!$A$5:$A$204,0))*G2253,0))</f>
        <v/>
      </c>
      <c r="N2253" s="18">
        <f>IF(AND(B2253&amp;""="",F2253&amp;""=""),"",IF(I2253="تم التسليم",IFERROR(INDEX('المحافظات'!$C$5:$C$44,MATCH($E2253,'المحافظات'!$A$5:$A$44,0)),0),IF(I2253="مرتجع",IFERROR(INDEX('المحافظات'!$D$5:$D$44,MATCH($E2253,'المحافظات'!$A$5:$A$44,0)),0),0)))</f>
        <v/>
      </c>
      <c r="O2253" s="18">
        <f>IF(AND(B2253&amp;""="",F2253&amp;""=""),"",IF(I2253="تم التسليم",K2253+L2253-M2253-N2253,IF(I2253="مرتجع",-N2253,IF(I2253="ملغي",0,""))))</f>
        <v/>
      </c>
      <c r="P2253" s="6">
        <f>IF(AND(B2253&amp;""="",F2253&amp;""=""),"",IF(NOT(ISNUMBER(MATCH(F2253,'المنتجات'!$A$5:$A$204,0))),"كود المنتج غير معروف",IF(NOT(ISNUMBER(MATCH(E2253,'المحافظات'!$A$5:$A$44,0))),"المنطقة غير معروفة",IF(K2253&lt;0,"الخصم أكبر من قيمة الطلب",IF(I2253&amp;""="","اكتب الحالة","")))))</f>
        <v/>
      </c>
    </row>
    <row r="2254">
      <c r="A2254" s="17" t="n"/>
      <c r="B2254" s="5" t="n"/>
      <c r="C2254" s="5" t="n"/>
      <c r="D2254" s="13" t="n"/>
      <c r="E2254" s="5" t="n"/>
      <c r="F2254" s="5" t="n"/>
      <c r="G2254" s="15" t="n"/>
      <c r="H2254" s="14" t="n"/>
      <c r="I2254" s="5" t="n"/>
      <c r="J2254" s="6">
        <f>IF(AND(B2254&amp;""="",F2254&amp;""=""),"",IFERROR(INDEX('المنتجات'!$B$5:$B$204,MATCH($F2254,'المنتجات'!$A$5:$A$204,0))&amp;"",""))</f>
        <v/>
      </c>
      <c r="K2254" s="18">
        <f>IF(AND(B2254&amp;""="",F2254&amp;""=""),"",IFERROR(INDEX('المنتجات'!$D$5:$D$204,MATCH($F2254,'المنتجات'!$A$5:$A$204,0))*G2254-H2254,0))</f>
        <v/>
      </c>
      <c r="L2254" s="18">
        <f>IF(AND(B2254&amp;""="",F2254&amp;""=""),"",IF(I2254="تم التسليم",IFERROR(INDEX('المحافظات'!$B$5:$B$44,MATCH($E2254,'المحافظات'!$A$5:$A$44,0)),0),0))</f>
        <v/>
      </c>
      <c r="M2254" s="18">
        <f>IF(AND(B2254&amp;""="",F2254&amp;""=""),"",IFERROR(INDEX('المنتجات'!$C$5:$C$204,MATCH($F2254,'المنتجات'!$A$5:$A$204,0))*G2254,0))</f>
        <v/>
      </c>
      <c r="N2254" s="18">
        <f>IF(AND(B2254&amp;""="",F2254&amp;""=""),"",IF(I2254="تم التسليم",IFERROR(INDEX('المحافظات'!$C$5:$C$44,MATCH($E2254,'المحافظات'!$A$5:$A$44,0)),0),IF(I2254="مرتجع",IFERROR(INDEX('المحافظات'!$D$5:$D$44,MATCH($E2254,'المحافظات'!$A$5:$A$44,0)),0),0)))</f>
        <v/>
      </c>
      <c r="O2254" s="18">
        <f>IF(AND(B2254&amp;""="",F2254&amp;""=""),"",IF(I2254="تم التسليم",K2254+L2254-M2254-N2254,IF(I2254="مرتجع",-N2254,IF(I2254="ملغي",0,""))))</f>
        <v/>
      </c>
      <c r="P2254" s="6">
        <f>IF(AND(B2254&amp;""="",F2254&amp;""=""),"",IF(NOT(ISNUMBER(MATCH(F2254,'المنتجات'!$A$5:$A$204,0))),"كود المنتج غير معروف",IF(NOT(ISNUMBER(MATCH(E2254,'المحافظات'!$A$5:$A$44,0))),"المنطقة غير معروفة",IF(K2254&lt;0,"الخصم أكبر من قيمة الطلب",IF(I2254&amp;""="","اكتب الحالة","")))))</f>
        <v/>
      </c>
    </row>
    <row r="2255">
      <c r="A2255" s="17" t="n"/>
      <c r="B2255" s="5" t="n"/>
      <c r="C2255" s="5" t="n"/>
      <c r="D2255" s="13" t="n"/>
      <c r="E2255" s="5" t="n"/>
      <c r="F2255" s="5" t="n"/>
      <c r="G2255" s="15" t="n"/>
      <c r="H2255" s="14" t="n"/>
      <c r="I2255" s="5" t="n"/>
      <c r="J2255" s="6">
        <f>IF(AND(B2255&amp;""="",F2255&amp;""=""),"",IFERROR(INDEX('المنتجات'!$B$5:$B$204,MATCH($F2255,'المنتجات'!$A$5:$A$204,0))&amp;"",""))</f>
        <v/>
      </c>
      <c r="K2255" s="18">
        <f>IF(AND(B2255&amp;""="",F2255&amp;""=""),"",IFERROR(INDEX('المنتجات'!$D$5:$D$204,MATCH($F2255,'المنتجات'!$A$5:$A$204,0))*G2255-H2255,0))</f>
        <v/>
      </c>
      <c r="L2255" s="18">
        <f>IF(AND(B2255&amp;""="",F2255&amp;""=""),"",IF(I2255="تم التسليم",IFERROR(INDEX('المحافظات'!$B$5:$B$44,MATCH($E2255,'المحافظات'!$A$5:$A$44,0)),0),0))</f>
        <v/>
      </c>
      <c r="M2255" s="18">
        <f>IF(AND(B2255&amp;""="",F2255&amp;""=""),"",IFERROR(INDEX('المنتجات'!$C$5:$C$204,MATCH($F2255,'المنتجات'!$A$5:$A$204,0))*G2255,0))</f>
        <v/>
      </c>
      <c r="N2255" s="18">
        <f>IF(AND(B2255&amp;""="",F2255&amp;""=""),"",IF(I2255="تم التسليم",IFERROR(INDEX('المحافظات'!$C$5:$C$44,MATCH($E2255,'المحافظات'!$A$5:$A$44,0)),0),IF(I2255="مرتجع",IFERROR(INDEX('المحافظات'!$D$5:$D$44,MATCH($E2255,'المحافظات'!$A$5:$A$44,0)),0),0)))</f>
        <v/>
      </c>
      <c r="O2255" s="18">
        <f>IF(AND(B2255&amp;""="",F2255&amp;""=""),"",IF(I2255="تم التسليم",K2255+L2255-M2255-N2255,IF(I2255="مرتجع",-N2255,IF(I2255="ملغي",0,""))))</f>
        <v/>
      </c>
      <c r="P2255" s="6">
        <f>IF(AND(B2255&amp;""="",F2255&amp;""=""),"",IF(NOT(ISNUMBER(MATCH(F2255,'المنتجات'!$A$5:$A$204,0))),"كود المنتج غير معروف",IF(NOT(ISNUMBER(MATCH(E2255,'المحافظات'!$A$5:$A$44,0))),"المنطقة غير معروفة",IF(K2255&lt;0,"الخصم أكبر من قيمة الطلب",IF(I2255&amp;""="","اكتب الحالة","")))))</f>
        <v/>
      </c>
    </row>
    <row r="2256">
      <c r="A2256" s="17" t="n"/>
      <c r="B2256" s="5" t="n"/>
      <c r="C2256" s="5" t="n"/>
      <c r="D2256" s="13" t="n"/>
      <c r="E2256" s="5" t="n"/>
      <c r="F2256" s="5" t="n"/>
      <c r="G2256" s="15" t="n"/>
      <c r="H2256" s="14" t="n"/>
      <c r="I2256" s="5" t="n"/>
      <c r="J2256" s="6">
        <f>IF(AND(B2256&amp;""="",F2256&amp;""=""),"",IFERROR(INDEX('المنتجات'!$B$5:$B$204,MATCH($F2256,'المنتجات'!$A$5:$A$204,0))&amp;"",""))</f>
        <v/>
      </c>
      <c r="K2256" s="18">
        <f>IF(AND(B2256&amp;""="",F2256&amp;""=""),"",IFERROR(INDEX('المنتجات'!$D$5:$D$204,MATCH($F2256,'المنتجات'!$A$5:$A$204,0))*G2256-H2256,0))</f>
        <v/>
      </c>
      <c r="L2256" s="18">
        <f>IF(AND(B2256&amp;""="",F2256&amp;""=""),"",IF(I2256="تم التسليم",IFERROR(INDEX('المحافظات'!$B$5:$B$44,MATCH($E2256,'المحافظات'!$A$5:$A$44,0)),0),0))</f>
        <v/>
      </c>
      <c r="M2256" s="18">
        <f>IF(AND(B2256&amp;""="",F2256&amp;""=""),"",IFERROR(INDEX('المنتجات'!$C$5:$C$204,MATCH($F2256,'المنتجات'!$A$5:$A$204,0))*G2256,0))</f>
        <v/>
      </c>
      <c r="N2256" s="18">
        <f>IF(AND(B2256&amp;""="",F2256&amp;""=""),"",IF(I2256="تم التسليم",IFERROR(INDEX('المحافظات'!$C$5:$C$44,MATCH($E2256,'المحافظات'!$A$5:$A$44,0)),0),IF(I2256="مرتجع",IFERROR(INDEX('المحافظات'!$D$5:$D$44,MATCH($E2256,'المحافظات'!$A$5:$A$44,0)),0),0)))</f>
        <v/>
      </c>
      <c r="O2256" s="18">
        <f>IF(AND(B2256&amp;""="",F2256&amp;""=""),"",IF(I2256="تم التسليم",K2256+L2256-M2256-N2256,IF(I2256="مرتجع",-N2256,IF(I2256="ملغي",0,""))))</f>
        <v/>
      </c>
      <c r="P2256" s="6">
        <f>IF(AND(B2256&amp;""="",F2256&amp;""=""),"",IF(NOT(ISNUMBER(MATCH(F2256,'المنتجات'!$A$5:$A$204,0))),"كود المنتج غير معروف",IF(NOT(ISNUMBER(MATCH(E2256,'المحافظات'!$A$5:$A$44,0))),"المنطقة غير معروفة",IF(K2256&lt;0,"الخصم أكبر من قيمة الطلب",IF(I2256&amp;""="","اكتب الحالة","")))))</f>
        <v/>
      </c>
    </row>
    <row r="2257">
      <c r="A2257" s="17" t="n"/>
      <c r="B2257" s="5" t="n"/>
      <c r="C2257" s="5" t="n"/>
      <c r="D2257" s="13" t="n"/>
      <c r="E2257" s="5" t="n"/>
      <c r="F2257" s="5" t="n"/>
      <c r="G2257" s="15" t="n"/>
      <c r="H2257" s="14" t="n"/>
      <c r="I2257" s="5" t="n"/>
      <c r="J2257" s="6">
        <f>IF(AND(B2257&amp;""="",F2257&amp;""=""),"",IFERROR(INDEX('المنتجات'!$B$5:$B$204,MATCH($F2257,'المنتجات'!$A$5:$A$204,0))&amp;"",""))</f>
        <v/>
      </c>
      <c r="K2257" s="18">
        <f>IF(AND(B2257&amp;""="",F2257&amp;""=""),"",IFERROR(INDEX('المنتجات'!$D$5:$D$204,MATCH($F2257,'المنتجات'!$A$5:$A$204,0))*G2257-H2257,0))</f>
        <v/>
      </c>
      <c r="L2257" s="18">
        <f>IF(AND(B2257&amp;""="",F2257&amp;""=""),"",IF(I2257="تم التسليم",IFERROR(INDEX('المحافظات'!$B$5:$B$44,MATCH($E2257,'المحافظات'!$A$5:$A$44,0)),0),0))</f>
        <v/>
      </c>
      <c r="M2257" s="18">
        <f>IF(AND(B2257&amp;""="",F2257&amp;""=""),"",IFERROR(INDEX('المنتجات'!$C$5:$C$204,MATCH($F2257,'المنتجات'!$A$5:$A$204,0))*G2257,0))</f>
        <v/>
      </c>
      <c r="N2257" s="18">
        <f>IF(AND(B2257&amp;""="",F2257&amp;""=""),"",IF(I2257="تم التسليم",IFERROR(INDEX('المحافظات'!$C$5:$C$44,MATCH($E2257,'المحافظات'!$A$5:$A$44,0)),0),IF(I2257="مرتجع",IFERROR(INDEX('المحافظات'!$D$5:$D$44,MATCH($E2257,'المحافظات'!$A$5:$A$44,0)),0),0)))</f>
        <v/>
      </c>
      <c r="O2257" s="18">
        <f>IF(AND(B2257&amp;""="",F2257&amp;""=""),"",IF(I2257="تم التسليم",K2257+L2257-M2257-N2257,IF(I2257="مرتجع",-N2257,IF(I2257="ملغي",0,""))))</f>
        <v/>
      </c>
      <c r="P2257" s="6">
        <f>IF(AND(B2257&amp;""="",F2257&amp;""=""),"",IF(NOT(ISNUMBER(MATCH(F2257,'المنتجات'!$A$5:$A$204,0))),"كود المنتج غير معروف",IF(NOT(ISNUMBER(MATCH(E2257,'المحافظات'!$A$5:$A$44,0))),"المنطقة غير معروفة",IF(K2257&lt;0,"الخصم أكبر من قيمة الطلب",IF(I2257&amp;""="","اكتب الحالة","")))))</f>
        <v/>
      </c>
    </row>
    <row r="2258">
      <c r="A2258" s="17" t="n"/>
      <c r="B2258" s="5" t="n"/>
      <c r="C2258" s="5" t="n"/>
      <c r="D2258" s="13" t="n"/>
      <c r="E2258" s="5" t="n"/>
      <c r="F2258" s="5" t="n"/>
      <c r="G2258" s="15" t="n"/>
      <c r="H2258" s="14" t="n"/>
      <c r="I2258" s="5" t="n"/>
      <c r="J2258" s="6">
        <f>IF(AND(B2258&amp;""="",F2258&amp;""=""),"",IFERROR(INDEX('المنتجات'!$B$5:$B$204,MATCH($F2258,'المنتجات'!$A$5:$A$204,0))&amp;"",""))</f>
        <v/>
      </c>
      <c r="K2258" s="18">
        <f>IF(AND(B2258&amp;""="",F2258&amp;""=""),"",IFERROR(INDEX('المنتجات'!$D$5:$D$204,MATCH($F2258,'المنتجات'!$A$5:$A$204,0))*G2258-H2258,0))</f>
        <v/>
      </c>
      <c r="L2258" s="18">
        <f>IF(AND(B2258&amp;""="",F2258&amp;""=""),"",IF(I2258="تم التسليم",IFERROR(INDEX('المحافظات'!$B$5:$B$44,MATCH($E2258,'المحافظات'!$A$5:$A$44,0)),0),0))</f>
        <v/>
      </c>
      <c r="M2258" s="18">
        <f>IF(AND(B2258&amp;""="",F2258&amp;""=""),"",IFERROR(INDEX('المنتجات'!$C$5:$C$204,MATCH($F2258,'المنتجات'!$A$5:$A$204,0))*G2258,0))</f>
        <v/>
      </c>
      <c r="N2258" s="18">
        <f>IF(AND(B2258&amp;""="",F2258&amp;""=""),"",IF(I2258="تم التسليم",IFERROR(INDEX('المحافظات'!$C$5:$C$44,MATCH($E2258,'المحافظات'!$A$5:$A$44,0)),0),IF(I2258="مرتجع",IFERROR(INDEX('المحافظات'!$D$5:$D$44,MATCH($E2258,'المحافظات'!$A$5:$A$44,0)),0),0)))</f>
        <v/>
      </c>
      <c r="O2258" s="18">
        <f>IF(AND(B2258&amp;""="",F2258&amp;""=""),"",IF(I2258="تم التسليم",K2258+L2258-M2258-N2258,IF(I2258="مرتجع",-N2258,IF(I2258="ملغي",0,""))))</f>
        <v/>
      </c>
      <c r="P2258" s="6">
        <f>IF(AND(B2258&amp;""="",F2258&amp;""=""),"",IF(NOT(ISNUMBER(MATCH(F2258,'المنتجات'!$A$5:$A$204,0))),"كود المنتج غير معروف",IF(NOT(ISNUMBER(MATCH(E2258,'المحافظات'!$A$5:$A$44,0))),"المنطقة غير معروفة",IF(K2258&lt;0,"الخصم أكبر من قيمة الطلب",IF(I2258&amp;""="","اكتب الحالة","")))))</f>
        <v/>
      </c>
    </row>
    <row r="2259">
      <c r="A2259" s="17" t="n"/>
      <c r="B2259" s="5" t="n"/>
      <c r="C2259" s="5" t="n"/>
      <c r="D2259" s="13" t="n"/>
      <c r="E2259" s="5" t="n"/>
      <c r="F2259" s="5" t="n"/>
      <c r="G2259" s="15" t="n"/>
      <c r="H2259" s="14" t="n"/>
      <c r="I2259" s="5" t="n"/>
      <c r="J2259" s="6">
        <f>IF(AND(B2259&amp;""="",F2259&amp;""=""),"",IFERROR(INDEX('المنتجات'!$B$5:$B$204,MATCH($F2259,'المنتجات'!$A$5:$A$204,0))&amp;"",""))</f>
        <v/>
      </c>
      <c r="K2259" s="18">
        <f>IF(AND(B2259&amp;""="",F2259&amp;""=""),"",IFERROR(INDEX('المنتجات'!$D$5:$D$204,MATCH($F2259,'المنتجات'!$A$5:$A$204,0))*G2259-H2259,0))</f>
        <v/>
      </c>
      <c r="L2259" s="18">
        <f>IF(AND(B2259&amp;""="",F2259&amp;""=""),"",IF(I2259="تم التسليم",IFERROR(INDEX('المحافظات'!$B$5:$B$44,MATCH($E2259,'المحافظات'!$A$5:$A$44,0)),0),0))</f>
        <v/>
      </c>
      <c r="M2259" s="18">
        <f>IF(AND(B2259&amp;""="",F2259&amp;""=""),"",IFERROR(INDEX('المنتجات'!$C$5:$C$204,MATCH($F2259,'المنتجات'!$A$5:$A$204,0))*G2259,0))</f>
        <v/>
      </c>
      <c r="N2259" s="18">
        <f>IF(AND(B2259&amp;""="",F2259&amp;""=""),"",IF(I2259="تم التسليم",IFERROR(INDEX('المحافظات'!$C$5:$C$44,MATCH($E2259,'المحافظات'!$A$5:$A$44,0)),0),IF(I2259="مرتجع",IFERROR(INDEX('المحافظات'!$D$5:$D$44,MATCH($E2259,'المحافظات'!$A$5:$A$44,0)),0),0)))</f>
        <v/>
      </c>
      <c r="O2259" s="18">
        <f>IF(AND(B2259&amp;""="",F2259&amp;""=""),"",IF(I2259="تم التسليم",K2259+L2259-M2259-N2259,IF(I2259="مرتجع",-N2259,IF(I2259="ملغي",0,""))))</f>
        <v/>
      </c>
      <c r="P2259" s="6">
        <f>IF(AND(B2259&amp;""="",F2259&amp;""=""),"",IF(NOT(ISNUMBER(MATCH(F2259,'المنتجات'!$A$5:$A$204,0))),"كود المنتج غير معروف",IF(NOT(ISNUMBER(MATCH(E2259,'المحافظات'!$A$5:$A$44,0))),"المنطقة غير معروفة",IF(K2259&lt;0,"الخصم أكبر من قيمة الطلب",IF(I2259&amp;""="","اكتب الحالة","")))))</f>
        <v/>
      </c>
    </row>
    <row r="2260">
      <c r="A2260" s="17" t="n"/>
      <c r="B2260" s="5" t="n"/>
      <c r="C2260" s="5" t="n"/>
      <c r="D2260" s="13" t="n"/>
      <c r="E2260" s="5" t="n"/>
      <c r="F2260" s="5" t="n"/>
      <c r="G2260" s="15" t="n"/>
      <c r="H2260" s="14" t="n"/>
      <c r="I2260" s="5" t="n"/>
      <c r="J2260" s="6">
        <f>IF(AND(B2260&amp;""="",F2260&amp;""=""),"",IFERROR(INDEX('المنتجات'!$B$5:$B$204,MATCH($F2260,'المنتجات'!$A$5:$A$204,0))&amp;"",""))</f>
        <v/>
      </c>
      <c r="K2260" s="18">
        <f>IF(AND(B2260&amp;""="",F2260&amp;""=""),"",IFERROR(INDEX('المنتجات'!$D$5:$D$204,MATCH($F2260,'المنتجات'!$A$5:$A$204,0))*G2260-H2260,0))</f>
        <v/>
      </c>
      <c r="L2260" s="18">
        <f>IF(AND(B2260&amp;""="",F2260&amp;""=""),"",IF(I2260="تم التسليم",IFERROR(INDEX('المحافظات'!$B$5:$B$44,MATCH($E2260,'المحافظات'!$A$5:$A$44,0)),0),0))</f>
        <v/>
      </c>
      <c r="M2260" s="18">
        <f>IF(AND(B2260&amp;""="",F2260&amp;""=""),"",IFERROR(INDEX('المنتجات'!$C$5:$C$204,MATCH($F2260,'المنتجات'!$A$5:$A$204,0))*G2260,0))</f>
        <v/>
      </c>
      <c r="N2260" s="18">
        <f>IF(AND(B2260&amp;""="",F2260&amp;""=""),"",IF(I2260="تم التسليم",IFERROR(INDEX('المحافظات'!$C$5:$C$44,MATCH($E2260,'المحافظات'!$A$5:$A$44,0)),0),IF(I2260="مرتجع",IFERROR(INDEX('المحافظات'!$D$5:$D$44,MATCH($E2260,'المحافظات'!$A$5:$A$44,0)),0),0)))</f>
        <v/>
      </c>
      <c r="O2260" s="18">
        <f>IF(AND(B2260&amp;""="",F2260&amp;""=""),"",IF(I2260="تم التسليم",K2260+L2260-M2260-N2260,IF(I2260="مرتجع",-N2260,IF(I2260="ملغي",0,""))))</f>
        <v/>
      </c>
      <c r="P2260" s="6">
        <f>IF(AND(B2260&amp;""="",F2260&amp;""=""),"",IF(NOT(ISNUMBER(MATCH(F2260,'المنتجات'!$A$5:$A$204,0))),"كود المنتج غير معروف",IF(NOT(ISNUMBER(MATCH(E2260,'المحافظات'!$A$5:$A$44,0))),"المنطقة غير معروفة",IF(K2260&lt;0,"الخصم أكبر من قيمة الطلب",IF(I2260&amp;""="","اكتب الحالة","")))))</f>
        <v/>
      </c>
    </row>
    <row r="2261">
      <c r="A2261" s="17" t="n"/>
      <c r="B2261" s="5" t="n"/>
      <c r="C2261" s="5" t="n"/>
      <c r="D2261" s="13" t="n"/>
      <c r="E2261" s="5" t="n"/>
      <c r="F2261" s="5" t="n"/>
      <c r="G2261" s="15" t="n"/>
      <c r="H2261" s="14" t="n"/>
      <c r="I2261" s="5" t="n"/>
      <c r="J2261" s="6">
        <f>IF(AND(B2261&amp;""="",F2261&amp;""=""),"",IFERROR(INDEX('المنتجات'!$B$5:$B$204,MATCH($F2261,'المنتجات'!$A$5:$A$204,0))&amp;"",""))</f>
        <v/>
      </c>
      <c r="K2261" s="18">
        <f>IF(AND(B2261&amp;""="",F2261&amp;""=""),"",IFERROR(INDEX('المنتجات'!$D$5:$D$204,MATCH($F2261,'المنتجات'!$A$5:$A$204,0))*G2261-H2261,0))</f>
        <v/>
      </c>
      <c r="L2261" s="18">
        <f>IF(AND(B2261&amp;""="",F2261&amp;""=""),"",IF(I2261="تم التسليم",IFERROR(INDEX('المحافظات'!$B$5:$B$44,MATCH($E2261,'المحافظات'!$A$5:$A$44,0)),0),0))</f>
        <v/>
      </c>
      <c r="M2261" s="18">
        <f>IF(AND(B2261&amp;""="",F2261&amp;""=""),"",IFERROR(INDEX('المنتجات'!$C$5:$C$204,MATCH($F2261,'المنتجات'!$A$5:$A$204,0))*G2261,0))</f>
        <v/>
      </c>
      <c r="N2261" s="18">
        <f>IF(AND(B2261&amp;""="",F2261&amp;""=""),"",IF(I2261="تم التسليم",IFERROR(INDEX('المحافظات'!$C$5:$C$44,MATCH($E2261,'المحافظات'!$A$5:$A$44,0)),0),IF(I2261="مرتجع",IFERROR(INDEX('المحافظات'!$D$5:$D$44,MATCH($E2261,'المحافظات'!$A$5:$A$44,0)),0),0)))</f>
        <v/>
      </c>
      <c r="O2261" s="18">
        <f>IF(AND(B2261&amp;""="",F2261&amp;""=""),"",IF(I2261="تم التسليم",K2261+L2261-M2261-N2261,IF(I2261="مرتجع",-N2261,IF(I2261="ملغي",0,""))))</f>
        <v/>
      </c>
      <c r="P2261" s="6">
        <f>IF(AND(B2261&amp;""="",F2261&amp;""=""),"",IF(NOT(ISNUMBER(MATCH(F2261,'المنتجات'!$A$5:$A$204,0))),"كود المنتج غير معروف",IF(NOT(ISNUMBER(MATCH(E2261,'المحافظات'!$A$5:$A$44,0))),"المنطقة غير معروفة",IF(K2261&lt;0,"الخصم أكبر من قيمة الطلب",IF(I2261&amp;""="","اكتب الحالة","")))))</f>
        <v/>
      </c>
    </row>
    <row r="2262">
      <c r="A2262" s="17" t="n"/>
      <c r="B2262" s="5" t="n"/>
      <c r="C2262" s="5" t="n"/>
      <c r="D2262" s="13" t="n"/>
      <c r="E2262" s="5" t="n"/>
      <c r="F2262" s="5" t="n"/>
      <c r="G2262" s="15" t="n"/>
      <c r="H2262" s="14" t="n"/>
      <c r="I2262" s="5" t="n"/>
      <c r="J2262" s="6">
        <f>IF(AND(B2262&amp;""="",F2262&amp;""=""),"",IFERROR(INDEX('المنتجات'!$B$5:$B$204,MATCH($F2262,'المنتجات'!$A$5:$A$204,0))&amp;"",""))</f>
        <v/>
      </c>
      <c r="K2262" s="18">
        <f>IF(AND(B2262&amp;""="",F2262&amp;""=""),"",IFERROR(INDEX('المنتجات'!$D$5:$D$204,MATCH($F2262,'المنتجات'!$A$5:$A$204,0))*G2262-H2262,0))</f>
        <v/>
      </c>
      <c r="L2262" s="18">
        <f>IF(AND(B2262&amp;""="",F2262&amp;""=""),"",IF(I2262="تم التسليم",IFERROR(INDEX('المحافظات'!$B$5:$B$44,MATCH($E2262,'المحافظات'!$A$5:$A$44,0)),0),0))</f>
        <v/>
      </c>
      <c r="M2262" s="18">
        <f>IF(AND(B2262&amp;""="",F2262&amp;""=""),"",IFERROR(INDEX('المنتجات'!$C$5:$C$204,MATCH($F2262,'المنتجات'!$A$5:$A$204,0))*G2262,0))</f>
        <v/>
      </c>
      <c r="N2262" s="18">
        <f>IF(AND(B2262&amp;""="",F2262&amp;""=""),"",IF(I2262="تم التسليم",IFERROR(INDEX('المحافظات'!$C$5:$C$44,MATCH($E2262,'المحافظات'!$A$5:$A$44,0)),0),IF(I2262="مرتجع",IFERROR(INDEX('المحافظات'!$D$5:$D$44,MATCH($E2262,'المحافظات'!$A$5:$A$44,0)),0),0)))</f>
        <v/>
      </c>
      <c r="O2262" s="18">
        <f>IF(AND(B2262&amp;""="",F2262&amp;""=""),"",IF(I2262="تم التسليم",K2262+L2262-M2262-N2262,IF(I2262="مرتجع",-N2262,IF(I2262="ملغي",0,""))))</f>
        <v/>
      </c>
      <c r="P2262" s="6">
        <f>IF(AND(B2262&amp;""="",F2262&amp;""=""),"",IF(NOT(ISNUMBER(MATCH(F2262,'المنتجات'!$A$5:$A$204,0))),"كود المنتج غير معروف",IF(NOT(ISNUMBER(MATCH(E2262,'المحافظات'!$A$5:$A$44,0))),"المنطقة غير معروفة",IF(K2262&lt;0,"الخصم أكبر من قيمة الطلب",IF(I2262&amp;""="","اكتب الحالة","")))))</f>
        <v/>
      </c>
    </row>
    <row r="2263">
      <c r="A2263" s="17" t="n"/>
      <c r="B2263" s="5" t="n"/>
      <c r="C2263" s="5" t="n"/>
      <c r="D2263" s="13" t="n"/>
      <c r="E2263" s="5" t="n"/>
      <c r="F2263" s="5" t="n"/>
      <c r="G2263" s="15" t="n"/>
      <c r="H2263" s="14" t="n"/>
      <c r="I2263" s="5" t="n"/>
      <c r="J2263" s="6">
        <f>IF(AND(B2263&amp;""="",F2263&amp;""=""),"",IFERROR(INDEX('المنتجات'!$B$5:$B$204,MATCH($F2263,'المنتجات'!$A$5:$A$204,0))&amp;"",""))</f>
        <v/>
      </c>
      <c r="K2263" s="18">
        <f>IF(AND(B2263&amp;""="",F2263&amp;""=""),"",IFERROR(INDEX('المنتجات'!$D$5:$D$204,MATCH($F2263,'المنتجات'!$A$5:$A$204,0))*G2263-H2263,0))</f>
        <v/>
      </c>
      <c r="L2263" s="18">
        <f>IF(AND(B2263&amp;""="",F2263&amp;""=""),"",IF(I2263="تم التسليم",IFERROR(INDEX('المحافظات'!$B$5:$B$44,MATCH($E2263,'المحافظات'!$A$5:$A$44,0)),0),0))</f>
        <v/>
      </c>
      <c r="M2263" s="18">
        <f>IF(AND(B2263&amp;""="",F2263&amp;""=""),"",IFERROR(INDEX('المنتجات'!$C$5:$C$204,MATCH($F2263,'المنتجات'!$A$5:$A$204,0))*G2263,0))</f>
        <v/>
      </c>
      <c r="N2263" s="18">
        <f>IF(AND(B2263&amp;""="",F2263&amp;""=""),"",IF(I2263="تم التسليم",IFERROR(INDEX('المحافظات'!$C$5:$C$44,MATCH($E2263,'المحافظات'!$A$5:$A$44,0)),0),IF(I2263="مرتجع",IFERROR(INDEX('المحافظات'!$D$5:$D$44,MATCH($E2263,'المحافظات'!$A$5:$A$44,0)),0),0)))</f>
        <v/>
      </c>
      <c r="O2263" s="18">
        <f>IF(AND(B2263&amp;""="",F2263&amp;""=""),"",IF(I2263="تم التسليم",K2263+L2263-M2263-N2263,IF(I2263="مرتجع",-N2263,IF(I2263="ملغي",0,""))))</f>
        <v/>
      </c>
      <c r="P2263" s="6">
        <f>IF(AND(B2263&amp;""="",F2263&amp;""=""),"",IF(NOT(ISNUMBER(MATCH(F2263,'المنتجات'!$A$5:$A$204,0))),"كود المنتج غير معروف",IF(NOT(ISNUMBER(MATCH(E2263,'المحافظات'!$A$5:$A$44,0))),"المنطقة غير معروفة",IF(K2263&lt;0,"الخصم أكبر من قيمة الطلب",IF(I2263&amp;""="","اكتب الحالة","")))))</f>
        <v/>
      </c>
    </row>
    <row r="2264">
      <c r="A2264" s="17" t="n"/>
      <c r="B2264" s="5" t="n"/>
      <c r="C2264" s="5" t="n"/>
      <c r="D2264" s="13" t="n"/>
      <c r="E2264" s="5" t="n"/>
      <c r="F2264" s="5" t="n"/>
      <c r="G2264" s="15" t="n"/>
      <c r="H2264" s="14" t="n"/>
      <c r="I2264" s="5" t="n"/>
      <c r="J2264" s="6">
        <f>IF(AND(B2264&amp;""="",F2264&amp;""=""),"",IFERROR(INDEX('المنتجات'!$B$5:$B$204,MATCH($F2264,'المنتجات'!$A$5:$A$204,0))&amp;"",""))</f>
        <v/>
      </c>
      <c r="K2264" s="18">
        <f>IF(AND(B2264&amp;""="",F2264&amp;""=""),"",IFERROR(INDEX('المنتجات'!$D$5:$D$204,MATCH($F2264,'المنتجات'!$A$5:$A$204,0))*G2264-H2264,0))</f>
        <v/>
      </c>
      <c r="L2264" s="18">
        <f>IF(AND(B2264&amp;""="",F2264&amp;""=""),"",IF(I2264="تم التسليم",IFERROR(INDEX('المحافظات'!$B$5:$B$44,MATCH($E2264,'المحافظات'!$A$5:$A$44,0)),0),0))</f>
        <v/>
      </c>
      <c r="M2264" s="18">
        <f>IF(AND(B2264&amp;""="",F2264&amp;""=""),"",IFERROR(INDEX('المنتجات'!$C$5:$C$204,MATCH($F2264,'المنتجات'!$A$5:$A$204,0))*G2264,0))</f>
        <v/>
      </c>
      <c r="N2264" s="18">
        <f>IF(AND(B2264&amp;""="",F2264&amp;""=""),"",IF(I2264="تم التسليم",IFERROR(INDEX('المحافظات'!$C$5:$C$44,MATCH($E2264,'المحافظات'!$A$5:$A$44,0)),0),IF(I2264="مرتجع",IFERROR(INDEX('المحافظات'!$D$5:$D$44,MATCH($E2264,'المحافظات'!$A$5:$A$44,0)),0),0)))</f>
        <v/>
      </c>
      <c r="O2264" s="18">
        <f>IF(AND(B2264&amp;""="",F2264&amp;""=""),"",IF(I2264="تم التسليم",K2264+L2264-M2264-N2264,IF(I2264="مرتجع",-N2264,IF(I2264="ملغي",0,""))))</f>
        <v/>
      </c>
      <c r="P2264" s="6">
        <f>IF(AND(B2264&amp;""="",F2264&amp;""=""),"",IF(NOT(ISNUMBER(MATCH(F2264,'المنتجات'!$A$5:$A$204,0))),"كود المنتج غير معروف",IF(NOT(ISNUMBER(MATCH(E2264,'المحافظات'!$A$5:$A$44,0))),"المنطقة غير معروفة",IF(K2264&lt;0,"الخصم أكبر من قيمة الطلب",IF(I2264&amp;""="","اكتب الحالة","")))))</f>
        <v/>
      </c>
    </row>
    <row r="2265">
      <c r="A2265" s="17" t="n"/>
      <c r="B2265" s="5" t="n"/>
      <c r="C2265" s="5" t="n"/>
      <c r="D2265" s="13" t="n"/>
      <c r="E2265" s="5" t="n"/>
      <c r="F2265" s="5" t="n"/>
      <c r="G2265" s="15" t="n"/>
      <c r="H2265" s="14" t="n"/>
      <c r="I2265" s="5" t="n"/>
      <c r="J2265" s="6">
        <f>IF(AND(B2265&amp;""="",F2265&amp;""=""),"",IFERROR(INDEX('المنتجات'!$B$5:$B$204,MATCH($F2265,'المنتجات'!$A$5:$A$204,0))&amp;"",""))</f>
        <v/>
      </c>
      <c r="K2265" s="18">
        <f>IF(AND(B2265&amp;""="",F2265&amp;""=""),"",IFERROR(INDEX('المنتجات'!$D$5:$D$204,MATCH($F2265,'المنتجات'!$A$5:$A$204,0))*G2265-H2265,0))</f>
        <v/>
      </c>
      <c r="L2265" s="18">
        <f>IF(AND(B2265&amp;""="",F2265&amp;""=""),"",IF(I2265="تم التسليم",IFERROR(INDEX('المحافظات'!$B$5:$B$44,MATCH($E2265,'المحافظات'!$A$5:$A$44,0)),0),0))</f>
        <v/>
      </c>
      <c r="M2265" s="18">
        <f>IF(AND(B2265&amp;""="",F2265&amp;""=""),"",IFERROR(INDEX('المنتجات'!$C$5:$C$204,MATCH($F2265,'المنتجات'!$A$5:$A$204,0))*G2265,0))</f>
        <v/>
      </c>
      <c r="N2265" s="18">
        <f>IF(AND(B2265&amp;""="",F2265&amp;""=""),"",IF(I2265="تم التسليم",IFERROR(INDEX('المحافظات'!$C$5:$C$44,MATCH($E2265,'المحافظات'!$A$5:$A$44,0)),0),IF(I2265="مرتجع",IFERROR(INDEX('المحافظات'!$D$5:$D$44,MATCH($E2265,'المحافظات'!$A$5:$A$44,0)),0),0)))</f>
        <v/>
      </c>
      <c r="O2265" s="18">
        <f>IF(AND(B2265&amp;""="",F2265&amp;""=""),"",IF(I2265="تم التسليم",K2265+L2265-M2265-N2265,IF(I2265="مرتجع",-N2265,IF(I2265="ملغي",0,""))))</f>
        <v/>
      </c>
      <c r="P2265" s="6">
        <f>IF(AND(B2265&amp;""="",F2265&amp;""=""),"",IF(NOT(ISNUMBER(MATCH(F2265,'المنتجات'!$A$5:$A$204,0))),"كود المنتج غير معروف",IF(NOT(ISNUMBER(MATCH(E2265,'المحافظات'!$A$5:$A$44,0))),"المنطقة غير معروفة",IF(K2265&lt;0,"الخصم أكبر من قيمة الطلب",IF(I2265&amp;""="","اكتب الحالة","")))))</f>
        <v/>
      </c>
    </row>
    <row r="2266">
      <c r="A2266" s="17" t="n"/>
      <c r="B2266" s="5" t="n"/>
      <c r="C2266" s="5" t="n"/>
      <c r="D2266" s="13" t="n"/>
      <c r="E2266" s="5" t="n"/>
      <c r="F2266" s="5" t="n"/>
      <c r="G2266" s="15" t="n"/>
      <c r="H2266" s="14" t="n"/>
      <c r="I2266" s="5" t="n"/>
      <c r="J2266" s="6">
        <f>IF(AND(B2266&amp;""="",F2266&amp;""=""),"",IFERROR(INDEX('المنتجات'!$B$5:$B$204,MATCH($F2266,'المنتجات'!$A$5:$A$204,0))&amp;"",""))</f>
        <v/>
      </c>
      <c r="K2266" s="18">
        <f>IF(AND(B2266&amp;""="",F2266&amp;""=""),"",IFERROR(INDEX('المنتجات'!$D$5:$D$204,MATCH($F2266,'المنتجات'!$A$5:$A$204,0))*G2266-H2266,0))</f>
        <v/>
      </c>
      <c r="L2266" s="18">
        <f>IF(AND(B2266&amp;""="",F2266&amp;""=""),"",IF(I2266="تم التسليم",IFERROR(INDEX('المحافظات'!$B$5:$B$44,MATCH($E2266,'المحافظات'!$A$5:$A$44,0)),0),0))</f>
        <v/>
      </c>
      <c r="M2266" s="18">
        <f>IF(AND(B2266&amp;""="",F2266&amp;""=""),"",IFERROR(INDEX('المنتجات'!$C$5:$C$204,MATCH($F2266,'المنتجات'!$A$5:$A$204,0))*G2266,0))</f>
        <v/>
      </c>
      <c r="N2266" s="18">
        <f>IF(AND(B2266&amp;""="",F2266&amp;""=""),"",IF(I2266="تم التسليم",IFERROR(INDEX('المحافظات'!$C$5:$C$44,MATCH($E2266,'المحافظات'!$A$5:$A$44,0)),0),IF(I2266="مرتجع",IFERROR(INDEX('المحافظات'!$D$5:$D$44,MATCH($E2266,'المحافظات'!$A$5:$A$44,0)),0),0)))</f>
        <v/>
      </c>
      <c r="O2266" s="18">
        <f>IF(AND(B2266&amp;""="",F2266&amp;""=""),"",IF(I2266="تم التسليم",K2266+L2266-M2266-N2266,IF(I2266="مرتجع",-N2266,IF(I2266="ملغي",0,""))))</f>
        <v/>
      </c>
      <c r="P2266" s="6">
        <f>IF(AND(B2266&amp;""="",F2266&amp;""=""),"",IF(NOT(ISNUMBER(MATCH(F2266,'المنتجات'!$A$5:$A$204,0))),"كود المنتج غير معروف",IF(NOT(ISNUMBER(MATCH(E2266,'المحافظات'!$A$5:$A$44,0))),"المنطقة غير معروفة",IF(K2266&lt;0,"الخصم أكبر من قيمة الطلب",IF(I2266&amp;""="","اكتب الحالة","")))))</f>
        <v/>
      </c>
    </row>
    <row r="2267">
      <c r="A2267" s="17" t="n"/>
      <c r="B2267" s="5" t="n"/>
      <c r="C2267" s="5" t="n"/>
      <c r="D2267" s="13" t="n"/>
      <c r="E2267" s="5" t="n"/>
      <c r="F2267" s="5" t="n"/>
      <c r="G2267" s="15" t="n"/>
      <c r="H2267" s="14" t="n"/>
      <c r="I2267" s="5" t="n"/>
      <c r="J2267" s="6">
        <f>IF(AND(B2267&amp;""="",F2267&amp;""=""),"",IFERROR(INDEX('المنتجات'!$B$5:$B$204,MATCH($F2267,'المنتجات'!$A$5:$A$204,0))&amp;"",""))</f>
        <v/>
      </c>
      <c r="K2267" s="18">
        <f>IF(AND(B2267&amp;""="",F2267&amp;""=""),"",IFERROR(INDEX('المنتجات'!$D$5:$D$204,MATCH($F2267,'المنتجات'!$A$5:$A$204,0))*G2267-H2267,0))</f>
        <v/>
      </c>
      <c r="L2267" s="18">
        <f>IF(AND(B2267&amp;""="",F2267&amp;""=""),"",IF(I2267="تم التسليم",IFERROR(INDEX('المحافظات'!$B$5:$B$44,MATCH($E2267,'المحافظات'!$A$5:$A$44,0)),0),0))</f>
        <v/>
      </c>
      <c r="M2267" s="18">
        <f>IF(AND(B2267&amp;""="",F2267&amp;""=""),"",IFERROR(INDEX('المنتجات'!$C$5:$C$204,MATCH($F2267,'المنتجات'!$A$5:$A$204,0))*G2267,0))</f>
        <v/>
      </c>
      <c r="N2267" s="18">
        <f>IF(AND(B2267&amp;""="",F2267&amp;""=""),"",IF(I2267="تم التسليم",IFERROR(INDEX('المحافظات'!$C$5:$C$44,MATCH($E2267,'المحافظات'!$A$5:$A$44,0)),0),IF(I2267="مرتجع",IFERROR(INDEX('المحافظات'!$D$5:$D$44,MATCH($E2267,'المحافظات'!$A$5:$A$44,0)),0),0)))</f>
        <v/>
      </c>
      <c r="O2267" s="18">
        <f>IF(AND(B2267&amp;""="",F2267&amp;""=""),"",IF(I2267="تم التسليم",K2267+L2267-M2267-N2267,IF(I2267="مرتجع",-N2267,IF(I2267="ملغي",0,""))))</f>
        <v/>
      </c>
      <c r="P2267" s="6">
        <f>IF(AND(B2267&amp;""="",F2267&amp;""=""),"",IF(NOT(ISNUMBER(MATCH(F2267,'المنتجات'!$A$5:$A$204,0))),"كود المنتج غير معروف",IF(NOT(ISNUMBER(MATCH(E2267,'المحافظات'!$A$5:$A$44,0))),"المنطقة غير معروفة",IF(K2267&lt;0,"الخصم أكبر من قيمة الطلب",IF(I2267&amp;""="","اكتب الحالة","")))))</f>
        <v/>
      </c>
    </row>
    <row r="2268">
      <c r="A2268" s="17" t="n"/>
      <c r="B2268" s="5" t="n"/>
      <c r="C2268" s="5" t="n"/>
      <c r="D2268" s="13" t="n"/>
      <c r="E2268" s="5" t="n"/>
      <c r="F2268" s="5" t="n"/>
      <c r="G2268" s="15" t="n"/>
      <c r="H2268" s="14" t="n"/>
      <c r="I2268" s="5" t="n"/>
      <c r="J2268" s="6">
        <f>IF(AND(B2268&amp;""="",F2268&amp;""=""),"",IFERROR(INDEX('المنتجات'!$B$5:$B$204,MATCH($F2268,'المنتجات'!$A$5:$A$204,0))&amp;"",""))</f>
        <v/>
      </c>
      <c r="K2268" s="18">
        <f>IF(AND(B2268&amp;""="",F2268&amp;""=""),"",IFERROR(INDEX('المنتجات'!$D$5:$D$204,MATCH($F2268,'المنتجات'!$A$5:$A$204,0))*G2268-H2268,0))</f>
        <v/>
      </c>
      <c r="L2268" s="18">
        <f>IF(AND(B2268&amp;""="",F2268&amp;""=""),"",IF(I2268="تم التسليم",IFERROR(INDEX('المحافظات'!$B$5:$B$44,MATCH($E2268,'المحافظات'!$A$5:$A$44,0)),0),0))</f>
        <v/>
      </c>
      <c r="M2268" s="18">
        <f>IF(AND(B2268&amp;""="",F2268&amp;""=""),"",IFERROR(INDEX('المنتجات'!$C$5:$C$204,MATCH($F2268,'المنتجات'!$A$5:$A$204,0))*G2268,0))</f>
        <v/>
      </c>
      <c r="N2268" s="18">
        <f>IF(AND(B2268&amp;""="",F2268&amp;""=""),"",IF(I2268="تم التسليم",IFERROR(INDEX('المحافظات'!$C$5:$C$44,MATCH($E2268,'المحافظات'!$A$5:$A$44,0)),0),IF(I2268="مرتجع",IFERROR(INDEX('المحافظات'!$D$5:$D$44,MATCH($E2268,'المحافظات'!$A$5:$A$44,0)),0),0)))</f>
        <v/>
      </c>
      <c r="O2268" s="18">
        <f>IF(AND(B2268&amp;""="",F2268&amp;""=""),"",IF(I2268="تم التسليم",K2268+L2268-M2268-N2268,IF(I2268="مرتجع",-N2268,IF(I2268="ملغي",0,""))))</f>
        <v/>
      </c>
      <c r="P2268" s="6">
        <f>IF(AND(B2268&amp;""="",F2268&amp;""=""),"",IF(NOT(ISNUMBER(MATCH(F2268,'المنتجات'!$A$5:$A$204,0))),"كود المنتج غير معروف",IF(NOT(ISNUMBER(MATCH(E2268,'المحافظات'!$A$5:$A$44,0))),"المنطقة غير معروفة",IF(K2268&lt;0,"الخصم أكبر من قيمة الطلب",IF(I2268&amp;""="","اكتب الحالة","")))))</f>
        <v/>
      </c>
    </row>
    <row r="2269">
      <c r="A2269" s="17" t="n"/>
      <c r="B2269" s="5" t="n"/>
      <c r="C2269" s="5" t="n"/>
      <c r="D2269" s="13" t="n"/>
      <c r="E2269" s="5" t="n"/>
      <c r="F2269" s="5" t="n"/>
      <c r="G2269" s="15" t="n"/>
      <c r="H2269" s="14" t="n"/>
      <c r="I2269" s="5" t="n"/>
      <c r="J2269" s="6">
        <f>IF(AND(B2269&amp;""="",F2269&amp;""=""),"",IFERROR(INDEX('المنتجات'!$B$5:$B$204,MATCH($F2269,'المنتجات'!$A$5:$A$204,0))&amp;"",""))</f>
        <v/>
      </c>
      <c r="K2269" s="18">
        <f>IF(AND(B2269&amp;""="",F2269&amp;""=""),"",IFERROR(INDEX('المنتجات'!$D$5:$D$204,MATCH($F2269,'المنتجات'!$A$5:$A$204,0))*G2269-H2269,0))</f>
        <v/>
      </c>
      <c r="L2269" s="18">
        <f>IF(AND(B2269&amp;""="",F2269&amp;""=""),"",IF(I2269="تم التسليم",IFERROR(INDEX('المحافظات'!$B$5:$B$44,MATCH($E2269,'المحافظات'!$A$5:$A$44,0)),0),0))</f>
        <v/>
      </c>
      <c r="M2269" s="18">
        <f>IF(AND(B2269&amp;""="",F2269&amp;""=""),"",IFERROR(INDEX('المنتجات'!$C$5:$C$204,MATCH($F2269,'المنتجات'!$A$5:$A$204,0))*G2269,0))</f>
        <v/>
      </c>
      <c r="N2269" s="18">
        <f>IF(AND(B2269&amp;""="",F2269&amp;""=""),"",IF(I2269="تم التسليم",IFERROR(INDEX('المحافظات'!$C$5:$C$44,MATCH($E2269,'المحافظات'!$A$5:$A$44,0)),0),IF(I2269="مرتجع",IFERROR(INDEX('المحافظات'!$D$5:$D$44,MATCH($E2269,'المحافظات'!$A$5:$A$44,0)),0),0)))</f>
        <v/>
      </c>
      <c r="O2269" s="18">
        <f>IF(AND(B2269&amp;""="",F2269&amp;""=""),"",IF(I2269="تم التسليم",K2269+L2269-M2269-N2269,IF(I2269="مرتجع",-N2269,IF(I2269="ملغي",0,""))))</f>
        <v/>
      </c>
      <c r="P2269" s="6">
        <f>IF(AND(B2269&amp;""="",F2269&amp;""=""),"",IF(NOT(ISNUMBER(MATCH(F2269,'المنتجات'!$A$5:$A$204,0))),"كود المنتج غير معروف",IF(NOT(ISNUMBER(MATCH(E2269,'المحافظات'!$A$5:$A$44,0))),"المنطقة غير معروفة",IF(K2269&lt;0,"الخصم أكبر من قيمة الطلب",IF(I2269&amp;""="","اكتب الحالة","")))))</f>
        <v/>
      </c>
    </row>
    <row r="2270">
      <c r="A2270" s="17" t="n"/>
      <c r="B2270" s="5" t="n"/>
      <c r="C2270" s="5" t="n"/>
      <c r="D2270" s="13" t="n"/>
      <c r="E2270" s="5" t="n"/>
      <c r="F2270" s="5" t="n"/>
      <c r="G2270" s="15" t="n"/>
      <c r="H2270" s="14" t="n"/>
      <c r="I2270" s="5" t="n"/>
      <c r="J2270" s="6">
        <f>IF(AND(B2270&amp;""="",F2270&amp;""=""),"",IFERROR(INDEX('المنتجات'!$B$5:$B$204,MATCH($F2270,'المنتجات'!$A$5:$A$204,0))&amp;"",""))</f>
        <v/>
      </c>
      <c r="K2270" s="18">
        <f>IF(AND(B2270&amp;""="",F2270&amp;""=""),"",IFERROR(INDEX('المنتجات'!$D$5:$D$204,MATCH($F2270,'المنتجات'!$A$5:$A$204,0))*G2270-H2270,0))</f>
        <v/>
      </c>
      <c r="L2270" s="18">
        <f>IF(AND(B2270&amp;""="",F2270&amp;""=""),"",IF(I2270="تم التسليم",IFERROR(INDEX('المحافظات'!$B$5:$B$44,MATCH($E2270,'المحافظات'!$A$5:$A$44,0)),0),0))</f>
        <v/>
      </c>
      <c r="M2270" s="18">
        <f>IF(AND(B2270&amp;""="",F2270&amp;""=""),"",IFERROR(INDEX('المنتجات'!$C$5:$C$204,MATCH($F2270,'المنتجات'!$A$5:$A$204,0))*G2270,0))</f>
        <v/>
      </c>
      <c r="N2270" s="18">
        <f>IF(AND(B2270&amp;""="",F2270&amp;""=""),"",IF(I2270="تم التسليم",IFERROR(INDEX('المحافظات'!$C$5:$C$44,MATCH($E2270,'المحافظات'!$A$5:$A$44,0)),0),IF(I2270="مرتجع",IFERROR(INDEX('المحافظات'!$D$5:$D$44,MATCH($E2270,'المحافظات'!$A$5:$A$44,0)),0),0)))</f>
        <v/>
      </c>
      <c r="O2270" s="18">
        <f>IF(AND(B2270&amp;""="",F2270&amp;""=""),"",IF(I2270="تم التسليم",K2270+L2270-M2270-N2270,IF(I2270="مرتجع",-N2270,IF(I2270="ملغي",0,""))))</f>
        <v/>
      </c>
      <c r="P2270" s="6">
        <f>IF(AND(B2270&amp;""="",F2270&amp;""=""),"",IF(NOT(ISNUMBER(MATCH(F2270,'المنتجات'!$A$5:$A$204,0))),"كود المنتج غير معروف",IF(NOT(ISNUMBER(MATCH(E2270,'المحافظات'!$A$5:$A$44,0))),"المنطقة غير معروفة",IF(K2270&lt;0,"الخصم أكبر من قيمة الطلب",IF(I2270&amp;""="","اكتب الحالة","")))))</f>
        <v/>
      </c>
    </row>
    <row r="2271">
      <c r="A2271" s="17" t="n"/>
      <c r="B2271" s="5" t="n"/>
      <c r="C2271" s="5" t="n"/>
      <c r="D2271" s="13" t="n"/>
      <c r="E2271" s="5" t="n"/>
      <c r="F2271" s="5" t="n"/>
      <c r="G2271" s="15" t="n"/>
      <c r="H2271" s="14" t="n"/>
      <c r="I2271" s="5" t="n"/>
      <c r="J2271" s="6">
        <f>IF(AND(B2271&amp;""="",F2271&amp;""=""),"",IFERROR(INDEX('المنتجات'!$B$5:$B$204,MATCH($F2271,'المنتجات'!$A$5:$A$204,0))&amp;"",""))</f>
        <v/>
      </c>
      <c r="K2271" s="18">
        <f>IF(AND(B2271&amp;""="",F2271&amp;""=""),"",IFERROR(INDEX('المنتجات'!$D$5:$D$204,MATCH($F2271,'المنتجات'!$A$5:$A$204,0))*G2271-H2271,0))</f>
        <v/>
      </c>
      <c r="L2271" s="18">
        <f>IF(AND(B2271&amp;""="",F2271&amp;""=""),"",IF(I2271="تم التسليم",IFERROR(INDEX('المحافظات'!$B$5:$B$44,MATCH($E2271,'المحافظات'!$A$5:$A$44,0)),0),0))</f>
        <v/>
      </c>
      <c r="M2271" s="18">
        <f>IF(AND(B2271&amp;""="",F2271&amp;""=""),"",IFERROR(INDEX('المنتجات'!$C$5:$C$204,MATCH($F2271,'المنتجات'!$A$5:$A$204,0))*G2271,0))</f>
        <v/>
      </c>
      <c r="N2271" s="18">
        <f>IF(AND(B2271&amp;""="",F2271&amp;""=""),"",IF(I2271="تم التسليم",IFERROR(INDEX('المحافظات'!$C$5:$C$44,MATCH($E2271,'المحافظات'!$A$5:$A$44,0)),0),IF(I2271="مرتجع",IFERROR(INDEX('المحافظات'!$D$5:$D$44,MATCH($E2271,'المحافظات'!$A$5:$A$44,0)),0),0)))</f>
        <v/>
      </c>
      <c r="O2271" s="18">
        <f>IF(AND(B2271&amp;""="",F2271&amp;""=""),"",IF(I2271="تم التسليم",K2271+L2271-M2271-N2271,IF(I2271="مرتجع",-N2271,IF(I2271="ملغي",0,""))))</f>
        <v/>
      </c>
      <c r="P2271" s="6">
        <f>IF(AND(B2271&amp;""="",F2271&amp;""=""),"",IF(NOT(ISNUMBER(MATCH(F2271,'المنتجات'!$A$5:$A$204,0))),"كود المنتج غير معروف",IF(NOT(ISNUMBER(MATCH(E2271,'المحافظات'!$A$5:$A$44,0))),"المنطقة غير معروفة",IF(K2271&lt;0,"الخصم أكبر من قيمة الطلب",IF(I2271&amp;""="","اكتب الحالة","")))))</f>
        <v/>
      </c>
    </row>
    <row r="2272">
      <c r="A2272" s="17" t="n"/>
      <c r="B2272" s="5" t="n"/>
      <c r="C2272" s="5" t="n"/>
      <c r="D2272" s="13" t="n"/>
      <c r="E2272" s="5" t="n"/>
      <c r="F2272" s="5" t="n"/>
      <c r="G2272" s="15" t="n"/>
      <c r="H2272" s="14" t="n"/>
      <c r="I2272" s="5" t="n"/>
      <c r="J2272" s="6">
        <f>IF(AND(B2272&amp;""="",F2272&amp;""=""),"",IFERROR(INDEX('المنتجات'!$B$5:$B$204,MATCH($F2272,'المنتجات'!$A$5:$A$204,0))&amp;"",""))</f>
        <v/>
      </c>
      <c r="K2272" s="18">
        <f>IF(AND(B2272&amp;""="",F2272&amp;""=""),"",IFERROR(INDEX('المنتجات'!$D$5:$D$204,MATCH($F2272,'المنتجات'!$A$5:$A$204,0))*G2272-H2272,0))</f>
        <v/>
      </c>
      <c r="L2272" s="18">
        <f>IF(AND(B2272&amp;""="",F2272&amp;""=""),"",IF(I2272="تم التسليم",IFERROR(INDEX('المحافظات'!$B$5:$B$44,MATCH($E2272,'المحافظات'!$A$5:$A$44,0)),0),0))</f>
        <v/>
      </c>
      <c r="M2272" s="18">
        <f>IF(AND(B2272&amp;""="",F2272&amp;""=""),"",IFERROR(INDEX('المنتجات'!$C$5:$C$204,MATCH($F2272,'المنتجات'!$A$5:$A$204,0))*G2272,0))</f>
        <v/>
      </c>
      <c r="N2272" s="18">
        <f>IF(AND(B2272&amp;""="",F2272&amp;""=""),"",IF(I2272="تم التسليم",IFERROR(INDEX('المحافظات'!$C$5:$C$44,MATCH($E2272,'المحافظات'!$A$5:$A$44,0)),0),IF(I2272="مرتجع",IFERROR(INDEX('المحافظات'!$D$5:$D$44,MATCH($E2272,'المحافظات'!$A$5:$A$44,0)),0),0)))</f>
        <v/>
      </c>
      <c r="O2272" s="18">
        <f>IF(AND(B2272&amp;""="",F2272&amp;""=""),"",IF(I2272="تم التسليم",K2272+L2272-M2272-N2272,IF(I2272="مرتجع",-N2272,IF(I2272="ملغي",0,""))))</f>
        <v/>
      </c>
      <c r="P2272" s="6">
        <f>IF(AND(B2272&amp;""="",F2272&amp;""=""),"",IF(NOT(ISNUMBER(MATCH(F2272,'المنتجات'!$A$5:$A$204,0))),"كود المنتج غير معروف",IF(NOT(ISNUMBER(MATCH(E2272,'المحافظات'!$A$5:$A$44,0))),"المنطقة غير معروفة",IF(K2272&lt;0,"الخصم أكبر من قيمة الطلب",IF(I2272&amp;""="","اكتب الحالة","")))))</f>
        <v/>
      </c>
    </row>
    <row r="2273">
      <c r="A2273" s="17" t="n"/>
      <c r="B2273" s="5" t="n"/>
      <c r="C2273" s="5" t="n"/>
      <c r="D2273" s="13" t="n"/>
      <c r="E2273" s="5" t="n"/>
      <c r="F2273" s="5" t="n"/>
      <c r="G2273" s="15" t="n"/>
      <c r="H2273" s="14" t="n"/>
      <c r="I2273" s="5" t="n"/>
      <c r="J2273" s="6">
        <f>IF(AND(B2273&amp;""="",F2273&amp;""=""),"",IFERROR(INDEX('المنتجات'!$B$5:$B$204,MATCH($F2273,'المنتجات'!$A$5:$A$204,0))&amp;"",""))</f>
        <v/>
      </c>
      <c r="K2273" s="18">
        <f>IF(AND(B2273&amp;""="",F2273&amp;""=""),"",IFERROR(INDEX('المنتجات'!$D$5:$D$204,MATCH($F2273,'المنتجات'!$A$5:$A$204,0))*G2273-H2273,0))</f>
        <v/>
      </c>
      <c r="L2273" s="18">
        <f>IF(AND(B2273&amp;""="",F2273&amp;""=""),"",IF(I2273="تم التسليم",IFERROR(INDEX('المحافظات'!$B$5:$B$44,MATCH($E2273,'المحافظات'!$A$5:$A$44,0)),0),0))</f>
        <v/>
      </c>
      <c r="M2273" s="18">
        <f>IF(AND(B2273&amp;""="",F2273&amp;""=""),"",IFERROR(INDEX('المنتجات'!$C$5:$C$204,MATCH($F2273,'المنتجات'!$A$5:$A$204,0))*G2273,0))</f>
        <v/>
      </c>
      <c r="N2273" s="18">
        <f>IF(AND(B2273&amp;""="",F2273&amp;""=""),"",IF(I2273="تم التسليم",IFERROR(INDEX('المحافظات'!$C$5:$C$44,MATCH($E2273,'المحافظات'!$A$5:$A$44,0)),0),IF(I2273="مرتجع",IFERROR(INDEX('المحافظات'!$D$5:$D$44,MATCH($E2273,'المحافظات'!$A$5:$A$44,0)),0),0)))</f>
        <v/>
      </c>
      <c r="O2273" s="18">
        <f>IF(AND(B2273&amp;""="",F2273&amp;""=""),"",IF(I2273="تم التسليم",K2273+L2273-M2273-N2273,IF(I2273="مرتجع",-N2273,IF(I2273="ملغي",0,""))))</f>
        <v/>
      </c>
      <c r="P2273" s="6">
        <f>IF(AND(B2273&amp;""="",F2273&amp;""=""),"",IF(NOT(ISNUMBER(MATCH(F2273,'المنتجات'!$A$5:$A$204,0))),"كود المنتج غير معروف",IF(NOT(ISNUMBER(MATCH(E2273,'المحافظات'!$A$5:$A$44,0))),"المنطقة غير معروفة",IF(K2273&lt;0,"الخصم أكبر من قيمة الطلب",IF(I2273&amp;""="","اكتب الحالة","")))))</f>
        <v/>
      </c>
    </row>
    <row r="2274">
      <c r="A2274" s="17" t="n"/>
      <c r="B2274" s="5" t="n"/>
      <c r="C2274" s="5" t="n"/>
      <c r="D2274" s="13" t="n"/>
      <c r="E2274" s="5" t="n"/>
      <c r="F2274" s="5" t="n"/>
      <c r="G2274" s="15" t="n"/>
      <c r="H2274" s="14" t="n"/>
      <c r="I2274" s="5" t="n"/>
      <c r="J2274" s="6">
        <f>IF(AND(B2274&amp;""="",F2274&amp;""=""),"",IFERROR(INDEX('المنتجات'!$B$5:$B$204,MATCH($F2274,'المنتجات'!$A$5:$A$204,0))&amp;"",""))</f>
        <v/>
      </c>
      <c r="K2274" s="18">
        <f>IF(AND(B2274&amp;""="",F2274&amp;""=""),"",IFERROR(INDEX('المنتجات'!$D$5:$D$204,MATCH($F2274,'المنتجات'!$A$5:$A$204,0))*G2274-H2274,0))</f>
        <v/>
      </c>
      <c r="L2274" s="18">
        <f>IF(AND(B2274&amp;""="",F2274&amp;""=""),"",IF(I2274="تم التسليم",IFERROR(INDEX('المحافظات'!$B$5:$B$44,MATCH($E2274,'المحافظات'!$A$5:$A$44,0)),0),0))</f>
        <v/>
      </c>
      <c r="M2274" s="18">
        <f>IF(AND(B2274&amp;""="",F2274&amp;""=""),"",IFERROR(INDEX('المنتجات'!$C$5:$C$204,MATCH($F2274,'المنتجات'!$A$5:$A$204,0))*G2274,0))</f>
        <v/>
      </c>
      <c r="N2274" s="18">
        <f>IF(AND(B2274&amp;""="",F2274&amp;""=""),"",IF(I2274="تم التسليم",IFERROR(INDEX('المحافظات'!$C$5:$C$44,MATCH($E2274,'المحافظات'!$A$5:$A$44,0)),0),IF(I2274="مرتجع",IFERROR(INDEX('المحافظات'!$D$5:$D$44,MATCH($E2274,'المحافظات'!$A$5:$A$44,0)),0),0)))</f>
        <v/>
      </c>
      <c r="O2274" s="18">
        <f>IF(AND(B2274&amp;""="",F2274&amp;""=""),"",IF(I2274="تم التسليم",K2274+L2274-M2274-N2274,IF(I2274="مرتجع",-N2274,IF(I2274="ملغي",0,""))))</f>
        <v/>
      </c>
      <c r="P2274" s="6">
        <f>IF(AND(B2274&amp;""="",F2274&amp;""=""),"",IF(NOT(ISNUMBER(MATCH(F2274,'المنتجات'!$A$5:$A$204,0))),"كود المنتج غير معروف",IF(NOT(ISNUMBER(MATCH(E2274,'المحافظات'!$A$5:$A$44,0))),"المنطقة غير معروفة",IF(K2274&lt;0,"الخصم أكبر من قيمة الطلب",IF(I2274&amp;""="","اكتب الحالة","")))))</f>
        <v/>
      </c>
    </row>
    <row r="2275">
      <c r="A2275" s="17" t="n"/>
      <c r="B2275" s="5" t="n"/>
      <c r="C2275" s="5" t="n"/>
      <c r="D2275" s="13" t="n"/>
      <c r="E2275" s="5" t="n"/>
      <c r="F2275" s="5" t="n"/>
      <c r="G2275" s="15" t="n"/>
      <c r="H2275" s="14" t="n"/>
      <c r="I2275" s="5" t="n"/>
      <c r="J2275" s="6">
        <f>IF(AND(B2275&amp;""="",F2275&amp;""=""),"",IFERROR(INDEX('المنتجات'!$B$5:$B$204,MATCH($F2275,'المنتجات'!$A$5:$A$204,0))&amp;"",""))</f>
        <v/>
      </c>
      <c r="K2275" s="18">
        <f>IF(AND(B2275&amp;""="",F2275&amp;""=""),"",IFERROR(INDEX('المنتجات'!$D$5:$D$204,MATCH($F2275,'المنتجات'!$A$5:$A$204,0))*G2275-H2275,0))</f>
        <v/>
      </c>
      <c r="L2275" s="18">
        <f>IF(AND(B2275&amp;""="",F2275&amp;""=""),"",IF(I2275="تم التسليم",IFERROR(INDEX('المحافظات'!$B$5:$B$44,MATCH($E2275,'المحافظات'!$A$5:$A$44,0)),0),0))</f>
        <v/>
      </c>
      <c r="M2275" s="18">
        <f>IF(AND(B2275&amp;""="",F2275&amp;""=""),"",IFERROR(INDEX('المنتجات'!$C$5:$C$204,MATCH($F2275,'المنتجات'!$A$5:$A$204,0))*G2275,0))</f>
        <v/>
      </c>
      <c r="N2275" s="18">
        <f>IF(AND(B2275&amp;""="",F2275&amp;""=""),"",IF(I2275="تم التسليم",IFERROR(INDEX('المحافظات'!$C$5:$C$44,MATCH($E2275,'المحافظات'!$A$5:$A$44,0)),0),IF(I2275="مرتجع",IFERROR(INDEX('المحافظات'!$D$5:$D$44,MATCH($E2275,'المحافظات'!$A$5:$A$44,0)),0),0)))</f>
        <v/>
      </c>
      <c r="O2275" s="18">
        <f>IF(AND(B2275&amp;""="",F2275&amp;""=""),"",IF(I2275="تم التسليم",K2275+L2275-M2275-N2275,IF(I2275="مرتجع",-N2275,IF(I2275="ملغي",0,""))))</f>
        <v/>
      </c>
      <c r="P2275" s="6">
        <f>IF(AND(B2275&amp;""="",F2275&amp;""=""),"",IF(NOT(ISNUMBER(MATCH(F2275,'المنتجات'!$A$5:$A$204,0))),"كود المنتج غير معروف",IF(NOT(ISNUMBER(MATCH(E2275,'المحافظات'!$A$5:$A$44,0))),"المنطقة غير معروفة",IF(K2275&lt;0,"الخصم أكبر من قيمة الطلب",IF(I2275&amp;""="","اكتب الحالة","")))))</f>
        <v/>
      </c>
    </row>
    <row r="2276">
      <c r="A2276" s="17" t="n"/>
      <c r="B2276" s="5" t="n"/>
      <c r="C2276" s="5" t="n"/>
      <c r="D2276" s="13" t="n"/>
      <c r="E2276" s="5" t="n"/>
      <c r="F2276" s="5" t="n"/>
      <c r="G2276" s="15" t="n"/>
      <c r="H2276" s="14" t="n"/>
      <c r="I2276" s="5" t="n"/>
      <c r="J2276" s="6">
        <f>IF(AND(B2276&amp;""="",F2276&amp;""=""),"",IFERROR(INDEX('المنتجات'!$B$5:$B$204,MATCH($F2276,'المنتجات'!$A$5:$A$204,0))&amp;"",""))</f>
        <v/>
      </c>
      <c r="K2276" s="18">
        <f>IF(AND(B2276&amp;""="",F2276&amp;""=""),"",IFERROR(INDEX('المنتجات'!$D$5:$D$204,MATCH($F2276,'المنتجات'!$A$5:$A$204,0))*G2276-H2276,0))</f>
        <v/>
      </c>
      <c r="L2276" s="18">
        <f>IF(AND(B2276&amp;""="",F2276&amp;""=""),"",IF(I2276="تم التسليم",IFERROR(INDEX('المحافظات'!$B$5:$B$44,MATCH($E2276,'المحافظات'!$A$5:$A$44,0)),0),0))</f>
        <v/>
      </c>
      <c r="M2276" s="18">
        <f>IF(AND(B2276&amp;""="",F2276&amp;""=""),"",IFERROR(INDEX('المنتجات'!$C$5:$C$204,MATCH($F2276,'المنتجات'!$A$5:$A$204,0))*G2276,0))</f>
        <v/>
      </c>
      <c r="N2276" s="18">
        <f>IF(AND(B2276&amp;""="",F2276&amp;""=""),"",IF(I2276="تم التسليم",IFERROR(INDEX('المحافظات'!$C$5:$C$44,MATCH($E2276,'المحافظات'!$A$5:$A$44,0)),0),IF(I2276="مرتجع",IFERROR(INDEX('المحافظات'!$D$5:$D$44,MATCH($E2276,'المحافظات'!$A$5:$A$44,0)),0),0)))</f>
        <v/>
      </c>
      <c r="O2276" s="18">
        <f>IF(AND(B2276&amp;""="",F2276&amp;""=""),"",IF(I2276="تم التسليم",K2276+L2276-M2276-N2276,IF(I2276="مرتجع",-N2276,IF(I2276="ملغي",0,""))))</f>
        <v/>
      </c>
      <c r="P2276" s="6">
        <f>IF(AND(B2276&amp;""="",F2276&amp;""=""),"",IF(NOT(ISNUMBER(MATCH(F2276,'المنتجات'!$A$5:$A$204,0))),"كود المنتج غير معروف",IF(NOT(ISNUMBER(MATCH(E2276,'المحافظات'!$A$5:$A$44,0))),"المنطقة غير معروفة",IF(K2276&lt;0,"الخصم أكبر من قيمة الطلب",IF(I2276&amp;""="","اكتب الحالة","")))))</f>
        <v/>
      </c>
    </row>
    <row r="2277">
      <c r="A2277" s="17" t="n"/>
      <c r="B2277" s="5" t="n"/>
      <c r="C2277" s="5" t="n"/>
      <c r="D2277" s="13" t="n"/>
      <c r="E2277" s="5" t="n"/>
      <c r="F2277" s="5" t="n"/>
      <c r="G2277" s="15" t="n"/>
      <c r="H2277" s="14" t="n"/>
      <c r="I2277" s="5" t="n"/>
      <c r="J2277" s="6">
        <f>IF(AND(B2277&amp;""="",F2277&amp;""=""),"",IFERROR(INDEX('المنتجات'!$B$5:$B$204,MATCH($F2277,'المنتجات'!$A$5:$A$204,0))&amp;"",""))</f>
        <v/>
      </c>
      <c r="K2277" s="18">
        <f>IF(AND(B2277&amp;""="",F2277&amp;""=""),"",IFERROR(INDEX('المنتجات'!$D$5:$D$204,MATCH($F2277,'المنتجات'!$A$5:$A$204,0))*G2277-H2277,0))</f>
        <v/>
      </c>
      <c r="L2277" s="18">
        <f>IF(AND(B2277&amp;""="",F2277&amp;""=""),"",IF(I2277="تم التسليم",IFERROR(INDEX('المحافظات'!$B$5:$B$44,MATCH($E2277,'المحافظات'!$A$5:$A$44,0)),0),0))</f>
        <v/>
      </c>
      <c r="M2277" s="18">
        <f>IF(AND(B2277&amp;""="",F2277&amp;""=""),"",IFERROR(INDEX('المنتجات'!$C$5:$C$204,MATCH($F2277,'المنتجات'!$A$5:$A$204,0))*G2277,0))</f>
        <v/>
      </c>
      <c r="N2277" s="18">
        <f>IF(AND(B2277&amp;""="",F2277&amp;""=""),"",IF(I2277="تم التسليم",IFERROR(INDEX('المحافظات'!$C$5:$C$44,MATCH($E2277,'المحافظات'!$A$5:$A$44,0)),0),IF(I2277="مرتجع",IFERROR(INDEX('المحافظات'!$D$5:$D$44,MATCH($E2277,'المحافظات'!$A$5:$A$44,0)),0),0)))</f>
        <v/>
      </c>
      <c r="O2277" s="18">
        <f>IF(AND(B2277&amp;""="",F2277&amp;""=""),"",IF(I2277="تم التسليم",K2277+L2277-M2277-N2277,IF(I2277="مرتجع",-N2277,IF(I2277="ملغي",0,""))))</f>
        <v/>
      </c>
      <c r="P2277" s="6">
        <f>IF(AND(B2277&amp;""="",F2277&amp;""=""),"",IF(NOT(ISNUMBER(MATCH(F2277,'المنتجات'!$A$5:$A$204,0))),"كود المنتج غير معروف",IF(NOT(ISNUMBER(MATCH(E2277,'المحافظات'!$A$5:$A$44,0))),"المنطقة غير معروفة",IF(K2277&lt;0,"الخصم أكبر من قيمة الطلب",IF(I2277&amp;""="","اكتب الحالة","")))))</f>
        <v/>
      </c>
    </row>
    <row r="2278">
      <c r="A2278" s="17" t="n"/>
      <c r="B2278" s="5" t="n"/>
      <c r="C2278" s="5" t="n"/>
      <c r="D2278" s="13" t="n"/>
      <c r="E2278" s="5" t="n"/>
      <c r="F2278" s="5" t="n"/>
      <c r="G2278" s="15" t="n"/>
      <c r="H2278" s="14" t="n"/>
      <c r="I2278" s="5" t="n"/>
      <c r="J2278" s="6">
        <f>IF(AND(B2278&amp;""="",F2278&amp;""=""),"",IFERROR(INDEX('المنتجات'!$B$5:$B$204,MATCH($F2278,'المنتجات'!$A$5:$A$204,0))&amp;"",""))</f>
        <v/>
      </c>
      <c r="K2278" s="18">
        <f>IF(AND(B2278&amp;""="",F2278&amp;""=""),"",IFERROR(INDEX('المنتجات'!$D$5:$D$204,MATCH($F2278,'المنتجات'!$A$5:$A$204,0))*G2278-H2278,0))</f>
        <v/>
      </c>
      <c r="L2278" s="18">
        <f>IF(AND(B2278&amp;""="",F2278&amp;""=""),"",IF(I2278="تم التسليم",IFERROR(INDEX('المحافظات'!$B$5:$B$44,MATCH($E2278,'المحافظات'!$A$5:$A$44,0)),0),0))</f>
        <v/>
      </c>
      <c r="M2278" s="18">
        <f>IF(AND(B2278&amp;""="",F2278&amp;""=""),"",IFERROR(INDEX('المنتجات'!$C$5:$C$204,MATCH($F2278,'المنتجات'!$A$5:$A$204,0))*G2278,0))</f>
        <v/>
      </c>
      <c r="N2278" s="18">
        <f>IF(AND(B2278&amp;""="",F2278&amp;""=""),"",IF(I2278="تم التسليم",IFERROR(INDEX('المحافظات'!$C$5:$C$44,MATCH($E2278,'المحافظات'!$A$5:$A$44,0)),0),IF(I2278="مرتجع",IFERROR(INDEX('المحافظات'!$D$5:$D$44,MATCH($E2278,'المحافظات'!$A$5:$A$44,0)),0),0)))</f>
        <v/>
      </c>
      <c r="O2278" s="18">
        <f>IF(AND(B2278&amp;""="",F2278&amp;""=""),"",IF(I2278="تم التسليم",K2278+L2278-M2278-N2278,IF(I2278="مرتجع",-N2278,IF(I2278="ملغي",0,""))))</f>
        <v/>
      </c>
      <c r="P2278" s="6">
        <f>IF(AND(B2278&amp;""="",F2278&amp;""=""),"",IF(NOT(ISNUMBER(MATCH(F2278,'المنتجات'!$A$5:$A$204,0))),"كود المنتج غير معروف",IF(NOT(ISNUMBER(MATCH(E2278,'المحافظات'!$A$5:$A$44,0))),"المنطقة غير معروفة",IF(K2278&lt;0,"الخصم أكبر من قيمة الطلب",IF(I2278&amp;""="","اكتب الحالة","")))))</f>
        <v/>
      </c>
    </row>
    <row r="2279">
      <c r="A2279" s="17" t="n"/>
      <c r="B2279" s="5" t="n"/>
      <c r="C2279" s="5" t="n"/>
      <c r="D2279" s="13" t="n"/>
      <c r="E2279" s="5" t="n"/>
      <c r="F2279" s="5" t="n"/>
      <c r="G2279" s="15" t="n"/>
      <c r="H2279" s="14" t="n"/>
      <c r="I2279" s="5" t="n"/>
      <c r="J2279" s="6">
        <f>IF(AND(B2279&amp;""="",F2279&amp;""=""),"",IFERROR(INDEX('المنتجات'!$B$5:$B$204,MATCH($F2279,'المنتجات'!$A$5:$A$204,0))&amp;"",""))</f>
        <v/>
      </c>
      <c r="K2279" s="18">
        <f>IF(AND(B2279&amp;""="",F2279&amp;""=""),"",IFERROR(INDEX('المنتجات'!$D$5:$D$204,MATCH($F2279,'المنتجات'!$A$5:$A$204,0))*G2279-H2279,0))</f>
        <v/>
      </c>
      <c r="L2279" s="18">
        <f>IF(AND(B2279&amp;""="",F2279&amp;""=""),"",IF(I2279="تم التسليم",IFERROR(INDEX('المحافظات'!$B$5:$B$44,MATCH($E2279,'المحافظات'!$A$5:$A$44,0)),0),0))</f>
        <v/>
      </c>
      <c r="M2279" s="18">
        <f>IF(AND(B2279&amp;""="",F2279&amp;""=""),"",IFERROR(INDEX('المنتجات'!$C$5:$C$204,MATCH($F2279,'المنتجات'!$A$5:$A$204,0))*G2279,0))</f>
        <v/>
      </c>
      <c r="N2279" s="18">
        <f>IF(AND(B2279&amp;""="",F2279&amp;""=""),"",IF(I2279="تم التسليم",IFERROR(INDEX('المحافظات'!$C$5:$C$44,MATCH($E2279,'المحافظات'!$A$5:$A$44,0)),0),IF(I2279="مرتجع",IFERROR(INDEX('المحافظات'!$D$5:$D$44,MATCH($E2279,'المحافظات'!$A$5:$A$44,0)),0),0)))</f>
        <v/>
      </c>
      <c r="O2279" s="18">
        <f>IF(AND(B2279&amp;""="",F2279&amp;""=""),"",IF(I2279="تم التسليم",K2279+L2279-M2279-N2279,IF(I2279="مرتجع",-N2279,IF(I2279="ملغي",0,""))))</f>
        <v/>
      </c>
      <c r="P2279" s="6">
        <f>IF(AND(B2279&amp;""="",F2279&amp;""=""),"",IF(NOT(ISNUMBER(MATCH(F2279,'المنتجات'!$A$5:$A$204,0))),"كود المنتج غير معروف",IF(NOT(ISNUMBER(MATCH(E2279,'المحافظات'!$A$5:$A$44,0))),"المنطقة غير معروفة",IF(K2279&lt;0,"الخصم أكبر من قيمة الطلب",IF(I2279&amp;""="","اكتب الحالة","")))))</f>
        <v/>
      </c>
    </row>
    <row r="2280">
      <c r="A2280" s="17" t="n"/>
      <c r="B2280" s="5" t="n"/>
      <c r="C2280" s="5" t="n"/>
      <c r="D2280" s="13" t="n"/>
      <c r="E2280" s="5" t="n"/>
      <c r="F2280" s="5" t="n"/>
      <c r="G2280" s="15" t="n"/>
      <c r="H2280" s="14" t="n"/>
      <c r="I2280" s="5" t="n"/>
      <c r="J2280" s="6">
        <f>IF(AND(B2280&amp;""="",F2280&amp;""=""),"",IFERROR(INDEX('المنتجات'!$B$5:$B$204,MATCH($F2280,'المنتجات'!$A$5:$A$204,0))&amp;"",""))</f>
        <v/>
      </c>
      <c r="K2280" s="18">
        <f>IF(AND(B2280&amp;""="",F2280&amp;""=""),"",IFERROR(INDEX('المنتجات'!$D$5:$D$204,MATCH($F2280,'المنتجات'!$A$5:$A$204,0))*G2280-H2280,0))</f>
        <v/>
      </c>
      <c r="L2280" s="18">
        <f>IF(AND(B2280&amp;""="",F2280&amp;""=""),"",IF(I2280="تم التسليم",IFERROR(INDEX('المحافظات'!$B$5:$B$44,MATCH($E2280,'المحافظات'!$A$5:$A$44,0)),0),0))</f>
        <v/>
      </c>
      <c r="M2280" s="18">
        <f>IF(AND(B2280&amp;""="",F2280&amp;""=""),"",IFERROR(INDEX('المنتجات'!$C$5:$C$204,MATCH($F2280,'المنتجات'!$A$5:$A$204,0))*G2280,0))</f>
        <v/>
      </c>
      <c r="N2280" s="18">
        <f>IF(AND(B2280&amp;""="",F2280&amp;""=""),"",IF(I2280="تم التسليم",IFERROR(INDEX('المحافظات'!$C$5:$C$44,MATCH($E2280,'المحافظات'!$A$5:$A$44,0)),0),IF(I2280="مرتجع",IFERROR(INDEX('المحافظات'!$D$5:$D$44,MATCH($E2280,'المحافظات'!$A$5:$A$44,0)),0),0)))</f>
        <v/>
      </c>
      <c r="O2280" s="18">
        <f>IF(AND(B2280&amp;""="",F2280&amp;""=""),"",IF(I2280="تم التسليم",K2280+L2280-M2280-N2280,IF(I2280="مرتجع",-N2280,IF(I2280="ملغي",0,""))))</f>
        <v/>
      </c>
      <c r="P2280" s="6">
        <f>IF(AND(B2280&amp;""="",F2280&amp;""=""),"",IF(NOT(ISNUMBER(MATCH(F2280,'المنتجات'!$A$5:$A$204,0))),"كود المنتج غير معروف",IF(NOT(ISNUMBER(MATCH(E2280,'المحافظات'!$A$5:$A$44,0))),"المنطقة غير معروفة",IF(K2280&lt;0,"الخصم أكبر من قيمة الطلب",IF(I2280&amp;""="","اكتب الحالة","")))))</f>
        <v/>
      </c>
    </row>
    <row r="2281">
      <c r="A2281" s="17" t="n"/>
      <c r="B2281" s="5" t="n"/>
      <c r="C2281" s="5" t="n"/>
      <c r="D2281" s="13" t="n"/>
      <c r="E2281" s="5" t="n"/>
      <c r="F2281" s="5" t="n"/>
      <c r="G2281" s="15" t="n"/>
      <c r="H2281" s="14" t="n"/>
      <c r="I2281" s="5" t="n"/>
      <c r="J2281" s="6">
        <f>IF(AND(B2281&amp;""="",F2281&amp;""=""),"",IFERROR(INDEX('المنتجات'!$B$5:$B$204,MATCH($F2281,'المنتجات'!$A$5:$A$204,0))&amp;"",""))</f>
        <v/>
      </c>
      <c r="K2281" s="18">
        <f>IF(AND(B2281&amp;""="",F2281&amp;""=""),"",IFERROR(INDEX('المنتجات'!$D$5:$D$204,MATCH($F2281,'المنتجات'!$A$5:$A$204,0))*G2281-H2281,0))</f>
        <v/>
      </c>
      <c r="L2281" s="18">
        <f>IF(AND(B2281&amp;""="",F2281&amp;""=""),"",IF(I2281="تم التسليم",IFERROR(INDEX('المحافظات'!$B$5:$B$44,MATCH($E2281,'المحافظات'!$A$5:$A$44,0)),0),0))</f>
        <v/>
      </c>
      <c r="M2281" s="18">
        <f>IF(AND(B2281&amp;""="",F2281&amp;""=""),"",IFERROR(INDEX('المنتجات'!$C$5:$C$204,MATCH($F2281,'المنتجات'!$A$5:$A$204,0))*G2281,0))</f>
        <v/>
      </c>
      <c r="N2281" s="18">
        <f>IF(AND(B2281&amp;""="",F2281&amp;""=""),"",IF(I2281="تم التسليم",IFERROR(INDEX('المحافظات'!$C$5:$C$44,MATCH($E2281,'المحافظات'!$A$5:$A$44,0)),0),IF(I2281="مرتجع",IFERROR(INDEX('المحافظات'!$D$5:$D$44,MATCH($E2281,'المحافظات'!$A$5:$A$44,0)),0),0)))</f>
        <v/>
      </c>
      <c r="O2281" s="18">
        <f>IF(AND(B2281&amp;""="",F2281&amp;""=""),"",IF(I2281="تم التسليم",K2281+L2281-M2281-N2281,IF(I2281="مرتجع",-N2281,IF(I2281="ملغي",0,""))))</f>
        <v/>
      </c>
      <c r="P2281" s="6">
        <f>IF(AND(B2281&amp;""="",F2281&amp;""=""),"",IF(NOT(ISNUMBER(MATCH(F2281,'المنتجات'!$A$5:$A$204,0))),"كود المنتج غير معروف",IF(NOT(ISNUMBER(MATCH(E2281,'المحافظات'!$A$5:$A$44,0))),"المنطقة غير معروفة",IF(K2281&lt;0,"الخصم أكبر من قيمة الطلب",IF(I2281&amp;""="","اكتب الحالة","")))))</f>
        <v/>
      </c>
    </row>
    <row r="2282">
      <c r="A2282" s="17" t="n"/>
      <c r="B2282" s="5" t="n"/>
      <c r="C2282" s="5" t="n"/>
      <c r="D2282" s="13" t="n"/>
      <c r="E2282" s="5" t="n"/>
      <c r="F2282" s="5" t="n"/>
      <c r="G2282" s="15" t="n"/>
      <c r="H2282" s="14" t="n"/>
      <c r="I2282" s="5" t="n"/>
      <c r="J2282" s="6">
        <f>IF(AND(B2282&amp;""="",F2282&amp;""=""),"",IFERROR(INDEX('المنتجات'!$B$5:$B$204,MATCH($F2282,'المنتجات'!$A$5:$A$204,0))&amp;"",""))</f>
        <v/>
      </c>
      <c r="K2282" s="18">
        <f>IF(AND(B2282&amp;""="",F2282&amp;""=""),"",IFERROR(INDEX('المنتجات'!$D$5:$D$204,MATCH($F2282,'المنتجات'!$A$5:$A$204,0))*G2282-H2282,0))</f>
        <v/>
      </c>
      <c r="L2282" s="18">
        <f>IF(AND(B2282&amp;""="",F2282&amp;""=""),"",IF(I2282="تم التسليم",IFERROR(INDEX('المحافظات'!$B$5:$B$44,MATCH($E2282,'المحافظات'!$A$5:$A$44,0)),0),0))</f>
        <v/>
      </c>
      <c r="M2282" s="18">
        <f>IF(AND(B2282&amp;""="",F2282&amp;""=""),"",IFERROR(INDEX('المنتجات'!$C$5:$C$204,MATCH($F2282,'المنتجات'!$A$5:$A$204,0))*G2282,0))</f>
        <v/>
      </c>
      <c r="N2282" s="18">
        <f>IF(AND(B2282&amp;""="",F2282&amp;""=""),"",IF(I2282="تم التسليم",IFERROR(INDEX('المحافظات'!$C$5:$C$44,MATCH($E2282,'المحافظات'!$A$5:$A$44,0)),0),IF(I2282="مرتجع",IFERROR(INDEX('المحافظات'!$D$5:$D$44,MATCH($E2282,'المحافظات'!$A$5:$A$44,0)),0),0)))</f>
        <v/>
      </c>
      <c r="O2282" s="18">
        <f>IF(AND(B2282&amp;""="",F2282&amp;""=""),"",IF(I2282="تم التسليم",K2282+L2282-M2282-N2282,IF(I2282="مرتجع",-N2282,IF(I2282="ملغي",0,""))))</f>
        <v/>
      </c>
      <c r="P2282" s="6">
        <f>IF(AND(B2282&amp;""="",F2282&amp;""=""),"",IF(NOT(ISNUMBER(MATCH(F2282,'المنتجات'!$A$5:$A$204,0))),"كود المنتج غير معروف",IF(NOT(ISNUMBER(MATCH(E2282,'المحافظات'!$A$5:$A$44,0))),"المنطقة غير معروفة",IF(K2282&lt;0,"الخصم أكبر من قيمة الطلب",IF(I2282&amp;""="","اكتب الحالة","")))))</f>
        <v/>
      </c>
    </row>
    <row r="2283">
      <c r="A2283" s="17" t="n"/>
      <c r="B2283" s="5" t="n"/>
      <c r="C2283" s="5" t="n"/>
      <c r="D2283" s="13" t="n"/>
      <c r="E2283" s="5" t="n"/>
      <c r="F2283" s="5" t="n"/>
      <c r="G2283" s="15" t="n"/>
      <c r="H2283" s="14" t="n"/>
      <c r="I2283" s="5" t="n"/>
      <c r="J2283" s="6">
        <f>IF(AND(B2283&amp;""="",F2283&amp;""=""),"",IFERROR(INDEX('المنتجات'!$B$5:$B$204,MATCH($F2283,'المنتجات'!$A$5:$A$204,0))&amp;"",""))</f>
        <v/>
      </c>
      <c r="K2283" s="18">
        <f>IF(AND(B2283&amp;""="",F2283&amp;""=""),"",IFERROR(INDEX('المنتجات'!$D$5:$D$204,MATCH($F2283,'المنتجات'!$A$5:$A$204,0))*G2283-H2283,0))</f>
        <v/>
      </c>
      <c r="L2283" s="18">
        <f>IF(AND(B2283&amp;""="",F2283&amp;""=""),"",IF(I2283="تم التسليم",IFERROR(INDEX('المحافظات'!$B$5:$B$44,MATCH($E2283,'المحافظات'!$A$5:$A$44,0)),0),0))</f>
        <v/>
      </c>
      <c r="M2283" s="18">
        <f>IF(AND(B2283&amp;""="",F2283&amp;""=""),"",IFERROR(INDEX('المنتجات'!$C$5:$C$204,MATCH($F2283,'المنتجات'!$A$5:$A$204,0))*G2283,0))</f>
        <v/>
      </c>
      <c r="N2283" s="18">
        <f>IF(AND(B2283&amp;""="",F2283&amp;""=""),"",IF(I2283="تم التسليم",IFERROR(INDEX('المحافظات'!$C$5:$C$44,MATCH($E2283,'المحافظات'!$A$5:$A$44,0)),0),IF(I2283="مرتجع",IFERROR(INDEX('المحافظات'!$D$5:$D$44,MATCH($E2283,'المحافظات'!$A$5:$A$44,0)),0),0)))</f>
        <v/>
      </c>
      <c r="O2283" s="18">
        <f>IF(AND(B2283&amp;""="",F2283&amp;""=""),"",IF(I2283="تم التسليم",K2283+L2283-M2283-N2283,IF(I2283="مرتجع",-N2283,IF(I2283="ملغي",0,""))))</f>
        <v/>
      </c>
      <c r="P2283" s="6">
        <f>IF(AND(B2283&amp;""="",F2283&amp;""=""),"",IF(NOT(ISNUMBER(MATCH(F2283,'المنتجات'!$A$5:$A$204,0))),"كود المنتج غير معروف",IF(NOT(ISNUMBER(MATCH(E2283,'المحافظات'!$A$5:$A$44,0))),"المنطقة غير معروفة",IF(K2283&lt;0,"الخصم أكبر من قيمة الطلب",IF(I2283&amp;""="","اكتب الحالة","")))))</f>
        <v/>
      </c>
    </row>
    <row r="2284">
      <c r="A2284" s="17" t="n"/>
      <c r="B2284" s="5" t="n"/>
      <c r="C2284" s="5" t="n"/>
      <c r="D2284" s="13" t="n"/>
      <c r="E2284" s="5" t="n"/>
      <c r="F2284" s="5" t="n"/>
      <c r="G2284" s="15" t="n"/>
      <c r="H2284" s="14" t="n"/>
      <c r="I2284" s="5" t="n"/>
      <c r="J2284" s="6">
        <f>IF(AND(B2284&amp;""="",F2284&amp;""=""),"",IFERROR(INDEX('المنتجات'!$B$5:$B$204,MATCH($F2284,'المنتجات'!$A$5:$A$204,0))&amp;"",""))</f>
        <v/>
      </c>
      <c r="K2284" s="18">
        <f>IF(AND(B2284&amp;""="",F2284&amp;""=""),"",IFERROR(INDEX('المنتجات'!$D$5:$D$204,MATCH($F2284,'المنتجات'!$A$5:$A$204,0))*G2284-H2284,0))</f>
        <v/>
      </c>
      <c r="L2284" s="18">
        <f>IF(AND(B2284&amp;""="",F2284&amp;""=""),"",IF(I2284="تم التسليم",IFERROR(INDEX('المحافظات'!$B$5:$B$44,MATCH($E2284,'المحافظات'!$A$5:$A$44,0)),0),0))</f>
        <v/>
      </c>
      <c r="M2284" s="18">
        <f>IF(AND(B2284&amp;""="",F2284&amp;""=""),"",IFERROR(INDEX('المنتجات'!$C$5:$C$204,MATCH($F2284,'المنتجات'!$A$5:$A$204,0))*G2284,0))</f>
        <v/>
      </c>
      <c r="N2284" s="18">
        <f>IF(AND(B2284&amp;""="",F2284&amp;""=""),"",IF(I2284="تم التسليم",IFERROR(INDEX('المحافظات'!$C$5:$C$44,MATCH($E2284,'المحافظات'!$A$5:$A$44,0)),0),IF(I2284="مرتجع",IFERROR(INDEX('المحافظات'!$D$5:$D$44,MATCH($E2284,'المحافظات'!$A$5:$A$44,0)),0),0)))</f>
        <v/>
      </c>
      <c r="O2284" s="18">
        <f>IF(AND(B2284&amp;""="",F2284&amp;""=""),"",IF(I2284="تم التسليم",K2284+L2284-M2284-N2284,IF(I2284="مرتجع",-N2284,IF(I2284="ملغي",0,""))))</f>
        <v/>
      </c>
      <c r="P2284" s="6">
        <f>IF(AND(B2284&amp;""="",F2284&amp;""=""),"",IF(NOT(ISNUMBER(MATCH(F2284,'المنتجات'!$A$5:$A$204,0))),"كود المنتج غير معروف",IF(NOT(ISNUMBER(MATCH(E2284,'المحافظات'!$A$5:$A$44,0))),"المنطقة غير معروفة",IF(K2284&lt;0,"الخصم أكبر من قيمة الطلب",IF(I2284&amp;""="","اكتب الحالة","")))))</f>
        <v/>
      </c>
    </row>
    <row r="2285">
      <c r="A2285" s="17" t="n"/>
      <c r="B2285" s="5" t="n"/>
      <c r="C2285" s="5" t="n"/>
      <c r="D2285" s="13" t="n"/>
      <c r="E2285" s="5" t="n"/>
      <c r="F2285" s="5" t="n"/>
      <c r="G2285" s="15" t="n"/>
      <c r="H2285" s="14" t="n"/>
      <c r="I2285" s="5" t="n"/>
      <c r="J2285" s="6">
        <f>IF(AND(B2285&amp;""="",F2285&amp;""=""),"",IFERROR(INDEX('المنتجات'!$B$5:$B$204,MATCH($F2285,'المنتجات'!$A$5:$A$204,0))&amp;"",""))</f>
        <v/>
      </c>
      <c r="K2285" s="18">
        <f>IF(AND(B2285&amp;""="",F2285&amp;""=""),"",IFERROR(INDEX('المنتجات'!$D$5:$D$204,MATCH($F2285,'المنتجات'!$A$5:$A$204,0))*G2285-H2285,0))</f>
        <v/>
      </c>
      <c r="L2285" s="18">
        <f>IF(AND(B2285&amp;""="",F2285&amp;""=""),"",IF(I2285="تم التسليم",IFERROR(INDEX('المحافظات'!$B$5:$B$44,MATCH($E2285,'المحافظات'!$A$5:$A$44,0)),0),0))</f>
        <v/>
      </c>
      <c r="M2285" s="18">
        <f>IF(AND(B2285&amp;""="",F2285&amp;""=""),"",IFERROR(INDEX('المنتجات'!$C$5:$C$204,MATCH($F2285,'المنتجات'!$A$5:$A$204,0))*G2285,0))</f>
        <v/>
      </c>
      <c r="N2285" s="18">
        <f>IF(AND(B2285&amp;""="",F2285&amp;""=""),"",IF(I2285="تم التسليم",IFERROR(INDEX('المحافظات'!$C$5:$C$44,MATCH($E2285,'المحافظات'!$A$5:$A$44,0)),0),IF(I2285="مرتجع",IFERROR(INDEX('المحافظات'!$D$5:$D$44,MATCH($E2285,'المحافظات'!$A$5:$A$44,0)),0),0)))</f>
        <v/>
      </c>
      <c r="O2285" s="18">
        <f>IF(AND(B2285&amp;""="",F2285&amp;""=""),"",IF(I2285="تم التسليم",K2285+L2285-M2285-N2285,IF(I2285="مرتجع",-N2285,IF(I2285="ملغي",0,""))))</f>
        <v/>
      </c>
      <c r="P2285" s="6">
        <f>IF(AND(B2285&amp;""="",F2285&amp;""=""),"",IF(NOT(ISNUMBER(MATCH(F2285,'المنتجات'!$A$5:$A$204,0))),"كود المنتج غير معروف",IF(NOT(ISNUMBER(MATCH(E2285,'المحافظات'!$A$5:$A$44,0))),"المنطقة غير معروفة",IF(K2285&lt;0,"الخصم أكبر من قيمة الطلب",IF(I2285&amp;""="","اكتب الحالة","")))))</f>
        <v/>
      </c>
    </row>
    <row r="2286">
      <c r="A2286" s="17" t="n"/>
      <c r="B2286" s="5" t="n"/>
      <c r="C2286" s="5" t="n"/>
      <c r="D2286" s="13" t="n"/>
      <c r="E2286" s="5" t="n"/>
      <c r="F2286" s="5" t="n"/>
      <c r="G2286" s="15" t="n"/>
      <c r="H2286" s="14" t="n"/>
      <c r="I2286" s="5" t="n"/>
      <c r="J2286" s="6">
        <f>IF(AND(B2286&amp;""="",F2286&amp;""=""),"",IFERROR(INDEX('المنتجات'!$B$5:$B$204,MATCH($F2286,'المنتجات'!$A$5:$A$204,0))&amp;"",""))</f>
        <v/>
      </c>
      <c r="K2286" s="18">
        <f>IF(AND(B2286&amp;""="",F2286&amp;""=""),"",IFERROR(INDEX('المنتجات'!$D$5:$D$204,MATCH($F2286,'المنتجات'!$A$5:$A$204,0))*G2286-H2286,0))</f>
        <v/>
      </c>
      <c r="L2286" s="18">
        <f>IF(AND(B2286&amp;""="",F2286&amp;""=""),"",IF(I2286="تم التسليم",IFERROR(INDEX('المحافظات'!$B$5:$B$44,MATCH($E2286,'المحافظات'!$A$5:$A$44,0)),0),0))</f>
        <v/>
      </c>
      <c r="M2286" s="18">
        <f>IF(AND(B2286&amp;""="",F2286&amp;""=""),"",IFERROR(INDEX('المنتجات'!$C$5:$C$204,MATCH($F2286,'المنتجات'!$A$5:$A$204,0))*G2286,0))</f>
        <v/>
      </c>
      <c r="N2286" s="18">
        <f>IF(AND(B2286&amp;""="",F2286&amp;""=""),"",IF(I2286="تم التسليم",IFERROR(INDEX('المحافظات'!$C$5:$C$44,MATCH($E2286,'المحافظات'!$A$5:$A$44,0)),0),IF(I2286="مرتجع",IFERROR(INDEX('المحافظات'!$D$5:$D$44,MATCH($E2286,'المحافظات'!$A$5:$A$44,0)),0),0)))</f>
        <v/>
      </c>
      <c r="O2286" s="18">
        <f>IF(AND(B2286&amp;""="",F2286&amp;""=""),"",IF(I2286="تم التسليم",K2286+L2286-M2286-N2286,IF(I2286="مرتجع",-N2286,IF(I2286="ملغي",0,""))))</f>
        <v/>
      </c>
      <c r="P2286" s="6">
        <f>IF(AND(B2286&amp;""="",F2286&amp;""=""),"",IF(NOT(ISNUMBER(MATCH(F2286,'المنتجات'!$A$5:$A$204,0))),"كود المنتج غير معروف",IF(NOT(ISNUMBER(MATCH(E2286,'المحافظات'!$A$5:$A$44,0))),"المنطقة غير معروفة",IF(K2286&lt;0,"الخصم أكبر من قيمة الطلب",IF(I2286&amp;""="","اكتب الحالة","")))))</f>
        <v/>
      </c>
    </row>
    <row r="2287">
      <c r="A2287" s="17" t="n"/>
      <c r="B2287" s="5" t="n"/>
      <c r="C2287" s="5" t="n"/>
      <c r="D2287" s="13" t="n"/>
      <c r="E2287" s="5" t="n"/>
      <c r="F2287" s="5" t="n"/>
      <c r="G2287" s="15" t="n"/>
      <c r="H2287" s="14" t="n"/>
      <c r="I2287" s="5" t="n"/>
      <c r="J2287" s="6">
        <f>IF(AND(B2287&amp;""="",F2287&amp;""=""),"",IFERROR(INDEX('المنتجات'!$B$5:$B$204,MATCH($F2287,'المنتجات'!$A$5:$A$204,0))&amp;"",""))</f>
        <v/>
      </c>
      <c r="K2287" s="18">
        <f>IF(AND(B2287&amp;""="",F2287&amp;""=""),"",IFERROR(INDEX('المنتجات'!$D$5:$D$204,MATCH($F2287,'المنتجات'!$A$5:$A$204,0))*G2287-H2287,0))</f>
        <v/>
      </c>
      <c r="L2287" s="18">
        <f>IF(AND(B2287&amp;""="",F2287&amp;""=""),"",IF(I2287="تم التسليم",IFERROR(INDEX('المحافظات'!$B$5:$B$44,MATCH($E2287,'المحافظات'!$A$5:$A$44,0)),0),0))</f>
        <v/>
      </c>
      <c r="M2287" s="18">
        <f>IF(AND(B2287&amp;""="",F2287&amp;""=""),"",IFERROR(INDEX('المنتجات'!$C$5:$C$204,MATCH($F2287,'المنتجات'!$A$5:$A$204,0))*G2287,0))</f>
        <v/>
      </c>
      <c r="N2287" s="18">
        <f>IF(AND(B2287&amp;""="",F2287&amp;""=""),"",IF(I2287="تم التسليم",IFERROR(INDEX('المحافظات'!$C$5:$C$44,MATCH($E2287,'المحافظات'!$A$5:$A$44,0)),0),IF(I2287="مرتجع",IFERROR(INDEX('المحافظات'!$D$5:$D$44,MATCH($E2287,'المحافظات'!$A$5:$A$44,0)),0),0)))</f>
        <v/>
      </c>
      <c r="O2287" s="18">
        <f>IF(AND(B2287&amp;""="",F2287&amp;""=""),"",IF(I2287="تم التسليم",K2287+L2287-M2287-N2287,IF(I2287="مرتجع",-N2287,IF(I2287="ملغي",0,""))))</f>
        <v/>
      </c>
      <c r="P2287" s="6">
        <f>IF(AND(B2287&amp;""="",F2287&amp;""=""),"",IF(NOT(ISNUMBER(MATCH(F2287,'المنتجات'!$A$5:$A$204,0))),"كود المنتج غير معروف",IF(NOT(ISNUMBER(MATCH(E2287,'المحافظات'!$A$5:$A$44,0))),"المنطقة غير معروفة",IF(K2287&lt;0,"الخصم أكبر من قيمة الطلب",IF(I2287&amp;""="","اكتب الحالة","")))))</f>
        <v/>
      </c>
    </row>
    <row r="2288">
      <c r="A2288" s="17" t="n"/>
      <c r="B2288" s="5" t="n"/>
      <c r="C2288" s="5" t="n"/>
      <c r="D2288" s="13" t="n"/>
      <c r="E2288" s="5" t="n"/>
      <c r="F2288" s="5" t="n"/>
      <c r="G2288" s="15" t="n"/>
      <c r="H2288" s="14" t="n"/>
      <c r="I2288" s="5" t="n"/>
      <c r="J2288" s="6">
        <f>IF(AND(B2288&amp;""="",F2288&amp;""=""),"",IFERROR(INDEX('المنتجات'!$B$5:$B$204,MATCH($F2288,'المنتجات'!$A$5:$A$204,0))&amp;"",""))</f>
        <v/>
      </c>
      <c r="K2288" s="18">
        <f>IF(AND(B2288&amp;""="",F2288&amp;""=""),"",IFERROR(INDEX('المنتجات'!$D$5:$D$204,MATCH($F2288,'المنتجات'!$A$5:$A$204,0))*G2288-H2288,0))</f>
        <v/>
      </c>
      <c r="L2288" s="18">
        <f>IF(AND(B2288&amp;""="",F2288&amp;""=""),"",IF(I2288="تم التسليم",IFERROR(INDEX('المحافظات'!$B$5:$B$44,MATCH($E2288,'المحافظات'!$A$5:$A$44,0)),0),0))</f>
        <v/>
      </c>
      <c r="M2288" s="18">
        <f>IF(AND(B2288&amp;""="",F2288&amp;""=""),"",IFERROR(INDEX('المنتجات'!$C$5:$C$204,MATCH($F2288,'المنتجات'!$A$5:$A$204,0))*G2288,0))</f>
        <v/>
      </c>
      <c r="N2288" s="18">
        <f>IF(AND(B2288&amp;""="",F2288&amp;""=""),"",IF(I2288="تم التسليم",IFERROR(INDEX('المحافظات'!$C$5:$C$44,MATCH($E2288,'المحافظات'!$A$5:$A$44,0)),0),IF(I2288="مرتجع",IFERROR(INDEX('المحافظات'!$D$5:$D$44,MATCH($E2288,'المحافظات'!$A$5:$A$44,0)),0),0)))</f>
        <v/>
      </c>
      <c r="O2288" s="18">
        <f>IF(AND(B2288&amp;""="",F2288&amp;""=""),"",IF(I2288="تم التسليم",K2288+L2288-M2288-N2288,IF(I2288="مرتجع",-N2288,IF(I2288="ملغي",0,""))))</f>
        <v/>
      </c>
      <c r="P2288" s="6">
        <f>IF(AND(B2288&amp;""="",F2288&amp;""=""),"",IF(NOT(ISNUMBER(MATCH(F2288,'المنتجات'!$A$5:$A$204,0))),"كود المنتج غير معروف",IF(NOT(ISNUMBER(MATCH(E2288,'المحافظات'!$A$5:$A$44,0))),"المنطقة غير معروفة",IF(K2288&lt;0,"الخصم أكبر من قيمة الطلب",IF(I2288&amp;""="","اكتب الحالة","")))))</f>
        <v/>
      </c>
    </row>
    <row r="2289">
      <c r="A2289" s="17" t="n"/>
      <c r="B2289" s="5" t="n"/>
      <c r="C2289" s="5" t="n"/>
      <c r="D2289" s="13" t="n"/>
      <c r="E2289" s="5" t="n"/>
      <c r="F2289" s="5" t="n"/>
      <c r="G2289" s="15" t="n"/>
      <c r="H2289" s="14" t="n"/>
      <c r="I2289" s="5" t="n"/>
      <c r="J2289" s="6">
        <f>IF(AND(B2289&amp;""="",F2289&amp;""=""),"",IFERROR(INDEX('المنتجات'!$B$5:$B$204,MATCH($F2289,'المنتجات'!$A$5:$A$204,0))&amp;"",""))</f>
        <v/>
      </c>
      <c r="K2289" s="18">
        <f>IF(AND(B2289&amp;""="",F2289&amp;""=""),"",IFERROR(INDEX('المنتجات'!$D$5:$D$204,MATCH($F2289,'المنتجات'!$A$5:$A$204,0))*G2289-H2289,0))</f>
        <v/>
      </c>
      <c r="L2289" s="18">
        <f>IF(AND(B2289&amp;""="",F2289&amp;""=""),"",IF(I2289="تم التسليم",IFERROR(INDEX('المحافظات'!$B$5:$B$44,MATCH($E2289,'المحافظات'!$A$5:$A$44,0)),0),0))</f>
        <v/>
      </c>
      <c r="M2289" s="18">
        <f>IF(AND(B2289&amp;""="",F2289&amp;""=""),"",IFERROR(INDEX('المنتجات'!$C$5:$C$204,MATCH($F2289,'المنتجات'!$A$5:$A$204,0))*G2289,0))</f>
        <v/>
      </c>
      <c r="N2289" s="18">
        <f>IF(AND(B2289&amp;""="",F2289&amp;""=""),"",IF(I2289="تم التسليم",IFERROR(INDEX('المحافظات'!$C$5:$C$44,MATCH($E2289,'المحافظات'!$A$5:$A$44,0)),0),IF(I2289="مرتجع",IFERROR(INDEX('المحافظات'!$D$5:$D$44,MATCH($E2289,'المحافظات'!$A$5:$A$44,0)),0),0)))</f>
        <v/>
      </c>
      <c r="O2289" s="18">
        <f>IF(AND(B2289&amp;""="",F2289&amp;""=""),"",IF(I2289="تم التسليم",K2289+L2289-M2289-N2289,IF(I2289="مرتجع",-N2289,IF(I2289="ملغي",0,""))))</f>
        <v/>
      </c>
      <c r="P2289" s="6">
        <f>IF(AND(B2289&amp;""="",F2289&amp;""=""),"",IF(NOT(ISNUMBER(MATCH(F2289,'المنتجات'!$A$5:$A$204,0))),"كود المنتج غير معروف",IF(NOT(ISNUMBER(MATCH(E2289,'المحافظات'!$A$5:$A$44,0))),"المنطقة غير معروفة",IF(K2289&lt;0,"الخصم أكبر من قيمة الطلب",IF(I2289&amp;""="","اكتب الحالة","")))))</f>
        <v/>
      </c>
    </row>
    <row r="2290">
      <c r="A2290" s="17" t="n"/>
      <c r="B2290" s="5" t="n"/>
      <c r="C2290" s="5" t="n"/>
      <c r="D2290" s="13" t="n"/>
      <c r="E2290" s="5" t="n"/>
      <c r="F2290" s="5" t="n"/>
      <c r="G2290" s="15" t="n"/>
      <c r="H2290" s="14" t="n"/>
      <c r="I2290" s="5" t="n"/>
      <c r="J2290" s="6">
        <f>IF(AND(B2290&amp;""="",F2290&amp;""=""),"",IFERROR(INDEX('المنتجات'!$B$5:$B$204,MATCH($F2290,'المنتجات'!$A$5:$A$204,0))&amp;"",""))</f>
        <v/>
      </c>
      <c r="K2290" s="18">
        <f>IF(AND(B2290&amp;""="",F2290&amp;""=""),"",IFERROR(INDEX('المنتجات'!$D$5:$D$204,MATCH($F2290,'المنتجات'!$A$5:$A$204,0))*G2290-H2290,0))</f>
        <v/>
      </c>
      <c r="L2290" s="18">
        <f>IF(AND(B2290&amp;""="",F2290&amp;""=""),"",IF(I2290="تم التسليم",IFERROR(INDEX('المحافظات'!$B$5:$B$44,MATCH($E2290,'المحافظات'!$A$5:$A$44,0)),0),0))</f>
        <v/>
      </c>
      <c r="M2290" s="18">
        <f>IF(AND(B2290&amp;""="",F2290&amp;""=""),"",IFERROR(INDEX('المنتجات'!$C$5:$C$204,MATCH($F2290,'المنتجات'!$A$5:$A$204,0))*G2290,0))</f>
        <v/>
      </c>
      <c r="N2290" s="18">
        <f>IF(AND(B2290&amp;""="",F2290&amp;""=""),"",IF(I2290="تم التسليم",IFERROR(INDEX('المحافظات'!$C$5:$C$44,MATCH($E2290,'المحافظات'!$A$5:$A$44,0)),0),IF(I2290="مرتجع",IFERROR(INDEX('المحافظات'!$D$5:$D$44,MATCH($E2290,'المحافظات'!$A$5:$A$44,0)),0),0)))</f>
        <v/>
      </c>
      <c r="O2290" s="18">
        <f>IF(AND(B2290&amp;""="",F2290&amp;""=""),"",IF(I2290="تم التسليم",K2290+L2290-M2290-N2290,IF(I2290="مرتجع",-N2290,IF(I2290="ملغي",0,""))))</f>
        <v/>
      </c>
      <c r="P2290" s="6">
        <f>IF(AND(B2290&amp;""="",F2290&amp;""=""),"",IF(NOT(ISNUMBER(MATCH(F2290,'المنتجات'!$A$5:$A$204,0))),"كود المنتج غير معروف",IF(NOT(ISNUMBER(MATCH(E2290,'المحافظات'!$A$5:$A$44,0))),"المنطقة غير معروفة",IF(K2290&lt;0,"الخصم أكبر من قيمة الطلب",IF(I2290&amp;""="","اكتب الحالة","")))))</f>
        <v/>
      </c>
    </row>
    <row r="2291">
      <c r="A2291" s="17" t="n"/>
      <c r="B2291" s="5" t="n"/>
      <c r="C2291" s="5" t="n"/>
      <c r="D2291" s="13" t="n"/>
      <c r="E2291" s="5" t="n"/>
      <c r="F2291" s="5" t="n"/>
      <c r="G2291" s="15" t="n"/>
      <c r="H2291" s="14" t="n"/>
      <c r="I2291" s="5" t="n"/>
      <c r="J2291" s="6">
        <f>IF(AND(B2291&amp;""="",F2291&amp;""=""),"",IFERROR(INDEX('المنتجات'!$B$5:$B$204,MATCH($F2291,'المنتجات'!$A$5:$A$204,0))&amp;"",""))</f>
        <v/>
      </c>
      <c r="K2291" s="18">
        <f>IF(AND(B2291&amp;""="",F2291&amp;""=""),"",IFERROR(INDEX('المنتجات'!$D$5:$D$204,MATCH($F2291,'المنتجات'!$A$5:$A$204,0))*G2291-H2291,0))</f>
        <v/>
      </c>
      <c r="L2291" s="18">
        <f>IF(AND(B2291&amp;""="",F2291&amp;""=""),"",IF(I2291="تم التسليم",IFERROR(INDEX('المحافظات'!$B$5:$B$44,MATCH($E2291,'المحافظات'!$A$5:$A$44,0)),0),0))</f>
        <v/>
      </c>
      <c r="M2291" s="18">
        <f>IF(AND(B2291&amp;""="",F2291&amp;""=""),"",IFERROR(INDEX('المنتجات'!$C$5:$C$204,MATCH($F2291,'المنتجات'!$A$5:$A$204,0))*G2291,0))</f>
        <v/>
      </c>
      <c r="N2291" s="18">
        <f>IF(AND(B2291&amp;""="",F2291&amp;""=""),"",IF(I2291="تم التسليم",IFERROR(INDEX('المحافظات'!$C$5:$C$44,MATCH($E2291,'المحافظات'!$A$5:$A$44,0)),0),IF(I2291="مرتجع",IFERROR(INDEX('المحافظات'!$D$5:$D$44,MATCH($E2291,'المحافظات'!$A$5:$A$44,0)),0),0)))</f>
        <v/>
      </c>
      <c r="O2291" s="18">
        <f>IF(AND(B2291&amp;""="",F2291&amp;""=""),"",IF(I2291="تم التسليم",K2291+L2291-M2291-N2291,IF(I2291="مرتجع",-N2291,IF(I2291="ملغي",0,""))))</f>
        <v/>
      </c>
      <c r="P2291" s="6">
        <f>IF(AND(B2291&amp;""="",F2291&amp;""=""),"",IF(NOT(ISNUMBER(MATCH(F2291,'المنتجات'!$A$5:$A$204,0))),"كود المنتج غير معروف",IF(NOT(ISNUMBER(MATCH(E2291,'المحافظات'!$A$5:$A$44,0))),"المنطقة غير معروفة",IF(K2291&lt;0,"الخصم أكبر من قيمة الطلب",IF(I2291&amp;""="","اكتب الحالة","")))))</f>
        <v/>
      </c>
    </row>
    <row r="2292">
      <c r="A2292" s="17" t="n"/>
      <c r="B2292" s="5" t="n"/>
      <c r="C2292" s="5" t="n"/>
      <c r="D2292" s="13" t="n"/>
      <c r="E2292" s="5" t="n"/>
      <c r="F2292" s="5" t="n"/>
      <c r="G2292" s="15" t="n"/>
      <c r="H2292" s="14" t="n"/>
      <c r="I2292" s="5" t="n"/>
      <c r="J2292" s="6">
        <f>IF(AND(B2292&amp;""="",F2292&amp;""=""),"",IFERROR(INDEX('المنتجات'!$B$5:$B$204,MATCH($F2292,'المنتجات'!$A$5:$A$204,0))&amp;"",""))</f>
        <v/>
      </c>
      <c r="K2292" s="18">
        <f>IF(AND(B2292&amp;""="",F2292&amp;""=""),"",IFERROR(INDEX('المنتجات'!$D$5:$D$204,MATCH($F2292,'المنتجات'!$A$5:$A$204,0))*G2292-H2292,0))</f>
        <v/>
      </c>
      <c r="L2292" s="18">
        <f>IF(AND(B2292&amp;""="",F2292&amp;""=""),"",IF(I2292="تم التسليم",IFERROR(INDEX('المحافظات'!$B$5:$B$44,MATCH($E2292,'المحافظات'!$A$5:$A$44,0)),0),0))</f>
        <v/>
      </c>
      <c r="M2292" s="18">
        <f>IF(AND(B2292&amp;""="",F2292&amp;""=""),"",IFERROR(INDEX('المنتجات'!$C$5:$C$204,MATCH($F2292,'المنتجات'!$A$5:$A$204,0))*G2292,0))</f>
        <v/>
      </c>
      <c r="N2292" s="18">
        <f>IF(AND(B2292&amp;""="",F2292&amp;""=""),"",IF(I2292="تم التسليم",IFERROR(INDEX('المحافظات'!$C$5:$C$44,MATCH($E2292,'المحافظات'!$A$5:$A$44,0)),0),IF(I2292="مرتجع",IFERROR(INDEX('المحافظات'!$D$5:$D$44,MATCH($E2292,'المحافظات'!$A$5:$A$44,0)),0),0)))</f>
        <v/>
      </c>
      <c r="O2292" s="18">
        <f>IF(AND(B2292&amp;""="",F2292&amp;""=""),"",IF(I2292="تم التسليم",K2292+L2292-M2292-N2292,IF(I2292="مرتجع",-N2292,IF(I2292="ملغي",0,""))))</f>
        <v/>
      </c>
      <c r="P2292" s="6">
        <f>IF(AND(B2292&amp;""="",F2292&amp;""=""),"",IF(NOT(ISNUMBER(MATCH(F2292,'المنتجات'!$A$5:$A$204,0))),"كود المنتج غير معروف",IF(NOT(ISNUMBER(MATCH(E2292,'المحافظات'!$A$5:$A$44,0))),"المنطقة غير معروفة",IF(K2292&lt;0,"الخصم أكبر من قيمة الطلب",IF(I2292&amp;""="","اكتب الحالة","")))))</f>
        <v/>
      </c>
    </row>
    <row r="2293">
      <c r="A2293" s="17" t="n"/>
      <c r="B2293" s="5" t="n"/>
      <c r="C2293" s="5" t="n"/>
      <c r="D2293" s="13" t="n"/>
      <c r="E2293" s="5" t="n"/>
      <c r="F2293" s="5" t="n"/>
      <c r="G2293" s="15" t="n"/>
      <c r="H2293" s="14" t="n"/>
      <c r="I2293" s="5" t="n"/>
      <c r="J2293" s="6">
        <f>IF(AND(B2293&amp;""="",F2293&amp;""=""),"",IFERROR(INDEX('المنتجات'!$B$5:$B$204,MATCH($F2293,'المنتجات'!$A$5:$A$204,0))&amp;"",""))</f>
        <v/>
      </c>
      <c r="K2293" s="18">
        <f>IF(AND(B2293&amp;""="",F2293&amp;""=""),"",IFERROR(INDEX('المنتجات'!$D$5:$D$204,MATCH($F2293,'المنتجات'!$A$5:$A$204,0))*G2293-H2293,0))</f>
        <v/>
      </c>
      <c r="L2293" s="18">
        <f>IF(AND(B2293&amp;""="",F2293&amp;""=""),"",IF(I2293="تم التسليم",IFERROR(INDEX('المحافظات'!$B$5:$B$44,MATCH($E2293,'المحافظات'!$A$5:$A$44,0)),0),0))</f>
        <v/>
      </c>
      <c r="M2293" s="18">
        <f>IF(AND(B2293&amp;""="",F2293&amp;""=""),"",IFERROR(INDEX('المنتجات'!$C$5:$C$204,MATCH($F2293,'المنتجات'!$A$5:$A$204,0))*G2293,0))</f>
        <v/>
      </c>
      <c r="N2293" s="18">
        <f>IF(AND(B2293&amp;""="",F2293&amp;""=""),"",IF(I2293="تم التسليم",IFERROR(INDEX('المحافظات'!$C$5:$C$44,MATCH($E2293,'المحافظات'!$A$5:$A$44,0)),0),IF(I2293="مرتجع",IFERROR(INDEX('المحافظات'!$D$5:$D$44,MATCH($E2293,'المحافظات'!$A$5:$A$44,0)),0),0)))</f>
        <v/>
      </c>
      <c r="O2293" s="18">
        <f>IF(AND(B2293&amp;""="",F2293&amp;""=""),"",IF(I2293="تم التسليم",K2293+L2293-M2293-N2293,IF(I2293="مرتجع",-N2293,IF(I2293="ملغي",0,""))))</f>
        <v/>
      </c>
      <c r="P2293" s="6">
        <f>IF(AND(B2293&amp;""="",F2293&amp;""=""),"",IF(NOT(ISNUMBER(MATCH(F2293,'المنتجات'!$A$5:$A$204,0))),"كود المنتج غير معروف",IF(NOT(ISNUMBER(MATCH(E2293,'المحافظات'!$A$5:$A$44,0))),"المنطقة غير معروفة",IF(K2293&lt;0,"الخصم أكبر من قيمة الطلب",IF(I2293&amp;""="","اكتب الحالة","")))))</f>
        <v/>
      </c>
    </row>
    <row r="2294">
      <c r="A2294" s="17" t="n"/>
      <c r="B2294" s="5" t="n"/>
      <c r="C2294" s="5" t="n"/>
      <c r="D2294" s="13" t="n"/>
      <c r="E2294" s="5" t="n"/>
      <c r="F2294" s="5" t="n"/>
      <c r="G2294" s="15" t="n"/>
      <c r="H2294" s="14" t="n"/>
      <c r="I2294" s="5" t="n"/>
      <c r="J2294" s="6">
        <f>IF(AND(B2294&amp;""="",F2294&amp;""=""),"",IFERROR(INDEX('المنتجات'!$B$5:$B$204,MATCH($F2294,'المنتجات'!$A$5:$A$204,0))&amp;"",""))</f>
        <v/>
      </c>
      <c r="K2294" s="18">
        <f>IF(AND(B2294&amp;""="",F2294&amp;""=""),"",IFERROR(INDEX('المنتجات'!$D$5:$D$204,MATCH($F2294,'المنتجات'!$A$5:$A$204,0))*G2294-H2294,0))</f>
        <v/>
      </c>
      <c r="L2294" s="18">
        <f>IF(AND(B2294&amp;""="",F2294&amp;""=""),"",IF(I2294="تم التسليم",IFERROR(INDEX('المحافظات'!$B$5:$B$44,MATCH($E2294,'المحافظات'!$A$5:$A$44,0)),0),0))</f>
        <v/>
      </c>
      <c r="M2294" s="18">
        <f>IF(AND(B2294&amp;""="",F2294&amp;""=""),"",IFERROR(INDEX('المنتجات'!$C$5:$C$204,MATCH($F2294,'المنتجات'!$A$5:$A$204,0))*G2294,0))</f>
        <v/>
      </c>
      <c r="N2294" s="18">
        <f>IF(AND(B2294&amp;""="",F2294&amp;""=""),"",IF(I2294="تم التسليم",IFERROR(INDEX('المحافظات'!$C$5:$C$44,MATCH($E2294,'المحافظات'!$A$5:$A$44,0)),0),IF(I2294="مرتجع",IFERROR(INDEX('المحافظات'!$D$5:$D$44,MATCH($E2294,'المحافظات'!$A$5:$A$44,0)),0),0)))</f>
        <v/>
      </c>
      <c r="O2294" s="18">
        <f>IF(AND(B2294&amp;""="",F2294&amp;""=""),"",IF(I2294="تم التسليم",K2294+L2294-M2294-N2294,IF(I2294="مرتجع",-N2294,IF(I2294="ملغي",0,""))))</f>
        <v/>
      </c>
      <c r="P2294" s="6">
        <f>IF(AND(B2294&amp;""="",F2294&amp;""=""),"",IF(NOT(ISNUMBER(MATCH(F2294,'المنتجات'!$A$5:$A$204,0))),"كود المنتج غير معروف",IF(NOT(ISNUMBER(MATCH(E2294,'المحافظات'!$A$5:$A$44,0))),"المنطقة غير معروفة",IF(K2294&lt;0,"الخصم أكبر من قيمة الطلب",IF(I2294&amp;""="","اكتب الحالة","")))))</f>
        <v/>
      </c>
    </row>
    <row r="2295">
      <c r="A2295" s="17" t="n"/>
      <c r="B2295" s="5" t="n"/>
      <c r="C2295" s="5" t="n"/>
      <c r="D2295" s="13" t="n"/>
      <c r="E2295" s="5" t="n"/>
      <c r="F2295" s="5" t="n"/>
      <c r="G2295" s="15" t="n"/>
      <c r="H2295" s="14" t="n"/>
      <c r="I2295" s="5" t="n"/>
      <c r="J2295" s="6">
        <f>IF(AND(B2295&amp;""="",F2295&amp;""=""),"",IFERROR(INDEX('المنتجات'!$B$5:$B$204,MATCH($F2295,'المنتجات'!$A$5:$A$204,0))&amp;"",""))</f>
        <v/>
      </c>
      <c r="K2295" s="18">
        <f>IF(AND(B2295&amp;""="",F2295&amp;""=""),"",IFERROR(INDEX('المنتجات'!$D$5:$D$204,MATCH($F2295,'المنتجات'!$A$5:$A$204,0))*G2295-H2295,0))</f>
        <v/>
      </c>
      <c r="L2295" s="18">
        <f>IF(AND(B2295&amp;""="",F2295&amp;""=""),"",IF(I2295="تم التسليم",IFERROR(INDEX('المحافظات'!$B$5:$B$44,MATCH($E2295,'المحافظات'!$A$5:$A$44,0)),0),0))</f>
        <v/>
      </c>
      <c r="M2295" s="18">
        <f>IF(AND(B2295&amp;""="",F2295&amp;""=""),"",IFERROR(INDEX('المنتجات'!$C$5:$C$204,MATCH($F2295,'المنتجات'!$A$5:$A$204,0))*G2295,0))</f>
        <v/>
      </c>
      <c r="N2295" s="18">
        <f>IF(AND(B2295&amp;""="",F2295&amp;""=""),"",IF(I2295="تم التسليم",IFERROR(INDEX('المحافظات'!$C$5:$C$44,MATCH($E2295,'المحافظات'!$A$5:$A$44,0)),0),IF(I2295="مرتجع",IFERROR(INDEX('المحافظات'!$D$5:$D$44,MATCH($E2295,'المحافظات'!$A$5:$A$44,0)),0),0)))</f>
        <v/>
      </c>
      <c r="O2295" s="18">
        <f>IF(AND(B2295&amp;""="",F2295&amp;""=""),"",IF(I2295="تم التسليم",K2295+L2295-M2295-N2295,IF(I2295="مرتجع",-N2295,IF(I2295="ملغي",0,""))))</f>
        <v/>
      </c>
      <c r="P2295" s="6">
        <f>IF(AND(B2295&amp;""="",F2295&amp;""=""),"",IF(NOT(ISNUMBER(MATCH(F2295,'المنتجات'!$A$5:$A$204,0))),"كود المنتج غير معروف",IF(NOT(ISNUMBER(MATCH(E2295,'المحافظات'!$A$5:$A$44,0))),"المنطقة غير معروفة",IF(K2295&lt;0,"الخصم أكبر من قيمة الطلب",IF(I2295&amp;""="","اكتب الحالة","")))))</f>
        <v/>
      </c>
    </row>
    <row r="2296">
      <c r="A2296" s="17" t="n"/>
      <c r="B2296" s="5" t="n"/>
      <c r="C2296" s="5" t="n"/>
      <c r="D2296" s="13" t="n"/>
      <c r="E2296" s="5" t="n"/>
      <c r="F2296" s="5" t="n"/>
      <c r="G2296" s="15" t="n"/>
      <c r="H2296" s="14" t="n"/>
      <c r="I2296" s="5" t="n"/>
      <c r="J2296" s="6">
        <f>IF(AND(B2296&amp;""="",F2296&amp;""=""),"",IFERROR(INDEX('المنتجات'!$B$5:$B$204,MATCH($F2296,'المنتجات'!$A$5:$A$204,0))&amp;"",""))</f>
        <v/>
      </c>
      <c r="K2296" s="18">
        <f>IF(AND(B2296&amp;""="",F2296&amp;""=""),"",IFERROR(INDEX('المنتجات'!$D$5:$D$204,MATCH($F2296,'المنتجات'!$A$5:$A$204,0))*G2296-H2296,0))</f>
        <v/>
      </c>
      <c r="L2296" s="18">
        <f>IF(AND(B2296&amp;""="",F2296&amp;""=""),"",IF(I2296="تم التسليم",IFERROR(INDEX('المحافظات'!$B$5:$B$44,MATCH($E2296,'المحافظات'!$A$5:$A$44,0)),0),0))</f>
        <v/>
      </c>
      <c r="M2296" s="18">
        <f>IF(AND(B2296&amp;""="",F2296&amp;""=""),"",IFERROR(INDEX('المنتجات'!$C$5:$C$204,MATCH($F2296,'المنتجات'!$A$5:$A$204,0))*G2296,0))</f>
        <v/>
      </c>
      <c r="N2296" s="18">
        <f>IF(AND(B2296&amp;""="",F2296&amp;""=""),"",IF(I2296="تم التسليم",IFERROR(INDEX('المحافظات'!$C$5:$C$44,MATCH($E2296,'المحافظات'!$A$5:$A$44,0)),0),IF(I2296="مرتجع",IFERROR(INDEX('المحافظات'!$D$5:$D$44,MATCH($E2296,'المحافظات'!$A$5:$A$44,0)),0),0)))</f>
        <v/>
      </c>
      <c r="O2296" s="18">
        <f>IF(AND(B2296&amp;""="",F2296&amp;""=""),"",IF(I2296="تم التسليم",K2296+L2296-M2296-N2296,IF(I2296="مرتجع",-N2296,IF(I2296="ملغي",0,""))))</f>
        <v/>
      </c>
      <c r="P2296" s="6">
        <f>IF(AND(B2296&amp;""="",F2296&amp;""=""),"",IF(NOT(ISNUMBER(MATCH(F2296,'المنتجات'!$A$5:$A$204,0))),"كود المنتج غير معروف",IF(NOT(ISNUMBER(MATCH(E2296,'المحافظات'!$A$5:$A$44,0))),"المنطقة غير معروفة",IF(K2296&lt;0,"الخصم أكبر من قيمة الطلب",IF(I2296&amp;""="","اكتب الحالة","")))))</f>
        <v/>
      </c>
    </row>
    <row r="2297">
      <c r="A2297" s="17" t="n"/>
      <c r="B2297" s="5" t="n"/>
      <c r="C2297" s="5" t="n"/>
      <c r="D2297" s="13" t="n"/>
      <c r="E2297" s="5" t="n"/>
      <c r="F2297" s="5" t="n"/>
      <c r="G2297" s="15" t="n"/>
      <c r="H2297" s="14" t="n"/>
      <c r="I2297" s="5" t="n"/>
      <c r="J2297" s="6">
        <f>IF(AND(B2297&amp;""="",F2297&amp;""=""),"",IFERROR(INDEX('المنتجات'!$B$5:$B$204,MATCH($F2297,'المنتجات'!$A$5:$A$204,0))&amp;"",""))</f>
        <v/>
      </c>
      <c r="K2297" s="18">
        <f>IF(AND(B2297&amp;""="",F2297&amp;""=""),"",IFERROR(INDEX('المنتجات'!$D$5:$D$204,MATCH($F2297,'المنتجات'!$A$5:$A$204,0))*G2297-H2297,0))</f>
        <v/>
      </c>
      <c r="L2297" s="18">
        <f>IF(AND(B2297&amp;""="",F2297&amp;""=""),"",IF(I2297="تم التسليم",IFERROR(INDEX('المحافظات'!$B$5:$B$44,MATCH($E2297,'المحافظات'!$A$5:$A$44,0)),0),0))</f>
        <v/>
      </c>
      <c r="M2297" s="18">
        <f>IF(AND(B2297&amp;""="",F2297&amp;""=""),"",IFERROR(INDEX('المنتجات'!$C$5:$C$204,MATCH($F2297,'المنتجات'!$A$5:$A$204,0))*G2297,0))</f>
        <v/>
      </c>
      <c r="N2297" s="18">
        <f>IF(AND(B2297&amp;""="",F2297&amp;""=""),"",IF(I2297="تم التسليم",IFERROR(INDEX('المحافظات'!$C$5:$C$44,MATCH($E2297,'المحافظات'!$A$5:$A$44,0)),0),IF(I2297="مرتجع",IFERROR(INDEX('المحافظات'!$D$5:$D$44,MATCH($E2297,'المحافظات'!$A$5:$A$44,0)),0),0)))</f>
        <v/>
      </c>
      <c r="O2297" s="18">
        <f>IF(AND(B2297&amp;""="",F2297&amp;""=""),"",IF(I2297="تم التسليم",K2297+L2297-M2297-N2297,IF(I2297="مرتجع",-N2297,IF(I2297="ملغي",0,""))))</f>
        <v/>
      </c>
      <c r="P2297" s="6">
        <f>IF(AND(B2297&amp;""="",F2297&amp;""=""),"",IF(NOT(ISNUMBER(MATCH(F2297,'المنتجات'!$A$5:$A$204,0))),"كود المنتج غير معروف",IF(NOT(ISNUMBER(MATCH(E2297,'المحافظات'!$A$5:$A$44,0))),"المنطقة غير معروفة",IF(K2297&lt;0,"الخصم أكبر من قيمة الطلب",IF(I2297&amp;""="","اكتب الحالة","")))))</f>
        <v/>
      </c>
    </row>
    <row r="2298">
      <c r="A2298" s="17" t="n"/>
      <c r="B2298" s="5" t="n"/>
      <c r="C2298" s="5" t="n"/>
      <c r="D2298" s="13" t="n"/>
      <c r="E2298" s="5" t="n"/>
      <c r="F2298" s="5" t="n"/>
      <c r="G2298" s="15" t="n"/>
      <c r="H2298" s="14" t="n"/>
      <c r="I2298" s="5" t="n"/>
      <c r="J2298" s="6">
        <f>IF(AND(B2298&amp;""="",F2298&amp;""=""),"",IFERROR(INDEX('المنتجات'!$B$5:$B$204,MATCH($F2298,'المنتجات'!$A$5:$A$204,0))&amp;"",""))</f>
        <v/>
      </c>
      <c r="K2298" s="18">
        <f>IF(AND(B2298&amp;""="",F2298&amp;""=""),"",IFERROR(INDEX('المنتجات'!$D$5:$D$204,MATCH($F2298,'المنتجات'!$A$5:$A$204,0))*G2298-H2298,0))</f>
        <v/>
      </c>
      <c r="L2298" s="18">
        <f>IF(AND(B2298&amp;""="",F2298&amp;""=""),"",IF(I2298="تم التسليم",IFERROR(INDEX('المحافظات'!$B$5:$B$44,MATCH($E2298,'المحافظات'!$A$5:$A$44,0)),0),0))</f>
        <v/>
      </c>
      <c r="M2298" s="18">
        <f>IF(AND(B2298&amp;""="",F2298&amp;""=""),"",IFERROR(INDEX('المنتجات'!$C$5:$C$204,MATCH($F2298,'المنتجات'!$A$5:$A$204,0))*G2298,0))</f>
        <v/>
      </c>
      <c r="N2298" s="18">
        <f>IF(AND(B2298&amp;""="",F2298&amp;""=""),"",IF(I2298="تم التسليم",IFERROR(INDEX('المحافظات'!$C$5:$C$44,MATCH($E2298,'المحافظات'!$A$5:$A$44,0)),0),IF(I2298="مرتجع",IFERROR(INDEX('المحافظات'!$D$5:$D$44,MATCH($E2298,'المحافظات'!$A$5:$A$44,0)),0),0)))</f>
        <v/>
      </c>
      <c r="O2298" s="18">
        <f>IF(AND(B2298&amp;""="",F2298&amp;""=""),"",IF(I2298="تم التسليم",K2298+L2298-M2298-N2298,IF(I2298="مرتجع",-N2298,IF(I2298="ملغي",0,""))))</f>
        <v/>
      </c>
      <c r="P2298" s="6">
        <f>IF(AND(B2298&amp;""="",F2298&amp;""=""),"",IF(NOT(ISNUMBER(MATCH(F2298,'المنتجات'!$A$5:$A$204,0))),"كود المنتج غير معروف",IF(NOT(ISNUMBER(MATCH(E2298,'المحافظات'!$A$5:$A$44,0))),"المنطقة غير معروفة",IF(K2298&lt;0,"الخصم أكبر من قيمة الطلب",IF(I2298&amp;""="","اكتب الحالة","")))))</f>
        <v/>
      </c>
    </row>
    <row r="2299">
      <c r="A2299" s="17" t="n"/>
      <c r="B2299" s="5" t="n"/>
      <c r="C2299" s="5" t="n"/>
      <c r="D2299" s="13" t="n"/>
      <c r="E2299" s="5" t="n"/>
      <c r="F2299" s="5" t="n"/>
      <c r="G2299" s="15" t="n"/>
      <c r="H2299" s="14" t="n"/>
      <c r="I2299" s="5" t="n"/>
      <c r="J2299" s="6">
        <f>IF(AND(B2299&amp;""="",F2299&amp;""=""),"",IFERROR(INDEX('المنتجات'!$B$5:$B$204,MATCH($F2299,'المنتجات'!$A$5:$A$204,0))&amp;"",""))</f>
        <v/>
      </c>
      <c r="K2299" s="18">
        <f>IF(AND(B2299&amp;""="",F2299&amp;""=""),"",IFERROR(INDEX('المنتجات'!$D$5:$D$204,MATCH($F2299,'المنتجات'!$A$5:$A$204,0))*G2299-H2299,0))</f>
        <v/>
      </c>
      <c r="L2299" s="18">
        <f>IF(AND(B2299&amp;""="",F2299&amp;""=""),"",IF(I2299="تم التسليم",IFERROR(INDEX('المحافظات'!$B$5:$B$44,MATCH($E2299,'المحافظات'!$A$5:$A$44,0)),0),0))</f>
        <v/>
      </c>
      <c r="M2299" s="18">
        <f>IF(AND(B2299&amp;""="",F2299&amp;""=""),"",IFERROR(INDEX('المنتجات'!$C$5:$C$204,MATCH($F2299,'المنتجات'!$A$5:$A$204,0))*G2299,0))</f>
        <v/>
      </c>
      <c r="N2299" s="18">
        <f>IF(AND(B2299&amp;""="",F2299&amp;""=""),"",IF(I2299="تم التسليم",IFERROR(INDEX('المحافظات'!$C$5:$C$44,MATCH($E2299,'المحافظات'!$A$5:$A$44,0)),0),IF(I2299="مرتجع",IFERROR(INDEX('المحافظات'!$D$5:$D$44,MATCH($E2299,'المحافظات'!$A$5:$A$44,0)),0),0)))</f>
        <v/>
      </c>
      <c r="O2299" s="18">
        <f>IF(AND(B2299&amp;""="",F2299&amp;""=""),"",IF(I2299="تم التسليم",K2299+L2299-M2299-N2299,IF(I2299="مرتجع",-N2299,IF(I2299="ملغي",0,""))))</f>
        <v/>
      </c>
      <c r="P2299" s="6">
        <f>IF(AND(B2299&amp;""="",F2299&amp;""=""),"",IF(NOT(ISNUMBER(MATCH(F2299,'المنتجات'!$A$5:$A$204,0))),"كود المنتج غير معروف",IF(NOT(ISNUMBER(MATCH(E2299,'المحافظات'!$A$5:$A$44,0))),"المنطقة غير معروفة",IF(K2299&lt;0,"الخصم أكبر من قيمة الطلب",IF(I2299&amp;""="","اكتب الحالة","")))))</f>
        <v/>
      </c>
    </row>
    <row r="2300">
      <c r="A2300" s="17" t="n"/>
      <c r="B2300" s="5" t="n"/>
      <c r="C2300" s="5" t="n"/>
      <c r="D2300" s="13" t="n"/>
      <c r="E2300" s="5" t="n"/>
      <c r="F2300" s="5" t="n"/>
      <c r="G2300" s="15" t="n"/>
      <c r="H2300" s="14" t="n"/>
      <c r="I2300" s="5" t="n"/>
      <c r="J2300" s="6">
        <f>IF(AND(B2300&amp;""="",F2300&amp;""=""),"",IFERROR(INDEX('المنتجات'!$B$5:$B$204,MATCH($F2300,'المنتجات'!$A$5:$A$204,0))&amp;"",""))</f>
        <v/>
      </c>
      <c r="K2300" s="18">
        <f>IF(AND(B2300&amp;""="",F2300&amp;""=""),"",IFERROR(INDEX('المنتجات'!$D$5:$D$204,MATCH($F2300,'المنتجات'!$A$5:$A$204,0))*G2300-H2300,0))</f>
        <v/>
      </c>
      <c r="L2300" s="18">
        <f>IF(AND(B2300&amp;""="",F2300&amp;""=""),"",IF(I2300="تم التسليم",IFERROR(INDEX('المحافظات'!$B$5:$B$44,MATCH($E2300,'المحافظات'!$A$5:$A$44,0)),0),0))</f>
        <v/>
      </c>
      <c r="M2300" s="18">
        <f>IF(AND(B2300&amp;""="",F2300&amp;""=""),"",IFERROR(INDEX('المنتجات'!$C$5:$C$204,MATCH($F2300,'المنتجات'!$A$5:$A$204,0))*G2300,0))</f>
        <v/>
      </c>
      <c r="N2300" s="18">
        <f>IF(AND(B2300&amp;""="",F2300&amp;""=""),"",IF(I2300="تم التسليم",IFERROR(INDEX('المحافظات'!$C$5:$C$44,MATCH($E2300,'المحافظات'!$A$5:$A$44,0)),0),IF(I2300="مرتجع",IFERROR(INDEX('المحافظات'!$D$5:$D$44,MATCH($E2300,'المحافظات'!$A$5:$A$44,0)),0),0)))</f>
        <v/>
      </c>
      <c r="O2300" s="18">
        <f>IF(AND(B2300&amp;""="",F2300&amp;""=""),"",IF(I2300="تم التسليم",K2300+L2300-M2300-N2300,IF(I2300="مرتجع",-N2300,IF(I2300="ملغي",0,""))))</f>
        <v/>
      </c>
      <c r="P2300" s="6">
        <f>IF(AND(B2300&amp;""="",F2300&amp;""=""),"",IF(NOT(ISNUMBER(MATCH(F2300,'المنتجات'!$A$5:$A$204,0))),"كود المنتج غير معروف",IF(NOT(ISNUMBER(MATCH(E2300,'المحافظات'!$A$5:$A$44,0))),"المنطقة غير معروفة",IF(K2300&lt;0,"الخصم أكبر من قيمة الطلب",IF(I2300&amp;""="","اكتب الحالة","")))))</f>
        <v/>
      </c>
    </row>
    <row r="2301">
      <c r="A2301" s="17" t="n"/>
      <c r="B2301" s="5" t="n"/>
      <c r="C2301" s="5" t="n"/>
      <c r="D2301" s="13" t="n"/>
      <c r="E2301" s="5" t="n"/>
      <c r="F2301" s="5" t="n"/>
      <c r="G2301" s="15" t="n"/>
      <c r="H2301" s="14" t="n"/>
      <c r="I2301" s="5" t="n"/>
      <c r="J2301" s="6">
        <f>IF(AND(B2301&amp;""="",F2301&amp;""=""),"",IFERROR(INDEX('المنتجات'!$B$5:$B$204,MATCH($F2301,'المنتجات'!$A$5:$A$204,0))&amp;"",""))</f>
        <v/>
      </c>
      <c r="K2301" s="18">
        <f>IF(AND(B2301&amp;""="",F2301&amp;""=""),"",IFERROR(INDEX('المنتجات'!$D$5:$D$204,MATCH($F2301,'المنتجات'!$A$5:$A$204,0))*G2301-H2301,0))</f>
        <v/>
      </c>
      <c r="L2301" s="18">
        <f>IF(AND(B2301&amp;""="",F2301&amp;""=""),"",IF(I2301="تم التسليم",IFERROR(INDEX('المحافظات'!$B$5:$B$44,MATCH($E2301,'المحافظات'!$A$5:$A$44,0)),0),0))</f>
        <v/>
      </c>
      <c r="M2301" s="18">
        <f>IF(AND(B2301&amp;""="",F2301&amp;""=""),"",IFERROR(INDEX('المنتجات'!$C$5:$C$204,MATCH($F2301,'المنتجات'!$A$5:$A$204,0))*G2301,0))</f>
        <v/>
      </c>
      <c r="N2301" s="18">
        <f>IF(AND(B2301&amp;""="",F2301&amp;""=""),"",IF(I2301="تم التسليم",IFERROR(INDEX('المحافظات'!$C$5:$C$44,MATCH($E2301,'المحافظات'!$A$5:$A$44,0)),0),IF(I2301="مرتجع",IFERROR(INDEX('المحافظات'!$D$5:$D$44,MATCH($E2301,'المحافظات'!$A$5:$A$44,0)),0),0)))</f>
        <v/>
      </c>
      <c r="O2301" s="18">
        <f>IF(AND(B2301&amp;""="",F2301&amp;""=""),"",IF(I2301="تم التسليم",K2301+L2301-M2301-N2301,IF(I2301="مرتجع",-N2301,IF(I2301="ملغي",0,""))))</f>
        <v/>
      </c>
      <c r="P2301" s="6">
        <f>IF(AND(B2301&amp;""="",F2301&amp;""=""),"",IF(NOT(ISNUMBER(MATCH(F2301,'المنتجات'!$A$5:$A$204,0))),"كود المنتج غير معروف",IF(NOT(ISNUMBER(MATCH(E2301,'المحافظات'!$A$5:$A$44,0))),"المنطقة غير معروفة",IF(K2301&lt;0,"الخصم أكبر من قيمة الطلب",IF(I2301&amp;""="","اكتب الحالة","")))))</f>
        <v/>
      </c>
    </row>
    <row r="2302">
      <c r="A2302" s="17" t="n"/>
      <c r="B2302" s="5" t="n"/>
      <c r="C2302" s="5" t="n"/>
      <c r="D2302" s="13" t="n"/>
      <c r="E2302" s="5" t="n"/>
      <c r="F2302" s="5" t="n"/>
      <c r="G2302" s="15" t="n"/>
      <c r="H2302" s="14" t="n"/>
      <c r="I2302" s="5" t="n"/>
      <c r="J2302" s="6">
        <f>IF(AND(B2302&amp;""="",F2302&amp;""=""),"",IFERROR(INDEX('المنتجات'!$B$5:$B$204,MATCH($F2302,'المنتجات'!$A$5:$A$204,0))&amp;"",""))</f>
        <v/>
      </c>
      <c r="K2302" s="18">
        <f>IF(AND(B2302&amp;""="",F2302&amp;""=""),"",IFERROR(INDEX('المنتجات'!$D$5:$D$204,MATCH($F2302,'المنتجات'!$A$5:$A$204,0))*G2302-H2302,0))</f>
        <v/>
      </c>
      <c r="L2302" s="18">
        <f>IF(AND(B2302&amp;""="",F2302&amp;""=""),"",IF(I2302="تم التسليم",IFERROR(INDEX('المحافظات'!$B$5:$B$44,MATCH($E2302,'المحافظات'!$A$5:$A$44,0)),0),0))</f>
        <v/>
      </c>
      <c r="M2302" s="18">
        <f>IF(AND(B2302&amp;""="",F2302&amp;""=""),"",IFERROR(INDEX('المنتجات'!$C$5:$C$204,MATCH($F2302,'المنتجات'!$A$5:$A$204,0))*G2302,0))</f>
        <v/>
      </c>
      <c r="N2302" s="18">
        <f>IF(AND(B2302&amp;""="",F2302&amp;""=""),"",IF(I2302="تم التسليم",IFERROR(INDEX('المحافظات'!$C$5:$C$44,MATCH($E2302,'المحافظات'!$A$5:$A$44,0)),0),IF(I2302="مرتجع",IFERROR(INDEX('المحافظات'!$D$5:$D$44,MATCH($E2302,'المحافظات'!$A$5:$A$44,0)),0),0)))</f>
        <v/>
      </c>
      <c r="O2302" s="18">
        <f>IF(AND(B2302&amp;""="",F2302&amp;""=""),"",IF(I2302="تم التسليم",K2302+L2302-M2302-N2302,IF(I2302="مرتجع",-N2302,IF(I2302="ملغي",0,""))))</f>
        <v/>
      </c>
      <c r="P2302" s="6">
        <f>IF(AND(B2302&amp;""="",F2302&amp;""=""),"",IF(NOT(ISNUMBER(MATCH(F2302,'المنتجات'!$A$5:$A$204,0))),"كود المنتج غير معروف",IF(NOT(ISNUMBER(MATCH(E2302,'المحافظات'!$A$5:$A$44,0))),"المنطقة غير معروفة",IF(K2302&lt;0,"الخصم أكبر من قيمة الطلب",IF(I2302&amp;""="","اكتب الحالة","")))))</f>
        <v/>
      </c>
    </row>
    <row r="2303">
      <c r="A2303" s="17" t="n"/>
      <c r="B2303" s="5" t="n"/>
      <c r="C2303" s="5" t="n"/>
      <c r="D2303" s="13" t="n"/>
      <c r="E2303" s="5" t="n"/>
      <c r="F2303" s="5" t="n"/>
      <c r="G2303" s="15" t="n"/>
      <c r="H2303" s="14" t="n"/>
      <c r="I2303" s="5" t="n"/>
      <c r="J2303" s="6">
        <f>IF(AND(B2303&amp;""="",F2303&amp;""=""),"",IFERROR(INDEX('المنتجات'!$B$5:$B$204,MATCH($F2303,'المنتجات'!$A$5:$A$204,0))&amp;"",""))</f>
        <v/>
      </c>
      <c r="K2303" s="18">
        <f>IF(AND(B2303&amp;""="",F2303&amp;""=""),"",IFERROR(INDEX('المنتجات'!$D$5:$D$204,MATCH($F2303,'المنتجات'!$A$5:$A$204,0))*G2303-H2303,0))</f>
        <v/>
      </c>
      <c r="L2303" s="18">
        <f>IF(AND(B2303&amp;""="",F2303&amp;""=""),"",IF(I2303="تم التسليم",IFERROR(INDEX('المحافظات'!$B$5:$B$44,MATCH($E2303,'المحافظات'!$A$5:$A$44,0)),0),0))</f>
        <v/>
      </c>
      <c r="M2303" s="18">
        <f>IF(AND(B2303&amp;""="",F2303&amp;""=""),"",IFERROR(INDEX('المنتجات'!$C$5:$C$204,MATCH($F2303,'المنتجات'!$A$5:$A$204,0))*G2303,0))</f>
        <v/>
      </c>
      <c r="N2303" s="18">
        <f>IF(AND(B2303&amp;""="",F2303&amp;""=""),"",IF(I2303="تم التسليم",IFERROR(INDEX('المحافظات'!$C$5:$C$44,MATCH($E2303,'المحافظات'!$A$5:$A$44,0)),0),IF(I2303="مرتجع",IFERROR(INDEX('المحافظات'!$D$5:$D$44,MATCH($E2303,'المحافظات'!$A$5:$A$44,0)),0),0)))</f>
        <v/>
      </c>
      <c r="O2303" s="18">
        <f>IF(AND(B2303&amp;""="",F2303&amp;""=""),"",IF(I2303="تم التسليم",K2303+L2303-M2303-N2303,IF(I2303="مرتجع",-N2303,IF(I2303="ملغي",0,""))))</f>
        <v/>
      </c>
      <c r="P2303" s="6">
        <f>IF(AND(B2303&amp;""="",F2303&amp;""=""),"",IF(NOT(ISNUMBER(MATCH(F2303,'المنتجات'!$A$5:$A$204,0))),"كود المنتج غير معروف",IF(NOT(ISNUMBER(MATCH(E2303,'المحافظات'!$A$5:$A$44,0))),"المنطقة غير معروفة",IF(K2303&lt;0,"الخصم أكبر من قيمة الطلب",IF(I2303&amp;""="","اكتب الحالة","")))))</f>
        <v/>
      </c>
    </row>
    <row r="2304">
      <c r="A2304" s="17" t="n"/>
      <c r="B2304" s="5" t="n"/>
      <c r="C2304" s="5" t="n"/>
      <c r="D2304" s="13" t="n"/>
      <c r="E2304" s="5" t="n"/>
      <c r="F2304" s="5" t="n"/>
      <c r="G2304" s="15" t="n"/>
      <c r="H2304" s="14" t="n"/>
      <c r="I2304" s="5" t="n"/>
      <c r="J2304" s="6">
        <f>IF(AND(B2304&amp;""="",F2304&amp;""=""),"",IFERROR(INDEX('المنتجات'!$B$5:$B$204,MATCH($F2304,'المنتجات'!$A$5:$A$204,0))&amp;"",""))</f>
        <v/>
      </c>
      <c r="K2304" s="18">
        <f>IF(AND(B2304&amp;""="",F2304&amp;""=""),"",IFERROR(INDEX('المنتجات'!$D$5:$D$204,MATCH($F2304,'المنتجات'!$A$5:$A$204,0))*G2304-H2304,0))</f>
        <v/>
      </c>
      <c r="L2304" s="18">
        <f>IF(AND(B2304&amp;""="",F2304&amp;""=""),"",IF(I2304="تم التسليم",IFERROR(INDEX('المحافظات'!$B$5:$B$44,MATCH($E2304,'المحافظات'!$A$5:$A$44,0)),0),0))</f>
        <v/>
      </c>
      <c r="M2304" s="18">
        <f>IF(AND(B2304&amp;""="",F2304&amp;""=""),"",IFERROR(INDEX('المنتجات'!$C$5:$C$204,MATCH($F2304,'المنتجات'!$A$5:$A$204,0))*G2304,0))</f>
        <v/>
      </c>
      <c r="N2304" s="18">
        <f>IF(AND(B2304&amp;""="",F2304&amp;""=""),"",IF(I2304="تم التسليم",IFERROR(INDEX('المحافظات'!$C$5:$C$44,MATCH($E2304,'المحافظات'!$A$5:$A$44,0)),0),IF(I2304="مرتجع",IFERROR(INDEX('المحافظات'!$D$5:$D$44,MATCH($E2304,'المحافظات'!$A$5:$A$44,0)),0),0)))</f>
        <v/>
      </c>
      <c r="O2304" s="18">
        <f>IF(AND(B2304&amp;""="",F2304&amp;""=""),"",IF(I2304="تم التسليم",K2304+L2304-M2304-N2304,IF(I2304="مرتجع",-N2304,IF(I2304="ملغي",0,""))))</f>
        <v/>
      </c>
      <c r="P2304" s="6">
        <f>IF(AND(B2304&amp;""="",F2304&amp;""=""),"",IF(NOT(ISNUMBER(MATCH(F2304,'المنتجات'!$A$5:$A$204,0))),"كود المنتج غير معروف",IF(NOT(ISNUMBER(MATCH(E2304,'المحافظات'!$A$5:$A$44,0))),"المنطقة غير معروفة",IF(K2304&lt;0,"الخصم أكبر من قيمة الطلب",IF(I2304&amp;""="","اكتب الحالة","")))))</f>
        <v/>
      </c>
    </row>
    <row r="2305">
      <c r="A2305" s="17" t="n"/>
      <c r="B2305" s="5" t="n"/>
      <c r="C2305" s="5" t="n"/>
      <c r="D2305" s="13" t="n"/>
      <c r="E2305" s="5" t="n"/>
      <c r="F2305" s="5" t="n"/>
      <c r="G2305" s="15" t="n"/>
      <c r="H2305" s="14" t="n"/>
      <c r="I2305" s="5" t="n"/>
      <c r="J2305" s="6">
        <f>IF(AND(B2305&amp;""="",F2305&amp;""=""),"",IFERROR(INDEX('المنتجات'!$B$5:$B$204,MATCH($F2305,'المنتجات'!$A$5:$A$204,0))&amp;"",""))</f>
        <v/>
      </c>
      <c r="K2305" s="18">
        <f>IF(AND(B2305&amp;""="",F2305&amp;""=""),"",IFERROR(INDEX('المنتجات'!$D$5:$D$204,MATCH($F2305,'المنتجات'!$A$5:$A$204,0))*G2305-H2305,0))</f>
        <v/>
      </c>
      <c r="L2305" s="18">
        <f>IF(AND(B2305&amp;""="",F2305&amp;""=""),"",IF(I2305="تم التسليم",IFERROR(INDEX('المحافظات'!$B$5:$B$44,MATCH($E2305,'المحافظات'!$A$5:$A$44,0)),0),0))</f>
        <v/>
      </c>
      <c r="M2305" s="18">
        <f>IF(AND(B2305&amp;""="",F2305&amp;""=""),"",IFERROR(INDEX('المنتجات'!$C$5:$C$204,MATCH($F2305,'المنتجات'!$A$5:$A$204,0))*G2305,0))</f>
        <v/>
      </c>
      <c r="N2305" s="18">
        <f>IF(AND(B2305&amp;""="",F2305&amp;""=""),"",IF(I2305="تم التسليم",IFERROR(INDEX('المحافظات'!$C$5:$C$44,MATCH($E2305,'المحافظات'!$A$5:$A$44,0)),0),IF(I2305="مرتجع",IFERROR(INDEX('المحافظات'!$D$5:$D$44,MATCH($E2305,'المحافظات'!$A$5:$A$44,0)),0),0)))</f>
        <v/>
      </c>
      <c r="O2305" s="18">
        <f>IF(AND(B2305&amp;""="",F2305&amp;""=""),"",IF(I2305="تم التسليم",K2305+L2305-M2305-N2305,IF(I2305="مرتجع",-N2305,IF(I2305="ملغي",0,""))))</f>
        <v/>
      </c>
      <c r="P2305" s="6">
        <f>IF(AND(B2305&amp;""="",F2305&amp;""=""),"",IF(NOT(ISNUMBER(MATCH(F2305,'المنتجات'!$A$5:$A$204,0))),"كود المنتج غير معروف",IF(NOT(ISNUMBER(MATCH(E2305,'المحافظات'!$A$5:$A$44,0))),"المنطقة غير معروفة",IF(K2305&lt;0,"الخصم أكبر من قيمة الطلب",IF(I2305&amp;""="","اكتب الحالة","")))))</f>
        <v/>
      </c>
    </row>
    <row r="2306">
      <c r="A2306" s="17" t="n"/>
      <c r="B2306" s="5" t="n"/>
      <c r="C2306" s="5" t="n"/>
      <c r="D2306" s="13" t="n"/>
      <c r="E2306" s="5" t="n"/>
      <c r="F2306" s="5" t="n"/>
      <c r="G2306" s="15" t="n"/>
      <c r="H2306" s="14" t="n"/>
      <c r="I2306" s="5" t="n"/>
      <c r="J2306" s="6">
        <f>IF(AND(B2306&amp;""="",F2306&amp;""=""),"",IFERROR(INDEX('المنتجات'!$B$5:$B$204,MATCH($F2306,'المنتجات'!$A$5:$A$204,0))&amp;"",""))</f>
        <v/>
      </c>
      <c r="K2306" s="18">
        <f>IF(AND(B2306&amp;""="",F2306&amp;""=""),"",IFERROR(INDEX('المنتجات'!$D$5:$D$204,MATCH($F2306,'المنتجات'!$A$5:$A$204,0))*G2306-H2306,0))</f>
        <v/>
      </c>
      <c r="L2306" s="18">
        <f>IF(AND(B2306&amp;""="",F2306&amp;""=""),"",IF(I2306="تم التسليم",IFERROR(INDEX('المحافظات'!$B$5:$B$44,MATCH($E2306,'المحافظات'!$A$5:$A$44,0)),0),0))</f>
        <v/>
      </c>
      <c r="M2306" s="18">
        <f>IF(AND(B2306&amp;""="",F2306&amp;""=""),"",IFERROR(INDEX('المنتجات'!$C$5:$C$204,MATCH($F2306,'المنتجات'!$A$5:$A$204,0))*G2306,0))</f>
        <v/>
      </c>
      <c r="N2306" s="18">
        <f>IF(AND(B2306&amp;""="",F2306&amp;""=""),"",IF(I2306="تم التسليم",IFERROR(INDEX('المحافظات'!$C$5:$C$44,MATCH($E2306,'المحافظات'!$A$5:$A$44,0)),0),IF(I2306="مرتجع",IFERROR(INDEX('المحافظات'!$D$5:$D$44,MATCH($E2306,'المحافظات'!$A$5:$A$44,0)),0),0)))</f>
        <v/>
      </c>
      <c r="O2306" s="18">
        <f>IF(AND(B2306&amp;""="",F2306&amp;""=""),"",IF(I2306="تم التسليم",K2306+L2306-M2306-N2306,IF(I2306="مرتجع",-N2306,IF(I2306="ملغي",0,""))))</f>
        <v/>
      </c>
      <c r="P2306" s="6">
        <f>IF(AND(B2306&amp;""="",F2306&amp;""=""),"",IF(NOT(ISNUMBER(MATCH(F2306,'المنتجات'!$A$5:$A$204,0))),"كود المنتج غير معروف",IF(NOT(ISNUMBER(MATCH(E2306,'المحافظات'!$A$5:$A$44,0))),"المنطقة غير معروفة",IF(K2306&lt;0,"الخصم أكبر من قيمة الطلب",IF(I2306&amp;""="","اكتب الحالة","")))))</f>
        <v/>
      </c>
    </row>
    <row r="2307">
      <c r="A2307" s="17" t="n"/>
      <c r="B2307" s="5" t="n"/>
      <c r="C2307" s="5" t="n"/>
      <c r="D2307" s="13" t="n"/>
      <c r="E2307" s="5" t="n"/>
      <c r="F2307" s="5" t="n"/>
      <c r="G2307" s="15" t="n"/>
      <c r="H2307" s="14" t="n"/>
      <c r="I2307" s="5" t="n"/>
      <c r="J2307" s="6">
        <f>IF(AND(B2307&amp;""="",F2307&amp;""=""),"",IFERROR(INDEX('المنتجات'!$B$5:$B$204,MATCH($F2307,'المنتجات'!$A$5:$A$204,0))&amp;"",""))</f>
        <v/>
      </c>
      <c r="K2307" s="18">
        <f>IF(AND(B2307&amp;""="",F2307&amp;""=""),"",IFERROR(INDEX('المنتجات'!$D$5:$D$204,MATCH($F2307,'المنتجات'!$A$5:$A$204,0))*G2307-H2307,0))</f>
        <v/>
      </c>
      <c r="L2307" s="18">
        <f>IF(AND(B2307&amp;""="",F2307&amp;""=""),"",IF(I2307="تم التسليم",IFERROR(INDEX('المحافظات'!$B$5:$B$44,MATCH($E2307,'المحافظات'!$A$5:$A$44,0)),0),0))</f>
        <v/>
      </c>
      <c r="M2307" s="18">
        <f>IF(AND(B2307&amp;""="",F2307&amp;""=""),"",IFERROR(INDEX('المنتجات'!$C$5:$C$204,MATCH($F2307,'المنتجات'!$A$5:$A$204,0))*G2307,0))</f>
        <v/>
      </c>
      <c r="N2307" s="18">
        <f>IF(AND(B2307&amp;""="",F2307&amp;""=""),"",IF(I2307="تم التسليم",IFERROR(INDEX('المحافظات'!$C$5:$C$44,MATCH($E2307,'المحافظات'!$A$5:$A$44,0)),0),IF(I2307="مرتجع",IFERROR(INDEX('المحافظات'!$D$5:$D$44,MATCH($E2307,'المحافظات'!$A$5:$A$44,0)),0),0)))</f>
        <v/>
      </c>
      <c r="O2307" s="18">
        <f>IF(AND(B2307&amp;""="",F2307&amp;""=""),"",IF(I2307="تم التسليم",K2307+L2307-M2307-N2307,IF(I2307="مرتجع",-N2307,IF(I2307="ملغي",0,""))))</f>
        <v/>
      </c>
      <c r="P2307" s="6">
        <f>IF(AND(B2307&amp;""="",F2307&amp;""=""),"",IF(NOT(ISNUMBER(MATCH(F2307,'المنتجات'!$A$5:$A$204,0))),"كود المنتج غير معروف",IF(NOT(ISNUMBER(MATCH(E2307,'المحافظات'!$A$5:$A$44,0))),"المنطقة غير معروفة",IF(K2307&lt;0,"الخصم أكبر من قيمة الطلب",IF(I2307&amp;""="","اكتب الحالة","")))))</f>
        <v/>
      </c>
    </row>
    <row r="2308">
      <c r="A2308" s="17" t="n"/>
      <c r="B2308" s="5" t="n"/>
      <c r="C2308" s="5" t="n"/>
      <c r="D2308" s="13" t="n"/>
      <c r="E2308" s="5" t="n"/>
      <c r="F2308" s="5" t="n"/>
      <c r="G2308" s="15" t="n"/>
      <c r="H2308" s="14" t="n"/>
      <c r="I2308" s="5" t="n"/>
      <c r="J2308" s="6">
        <f>IF(AND(B2308&amp;""="",F2308&amp;""=""),"",IFERROR(INDEX('المنتجات'!$B$5:$B$204,MATCH($F2308,'المنتجات'!$A$5:$A$204,0))&amp;"",""))</f>
        <v/>
      </c>
      <c r="K2308" s="18">
        <f>IF(AND(B2308&amp;""="",F2308&amp;""=""),"",IFERROR(INDEX('المنتجات'!$D$5:$D$204,MATCH($F2308,'المنتجات'!$A$5:$A$204,0))*G2308-H2308,0))</f>
        <v/>
      </c>
      <c r="L2308" s="18">
        <f>IF(AND(B2308&amp;""="",F2308&amp;""=""),"",IF(I2308="تم التسليم",IFERROR(INDEX('المحافظات'!$B$5:$B$44,MATCH($E2308,'المحافظات'!$A$5:$A$44,0)),0),0))</f>
        <v/>
      </c>
      <c r="M2308" s="18">
        <f>IF(AND(B2308&amp;""="",F2308&amp;""=""),"",IFERROR(INDEX('المنتجات'!$C$5:$C$204,MATCH($F2308,'المنتجات'!$A$5:$A$204,0))*G2308,0))</f>
        <v/>
      </c>
      <c r="N2308" s="18">
        <f>IF(AND(B2308&amp;""="",F2308&amp;""=""),"",IF(I2308="تم التسليم",IFERROR(INDEX('المحافظات'!$C$5:$C$44,MATCH($E2308,'المحافظات'!$A$5:$A$44,0)),0),IF(I2308="مرتجع",IFERROR(INDEX('المحافظات'!$D$5:$D$44,MATCH($E2308,'المحافظات'!$A$5:$A$44,0)),0),0)))</f>
        <v/>
      </c>
      <c r="O2308" s="18">
        <f>IF(AND(B2308&amp;""="",F2308&amp;""=""),"",IF(I2308="تم التسليم",K2308+L2308-M2308-N2308,IF(I2308="مرتجع",-N2308,IF(I2308="ملغي",0,""))))</f>
        <v/>
      </c>
      <c r="P2308" s="6">
        <f>IF(AND(B2308&amp;""="",F2308&amp;""=""),"",IF(NOT(ISNUMBER(MATCH(F2308,'المنتجات'!$A$5:$A$204,0))),"كود المنتج غير معروف",IF(NOT(ISNUMBER(MATCH(E2308,'المحافظات'!$A$5:$A$44,0))),"المنطقة غير معروفة",IF(K2308&lt;0,"الخصم أكبر من قيمة الطلب",IF(I2308&amp;""="","اكتب الحالة","")))))</f>
        <v/>
      </c>
    </row>
    <row r="2309">
      <c r="A2309" s="17" t="n"/>
      <c r="B2309" s="5" t="n"/>
      <c r="C2309" s="5" t="n"/>
      <c r="D2309" s="13" t="n"/>
      <c r="E2309" s="5" t="n"/>
      <c r="F2309" s="5" t="n"/>
      <c r="G2309" s="15" t="n"/>
      <c r="H2309" s="14" t="n"/>
      <c r="I2309" s="5" t="n"/>
      <c r="J2309" s="6">
        <f>IF(AND(B2309&amp;""="",F2309&amp;""=""),"",IFERROR(INDEX('المنتجات'!$B$5:$B$204,MATCH($F2309,'المنتجات'!$A$5:$A$204,0))&amp;"",""))</f>
        <v/>
      </c>
      <c r="K2309" s="18">
        <f>IF(AND(B2309&amp;""="",F2309&amp;""=""),"",IFERROR(INDEX('المنتجات'!$D$5:$D$204,MATCH($F2309,'المنتجات'!$A$5:$A$204,0))*G2309-H2309,0))</f>
        <v/>
      </c>
      <c r="L2309" s="18">
        <f>IF(AND(B2309&amp;""="",F2309&amp;""=""),"",IF(I2309="تم التسليم",IFERROR(INDEX('المحافظات'!$B$5:$B$44,MATCH($E2309,'المحافظات'!$A$5:$A$44,0)),0),0))</f>
        <v/>
      </c>
      <c r="M2309" s="18">
        <f>IF(AND(B2309&amp;""="",F2309&amp;""=""),"",IFERROR(INDEX('المنتجات'!$C$5:$C$204,MATCH($F2309,'المنتجات'!$A$5:$A$204,0))*G2309,0))</f>
        <v/>
      </c>
      <c r="N2309" s="18">
        <f>IF(AND(B2309&amp;""="",F2309&amp;""=""),"",IF(I2309="تم التسليم",IFERROR(INDEX('المحافظات'!$C$5:$C$44,MATCH($E2309,'المحافظات'!$A$5:$A$44,0)),0),IF(I2309="مرتجع",IFERROR(INDEX('المحافظات'!$D$5:$D$44,MATCH($E2309,'المحافظات'!$A$5:$A$44,0)),0),0)))</f>
        <v/>
      </c>
      <c r="O2309" s="18">
        <f>IF(AND(B2309&amp;""="",F2309&amp;""=""),"",IF(I2309="تم التسليم",K2309+L2309-M2309-N2309,IF(I2309="مرتجع",-N2309,IF(I2309="ملغي",0,""))))</f>
        <v/>
      </c>
      <c r="P2309" s="6">
        <f>IF(AND(B2309&amp;""="",F2309&amp;""=""),"",IF(NOT(ISNUMBER(MATCH(F2309,'المنتجات'!$A$5:$A$204,0))),"كود المنتج غير معروف",IF(NOT(ISNUMBER(MATCH(E2309,'المحافظات'!$A$5:$A$44,0))),"المنطقة غير معروفة",IF(K2309&lt;0,"الخصم أكبر من قيمة الطلب",IF(I2309&amp;""="","اكتب الحالة","")))))</f>
        <v/>
      </c>
    </row>
    <row r="2310">
      <c r="A2310" s="17" t="n"/>
      <c r="B2310" s="5" t="n"/>
      <c r="C2310" s="5" t="n"/>
      <c r="D2310" s="13" t="n"/>
      <c r="E2310" s="5" t="n"/>
      <c r="F2310" s="5" t="n"/>
      <c r="G2310" s="15" t="n"/>
      <c r="H2310" s="14" t="n"/>
      <c r="I2310" s="5" t="n"/>
      <c r="J2310" s="6">
        <f>IF(AND(B2310&amp;""="",F2310&amp;""=""),"",IFERROR(INDEX('المنتجات'!$B$5:$B$204,MATCH($F2310,'المنتجات'!$A$5:$A$204,0))&amp;"",""))</f>
        <v/>
      </c>
      <c r="K2310" s="18">
        <f>IF(AND(B2310&amp;""="",F2310&amp;""=""),"",IFERROR(INDEX('المنتجات'!$D$5:$D$204,MATCH($F2310,'المنتجات'!$A$5:$A$204,0))*G2310-H2310,0))</f>
        <v/>
      </c>
      <c r="L2310" s="18">
        <f>IF(AND(B2310&amp;""="",F2310&amp;""=""),"",IF(I2310="تم التسليم",IFERROR(INDEX('المحافظات'!$B$5:$B$44,MATCH($E2310,'المحافظات'!$A$5:$A$44,0)),0),0))</f>
        <v/>
      </c>
      <c r="M2310" s="18">
        <f>IF(AND(B2310&amp;""="",F2310&amp;""=""),"",IFERROR(INDEX('المنتجات'!$C$5:$C$204,MATCH($F2310,'المنتجات'!$A$5:$A$204,0))*G2310,0))</f>
        <v/>
      </c>
      <c r="N2310" s="18">
        <f>IF(AND(B2310&amp;""="",F2310&amp;""=""),"",IF(I2310="تم التسليم",IFERROR(INDEX('المحافظات'!$C$5:$C$44,MATCH($E2310,'المحافظات'!$A$5:$A$44,0)),0),IF(I2310="مرتجع",IFERROR(INDEX('المحافظات'!$D$5:$D$44,MATCH($E2310,'المحافظات'!$A$5:$A$44,0)),0),0)))</f>
        <v/>
      </c>
      <c r="O2310" s="18">
        <f>IF(AND(B2310&amp;""="",F2310&amp;""=""),"",IF(I2310="تم التسليم",K2310+L2310-M2310-N2310,IF(I2310="مرتجع",-N2310,IF(I2310="ملغي",0,""))))</f>
        <v/>
      </c>
      <c r="P2310" s="6">
        <f>IF(AND(B2310&amp;""="",F2310&amp;""=""),"",IF(NOT(ISNUMBER(MATCH(F2310,'المنتجات'!$A$5:$A$204,0))),"كود المنتج غير معروف",IF(NOT(ISNUMBER(MATCH(E2310,'المحافظات'!$A$5:$A$44,0))),"المنطقة غير معروفة",IF(K2310&lt;0,"الخصم أكبر من قيمة الطلب",IF(I2310&amp;""="","اكتب الحالة","")))))</f>
        <v/>
      </c>
    </row>
    <row r="2311">
      <c r="A2311" s="17" t="n"/>
      <c r="B2311" s="5" t="n"/>
      <c r="C2311" s="5" t="n"/>
      <c r="D2311" s="13" t="n"/>
      <c r="E2311" s="5" t="n"/>
      <c r="F2311" s="5" t="n"/>
      <c r="G2311" s="15" t="n"/>
      <c r="H2311" s="14" t="n"/>
      <c r="I2311" s="5" t="n"/>
      <c r="J2311" s="6">
        <f>IF(AND(B2311&amp;""="",F2311&amp;""=""),"",IFERROR(INDEX('المنتجات'!$B$5:$B$204,MATCH($F2311,'المنتجات'!$A$5:$A$204,0))&amp;"",""))</f>
        <v/>
      </c>
      <c r="K2311" s="18">
        <f>IF(AND(B2311&amp;""="",F2311&amp;""=""),"",IFERROR(INDEX('المنتجات'!$D$5:$D$204,MATCH($F2311,'المنتجات'!$A$5:$A$204,0))*G2311-H2311,0))</f>
        <v/>
      </c>
      <c r="L2311" s="18">
        <f>IF(AND(B2311&amp;""="",F2311&amp;""=""),"",IF(I2311="تم التسليم",IFERROR(INDEX('المحافظات'!$B$5:$B$44,MATCH($E2311,'المحافظات'!$A$5:$A$44,0)),0),0))</f>
        <v/>
      </c>
      <c r="M2311" s="18">
        <f>IF(AND(B2311&amp;""="",F2311&amp;""=""),"",IFERROR(INDEX('المنتجات'!$C$5:$C$204,MATCH($F2311,'المنتجات'!$A$5:$A$204,0))*G2311,0))</f>
        <v/>
      </c>
      <c r="N2311" s="18">
        <f>IF(AND(B2311&amp;""="",F2311&amp;""=""),"",IF(I2311="تم التسليم",IFERROR(INDEX('المحافظات'!$C$5:$C$44,MATCH($E2311,'المحافظات'!$A$5:$A$44,0)),0),IF(I2311="مرتجع",IFERROR(INDEX('المحافظات'!$D$5:$D$44,MATCH($E2311,'المحافظات'!$A$5:$A$44,0)),0),0)))</f>
        <v/>
      </c>
      <c r="O2311" s="18">
        <f>IF(AND(B2311&amp;""="",F2311&amp;""=""),"",IF(I2311="تم التسليم",K2311+L2311-M2311-N2311,IF(I2311="مرتجع",-N2311,IF(I2311="ملغي",0,""))))</f>
        <v/>
      </c>
      <c r="P2311" s="6">
        <f>IF(AND(B2311&amp;""="",F2311&amp;""=""),"",IF(NOT(ISNUMBER(MATCH(F2311,'المنتجات'!$A$5:$A$204,0))),"كود المنتج غير معروف",IF(NOT(ISNUMBER(MATCH(E2311,'المحافظات'!$A$5:$A$44,0))),"المنطقة غير معروفة",IF(K2311&lt;0,"الخصم أكبر من قيمة الطلب",IF(I2311&amp;""="","اكتب الحالة","")))))</f>
        <v/>
      </c>
    </row>
    <row r="2312">
      <c r="A2312" s="17" t="n"/>
      <c r="B2312" s="5" t="n"/>
      <c r="C2312" s="5" t="n"/>
      <c r="D2312" s="13" t="n"/>
      <c r="E2312" s="5" t="n"/>
      <c r="F2312" s="5" t="n"/>
      <c r="G2312" s="15" t="n"/>
      <c r="H2312" s="14" t="n"/>
      <c r="I2312" s="5" t="n"/>
      <c r="J2312" s="6">
        <f>IF(AND(B2312&amp;""="",F2312&amp;""=""),"",IFERROR(INDEX('المنتجات'!$B$5:$B$204,MATCH($F2312,'المنتجات'!$A$5:$A$204,0))&amp;"",""))</f>
        <v/>
      </c>
      <c r="K2312" s="18">
        <f>IF(AND(B2312&amp;""="",F2312&amp;""=""),"",IFERROR(INDEX('المنتجات'!$D$5:$D$204,MATCH($F2312,'المنتجات'!$A$5:$A$204,0))*G2312-H2312,0))</f>
        <v/>
      </c>
      <c r="L2312" s="18">
        <f>IF(AND(B2312&amp;""="",F2312&amp;""=""),"",IF(I2312="تم التسليم",IFERROR(INDEX('المحافظات'!$B$5:$B$44,MATCH($E2312,'المحافظات'!$A$5:$A$44,0)),0),0))</f>
        <v/>
      </c>
      <c r="M2312" s="18">
        <f>IF(AND(B2312&amp;""="",F2312&amp;""=""),"",IFERROR(INDEX('المنتجات'!$C$5:$C$204,MATCH($F2312,'المنتجات'!$A$5:$A$204,0))*G2312,0))</f>
        <v/>
      </c>
      <c r="N2312" s="18">
        <f>IF(AND(B2312&amp;""="",F2312&amp;""=""),"",IF(I2312="تم التسليم",IFERROR(INDEX('المحافظات'!$C$5:$C$44,MATCH($E2312,'المحافظات'!$A$5:$A$44,0)),0),IF(I2312="مرتجع",IFERROR(INDEX('المحافظات'!$D$5:$D$44,MATCH($E2312,'المحافظات'!$A$5:$A$44,0)),0),0)))</f>
        <v/>
      </c>
      <c r="O2312" s="18">
        <f>IF(AND(B2312&amp;""="",F2312&amp;""=""),"",IF(I2312="تم التسليم",K2312+L2312-M2312-N2312,IF(I2312="مرتجع",-N2312,IF(I2312="ملغي",0,""))))</f>
        <v/>
      </c>
      <c r="P2312" s="6">
        <f>IF(AND(B2312&amp;""="",F2312&amp;""=""),"",IF(NOT(ISNUMBER(MATCH(F2312,'المنتجات'!$A$5:$A$204,0))),"كود المنتج غير معروف",IF(NOT(ISNUMBER(MATCH(E2312,'المحافظات'!$A$5:$A$44,0))),"المنطقة غير معروفة",IF(K2312&lt;0,"الخصم أكبر من قيمة الطلب",IF(I2312&amp;""="","اكتب الحالة","")))))</f>
        <v/>
      </c>
    </row>
    <row r="2313">
      <c r="A2313" s="17" t="n"/>
      <c r="B2313" s="5" t="n"/>
      <c r="C2313" s="5" t="n"/>
      <c r="D2313" s="13" t="n"/>
      <c r="E2313" s="5" t="n"/>
      <c r="F2313" s="5" t="n"/>
      <c r="G2313" s="15" t="n"/>
      <c r="H2313" s="14" t="n"/>
      <c r="I2313" s="5" t="n"/>
      <c r="J2313" s="6">
        <f>IF(AND(B2313&amp;""="",F2313&amp;""=""),"",IFERROR(INDEX('المنتجات'!$B$5:$B$204,MATCH($F2313,'المنتجات'!$A$5:$A$204,0))&amp;"",""))</f>
        <v/>
      </c>
      <c r="K2313" s="18">
        <f>IF(AND(B2313&amp;""="",F2313&amp;""=""),"",IFERROR(INDEX('المنتجات'!$D$5:$D$204,MATCH($F2313,'المنتجات'!$A$5:$A$204,0))*G2313-H2313,0))</f>
        <v/>
      </c>
      <c r="L2313" s="18">
        <f>IF(AND(B2313&amp;""="",F2313&amp;""=""),"",IF(I2313="تم التسليم",IFERROR(INDEX('المحافظات'!$B$5:$B$44,MATCH($E2313,'المحافظات'!$A$5:$A$44,0)),0),0))</f>
        <v/>
      </c>
      <c r="M2313" s="18">
        <f>IF(AND(B2313&amp;""="",F2313&amp;""=""),"",IFERROR(INDEX('المنتجات'!$C$5:$C$204,MATCH($F2313,'المنتجات'!$A$5:$A$204,0))*G2313,0))</f>
        <v/>
      </c>
      <c r="N2313" s="18">
        <f>IF(AND(B2313&amp;""="",F2313&amp;""=""),"",IF(I2313="تم التسليم",IFERROR(INDEX('المحافظات'!$C$5:$C$44,MATCH($E2313,'المحافظات'!$A$5:$A$44,0)),0),IF(I2313="مرتجع",IFERROR(INDEX('المحافظات'!$D$5:$D$44,MATCH($E2313,'المحافظات'!$A$5:$A$44,0)),0),0)))</f>
        <v/>
      </c>
      <c r="O2313" s="18">
        <f>IF(AND(B2313&amp;""="",F2313&amp;""=""),"",IF(I2313="تم التسليم",K2313+L2313-M2313-N2313,IF(I2313="مرتجع",-N2313,IF(I2313="ملغي",0,""))))</f>
        <v/>
      </c>
      <c r="P2313" s="6">
        <f>IF(AND(B2313&amp;""="",F2313&amp;""=""),"",IF(NOT(ISNUMBER(MATCH(F2313,'المنتجات'!$A$5:$A$204,0))),"كود المنتج غير معروف",IF(NOT(ISNUMBER(MATCH(E2313,'المحافظات'!$A$5:$A$44,0))),"المنطقة غير معروفة",IF(K2313&lt;0,"الخصم أكبر من قيمة الطلب",IF(I2313&amp;""="","اكتب الحالة","")))))</f>
        <v/>
      </c>
    </row>
    <row r="2314">
      <c r="A2314" s="17" t="n"/>
      <c r="B2314" s="5" t="n"/>
      <c r="C2314" s="5" t="n"/>
      <c r="D2314" s="13" t="n"/>
      <c r="E2314" s="5" t="n"/>
      <c r="F2314" s="5" t="n"/>
      <c r="G2314" s="15" t="n"/>
      <c r="H2314" s="14" t="n"/>
      <c r="I2314" s="5" t="n"/>
      <c r="J2314" s="6">
        <f>IF(AND(B2314&amp;""="",F2314&amp;""=""),"",IFERROR(INDEX('المنتجات'!$B$5:$B$204,MATCH($F2314,'المنتجات'!$A$5:$A$204,0))&amp;"",""))</f>
        <v/>
      </c>
      <c r="K2314" s="18">
        <f>IF(AND(B2314&amp;""="",F2314&amp;""=""),"",IFERROR(INDEX('المنتجات'!$D$5:$D$204,MATCH($F2314,'المنتجات'!$A$5:$A$204,0))*G2314-H2314,0))</f>
        <v/>
      </c>
      <c r="L2314" s="18">
        <f>IF(AND(B2314&amp;""="",F2314&amp;""=""),"",IF(I2314="تم التسليم",IFERROR(INDEX('المحافظات'!$B$5:$B$44,MATCH($E2314,'المحافظات'!$A$5:$A$44,0)),0),0))</f>
        <v/>
      </c>
      <c r="M2314" s="18">
        <f>IF(AND(B2314&amp;""="",F2314&amp;""=""),"",IFERROR(INDEX('المنتجات'!$C$5:$C$204,MATCH($F2314,'المنتجات'!$A$5:$A$204,0))*G2314,0))</f>
        <v/>
      </c>
      <c r="N2314" s="18">
        <f>IF(AND(B2314&amp;""="",F2314&amp;""=""),"",IF(I2314="تم التسليم",IFERROR(INDEX('المحافظات'!$C$5:$C$44,MATCH($E2314,'المحافظات'!$A$5:$A$44,0)),0),IF(I2314="مرتجع",IFERROR(INDEX('المحافظات'!$D$5:$D$44,MATCH($E2314,'المحافظات'!$A$5:$A$44,0)),0),0)))</f>
        <v/>
      </c>
      <c r="O2314" s="18">
        <f>IF(AND(B2314&amp;""="",F2314&amp;""=""),"",IF(I2314="تم التسليم",K2314+L2314-M2314-N2314,IF(I2314="مرتجع",-N2314,IF(I2314="ملغي",0,""))))</f>
        <v/>
      </c>
      <c r="P2314" s="6">
        <f>IF(AND(B2314&amp;""="",F2314&amp;""=""),"",IF(NOT(ISNUMBER(MATCH(F2314,'المنتجات'!$A$5:$A$204,0))),"كود المنتج غير معروف",IF(NOT(ISNUMBER(MATCH(E2314,'المحافظات'!$A$5:$A$44,0))),"المنطقة غير معروفة",IF(K2314&lt;0,"الخصم أكبر من قيمة الطلب",IF(I2314&amp;""="","اكتب الحالة","")))))</f>
        <v/>
      </c>
    </row>
    <row r="2315">
      <c r="A2315" s="17" t="n"/>
      <c r="B2315" s="5" t="n"/>
      <c r="C2315" s="5" t="n"/>
      <c r="D2315" s="13" t="n"/>
      <c r="E2315" s="5" t="n"/>
      <c r="F2315" s="5" t="n"/>
      <c r="G2315" s="15" t="n"/>
      <c r="H2315" s="14" t="n"/>
      <c r="I2315" s="5" t="n"/>
      <c r="J2315" s="6">
        <f>IF(AND(B2315&amp;""="",F2315&amp;""=""),"",IFERROR(INDEX('المنتجات'!$B$5:$B$204,MATCH($F2315,'المنتجات'!$A$5:$A$204,0))&amp;"",""))</f>
        <v/>
      </c>
      <c r="K2315" s="18">
        <f>IF(AND(B2315&amp;""="",F2315&amp;""=""),"",IFERROR(INDEX('المنتجات'!$D$5:$D$204,MATCH($F2315,'المنتجات'!$A$5:$A$204,0))*G2315-H2315,0))</f>
        <v/>
      </c>
      <c r="L2315" s="18">
        <f>IF(AND(B2315&amp;""="",F2315&amp;""=""),"",IF(I2315="تم التسليم",IFERROR(INDEX('المحافظات'!$B$5:$B$44,MATCH($E2315,'المحافظات'!$A$5:$A$44,0)),0),0))</f>
        <v/>
      </c>
      <c r="M2315" s="18">
        <f>IF(AND(B2315&amp;""="",F2315&amp;""=""),"",IFERROR(INDEX('المنتجات'!$C$5:$C$204,MATCH($F2315,'المنتجات'!$A$5:$A$204,0))*G2315,0))</f>
        <v/>
      </c>
      <c r="N2315" s="18">
        <f>IF(AND(B2315&amp;""="",F2315&amp;""=""),"",IF(I2315="تم التسليم",IFERROR(INDEX('المحافظات'!$C$5:$C$44,MATCH($E2315,'المحافظات'!$A$5:$A$44,0)),0),IF(I2315="مرتجع",IFERROR(INDEX('المحافظات'!$D$5:$D$44,MATCH($E2315,'المحافظات'!$A$5:$A$44,0)),0),0)))</f>
        <v/>
      </c>
      <c r="O2315" s="18">
        <f>IF(AND(B2315&amp;""="",F2315&amp;""=""),"",IF(I2315="تم التسليم",K2315+L2315-M2315-N2315,IF(I2315="مرتجع",-N2315,IF(I2315="ملغي",0,""))))</f>
        <v/>
      </c>
      <c r="P2315" s="6">
        <f>IF(AND(B2315&amp;""="",F2315&amp;""=""),"",IF(NOT(ISNUMBER(MATCH(F2315,'المنتجات'!$A$5:$A$204,0))),"كود المنتج غير معروف",IF(NOT(ISNUMBER(MATCH(E2315,'المحافظات'!$A$5:$A$44,0))),"المنطقة غير معروفة",IF(K2315&lt;0,"الخصم أكبر من قيمة الطلب",IF(I2315&amp;""="","اكتب الحالة","")))))</f>
        <v/>
      </c>
    </row>
    <row r="2316">
      <c r="A2316" s="17" t="n"/>
      <c r="B2316" s="5" t="n"/>
      <c r="C2316" s="5" t="n"/>
      <c r="D2316" s="13" t="n"/>
      <c r="E2316" s="5" t="n"/>
      <c r="F2316" s="5" t="n"/>
      <c r="G2316" s="15" t="n"/>
      <c r="H2316" s="14" t="n"/>
      <c r="I2316" s="5" t="n"/>
      <c r="J2316" s="6">
        <f>IF(AND(B2316&amp;""="",F2316&amp;""=""),"",IFERROR(INDEX('المنتجات'!$B$5:$B$204,MATCH($F2316,'المنتجات'!$A$5:$A$204,0))&amp;"",""))</f>
        <v/>
      </c>
      <c r="K2316" s="18">
        <f>IF(AND(B2316&amp;""="",F2316&amp;""=""),"",IFERROR(INDEX('المنتجات'!$D$5:$D$204,MATCH($F2316,'المنتجات'!$A$5:$A$204,0))*G2316-H2316,0))</f>
        <v/>
      </c>
      <c r="L2316" s="18">
        <f>IF(AND(B2316&amp;""="",F2316&amp;""=""),"",IF(I2316="تم التسليم",IFERROR(INDEX('المحافظات'!$B$5:$B$44,MATCH($E2316,'المحافظات'!$A$5:$A$44,0)),0),0))</f>
        <v/>
      </c>
      <c r="M2316" s="18">
        <f>IF(AND(B2316&amp;""="",F2316&amp;""=""),"",IFERROR(INDEX('المنتجات'!$C$5:$C$204,MATCH($F2316,'المنتجات'!$A$5:$A$204,0))*G2316,0))</f>
        <v/>
      </c>
      <c r="N2316" s="18">
        <f>IF(AND(B2316&amp;""="",F2316&amp;""=""),"",IF(I2316="تم التسليم",IFERROR(INDEX('المحافظات'!$C$5:$C$44,MATCH($E2316,'المحافظات'!$A$5:$A$44,0)),0),IF(I2316="مرتجع",IFERROR(INDEX('المحافظات'!$D$5:$D$44,MATCH($E2316,'المحافظات'!$A$5:$A$44,0)),0),0)))</f>
        <v/>
      </c>
      <c r="O2316" s="18">
        <f>IF(AND(B2316&amp;""="",F2316&amp;""=""),"",IF(I2316="تم التسليم",K2316+L2316-M2316-N2316,IF(I2316="مرتجع",-N2316,IF(I2316="ملغي",0,""))))</f>
        <v/>
      </c>
      <c r="P2316" s="6">
        <f>IF(AND(B2316&amp;""="",F2316&amp;""=""),"",IF(NOT(ISNUMBER(MATCH(F2316,'المنتجات'!$A$5:$A$204,0))),"كود المنتج غير معروف",IF(NOT(ISNUMBER(MATCH(E2316,'المحافظات'!$A$5:$A$44,0))),"المنطقة غير معروفة",IF(K2316&lt;0,"الخصم أكبر من قيمة الطلب",IF(I2316&amp;""="","اكتب الحالة","")))))</f>
        <v/>
      </c>
    </row>
    <row r="2317">
      <c r="A2317" s="17" t="n"/>
      <c r="B2317" s="5" t="n"/>
      <c r="C2317" s="5" t="n"/>
      <c r="D2317" s="13" t="n"/>
      <c r="E2317" s="5" t="n"/>
      <c r="F2317" s="5" t="n"/>
      <c r="G2317" s="15" t="n"/>
      <c r="H2317" s="14" t="n"/>
      <c r="I2317" s="5" t="n"/>
      <c r="J2317" s="6">
        <f>IF(AND(B2317&amp;""="",F2317&amp;""=""),"",IFERROR(INDEX('المنتجات'!$B$5:$B$204,MATCH($F2317,'المنتجات'!$A$5:$A$204,0))&amp;"",""))</f>
        <v/>
      </c>
      <c r="K2317" s="18">
        <f>IF(AND(B2317&amp;""="",F2317&amp;""=""),"",IFERROR(INDEX('المنتجات'!$D$5:$D$204,MATCH($F2317,'المنتجات'!$A$5:$A$204,0))*G2317-H2317,0))</f>
        <v/>
      </c>
      <c r="L2317" s="18">
        <f>IF(AND(B2317&amp;""="",F2317&amp;""=""),"",IF(I2317="تم التسليم",IFERROR(INDEX('المحافظات'!$B$5:$B$44,MATCH($E2317,'المحافظات'!$A$5:$A$44,0)),0),0))</f>
        <v/>
      </c>
      <c r="M2317" s="18">
        <f>IF(AND(B2317&amp;""="",F2317&amp;""=""),"",IFERROR(INDEX('المنتجات'!$C$5:$C$204,MATCH($F2317,'المنتجات'!$A$5:$A$204,0))*G2317,0))</f>
        <v/>
      </c>
      <c r="N2317" s="18">
        <f>IF(AND(B2317&amp;""="",F2317&amp;""=""),"",IF(I2317="تم التسليم",IFERROR(INDEX('المحافظات'!$C$5:$C$44,MATCH($E2317,'المحافظات'!$A$5:$A$44,0)),0),IF(I2317="مرتجع",IFERROR(INDEX('المحافظات'!$D$5:$D$44,MATCH($E2317,'المحافظات'!$A$5:$A$44,0)),0),0)))</f>
        <v/>
      </c>
      <c r="O2317" s="18">
        <f>IF(AND(B2317&amp;""="",F2317&amp;""=""),"",IF(I2317="تم التسليم",K2317+L2317-M2317-N2317,IF(I2317="مرتجع",-N2317,IF(I2317="ملغي",0,""))))</f>
        <v/>
      </c>
      <c r="P2317" s="6">
        <f>IF(AND(B2317&amp;""="",F2317&amp;""=""),"",IF(NOT(ISNUMBER(MATCH(F2317,'المنتجات'!$A$5:$A$204,0))),"كود المنتج غير معروف",IF(NOT(ISNUMBER(MATCH(E2317,'المحافظات'!$A$5:$A$44,0))),"المنطقة غير معروفة",IF(K2317&lt;0,"الخصم أكبر من قيمة الطلب",IF(I2317&amp;""="","اكتب الحالة","")))))</f>
        <v/>
      </c>
    </row>
    <row r="2318">
      <c r="A2318" s="17" t="n"/>
      <c r="B2318" s="5" t="n"/>
      <c r="C2318" s="5" t="n"/>
      <c r="D2318" s="13" t="n"/>
      <c r="E2318" s="5" t="n"/>
      <c r="F2318" s="5" t="n"/>
      <c r="G2318" s="15" t="n"/>
      <c r="H2318" s="14" t="n"/>
      <c r="I2318" s="5" t="n"/>
      <c r="J2318" s="6">
        <f>IF(AND(B2318&amp;""="",F2318&amp;""=""),"",IFERROR(INDEX('المنتجات'!$B$5:$B$204,MATCH($F2318,'المنتجات'!$A$5:$A$204,0))&amp;"",""))</f>
        <v/>
      </c>
      <c r="K2318" s="18">
        <f>IF(AND(B2318&amp;""="",F2318&amp;""=""),"",IFERROR(INDEX('المنتجات'!$D$5:$D$204,MATCH($F2318,'المنتجات'!$A$5:$A$204,0))*G2318-H2318,0))</f>
        <v/>
      </c>
      <c r="L2318" s="18">
        <f>IF(AND(B2318&amp;""="",F2318&amp;""=""),"",IF(I2318="تم التسليم",IFERROR(INDEX('المحافظات'!$B$5:$B$44,MATCH($E2318,'المحافظات'!$A$5:$A$44,0)),0),0))</f>
        <v/>
      </c>
      <c r="M2318" s="18">
        <f>IF(AND(B2318&amp;""="",F2318&amp;""=""),"",IFERROR(INDEX('المنتجات'!$C$5:$C$204,MATCH($F2318,'المنتجات'!$A$5:$A$204,0))*G2318,0))</f>
        <v/>
      </c>
      <c r="N2318" s="18">
        <f>IF(AND(B2318&amp;""="",F2318&amp;""=""),"",IF(I2318="تم التسليم",IFERROR(INDEX('المحافظات'!$C$5:$C$44,MATCH($E2318,'المحافظات'!$A$5:$A$44,0)),0),IF(I2318="مرتجع",IFERROR(INDEX('المحافظات'!$D$5:$D$44,MATCH($E2318,'المحافظات'!$A$5:$A$44,0)),0),0)))</f>
        <v/>
      </c>
      <c r="O2318" s="18">
        <f>IF(AND(B2318&amp;""="",F2318&amp;""=""),"",IF(I2318="تم التسليم",K2318+L2318-M2318-N2318,IF(I2318="مرتجع",-N2318,IF(I2318="ملغي",0,""))))</f>
        <v/>
      </c>
      <c r="P2318" s="6">
        <f>IF(AND(B2318&amp;""="",F2318&amp;""=""),"",IF(NOT(ISNUMBER(MATCH(F2318,'المنتجات'!$A$5:$A$204,0))),"كود المنتج غير معروف",IF(NOT(ISNUMBER(MATCH(E2318,'المحافظات'!$A$5:$A$44,0))),"المنطقة غير معروفة",IF(K2318&lt;0,"الخصم أكبر من قيمة الطلب",IF(I2318&amp;""="","اكتب الحالة","")))))</f>
        <v/>
      </c>
    </row>
    <row r="2319">
      <c r="A2319" s="17" t="n"/>
      <c r="B2319" s="5" t="n"/>
      <c r="C2319" s="5" t="n"/>
      <c r="D2319" s="13" t="n"/>
      <c r="E2319" s="5" t="n"/>
      <c r="F2319" s="5" t="n"/>
      <c r="G2319" s="15" t="n"/>
      <c r="H2319" s="14" t="n"/>
      <c r="I2319" s="5" t="n"/>
      <c r="J2319" s="6">
        <f>IF(AND(B2319&amp;""="",F2319&amp;""=""),"",IFERROR(INDEX('المنتجات'!$B$5:$B$204,MATCH($F2319,'المنتجات'!$A$5:$A$204,0))&amp;"",""))</f>
        <v/>
      </c>
      <c r="K2319" s="18">
        <f>IF(AND(B2319&amp;""="",F2319&amp;""=""),"",IFERROR(INDEX('المنتجات'!$D$5:$D$204,MATCH($F2319,'المنتجات'!$A$5:$A$204,0))*G2319-H2319,0))</f>
        <v/>
      </c>
      <c r="L2319" s="18">
        <f>IF(AND(B2319&amp;""="",F2319&amp;""=""),"",IF(I2319="تم التسليم",IFERROR(INDEX('المحافظات'!$B$5:$B$44,MATCH($E2319,'المحافظات'!$A$5:$A$44,0)),0),0))</f>
        <v/>
      </c>
      <c r="M2319" s="18">
        <f>IF(AND(B2319&amp;""="",F2319&amp;""=""),"",IFERROR(INDEX('المنتجات'!$C$5:$C$204,MATCH($F2319,'المنتجات'!$A$5:$A$204,0))*G2319,0))</f>
        <v/>
      </c>
      <c r="N2319" s="18">
        <f>IF(AND(B2319&amp;""="",F2319&amp;""=""),"",IF(I2319="تم التسليم",IFERROR(INDEX('المحافظات'!$C$5:$C$44,MATCH($E2319,'المحافظات'!$A$5:$A$44,0)),0),IF(I2319="مرتجع",IFERROR(INDEX('المحافظات'!$D$5:$D$44,MATCH($E2319,'المحافظات'!$A$5:$A$44,0)),0),0)))</f>
        <v/>
      </c>
      <c r="O2319" s="18">
        <f>IF(AND(B2319&amp;""="",F2319&amp;""=""),"",IF(I2319="تم التسليم",K2319+L2319-M2319-N2319,IF(I2319="مرتجع",-N2319,IF(I2319="ملغي",0,""))))</f>
        <v/>
      </c>
      <c r="P2319" s="6">
        <f>IF(AND(B2319&amp;""="",F2319&amp;""=""),"",IF(NOT(ISNUMBER(MATCH(F2319,'المنتجات'!$A$5:$A$204,0))),"كود المنتج غير معروف",IF(NOT(ISNUMBER(MATCH(E2319,'المحافظات'!$A$5:$A$44,0))),"المنطقة غير معروفة",IF(K2319&lt;0,"الخصم أكبر من قيمة الطلب",IF(I2319&amp;""="","اكتب الحالة","")))))</f>
        <v/>
      </c>
    </row>
    <row r="2320">
      <c r="A2320" s="17" t="n"/>
      <c r="B2320" s="5" t="n"/>
      <c r="C2320" s="5" t="n"/>
      <c r="D2320" s="13" t="n"/>
      <c r="E2320" s="5" t="n"/>
      <c r="F2320" s="5" t="n"/>
      <c r="G2320" s="15" t="n"/>
      <c r="H2320" s="14" t="n"/>
      <c r="I2320" s="5" t="n"/>
      <c r="J2320" s="6">
        <f>IF(AND(B2320&amp;""="",F2320&amp;""=""),"",IFERROR(INDEX('المنتجات'!$B$5:$B$204,MATCH($F2320,'المنتجات'!$A$5:$A$204,0))&amp;"",""))</f>
        <v/>
      </c>
      <c r="K2320" s="18">
        <f>IF(AND(B2320&amp;""="",F2320&amp;""=""),"",IFERROR(INDEX('المنتجات'!$D$5:$D$204,MATCH($F2320,'المنتجات'!$A$5:$A$204,0))*G2320-H2320,0))</f>
        <v/>
      </c>
      <c r="L2320" s="18">
        <f>IF(AND(B2320&amp;""="",F2320&amp;""=""),"",IF(I2320="تم التسليم",IFERROR(INDEX('المحافظات'!$B$5:$B$44,MATCH($E2320,'المحافظات'!$A$5:$A$44,0)),0),0))</f>
        <v/>
      </c>
      <c r="M2320" s="18">
        <f>IF(AND(B2320&amp;""="",F2320&amp;""=""),"",IFERROR(INDEX('المنتجات'!$C$5:$C$204,MATCH($F2320,'المنتجات'!$A$5:$A$204,0))*G2320,0))</f>
        <v/>
      </c>
      <c r="N2320" s="18">
        <f>IF(AND(B2320&amp;""="",F2320&amp;""=""),"",IF(I2320="تم التسليم",IFERROR(INDEX('المحافظات'!$C$5:$C$44,MATCH($E2320,'المحافظات'!$A$5:$A$44,0)),0),IF(I2320="مرتجع",IFERROR(INDEX('المحافظات'!$D$5:$D$44,MATCH($E2320,'المحافظات'!$A$5:$A$44,0)),0),0)))</f>
        <v/>
      </c>
      <c r="O2320" s="18">
        <f>IF(AND(B2320&amp;""="",F2320&amp;""=""),"",IF(I2320="تم التسليم",K2320+L2320-M2320-N2320,IF(I2320="مرتجع",-N2320,IF(I2320="ملغي",0,""))))</f>
        <v/>
      </c>
      <c r="P2320" s="6">
        <f>IF(AND(B2320&amp;""="",F2320&amp;""=""),"",IF(NOT(ISNUMBER(MATCH(F2320,'المنتجات'!$A$5:$A$204,0))),"كود المنتج غير معروف",IF(NOT(ISNUMBER(MATCH(E2320,'المحافظات'!$A$5:$A$44,0))),"المنطقة غير معروفة",IF(K2320&lt;0,"الخصم أكبر من قيمة الطلب",IF(I2320&amp;""="","اكتب الحالة","")))))</f>
        <v/>
      </c>
    </row>
    <row r="2321">
      <c r="A2321" s="17" t="n"/>
      <c r="B2321" s="5" t="n"/>
      <c r="C2321" s="5" t="n"/>
      <c r="D2321" s="13" t="n"/>
      <c r="E2321" s="5" t="n"/>
      <c r="F2321" s="5" t="n"/>
      <c r="G2321" s="15" t="n"/>
      <c r="H2321" s="14" t="n"/>
      <c r="I2321" s="5" t="n"/>
      <c r="J2321" s="6">
        <f>IF(AND(B2321&amp;""="",F2321&amp;""=""),"",IFERROR(INDEX('المنتجات'!$B$5:$B$204,MATCH($F2321,'المنتجات'!$A$5:$A$204,0))&amp;"",""))</f>
        <v/>
      </c>
      <c r="K2321" s="18">
        <f>IF(AND(B2321&amp;""="",F2321&amp;""=""),"",IFERROR(INDEX('المنتجات'!$D$5:$D$204,MATCH($F2321,'المنتجات'!$A$5:$A$204,0))*G2321-H2321,0))</f>
        <v/>
      </c>
      <c r="L2321" s="18">
        <f>IF(AND(B2321&amp;""="",F2321&amp;""=""),"",IF(I2321="تم التسليم",IFERROR(INDEX('المحافظات'!$B$5:$B$44,MATCH($E2321,'المحافظات'!$A$5:$A$44,0)),0),0))</f>
        <v/>
      </c>
      <c r="M2321" s="18">
        <f>IF(AND(B2321&amp;""="",F2321&amp;""=""),"",IFERROR(INDEX('المنتجات'!$C$5:$C$204,MATCH($F2321,'المنتجات'!$A$5:$A$204,0))*G2321,0))</f>
        <v/>
      </c>
      <c r="N2321" s="18">
        <f>IF(AND(B2321&amp;""="",F2321&amp;""=""),"",IF(I2321="تم التسليم",IFERROR(INDEX('المحافظات'!$C$5:$C$44,MATCH($E2321,'المحافظات'!$A$5:$A$44,0)),0),IF(I2321="مرتجع",IFERROR(INDEX('المحافظات'!$D$5:$D$44,MATCH($E2321,'المحافظات'!$A$5:$A$44,0)),0),0)))</f>
        <v/>
      </c>
      <c r="O2321" s="18">
        <f>IF(AND(B2321&amp;""="",F2321&amp;""=""),"",IF(I2321="تم التسليم",K2321+L2321-M2321-N2321,IF(I2321="مرتجع",-N2321,IF(I2321="ملغي",0,""))))</f>
        <v/>
      </c>
      <c r="P2321" s="6">
        <f>IF(AND(B2321&amp;""="",F2321&amp;""=""),"",IF(NOT(ISNUMBER(MATCH(F2321,'المنتجات'!$A$5:$A$204,0))),"كود المنتج غير معروف",IF(NOT(ISNUMBER(MATCH(E2321,'المحافظات'!$A$5:$A$44,0))),"المنطقة غير معروفة",IF(K2321&lt;0,"الخصم أكبر من قيمة الطلب",IF(I2321&amp;""="","اكتب الحالة","")))))</f>
        <v/>
      </c>
    </row>
    <row r="2322">
      <c r="A2322" s="17" t="n"/>
      <c r="B2322" s="5" t="n"/>
      <c r="C2322" s="5" t="n"/>
      <c r="D2322" s="13" t="n"/>
      <c r="E2322" s="5" t="n"/>
      <c r="F2322" s="5" t="n"/>
      <c r="G2322" s="15" t="n"/>
      <c r="H2322" s="14" t="n"/>
      <c r="I2322" s="5" t="n"/>
      <c r="J2322" s="6">
        <f>IF(AND(B2322&amp;""="",F2322&amp;""=""),"",IFERROR(INDEX('المنتجات'!$B$5:$B$204,MATCH($F2322,'المنتجات'!$A$5:$A$204,0))&amp;"",""))</f>
        <v/>
      </c>
      <c r="K2322" s="18">
        <f>IF(AND(B2322&amp;""="",F2322&amp;""=""),"",IFERROR(INDEX('المنتجات'!$D$5:$D$204,MATCH($F2322,'المنتجات'!$A$5:$A$204,0))*G2322-H2322,0))</f>
        <v/>
      </c>
      <c r="L2322" s="18">
        <f>IF(AND(B2322&amp;""="",F2322&amp;""=""),"",IF(I2322="تم التسليم",IFERROR(INDEX('المحافظات'!$B$5:$B$44,MATCH($E2322,'المحافظات'!$A$5:$A$44,0)),0),0))</f>
        <v/>
      </c>
      <c r="M2322" s="18">
        <f>IF(AND(B2322&amp;""="",F2322&amp;""=""),"",IFERROR(INDEX('المنتجات'!$C$5:$C$204,MATCH($F2322,'المنتجات'!$A$5:$A$204,0))*G2322,0))</f>
        <v/>
      </c>
      <c r="N2322" s="18">
        <f>IF(AND(B2322&amp;""="",F2322&amp;""=""),"",IF(I2322="تم التسليم",IFERROR(INDEX('المحافظات'!$C$5:$C$44,MATCH($E2322,'المحافظات'!$A$5:$A$44,0)),0),IF(I2322="مرتجع",IFERROR(INDEX('المحافظات'!$D$5:$D$44,MATCH($E2322,'المحافظات'!$A$5:$A$44,0)),0),0)))</f>
        <v/>
      </c>
      <c r="O2322" s="18">
        <f>IF(AND(B2322&amp;""="",F2322&amp;""=""),"",IF(I2322="تم التسليم",K2322+L2322-M2322-N2322,IF(I2322="مرتجع",-N2322,IF(I2322="ملغي",0,""))))</f>
        <v/>
      </c>
      <c r="P2322" s="6">
        <f>IF(AND(B2322&amp;""="",F2322&amp;""=""),"",IF(NOT(ISNUMBER(MATCH(F2322,'المنتجات'!$A$5:$A$204,0))),"كود المنتج غير معروف",IF(NOT(ISNUMBER(MATCH(E2322,'المحافظات'!$A$5:$A$44,0))),"المنطقة غير معروفة",IF(K2322&lt;0,"الخصم أكبر من قيمة الطلب",IF(I2322&amp;""="","اكتب الحالة","")))))</f>
        <v/>
      </c>
    </row>
    <row r="2323">
      <c r="A2323" s="17" t="n"/>
      <c r="B2323" s="5" t="n"/>
      <c r="C2323" s="5" t="n"/>
      <c r="D2323" s="13" t="n"/>
      <c r="E2323" s="5" t="n"/>
      <c r="F2323" s="5" t="n"/>
      <c r="G2323" s="15" t="n"/>
      <c r="H2323" s="14" t="n"/>
      <c r="I2323" s="5" t="n"/>
      <c r="J2323" s="6">
        <f>IF(AND(B2323&amp;""="",F2323&amp;""=""),"",IFERROR(INDEX('المنتجات'!$B$5:$B$204,MATCH($F2323,'المنتجات'!$A$5:$A$204,0))&amp;"",""))</f>
        <v/>
      </c>
      <c r="K2323" s="18">
        <f>IF(AND(B2323&amp;""="",F2323&amp;""=""),"",IFERROR(INDEX('المنتجات'!$D$5:$D$204,MATCH($F2323,'المنتجات'!$A$5:$A$204,0))*G2323-H2323,0))</f>
        <v/>
      </c>
      <c r="L2323" s="18">
        <f>IF(AND(B2323&amp;""="",F2323&amp;""=""),"",IF(I2323="تم التسليم",IFERROR(INDEX('المحافظات'!$B$5:$B$44,MATCH($E2323,'المحافظات'!$A$5:$A$44,0)),0),0))</f>
        <v/>
      </c>
      <c r="M2323" s="18">
        <f>IF(AND(B2323&amp;""="",F2323&amp;""=""),"",IFERROR(INDEX('المنتجات'!$C$5:$C$204,MATCH($F2323,'المنتجات'!$A$5:$A$204,0))*G2323,0))</f>
        <v/>
      </c>
      <c r="N2323" s="18">
        <f>IF(AND(B2323&amp;""="",F2323&amp;""=""),"",IF(I2323="تم التسليم",IFERROR(INDEX('المحافظات'!$C$5:$C$44,MATCH($E2323,'المحافظات'!$A$5:$A$44,0)),0),IF(I2323="مرتجع",IFERROR(INDEX('المحافظات'!$D$5:$D$44,MATCH($E2323,'المحافظات'!$A$5:$A$44,0)),0),0)))</f>
        <v/>
      </c>
      <c r="O2323" s="18">
        <f>IF(AND(B2323&amp;""="",F2323&amp;""=""),"",IF(I2323="تم التسليم",K2323+L2323-M2323-N2323,IF(I2323="مرتجع",-N2323,IF(I2323="ملغي",0,""))))</f>
        <v/>
      </c>
      <c r="P2323" s="6">
        <f>IF(AND(B2323&amp;""="",F2323&amp;""=""),"",IF(NOT(ISNUMBER(MATCH(F2323,'المنتجات'!$A$5:$A$204,0))),"كود المنتج غير معروف",IF(NOT(ISNUMBER(MATCH(E2323,'المحافظات'!$A$5:$A$44,0))),"المنطقة غير معروفة",IF(K2323&lt;0,"الخصم أكبر من قيمة الطلب",IF(I2323&amp;""="","اكتب الحالة","")))))</f>
        <v/>
      </c>
    </row>
    <row r="2324">
      <c r="A2324" s="17" t="n"/>
      <c r="B2324" s="5" t="n"/>
      <c r="C2324" s="5" t="n"/>
      <c r="D2324" s="13" t="n"/>
      <c r="E2324" s="5" t="n"/>
      <c r="F2324" s="5" t="n"/>
      <c r="G2324" s="15" t="n"/>
      <c r="H2324" s="14" t="n"/>
      <c r="I2324" s="5" t="n"/>
      <c r="J2324" s="6">
        <f>IF(AND(B2324&amp;""="",F2324&amp;""=""),"",IFERROR(INDEX('المنتجات'!$B$5:$B$204,MATCH($F2324,'المنتجات'!$A$5:$A$204,0))&amp;"",""))</f>
        <v/>
      </c>
      <c r="K2324" s="18">
        <f>IF(AND(B2324&amp;""="",F2324&amp;""=""),"",IFERROR(INDEX('المنتجات'!$D$5:$D$204,MATCH($F2324,'المنتجات'!$A$5:$A$204,0))*G2324-H2324,0))</f>
        <v/>
      </c>
      <c r="L2324" s="18">
        <f>IF(AND(B2324&amp;""="",F2324&amp;""=""),"",IF(I2324="تم التسليم",IFERROR(INDEX('المحافظات'!$B$5:$B$44,MATCH($E2324,'المحافظات'!$A$5:$A$44,0)),0),0))</f>
        <v/>
      </c>
      <c r="M2324" s="18">
        <f>IF(AND(B2324&amp;""="",F2324&amp;""=""),"",IFERROR(INDEX('المنتجات'!$C$5:$C$204,MATCH($F2324,'المنتجات'!$A$5:$A$204,0))*G2324,0))</f>
        <v/>
      </c>
      <c r="N2324" s="18">
        <f>IF(AND(B2324&amp;""="",F2324&amp;""=""),"",IF(I2324="تم التسليم",IFERROR(INDEX('المحافظات'!$C$5:$C$44,MATCH($E2324,'المحافظات'!$A$5:$A$44,0)),0),IF(I2324="مرتجع",IFERROR(INDEX('المحافظات'!$D$5:$D$44,MATCH($E2324,'المحافظات'!$A$5:$A$44,0)),0),0)))</f>
        <v/>
      </c>
      <c r="O2324" s="18">
        <f>IF(AND(B2324&amp;""="",F2324&amp;""=""),"",IF(I2324="تم التسليم",K2324+L2324-M2324-N2324,IF(I2324="مرتجع",-N2324,IF(I2324="ملغي",0,""))))</f>
        <v/>
      </c>
      <c r="P2324" s="6">
        <f>IF(AND(B2324&amp;""="",F2324&amp;""=""),"",IF(NOT(ISNUMBER(MATCH(F2324,'المنتجات'!$A$5:$A$204,0))),"كود المنتج غير معروف",IF(NOT(ISNUMBER(MATCH(E2324,'المحافظات'!$A$5:$A$44,0))),"المنطقة غير معروفة",IF(K2324&lt;0,"الخصم أكبر من قيمة الطلب",IF(I2324&amp;""="","اكتب الحالة","")))))</f>
        <v/>
      </c>
    </row>
    <row r="2325">
      <c r="A2325" s="17" t="n"/>
      <c r="B2325" s="5" t="n"/>
      <c r="C2325" s="5" t="n"/>
      <c r="D2325" s="13" t="n"/>
      <c r="E2325" s="5" t="n"/>
      <c r="F2325" s="5" t="n"/>
      <c r="G2325" s="15" t="n"/>
      <c r="H2325" s="14" t="n"/>
      <c r="I2325" s="5" t="n"/>
      <c r="J2325" s="6">
        <f>IF(AND(B2325&amp;""="",F2325&amp;""=""),"",IFERROR(INDEX('المنتجات'!$B$5:$B$204,MATCH($F2325,'المنتجات'!$A$5:$A$204,0))&amp;"",""))</f>
        <v/>
      </c>
      <c r="K2325" s="18">
        <f>IF(AND(B2325&amp;""="",F2325&amp;""=""),"",IFERROR(INDEX('المنتجات'!$D$5:$D$204,MATCH($F2325,'المنتجات'!$A$5:$A$204,0))*G2325-H2325,0))</f>
        <v/>
      </c>
      <c r="L2325" s="18">
        <f>IF(AND(B2325&amp;""="",F2325&amp;""=""),"",IF(I2325="تم التسليم",IFERROR(INDEX('المحافظات'!$B$5:$B$44,MATCH($E2325,'المحافظات'!$A$5:$A$44,0)),0),0))</f>
        <v/>
      </c>
      <c r="M2325" s="18">
        <f>IF(AND(B2325&amp;""="",F2325&amp;""=""),"",IFERROR(INDEX('المنتجات'!$C$5:$C$204,MATCH($F2325,'المنتجات'!$A$5:$A$204,0))*G2325,0))</f>
        <v/>
      </c>
      <c r="N2325" s="18">
        <f>IF(AND(B2325&amp;""="",F2325&amp;""=""),"",IF(I2325="تم التسليم",IFERROR(INDEX('المحافظات'!$C$5:$C$44,MATCH($E2325,'المحافظات'!$A$5:$A$44,0)),0),IF(I2325="مرتجع",IFERROR(INDEX('المحافظات'!$D$5:$D$44,MATCH($E2325,'المحافظات'!$A$5:$A$44,0)),0),0)))</f>
        <v/>
      </c>
      <c r="O2325" s="18">
        <f>IF(AND(B2325&amp;""="",F2325&amp;""=""),"",IF(I2325="تم التسليم",K2325+L2325-M2325-N2325,IF(I2325="مرتجع",-N2325,IF(I2325="ملغي",0,""))))</f>
        <v/>
      </c>
      <c r="P2325" s="6">
        <f>IF(AND(B2325&amp;""="",F2325&amp;""=""),"",IF(NOT(ISNUMBER(MATCH(F2325,'المنتجات'!$A$5:$A$204,0))),"كود المنتج غير معروف",IF(NOT(ISNUMBER(MATCH(E2325,'المحافظات'!$A$5:$A$44,0))),"المنطقة غير معروفة",IF(K2325&lt;0,"الخصم أكبر من قيمة الطلب",IF(I2325&amp;""="","اكتب الحالة","")))))</f>
        <v/>
      </c>
    </row>
    <row r="2326">
      <c r="A2326" s="17" t="n"/>
      <c r="B2326" s="5" t="n"/>
      <c r="C2326" s="5" t="n"/>
      <c r="D2326" s="13" t="n"/>
      <c r="E2326" s="5" t="n"/>
      <c r="F2326" s="5" t="n"/>
      <c r="G2326" s="15" t="n"/>
      <c r="H2326" s="14" t="n"/>
      <c r="I2326" s="5" t="n"/>
      <c r="J2326" s="6">
        <f>IF(AND(B2326&amp;""="",F2326&amp;""=""),"",IFERROR(INDEX('المنتجات'!$B$5:$B$204,MATCH($F2326,'المنتجات'!$A$5:$A$204,0))&amp;"",""))</f>
        <v/>
      </c>
      <c r="K2326" s="18">
        <f>IF(AND(B2326&amp;""="",F2326&amp;""=""),"",IFERROR(INDEX('المنتجات'!$D$5:$D$204,MATCH($F2326,'المنتجات'!$A$5:$A$204,0))*G2326-H2326,0))</f>
        <v/>
      </c>
      <c r="L2326" s="18">
        <f>IF(AND(B2326&amp;""="",F2326&amp;""=""),"",IF(I2326="تم التسليم",IFERROR(INDEX('المحافظات'!$B$5:$B$44,MATCH($E2326,'المحافظات'!$A$5:$A$44,0)),0),0))</f>
        <v/>
      </c>
      <c r="M2326" s="18">
        <f>IF(AND(B2326&amp;""="",F2326&amp;""=""),"",IFERROR(INDEX('المنتجات'!$C$5:$C$204,MATCH($F2326,'المنتجات'!$A$5:$A$204,0))*G2326,0))</f>
        <v/>
      </c>
      <c r="N2326" s="18">
        <f>IF(AND(B2326&amp;""="",F2326&amp;""=""),"",IF(I2326="تم التسليم",IFERROR(INDEX('المحافظات'!$C$5:$C$44,MATCH($E2326,'المحافظات'!$A$5:$A$44,0)),0),IF(I2326="مرتجع",IFERROR(INDEX('المحافظات'!$D$5:$D$44,MATCH($E2326,'المحافظات'!$A$5:$A$44,0)),0),0)))</f>
        <v/>
      </c>
      <c r="O2326" s="18">
        <f>IF(AND(B2326&amp;""="",F2326&amp;""=""),"",IF(I2326="تم التسليم",K2326+L2326-M2326-N2326,IF(I2326="مرتجع",-N2326,IF(I2326="ملغي",0,""))))</f>
        <v/>
      </c>
      <c r="P2326" s="6">
        <f>IF(AND(B2326&amp;""="",F2326&amp;""=""),"",IF(NOT(ISNUMBER(MATCH(F2326,'المنتجات'!$A$5:$A$204,0))),"كود المنتج غير معروف",IF(NOT(ISNUMBER(MATCH(E2326,'المحافظات'!$A$5:$A$44,0))),"المنطقة غير معروفة",IF(K2326&lt;0,"الخصم أكبر من قيمة الطلب",IF(I2326&amp;""="","اكتب الحالة","")))))</f>
        <v/>
      </c>
    </row>
    <row r="2327">
      <c r="A2327" s="17" t="n"/>
      <c r="B2327" s="5" t="n"/>
      <c r="C2327" s="5" t="n"/>
      <c r="D2327" s="13" t="n"/>
      <c r="E2327" s="5" t="n"/>
      <c r="F2327" s="5" t="n"/>
      <c r="G2327" s="15" t="n"/>
      <c r="H2327" s="14" t="n"/>
      <c r="I2327" s="5" t="n"/>
      <c r="J2327" s="6">
        <f>IF(AND(B2327&amp;""="",F2327&amp;""=""),"",IFERROR(INDEX('المنتجات'!$B$5:$B$204,MATCH($F2327,'المنتجات'!$A$5:$A$204,0))&amp;"",""))</f>
        <v/>
      </c>
      <c r="K2327" s="18">
        <f>IF(AND(B2327&amp;""="",F2327&amp;""=""),"",IFERROR(INDEX('المنتجات'!$D$5:$D$204,MATCH($F2327,'المنتجات'!$A$5:$A$204,0))*G2327-H2327,0))</f>
        <v/>
      </c>
      <c r="L2327" s="18">
        <f>IF(AND(B2327&amp;""="",F2327&amp;""=""),"",IF(I2327="تم التسليم",IFERROR(INDEX('المحافظات'!$B$5:$B$44,MATCH($E2327,'المحافظات'!$A$5:$A$44,0)),0),0))</f>
        <v/>
      </c>
      <c r="M2327" s="18">
        <f>IF(AND(B2327&amp;""="",F2327&amp;""=""),"",IFERROR(INDEX('المنتجات'!$C$5:$C$204,MATCH($F2327,'المنتجات'!$A$5:$A$204,0))*G2327,0))</f>
        <v/>
      </c>
      <c r="N2327" s="18">
        <f>IF(AND(B2327&amp;""="",F2327&amp;""=""),"",IF(I2327="تم التسليم",IFERROR(INDEX('المحافظات'!$C$5:$C$44,MATCH($E2327,'المحافظات'!$A$5:$A$44,0)),0),IF(I2327="مرتجع",IFERROR(INDEX('المحافظات'!$D$5:$D$44,MATCH($E2327,'المحافظات'!$A$5:$A$44,0)),0),0)))</f>
        <v/>
      </c>
      <c r="O2327" s="18">
        <f>IF(AND(B2327&amp;""="",F2327&amp;""=""),"",IF(I2327="تم التسليم",K2327+L2327-M2327-N2327,IF(I2327="مرتجع",-N2327,IF(I2327="ملغي",0,""))))</f>
        <v/>
      </c>
      <c r="P2327" s="6">
        <f>IF(AND(B2327&amp;""="",F2327&amp;""=""),"",IF(NOT(ISNUMBER(MATCH(F2327,'المنتجات'!$A$5:$A$204,0))),"كود المنتج غير معروف",IF(NOT(ISNUMBER(MATCH(E2327,'المحافظات'!$A$5:$A$44,0))),"المنطقة غير معروفة",IF(K2327&lt;0,"الخصم أكبر من قيمة الطلب",IF(I2327&amp;""="","اكتب الحالة","")))))</f>
        <v/>
      </c>
    </row>
    <row r="2328">
      <c r="A2328" s="17" t="n"/>
      <c r="B2328" s="5" t="n"/>
      <c r="C2328" s="5" t="n"/>
      <c r="D2328" s="13" t="n"/>
      <c r="E2328" s="5" t="n"/>
      <c r="F2328" s="5" t="n"/>
      <c r="G2328" s="15" t="n"/>
      <c r="H2328" s="14" t="n"/>
      <c r="I2328" s="5" t="n"/>
      <c r="J2328" s="6">
        <f>IF(AND(B2328&amp;""="",F2328&amp;""=""),"",IFERROR(INDEX('المنتجات'!$B$5:$B$204,MATCH($F2328,'المنتجات'!$A$5:$A$204,0))&amp;"",""))</f>
        <v/>
      </c>
      <c r="K2328" s="18">
        <f>IF(AND(B2328&amp;""="",F2328&amp;""=""),"",IFERROR(INDEX('المنتجات'!$D$5:$D$204,MATCH($F2328,'المنتجات'!$A$5:$A$204,0))*G2328-H2328,0))</f>
        <v/>
      </c>
      <c r="L2328" s="18">
        <f>IF(AND(B2328&amp;""="",F2328&amp;""=""),"",IF(I2328="تم التسليم",IFERROR(INDEX('المحافظات'!$B$5:$B$44,MATCH($E2328,'المحافظات'!$A$5:$A$44,0)),0),0))</f>
        <v/>
      </c>
      <c r="M2328" s="18">
        <f>IF(AND(B2328&amp;""="",F2328&amp;""=""),"",IFERROR(INDEX('المنتجات'!$C$5:$C$204,MATCH($F2328,'المنتجات'!$A$5:$A$204,0))*G2328,0))</f>
        <v/>
      </c>
      <c r="N2328" s="18">
        <f>IF(AND(B2328&amp;""="",F2328&amp;""=""),"",IF(I2328="تم التسليم",IFERROR(INDEX('المحافظات'!$C$5:$C$44,MATCH($E2328,'المحافظات'!$A$5:$A$44,0)),0),IF(I2328="مرتجع",IFERROR(INDEX('المحافظات'!$D$5:$D$44,MATCH($E2328,'المحافظات'!$A$5:$A$44,0)),0),0)))</f>
        <v/>
      </c>
      <c r="O2328" s="18">
        <f>IF(AND(B2328&amp;""="",F2328&amp;""=""),"",IF(I2328="تم التسليم",K2328+L2328-M2328-N2328,IF(I2328="مرتجع",-N2328,IF(I2328="ملغي",0,""))))</f>
        <v/>
      </c>
      <c r="P2328" s="6">
        <f>IF(AND(B2328&amp;""="",F2328&amp;""=""),"",IF(NOT(ISNUMBER(MATCH(F2328,'المنتجات'!$A$5:$A$204,0))),"كود المنتج غير معروف",IF(NOT(ISNUMBER(MATCH(E2328,'المحافظات'!$A$5:$A$44,0))),"المنطقة غير معروفة",IF(K2328&lt;0,"الخصم أكبر من قيمة الطلب",IF(I2328&amp;""="","اكتب الحالة","")))))</f>
        <v/>
      </c>
    </row>
    <row r="2329">
      <c r="A2329" s="17" t="n"/>
      <c r="B2329" s="5" t="n"/>
      <c r="C2329" s="5" t="n"/>
      <c r="D2329" s="13" t="n"/>
      <c r="E2329" s="5" t="n"/>
      <c r="F2329" s="5" t="n"/>
      <c r="G2329" s="15" t="n"/>
      <c r="H2329" s="14" t="n"/>
      <c r="I2329" s="5" t="n"/>
      <c r="J2329" s="6">
        <f>IF(AND(B2329&amp;""="",F2329&amp;""=""),"",IFERROR(INDEX('المنتجات'!$B$5:$B$204,MATCH($F2329,'المنتجات'!$A$5:$A$204,0))&amp;"",""))</f>
        <v/>
      </c>
      <c r="K2329" s="18">
        <f>IF(AND(B2329&amp;""="",F2329&amp;""=""),"",IFERROR(INDEX('المنتجات'!$D$5:$D$204,MATCH($F2329,'المنتجات'!$A$5:$A$204,0))*G2329-H2329,0))</f>
        <v/>
      </c>
      <c r="L2329" s="18">
        <f>IF(AND(B2329&amp;""="",F2329&amp;""=""),"",IF(I2329="تم التسليم",IFERROR(INDEX('المحافظات'!$B$5:$B$44,MATCH($E2329,'المحافظات'!$A$5:$A$44,0)),0),0))</f>
        <v/>
      </c>
      <c r="M2329" s="18">
        <f>IF(AND(B2329&amp;""="",F2329&amp;""=""),"",IFERROR(INDEX('المنتجات'!$C$5:$C$204,MATCH($F2329,'المنتجات'!$A$5:$A$204,0))*G2329,0))</f>
        <v/>
      </c>
      <c r="N2329" s="18">
        <f>IF(AND(B2329&amp;""="",F2329&amp;""=""),"",IF(I2329="تم التسليم",IFERROR(INDEX('المحافظات'!$C$5:$C$44,MATCH($E2329,'المحافظات'!$A$5:$A$44,0)),0),IF(I2329="مرتجع",IFERROR(INDEX('المحافظات'!$D$5:$D$44,MATCH($E2329,'المحافظات'!$A$5:$A$44,0)),0),0)))</f>
        <v/>
      </c>
      <c r="O2329" s="18">
        <f>IF(AND(B2329&amp;""="",F2329&amp;""=""),"",IF(I2329="تم التسليم",K2329+L2329-M2329-N2329,IF(I2329="مرتجع",-N2329,IF(I2329="ملغي",0,""))))</f>
        <v/>
      </c>
      <c r="P2329" s="6">
        <f>IF(AND(B2329&amp;""="",F2329&amp;""=""),"",IF(NOT(ISNUMBER(MATCH(F2329,'المنتجات'!$A$5:$A$204,0))),"كود المنتج غير معروف",IF(NOT(ISNUMBER(MATCH(E2329,'المحافظات'!$A$5:$A$44,0))),"المنطقة غير معروفة",IF(K2329&lt;0,"الخصم أكبر من قيمة الطلب",IF(I2329&amp;""="","اكتب الحالة","")))))</f>
        <v/>
      </c>
    </row>
    <row r="2330">
      <c r="A2330" s="17" t="n"/>
      <c r="B2330" s="5" t="n"/>
      <c r="C2330" s="5" t="n"/>
      <c r="D2330" s="13" t="n"/>
      <c r="E2330" s="5" t="n"/>
      <c r="F2330" s="5" t="n"/>
      <c r="G2330" s="15" t="n"/>
      <c r="H2330" s="14" t="n"/>
      <c r="I2330" s="5" t="n"/>
      <c r="J2330" s="6">
        <f>IF(AND(B2330&amp;""="",F2330&amp;""=""),"",IFERROR(INDEX('المنتجات'!$B$5:$B$204,MATCH($F2330,'المنتجات'!$A$5:$A$204,0))&amp;"",""))</f>
        <v/>
      </c>
      <c r="K2330" s="18">
        <f>IF(AND(B2330&amp;""="",F2330&amp;""=""),"",IFERROR(INDEX('المنتجات'!$D$5:$D$204,MATCH($F2330,'المنتجات'!$A$5:$A$204,0))*G2330-H2330,0))</f>
        <v/>
      </c>
      <c r="L2330" s="18">
        <f>IF(AND(B2330&amp;""="",F2330&amp;""=""),"",IF(I2330="تم التسليم",IFERROR(INDEX('المحافظات'!$B$5:$B$44,MATCH($E2330,'المحافظات'!$A$5:$A$44,0)),0),0))</f>
        <v/>
      </c>
      <c r="M2330" s="18">
        <f>IF(AND(B2330&amp;""="",F2330&amp;""=""),"",IFERROR(INDEX('المنتجات'!$C$5:$C$204,MATCH($F2330,'المنتجات'!$A$5:$A$204,0))*G2330,0))</f>
        <v/>
      </c>
      <c r="N2330" s="18">
        <f>IF(AND(B2330&amp;""="",F2330&amp;""=""),"",IF(I2330="تم التسليم",IFERROR(INDEX('المحافظات'!$C$5:$C$44,MATCH($E2330,'المحافظات'!$A$5:$A$44,0)),0),IF(I2330="مرتجع",IFERROR(INDEX('المحافظات'!$D$5:$D$44,MATCH($E2330,'المحافظات'!$A$5:$A$44,0)),0),0)))</f>
        <v/>
      </c>
      <c r="O2330" s="18">
        <f>IF(AND(B2330&amp;""="",F2330&amp;""=""),"",IF(I2330="تم التسليم",K2330+L2330-M2330-N2330,IF(I2330="مرتجع",-N2330,IF(I2330="ملغي",0,""))))</f>
        <v/>
      </c>
      <c r="P2330" s="6">
        <f>IF(AND(B2330&amp;""="",F2330&amp;""=""),"",IF(NOT(ISNUMBER(MATCH(F2330,'المنتجات'!$A$5:$A$204,0))),"كود المنتج غير معروف",IF(NOT(ISNUMBER(MATCH(E2330,'المحافظات'!$A$5:$A$44,0))),"المنطقة غير معروفة",IF(K2330&lt;0,"الخصم أكبر من قيمة الطلب",IF(I2330&amp;""="","اكتب الحالة","")))))</f>
        <v/>
      </c>
    </row>
    <row r="2331">
      <c r="A2331" s="17" t="n"/>
      <c r="B2331" s="5" t="n"/>
      <c r="C2331" s="5" t="n"/>
      <c r="D2331" s="13" t="n"/>
      <c r="E2331" s="5" t="n"/>
      <c r="F2331" s="5" t="n"/>
      <c r="G2331" s="15" t="n"/>
      <c r="H2331" s="14" t="n"/>
      <c r="I2331" s="5" t="n"/>
      <c r="J2331" s="6">
        <f>IF(AND(B2331&amp;""="",F2331&amp;""=""),"",IFERROR(INDEX('المنتجات'!$B$5:$B$204,MATCH($F2331,'المنتجات'!$A$5:$A$204,0))&amp;"",""))</f>
        <v/>
      </c>
      <c r="K2331" s="18">
        <f>IF(AND(B2331&amp;""="",F2331&amp;""=""),"",IFERROR(INDEX('المنتجات'!$D$5:$D$204,MATCH($F2331,'المنتجات'!$A$5:$A$204,0))*G2331-H2331,0))</f>
        <v/>
      </c>
      <c r="L2331" s="18">
        <f>IF(AND(B2331&amp;""="",F2331&amp;""=""),"",IF(I2331="تم التسليم",IFERROR(INDEX('المحافظات'!$B$5:$B$44,MATCH($E2331,'المحافظات'!$A$5:$A$44,0)),0),0))</f>
        <v/>
      </c>
      <c r="M2331" s="18">
        <f>IF(AND(B2331&amp;""="",F2331&amp;""=""),"",IFERROR(INDEX('المنتجات'!$C$5:$C$204,MATCH($F2331,'المنتجات'!$A$5:$A$204,0))*G2331,0))</f>
        <v/>
      </c>
      <c r="N2331" s="18">
        <f>IF(AND(B2331&amp;""="",F2331&amp;""=""),"",IF(I2331="تم التسليم",IFERROR(INDEX('المحافظات'!$C$5:$C$44,MATCH($E2331,'المحافظات'!$A$5:$A$44,0)),0),IF(I2331="مرتجع",IFERROR(INDEX('المحافظات'!$D$5:$D$44,MATCH($E2331,'المحافظات'!$A$5:$A$44,0)),0),0)))</f>
        <v/>
      </c>
      <c r="O2331" s="18">
        <f>IF(AND(B2331&amp;""="",F2331&amp;""=""),"",IF(I2331="تم التسليم",K2331+L2331-M2331-N2331,IF(I2331="مرتجع",-N2331,IF(I2331="ملغي",0,""))))</f>
        <v/>
      </c>
      <c r="P2331" s="6">
        <f>IF(AND(B2331&amp;""="",F2331&amp;""=""),"",IF(NOT(ISNUMBER(MATCH(F2331,'المنتجات'!$A$5:$A$204,0))),"كود المنتج غير معروف",IF(NOT(ISNUMBER(MATCH(E2331,'المحافظات'!$A$5:$A$44,0))),"المنطقة غير معروفة",IF(K2331&lt;0,"الخصم أكبر من قيمة الطلب",IF(I2331&amp;""="","اكتب الحالة","")))))</f>
        <v/>
      </c>
    </row>
    <row r="2332">
      <c r="A2332" s="17" t="n"/>
      <c r="B2332" s="5" t="n"/>
      <c r="C2332" s="5" t="n"/>
      <c r="D2332" s="13" t="n"/>
      <c r="E2332" s="5" t="n"/>
      <c r="F2332" s="5" t="n"/>
      <c r="G2332" s="15" t="n"/>
      <c r="H2332" s="14" t="n"/>
      <c r="I2332" s="5" t="n"/>
      <c r="J2332" s="6">
        <f>IF(AND(B2332&amp;""="",F2332&amp;""=""),"",IFERROR(INDEX('المنتجات'!$B$5:$B$204,MATCH($F2332,'المنتجات'!$A$5:$A$204,0))&amp;"",""))</f>
        <v/>
      </c>
      <c r="K2332" s="18">
        <f>IF(AND(B2332&amp;""="",F2332&amp;""=""),"",IFERROR(INDEX('المنتجات'!$D$5:$D$204,MATCH($F2332,'المنتجات'!$A$5:$A$204,0))*G2332-H2332,0))</f>
        <v/>
      </c>
      <c r="L2332" s="18">
        <f>IF(AND(B2332&amp;""="",F2332&amp;""=""),"",IF(I2332="تم التسليم",IFERROR(INDEX('المحافظات'!$B$5:$B$44,MATCH($E2332,'المحافظات'!$A$5:$A$44,0)),0),0))</f>
        <v/>
      </c>
      <c r="M2332" s="18">
        <f>IF(AND(B2332&amp;""="",F2332&amp;""=""),"",IFERROR(INDEX('المنتجات'!$C$5:$C$204,MATCH($F2332,'المنتجات'!$A$5:$A$204,0))*G2332,0))</f>
        <v/>
      </c>
      <c r="N2332" s="18">
        <f>IF(AND(B2332&amp;""="",F2332&amp;""=""),"",IF(I2332="تم التسليم",IFERROR(INDEX('المحافظات'!$C$5:$C$44,MATCH($E2332,'المحافظات'!$A$5:$A$44,0)),0),IF(I2332="مرتجع",IFERROR(INDEX('المحافظات'!$D$5:$D$44,MATCH($E2332,'المحافظات'!$A$5:$A$44,0)),0),0)))</f>
        <v/>
      </c>
      <c r="O2332" s="18">
        <f>IF(AND(B2332&amp;""="",F2332&amp;""=""),"",IF(I2332="تم التسليم",K2332+L2332-M2332-N2332,IF(I2332="مرتجع",-N2332,IF(I2332="ملغي",0,""))))</f>
        <v/>
      </c>
      <c r="P2332" s="6">
        <f>IF(AND(B2332&amp;""="",F2332&amp;""=""),"",IF(NOT(ISNUMBER(MATCH(F2332,'المنتجات'!$A$5:$A$204,0))),"كود المنتج غير معروف",IF(NOT(ISNUMBER(MATCH(E2332,'المحافظات'!$A$5:$A$44,0))),"المنطقة غير معروفة",IF(K2332&lt;0,"الخصم أكبر من قيمة الطلب",IF(I2332&amp;""="","اكتب الحالة","")))))</f>
        <v/>
      </c>
    </row>
    <row r="2333">
      <c r="A2333" s="17" t="n"/>
      <c r="B2333" s="5" t="n"/>
      <c r="C2333" s="5" t="n"/>
      <c r="D2333" s="13" t="n"/>
      <c r="E2333" s="5" t="n"/>
      <c r="F2333" s="5" t="n"/>
      <c r="G2333" s="15" t="n"/>
      <c r="H2333" s="14" t="n"/>
      <c r="I2333" s="5" t="n"/>
      <c r="J2333" s="6">
        <f>IF(AND(B2333&amp;""="",F2333&amp;""=""),"",IFERROR(INDEX('المنتجات'!$B$5:$B$204,MATCH($F2333,'المنتجات'!$A$5:$A$204,0))&amp;"",""))</f>
        <v/>
      </c>
      <c r="K2333" s="18">
        <f>IF(AND(B2333&amp;""="",F2333&amp;""=""),"",IFERROR(INDEX('المنتجات'!$D$5:$D$204,MATCH($F2333,'المنتجات'!$A$5:$A$204,0))*G2333-H2333,0))</f>
        <v/>
      </c>
      <c r="L2333" s="18">
        <f>IF(AND(B2333&amp;""="",F2333&amp;""=""),"",IF(I2333="تم التسليم",IFERROR(INDEX('المحافظات'!$B$5:$B$44,MATCH($E2333,'المحافظات'!$A$5:$A$44,0)),0),0))</f>
        <v/>
      </c>
      <c r="M2333" s="18">
        <f>IF(AND(B2333&amp;""="",F2333&amp;""=""),"",IFERROR(INDEX('المنتجات'!$C$5:$C$204,MATCH($F2333,'المنتجات'!$A$5:$A$204,0))*G2333,0))</f>
        <v/>
      </c>
      <c r="N2333" s="18">
        <f>IF(AND(B2333&amp;""="",F2333&amp;""=""),"",IF(I2333="تم التسليم",IFERROR(INDEX('المحافظات'!$C$5:$C$44,MATCH($E2333,'المحافظات'!$A$5:$A$44,0)),0),IF(I2333="مرتجع",IFERROR(INDEX('المحافظات'!$D$5:$D$44,MATCH($E2333,'المحافظات'!$A$5:$A$44,0)),0),0)))</f>
        <v/>
      </c>
      <c r="O2333" s="18">
        <f>IF(AND(B2333&amp;""="",F2333&amp;""=""),"",IF(I2333="تم التسليم",K2333+L2333-M2333-N2333,IF(I2333="مرتجع",-N2333,IF(I2333="ملغي",0,""))))</f>
        <v/>
      </c>
      <c r="P2333" s="6">
        <f>IF(AND(B2333&amp;""="",F2333&amp;""=""),"",IF(NOT(ISNUMBER(MATCH(F2333,'المنتجات'!$A$5:$A$204,0))),"كود المنتج غير معروف",IF(NOT(ISNUMBER(MATCH(E2333,'المحافظات'!$A$5:$A$44,0))),"المنطقة غير معروفة",IF(K2333&lt;0,"الخصم أكبر من قيمة الطلب",IF(I2333&amp;""="","اكتب الحالة","")))))</f>
        <v/>
      </c>
    </row>
    <row r="2334">
      <c r="A2334" s="17" t="n"/>
      <c r="B2334" s="5" t="n"/>
      <c r="C2334" s="5" t="n"/>
      <c r="D2334" s="13" t="n"/>
      <c r="E2334" s="5" t="n"/>
      <c r="F2334" s="5" t="n"/>
      <c r="G2334" s="15" t="n"/>
      <c r="H2334" s="14" t="n"/>
      <c r="I2334" s="5" t="n"/>
      <c r="J2334" s="6">
        <f>IF(AND(B2334&amp;""="",F2334&amp;""=""),"",IFERROR(INDEX('المنتجات'!$B$5:$B$204,MATCH($F2334,'المنتجات'!$A$5:$A$204,0))&amp;"",""))</f>
        <v/>
      </c>
      <c r="K2334" s="18">
        <f>IF(AND(B2334&amp;""="",F2334&amp;""=""),"",IFERROR(INDEX('المنتجات'!$D$5:$D$204,MATCH($F2334,'المنتجات'!$A$5:$A$204,0))*G2334-H2334,0))</f>
        <v/>
      </c>
      <c r="L2334" s="18">
        <f>IF(AND(B2334&amp;""="",F2334&amp;""=""),"",IF(I2334="تم التسليم",IFERROR(INDEX('المحافظات'!$B$5:$B$44,MATCH($E2334,'المحافظات'!$A$5:$A$44,0)),0),0))</f>
        <v/>
      </c>
      <c r="M2334" s="18">
        <f>IF(AND(B2334&amp;""="",F2334&amp;""=""),"",IFERROR(INDEX('المنتجات'!$C$5:$C$204,MATCH($F2334,'المنتجات'!$A$5:$A$204,0))*G2334,0))</f>
        <v/>
      </c>
      <c r="N2334" s="18">
        <f>IF(AND(B2334&amp;""="",F2334&amp;""=""),"",IF(I2334="تم التسليم",IFERROR(INDEX('المحافظات'!$C$5:$C$44,MATCH($E2334,'المحافظات'!$A$5:$A$44,0)),0),IF(I2334="مرتجع",IFERROR(INDEX('المحافظات'!$D$5:$D$44,MATCH($E2334,'المحافظات'!$A$5:$A$44,0)),0),0)))</f>
        <v/>
      </c>
      <c r="O2334" s="18">
        <f>IF(AND(B2334&amp;""="",F2334&amp;""=""),"",IF(I2334="تم التسليم",K2334+L2334-M2334-N2334,IF(I2334="مرتجع",-N2334,IF(I2334="ملغي",0,""))))</f>
        <v/>
      </c>
      <c r="P2334" s="6">
        <f>IF(AND(B2334&amp;""="",F2334&amp;""=""),"",IF(NOT(ISNUMBER(MATCH(F2334,'المنتجات'!$A$5:$A$204,0))),"كود المنتج غير معروف",IF(NOT(ISNUMBER(MATCH(E2334,'المحافظات'!$A$5:$A$44,0))),"المنطقة غير معروفة",IF(K2334&lt;0,"الخصم أكبر من قيمة الطلب",IF(I2334&amp;""="","اكتب الحالة","")))))</f>
        <v/>
      </c>
    </row>
    <row r="2335">
      <c r="A2335" s="17" t="n"/>
      <c r="B2335" s="5" t="n"/>
      <c r="C2335" s="5" t="n"/>
      <c r="D2335" s="13" t="n"/>
      <c r="E2335" s="5" t="n"/>
      <c r="F2335" s="5" t="n"/>
      <c r="G2335" s="15" t="n"/>
      <c r="H2335" s="14" t="n"/>
      <c r="I2335" s="5" t="n"/>
      <c r="J2335" s="6">
        <f>IF(AND(B2335&amp;""="",F2335&amp;""=""),"",IFERROR(INDEX('المنتجات'!$B$5:$B$204,MATCH($F2335,'المنتجات'!$A$5:$A$204,0))&amp;"",""))</f>
        <v/>
      </c>
      <c r="K2335" s="18">
        <f>IF(AND(B2335&amp;""="",F2335&amp;""=""),"",IFERROR(INDEX('المنتجات'!$D$5:$D$204,MATCH($F2335,'المنتجات'!$A$5:$A$204,0))*G2335-H2335,0))</f>
        <v/>
      </c>
      <c r="L2335" s="18">
        <f>IF(AND(B2335&amp;""="",F2335&amp;""=""),"",IF(I2335="تم التسليم",IFERROR(INDEX('المحافظات'!$B$5:$B$44,MATCH($E2335,'المحافظات'!$A$5:$A$44,0)),0),0))</f>
        <v/>
      </c>
      <c r="M2335" s="18">
        <f>IF(AND(B2335&amp;""="",F2335&amp;""=""),"",IFERROR(INDEX('المنتجات'!$C$5:$C$204,MATCH($F2335,'المنتجات'!$A$5:$A$204,0))*G2335,0))</f>
        <v/>
      </c>
      <c r="N2335" s="18">
        <f>IF(AND(B2335&amp;""="",F2335&amp;""=""),"",IF(I2335="تم التسليم",IFERROR(INDEX('المحافظات'!$C$5:$C$44,MATCH($E2335,'المحافظات'!$A$5:$A$44,0)),0),IF(I2335="مرتجع",IFERROR(INDEX('المحافظات'!$D$5:$D$44,MATCH($E2335,'المحافظات'!$A$5:$A$44,0)),0),0)))</f>
        <v/>
      </c>
      <c r="O2335" s="18">
        <f>IF(AND(B2335&amp;""="",F2335&amp;""=""),"",IF(I2335="تم التسليم",K2335+L2335-M2335-N2335,IF(I2335="مرتجع",-N2335,IF(I2335="ملغي",0,""))))</f>
        <v/>
      </c>
      <c r="P2335" s="6">
        <f>IF(AND(B2335&amp;""="",F2335&amp;""=""),"",IF(NOT(ISNUMBER(MATCH(F2335,'المنتجات'!$A$5:$A$204,0))),"كود المنتج غير معروف",IF(NOT(ISNUMBER(MATCH(E2335,'المحافظات'!$A$5:$A$44,0))),"المنطقة غير معروفة",IF(K2335&lt;0,"الخصم أكبر من قيمة الطلب",IF(I2335&amp;""="","اكتب الحالة","")))))</f>
        <v/>
      </c>
    </row>
    <row r="2336">
      <c r="A2336" s="17" t="n"/>
      <c r="B2336" s="5" t="n"/>
      <c r="C2336" s="5" t="n"/>
      <c r="D2336" s="13" t="n"/>
      <c r="E2336" s="5" t="n"/>
      <c r="F2336" s="5" t="n"/>
      <c r="G2336" s="15" t="n"/>
      <c r="H2336" s="14" t="n"/>
      <c r="I2336" s="5" t="n"/>
      <c r="J2336" s="6">
        <f>IF(AND(B2336&amp;""="",F2336&amp;""=""),"",IFERROR(INDEX('المنتجات'!$B$5:$B$204,MATCH($F2336,'المنتجات'!$A$5:$A$204,0))&amp;"",""))</f>
        <v/>
      </c>
      <c r="K2336" s="18">
        <f>IF(AND(B2336&amp;""="",F2336&amp;""=""),"",IFERROR(INDEX('المنتجات'!$D$5:$D$204,MATCH($F2336,'المنتجات'!$A$5:$A$204,0))*G2336-H2336,0))</f>
        <v/>
      </c>
      <c r="L2336" s="18">
        <f>IF(AND(B2336&amp;""="",F2336&amp;""=""),"",IF(I2336="تم التسليم",IFERROR(INDEX('المحافظات'!$B$5:$B$44,MATCH($E2336,'المحافظات'!$A$5:$A$44,0)),0),0))</f>
        <v/>
      </c>
      <c r="M2336" s="18">
        <f>IF(AND(B2336&amp;""="",F2336&amp;""=""),"",IFERROR(INDEX('المنتجات'!$C$5:$C$204,MATCH($F2336,'المنتجات'!$A$5:$A$204,0))*G2336,0))</f>
        <v/>
      </c>
      <c r="N2336" s="18">
        <f>IF(AND(B2336&amp;""="",F2336&amp;""=""),"",IF(I2336="تم التسليم",IFERROR(INDEX('المحافظات'!$C$5:$C$44,MATCH($E2336,'المحافظات'!$A$5:$A$44,0)),0),IF(I2336="مرتجع",IFERROR(INDEX('المحافظات'!$D$5:$D$44,MATCH($E2336,'المحافظات'!$A$5:$A$44,0)),0),0)))</f>
        <v/>
      </c>
      <c r="O2336" s="18">
        <f>IF(AND(B2336&amp;""="",F2336&amp;""=""),"",IF(I2336="تم التسليم",K2336+L2336-M2336-N2336,IF(I2336="مرتجع",-N2336,IF(I2336="ملغي",0,""))))</f>
        <v/>
      </c>
      <c r="P2336" s="6">
        <f>IF(AND(B2336&amp;""="",F2336&amp;""=""),"",IF(NOT(ISNUMBER(MATCH(F2336,'المنتجات'!$A$5:$A$204,0))),"كود المنتج غير معروف",IF(NOT(ISNUMBER(MATCH(E2336,'المحافظات'!$A$5:$A$44,0))),"المنطقة غير معروفة",IF(K2336&lt;0,"الخصم أكبر من قيمة الطلب",IF(I2336&amp;""="","اكتب الحالة","")))))</f>
        <v/>
      </c>
    </row>
    <row r="2337">
      <c r="A2337" s="17" t="n"/>
      <c r="B2337" s="5" t="n"/>
      <c r="C2337" s="5" t="n"/>
      <c r="D2337" s="13" t="n"/>
      <c r="E2337" s="5" t="n"/>
      <c r="F2337" s="5" t="n"/>
      <c r="G2337" s="15" t="n"/>
      <c r="H2337" s="14" t="n"/>
      <c r="I2337" s="5" t="n"/>
      <c r="J2337" s="6">
        <f>IF(AND(B2337&amp;""="",F2337&amp;""=""),"",IFERROR(INDEX('المنتجات'!$B$5:$B$204,MATCH($F2337,'المنتجات'!$A$5:$A$204,0))&amp;"",""))</f>
        <v/>
      </c>
      <c r="K2337" s="18">
        <f>IF(AND(B2337&amp;""="",F2337&amp;""=""),"",IFERROR(INDEX('المنتجات'!$D$5:$D$204,MATCH($F2337,'المنتجات'!$A$5:$A$204,0))*G2337-H2337,0))</f>
        <v/>
      </c>
      <c r="L2337" s="18">
        <f>IF(AND(B2337&amp;""="",F2337&amp;""=""),"",IF(I2337="تم التسليم",IFERROR(INDEX('المحافظات'!$B$5:$B$44,MATCH($E2337,'المحافظات'!$A$5:$A$44,0)),0),0))</f>
        <v/>
      </c>
      <c r="M2337" s="18">
        <f>IF(AND(B2337&amp;""="",F2337&amp;""=""),"",IFERROR(INDEX('المنتجات'!$C$5:$C$204,MATCH($F2337,'المنتجات'!$A$5:$A$204,0))*G2337,0))</f>
        <v/>
      </c>
      <c r="N2337" s="18">
        <f>IF(AND(B2337&amp;""="",F2337&amp;""=""),"",IF(I2337="تم التسليم",IFERROR(INDEX('المحافظات'!$C$5:$C$44,MATCH($E2337,'المحافظات'!$A$5:$A$44,0)),0),IF(I2337="مرتجع",IFERROR(INDEX('المحافظات'!$D$5:$D$44,MATCH($E2337,'المحافظات'!$A$5:$A$44,0)),0),0)))</f>
        <v/>
      </c>
      <c r="O2337" s="18">
        <f>IF(AND(B2337&amp;""="",F2337&amp;""=""),"",IF(I2337="تم التسليم",K2337+L2337-M2337-N2337,IF(I2337="مرتجع",-N2337,IF(I2337="ملغي",0,""))))</f>
        <v/>
      </c>
      <c r="P2337" s="6">
        <f>IF(AND(B2337&amp;""="",F2337&amp;""=""),"",IF(NOT(ISNUMBER(MATCH(F2337,'المنتجات'!$A$5:$A$204,0))),"كود المنتج غير معروف",IF(NOT(ISNUMBER(MATCH(E2337,'المحافظات'!$A$5:$A$44,0))),"المنطقة غير معروفة",IF(K2337&lt;0,"الخصم أكبر من قيمة الطلب",IF(I2337&amp;""="","اكتب الحالة","")))))</f>
        <v/>
      </c>
    </row>
    <row r="2338">
      <c r="A2338" s="17" t="n"/>
      <c r="B2338" s="5" t="n"/>
      <c r="C2338" s="5" t="n"/>
      <c r="D2338" s="13" t="n"/>
      <c r="E2338" s="5" t="n"/>
      <c r="F2338" s="5" t="n"/>
      <c r="G2338" s="15" t="n"/>
      <c r="H2338" s="14" t="n"/>
      <c r="I2338" s="5" t="n"/>
      <c r="J2338" s="6">
        <f>IF(AND(B2338&amp;""="",F2338&amp;""=""),"",IFERROR(INDEX('المنتجات'!$B$5:$B$204,MATCH($F2338,'المنتجات'!$A$5:$A$204,0))&amp;"",""))</f>
        <v/>
      </c>
      <c r="K2338" s="18">
        <f>IF(AND(B2338&amp;""="",F2338&amp;""=""),"",IFERROR(INDEX('المنتجات'!$D$5:$D$204,MATCH($F2338,'المنتجات'!$A$5:$A$204,0))*G2338-H2338,0))</f>
        <v/>
      </c>
      <c r="L2338" s="18">
        <f>IF(AND(B2338&amp;""="",F2338&amp;""=""),"",IF(I2338="تم التسليم",IFERROR(INDEX('المحافظات'!$B$5:$B$44,MATCH($E2338,'المحافظات'!$A$5:$A$44,0)),0),0))</f>
        <v/>
      </c>
      <c r="M2338" s="18">
        <f>IF(AND(B2338&amp;""="",F2338&amp;""=""),"",IFERROR(INDEX('المنتجات'!$C$5:$C$204,MATCH($F2338,'المنتجات'!$A$5:$A$204,0))*G2338,0))</f>
        <v/>
      </c>
      <c r="N2338" s="18">
        <f>IF(AND(B2338&amp;""="",F2338&amp;""=""),"",IF(I2338="تم التسليم",IFERROR(INDEX('المحافظات'!$C$5:$C$44,MATCH($E2338,'المحافظات'!$A$5:$A$44,0)),0),IF(I2338="مرتجع",IFERROR(INDEX('المحافظات'!$D$5:$D$44,MATCH($E2338,'المحافظات'!$A$5:$A$44,0)),0),0)))</f>
        <v/>
      </c>
      <c r="O2338" s="18">
        <f>IF(AND(B2338&amp;""="",F2338&amp;""=""),"",IF(I2338="تم التسليم",K2338+L2338-M2338-N2338,IF(I2338="مرتجع",-N2338,IF(I2338="ملغي",0,""))))</f>
        <v/>
      </c>
      <c r="P2338" s="6">
        <f>IF(AND(B2338&amp;""="",F2338&amp;""=""),"",IF(NOT(ISNUMBER(MATCH(F2338,'المنتجات'!$A$5:$A$204,0))),"كود المنتج غير معروف",IF(NOT(ISNUMBER(MATCH(E2338,'المحافظات'!$A$5:$A$44,0))),"المنطقة غير معروفة",IF(K2338&lt;0,"الخصم أكبر من قيمة الطلب",IF(I2338&amp;""="","اكتب الحالة","")))))</f>
        <v/>
      </c>
    </row>
    <row r="2339">
      <c r="A2339" s="17" t="n"/>
      <c r="B2339" s="5" t="n"/>
      <c r="C2339" s="5" t="n"/>
      <c r="D2339" s="13" t="n"/>
      <c r="E2339" s="5" t="n"/>
      <c r="F2339" s="5" t="n"/>
      <c r="G2339" s="15" t="n"/>
      <c r="H2339" s="14" t="n"/>
      <c r="I2339" s="5" t="n"/>
      <c r="J2339" s="6">
        <f>IF(AND(B2339&amp;""="",F2339&amp;""=""),"",IFERROR(INDEX('المنتجات'!$B$5:$B$204,MATCH($F2339,'المنتجات'!$A$5:$A$204,0))&amp;"",""))</f>
        <v/>
      </c>
      <c r="K2339" s="18">
        <f>IF(AND(B2339&amp;""="",F2339&amp;""=""),"",IFERROR(INDEX('المنتجات'!$D$5:$D$204,MATCH($F2339,'المنتجات'!$A$5:$A$204,0))*G2339-H2339,0))</f>
        <v/>
      </c>
      <c r="L2339" s="18">
        <f>IF(AND(B2339&amp;""="",F2339&amp;""=""),"",IF(I2339="تم التسليم",IFERROR(INDEX('المحافظات'!$B$5:$B$44,MATCH($E2339,'المحافظات'!$A$5:$A$44,0)),0),0))</f>
        <v/>
      </c>
      <c r="M2339" s="18">
        <f>IF(AND(B2339&amp;""="",F2339&amp;""=""),"",IFERROR(INDEX('المنتجات'!$C$5:$C$204,MATCH($F2339,'المنتجات'!$A$5:$A$204,0))*G2339,0))</f>
        <v/>
      </c>
      <c r="N2339" s="18">
        <f>IF(AND(B2339&amp;""="",F2339&amp;""=""),"",IF(I2339="تم التسليم",IFERROR(INDEX('المحافظات'!$C$5:$C$44,MATCH($E2339,'المحافظات'!$A$5:$A$44,0)),0),IF(I2339="مرتجع",IFERROR(INDEX('المحافظات'!$D$5:$D$44,MATCH($E2339,'المحافظات'!$A$5:$A$44,0)),0),0)))</f>
        <v/>
      </c>
      <c r="O2339" s="18">
        <f>IF(AND(B2339&amp;""="",F2339&amp;""=""),"",IF(I2339="تم التسليم",K2339+L2339-M2339-N2339,IF(I2339="مرتجع",-N2339,IF(I2339="ملغي",0,""))))</f>
        <v/>
      </c>
      <c r="P2339" s="6">
        <f>IF(AND(B2339&amp;""="",F2339&amp;""=""),"",IF(NOT(ISNUMBER(MATCH(F2339,'المنتجات'!$A$5:$A$204,0))),"كود المنتج غير معروف",IF(NOT(ISNUMBER(MATCH(E2339,'المحافظات'!$A$5:$A$44,0))),"المنطقة غير معروفة",IF(K2339&lt;0,"الخصم أكبر من قيمة الطلب",IF(I2339&amp;""="","اكتب الحالة","")))))</f>
        <v/>
      </c>
    </row>
    <row r="2340">
      <c r="A2340" s="17" t="n"/>
      <c r="B2340" s="5" t="n"/>
      <c r="C2340" s="5" t="n"/>
      <c r="D2340" s="13" t="n"/>
      <c r="E2340" s="5" t="n"/>
      <c r="F2340" s="5" t="n"/>
      <c r="G2340" s="15" t="n"/>
      <c r="H2340" s="14" t="n"/>
      <c r="I2340" s="5" t="n"/>
      <c r="J2340" s="6">
        <f>IF(AND(B2340&amp;""="",F2340&amp;""=""),"",IFERROR(INDEX('المنتجات'!$B$5:$B$204,MATCH($F2340,'المنتجات'!$A$5:$A$204,0))&amp;"",""))</f>
        <v/>
      </c>
      <c r="K2340" s="18">
        <f>IF(AND(B2340&amp;""="",F2340&amp;""=""),"",IFERROR(INDEX('المنتجات'!$D$5:$D$204,MATCH($F2340,'المنتجات'!$A$5:$A$204,0))*G2340-H2340,0))</f>
        <v/>
      </c>
      <c r="L2340" s="18">
        <f>IF(AND(B2340&amp;""="",F2340&amp;""=""),"",IF(I2340="تم التسليم",IFERROR(INDEX('المحافظات'!$B$5:$B$44,MATCH($E2340,'المحافظات'!$A$5:$A$44,0)),0),0))</f>
        <v/>
      </c>
      <c r="M2340" s="18">
        <f>IF(AND(B2340&amp;""="",F2340&amp;""=""),"",IFERROR(INDEX('المنتجات'!$C$5:$C$204,MATCH($F2340,'المنتجات'!$A$5:$A$204,0))*G2340,0))</f>
        <v/>
      </c>
      <c r="N2340" s="18">
        <f>IF(AND(B2340&amp;""="",F2340&amp;""=""),"",IF(I2340="تم التسليم",IFERROR(INDEX('المحافظات'!$C$5:$C$44,MATCH($E2340,'المحافظات'!$A$5:$A$44,0)),0),IF(I2340="مرتجع",IFERROR(INDEX('المحافظات'!$D$5:$D$44,MATCH($E2340,'المحافظات'!$A$5:$A$44,0)),0),0)))</f>
        <v/>
      </c>
      <c r="O2340" s="18">
        <f>IF(AND(B2340&amp;""="",F2340&amp;""=""),"",IF(I2340="تم التسليم",K2340+L2340-M2340-N2340,IF(I2340="مرتجع",-N2340,IF(I2340="ملغي",0,""))))</f>
        <v/>
      </c>
      <c r="P2340" s="6">
        <f>IF(AND(B2340&amp;""="",F2340&amp;""=""),"",IF(NOT(ISNUMBER(MATCH(F2340,'المنتجات'!$A$5:$A$204,0))),"كود المنتج غير معروف",IF(NOT(ISNUMBER(MATCH(E2340,'المحافظات'!$A$5:$A$44,0))),"المنطقة غير معروفة",IF(K2340&lt;0,"الخصم أكبر من قيمة الطلب",IF(I2340&amp;""="","اكتب الحالة","")))))</f>
        <v/>
      </c>
    </row>
    <row r="2341">
      <c r="A2341" s="17" t="n"/>
      <c r="B2341" s="5" t="n"/>
      <c r="C2341" s="5" t="n"/>
      <c r="D2341" s="13" t="n"/>
      <c r="E2341" s="5" t="n"/>
      <c r="F2341" s="5" t="n"/>
      <c r="G2341" s="15" t="n"/>
      <c r="H2341" s="14" t="n"/>
      <c r="I2341" s="5" t="n"/>
      <c r="J2341" s="6">
        <f>IF(AND(B2341&amp;""="",F2341&amp;""=""),"",IFERROR(INDEX('المنتجات'!$B$5:$B$204,MATCH($F2341,'المنتجات'!$A$5:$A$204,0))&amp;"",""))</f>
        <v/>
      </c>
      <c r="K2341" s="18">
        <f>IF(AND(B2341&amp;""="",F2341&amp;""=""),"",IFERROR(INDEX('المنتجات'!$D$5:$D$204,MATCH($F2341,'المنتجات'!$A$5:$A$204,0))*G2341-H2341,0))</f>
        <v/>
      </c>
      <c r="L2341" s="18">
        <f>IF(AND(B2341&amp;""="",F2341&amp;""=""),"",IF(I2341="تم التسليم",IFERROR(INDEX('المحافظات'!$B$5:$B$44,MATCH($E2341,'المحافظات'!$A$5:$A$44,0)),0),0))</f>
        <v/>
      </c>
      <c r="M2341" s="18">
        <f>IF(AND(B2341&amp;""="",F2341&amp;""=""),"",IFERROR(INDEX('المنتجات'!$C$5:$C$204,MATCH($F2341,'المنتجات'!$A$5:$A$204,0))*G2341,0))</f>
        <v/>
      </c>
      <c r="N2341" s="18">
        <f>IF(AND(B2341&amp;""="",F2341&amp;""=""),"",IF(I2341="تم التسليم",IFERROR(INDEX('المحافظات'!$C$5:$C$44,MATCH($E2341,'المحافظات'!$A$5:$A$44,0)),0),IF(I2341="مرتجع",IFERROR(INDEX('المحافظات'!$D$5:$D$44,MATCH($E2341,'المحافظات'!$A$5:$A$44,0)),0),0)))</f>
        <v/>
      </c>
      <c r="O2341" s="18">
        <f>IF(AND(B2341&amp;""="",F2341&amp;""=""),"",IF(I2341="تم التسليم",K2341+L2341-M2341-N2341,IF(I2341="مرتجع",-N2341,IF(I2341="ملغي",0,""))))</f>
        <v/>
      </c>
      <c r="P2341" s="6">
        <f>IF(AND(B2341&amp;""="",F2341&amp;""=""),"",IF(NOT(ISNUMBER(MATCH(F2341,'المنتجات'!$A$5:$A$204,0))),"كود المنتج غير معروف",IF(NOT(ISNUMBER(MATCH(E2341,'المحافظات'!$A$5:$A$44,0))),"المنطقة غير معروفة",IF(K2341&lt;0,"الخصم أكبر من قيمة الطلب",IF(I2341&amp;""="","اكتب الحالة","")))))</f>
        <v/>
      </c>
    </row>
    <row r="2342">
      <c r="A2342" s="17" t="n"/>
      <c r="B2342" s="5" t="n"/>
      <c r="C2342" s="5" t="n"/>
      <c r="D2342" s="13" t="n"/>
      <c r="E2342" s="5" t="n"/>
      <c r="F2342" s="5" t="n"/>
      <c r="G2342" s="15" t="n"/>
      <c r="H2342" s="14" t="n"/>
      <c r="I2342" s="5" t="n"/>
      <c r="J2342" s="6">
        <f>IF(AND(B2342&amp;""="",F2342&amp;""=""),"",IFERROR(INDEX('المنتجات'!$B$5:$B$204,MATCH($F2342,'المنتجات'!$A$5:$A$204,0))&amp;"",""))</f>
        <v/>
      </c>
      <c r="K2342" s="18">
        <f>IF(AND(B2342&amp;""="",F2342&amp;""=""),"",IFERROR(INDEX('المنتجات'!$D$5:$D$204,MATCH($F2342,'المنتجات'!$A$5:$A$204,0))*G2342-H2342,0))</f>
        <v/>
      </c>
      <c r="L2342" s="18">
        <f>IF(AND(B2342&amp;""="",F2342&amp;""=""),"",IF(I2342="تم التسليم",IFERROR(INDEX('المحافظات'!$B$5:$B$44,MATCH($E2342,'المحافظات'!$A$5:$A$44,0)),0),0))</f>
        <v/>
      </c>
      <c r="M2342" s="18">
        <f>IF(AND(B2342&amp;""="",F2342&amp;""=""),"",IFERROR(INDEX('المنتجات'!$C$5:$C$204,MATCH($F2342,'المنتجات'!$A$5:$A$204,0))*G2342,0))</f>
        <v/>
      </c>
      <c r="N2342" s="18">
        <f>IF(AND(B2342&amp;""="",F2342&amp;""=""),"",IF(I2342="تم التسليم",IFERROR(INDEX('المحافظات'!$C$5:$C$44,MATCH($E2342,'المحافظات'!$A$5:$A$44,0)),0),IF(I2342="مرتجع",IFERROR(INDEX('المحافظات'!$D$5:$D$44,MATCH($E2342,'المحافظات'!$A$5:$A$44,0)),0),0)))</f>
        <v/>
      </c>
      <c r="O2342" s="18">
        <f>IF(AND(B2342&amp;""="",F2342&amp;""=""),"",IF(I2342="تم التسليم",K2342+L2342-M2342-N2342,IF(I2342="مرتجع",-N2342,IF(I2342="ملغي",0,""))))</f>
        <v/>
      </c>
      <c r="P2342" s="6">
        <f>IF(AND(B2342&amp;""="",F2342&amp;""=""),"",IF(NOT(ISNUMBER(MATCH(F2342,'المنتجات'!$A$5:$A$204,0))),"كود المنتج غير معروف",IF(NOT(ISNUMBER(MATCH(E2342,'المحافظات'!$A$5:$A$44,0))),"المنطقة غير معروفة",IF(K2342&lt;0,"الخصم أكبر من قيمة الطلب",IF(I2342&amp;""="","اكتب الحالة","")))))</f>
        <v/>
      </c>
    </row>
    <row r="2343">
      <c r="A2343" s="17" t="n"/>
      <c r="B2343" s="5" t="n"/>
      <c r="C2343" s="5" t="n"/>
      <c r="D2343" s="13" t="n"/>
      <c r="E2343" s="5" t="n"/>
      <c r="F2343" s="5" t="n"/>
      <c r="G2343" s="15" t="n"/>
      <c r="H2343" s="14" t="n"/>
      <c r="I2343" s="5" t="n"/>
      <c r="J2343" s="6">
        <f>IF(AND(B2343&amp;""="",F2343&amp;""=""),"",IFERROR(INDEX('المنتجات'!$B$5:$B$204,MATCH($F2343,'المنتجات'!$A$5:$A$204,0))&amp;"",""))</f>
        <v/>
      </c>
      <c r="K2343" s="18">
        <f>IF(AND(B2343&amp;""="",F2343&amp;""=""),"",IFERROR(INDEX('المنتجات'!$D$5:$D$204,MATCH($F2343,'المنتجات'!$A$5:$A$204,0))*G2343-H2343,0))</f>
        <v/>
      </c>
      <c r="L2343" s="18">
        <f>IF(AND(B2343&amp;""="",F2343&amp;""=""),"",IF(I2343="تم التسليم",IFERROR(INDEX('المحافظات'!$B$5:$B$44,MATCH($E2343,'المحافظات'!$A$5:$A$44,0)),0),0))</f>
        <v/>
      </c>
      <c r="M2343" s="18">
        <f>IF(AND(B2343&amp;""="",F2343&amp;""=""),"",IFERROR(INDEX('المنتجات'!$C$5:$C$204,MATCH($F2343,'المنتجات'!$A$5:$A$204,0))*G2343,0))</f>
        <v/>
      </c>
      <c r="N2343" s="18">
        <f>IF(AND(B2343&amp;""="",F2343&amp;""=""),"",IF(I2343="تم التسليم",IFERROR(INDEX('المحافظات'!$C$5:$C$44,MATCH($E2343,'المحافظات'!$A$5:$A$44,0)),0),IF(I2343="مرتجع",IFERROR(INDEX('المحافظات'!$D$5:$D$44,MATCH($E2343,'المحافظات'!$A$5:$A$44,0)),0),0)))</f>
        <v/>
      </c>
      <c r="O2343" s="18">
        <f>IF(AND(B2343&amp;""="",F2343&amp;""=""),"",IF(I2343="تم التسليم",K2343+L2343-M2343-N2343,IF(I2343="مرتجع",-N2343,IF(I2343="ملغي",0,""))))</f>
        <v/>
      </c>
      <c r="P2343" s="6">
        <f>IF(AND(B2343&amp;""="",F2343&amp;""=""),"",IF(NOT(ISNUMBER(MATCH(F2343,'المنتجات'!$A$5:$A$204,0))),"كود المنتج غير معروف",IF(NOT(ISNUMBER(MATCH(E2343,'المحافظات'!$A$5:$A$44,0))),"المنطقة غير معروفة",IF(K2343&lt;0,"الخصم أكبر من قيمة الطلب",IF(I2343&amp;""="","اكتب الحالة","")))))</f>
        <v/>
      </c>
    </row>
    <row r="2344">
      <c r="A2344" s="17" t="n"/>
      <c r="B2344" s="5" t="n"/>
      <c r="C2344" s="5" t="n"/>
      <c r="D2344" s="13" t="n"/>
      <c r="E2344" s="5" t="n"/>
      <c r="F2344" s="5" t="n"/>
      <c r="G2344" s="15" t="n"/>
      <c r="H2344" s="14" t="n"/>
      <c r="I2344" s="5" t="n"/>
      <c r="J2344" s="6">
        <f>IF(AND(B2344&amp;""="",F2344&amp;""=""),"",IFERROR(INDEX('المنتجات'!$B$5:$B$204,MATCH($F2344,'المنتجات'!$A$5:$A$204,0))&amp;"",""))</f>
        <v/>
      </c>
      <c r="K2344" s="18">
        <f>IF(AND(B2344&amp;""="",F2344&amp;""=""),"",IFERROR(INDEX('المنتجات'!$D$5:$D$204,MATCH($F2344,'المنتجات'!$A$5:$A$204,0))*G2344-H2344,0))</f>
        <v/>
      </c>
      <c r="L2344" s="18">
        <f>IF(AND(B2344&amp;""="",F2344&amp;""=""),"",IF(I2344="تم التسليم",IFERROR(INDEX('المحافظات'!$B$5:$B$44,MATCH($E2344,'المحافظات'!$A$5:$A$44,0)),0),0))</f>
        <v/>
      </c>
      <c r="M2344" s="18">
        <f>IF(AND(B2344&amp;""="",F2344&amp;""=""),"",IFERROR(INDEX('المنتجات'!$C$5:$C$204,MATCH($F2344,'المنتجات'!$A$5:$A$204,0))*G2344,0))</f>
        <v/>
      </c>
      <c r="N2344" s="18">
        <f>IF(AND(B2344&amp;""="",F2344&amp;""=""),"",IF(I2344="تم التسليم",IFERROR(INDEX('المحافظات'!$C$5:$C$44,MATCH($E2344,'المحافظات'!$A$5:$A$44,0)),0),IF(I2344="مرتجع",IFERROR(INDEX('المحافظات'!$D$5:$D$44,MATCH($E2344,'المحافظات'!$A$5:$A$44,0)),0),0)))</f>
        <v/>
      </c>
      <c r="O2344" s="18">
        <f>IF(AND(B2344&amp;""="",F2344&amp;""=""),"",IF(I2344="تم التسليم",K2344+L2344-M2344-N2344,IF(I2344="مرتجع",-N2344,IF(I2344="ملغي",0,""))))</f>
        <v/>
      </c>
      <c r="P2344" s="6">
        <f>IF(AND(B2344&amp;""="",F2344&amp;""=""),"",IF(NOT(ISNUMBER(MATCH(F2344,'المنتجات'!$A$5:$A$204,0))),"كود المنتج غير معروف",IF(NOT(ISNUMBER(MATCH(E2344,'المحافظات'!$A$5:$A$44,0))),"المنطقة غير معروفة",IF(K2344&lt;0,"الخصم أكبر من قيمة الطلب",IF(I2344&amp;""="","اكتب الحالة","")))))</f>
        <v/>
      </c>
    </row>
    <row r="2345">
      <c r="A2345" s="17" t="n"/>
      <c r="B2345" s="5" t="n"/>
      <c r="C2345" s="5" t="n"/>
      <c r="D2345" s="13" t="n"/>
      <c r="E2345" s="5" t="n"/>
      <c r="F2345" s="5" t="n"/>
      <c r="G2345" s="15" t="n"/>
      <c r="H2345" s="14" t="n"/>
      <c r="I2345" s="5" t="n"/>
      <c r="J2345" s="6">
        <f>IF(AND(B2345&amp;""="",F2345&amp;""=""),"",IFERROR(INDEX('المنتجات'!$B$5:$B$204,MATCH($F2345,'المنتجات'!$A$5:$A$204,0))&amp;"",""))</f>
        <v/>
      </c>
      <c r="K2345" s="18">
        <f>IF(AND(B2345&amp;""="",F2345&amp;""=""),"",IFERROR(INDEX('المنتجات'!$D$5:$D$204,MATCH($F2345,'المنتجات'!$A$5:$A$204,0))*G2345-H2345,0))</f>
        <v/>
      </c>
      <c r="L2345" s="18">
        <f>IF(AND(B2345&amp;""="",F2345&amp;""=""),"",IF(I2345="تم التسليم",IFERROR(INDEX('المحافظات'!$B$5:$B$44,MATCH($E2345,'المحافظات'!$A$5:$A$44,0)),0),0))</f>
        <v/>
      </c>
      <c r="M2345" s="18">
        <f>IF(AND(B2345&amp;""="",F2345&amp;""=""),"",IFERROR(INDEX('المنتجات'!$C$5:$C$204,MATCH($F2345,'المنتجات'!$A$5:$A$204,0))*G2345,0))</f>
        <v/>
      </c>
      <c r="N2345" s="18">
        <f>IF(AND(B2345&amp;""="",F2345&amp;""=""),"",IF(I2345="تم التسليم",IFERROR(INDEX('المحافظات'!$C$5:$C$44,MATCH($E2345,'المحافظات'!$A$5:$A$44,0)),0),IF(I2345="مرتجع",IFERROR(INDEX('المحافظات'!$D$5:$D$44,MATCH($E2345,'المحافظات'!$A$5:$A$44,0)),0),0)))</f>
        <v/>
      </c>
      <c r="O2345" s="18">
        <f>IF(AND(B2345&amp;""="",F2345&amp;""=""),"",IF(I2345="تم التسليم",K2345+L2345-M2345-N2345,IF(I2345="مرتجع",-N2345,IF(I2345="ملغي",0,""))))</f>
        <v/>
      </c>
      <c r="P2345" s="6">
        <f>IF(AND(B2345&amp;""="",F2345&amp;""=""),"",IF(NOT(ISNUMBER(MATCH(F2345,'المنتجات'!$A$5:$A$204,0))),"كود المنتج غير معروف",IF(NOT(ISNUMBER(MATCH(E2345,'المحافظات'!$A$5:$A$44,0))),"المنطقة غير معروفة",IF(K2345&lt;0,"الخصم أكبر من قيمة الطلب",IF(I2345&amp;""="","اكتب الحالة","")))))</f>
        <v/>
      </c>
    </row>
    <row r="2346">
      <c r="A2346" s="17" t="n"/>
      <c r="B2346" s="5" t="n"/>
      <c r="C2346" s="5" t="n"/>
      <c r="D2346" s="13" t="n"/>
      <c r="E2346" s="5" t="n"/>
      <c r="F2346" s="5" t="n"/>
      <c r="G2346" s="15" t="n"/>
      <c r="H2346" s="14" t="n"/>
      <c r="I2346" s="5" t="n"/>
      <c r="J2346" s="6">
        <f>IF(AND(B2346&amp;""="",F2346&amp;""=""),"",IFERROR(INDEX('المنتجات'!$B$5:$B$204,MATCH($F2346,'المنتجات'!$A$5:$A$204,0))&amp;"",""))</f>
        <v/>
      </c>
      <c r="K2346" s="18">
        <f>IF(AND(B2346&amp;""="",F2346&amp;""=""),"",IFERROR(INDEX('المنتجات'!$D$5:$D$204,MATCH($F2346,'المنتجات'!$A$5:$A$204,0))*G2346-H2346,0))</f>
        <v/>
      </c>
      <c r="L2346" s="18">
        <f>IF(AND(B2346&amp;""="",F2346&amp;""=""),"",IF(I2346="تم التسليم",IFERROR(INDEX('المحافظات'!$B$5:$B$44,MATCH($E2346,'المحافظات'!$A$5:$A$44,0)),0),0))</f>
        <v/>
      </c>
      <c r="M2346" s="18">
        <f>IF(AND(B2346&amp;""="",F2346&amp;""=""),"",IFERROR(INDEX('المنتجات'!$C$5:$C$204,MATCH($F2346,'المنتجات'!$A$5:$A$204,0))*G2346,0))</f>
        <v/>
      </c>
      <c r="N2346" s="18">
        <f>IF(AND(B2346&amp;""="",F2346&amp;""=""),"",IF(I2346="تم التسليم",IFERROR(INDEX('المحافظات'!$C$5:$C$44,MATCH($E2346,'المحافظات'!$A$5:$A$44,0)),0),IF(I2346="مرتجع",IFERROR(INDEX('المحافظات'!$D$5:$D$44,MATCH($E2346,'المحافظات'!$A$5:$A$44,0)),0),0)))</f>
        <v/>
      </c>
      <c r="O2346" s="18">
        <f>IF(AND(B2346&amp;""="",F2346&amp;""=""),"",IF(I2346="تم التسليم",K2346+L2346-M2346-N2346,IF(I2346="مرتجع",-N2346,IF(I2346="ملغي",0,""))))</f>
        <v/>
      </c>
      <c r="P2346" s="6">
        <f>IF(AND(B2346&amp;""="",F2346&amp;""=""),"",IF(NOT(ISNUMBER(MATCH(F2346,'المنتجات'!$A$5:$A$204,0))),"كود المنتج غير معروف",IF(NOT(ISNUMBER(MATCH(E2346,'المحافظات'!$A$5:$A$44,0))),"المنطقة غير معروفة",IF(K2346&lt;0,"الخصم أكبر من قيمة الطلب",IF(I2346&amp;""="","اكتب الحالة","")))))</f>
        <v/>
      </c>
    </row>
    <row r="2347">
      <c r="A2347" s="17" t="n"/>
      <c r="B2347" s="5" t="n"/>
      <c r="C2347" s="5" t="n"/>
      <c r="D2347" s="13" t="n"/>
      <c r="E2347" s="5" t="n"/>
      <c r="F2347" s="5" t="n"/>
      <c r="G2347" s="15" t="n"/>
      <c r="H2347" s="14" t="n"/>
      <c r="I2347" s="5" t="n"/>
      <c r="J2347" s="6">
        <f>IF(AND(B2347&amp;""="",F2347&amp;""=""),"",IFERROR(INDEX('المنتجات'!$B$5:$B$204,MATCH($F2347,'المنتجات'!$A$5:$A$204,0))&amp;"",""))</f>
        <v/>
      </c>
      <c r="K2347" s="18">
        <f>IF(AND(B2347&amp;""="",F2347&amp;""=""),"",IFERROR(INDEX('المنتجات'!$D$5:$D$204,MATCH($F2347,'المنتجات'!$A$5:$A$204,0))*G2347-H2347,0))</f>
        <v/>
      </c>
      <c r="L2347" s="18">
        <f>IF(AND(B2347&amp;""="",F2347&amp;""=""),"",IF(I2347="تم التسليم",IFERROR(INDEX('المحافظات'!$B$5:$B$44,MATCH($E2347,'المحافظات'!$A$5:$A$44,0)),0),0))</f>
        <v/>
      </c>
      <c r="M2347" s="18">
        <f>IF(AND(B2347&amp;""="",F2347&amp;""=""),"",IFERROR(INDEX('المنتجات'!$C$5:$C$204,MATCH($F2347,'المنتجات'!$A$5:$A$204,0))*G2347,0))</f>
        <v/>
      </c>
      <c r="N2347" s="18">
        <f>IF(AND(B2347&amp;""="",F2347&amp;""=""),"",IF(I2347="تم التسليم",IFERROR(INDEX('المحافظات'!$C$5:$C$44,MATCH($E2347,'المحافظات'!$A$5:$A$44,0)),0),IF(I2347="مرتجع",IFERROR(INDEX('المحافظات'!$D$5:$D$44,MATCH($E2347,'المحافظات'!$A$5:$A$44,0)),0),0)))</f>
        <v/>
      </c>
      <c r="O2347" s="18">
        <f>IF(AND(B2347&amp;""="",F2347&amp;""=""),"",IF(I2347="تم التسليم",K2347+L2347-M2347-N2347,IF(I2347="مرتجع",-N2347,IF(I2347="ملغي",0,""))))</f>
        <v/>
      </c>
      <c r="P2347" s="6">
        <f>IF(AND(B2347&amp;""="",F2347&amp;""=""),"",IF(NOT(ISNUMBER(MATCH(F2347,'المنتجات'!$A$5:$A$204,0))),"كود المنتج غير معروف",IF(NOT(ISNUMBER(MATCH(E2347,'المحافظات'!$A$5:$A$44,0))),"المنطقة غير معروفة",IF(K2347&lt;0,"الخصم أكبر من قيمة الطلب",IF(I2347&amp;""="","اكتب الحالة","")))))</f>
        <v/>
      </c>
    </row>
    <row r="2348">
      <c r="A2348" s="17" t="n"/>
      <c r="B2348" s="5" t="n"/>
      <c r="C2348" s="5" t="n"/>
      <c r="D2348" s="13" t="n"/>
      <c r="E2348" s="5" t="n"/>
      <c r="F2348" s="5" t="n"/>
      <c r="G2348" s="15" t="n"/>
      <c r="H2348" s="14" t="n"/>
      <c r="I2348" s="5" t="n"/>
      <c r="J2348" s="6">
        <f>IF(AND(B2348&amp;""="",F2348&amp;""=""),"",IFERROR(INDEX('المنتجات'!$B$5:$B$204,MATCH($F2348,'المنتجات'!$A$5:$A$204,0))&amp;"",""))</f>
        <v/>
      </c>
      <c r="K2348" s="18">
        <f>IF(AND(B2348&amp;""="",F2348&amp;""=""),"",IFERROR(INDEX('المنتجات'!$D$5:$D$204,MATCH($F2348,'المنتجات'!$A$5:$A$204,0))*G2348-H2348,0))</f>
        <v/>
      </c>
      <c r="L2348" s="18">
        <f>IF(AND(B2348&amp;""="",F2348&amp;""=""),"",IF(I2348="تم التسليم",IFERROR(INDEX('المحافظات'!$B$5:$B$44,MATCH($E2348,'المحافظات'!$A$5:$A$44,0)),0),0))</f>
        <v/>
      </c>
      <c r="M2348" s="18">
        <f>IF(AND(B2348&amp;""="",F2348&amp;""=""),"",IFERROR(INDEX('المنتجات'!$C$5:$C$204,MATCH($F2348,'المنتجات'!$A$5:$A$204,0))*G2348,0))</f>
        <v/>
      </c>
      <c r="N2348" s="18">
        <f>IF(AND(B2348&amp;""="",F2348&amp;""=""),"",IF(I2348="تم التسليم",IFERROR(INDEX('المحافظات'!$C$5:$C$44,MATCH($E2348,'المحافظات'!$A$5:$A$44,0)),0),IF(I2348="مرتجع",IFERROR(INDEX('المحافظات'!$D$5:$D$44,MATCH($E2348,'المحافظات'!$A$5:$A$44,0)),0),0)))</f>
        <v/>
      </c>
      <c r="O2348" s="18">
        <f>IF(AND(B2348&amp;""="",F2348&amp;""=""),"",IF(I2348="تم التسليم",K2348+L2348-M2348-N2348,IF(I2348="مرتجع",-N2348,IF(I2348="ملغي",0,""))))</f>
        <v/>
      </c>
      <c r="P2348" s="6">
        <f>IF(AND(B2348&amp;""="",F2348&amp;""=""),"",IF(NOT(ISNUMBER(MATCH(F2348,'المنتجات'!$A$5:$A$204,0))),"كود المنتج غير معروف",IF(NOT(ISNUMBER(MATCH(E2348,'المحافظات'!$A$5:$A$44,0))),"المنطقة غير معروفة",IF(K2348&lt;0,"الخصم أكبر من قيمة الطلب",IF(I2348&amp;""="","اكتب الحالة","")))))</f>
        <v/>
      </c>
    </row>
    <row r="2349">
      <c r="A2349" s="17" t="n"/>
      <c r="B2349" s="5" t="n"/>
      <c r="C2349" s="5" t="n"/>
      <c r="D2349" s="13" t="n"/>
      <c r="E2349" s="5" t="n"/>
      <c r="F2349" s="5" t="n"/>
      <c r="G2349" s="15" t="n"/>
      <c r="H2349" s="14" t="n"/>
      <c r="I2349" s="5" t="n"/>
      <c r="J2349" s="6">
        <f>IF(AND(B2349&amp;""="",F2349&amp;""=""),"",IFERROR(INDEX('المنتجات'!$B$5:$B$204,MATCH($F2349,'المنتجات'!$A$5:$A$204,0))&amp;"",""))</f>
        <v/>
      </c>
      <c r="K2349" s="18">
        <f>IF(AND(B2349&amp;""="",F2349&amp;""=""),"",IFERROR(INDEX('المنتجات'!$D$5:$D$204,MATCH($F2349,'المنتجات'!$A$5:$A$204,0))*G2349-H2349,0))</f>
        <v/>
      </c>
      <c r="L2349" s="18">
        <f>IF(AND(B2349&amp;""="",F2349&amp;""=""),"",IF(I2349="تم التسليم",IFERROR(INDEX('المحافظات'!$B$5:$B$44,MATCH($E2349,'المحافظات'!$A$5:$A$44,0)),0),0))</f>
        <v/>
      </c>
      <c r="M2349" s="18">
        <f>IF(AND(B2349&amp;""="",F2349&amp;""=""),"",IFERROR(INDEX('المنتجات'!$C$5:$C$204,MATCH($F2349,'المنتجات'!$A$5:$A$204,0))*G2349,0))</f>
        <v/>
      </c>
      <c r="N2349" s="18">
        <f>IF(AND(B2349&amp;""="",F2349&amp;""=""),"",IF(I2349="تم التسليم",IFERROR(INDEX('المحافظات'!$C$5:$C$44,MATCH($E2349,'المحافظات'!$A$5:$A$44,0)),0),IF(I2349="مرتجع",IFERROR(INDEX('المحافظات'!$D$5:$D$44,MATCH($E2349,'المحافظات'!$A$5:$A$44,0)),0),0)))</f>
        <v/>
      </c>
      <c r="O2349" s="18">
        <f>IF(AND(B2349&amp;""="",F2349&amp;""=""),"",IF(I2349="تم التسليم",K2349+L2349-M2349-N2349,IF(I2349="مرتجع",-N2349,IF(I2349="ملغي",0,""))))</f>
        <v/>
      </c>
      <c r="P2349" s="6">
        <f>IF(AND(B2349&amp;""="",F2349&amp;""=""),"",IF(NOT(ISNUMBER(MATCH(F2349,'المنتجات'!$A$5:$A$204,0))),"كود المنتج غير معروف",IF(NOT(ISNUMBER(MATCH(E2349,'المحافظات'!$A$5:$A$44,0))),"المنطقة غير معروفة",IF(K2349&lt;0,"الخصم أكبر من قيمة الطلب",IF(I2349&amp;""="","اكتب الحالة","")))))</f>
        <v/>
      </c>
    </row>
    <row r="2350">
      <c r="A2350" s="17" t="n"/>
      <c r="B2350" s="5" t="n"/>
      <c r="C2350" s="5" t="n"/>
      <c r="D2350" s="13" t="n"/>
      <c r="E2350" s="5" t="n"/>
      <c r="F2350" s="5" t="n"/>
      <c r="G2350" s="15" t="n"/>
      <c r="H2350" s="14" t="n"/>
      <c r="I2350" s="5" t="n"/>
      <c r="J2350" s="6">
        <f>IF(AND(B2350&amp;""="",F2350&amp;""=""),"",IFERROR(INDEX('المنتجات'!$B$5:$B$204,MATCH($F2350,'المنتجات'!$A$5:$A$204,0))&amp;"",""))</f>
        <v/>
      </c>
      <c r="K2350" s="18">
        <f>IF(AND(B2350&amp;""="",F2350&amp;""=""),"",IFERROR(INDEX('المنتجات'!$D$5:$D$204,MATCH($F2350,'المنتجات'!$A$5:$A$204,0))*G2350-H2350,0))</f>
        <v/>
      </c>
      <c r="L2350" s="18">
        <f>IF(AND(B2350&amp;""="",F2350&amp;""=""),"",IF(I2350="تم التسليم",IFERROR(INDEX('المحافظات'!$B$5:$B$44,MATCH($E2350,'المحافظات'!$A$5:$A$44,0)),0),0))</f>
        <v/>
      </c>
      <c r="M2350" s="18">
        <f>IF(AND(B2350&amp;""="",F2350&amp;""=""),"",IFERROR(INDEX('المنتجات'!$C$5:$C$204,MATCH($F2350,'المنتجات'!$A$5:$A$204,0))*G2350,0))</f>
        <v/>
      </c>
      <c r="N2350" s="18">
        <f>IF(AND(B2350&amp;""="",F2350&amp;""=""),"",IF(I2350="تم التسليم",IFERROR(INDEX('المحافظات'!$C$5:$C$44,MATCH($E2350,'المحافظات'!$A$5:$A$44,0)),0),IF(I2350="مرتجع",IFERROR(INDEX('المحافظات'!$D$5:$D$44,MATCH($E2350,'المحافظات'!$A$5:$A$44,0)),0),0)))</f>
        <v/>
      </c>
      <c r="O2350" s="18">
        <f>IF(AND(B2350&amp;""="",F2350&amp;""=""),"",IF(I2350="تم التسليم",K2350+L2350-M2350-N2350,IF(I2350="مرتجع",-N2350,IF(I2350="ملغي",0,""))))</f>
        <v/>
      </c>
      <c r="P2350" s="6">
        <f>IF(AND(B2350&amp;""="",F2350&amp;""=""),"",IF(NOT(ISNUMBER(MATCH(F2350,'المنتجات'!$A$5:$A$204,0))),"كود المنتج غير معروف",IF(NOT(ISNUMBER(MATCH(E2350,'المحافظات'!$A$5:$A$44,0))),"المنطقة غير معروفة",IF(K2350&lt;0,"الخصم أكبر من قيمة الطلب",IF(I2350&amp;""="","اكتب الحالة","")))))</f>
        <v/>
      </c>
    </row>
    <row r="2351">
      <c r="A2351" s="17" t="n"/>
      <c r="B2351" s="5" t="n"/>
      <c r="C2351" s="5" t="n"/>
      <c r="D2351" s="13" t="n"/>
      <c r="E2351" s="5" t="n"/>
      <c r="F2351" s="5" t="n"/>
      <c r="G2351" s="15" t="n"/>
      <c r="H2351" s="14" t="n"/>
      <c r="I2351" s="5" t="n"/>
      <c r="J2351" s="6">
        <f>IF(AND(B2351&amp;""="",F2351&amp;""=""),"",IFERROR(INDEX('المنتجات'!$B$5:$B$204,MATCH($F2351,'المنتجات'!$A$5:$A$204,0))&amp;"",""))</f>
        <v/>
      </c>
      <c r="K2351" s="18">
        <f>IF(AND(B2351&amp;""="",F2351&amp;""=""),"",IFERROR(INDEX('المنتجات'!$D$5:$D$204,MATCH($F2351,'المنتجات'!$A$5:$A$204,0))*G2351-H2351,0))</f>
        <v/>
      </c>
      <c r="L2351" s="18">
        <f>IF(AND(B2351&amp;""="",F2351&amp;""=""),"",IF(I2351="تم التسليم",IFERROR(INDEX('المحافظات'!$B$5:$B$44,MATCH($E2351,'المحافظات'!$A$5:$A$44,0)),0),0))</f>
        <v/>
      </c>
      <c r="M2351" s="18">
        <f>IF(AND(B2351&amp;""="",F2351&amp;""=""),"",IFERROR(INDEX('المنتجات'!$C$5:$C$204,MATCH($F2351,'المنتجات'!$A$5:$A$204,0))*G2351,0))</f>
        <v/>
      </c>
      <c r="N2351" s="18">
        <f>IF(AND(B2351&amp;""="",F2351&amp;""=""),"",IF(I2351="تم التسليم",IFERROR(INDEX('المحافظات'!$C$5:$C$44,MATCH($E2351,'المحافظات'!$A$5:$A$44,0)),0),IF(I2351="مرتجع",IFERROR(INDEX('المحافظات'!$D$5:$D$44,MATCH($E2351,'المحافظات'!$A$5:$A$44,0)),0),0)))</f>
        <v/>
      </c>
      <c r="O2351" s="18">
        <f>IF(AND(B2351&amp;""="",F2351&amp;""=""),"",IF(I2351="تم التسليم",K2351+L2351-M2351-N2351,IF(I2351="مرتجع",-N2351,IF(I2351="ملغي",0,""))))</f>
        <v/>
      </c>
      <c r="P2351" s="6">
        <f>IF(AND(B2351&amp;""="",F2351&amp;""=""),"",IF(NOT(ISNUMBER(MATCH(F2351,'المنتجات'!$A$5:$A$204,0))),"كود المنتج غير معروف",IF(NOT(ISNUMBER(MATCH(E2351,'المحافظات'!$A$5:$A$44,0))),"المنطقة غير معروفة",IF(K2351&lt;0,"الخصم أكبر من قيمة الطلب",IF(I2351&amp;""="","اكتب الحالة","")))))</f>
        <v/>
      </c>
    </row>
    <row r="2352">
      <c r="A2352" s="17" t="n"/>
      <c r="B2352" s="5" t="n"/>
      <c r="C2352" s="5" t="n"/>
      <c r="D2352" s="13" t="n"/>
      <c r="E2352" s="5" t="n"/>
      <c r="F2352" s="5" t="n"/>
      <c r="G2352" s="15" t="n"/>
      <c r="H2352" s="14" t="n"/>
      <c r="I2352" s="5" t="n"/>
      <c r="J2352" s="6">
        <f>IF(AND(B2352&amp;""="",F2352&amp;""=""),"",IFERROR(INDEX('المنتجات'!$B$5:$B$204,MATCH($F2352,'المنتجات'!$A$5:$A$204,0))&amp;"",""))</f>
        <v/>
      </c>
      <c r="K2352" s="18">
        <f>IF(AND(B2352&amp;""="",F2352&amp;""=""),"",IFERROR(INDEX('المنتجات'!$D$5:$D$204,MATCH($F2352,'المنتجات'!$A$5:$A$204,0))*G2352-H2352,0))</f>
        <v/>
      </c>
      <c r="L2352" s="18">
        <f>IF(AND(B2352&amp;""="",F2352&amp;""=""),"",IF(I2352="تم التسليم",IFERROR(INDEX('المحافظات'!$B$5:$B$44,MATCH($E2352,'المحافظات'!$A$5:$A$44,0)),0),0))</f>
        <v/>
      </c>
      <c r="M2352" s="18">
        <f>IF(AND(B2352&amp;""="",F2352&amp;""=""),"",IFERROR(INDEX('المنتجات'!$C$5:$C$204,MATCH($F2352,'المنتجات'!$A$5:$A$204,0))*G2352,0))</f>
        <v/>
      </c>
      <c r="N2352" s="18">
        <f>IF(AND(B2352&amp;""="",F2352&amp;""=""),"",IF(I2352="تم التسليم",IFERROR(INDEX('المحافظات'!$C$5:$C$44,MATCH($E2352,'المحافظات'!$A$5:$A$44,0)),0),IF(I2352="مرتجع",IFERROR(INDEX('المحافظات'!$D$5:$D$44,MATCH($E2352,'المحافظات'!$A$5:$A$44,0)),0),0)))</f>
        <v/>
      </c>
      <c r="O2352" s="18">
        <f>IF(AND(B2352&amp;""="",F2352&amp;""=""),"",IF(I2352="تم التسليم",K2352+L2352-M2352-N2352,IF(I2352="مرتجع",-N2352,IF(I2352="ملغي",0,""))))</f>
        <v/>
      </c>
      <c r="P2352" s="6">
        <f>IF(AND(B2352&amp;""="",F2352&amp;""=""),"",IF(NOT(ISNUMBER(MATCH(F2352,'المنتجات'!$A$5:$A$204,0))),"كود المنتج غير معروف",IF(NOT(ISNUMBER(MATCH(E2352,'المحافظات'!$A$5:$A$44,0))),"المنطقة غير معروفة",IF(K2352&lt;0,"الخصم أكبر من قيمة الطلب",IF(I2352&amp;""="","اكتب الحالة","")))))</f>
        <v/>
      </c>
    </row>
    <row r="2353">
      <c r="A2353" s="17" t="n"/>
      <c r="B2353" s="5" t="n"/>
      <c r="C2353" s="5" t="n"/>
      <c r="D2353" s="13" t="n"/>
      <c r="E2353" s="5" t="n"/>
      <c r="F2353" s="5" t="n"/>
      <c r="G2353" s="15" t="n"/>
      <c r="H2353" s="14" t="n"/>
      <c r="I2353" s="5" t="n"/>
      <c r="J2353" s="6">
        <f>IF(AND(B2353&amp;""="",F2353&amp;""=""),"",IFERROR(INDEX('المنتجات'!$B$5:$B$204,MATCH($F2353,'المنتجات'!$A$5:$A$204,0))&amp;"",""))</f>
        <v/>
      </c>
      <c r="K2353" s="18">
        <f>IF(AND(B2353&amp;""="",F2353&amp;""=""),"",IFERROR(INDEX('المنتجات'!$D$5:$D$204,MATCH($F2353,'المنتجات'!$A$5:$A$204,0))*G2353-H2353,0))</f>
        <v/>
      </c>
      <c r="L2353" s="18">
        <f>IF(AND(B2353&amp;""="",F2353&amp;""=""),"",IF(I2353="تم التسليم",IFERROR(INDEX('المحافظات'!$B$5:$B$44,MATCH($E2353,'المحافظات'!$A$5:$A$44,0)),0),0))</f>
        <v/>
      </c>
      <c r="M2353" s="18">
        <f>IF(AND(B2353&amp;""="",F2353&amp;""=""),"",IFERROR(INDEX('المنتجات'!$C$5:$C$204,MATCH($F2353,'المنتجات'!$A$5:$A$204,0))*G2353,0))</f>
        <v/>
      </c>
      <c r="N2353" s="18">
        <f>IF(AND(B2353&amp;""="",F2353&amp;""=""),"",IF(I2353="تم التسليم",IFERROR(INDEX('المحافظات'!$C$5:$C$44,MATCH($E2353,'المحافظات'!$A$5:$A$44,0)),0),IF(I2353="مرتجع",IFERROR(INDEX('المحافظات'!$D$5:$D$44,MATCH($E2353,'المحافظات'!$A$5:$A$44,0)),0),0)))</f>
        <v/>
      </c>
      <c r="O2353" s="18">
        <f>IF(AND(B2353&amp;""="",F2353&amp;""=""),"",IF(I2353="تم التسليم",K2353+L2353-M2353-N2353,IF(I2353="مرتجع",-N2353,IF(I2353="ملغي",0,""))))</f>
        <v/>
      </c>
      <c r="P2353" s="6">
        <f>IF(AND(B2353&amp;""="",F2353&amp;""=""),"",IF(NOT(ISNUMBER(MATCH(F2353,'المنتجات'!$A$5:$A$204,0))),"كود المنتج غير معروف",IF(NOT(ISNUMBER(MATCH(E2353,'المحافظات'!$A$5:$A$44,0))),"المنطقة غير معروفة",IF(K2353&lt;0,"الخصم أكبر من قيمة الطلب",IF(I2353&amp;""="","اكتب الحالة","")))))</f>
        <v/>
      </c>
    </row>
    <row r="2354">
      <c r="A2354" s="17" t="n"/>
      <c r="B2354" s="5" t="n"/>
      <c r="C2354" s="5" t="n"/>
      <c r="D2354" s="13" t="n"/>
      <c r="E2354" s="5" t="n"/>
      <c r="F2354" s="5" t="n"/>
      <c r="G2354" s="15" t="n"/>
      <c r="H2354" s="14" t="n"/>
      <c r="I2354" s="5" t="n"/>
      <c r="J2354" s="6">
        <f>IF(AND(B2354&amp;""="",F2354&amp;""=""),"",IFERROR(INDEX('المنتجات'!$B$5:$B$204,MATCH($F2354,'المنتجات'!$A$5:$A$204,0))&amp;"",""))</f>
        <v/>
      </c>
      <c r="K2354" s="18">
        <f>IF(AND(B2354&amp;""="",F2354&amp;""=""),"",IFERROR(INDEX('المنتجات'!$D$5:$D$204,MATCH($F2354,'المنتجات'!$A$5:$A$204,0))*G2354-H2354,0))</f>
        <v/>
      </c>
      <c r="L2354" s="18">
        <f>IF(AND(B2354&amp;""="",F2354&amp;""=""),"",IF(I2354="تم التسليم",IFERROR(INDEX('المحافظات'!$B$5:$B$44,MATCH($E2354,'المحافظات'!$A$5:$A$44,0)),0),0))</f>
        <v/>
      </c>
      <c r="M2354" s="18">
        <f>IF(AND(B2354&amp;""="",F2354&amp;""=""),"",IFERROR(INDEX('المنتجات'!$C$5:$C$204,MATCH($F2354,'المنتجات'!$A$5:$A$204,0))*G2354,0))</f>
        <v/>
      </c>
      <c r="N2354" s="18">
        <f>IF(AND(B2354&amp;""="",F2354&amp;""=""),"",IF(I2354="تم التسليم",IFERROR(INDEX('المحافظات'!$C$5:$C$44,MATCH($E2354,'المحافظات'!$A$5:$A$44,0)),0),IF(I2354="مرتجع",IFERROR(INDEX('المحافظات'!$D$5:$D$44,MATCH($E2354,'المحافظات'!$A$5:$A$44,0)),0),0)))</f>
        <v/>
      </c>
      <c r="O2354" s="18">
        <f>IF(AND(B2354&amp;""="",F2354&amp;""=""),"",IF(I2354="تم التسليم",K2354+L2354-M2354-N2354,IF(I2354="مرتجع",-N2354,IF(I2354="ملغي",0,""))))</f>
        <v/>
      </c>
      <c r="P2354" s="6">
        <f>IF(AND(B2354&amp;""="",F2354&amp;""=""),"",IF(NOT(ISNUMBER(MATCH(F2354,'المنتجات'!$A$5:$A$204,0))),"كود المنتج غير معروف",IF(NOT(ISNUMBER(MATCH(E2354,'المحافظات'!$A$5:$A$44,0))),"المنطقة غير معروفة",IF(K2354&lt;0,"الخصم أكبر من قيمة الطلب",IF(I2354&amp;""="","اكتب الحالة","")))))</f>
        <v/>
      </c>
    </row>
    <row r="2355">
      <c r="A2355" s="17" t="n"/>
      <c r="B2355" s="5" t="n"/>
      <c r="C2355" s="5" t="n"/>
      <c r="D2355" s="13" t="n"/>
      <c r="E2355" s="5" t="n"/>
      <c r="F2355" s="5" t="n"/>
      <c r="G2355" s="15" t="n"/>
      <c r="H2355" s="14" t="n"/>
      <c r="I2355" s="5" t="n"/>
      <c r="J2355" s="6">
        <f>IF(AND(B2355&amp;""="",F2355&amp;""=""),"",IFERROR(INDEX('المنتجات'!$B$5:$B$204,MATCH($F2355,'المنتجات'!$A$5:$A$204,0))&amp;"",""))</f>
        <v/>
      </c>
      <c r="K2355" s="18">
        <f>IF(AND(B2355&amp;""="",F2355&amp;""=""),"",IFERROR(INDEX('المنتجات'!$D$5:$D$204,MATCH($F2355,'المنتجات'!$A$5:$A$204,0))*G2355-H2355,0))</f>
        <v/>
      </c>
      <c r="L2355" s="18">
        <f>IF(AND(B2355&amp;""="",F2355&amp;""=""),"",IF(I2355="تم التسليم",IFERROR(INDEX('المحافظات'!$B$5:$B$44,MATCH($E2355,'المحافظات'!$A$5:$A$44,0)),0),0))</f>
        <v/>
      </c>
      <c r="M2355" s="18">
        <f>IF(AND(B2355&amp;""="",F2355&amp;""=""),"",IFERROR(INDEX('المنتجات'!$C$5:$C$204,MATCH($F2355,'المنتجات'!$A$5:$A$204,0))*G2355,0))</f>
        <v/>
      </c>
      <c r="N2355" s="18">
        <f>IF(AND(B2355&amp;""="",F2355&amp;""=""),"",IF(I2355="تم التسليم",IFERROR(INDEX('المحافظات'!$C$5:$C$44,MATCH($E2355,'المحافظات'!$A$5:$A$44,0)),0),IF(I2355="مرتجع",IFERROR(INDEX('المحافظات'!$D$5:$D$44,MATCH($E2355,'المحافظات'!$A$5:$A$44,0)),0),0)))</f>
        <v/>
      </c>
      <c r="O2355" s="18">
        <f>IF(AND(B2355&amp;""="",F2355&amp;""=""),"",IF(I2355="تم التسليم",K2355+L2355-M2355-N2355,IF(I2355="مرتجع",-N2355,IF(I2355="ملغي",0,""))))</f>
        <v/>
      </c>
      <c r="P2355" s="6">
        <f>IF(AND(B2355&amp;""="",F2355&amp;""=""),"",IF(NOT(ISNUMBER(MATCH(F2355,'المنتجات'!$A$5:$A$204,0))),"كود المنتج غير معروف",IF(NOT(ISNUMBER(MATCH(E2355,'المحافظات'!$A$5:$A$44,0))),"المنطقة غير معروفة",IF(K2355&lt;0,"الخصم أكبر من قيمة الطلب",IF(I2355&amp;""="","اكتب الحالة","")))))</f>
        <v/>
      </c>
    </row>
    <row r="2356">
      <c r="A2356" s="17" t="n"/>
      <c r="B2356" s="5" t="n"/>
      <c r="C2356" s="5" t="n"/>
      <c r="D2356" s="13" t="n"/>
      <c r="E2356" s="5" t="n"/>
      <c r="F2356" s="5" t="n"/>
      <c r="G2356" s="15" t="n"/>
      <c r="H2356" s="14" t="n"/>
      <c r="I2356" s="5" t="n"/>
      <c r="J2356" s="6">
        <f>IF(AND(B2356&amp;""="",F2356&amp;""=""),"",IFERROR(INDEX('المنتجات'!$B$5:$B$204,MATCH($F2356,'المنتجات'!$A$5:$A$204,0))&amp;"",""))</f>
        <v/>
      </c>
      <c r="K2356" s="18">
        <f>IF(AND(B2356&amp;""="",F2356&amp;""=""),"",IFERROR(INDEX('المنتجات'!$D$5:$D$204,MATCH($F2356,'المنتجات'!$A$5:$A$204,0))*G2356-H2356,0))</f>
        <v/>
      </c>
      <c r="L2356" s="18">
        <f>IF(AND(B2356&amp;""="",F2356&amp;""=""),"",IF(I2356="تم التسليم",IFERROR(INDEX('المحافظات'!$B$5:$B$44,MATCH($E2356,'المحافظات'!$A$5:$A$44,0)),0),0))</f>
        <v/>
      </c>
      <c r="M2356" s="18">
        <f>IF(AND(B2356&amp;""="",F2356&amp;""=""),"",IFERROR(INDEX('المنتجات'!$C$5:$C$204,MATCH($F2356,'المنتجات'!$A$5:$A$204,0))*G2356,0))</f>
        <v/>
      </c>
      <c r="N2356" s="18">
        <f>IF(AND(B2356&amp;""="",F2356&amp;""=""),"",IF(I2356="تم التسليم",IFERROR(INDEX('المحافظات'!$C$5:$C$44,MATCH($E2356,'المحافظات'!$A$5:$A$44,0)),0),IF(I2356="مرتجع",IFERROR(INDEX('المحافظات'!$D$5:$D$44,MATCH($E2356,'المحافظات'!$A$5:$A$44,0)),0),0)))</f>
        <v/>
      </c>
      <c r="O2356" s="18">
        <f>IF(AND(B2356&amp;""="",F2356&amp;""=""),"",IF(I2356="تم التسليم",K2356+L2356-M2356-N2356,IF(I2356="مرتجع",-N2356,IF(I2356="ملغي",0,""))))</f>
        <v/>
      </c>
      <c r="P2356" s="6">
        <f>IF(AND(B2356&amp;""="",F2356&amp;""=""),"",IF(NOT(ISNUMBER(MATCH(F2356,'المنتجات'!$A$5:$A$204,0))),"كود المنتج غير معروف",IF(NOT(ISNUMBER(MATCH(E2356,'المحافظات'!$A$5:$A$44,0))),"المنطقة غير معروفة",IF(K2356&lt;0,"الخصم أكبر من قيمة الطلب",IF(I2356&amp;""="","اكتب الحالة","")))))</f>
        <v/>
      </c>
    </row>
    <row r="2357">
      <c r="A2357" s="17" t="n"/>
      <c r="B2357" s="5" t="n"/>
      <c r="C2357" s="5" t="n"/>
      <c r="D2357" s="13" t="n"/>
      <c r="E2357" s="5" t="n"/>
      <c r="F2357" s="5" t="n"/>
      <c r="G2357" s="15" t="n"/>
      <c r="H2357" s="14" t="n"/>
      <c r="I2357" s="5" t="n"/>
      <c r="J2357" s="6">
        <f>IF(AND(B2357&amp;""="",F2357&amp;""=""),"",IFERROR(INDEX('المنتجات'!$B$5:$B$204,MATCH($F2357,'المنتجات'!$A$5:$A$204,0))&amp;"",""))</f>
        <v/>
      </c>
      <c r="K2357" s="18">
        <f>IF(AND(B2357&amp;""="",F2357&amp;""=""),"",IFERROR(INDEX('المنتجات'!$D$5:$D$204,MATCH($F2357,'المنتجات'!$A$5:$A$204,0))*G2357-H2357,0))</f>
        <v/>
      </c>
      <c r="L2357" s="18">
        <f>IF(AND(B2357&amp;""="",F2357&amp;""=""),"",IF(I2357="تم التسليم",IFERROR(INDEX('المحافظات'!$B$5:$B$44,MATCH($E2357,'المحافظات'!$A$5:$A$44,0)),0),0))</f>
        <v/>
      </c>
      <c r="M2357" s="18">
        <f>IF(AND(B2357&amp;""="",F2357&amp;""=""),"",IFERROR(INDEX('المنتجات'!$C$5:$C$204,MATCH($F2357,'المنتجات'!$A$5:$A$204,0))*G2357,0))</f>
        <v/>
      </c>
      <c r="N2357" s="18">
        <f>IF(AND(B2357&amp;""="",F2357&amp;""=""),"",IF(I2357="تم التسليم",IFERROR(INDEX('المحافظات'!$C$5:$C$44,MATCH($E2357,'المحافظات'!$A$5:$A$44,0)),0),IF(I2357="مرتجع",IFERROR(INDEX('المحافظات'!$D$5:$D$44,MATCH($E2357,'المحافظات'!$A$5:$A$44,0)),0),0)))</f>
        <v/>
      </c>
      <c r="O2357" s="18">
        <f>IF(AND(B2357&amp;""="",F2357&amp;""=""),"",IF(I2357="تم التسليم",K2357+L2357-M2357-N2357,IF(I2357="مرتجع",-N2357,IF(I2357="ملغي",0,""))))</f>
        <v/>
      </c>
      <c r="P2357" s="6">
        <f>IF(AND(B2357&amp;""="",F2357&amp;""=""),"",IF(NOT(ISNUMBER(MATCH(F2357,'المنتجات'!$A$5:$A$204,0))),"كود المنتج غير معروف",IF(NOT(ISNUMBER(MATCH(E2357,'المحافظات'!$A$5:$A$44,0))),"المنطقة غير معروفة",IF(K2357&lt;0,"الخصم أكبر من قيمة الطلب",IF(I2357&amp;""="","اكتب الحالة","")))))</f>
        <v/>
      </c>
    </row>
    <row r="2358">
      <c r="A2358" s="17" t="n"/>
      <c r="B2358" s="5" t="n"/>
      <c r="C2358" s="5" t="n"/>
      <c r="D2358" s="13" t="n"/>
      <c r="E2358" s="5" t="n"/>
      <c r="F2358" s="5" t="n"/>
      <c r="G2358" s="15" t="n"/>
      <c r="H2358" s="14" t="n"/>
      <c r="I2358" s="5" t="n"/>
      <c r="J2358" s="6">
        <f>IF(AND(B2358&amp;""="",F2358&amp;""=""),"",IFERROR(INDEX('المنتجات'!$B$5:$B$204,MATCH($F2358,'المنتجات'!$A$5:$A$204,0))&amp;"",""))</f>
        <v/>
      </c>
      <c r="K2358" s="18">
        <f>IF(AND(B2358&amp;""="",F2358&amp;""=""),"",IFERROR(INDEX('المنتجات'!$D$5:$D$204,MATCH($F2358,'المنتجات'!$A$5:$A$204,0))*G2358-H2358,0))</f>
        <v/>
      </c>
      <c r="L2358" s="18">
        <f>IF(AND(B2358&amp;""="",F2358&amp;""=""),"",IF(I2358="تم التسليم",IFERROR(INDEX('المحافظات'!$B$5:$B$44,MATCH($E2358,'المحافظات'!$A$5:$A$44,0)),0),0))</f>
        <v/>
      </c>
      <c r="M2358" s="18">
        <f>IF(AND(B2358&amp;""="",F2358&amp;""=""),"",IFERROR(INDEX('المنتجات'!$C$5:$C$204,MATCH($F2358,'المنتجات'!$A$5:$A$204,0))*G2358,0))</f>
        <v/>
      </c>
      <c r="N2358" s="18">
        <f>IF(AND(B2358&amp;""="",F2358&amp;""=""),"",IF(I2358="تم التسليم",IFERROR(INDEX('المحافظات'!$C$5:$C$44,MATCH($E2358,'المحافظات'!$A$5:$A$44,0)),0),IF(I2358="مرتجع",IFERROR(INDEX('المحافظات'!$D$5:$D$44,MATCH($E2358,'المحافظات'!$A$5:$A$44,0)),0),0)))</f>
        <v/>
      </c>
      <c r="O2358" s="18">
        <f>IF(AND(B2358&amp;""="",F2358&amp;""=""),"",IF(I2358="تم التسليم",K2358+L2358-M2358-N2358,IF(I2358="مرتجع",-N2358,IF(I2358="ملغي",0,""))))</f>
        <v/>
      </c>
      <c r="P2358" s="6">
        <f>IF(AND(B2358&amp;""="",F2358&amp;""=""),"",IF(NOT(ISNUMBER(MATCH(F2358,'المنتجات'!$A$5:$A$204,0))),"كود المنتج غير معروف",IF(NOT(ISNUMBER(MATCH(E2358,'المحافظات'!$A$5:$A$44,0))),"المنطقة غير معروفة",IF(K2358&lt;0,"الخصم أكبر من قيمة الطلب",IF(I2358&amp;""="","اكتب الحالة","")))))</f>
        <v/>
      </c>
    </row>
    <row r="2359">
      <c r="A2359" s="17" t="n"/>
      <c r="B2359" s="5" t="n"/>
      <c r="C2359" s="5" t="n"/>
      <c r="D2359" s="13" t="n"/>
      <c r="E2359" s="5" t="n"/>
      <c r="F2359" s="5" t="n"/>
      <c r="G2359" s="15" t="n"/>
      <c r="H2359" s="14" t="n"/>
      <c r="I2359" s="5" t="n"/>
      <c r="J2359" s="6">
        <f>IF(AND(B2359&amp;""="",F2359&amp;""=""),"",IFERROR(INDEX('المنتجات'!$B$5:$B$204,MATCH($F2359,'المنتجات'!$A$5:$A$204,0))&amp;"",""))</f>
        <v/>
      </c>
      <c r="K2359" s="18">
        <f>IF(AND(B2359&amp;""="",F2359&amp;""=""),"",IFERROR(INDEX('المنتجات'!$D$5:$D$204,MATCH($F2359,'المنتجات'!$A$5:$A$204,0))*G2359-H2359,0))</f>
        <v/>
      </c>
      <c r="L2359" s="18">
        <f>IF(AND(B2359&amp;""="",F2359&amp;""=""),"",IF(I2359="تم التسليم",IFERROR(INDEX('المحافظات'!$B$5:$B$44,MATCH($E2359,'المحافظات'!$A$5:$A$44,0)),0),0))</f>
        <v/>
      </c>
      <c r="M2359" s="18">
        <f>IF(AND(B2359&amp;""="",F2359&amp;""=""),"",IFERROR(INDEX('المنتجات'!$C$5:$C$204,MATCH($F2359,'المنتجات'!$A$5:$A$204,0))*G2359,0))</f>
        <v/>
      </c>
      <c r="N2359" s="18">
        <f>IF(AND(B2359&amp;""="",F2359&amp;""=""),"",IF(I2359="تم التسليم",IFERROR(INDEX('المحافظات'!$C$5:$C$44,MATCH($E2359,'المحافظات'!$A$5:$A$44,0)),0),IF(I2359="مرتجع",IFERROR(INDEX('المحافظات'!$D$5:$D$44,MATCH($E2359,'المحافظات'!$A$5:$A$44,0)),0),0)))</f>
        <v/>
      </c>
      <c r="O2359" s="18">
        <f>IF(AND(B2359&amp;""="",F2359&amp;""=""),"",IF(I2359="تم التسليم",K2359+L2359-M2359-N2359,IF(I2359="مرتجع",-N2359,IF(I2359="ملغي",0,""))))</f>
        <v/>
      </c>
      <c r="P2359" s="6">
        <f>IF(AND(B2359&amp;""="",F2359&amp;""=""),"",IF(NOT(ISNUMBER(MATCH(F2359,'المنتجات'!$A$5:$A$204,0))),"كود المنتج غير معروف",IF(NOT(ISNUMBER(MATCH(E2359,'المحافظات'!$A$5:$A$44,0))),"المنطقة غير معروفة",IF(K2359&lt;0,"الخصم أكبر من قيمة الطلب",IF(I2359&amp;""="","اكتب الحالة","")))))</f>
        <v/>
      </c>
    </row>
    <row r="2360">
      <c r="A2360" s="17" t="n"/>
      <c r="B2360" s="5" t="n"/>
      <c r="C2360" s="5" t="n"/>
      <c r="D2360" s="13" t="n"/>
      <c r="E2360" s="5" t="n"/>
      <c r="F2360" s="5" t="n"/>
      <c r="G2360" s="15" t="n"/>
      <c r="H2360" s="14" t="n"/>
      <c r="I2360" s="5" t="n"/>
      <c r="J2360" s="6">
        <f>IF(AND(B2360&amp;""="",F2360&amp;""=""),"",IFERROR(INDEX('المنتجات'!$B$5:$B$204,MATCH($F2360,'المنتجات'!$A$5:$A$204,0))&amp;"",""))</f>
        <v/>
      </c>
      <c r="K2360" s="18">
        <f>IF(AND(B2360&amp;""="",F2360&amp;""=""),"",IFERROR(INDEX('المنتجات'!$D$5:$D$204,MATCH($F2360,'المنتجات'!$A$5:$A$204,0))*G2360-H2360,0))</f>
        <v/>
      </c>
      <c r="L2360" s="18">
        <f>IF(AND(B2360&amp;""="",F2360&amp;""=""),"",IF(I2360="تم التسليم",IFERROR(INDEX('المحافظات'!$B$5:$B$44,MATCH($E2360,'المحافظات'!$A$5:$A$44,0)),0),0))</f>
        <v/>
      </c>
      <c r="M2360" s="18">
        <f>IF(AND(B2360&amp;""="",F2360&amp;""=""),"",IFERROR(INDEX('المنتجات'!$C$5:$C$204,MATCH($F2360,'المنتجات'!$A$5:$A$204,0))*G2360,0))</f>
        <v/>
      </c>
      <c r="N2360" s="18">
        <f>IF(AND(B2360&amp;""="",F2360&amp;""=""),"",IF(I2360="تم التسليم",IFERROR(INDEX('المحافظات'!$C$5:$C$44,MATCH($E2360,'المحافظات'!$A$5:$A$44,0)),0),IF(I2360="مرتجع",IFERROR(INDEX('المحافظات'!$D$5:$D$44,MATCH($E2360,'المحافظات'!$A$5:$A$44,0)),0),0)))</f>
        <v/>
      </c>
      <c r="O2360" s="18">
        <f>IF(AND(B2360&amp;""="",F2360&amp;""=""),"",IF(I2360="تم التسليم",K2360+L2360-M2360-N2360,IF(I2360="مرتجع",-N2360,IF(I2360="ملغي",0,""))))</f>
        <v/>
      </c>
      <c r="P2360" s="6">
        <f>IF(AND(B2360&amp;""="",F2360&amp;""=""),"",IF(NOT(ISNUMBER(MATCH(F2360,'المنتجات'!$A$5:$A$204,0))),"كود المنتج غير معروف",IF(NOT(ISNUMBER(MATCH(E2360,'المحافظات'!$A$5:$A$44,0))),"المنطقة غير معروفة",IF(K2360&lt;0,"الخصم أكبر من قيمة الطلب",IF(I2360&amp;""="","اكتب الحالة","")))))</f>
        <v/>
      </c>
    </row>
    <row r="2361">
      <c r="A2361" s="17" t="n"/>
      <c r="B2361" s="5" t="n"/>
      <c r="C2361" s="5" t="n"/>
      <c r="D2361" s="13" t="n"/>
      <c r="E2361" s="5" t="n"/>
      <c r="F2361" s="5" t="n"/>
      <c r="G2361" s="15" t="n"/>
      <c r="H2361" s="14" t="n"/>
      <c r="I2361" s="5" t="n"/>
      <c r="J2361" s="6">
        <f>IF(AND(B2361&amp;""="",F2361&amp;""=""),"",IFERROR(INDEX('المنتجات'!$B$5:$B$204,MATCH($F2361,'المنتجات'!$A$5:$A$204,0))&amp;"",""))</f>
        <v/>
      </c>
      <c r="K2361" s="18">
        <f>IF(AND(B2361&amp;""="",F2361&amp;""=""),"",IFERROR(INDEX('المنتجات'!$D$5:$D$204,MATCH($F2361,'المنتجات'!$A$5:$A$204,0))*G2361-H2361,0))</f>
        <v/>
      </c>
      <c r="L2361" s="18">
        <f>IF(AND(B2361&amp;""="",F2361&amp;""=""),"",IF(I2361="تم التسليم",IFERROR(INDEX('المحافظات'!$B$5:$B$44,MATCH($E2361,'المحافظات'!$A$5:$A$44,0)),0),0))</f>
        <v/>
      </c>
      <c r="M2361" s="18">
        <f>IF(AND(B2361&amp;""="",F2361&amp;""=""),"",IFERROR(INDEX('المنتجات'!$C$5:$C$204,MATCH($F2361,'المنتجات'!$A$5:$A$204,0))*G2361,0))</f>
        <v/>
      </c>
      <c r="N2361" s="18">
        <f>IF(AND(B2361&amp;""="",F2361&amp;""=""),"",IF(I2361="تم التسليم",IFERROR(INDEX('المحافظات'!$C$5:$C$44,MATCH($E2361,'المحافظات'!$A$5:$A$44,0)),0),IF(I2361="مرتجع",IFERROR(INDEX('المحافظات'!$D$5:$D$44,MATCH($E2361,'المحافظات'!$A$5:$A$44,0)),0),0)))</f>
        <v/>
      </c>
      <c r="O2361" s="18">
        <f>IF(AND(B2361&amp;""="",F2361&amp;""=""),"",IF(I2361="تم التسليم",K2361+L2361-M2361-N2361,IF(I2361="مرتجع",-N2361,IF(I2361="ملغي",0,""))))</f>
        <v/>
      </c>
      <c r="P2361" s="6">
        <f>IF(AND(B2361&amp;""="",F2361&amp;""=""),"",IF(NOT(ISNUMBER(MATCH(F2361,'المنتجات'!$A$5:$A$204,0))),"كود المنتج غير معروف",IF(NOT(ISNUMBER(MATCH(E2361,'المحافظات'!$A$5:$A$44,0))),"المنطقة غير معروفة",IF(K2361&lt;0,"الخصم أكبر من قيمة الطلب",IF(I2361&amp;""="","اكتب الحالة","")))))</f>
        <v/>
      </c>
    </row>
    <row r="2362">
      <c r="A2362" s="17" t="n"/>
      <c r="B2362" s="5" t="n"/>
      <c r="C2362" s="5" t="n"/>
      <c r="D2362" s="13" t="n"/>
      <c r="E2362" s="5" t="n"/>
      <c r="F2362" s="5" t="n"/>
      <c r="G2362" s="15" t="n"/>
      <c r="H2362" s="14" t="n"/>
      <c r="I2362" s="5" t="n"/>
      <c r="J2362" s="6">
        <f>IF(AND(B2362&amp;""="",F2362&amp;""=""),"",IFERROR(INDEX('المنتجات'!$B$5:$B$204,MATCH($F2362,'المنتجات'!$A$5:$A$204,0))&amp;"",""))</f>
        <v/>
      </c>
      <c r="K2362" s="18">
        <f>IF(AND(B2362&amp;""="",F2362&amp;""=""),"",IFERROR(INDEX('المنتجات'!$D$5:$D$204,MATCH($F2362,'المنتجات'!$A$5:$A$204,0))*G2362-H2362,0))</f>
        <v/>
      </c>
      <c r="L2362" s="18">
        <f>IF(AND(B2362&amp;""="",F2362&amp;""=""),"",IF(I2362="تم التسليم",IFERROR(INDEX('المحافظات'!$B$5:$B$44,MATCH($E2362,'المحافظات'!$A$5:$A$44,0)),0),0))</f>
        <v/>
      </c>
      <c r="M2362" s="18">
        <f>IF(AND(B2362&amp;""="",F2362&amp;""=""),"",IFERROR(INDEX('المنتجات'!$C$5:$C$204,MATCH($F2362,'المنتجات'!$A$5:$A$204,0))*G2362,0))</f>
        <v/>
      </c>
      <c r="N2362" s="18">
        <f>IF(AND(B2362&amp;""="",F2362&amp;""=""),"",IF(I2362="تم التسليم",IFERROR(INDEX('المحافظات'!$C$5:$C$44,MATCH($E2362,'المحافظات'!$A$5:$A$44,0)),0),IF(I2362="مرتجع",IFERROR(INDEX('المحافظات'!$D$5:$D$44,MATCH($E2362,'المحافظات'!$A$5:$A$44,0)),0),0)))</f>
        <v/>
      </c>
      <c r="O2362" s="18">
        <f>IF(AND(B2362&amp;""="",F2362&amp;""=""),"",IF(I2362="تم التسليم",K2362+L2362-M2362-N2362,IF(I2362="مرتجع",-N2362,IF(I2362="ملغي",0,""))))</f>
        <v/>
      </c>
      <c r="P2362" s="6">
        <f>IF(AND(B2362&amp;""="",F2362&amp;""=""),"",IF(NOT(ISNUMBER(MATCH(F2362,'المنتجات'!$A$5:$A$204,0))),"كود المنتج غير معروف",IF(NOT(ISNUMBER(MATCH(E2362,'المحافظات'!$A$5:$A$44,0))),"المنطقة غير معروفة",IF(K2362&lt;0,"الخصم أكبر من قيمة الطلب",IF(I2362&amp;""="","اكتب الحالة","")))))</f>
        <v/>
      </c>
    </row>
    <row r="2363">
      <c r="A2363" s="17" t="n"/>
      <c r="B2363" s="5" t="n"/>
      <c r="C2363" s="5" t="n"/>
      <c r="D2363" s="13" t="n"/>
      <c r="E2363" s="5" t="n"/>
      <c r="F2363" s="5" t="n"/>
      <c r="G2363" s="15" t="n"/>
      <c r="H2363" s="14" t="n"/>
      <c r="I2363" s="5" t="n"/>
      <c r="J2363" s="6">
        <f>IF(AND(B2363&amp;""="",F2363&amp;""=""),"",IFERROR(INDEX('المنتجات'!$B$5:$B$204,MATCH($F2363,'المنتجات'!$A$5:$A$204,0))&amp;"",""))</f>
        <v/>
      </c>
      <c r="K2363" s="18">
        <f>IF(AND(B2363&amp;""="",F2363&amp;""=""),"",IFERROR(INDEX('المنتجات'!$D$5:$D$204,MATCH($F2363,'المنتجات'!$A$5:$A$204,0))*G2363-H2363,0))</f>
        <v/>
      </c>
      <c r="L2363" s="18">
        <f>IF(AND(B2363&amp;""="",F2363&amp;""=""),"",IF(I2363="تم التسليم",IFERROR(INDEX('المحافظات'!$B$5:$B$44,MATCH($E2363,'المحافظات'!$A$5:$A$44,0)),0),0))</f>
        <v/>
      </c>
      <c r="M2363" s="18">
        <f>IF(AND(B2363&amp;""="",F2363&amp;""=""),"",IFERROR(INDEX('المنتجات'!$C$5:$C$204,MATCH($F2363,'المنتجات'!$A$5:$A$204,0))*G2363,0))</f>
        <v/>
      </c>
      <c r="N2363" s="18">
        <f>IF(AND(B2363&amp;""="",F2363&amp;""=""),"",IF(I2363="تم التسليم",IFERROR(INDEX('المحافظات'!$C$5:$C$44,MATCH($E2363,'المحافظات'!$A$5:$A$44,0)),0),IF(I2363="مرتجع",IFERROR(INDEX('المحافظات'!$D$5:$D$44,MATCH($E2363,'المحافظات'!$A$5:$A$44,0)),0),0)))</f>
        <v/>
      </c>
      <c r="O2363" s="18">
        <f>IF(AND(B2363&amp;""="",F2363&amp;""=""),"",IF(I2363="تم التسليم",K2363+L2363-M2363-N2363,IF(I2363="مرتجع",-N2363,IF(I2363="ملغي",0,""))))</f>
        <v/>
      </c>
      <c r="P2363" s="6">
        <f>IF(AND(B2363&amp;""="",F2363&amp;""=""),"",IF(NOT(ISNUMBER(MATCH(F2363,'المنتجات'!$A$5:$A$204,0))),"كود المنتج غير معروف",IF(NOT(ISNUMBER(MATCH(E2363,'المحافظات'!$A$5:$A$44,0))),"المنطقة غير معروفة",IF(K2363&lt;0,"الخصم أكبر من قيمة الطلب",IF(I2363&amp;""="","اكتب الحالة","")))))</f>
        <v/>
      </c>
    </row>
    <row r="2364">
      <c r="A2364" s="17" t="n"/>
      <c r="B2364" s="5" t="n"/>
      <c r="C2364" s="5" t="n"/>
      <c r="D2364" s="13" t="n"/>
      <c r="E2364" s="5" t="n"/>
      <c r="F2364" s="5" t="n"/>
      <c r="G2364" s="15" t="n"/>
      <c r="H2364" s="14" t="n"/>
      <c r="I2364" s="5" t="n"/>
      <c r="J2364" s="6">
        <f>IF(AND(B2364&amp;""="",F2364&amp;""=""),"",IFERROR(INDEX('المنتجات'!$B$5:$B$204,MATCH($F2364,'المنتجات'!$A$5:$A$204,0))&amp;"",""))</f>
        <v/>
      </c>
      <c r="K2364" s="18">
        <f>IF(AND(B2364&amp;""="",F2364&amp;""=""),"",IFERROR(INDEX('المنتجات'!$D$5:$D$204,MATCH($F2364,'المنتجات'!$A$5:$A$204,0))*G2364-H2364,0))</f>
        <v/>
      </c>
      <c r="L2364" s="18">
        <f>IF(AND(B2364&amp;""="",F2364&amp;""=""),"",IF(I2364="تم التسليم",IFERROR(INDEX('المحافظات'!$B$5:$B$44,MATCH($E2364,'المحافظات'!$A$5:$A$44,0)),0),0))</f>
        <v/>
      </c>
      <c r="M2364" s="18">
        <f>IF(AND(B2364&amp;""="",F2364&amp;""=""),"",IFERROR(INDEX('المنتجات'!$C$5:$C$204,MATCH($F2364,'المنتجات'!$A$5:$A$204,0))*G2364,0))</f>
        <v/>
      </c>
      <c r="N2364" s="18">
        <f>IF(AND(B2364&amp;""="",F2364&amp;""=""),"",IF(I2364="تم التسليم",IFERROR(INDEX('المحافظات'!$C$5:$C$44,MATCH($E2364,'المحافظات'!$A$5:$A$44,0)),0),IF(I2364="مرتجع",IFERROR(INDEX('المحافظات'!$D$5:$D$44,MATCH($E2364,'المحافظات'!$A$5:$A$44,0)),0),0)))</f>
        <v/>
      </c>
      <c r="O2364" s="18">
        <f>IF(AND(B2364&amp;""="",F2364&amp;""=""),"",IF(I2364="تم التسليم",K2364+L2364-M2364-N2364,IF(I2364="مرتجع",-N2364,IF(I2364="ملغي",0,""))))</f>
        <v/>
      </c>
      <c r="P2364" s="6">
        <f>IF(AND(B2364&amp;""="",F2364&amp;""=""),"",IF(NOT(ISNUMBER(MATCH(F2364,'المنتجات'!$A$5:$A$204,0))),"كود المنتج غير معروف",IF(NOT(ISNUMBER(MATCH(E2364,'المحافظات'!$A$5:$A$44,0))),"المنطقة غير معروفة",IF(K2364&lt;0,"الخصم أكبر من قيمة الطلب",IF(I2364&amp;""="","اكتب الحالة","")))))</f>
        <v/>
      </c>
    </row>
    <row r="2365">
      <c r="A2365" s="17" t="n"/>
      <c r="B2365" s="5" t="n"/>
      <c r="C2365" s="5" t="n"/>
      <c r="D2365" s="13" t="n"/>
      <c r="E2365" s="5" t="n"/>
      <c r="F2365" s="5" t="n"/>
      <c r="G2365" s="15" t="n"/>
      <c r="H2365" s="14" t="n"/>
      <c r="I2365" s="5" t="n"/>
      <c r="J2365" s="6">
        <f>IF(AND(B2365&amp;""="",F2365&amp;""=""),"",IFERROR(INDEX('المنتجات'!$B$5:$B$204,MATCH($F2365,'المنتجات'!$A$5:$A$204,0))&amp;"",""))</f>
        <v/>
      </c>
      <c r="K2365" s="18">
        <f>IF(AND(B2365&amp;""="",F2365&amp;""=""),"",IFERROR(INDEX('المنتجات'!$D$5:$D$204,MATCH($F2365,'المنتجات'!$A$5:$A$204,0))*G2365-H2365,0))</f>
        <v/>
      </c>
      <c r="L2365" s="18">
        <f>IF(AND(B2365&amp;""="",F2365&amp;""=""),"",IF(I2365="تم التسليم",IFERROR(INDEX('المحافظات'!$B$5:$B$44,MATCH($E2365,'المحافظات'!$A$5:$A$44,0)),0),0))</f>
        <v/>
      </c>
      <c r="M2365" s="18">
        <f>IF(AND(B2365&amp;""="",F2365&amp;""=""),"",IFERROR(INDEX('المنتجات'!$C$5:$C$204,MATCH($F2365,'المنتجات'!$A$5:$A$204,0))*G2365,0))</f>
        <v/>
      </c>
      <c r="N2365" s="18">
        <f>IF(AND(B2365&amp;""="",F2365&amp;""=""),"",IF(I2365="تم التسليم",IFERROR(INDEX('المحافظات'!$C$5:$C$44,MATCH($E2365,'المحافظات'!$A$5:$A$44,0)),0),IF(I2365="مرتجع",IFERROR(INDEX('المحافظات'!$D$5:$D$44,MATCH($E2365,'المحافظات'!$A$5:$A$44,0)),0),0)))</f>
        <v/>
      </c>
      <c r="O2365" s="18">
        <f>IF(AND(B2365&amp;""="",F2365&amp;""=""),"",IF(I2365="تم التسليم",K2365+L2365-M2365-N2365,IF(I2365="مرتجع",-N2365,IF(I2365="ملغي",0,""))))</f>
        <v/>
      </c>
      <c r="P2365" s="6">
        <f>IF(AND(B2365&amp;""="",F2365&amp;""=""),"",IF(NOT(ISNUMBER(MATCH(F2365,'المنتجات'!$A$5:$A$204,0))),"كود المنتج غير معروف",IF(NOT(ISNUMBER(MATCH(E2365,'المحافظات'!$A$5:$A$44,0))),"المنطقة غير معروفة",IF(K2365&lt;0,"الخصم أكبر من قيمة الطلب",IF(I2365&amp;""="","اكتب الحالة","")))))</f>
        <v/>
      </c>
    </row>
    <row r="2366">
      <c r="A2366" s="17" t="n"/>
      <c r="B2366" s="5" t="n"/>
      <c r="C2366" s="5" t="n"/>
      <c r="D2366" s="13" t="n"/>
      <c r="E2366" s="5" t="n"/>
      <c r="F2366" s="5" t="n"/>
      <c r="G2366" s="15" t="n"/>
      <c r="H2366" s="14" t="n"/>
      <c r="I2366" s="5" t="n"/>
      <c r="J2366" s="6">
        <f>IF(AND(B2366&amp;""="",F2366&amp;""=""),"",IFERROR(INDEX('المنتجات'!$B$5:$B$204,MATCH($F2366,'المنتجات'!$A$5:$A$204,0))&amp;"",""))</f>
        <v/>
      </c>
      <c r="K2366" s="18">
        <f>IF(AND(B2366&amp;""="",F2366&amp;""=""),"",IFERROR(INDEX('المنتجات'!$D$5:$D$204,MATCH($F2366,'المنتجات'!$A$5:$A$204,0))*G2366-H2366,0))</f>
        <v/>
      </c>
      <c r="L2366" s="18">
        <f>IF(AND(B2366&amp;""="",F2366&amp;""=""),"",IF(I2366="تم التسليم",IFERROR(INDEX('المحافظات'!$B$5:$B$44,MATCH($E2366,'المحافظات'!$A$5:$A$44,0)),0),0))</f>
        <v/>
      </c>
      <c r="M2366" s="18">
        <f>IF(AND(B2366&amp;""="",F2366&amp;""=""),"",IFERROR(INDEX('المنتجات'!$C$5:$C$204,MATCH($F2366,'المنتجات'!$A$5:$A$204,0))*G2366,0))</f>
        <v/>
      </c>
      <c r="N2366" s="18">
        <f>IF(AND(B2366&amp;""="",F2366&amp;""=""),"",IF(I2366="تم التسليم",IFERROR(INDEX('المحافظات'!$C$5:$C$44,MATCH($E2366,'المحافظات'!$A$5:$A$44,0)),0),IF(I2366="مرتجع",IFERROR(INDEX('المحافظات'!$D$5:$D$44,MATCH($E2366,'المحافظات'!$A$5:$A$44,0)),0),0)))</f>
        <v/>
      </c>
      <c r="O2366" s="18">
        <f>IF(AND(B2366&amp;""="",F2366&amp;""=""),"",IF(I2366="تم التسليم",K2366+L2366-M2366-N2366,IF(I2366="مرتجع",-N2366,IF(I2366="ملغي",0,""))))</f>
        <v/>
      </c>
      <c r="P2366" s="6">
        <f>IF(AND(B2366&amp;""="",F2366&amp;""=""),"",IF(NOT(ISNUMBER(MATCH(F2366,'المنتجات'!$A$5:$A$204,0))),"كود المنتج غير معروف",IF(NOT(ISNUMBER(MATCH(E2366,'المحافظات'!$A$5:$A$44,0))),"المنطقة غير معروفة",IF(K2366&lt;0,"الخصم أكبر من قيمة الطلب",IF(I2366&amp;""="","اكتب الحالة","")))))</f>
        <v/>
      </c>
    </row>
    <row r="2367">
      <c r="A2367" s="17" t="n"/>
      <c r="B2367" s="5" t="n"/>
      <c r="C2367" s="5" t="n"/>
      <c r="D2367" s="13" t="n"/>
      <c r="E2367" s="5" t="n"/>
      <c r="F2367" s="5" t="n"/>
      <c r="G2367" s="15" t="n"/>
      <c r="H2367" s="14" t="n"/>
      <c r="I2367" s="5" t="n"/>
      <c r="J2367" s="6">
        <f>IF(AND(B2367&amp;""="",F2367&amp;""=""),"",IFERROR(INDEX('المنتجات'!$B$5:$B$204,MATCH($F2367,'المنتجات'!$A$5:$A$204,0))&amp;"",""))</f>
        <v/>
      </c>
      <c r="K2367" s="18">
        <f>IF(AND(B2367&amp;""="",F2367&amp;""=""),"",IFERROR(INDEX('المنتجات'!$D$5:$D$204,MATCH($F2367,'المنتجات'!$A$5:$A$204,0))*G2367-H2367,0))</f>
        <v/>
      </c>
      <c r="L2367" s="18">
        <f>IF(AND(B2367&amp;""="",F2367&amp;""=""),"",IF(I2367="تم التسليم",IFERROR(INDEX('المحافظات'!$B$5:$B$44,MATCH($E2367,'المحافظات'!$A$5:$A$44,0)),0),0))</f>
        <v/>
      </c>
      <c r="M2367" s="18">
        <f>IF(AND(B2367&amp;""="",F2367&amp;""=""),"",IFERROR(INDEX('المنتجات'!$C$5:$C$204,MATCH($F2367,'المنتجات'!$A$5:$A$204,0))*G2367,0))</f>
        <v/>
      </c>
      <c r="N2367" s="18">
        <f>IF(AND(B2367&amp;""="",F2367&amp;""=""),"",IF(I2367="تم التسليم",IFERROR(INDEX('المحافظات'!$C$5:$C$44,MATCH($E2367,'المحافظات'!$A$5:$A$44,0)),0),IF(I2367="مرتجع",IFERROR(INDEX('المحافظات'!$D$5:$D$44,MATCH($E2367,'المحافظات'!$A$5:$A$44,0)),0),0)))</f>
        <v/>
      </c>
      <c r="O2367" s="18">
        <f>IF(AND(B2367&amp;""="",F2367&amp;""=""),"",IF(I2367="تم التسليم",K2367+L2367-M2367-N2367,IF(I2367="مرتجع",-N2367,IF(I2367="ملغي",0,""))))</f>
        <v/>
      </c>
      <c r="P2367" s="6">
        <f>IF(AND(B2367&amp;""="",F2367&amp;""=""),"",IF(NOT(ISNUMBER(MATCH(F2367,'المنتجات'!$A$5:$A$204,0))),"كود المنتج غير معروف",IF(NOT(ISNUMBER(MATCH(E2367,'المحافظات'!$A$5:$A$44,0))),"المنطقة غير معروفة",IF(K2367&lt;0,"الخصم أكبر من قيمة الطلب",IF(I2367&amp;""="","اكتب الحالة","")))))</f>
        <v/>
      </c>
    </row>
    <row r="2368">
      <c r="A2368" s="17" t="n"/>
      <c r="B2368" s="5" t="n"/>
      <c r="C2368" s="5" t="n"/>
      <c r="D2368" s="13" t="n"/>
      <c r="E2368" s="5" t="n"/>
      <c r="F2368" s="5" t="n"/>
      <c r="G2368" s="15" t="n"/>
      <c r="H2368" s="14" t="n"/>
      <c r="I2368" s="5" t="n"/>
      <c r="J2368" s="6">
        <f>IF(AND(B2368&amp;""="",F2368&amp;""=""),"",IFERROR(INDEX('المنتجات'!$B$5:$B$204,MATCH($F2368,'المنتجات'!$A$5:$A$204,0))&amp;"",""))</f>
        <v/>
      </c>
      <c r="K2368" s="18">
        <f>IF(AND(B2368&amp;""="",F2368&amp;""=""),"",IFERROR(INDEX('المنتجات'!$D$5:$D$204,MATCH($F2368,'المنتجات'!$A$5:$A$204,0))*G2368-H2368,0))</f>
        <v/>
      </c>
      <c r="L2368" s="18">
        <f>IF(AND(B2368&amp;""="",F2368&amp;""=""),"",IF(I2368="تم التسليم",IFERROR(INDEX('المحافظات'!$B$5:$B$44,MATCH($E2368,'المحافظات'!$A$5:$A$44,0)),0),0))</f>
        <v/>
      </c>
      <c r="M2368" s="18">
        <f>IF(AND(B2368&amp;""="",F2368&amp;""=""),"",IFERROR(INDEX('المنتجات'!$C$5:$C$204,MATCH($F2368,'المنتجات'!$A$5:$A$204,0))*G2368,0))</f>
        <v/>
      </c>
      <c r="N2368" s="18">
        <f>IF(AND(B2368&amp;""="",F2368&amp;""=""),"",IF(I2368="تم التسليم",IFERROR(INDEX('المحافظات'!$C$5:$C$44,MATCH($E2368,'المحافظات'!$A$5:$A$44,0)),0),IF(I2368="مرتجع",IFERROR(INDEX('المحافظات'!$D$5:$D$44,MATCH($E2368,'المحافظات'!$A$5:$A$44,0)),0),0)))</f>
        <v/>
      </c>
      <c r="O2368" s="18">
        <f>IF(AND(B2368&amp;""="",F2368&amp;""=""),"",IF(I2368="تم التسليم",K2368+L2368-M2368-N2368,IF(I2368="مرتجع",-N2368,IF(I2368="ملغي",0,""))))</f>
        <v/>
      </c>
      <c r="P2368" s="6">
        <f>IF(AND(B2368&amp;""="",F2368&amp;""=""),"",IF(NOT(ISNUMBER(MATCH(F2368,'المنتجات'!$A$5:$A$204,0))),"كود المنتج غير معروف",IF(NOT(ISNUMBER(MATCH(E2368,'المحافظات'!$A$5:$A$44,0))),"المنطقة غير معروفة",IF(K2368&lt;0,"الخصم أكبر من قيمة الطلب",IF(I2368&amp;""="","اكتب الحالة","")))))</f>
        <v/>
      </c>
    </row>
    <row r="2369">
      <c r="A2369" s="17" t="n"/>
      <c r="B2369" s="5" t="n"/>
      <c r="C2369" s="5" t="n"/>
      <c r="D2369" s="13" t="n"/>
      <c r="E2369" s="5" t="n"/>
      <c r="F2369" s="5" t="n"/>
      <c r="G2369" s="15" t="n"/>
      <c r="H2369" s="14" t="n"/>
      <c r="I2369" s="5" t="n"/>
      <c r="J2369" s="6">
        <f>IF(AND(B2369&amp;""="",F2369&amp;""=""),"",IFERROR(INDEX('المنتجات'!$B$5:$B$204,MATCH($F2369,'المنتجات'!$A$5:$A$204,0))&amp;"",""))</f>
        <v/>
      </c>
      <c r="K2369" s="18">
        <f>IF(AND(B2369&amp;""="",F2369&amp;""=""),"",IFERROR(INDEX('المنتجات'!$D$5:$D$204,MATCH($F2369,'المنتجات'!$A$5:$A$204,0))*G2369-H2369,0))</f>
        <v/>
      </c>
      <c r="L2369" s="18">
        <f>IF(AND(B2369&amp;""="",F2369&amp;""=""),"",IF(I2369="تم التسليم",IFERROR(INDEX('المحافظات'!$B$5:$B$44,MATCH($E2369,'المحافظات'!$A$5:$A$44,0)),0),0))</f>
        <v/>
      </c>
      <c r="M2369" s="18">
        <f>IF(AND(B2369&amp;""="",F2369&amp;""=""),"",IFERROR(INDEX('المنتجات'!$C$5:$C$204,MATCH($F2369,'المنتجات'!$A$5:$A$204,0))*G2369,0))</f>
        <v/>
      </c>
      <c r="N2369" s="18">
        <f>IF(AND(B2369&amp;""="",F2369&amp;""=""),"",IF(I2369="تم التسليم",IFERROR(INDEX('المحافظات'!$C$5:$C$44,MATCH($E2369,'المحافظات'!$A$5:$A$44,0)),0),IF(I2369="مرتجع",IFERROR(INDEX('المحافظات'!$D$5:$D$44,MATCH($E2369,'المحافظات'!$A$5:$A$44,0)),0),0)))</f>
        <v/>
      </c>
      <c r="O2369" s="18">
        <f>IF(AND(B2369&amp;""="",F2369&amp;""=""),"",IF(I2369="تم التسليم",K2369+L2369-M2369-N2369,IF(I2369="مرتجع",-N2369,IF(I2369="ملغي",0,""))))</f>
        <v/>
      </c>
      <c r="P2369" s="6">
        <f>IF(AND(B2369&amp;""="",F2369&amp;""=""),"",IF(NOT(ISNUMBER(MATCH(F2369,'المنتجات'!$A$5:$A$204,0))),"كود المنتج غير معروف",IF(NOT(ISNUMBER(MATCH(E2369,'المحافظات'!$A$5:$A$44,0))),"المنطقة غير معروفة",IF(K2369&lt;0,"الخصم أكبر من قيمة الطلب",IF(I2369&amp;""="","اكتب الحالة","")))))</f>
        <v/>
      </c>
    </row>
    <row r="2370">
      <c r="A2370" s="17" t="n"/>
      <c r="B2370" s="5" t="n"/>
      <c r="C2370" s="5" t="n"/>
      <c r="D2370" s="13" t="n"/>
      <c r="E2370" s="5" t="n"/>
      <c r="F2370" s="5" t="n"/>
      <c r="G2370" s="15" t="n"/>
      <c r="H2370" s="14" t="n"/>
      <c r="I2370" s="5" t="n"/>
      <c r="J2370" s="6">
        <f>IF(AND(B2370&amp;""="",F2370&amp;""=""),"",IFERROR(INDEX('المنتجات'!$B$5:$B$204,MATCH($F2370,'المنتجات'!$A$5:$A$204,0))&amp;"",""))</f>
        <v/>
      </c>
      <c r="K2370" s="18">
        <f>IF(AND(B2370&amp;""="",F2370&amp;""=""),"",IFERROR(INDEX('المنتجات'!$D$5:$D$204,MATCH($F2370,'المنتجات'!$A$5:$A$204,0))*G2370-H2370,0))</f>
        <v/>
      </c>
      <c r="L2370" s="18">
        <f>IF(AND(B2370&amp;""="",F2370&amp;""=""),"",IF(I2370="تم التسليم",IFERROR(INDEX('المحافظات'!$B$5:$B$44,MATCH($E2370,'المحافظات'!$A$5:$A$44,0)),0),0))</f>
        <v/>
      </c>
      <c r="M2370" s="18">
        <f>IF(AND(B2370&amp;""="",F2370&amp;""=""),"",IFERROR(INDEX('المنتجات'!$C$5:$C$204,MATCH($F2370,'المنتجات'!$A$5:$A$204,0))*G2370,0))</f>
        <v/>
      </c>
      <c r="N2370" s="18">
        <f>IF(AND(B2370&amp;""="",F2370&amp;""=""),"",IF(I2370="تم التسليم",IFERROR(INDEX('المحافظات'!$C$5:$C$44,MATCH($E2370,'المحافظات'!$A$5:$A$44,0)),0),IF(I2370="مرتجع",IFERROR(INDEX('المحافظات'!$D$5:$D$44,MATCH($E2370,'المحافظات'!$A$5:$A$44,0)),0),0)))</f>
        <v/>
      </c>
      <c r="O2370" s="18">
        <f>IF(AND(B2370&amp;""="",F2370&amp;""=""),"",IF(I2370="تم التسليم",K2370+L2370-M2370-N2370,IF(I2370="مرتجع",-N2370,IF(I2370="ملغي",0,""))))</f>
        <v/>
      </c>
      <c r="P2370" s="6">
        <f>IF(AND(B2370&amp;""="",F2370&amp;""=""),"",IF(NOT(ISNUMBER(MATCH(F2370,'المنتجات'!$A$5:$A$204,0))),"كود المنتج غير معروف",IF(NOT(ISNUMBER(MATCH(E2370,'المحافظات'!$A$5:$A$44,0))),"المنطقة غير معروفة",IF(K2370&lt;0,"الخصم أكبر من قيمة الطلب",IF(I2370&amp;""="","اكتب الحالة","")))))</f>
        <v/>
      </c>
    </row>
    <row r="2371">
      <c r="A2371" s="17" t="n"/>
      <c r="B2371" s="5" t="n"/>
      <c r="C2371" s="5" t="n"/>
      <c r="D2371" s="13" t="n"/>
      <c r="E2371" s="5" t="n"/>
      <c r="F2371" s="5" t="n"/>
      <c r="G2371" s="15" t="n"/>
      <c r="H2371" s="14" t="n"/>
      <c r="I2371" s="5" t="n"/>
      <c r="J2371" s="6">
        <f>IF(AND(B2371&amp;""="",F2371&amp;""=""),"",IFERROR(INDEX('المنتجات'!$B$5:$B$204,MATCH($F2371,'المنتجات'!$A$5:$A$204,0))&amp;"",""))</f>
        <v/>
      </c>
      <c r="K2371" s="18">
        <f>IF(AND(B2371&amp;""="",F2371&amp;""=""),"",IFERROR(INDEX('المنتجات'!$D$5:$D$204,MATCH($F2371,'المنتجات'!$A$5:$A$204,0))*G2371-H2371,0))</f>
        <v/>
      </c>
      <c r="L2371" s="18">
        <f>IF(AND(B2371&amp;""="",F2371&amp;""=""),"",IF(I2371="تم التسليم",IFERROR(INDEX('المحافظات'!$B$5:$B$44,MATCH($E2371,'المحافظات'!$A$5:$A$44,0)),0),0))</f>
        <v/>
      </c>
      <c r="M2371" s="18">
        <f>IF(AND(B2371&amp;""="",F2371&amp;""=""),"",IFERROR(INDEX('المنتجات'!$C$5:$C$204,MATCH($F2371,'المنتجات'!$A$5:$A$204,0))*G2371,0))</f>
        <v/>
      </c>
      <c r="N2371" s="18">
        <f>IF(AND(B2371&amp;""="",F2371&amp;""=""),"",IF(I2371="تم التسليم",IFERROR(INDEX('المحافظات'!$C$5:$C$44,MATCH($E2371,'المحافظات'!$A$5:$A$44,0)),0),IF(I2371="مرتجع",IFERROR(INDEX('المحافظات'!$D$5:$D$44,MATCH($E2371,'المحافظات'!$A$5:$A$44,0)),0),0)))</f>
        <v/>
      </c>
      <c r="O2371" s="18">
        <f>IF(AND(B2371&amp;""="",F2371&amp;""=""),"",IF(I2371="تم التسليم",K2371+L2371-M2371-N2371,IF(I2371="مرتجع",-N2371,IF(I2371="ملغي",0,""))))</f>
        <v/>
      </c>
      <c r="P2371" s="6">
        <f>IF(AND(B2371&amp;""="",F2371&amp;""=""),"",IF(NOT(ISNUMBER(MATCH(F2371,'المنتجات'!$A$5:$A$204,0))),"كود المنتج غير معروف",IF(NOT(ISNUMBER(MATCH(E2371,'المحافظات'!$A$5:$A$44,0))),"المنطقة غير معروفة",IF(K2371&lt;0,"الخصم أكبر من قيمة الطلب",IF(I2371&amp;""="","اكتب الحالة","")))))</f>
        <v/>
      </c>
    </row>
    <row r="2372">
      <c r="A2372" s="17" t="n"/>
      <c r="B2372" s="5" t="n"/>
      <c r="C2372" s="5" t="n"/>
      <c r="D2372" s="13" t="n"/>
      <c r="E2372" s="5" t="n"/>
      <c r="F2372" s="5" t="n"/>
      <c r="G2372" s="15" t="n"/>
      <c r="H2372" s="14" t="n"/>
      <c r="I2372" s="5" t="n"/>
      <c r="J2372" s="6">
        <f>IF(AND(B2372&amp;""="",F2372&amp;""=""),"",IFERROR(INDEX('المنتجات'!$B$5:$B$204,MATCH($F2372,'المنتجات'!$A$5:$A$204,0))&amp;"",""))</f>
        <v/>
      </c>
      <c r="K2372" s="18">
        <f>IF(AND(B2372&amp;""="",F2372&amp;""=""),"",IFERROR(INDEX('المنتجات'!$D$5:$D$204,MATCH($F2372,'المنتجات'!$A$5:$A$204,0))*G2372-H2372,0))</f>
        <v/>
      </c>
      <c r="L2372" s="18">
        <f>IF(AND(B2372&amp;""="",F2372&amp;""=""),"",IF(I2372="تم التسليم",IFERROR(INDEX('المحافظات'!$B$5:$B$44,MATCH($E2372,'المحافظات'!$A$5:$A$44,0)),0),0))</f>
        <v/>
      </c>
      <c r="M2372" s="18">
        <f>IF(AND(B2372&amp;""="",F2372&amp;""=""),"",IFERROR(INDEX('المنتجات'!$C$5:$C$204,MATCH($F2372,'المنتجات'!$A$5:$A$204,0))*G2372,0))</f>
        <v/>
      </c>
      <c r="N2372" s="18">
        <f>IF(AND(B2372&amp;""="",F2372&amp;""=""),"",IF(I2372="تم التسليم",IFERROR(INDEX('المحافظات'!$C$5:$C$44,MATCH($E2372,'المحافظات'!$A$5:$A$44,0)),0),IF(I2372="مرتجع",IFERROR(INDEX('المحافظات'!$D$5:$D$44,MATCH($E2372,'المحافظات'!$A$5:$A$44,0)),0),0)))</f>
        <v/>
      </c>
      <c r="O2372" s="18">
        <f>IF(AND(B2372&amp;""="",F2372&amp;""=""),"",IF(I2372="تم التسليم",K2372+L2372-M2372-N2372,IF(I2372="مرتجع",-N2372,IF(I2372="ملغي",0,""))))</f>
        <v/>
      </c>
      <c r="P2372" s="6">
        <f>IF(AND(B2372&amp;""="",F2372&amp;""=""),"",IF(NOT(ISNUMBER(MATCH(F2372,'المنتجات'!$A$5:$A$204,0))),"كود المنتج غير معروف",IF(NOT(ISNUMBER(MATCH(E2372,'المحافظات'!$A$5:$A$44,0))),"المنطقة غير معروفة",IF(K2372&lt;0,"الخصم أكبر من قيمة الطلب",IF(I2372&amp;""="","اكتب الحالة","")))))</f>
        <v/>
      </c>
    </row>
    <row r="2373">
      <c r="A2373" s="17" t="n"/>
      <c r="B2373" s="5" t="n"/>
      <c r="C2373" s="5" t="n"/>
      <c r="D2373" s="13" t="n"/>
      <c r="E2373" s="5" t="n"/>
      <c r="F2373" s="5" t="n"/>
      <c r="G2373" s="15" t="n"/>
      <c r="H2373" s="14" t="n"/>
      <c r="I2373" s="5" t="n"/>
      <c r="J2373" s="6">
        <f>IF(AND(B2373&amp;""="",F2373&amp;""=""),"",IFERROR(INDEX('المنتجات'!$B$5:$B$204,MATCH($F2373,'المنتجات'!$A$5:$A$204,0))&amp;"",""))</f>
        <v/>
      </c>
      <c r="K2373" s="18">
        <f>IF(AND(B2373&amp;""="",F2373&amp;""=""),"",IFERROR(INDEX('المنتجات'!$D$5:$D$204,MATCH($F2373,'المنتجات'!$A$5:$A$204,0))*G2373-H2373,0))</f>
        <v/>
      </c>
      <c r="L2373" s="18">
        <f>IF(AND(B2373&amp;""="",F2373&amp;""=""),"",IF(I2373="تم التسليم",IFERROR(INDEX('المحافظات'!$B$5:$B$44,MATCH($E2373,'المحافظات'!$A$5:$A$44,0)),0),0))</f>
        <v/>
      </c>
      <c r="M2373" s="18">
        <f>IF(AND(B2373&amp;""="",F2373&amp;""=""),"",IFERROR(INDEX('المنتجات'!$C$5:$C$204,MATCH($F2373,'المنتجات'!$A$5:$A$204,0))*G2373,0))</f>
        <v/>
      </c>
      <c r="N2373" s="18">
        <f>IF(AND(B2373&amp;""="",F2373&amp;""=""),"",IF(I2373="تم التسليم",IFERROR(INDEX('المحافظات'!$C$5:$C$44,MATCH($E2373,'المحافظات'!$A$5:$A$44,0)),0),IF(I2373="مرتجع",IFERROR(INDEX('المحافظات'!$D$5:$D$44,MATCH($E2373,'المحافظات'!$A$5:$A$44,0)),0),0)))</f>
        <v/>
      </c>
      <c r="O2373" s="18">
        <f>IF(AND(B2373&amp;""="",F2373&amp;""=""),"",IF(I2373="تم التسليم",K2373+L2373-M2373-N2373,IF(I2373="مرتجع",-N2373,IF(I2373="ملغي",0,""))))</f>
        <v/>
      </c>
      <c r="P2373" s="6">
        <f>IF(AND(B2373&amp;""="",F2373&amp;""=""),"",IF(NOT(ISNUMBER(MATCH(F2373,'المنتجات'!$A$5:$A$204,0))),"كود المنتج غير معروف",IF(NOT(ISNUMBER(MATCH(E2373,'المحافظات'!$A$5:$A$44,0))),"المنطقة غير معروفة",IF(K2373&lt;0,"الخصم أكبر من قيمة الطلب",IF(I2373&amp;""="","اكتب الحالة","")))))</f>
        <v/>
      </c>
    </row>
    <row r="2374">
      <c r="A2374" s="17" t="n"/>
      <c r="B2374" s="5" t="n"/>
      <c r="C2374" s="5" t="n"/>
      <c r="D2374" s="13" t="n"/>
      <c r="E2374" s="5" t="n"/>
      <c r="F2374" s="5" t="n"/>
      <c r="G2374" s="15" t="n"/>
      <c r="H2374" s="14" t="n"/>
      <c r="I2374" s="5" t="n"/>
      <c r="J2374" s="6">
        <f>IF(AND(B2374&amp;""="",F2374&amp;""=""),"",IFERROR(INDEX('المنتجات'!$B$5:$B$204,MATCH($F2374,'المنتجات'!$A$5:$A$204,0))&amp;"",""))</f>
        <v/>
      </c>
      <c r="K2374" s="18">
        <f>IF(AND(B2374&amp;""="",F2374&amp;""=""),"",IFERROR(INDEX('المنتجات'!$D$5:$D$204,MATCH($F2374,'المنتجات'!$A$5:$A$204,0))*G2374-H2374,0))</f>
        <v/>
      </c>
      <c r="L2374" s="18">
        <f>IF(AND(B2374&amp;""="",F2374&amp;""=""),"",IF(I2374="تم التسليم",IFERROR(INDEX('المحافظات'!$B$5:$B$44,MATCH($E2374,'المحافظات'!$A$5:$A$44,0)),0),0))</f>
        <v/>
      </c>
      <c r="M2374" s="18">
        <f>IF(AND(B2374&amp;""="",F2374&amp;""=""),"",IFERROR(INDEX('المنتجات'!$C$5:$C$204,MATCH($F2374,'المنتجات'!$A$5:$A$204,0))*G2374,0))</f>
        <v/>
      </c>
      <c r="N2374" s="18">
        <f>IF(AND(B2374&amp;""="",F2374&amp;""=""),"",IF(I2374="تم التسليم",IFERROR(INDEX('المحافظات'!$C$5:$C$44,MATCH($E2374,'المحافظات'!$A$5:$A$44,0)),0),IF(I2374="مرتجع",IFERROR(INDEX('المحافظات'!$D$5:$D$44,MATCH($E2374,'المحافظات'!$A$5:$A$44,0)),0),0)))</f>
        <v/>
      </c>
      <c r="O2374" s="18">
        <f>IF(AND(B2374&amp;""="",F2374&amp;""=""),"",IF(I2374="تم التسليم",K2374+L2374-M2374-N2374,IF(I2374="مرتجع",-N2374,IF(I2374="ملغي",0,""))))</f>
        <v/>
      </c>
      <c r="P2374" s="6">
        <f>IF(AND(B2374&amp;""="",F2374&amp;""=""),"",IF(NOT(ISNUMBER(MATCH(F2374,'المنتجات'!$A$5:$A$204,0))),"كود المنتج غير معروف",IF(NOT(ISNUMBER(MATCH(E2374,'المحافظات'!$A$5:$A$44,0))),"المنطقة غير معروفة",IF(K2374&lt;0,"الخصم أكبر من قيمة الطلب",IF(I2374&amp;""="","اكتب الحالة","")))))</f>
        <v/>
      </c>
    </row>
    <row r="2375">
      <c r="A2375" s="17" t="n"/>
      <c r="B2375" s="5" t="n"/>
      <c r="C2375" s="5" t="n"/>
      <c r="D2375" s="13" t="n"/>
      <c r="E2375" s="5" t="n"/>
      <c r="F2375" s="5" t="n"/>
      <c r="G2375" s="15" t="n"/>
      <c r="H2375" s="14" t="n"/>
      <c r="I2375" s="5" t="n"/>
      <c r="J2375" s="6">
        <f>IF(AND(B2375&amp;""="",F2375&amp;""=""),"",IFERROR(INDEX('المنتجات'!$B$5:$B$204,MATCH($F2375,'المنتجات'!$A$5:$A$204,0))&amp;"",""))</f>
        <v/>
      </c>
      <c r="K2375" s="18">
        <f>IF(AND(B2375&amp;""="",F2375&amp;""=""),"",IFERROR(INDEX('المنتجات'!$D$5:$D$204,MATCH($F2375,'المنتجات'!$A$5:$A$204,0))*G2375-H2375,0))</f>
        <v/>
      </c>
      <c r="L2375" s="18">
        <f>IF(AND(B2375&amp;""="",F2375&amp;""=""),"",IF(I2375="تم التسليم",IFERROR(INDEX('المحافظات'!$B$5:$B$44,MATCH($E2375,'المحافظات'!$A$5:$A$44,0)),0),0))</f>
        <v/>
      </c>
      <c r="M2375" s="18">
        <f>IF(AND(B2375&amp;""="",F2375&amp;""=""),"",IFERROR(INDEX('المنتجات'!$C$5:$C$204,MATCH($F2375,'المنتجات'!$A$5:$A$204,0))*G2375,0))</f>
        <v/>
      </c>
      <c r="N2375" s="18">
        <f>IF(AND(B2375&amp;""="",F2375&amp;""=""),"",IF(I2375="تم التسليم",IFERROR(INDEX('المحافظات'!$C$5:$C$44,MATCH($E2375,'المحافظات'!$A$5:$A$44,0)),0),IF(I2375="مرتجع",IFERROR(INDEX('المحافظات'!$D$5:$D$44,MATCH($E2375,'المحافظات'!$A$5:$A$44,0)),0),0)))</f>
        <v/>
      </c>
      <c r="O2375" s="18">
        <f>IF(AND(B2375&amp;""="",F2375&amp;""=""),"",IF(I2375="تم التسليم",K2375+L2375-M2375-N2375,IF(I2375="مرتجع",-N2375,IF(I2375="ملغي",0,""))))</f>
        <v/>
      </c>
      <c r="P2375" s="6">
        <f>IF(AND(B2375&amp;""="",F2375&amp;""=""),"",IF(NOT(ISNUMBER(MATCH(F2375,'المنتجات'!$A$5:$A$204,0))),"كود المنتج غير معروف",IF(NOT(ISNUMBER(MATCH(E2375,'المحافظات'!$A$5:$A$44,0))),"المنطقة غير معروفة",IF(K2375&lt;0,"الخصم أكبر من قيمة الطلب",IF(I2375&amp;""="","اكتب الحالة","")))))</f>
        <v/>
      </c>
    </row>
    <row r="2376">
      <c r="A2376" s="17" t="n"/>
      <c r="B2376" s="5" t="n"/>
      <c r="C2376" s="5" t="n"/>
      <c r="D2376" s="13" t="n"/>
      <c r="E2376" s="5" t="n"/>
      <c r="F2376" s="5" t="n"/>
      <c r="G2376" s="15" t="n"/>
      <c r="H2376" s="14" t="n"/>
      <c r="I2376" s="5" t="n"/>
      <c r="J2376" s="6">
        <f>IF(AND(B2376&amp;""="",F2376&amp;""=""),"",IFERROR(INDEX('المنتجات'!$B$5:$B$204,MATCH($F2376,'المنتجات'!$A$5:$A$204,0))&amp;"",""))</f>
        <v/>
      </c>
      <c r="K2376" s="18">
        <f>IF(AND(B2376&amp;""="",F2376&amp;""=""),"",IFERROR(INDEX('المنتجات'!$D$5:$D$204,MATCH($F2376,'المنتجات'!$A$5:$A$204,0))*G2376-H2376,0))</f>
        <v/>
      </c>
      <c r="L2376" s="18">
        <f>IF(AND(B2376&amp;""="",F2376&amp;""=""),"",IF(I2376="تم التسليم",IFERROR(INDEX('المحافظات'!$B$5:$B$44,MATCH($E2376,'المحافظات'!$A$5:$A$44,0)),0),0))</f>
        <v/>
      </c>
      <c r="M2376" s="18">
        <f>IF(AND(B2376&amp;""="",F2376&amp;""=""),"",IFERROR(INDEX('المنتجات'!$C$5:$C$204,MATCH($F2376,'المنتجات'!$A$5:$A$204,0))*G2376,0))</f>
        <v/>
      </c>
      <c r="N2376" s="18">
        <f>IF(AND(B2376&amp;""="",F2376&amp;""=""),"",IF(I2376="تم التسليم",IFERROR(INDEX('المحافظات'!$C$5:$C$44,MATCH($E2376,'المحافظات'!$A$5:$A$44,0)),0),IF(I2376="مرتجع",IFERROR(INDEX('المحافظات'!$D$5:$D$44,MATCH($E2376,'المحافظات'!$A$5:$A$44,0)),0),0)))</f>
        <v/>
      </c>
      <c r="O2376" s="18">
        <f>IF(AND(B2376&amp;""="",F2376&amp;""=""),"",IF(I2376="تم التسليم",K2376+L2376-M2376-N2376,IF(I2376="مرتجع",-N2376,IF(I2376="ملغي",0,""))))</f>
        <v/>
      </c>
      <c r="P2376" s="6">
        <f>IF(AND(B2376&amp;""="",F2376&amp;""=""),"",IF(NOT(ISNUMBER(MATCH(F2376,'المنتجات'!$A$5:$A$204,0))),"كود المنتج غير معروف",IF(NOT(ISNUMBER(MATCH(E2376,'المحافظات'!$A$5:$A$44,0))),"المنطقة غير معروفة",IF(K2376&lt;0,"الخصم أكبر من قيمة الطلب",IF(I2376&amp;""="","اكتب الحالة","")))))</f>
        <v/>
      </c>
    </row>
    <row r="2377">
      <c r="A2377" s="17" t="n"/>
      <c r="B2377" s="5" t="n"/>
      <c r="C2377" s="5" t="n"/>
      <c r="D2377" s="13" t="n"/>
      <c r="E2377" s="5" t="n"/>
      <c r="F2377" s="5" t="n"/>
      <c r="G2377" s="15" t="n"/>
      <c r="H2377" s="14" t="n"/>
      <c r="I2377" s="5" t="n"/>
      <c r="J2377" s="6">
        <f>IF(AND(B2377&amp;""="",F2377&amp;""=""),"",IFERROR(INDEX('المنتجات'!$B$5:$B$204,MATCH($F2377,'المنتجات'!$A$5:$A$204,0))&amp;"",""))</f>
        <v/>
      </c>
      <c r="K2377" s="18">
        <f>IF(AND(B2377&amp;""="",F2377&amp;""=""),"",IFERROR(INDEX('المنتجات'!$D$5:$D$204,MATCH($F2377,'المنتجات'!$A$5:$A$204,0))*G2377-H2377,0))</f>
        <v/>
      </c>
      <c r="L2377" s="18">
        <f>IF(AND(B2377&amp;""="",F2377&amp;""=""),"",IF(I2377="تم التسليم",IFERROR(INDEX('المحافظات'!$B$5:$B$44,MATCH($E2377,'المحافظات'!$A$5:$A$44,0)),0),0))</f>
        <v/>
      </c>
      <c r="M2377" s="18">
        <f>IF(AND(B2377&amp;""="",F2377&amp;""=""),"",IFERROR(INDEX('المنتجات'!$C$5:$C$204,MATCH($F2377,'المنتجات'!$A$5:$A$204,0))*G2377,0))</f>
        <v/>
      </c>
      <c r="N2377" s="18">
        <f>IF(AND(B2377&amp;""="",F2377&amp;""=""),"",IF(I2377="تم التسليم",IFERROR(INDEX('المحافظات'!$C$5:$C$44,MATCH($E2377,'المحافظات'!$A$5:$A$44,0)),0),IF(I2377="مرتجع",IFERROR(INDEX('المحافظات'!$D$5:$D$44,MATCH($E2377,'المحافظات'!$A$5:$A$44,0)),0),0)))</f>
        <v/>
      </c>
      <c r="O2377" s="18">
        <f>IF(AND(B2377&amp;""="",F2377&amp;""=""),"",IF(I2377="تم التسليم",K2377+L2377-M2377-N2377,IF(I2377="مرتجع",-N2377,IF(I2377="ملغي",0,""))))</f>
        <v/>
      </c>
      <c r="P2377" s="6">
        <f>IF(AND(B2377&amp;""="",F2377&amp;""=""),"",IF(NOT(ISNUMBER(MATCH(F2377,'المنتجات'!$A$5:$A$204,0))),"كود المنتج غير معروف",IF(NOT(ISNUMBER(MATCH(E2377,'المحافظات'!$A$5:$A$44,0))),"المنطقة غير معروفة",IF(K2377&lt;0,"الخصم أكبر من قيمة الطلب",IF(I2377&amp;""="","اكتب الحالة","")))))</f>
        <v/>
      </c>
    </row>
    <row r="2378">
      <c r="A2378" s="17" t="n"/>
      <c r="B2378" s="5" t="n"/>
      <c r="C2378" s="5" t="n"/>
      <c r="D2378" s="13" t="n"/>
      <c r="E2378" s="5" t="n"/>
      <c r="F2378" s="5" t="n"/>
      <c r="G2378" s="15" t="n"/>
      <c r="H2378" s="14" t="n"/>
      <c r="I2378" s="5" t="n"/>
      <c r="J2378" s="6">
        <f>IF(AND(B2378&amp;""="",F2378&amp;""=""),"",IFERROR(INDEX('المنتجات'!$B$5:$B$204,MATCH($F2378,'المنتجات'!$A$5:$A$204,0))&amp;"",""))</f>
        <v/>
      </c>
      <c r="K2378" s="18">
        <f>IF(AND(B2378&amp;""="",F2378&amp;""=""),"",IFERROR(INDEX('المنتجات'!$D$5:$D$204,MATCH($F2378,'المنتجات'!$A$5:$A$204,0))*G2378-H2378,0))</f>
        <v/>
      </c>
      <c r="L2378" s="18">
        <f>IF(AND(B2378&amp;""="",F2378&amp;""=""),"",IF(I2378="تم التسليم",IFERROR(INDEX('المحافظات'!$B$5:$B$44,MATCH($E2378,'المحافظات'!$A$5:$A$44,0)),0),0))</f>
        <v/>
      </c>
      <c r="M2378" s="18">
        <f>IF(AND(B2378&amp;""="",F2378&amp;""=""),"",IFERROR(INDEX('المنتجات'!$C$5:$C$204,MATCH($F2378,'المنتجات'!$A$5:$A$204,0))*G2378,0))</f>
        <v/>
      </c>
      <c r="N2378" s="18">
        <f>IF(AND(B2378&amp;""="",F2378&amp;""=""),"",IF(I2378="تم التسليم",IFERROR(INDEX('المحافظات'!$C$5:$C$44,MATCH($E2378,'المحافظات'!$A$5:$A$44,0)),0),IF(I2378="مرتجع",IFERROR(INDEX('المحافظات'!$D$5:$D$44,MATCH($E2378,'المحافظات'!$A$5:$A$44,0)),0),0)))</f>
        <v/>
      </c>
      <c r="O2378" s="18">
        <f>IF(AND(B2378&amp;""="",F2378&amp;""=""),"",IF(I2378="تم التسليم",K2378+L2378-M2378-N2378,IF(I2378="مرتجع",-N2378,IF(I2378="ملغي",0,""))))</f>
        <v/>
      </c>
      <c r="P2378" s="6">
        <f>IF(AND(B2378&amp;""="",F2378&amp;""=""),"",IF(NOT(ISNUMBER(MATCH(F2378,'المنتجات'!$A$5:$A$204,0))),"كود المنتج غير معروف",IF(NOT(ISNUMBER(MATCH(E2378,'المحافظات'!$A$5:$A$44,0))),"المنطقة غير معروفة",IF(K2378&lt;0,"الخصم أكبر من قيمة الطلب",IF(I2378&amp;""="","اكتب الحالة","")))))</f>
        <v/>
      </c>
    </row>
    <row r="2379">
      <c r="A2379" s="17" t="n"/>
      <c r="B2379" s="5" t="n"/>
      <c r="C2379" s="5" t="n"/>
      <c r="D2379" s="13" t="n"/>
      <c r="E2379" s="5" t="n"/>
      <c r="F2379" s="5" t="n"/>
      <c r="G2379" s="15" t="n"/>
      <c r="H2379" s="14" t="n"/>
      <c r="I2379" s="5" t="n"/>
      <c r="J2379" s="6">
        <f>IF(AND(B2379&amp;""="",F2379&amp;""=""),"",IFERROR(INDEX('المنتجات'!$B$5:$B$204,MATCH($F2379,'المنتجات'!$A$5:$A$204,0))&amp;"",""))</f>
        <v/>
      </c>
      <c r="K2379" s="18">
        <f>IF(AND(B2379&amp;""="",F2379&amp;""=""),"",IFERROR(INDEX('المنتجات'!$D$5:$D$204,MATCH($F2379,'المنتجات'!$A$5:$A$204,0))*G2379-H2379,0))</f>
        <v/>
      </c>
      <c r="L2379" s="18">
        <f>IF(AND(B2379&amp;""="",F2379&amp;""=""),"",IF(I2379="تم التسليم",IFERROR(INDEX('المحافظات'!$B$5:$B$44,MATCH($E2379,'المحافظات'!$A$5:$A$44,0)),0),0))</f>
        <v/>
      </c>
      <c r="M2379" s="18">
        <f>IF(AND(B2379&amp;""="",F2379&amp;""=""),"",IFERROR(INDEX('المنتجات'!$C$5:$C$204,MATCH($F2379,'المنتجات'!$A$5:$A$204,0))*G2379,0))</f>
        <v/>
      </c>
      <c r="N2379" s="18">
        <f>IF(AND(B2379&amp;""="",F2379&amp;""=""),"",IF(I2379="تم التسليم",IFERROR(INDEX('المحافظات'!$C$5:$C$44,MATCH($E2379,'المحافظات'!$A$5:$A$44,0)),0),IF(I2379="مرتجع",IFERROR(INDEX('المحافظات'!$D$5:$D$44,MATCH($E2379,'المحافظات'!$A$5:$A$44,0)),0),0)))</f>
        <v/>
      </c>
      <c r="O2379" s="18">
        <f>IF(AND(B2379&amp;""="",F2379&amp;""=""),"",IF(I2379="تم التسليم",K2379+L2379-M2379-N2379,IF(I2379="مرتجع",-N2379,IF(I2379="ملغي",0,""))))</f>
        <v/>
      </c>
      <c r="P2379" s="6">
        <f>IF(AND(B2379&amp;""="",F2379&amp;""=""),"",IF(NOT(ISNUMBER(MATCH(F2379,'المنتجات'!$A$5:$A$204,0))),"كود المنتج غير معروف",IF(NOT(ISNUMBER(MATCH(E2379,'المحافظات'!$A$5:$A$44,0))),"المنطقة غير معروفة",IF(K2379&lt;0,"الخصم أكبر من قيمة الطلب",IF(I2379&amp;""="","اكتب الحالة","")))))</f>
        <v/>
      </c>
    </row>
    <row r="2380">
      <c r="A2380" s="17" t="n"/>
      <c r="B2380" s="5" t="n"/>
      <c r="C2380" s="5" t="n"/>
      <c r="D2380" s="13" t="n"/>
      <c r="E2380" s="5" t="n"/>
      <c r="F2380" s="5" t="n"/>
      <c r="G2380" s="15" t="n"/>
      <c r="H2380" s="14" t="n"/>
      <c r="I2380" s="5" t="n"/>
      <c r="J2380" s="6">
        <f>IF(AND(B2380&amp;""="",F2380&amp;""=""),"",IFERROR(INDEX('المنتجات'!$B$5:$B$204,MATCH($F2380,'المنتجات'!$A$5:$A$204,0))&amp;"",""))</f>
        <v/>
      </c>
      <c r="K2380" s="18">
        <f>IF(AND(B2380&amp;""="",F2380&amp;""=""),"",IFERROR(INDEX('المنتجات'!$D$5:$D$204,MATCH($F2380,'المنتجات'!$A$5:$A$204,0))*G2380-H2380,0))</f>
        <v/>
      </c>
      <c r="L2380" s="18">
        <f>IF(AND(B2380&amp;""="",F2380&amp;""=""),"",IF(I2380="تم التسليم",IFERROR(INDEX('المحافظات'!$B$5:$B$44,MATCH($E2380,'المحافظات'!$A$5:$A$44,0)),0),0))</f>
        <v/>
      </c>
      <c r="M2380" s="18">
        <f>IF(AND(B2380&amp;""="",F2380&amp;""=""),"",IFERROR(INDEX('المنتجات'!$C$5:$C$204,MATCH($F2380,'المنتجات'!$A$5:$A$204,0))*G2380,0))</f>
        <v/>
      </c>
      <c r="N2380" s="18">
        <f>IF(AND(B2380&amp;""="",F2380&amp;""=""),"",IF(I2380="تم التسليم",IFERROR(INDEX('المحافظات'!$C$5:$C$44,MATCH($E2380,'المحافظات'!$A$5:$A$44,0)),0),IF(I2380="مرتجع",IFERROR(INDEX('المحافظات'!$D$5:$D$44,MATCH($E2380,'المحافظات'!$A$5:$A$44,0)),0),0)))</f>
        <v/>
      </c>
      <c r="O2380" s="18">
        <f>IF(AND(B2380&amp;""="",F2380&amp;""=""),"",IF(I2380="تم التسليم",K2380+L2380-M2380-N2380,IF(I2380="مرتجع",-N2380,IF(I2380="ملغي",0,""))))</f>
        <v/>
      </c>
      <c r="P2380" s="6">
        <f>IF(AND(B2380&amp;""="",F2380&amp;""=""),"",IF(NOT(ISNUMBER(MATCH(F2380,'المنتجات'!$A$5:$A$204,0))),"كود المنتج غير معروف",IF(NOT(ISNUMBER(MATCH(E2380,'المحافظات'!$A$5:$A$44,0))),"المنطقة غير معروفة",IF(K2380&lt;0,"الخصم أكبر من قيمة الطلب",IF(I2380&amp;""="","اكتب الحالة","")))))</f>
        <v/>
      </c>
    </row>
    <row r="2381">
      <c r="A2381" s="17" t="n"/>
      <c r="B2381" s="5" t="n"/>
      <c r="C2381" s="5" t="n"/>
      <c r="D2381" s="13" t="n"/>
      <c r="E2381" s="5" t="n"/>
      <c r="F2381" s="5" t="n"/>
      <c r="G2381" s="15" t="n"/>
      <c r="H2381" s="14" t="n"/>
      <c r="I2381" s="5" t="n"/>
      <c r="J2381" s="6">
        <f>IF(AND(B2381&amp;""="",F2381&amp;""=""),"",IFERROR(INDEX('المنتجات'!$B$5:$B$204,MATCH($F2381,'المنتجات'!$A$5:$A$204,0))&amp;"",""))</f>
        <v/>
      </c>
      <c r="K2381" s="18">
        <f>IF(AND(B2381&amp;""="",F2381&amp;""=""),"",IFERROR(INDEX('المنتجات'!$D$5:$D$204,MATCH($F2381,'المنتجات'!$A$5:$A$204,0))*G2381-H2381,0))</f>
        <v/>
      </c>
      <c r="L2381" s="18">
        <f>IF(AND(B2381&amp;""="",F2381&amp;""=""),"",IF(I2381="تم التسليم",IFERROR(INDEX('المحافظات'!$B$5:$B$44,MATCH($E2381,'المحافظات'!$A$5:$A$44,0)),0),0))</f>
        <v/>
      </c>
      <c r="M2381" s="18">
        <f>IF(AND(B2381&amp;""="",F2381&amp;""=""),"",IFERROR(INDEX('المنتجات'!$C$5:$C$204,MATCH($F2381,'المنتجات'!$A$5:$A$204,0))*G2381,0))</f>
        <v/>
      </c>
      <c r="N2381" s="18">
        <f>IF(AND(B2381&amp;""="",F2381&amp;""=""),"",IF(I2381="تم التسليم",IFERROR(INDEX('المحافظات'!$C$5:$C$44,MATCH($E2381,'المحافظات'!$A$5:$A$44,0)),0),IF(I2381="مرتجع",IFERROR(INDEX('المحافظات'!$D$5:$D$44,MATCH($E2381,'المحافظات'!$A$5:$A$44,0)),0),0)))</f>
        <v/>
      </c>
      <c r="O2381" s="18">
        <f>IF(AND(B2381&amp;""="",F2381&amp;""=""),"",IF(I2381="تم التسليم",K2381+L2381-M2381-N2381,IF(I2381="مرتجع",-N2381,IF(I2381="ملغي",0,""))))</f>
        <v/>
      </c>
      <c r="P2381" s="6">
        <f>IF(AND(B2381&amp;""="",F2381&amp;""=""),"",IF(NOT(ISNUMBER(MATCH(F2381,'المنتجات'!$A$5:$A$204,0))),"كود المنتج غير معروف",IF(NOT(ISNUMBER(MATCH(E2381,'المحافظات'!$A$5:$A$44,0))),"المنطقة غير معروفة",IF(K2381&lt;0,"الخصم أكبر من قيمة الطلب",IF(I2381&amp;""="","اكتب الحالة","")))))</f>
        <v/>
      </c>
    </row>
    <row r="2382">
      <c r="A2382" s="17" t="n"/>
      <c r="B2382" s="5" t="n"/>
      <c r="C2382" s="5" t="n"/>
      <c r="D2382" s="13" t="n"/>
      <c r="E2382" s="5" t="n"/>
      <c r="F2382" s="5" t="n"/>
      <c r="G2382" s="15" t="n"/>
      <c r="H2382" s="14" t="n"/>
      <c r="I2382" s="5" t="n"/>
      <c r="J2382" s="6">
        <f>IF(AND(B2382&amp;""="",F2382&amp;""=""),"",IFERROR(INDEX('المنتجات'!$B$5:$B$204,MATCH($F2382,'المنتجات'!$A$5:$A$204,0))&amp;"",""))</f>
        <v/>
      </c>
      <c r="K2382" s="18">
        <f>IF(AND(B2382&amp;""="",F2382&amp;""=""),"",IFERROR(INDEX('المنتجات'!$D$5:$D$204,MATCH($F2382,'المنتجات'!$A$5:$A$204,0))*G2382-H2382,0))</f>
        <v/>
      </c>
      <c r="L2382" s="18">
        <f>IF(AND(B2382&amp;""="",F2382&amp;""=""),"",IF(I2382="تم التسليم",IFERROR(INDEX('المحافظات'!$B$5:$B$44,MATCH($E2382,'المحافظات'!$A$5:$A$44,0)),0),0))</f>
        <v/>
      </c>
      <c r="M2382" s="18">
        <f>IF(AND(B2382&amp;""="",F2382&amp;""=""),"",IFERROR(INDEX('المنتجات'!$C$5:$C$204,MATCH($F2382,'المنتجات'!$A$5:$A$204,0))*G2382,0))</f>
        <v/>
      </c>
      <c r="N2382" s="18">
        <f>IF(AND(B2382&amp;""="",F2382&amp;""=""),"",IF(I2382="تم التسليم",IFERROR(INDEX('المحافظات'!$C$5:$C$44,MATCH($E2382,'المحافظات'!$A$5:$A$44,0)),0),IF(I2382="مرتجع",IFERROR(INDEX('المحافظات'!$D$5:$D$44,MATCH($E2382,'المحافظات'!$A$5:$A$44,0)),0),0)))</f>
        <v/>
      </c>
      <c r="O2382" s="18">
        <f>IF(AND(B2382&amp;""="",F2382&amp;""=""),"",IF(I2382="تم التسليم",K2382+L2382-M2382-N2382,IF(I2382="مرتجع",-N2382,IF(I2382="ملغي",0,""))))</f>
        <v/>
      </c>
      <c r="P2382" s="6">
        <f>IF(AND(B2382&amp;""="",F2382&amp;""=""),"",IF(NOT(ISNUMBER(MATCH(F2382,'المنتجات'!$A$5:$A$204,0))),"كود المنتج غير معروف",IF(NOT(ISNUMBER(MATCH(E2382,'المحافظات'!$A$5:$A$44,0))),"المنطقة غير معروفة",IF(K2382&lt;0,"الخصم أكبر من قيمة الطلب",IF(I2382&amp;""="","اكتب الحالة","")))))</f>
        <v/>
      </c>
    </row>
    <row r="2383">
      <c r="A2383" s="17" t="n"/>
      <c r="B2383" s="5" t="n"/>
      <c r="C2383" s="5" t="n"/>
      <c r="D2383" s="13" t="n"/>
      <c r="E2383" s="5" t="n"/>
      <c r="F2383" s="5" t="n"/>
      <c r="G2383" s="15" t="n"/>
      <c r="H2383" s="14" t="n"/>
      <c r="I2383" s="5" t="n"/>
      <c r="J2383" s="6">
        <f>IF(AND(B2383&amp;""="",F2383&amp;""=""),"",IFERROR(INDEX('المنتجات'!$B$5:$B$204,MATCH($F2383,'المنتجات'!$A$5:$A$204,0))&amp;"",""))</f>
        <v/>
      </c>
      <c r="K2383" s="18">
        <f>IF(AND(B2383&amp;""="",F2383&amp;""=""),"",IFERROR(INDEX('المنتجات'!$D$5:$D$204,MATCH($F2383,'المنتجات'!$A$5:$A$204,0))*G2383-H2383,0))</f>
        <v/>
      </c>
      <c r="L2383" s="18">
        <f>IF(AND(B2383&amp;""="",F2383&amp;""=""),"",IF(I2383="تم التسليم",IFERROR(INDEX('المحافظات'!$B$5:$B$44,MATCH($E2383,'المحافظات'!$A$5:$A$44,0)),0),0))</f>
        <v/>
      </c>
      <c r="M2383" s="18">
        <f>IF(AND(B2383&amp;""="",F2383&amp;""=""),"",IFERROR(INDEX('المنتجات'!$C$5:$C$204,MATCH($F2383,'المنتجات'!$A$5:$A$204,0))*G2383,0))</f>
        <v/>
      </c>
      <c r="N2383" s="18">
        <f>IF(AND(B2383&amp;""="",F2383&amp;""=""),"",IF(I2383="تم التسليم",IFERROR(INDEX('المحافظات'!$C$5:$C$44,MATCH($E2383,'المحافظات'!$A$5:$A$44,0)),0),IF(I2383="مرتجع",IFERROR(INDEX('المحافظات'!$D$5:$D$44,MATCH($E2383,'المحافظات'!$A$5:$A$44,0)),0),0)))</f>
        <v/>
      </c>
      <c r="O2383" s="18">
        <f>IF(AND(B2383&amp;""="",F2383&amp;""=""),"",IF(I2383="تم التسليم",K2383+L2383-M2383-N2383,IF(I2383="مرتجع",-N2383,IF(I2383="ملغي",0,""))))</f>
        <v/>
      </c>
      <c r="P2383" s="6">
        <f>IF(AND(B2383&amp;""="",F2383&amp;""=""),"",IF(NOT(ISNUMBER(MATCH(F2383,'المنتجات'!$A$5:$A$204,0))),"كود المنتج غير معروف",IF(NOT(ISNUMBER(MATCH(E2383,'المحافظات'!$A$5:$A$44,0))),"المنطقة غير معروفة",IF(K2383&lt;0,"الخصم أكبر من قيمة الطلب",IF(I2383&amp;""="","اكتب الحالة","")))))</f>
        <v/>
      </c>
    </row>
    <row r="2384">
      <c r="A2384" s="17" t="n"/>
      <c r="B2384" s="5" t="n"/>
      <c r="C2384" s="5" t="n"/>
      <c r="D2384" s="13" t="n"/>
      <c r="E2384" s="5" t="n"/>
      <c r="F2384" s="5" t="n"/>
      <c r="G2384" s="15" t="n"/>
      <c r="H2384" s="14" t="n"/>
      <c r="I2384" s="5" t="n"/>
      <c r="J2384" s="6">
        <f>IF(AND(B2384&amp;""="",F2384&amp;""=""),"",IFERROR(INDEX('المنتجات'!$B$5:$B$204,MATCH($F2384,'المنتجات'!$A$5:$A$204,0))&amp;"",""))</f>
        <v/>
      </c>
      <c r="K2384" s="18">
        <f>IF(AND(B2384&amp;""="",F2384&amp;""=""),"",IFERROR(INDEX('المنتجات'!$D$5:$D$204,MATCH($F2384,'المنتجات'!$A$5:$A$204,0))*G2384-H2384,0))</f>
        <v/>
      </c>
      <c r="L2384" s="18">
        <f>IF(AND(B2384&amp;""="",F2384&amp;""=""),"",IF(I2384="تم التسليم",IFERROR(INDEX('المحافظات'!$B$5:$B$44,MATCH($E2384,'المحافظات'!$A$5:$A$44,0)),0),0))</f>
        <v/>
      </c>
      <c r="M2384" s="18">
        <f>IF(AND(B2384&amp;""="",F2384&amp;""=""),"",IFERROR(INDEX('المنتجات'!$C$5:$C$204,MATCH($F2384,'المنتجات'!$A$5:$A$204,0))*G2384,0))</f>
        <v/>
      </c>
      <c r="N2384" s="18">
        <f>IF(AND(B2384&amp;""="",F2384&amp;""=""),"",IF(I2384="تم التسليم",IFERROR(INDEX('المحافظات'!$C$5:$C$44,MATCH($E2384,'المحافظات'!$A$5:$A$44,0)),0),IF(I2384="مرتجع",IFERROR(INDEX('المحافظات'!$D$5:$D$44,MATCH($E2384,'المحافظات'!$A$5:$A$44,0)),0),0)))</f>
        <v/>
      </c>
      <c r="O2384" s="18">
        <f>IF(AND(B2384&amp;""="",F2384&amp;""=""),"",IF(I2384="تم التسليم",K2384+L2384-M2384-N2384,IF(I2384="مرتجع",-N2384,IF(I2384="ملغي",0,""))))</f>
        <v/>
      </c>
      <c r="P2384" s="6">
        <f>IF(AND(B2384&amp;""="",F2384&amp;""=""),"",IF(NOT(ISNUMBER(MATCH(F2384,'المنتجات'!$A$5:$A$204,0))),"كود المنتج غير معروف",IF(NOT(ISNUMBER(MATCH(E2384,'المحافظات'!$A$5:$A$44,0))),"المنطقة غير معروفة",IF(K2384&lt;0,"الخصم أكبر من قيمة الطلب",IF(I2384&amp;""="","اكتب الحالة","")))))</f>
        <v/>
      </c>
    </row>
    <row r="2385">
      <c r="A2385" s="17" t="n"/>
      <c r="B2385" s="5" t="n"/>
      <c r="C2385" s="5" t="n"/>
      <c r="D2385" s="13" t="n"/>
      <c r="E2385" s="5" t="n"/>
      <c r="F2385" s="5" t="n"/>
      <c r="G2385" s="15" t="n"/>
      <c r="H2385" s="14" t="n"/>
      <c r="I2385" s="5" t="n"/>
      <c r="J2385" s="6">
        <f>IF(AND(B2385&amp;""="",F2385&amp;""=""),"",IFERROR(INDEX('المنتجات'!$B$5:$B$204,MATCH($F2385,'المنتجات'!$A$5:$A$204,0))&amp;"",""))</f>
        <v/>
      </c>
      <c r="K2385" s="18">
        <f>IF(AND(B2385&amp;""="",F2385&amp;""=""),"",IFERROR(INDEX('المنتجات'!$D$5:$D$204,MATCH($F2385,'المنتجات'!$A$5:$A$204,0))*G2385-H2385,0))</f>
        <v/>
      </c>
      <c r="L2385" s="18">
        <f>IF(AND(B2385&amp;""="",F2385&amp;""=""),"",IF(I2385="تم التسليم",IFERROR(INDEX('المحافظات'!$B$5:$B$44,MATCH($E2385,'المحافظات'!$A$5:$A$44,0)),0),0))</f>
        <v/>
      </c>
      <c r="M2385" s="18">
        <f>IF(AND(B2385&amp;""="",F2385&amp;""=""),"",IFERROR(INDEX('المنتجات'!$C$5:$C$204,MATCH($F2385,'المنتجات'!$A$5:$A$204,0))*G2385,0))</f>
        <v/>
      </c>
      <c r="N2385" s="18">
        <f>IF(AND(B2385&amp;""="",F2385&amp;""=""),"",IF(I2385="تم التسليم",IFERROR(INDEX('المحافظات'!$C$5:$C$44,MATCH($E2385,'المحافظات'!$A$5:$A$44,0)),0),IF(I2385="مرتجع",IFERROR(INDEX('المحافظات'!$D$5:$D$44,MATCH($E2385,'المحافظات'!$A$5:$A$44,0)),0),0)))</f>
        <v/>
      </c>
      <c r="O2385" s="18">
        <f>IF(AND(B2385&amp;""="",F2385&amp;""=""),"",IF(I2385="تم التسليم",K2385+L2385-M2385-N2385,IF(I2385="مرتجع",-N2385,IF(I2385="ملغي",0,""))))</f>
        <v/>
      </c>
      <c r="P2385" s="6">
        <f>IF(AND(B2385&amp;""="",F2385&amp;""=""),"",IF(NOT(ISNUMBER(MATCH(F2385,'المنتجات'!$A$5:$A$204,0))),"كود المنتج غير معروف",IF(NOT(ISNUMBER(MATCH(E2385,'المحافظات'!$A$5:$A$44,0))),"المنطقة غير معروفة",IF(K2385&lt;0,"الخصم أكبر من قيمة الطلب",IF(I2385&amp;""="","اكتب الحالة","")))))</f>
        <v/>
      </c>
    </row>
    <row r="2386">
      <c r="A2386" s="17" t="n"/>
      <c r="B2386" s="5" t="n"/>
      <c r="C2386" s="5" t="n"/>
      <c r="D2386" s="13" t="n"/>
      <c r="E2386" s="5" t="n"/>
      <c r="F2386" s="5" t="n"/>
      <c r="G2386" s="15" t="n"/>
      <c r="H2386" s="14" t="n"/>
      <c r="I2386" s="5" t="n"/>
      <c r="J2386" s="6">
        <f>IF(AND(B2386&amp;""="",F2386&amp;""=""),"",IFERROR(INDEX('المنتجات'!$B$5:$B$204,MATCH($F2386,'المنتجات'!$A$5:$A$204,0))&amp;"",""))</f>
        <v/>
      </c>
      <c r="K2386" s="18">
        <f>IF(AND(B2386&amp;""="",F2386&amp;""=""),"",IFERROR(INDEX('المنتجات'!$D$5:$D$204,MATCH($F2386,'المنتجات'!$A$5:$A$204,0))*G2386-H2386,0))</f>
        <v/>
      </c>
      <c r="L2386" s="18">
        <f>IF(AND(B2386&amp;""="",F2386&amp;""=""),"",IF(I2386="تم التسليم",IFERROR(INDEX('المحافظات'!$B$5:$B$44,MATCH($E2386,'المحافظات'!$A$5:$A$44,0)),0),0))</f>
        <v/>
      </c>
      <c r="M2386" s="18">
        <f>IF(AND(B2386&amp;""="",F2386&amp;""=""),"",IFERROR(INDEX('المنتجات'!$C$5:$C$204,MATCH($F2386,'المنتجات'!$A$5:$A$204,0))*G2386,0))</f>
        <v/>
      </c>
      <c r="N2386" s="18">
        <f>IF(AND(B2386&amp;""="",F2386&amp;""=""),"",IF(I2386="تم التسليم",IFERROR(INDEX('المحافظات'!$C$5:$C$44,MATCH($E2386,'المحافظات'!$A$5:$A$44,0)),0),IF(I2386="مرتجع",IFERROR(INDEX('المحافظات'!$D$5:$D$44,MATCH($E2386,'المحافظات'!$A$5:$A$44,0)),0),0)))</f>
        <v/>
      </c>
      <c r="O2386" s="18">
        <f>IF(AND(B2386&amp;""="",F2386&amp;""=""),"",IF(I2386="تم التسليم",K2386+L2386-M2386-N2386,IF(I2386="مرتجع",-N2386,IF(I2386="ملغي",0,""))))</f>
        <v/>
      </c>
      <c r="P2386" s="6">
        <f>IF(AND(B2386&amp;""="",F2386&amp;""=""),"",IF(NOT(ISNUMBER(MATCH(F2386,'المنتجات'!$A$5:$A$204,0))),"كود المنتج غير معروف",IF(NOT(ISNUMBER(MATCH(E2386,'المحافظات'!$A$5:$A$44,0))),"المنطقة غير معروفة",IF(K2386&lt;0,"الخصم أكبر من قيمة الطلب",IF(I2386&amp;""="","اكتب الحالة","")))))</f>
        <v/>
      </c>
    </row>
    <row r="2387">
      <c r="A2387" s="17" t="n"/>
      <c r="B2387" s="5" t="n"/>
      <c r="C2387" s="5" t="n"/>
      <c r="D2387" s="13" t="n"/>
      <c r="E2387" s="5" t="n"/>
      <c r="F2387" s="5" t="n"/>
      <c r="G2387" s="15" t="n"/>
      <c r="H2387" s="14" t="n"/>
      <c r="I2387" s="5" t="n"/>
      <c r="J2387" s="6">
        <f>IF(AND(B2387&amp;""="",F2387&amp;""=""),"",IFERROR(INDEX('المنتجات'!$B$5:$B$204,MATCH($F2387,'المنتجات'!$A$5:$A$204,0))&amp;"",""))</f>
        <v/>
      </c>
      <c r="K2387" s="18">
        <f>IF(AND(B2387&amp;""="",F2387&amp;""=""),"",IFERROR(INDEX('المنتجات'!$D$5:$D$204,MATCH($F2387,'المنتجات'!$A$5:$A$204,0))*G2387-H2387,0))</f>
        <v/>
      </c>
      <c r="L2387" s="18">
        <f>IF(AND(B2387&amp;""="",F2387&amp;""=""),"",IF(I2387="تم التسليم",IFERROR(INDEX('المحافظات'!$B$5:$B$44,MATCH($E2387,'المحافظات'!$A$5:$A$44,0)),0),0))</f>
        <v/>
      </c>
      <c r="M2387" s="18">
        <f>IF(AND(B2387&amp;""="",F2387&amp;""=""),"",IFERROR(INDEX('المنتجات'!$C$5:$C$204,MATCH($F2387,'المنتجات'!$A$5:$A$204,0))*G2387,0))</f>
        <v/>
      </c>
      <c r="N2387" s="18">
        <f>IF(AND(B2387&amp;""="",F2387&amp;""=""),"",IF(I2387="تم التسليم",IFERROR(INDEX('المحافظات'!$C$5:$C$44,MATCH($E2387,'المحافظات'!$A$5:$A$44,0)),0),IF(I2387="مرتجع",IFERROR(INDEX('المحافظات'!$D$5:$D$44,MATCH($E2387,'المحافظات'!$A$5:$A$44,0)),0),0)))</f>
        <v/>
      </c>
      <c r="O2387" s="18">
        <f>IF(AND(B2387&amp;""="",F2387&amp;""=""),"",IF(I2387="تم التسليم",K2387+L2387-M2387-N2387,IF(I2387="مرتجع",-N2387,IF(I2387="ملغي",0,""))))</f>
        <v/>
      </c>
      <c r="P2387" s="6">
        <f>IF(AND(B2387&amp;""="",F2387&amp;""=""),"",IF(NOT(ISNUMBER(MATCH(F2387,'المنتجات'!$A$5:$A$204,0))),"كود المنتج غير معروف",IF(NOT(ISNUMBER(MATCH(E2387,'المحافظات'!$A$5:$A$44,0))),"المنطقة غير معروفة",IF(K2387&lt;0,"الخصم أكبر من قيمة الطلب",IF(I2387&amp;""="","اكتب الحالة","")))))</f>
        <v/>
      </c>
    </row>
    <row r="2388">
      <c r="A2388" s="17" t="n"/>
      <c r="B2388" s="5" t="n"/>
      <c r="C2388" s="5" t="n"/>
      <c r="D2388" s="13" t="n"/>
      <c r="E2388" s="5" t="n"/>
      <c r="F2388" s="5" t="n"/>
      <c r="G2388" s="15" t="n"/>
      <c r="H2388" s="14" t="n"/>
      <c r="I2388" s="5" t="n"/>
      <c r="J2388" s="6">
        <f>IF(AND(B2388&amp;""="",F2388&amp;""=""),"",IFERROR(INDEX('المنتجات'!$B$5:$B$204,MATCH($F2388,'المنتجات'!$A$5:$A$204,0))&amp;"",""))</f>
        <v/>
      </c>
      <c r="K2388" s="18">
        <f>IF(AND(B2388&amp;""="",F2388&amp;""=""),"",IFERROR(INDEX('المنتجات'!$D$5:$D$204,MATCH($F2388,'المنتجات'!$A$5:$A$204,0))*G2388-H2388,0))</f>
        <v/>
      </c>
      <c r="L2388" s="18">
        <f>IF(AND(B2388&amp;""="",F2388&amp;""=""),"",IF(I2388="تم التسليم",IFERROR(INDEX('المحافظات'!$B$5:$B$44,MATCH($E2388,'المحافظات'!$A$5:$A$44,0)),0),0))</f>
        <v/>
      </c>
      <c r="M2388" s="18">
        <f>IF(AND(B2388&amp;""="",F2388&amp;""=""),"",IFERROR(INDEX('المنتجات'!$C$5:$C$204,MATCH($F2388,'المنتجات'!$A$5:$A$204,0))*G2388,0))</f>
        <v/>
      </c>
      <c r="N2388" s="18">
        <f>IF(AND(B2388&amp;""="",F2388&amp;""=""),"",IF(I2388="تم التسليم",IFERROR(INDEX('المحافظات'!$C$5:$C$44,MATCH($E2388,'المحافظات'!$A$5:$A$44,0)),0),IF(I2388="مرتجع",IFERROR(INDEX('المحافظات'!$D$5:$D$44,MATCH($E2388,'المحافظات'!$A$5:$A$44,0)),0),0)))</f>
        <v/>
      </c>
      <c r="O2388" s="18">
        <f>IF(AND(B2388&amp;""="",F2388&amp;""=""),"",IF(I2388="تم التسليم",K2388+L2388-M2388-N2388,IF(I2388="مرتجع",-N2388,IF(I2388="ملغي",0,""))))</f>
        <v/>
      </c>
      <c r="P2388" s="6">
        <f>IF(AND(B2388&amp;""="",F2388&amp;""=""),"",IF(NOT(ISNUMBER(MATCH(F2388,'المنتجات'!$A$5:$A$204,0))),"كود المنتج غير معروف",IF(NOT(ISNUMBER(MATCH(E2388,'المحافظات'!$A$5:$A$44,0))),"المنطقة غير معروفة",IF(K2388&lt;0,"الخصم أكبر من قيمة الطلب",IF(I2388&amp;""="","اكتب الحالة","")))))</f>
        <v/>
      </c>
    </row>
    <row r="2389">
      <c r="A2389" s="17" t="n"/>
      <c r="B2389" s="5" t="n"/>
      <c r="C2389" s="5" t="n"/>
      <c r="D2389" s="13" t="n"/>
      <c r="E2389" s="5" t="n"/>
      <c r="F2389" s="5" t="n"/>
      <c r="G2389" s="15" t="n"/>
      <c r="H2389" s="14" t="n"/>
      <c r="I2389" s="5" t="n"/>
      <c r="J2389" s="6">
        <f>IF(AND(B2389&amp;""="",F2389&amp;""=""),"",IFERROR(INDEX('المنتجات'!$B$5:$B$204,MATCH($F2389,'المنتجات'!$A$5:$A$204,0))&amp;"",""))</f>
        <v/>
      </c>
      <c r="K2389" s="18">
        <f>IF(AND(B2389&amp;""="",F2389&amp;""=""),"",IFERROR(INDEX('المنتجات'!$D$5:$D$204,MATCH($F2389,'المنتجات'!$A$5:$A$204,0))*G2389-H2389,0))</f>
        <v/>
      </c>
      <c r="L2389" s="18">
        <f>IF(AND(B2389&amp;""="",F2389&amp;""=""),"",IF(I2389="تم التسليم",IFERROR(INDEX('المحافظات'!$B$5:$B$44,MATCH($E2389,'المحافظات'!$A$5:$A$44,0)),0),0))</f>
        <v/>
      </c>
      <c r="M2389" s="18">
        <f>IF(AND(B2389&amp;""="",F2389&amp;""=""),"",IFERROR(INDEX('المنتجات'!$C$5:$C$204,MATCH($F2389,'المنتجات'!$A$5:$A$204,0))*G2389,0))</f>
        <v/>
      </c>
      <c r="N2389" s="18">
        <f>IF(AND(B2389&amp;""="",F2389&amp;""=""),"",IF(I2389="تم التسليم",IFERROR(INDEX('المحافظات'!$C$5:$C$44,MATCH($E2389,'المحافظات'!$A$5:$A$44,0)),0),IF(I2389="مرتجع",IFERROR(INDEX('المحافظات'!$D$5:$D$44,MATCH($E2389,'المحافظات'!$A$5:$A$44,0)),0),0)))</f>
        <v/>
      </c>
      <c r="O2389" s="18">
        <f>IF(AND(B2389&amp;""="",F2389&amp;""=""),"",IF(I2389="تم التسليم",K2389+L2389-M2389-N2389,IF(I2389="مرتجع",-N2389,IF(I2389="ملغي",0,""))))</f>
        <v/>
      </c>
      <c r="P2389" s="6">
        <f>IF(AND(B2389&amp;""="",F2389&amp;""=""),"",IF(NOT(ISNUMBER(MATCH(F2389,'المنتجات'!$A$5:$A$204,0))),"كود المنتج غير معروف",IF(NOT(ISNUMBER(MATCH(E2389,'المحافظات'!$A$5:$A$44,0))),"المنطقة غير معروفة",IF(K2389&lt;0,"الخصم أكبر من قيمة الطلب",IF(I2389&amp;""="","اكتب الحالة","")))))</f>
        <v/>
      </c>
    </row>
    <row r="2390">
      <c r="A2390" s="17" t="n"/>
      <c r="B2390" s="5" t="n"/>
      <c r="C2390" s="5" t="n"/>
      <c r="D2390" s="13" t="n"/>
      <c r="E2390" s="5" t="n"/>
      <c r="F2390" s="5" t="n"/>
      <c r="G2390" s="15" t="n"/>
      <c r="H2390" s="14" t="n"/>
      <c r="I2390" s="5" t="n"/>
      <c r="J2390" s="6">
        <f>IF(AND(B2390&amp;""="",F2390&amp;""=""),"",IFERROR(INDEX('المنتجات'!$B$5:$B$204,MATCH($F2390,'المنتجات'!$A$5:$A$204,0))&amp;"",""))</f>
        <v/>
      </c>
      <c r="K2390" s="18">
        <f>IF(AND(B2390&amp;""="",F2390&amp;""=""),"",IFERROR(INDEX('المنتجات'!$D$5:$D$204,MATCH($F2390,'المنتجات'!$A$5:$A$204,0))*G2390-H2390,0))</f>
        <v/>
      </c>
      <c r="L2390" s="18">
        <f>IF(AND(B2390&amp;""="",F2390&amp;""=""),"",IF(I2390="تم التسليم",IFERROR(INDEX('المحافظات'!$B$5:$B$44,MATCH($E2390,'المحافظات'!$A$5:$A$44,0)),0),0))</f>
        <v/>
      </c>
      <c r="M2390" s="18">
        <f>IF(AND(B2390&amp;""="",F2390&amp;""=""),"",IFERROR(INDEX('المنتجات'!$C$5:$C$204,MATCH($F2390,'المنتجات'!$A$5:$A$204,0))*G2390,0))</f>
        <v/>
      </c>
      <c r="N2390" s="18">
        <f>IF(AND(B2390&amp;""="",F2390&amp;""=""),"",IF(I2390="تم التسليم",IFERROR(INDEX('المحافظات'!$C$5:$C$44,MATCH($E2390,'المحافظات'!$A$5:$A$44,0)),0),IF(I2390="مرتجع",IFERROR(INDEX('المحافظات'!$D$5:$D$44,MATCH($E2390,'المحافظات'!$A$5:$A$44,0)),0),0)))</f>
        <v/>
      </c>
      <c r="O2390" s="18">
        <f>IF(AND(B2390&amp;""="",F2390&amp;""=""),"",IF(I2390="تم التسليم",K2390+L2390-M2390-N2390,IF(I2390="مرتجع",-N2390,IF(I2390="ملغي",0,""))))</f>
        <v/>
      </c>
      <c r="P2390" s="6">
        <f>IF(AND(B2390&amp;""="",F2390&amp;""=""),"",IF(NOT(ISNUMBER(MATCH(F2390,'المنتجات'!$A$5:$A$204,0))),"كود المنتج غير معروف",IF(NOT(ISNUMBER(MATCH(E2390,'المحافظات'!$A$5:$A$44,0))),"المنطقة غير معروفة",IF(K2390&lt;0,"الخصم أكبر من قيمة الطلب",IF(I2390&amp;""="","اكتب الحالة","")))))</f>
        <v/>
      </c>
    </row>
    <row r="2391">
      <c r="A2391" s="17" t="n"/>
      <c r="B2391" s="5" t="n"/>
      <c r="C2391" s="5" t="n"/>
      <c r="D2391" s="13" t="n"/>
      <c r="E2391" s="5" t="n"/>
      <c r="F2391" s="5" t="n"/>
      <c r="G2391" s="15" t="n"/>
      <c r="H2391" s="14" t="n"/>
      <c r="I2391" s="5" t="n"/>
      <c r="J2391" s="6">
        <f>IF(AND(B2391&amp;""="",F2391&amp;""=""),"",IFERROR(INDEX('المنتجات'!$B$5:$B$204,MATCH($F2391,'المنتجات'!$A$5:$A$204,0))&amp;"",""))</f>
        <v/>
      </c>
      <c r="K2391" s="18">
        <f>IF(AND(B2391&amp;""="",F2391&amp;""=""),"",IFERROR(INDEX('المنتجات'!$D$5:$D$204,MATCH($F2391,'المنتجات'!$A$5:$A$204,0))*G2391-H2391,0))</f>
        <v/>
      </c>
      <c r="L2391" s="18">
        <f>IF(AND(B2391&amp;""="",F2391&amp;""=""),"",IF(I2391="تم التسليم",IFERROR(INDEX('المحافظات'!$B$5:$B$44,MATCH($E2391,'المحافظات'!$A$5:$A$44,0)),0),0))</f>
        <v/>
      </c>
      <c r="M2391" s="18">
        <f>IF(AND(B2391&amp;""="",F2391&amp;""=""),"",IFERROR(INDEX('المنتجات'!$C$5:$C$204,MATCH($F2391,'المنتجات'!$A$5:$A$204,0))*G2391,0))</f>
        <v/>
      </c>
      <c r="N2391" s="18">
        <f>IF(AND(B2391&amp;""="",F2391&amp;""=""),"",IF(I2391="تم التسليم",IFERROR(INDEX('المحافظات'!$C$5:$C$44,MATCH($E2391,'المحافظات'!$A$5:$A$44,0)),0),IF(I2391="مرتجع",IFERROR(INDEX('المحافظات'!$D$5:$D$44,MATCH($E2391,'المحافظات'!$A$5:$A$44,0)),0),0)))</f>
        <v/>
      </c>
      <c r="O2391" s="18">
        <f>IF(AND(B2391&amp;""="",F2391&amp;""=""),"",IF(I2391="تم التسليم",K2391+L2391-M2391-N2391,IF(I2391="مرتجع",-N2391,IF(I2391="ملغي",0,""))))</f>
        <v/>
      </c>
      <c r="P2391" s="6">
        <f>IF(AND(B2391&amp;""="",F2391&amp;""=""),"",IF(NOT(ISNUMBER(MATCH(F2391,'المنتجات'!$A$5:$A$204,0))),"كود المنتج غير معروف",IF(NOT(ISNUMBER(MATCH(E2391,'المحافظات'!$A$5:$A$44,0))),"المنطقة غير معروفة",IF(K2391&lt;0,"الخصم أكبر من قيمة الطلب",IF(I2391&amp;""="","اكتب الحالة","")))))</f>
        <v/>
      </c>
    </row>
    <row r="2392">
      <c r="A2392" s="17" t="n"/>
      <c r="B2392" s="5" t="n"/>
      <c r="C2392" s="5" t="n"/>
      <c r="D2392" s="13" t="n"/>
      <c r="E2392" s="5" t="n"/>
      <c r="F2392" s="5" t="n"/>
      <c r="G2392" s="15" t="n"/>
      <c r="H2392" s="14" t="n"/>
      <c r="I2392" s="5" t="n"/>
      <c r="J2392" s="6">
        <f>IF(AND(B2392&amp;""="",F2392&amp;""=""),"",IFERROR(INDEX('المنتجات'!$B$5:$B$204,MATCH($F2392,'المنتجات'!$A$5:$A$204,0))&amp;"",""))</f>
        <v/>
      </c>
      <c r="K2392" s="18">
        <f>IF(AND(B2392&amp;""="",F2392&amp;""=""),"",IFERROR(INDEX('المنتجات'!$D$5:$D$204,MATCH($F2392,'المنتجات'!$A$5:$A$204,0))*G2392-H2392,0))</f>
        <v/>
      </c>
      <c r="L2392" s="18">
        <f>IF(AND(B2392&amp;""="",F2392&amp;""=""),"",IF(I2392="تم التسليم",IFERROR(INDEX('المحافظات'!$B$5:$B$44,MATCH($E2392,'المحافظات'!$A$5:$A$44,0)),0),0))</f>
        <v/>
      </c>
      <c r="M2392" s="18">
        <f>IF(AND(B2392&amp;""="",F2392&amp;""=""),"",IFERROR(INDEX('المنتجات'!$C$5:$C$204,MATCH($F2392,'المنتجات'!$A$5:$A$204,0))*G2392,0))</f>
        <v/>
      </c>
      <c r="N2392" s="18">
        <f>IF(AND(B2392&amp;""="",F2392&amp;""=""),"",IF(I2392="تم التسليم",IFERROR(INDEX('المحافظات'!$C$5:$C$44,MATCH($E2392,'المحافظات'!$A$5:$A$44,0)),0),IF(I2392="مرتجع",IFERROR(INDEX('المحافظات'!$D$5:$D$44,MATCH($E2392,'المحافظات'!$A$5:$A$44,0)),0),0)))</f>
        <v/>
      </c>
      <c r="O2392" s="18">
        <f>IF(AND(B2392&amp;""="",F2392&amp;""=""),"",IF(I2392="تم التسليم",K2392+L2392-M2392-N2392,IF(I2392="مرتجع",-N2392,IF(I2392="ملغي",0,""))))</f>
        <v/>
      </c>
      <c r="P2392" s="6">
        <f>IF(AND(B2392&amp;""="",F2392&amp;""=""),"",IF(NOT(ISNUMBER(MATCH(F2392,'المنتجات'!$A$5:$A$204,0))),"كود المنتج غير معروف",IF(NOT(ISNUMBER(MATCH(E2392,'المحافظات'!$A$5:$A$44,0))),"المنطقة غير معروفة",IF(K2392&lt;0,"الخصم أكبر من قيمة الطلب",IF(I2392&amp;""="","اكتب الحالة","")))))</f>
        <v/>
      </c>
    </row>
    <row r="2393">
      <c r="A2393" s="17" t="n"/>
      <c r="B2393" s="5" t="n"/>
      <c r="C2393" s="5" t="n"/>
      <c r="D2393" s="13" t="n"/>
      <c r="E2393" s="5" t="n"/>
      <c r="F2393" s="5" t="n"/>
      <c r="G2393" s="15" t="n"/>
      <c r="H2393" s="14" t="n"/>
      <c r="I2393" s="5" t="n"/>
      <c r="J2393" s="6">
        <f>IF(AND(B2393&amp;""="",F2393&amp;""=""),"",IFERROR(INDEX('المنتجات'!$B$5:$B$204,MATCH($F2393,'المنتجات'!$A$5:$A$204,0))&amp;"",""))</f>
        <v/>
      </c>
      <c r="K2393" s="18">
        <f>IF(AND(B2393&amp;""="",F2393&amp;""=""),"",IFERROR(INDEX('المنتجات'!$D$5:$D$204,MATCH($F2393,'المنتجات'!$A$5:$A$204,0))*G2393-H2393,0))</f>
        <v/>
      </c>
      <c r="L2393" s="18">
        <f>IF(AND(B2393&amp;""="",F2393&amp;""=""),"",IF(I2393="تم التسليم",IFERROR(INDEX('المحافظات'!$B$5:$B$44,MATCH($E2393,'المحافظات'!$A$5:$A$44,0)),0),0))</f>
        <v/>
      </c>
      <c r="M2393" s="18">
        <f>IF(AND(B2393&amp;""="",F2393&amp;""=""),"",IFERROR(INDEX('المنتجات'!$C$5:$C$204,MATCH($F2393,'المنتجات'!$A$5:$A$204,0))*G2393,0))</f>
        <v/>
      </c>
      <c r="N2393" s="18">
        <f>IF(AND(B2393&amp;""="",F2393&amp;""=""),"",IF(I2393="تم التسليم",IFERROR(INDEX('المحافظات'!$C$5:$C$44,MATCH($E2393,'المحافظات'!$A$5:$A$44,0)),0),IF(I2393="مرتجع",IFERROR(INDEX('المحافظات'!$D$5:$D$44,MATCH($E2393,'المحافظات'!$A$5:$A$44,0)),0),0)))</f>
        <v/>
      </c>
      <c r="O2393" s="18">
        <f>IF(AND(B2393&amp;""="",F2393&amp;""=""),"",IF(I2393="تم التسليم",K2393+L2393-M2393-N2393,IF(I2393="مرتجع",-N2393,IF(I2393="ملغي",0,""))))</f>
        <v/>
      </c>
      <c r="P2393" s="6">
        <f>IF(AND(B2393&amp;""="",F2393&amp;""=""),"",IF(NOT(ISNUMBER(MATCH(F2393,'المنتجات'!$A$5:$A$204,0))),"كود المنتج غير معروف",IF(NOT(ISNUMBER(MATCH(E2393,'المحافظات'!$A$5:$A$44,0))),"المنطقة غير معروفة",IF(K2393&lt;0,"الخصم أكبر من قيمة الطلب",IF(I2393&amp;""="","اكتب الحالة","")))))</f>
        <v/>
      </c>
    </row>
    <row r="2394">
      <c r="A2394" s="17" t="n"/>
      <c r="B2394" s="5" t="n"/>
      <c r="C2394" s="5" t="n"/>
      <c r="D2394" s="13" t="n"/>
      <c r="E2394" s="5" t="n"/>
      <c r="F2394" s="5" t="n"/>
      <c r="G2394" s="15" t="n"/>
      <c r="H2394" s="14" t="n"/>
      <c r="I2394" s="5" t="n"/>
      <c r="J2394" s="6">
        <f>IF(AND(B2394&amp;""="",F2394&amp;""=""),"",IFERROR(INDEX('المنتجات'!$B$5:$B$204,MATCH($F2394,'المنتجات'!$A$5:$A$204,0))&amp;"",""))</f>
        <v/>
      </c>
      <c r="K2394" s="18">
        <f>IF(AND(B2394&amp;""="",F2394&amp;""=""),"",IFERROR(INDEX('المنتجات'!$D$5:$D$204,MATCH($F2394,'المنتجات'!$A$5:$A$204,0))*G2394-H2394,0))</f>
        <v/>
      </c>
      <c r="L2394" s="18">
        <f>IF(AND(B2394&amp;""="",F2394&amp;""=""),"",IF(I2394="تم التسليم",IFERROR(INDEX('المحافظات'!$B$5:$B$44,MATCH($E2394,'المحافظات'!$A$5:$A$44,0)),0),0))</f>
        <v/>
      </c>
      <c r="M2394" s="18">
        <f>IF(AND(B2394&amp;""="",F2394&amp;""=""),"",IFERROR(INDEX('المنتجات'!$C$5:$C$204,MATCH($F2394,'المنتجات'!$A$5:$A$204,0))*G2394,0))</f>
        <v/>
      </c>
      <c r="N2394" s="18">
        <f>IF(AND(B2394&amp;""="",F2394&amp;""=""),"",IF(I2394="تم التسليم",IFERROR(INDEX('المحافظات'!$C$5:$C$44,MATCH($E2394,'المحافظات'!$A$5:$A$44,0)),0),IF(I2394="مرتجع",IFERROR(INDEX('المحافظات'!$D$5:$D$44,MATCH($E2394,'المحافظات'!$A$5:$A$44,0)),0),0)))</f>
        <v/>
      </c>
      <c r="O2394" s="18">
        <f>IF(AND(B2394&amp;""="",F2394&amp;""=""),"",IF(I2394="تم التسليم",K2394+L2394-M2394-N2394,IF(I2394="مرتجع",-N2394,IF(I2394="ملغي",0,""))))</f>
        <v/>
      </c>
      <c r="P2394" s="6">
        <f>IF(AND(B2394&amp;""="",F2394&amp;""=""),"",IF(NOT(ISNUMBER(MATCH(F2394,'المنتجات'!$A$5:$A$204,0))),"كود المنتج غير معروف",IF(NOT(ISNUMBER(MATCH(E2394,'المحافظات'!$A$5:$A$44,0))),"المنطقة غير معروفة",IF(K2394&lt;0,"الخصم أكبر من قيمة الطلب",IF(I2394&amp;""="","اكتب الحالة","")))))</f>
        <v/>
      </c>
    </row>
    <row r="2395">
      <c r="A2395" s="17" t="n"/>
      <c r="B2395" s="5" t="n"/>
      <c r="C2395" s="5" t="n"/>
      <c r="D2395" s="13" t="n"/>
      <c r="E2395" s="5" t="n"/>
      <c r="F2395" s="5" t="n"/>
      <c r="G2395" s="15" t="n"/>
      <c r="H2395" s="14" t="n"/>
      <c r="I2395" s="5" t="n"/>
      <c r="J2395" s="6">
        <f>IF(AND(B2395&amp;""="",F2395&amp;""=""),"",IFERROR(INDEX('المنتجات'!$B$5:$B$204,MATCH($F2395,'المنتجات'!$A$5:$A$204,0))&amp;"",""))</f>
        <v/>
      </c>
      <c r="K2395" s="18">
        <f>IF(AND(B2395&amp;""="",F2395&amp;""=""),"",IFERROR(INDEX('المنتجات'!$D$5:$D$204,MATCH($F2395,'المنتجات'!$A$5:$A$204,0))*G2395-H2395,0))</f>
        <v/>
      </c>
      <c r="L2395" s="18">
        <f>IF(AND(B2395&amp;""="",F2395&amp;""=""),"",IF(I2395="تم التسليم",IFERROR(INDEX('المحافظات'!$B$5:$B$44,MATCH($E2395,'المحافظات'!$A$5:$A$44,0)),0),0))</f>
        <v/>
      </c>
      <c r="M2395" s="18">
        <f>IF(AND(B2395&amp;""="",F2395&amp;""=""),"",IFERROR(INDEX('المنتجات'!$C$5:$C$204,MATCH($F2395,'المنتجات'!$A$5:$A$204,0))*G2395,0))</f>
        <v/>
      </c>
      <c r="N2395" s="18">
        <f>IF(AND(B2395&amp;""="",F2395&amp;""=""),"",IF(I2395="تم التسليم",IFERROR(INDEX('المحافظات'!$C$5:$C$44,MATCH($E2395,'المحافظات'!$A$5:$A$44,0)),0),IF(I2395="مرتجع",IFERROR(INDEX('المحافظات'!$D$5:$D$44,MATCH($E2395,'المحافظات'!$A$5:$A$44,0)),0),0)))</f>
        <v/>
      </c>
      <c r="O2395" s="18">
        <f>IF(AND(B2395&amp;""="",F2395&amp;""=""),"",IF(I2395="تم التسليم",K2395+L2395-M2395-N2395,IF(I2395="مرتجع",-N2395,IF(I2395="ملغي",0,""))))</f>
        <v/>
      </c>
      <c r="P2395" s="6">
        <f>IF(AND(B2395&amp;""="",F2395&amp;""=""),"",IF(NOT(ISNUMBER(MATCH(F2395,'المنتجات'!$A$5:$A$204,0))),"كود المنتج غير معروف",IF(NOT(ISNUMBER(MATCH(E2395,'المحافظات'!$A$5:$A$44,0))),"المنطقة غير معروفة",IF(K2395&lt;0,"الخصم أكبر من قيمة الطلب",IF(I2395&amp;""="","اكتب الحالة","")))))</f>
        <v/>
      </c>
    </row>
    <row r="2396">
      <c r="A2396" s="17" t="n"/>
      <c r="B2396" s="5" t="n"/>
      <c r="C2396" s="5" t="n"/>
      <c r="D2396" s="13" t="n"/>
      <c r="E2396" s="5" t="n"/>
      <c r="F2396" s="5" t="n"/>
      <c r="G2396" s="15" t="n"/>
      <c r="H2396" s="14" t="n"/>
      <c r="I2396" s="5" t="n"/>
      <c r="J2396" s="6">
        <f>IF(AND(B2396&amp;""="",F2396&amp;""=""),"",IFERROR(INDEX('المنتجات'!$B$5:$B$204,MATCH($F2396,'المنتجات'!$A$5:$A$204,0))&amp;"",""))</f>
        <v/>
      </c>
      <c r="K2396" s="18">
        <f>IF(AND(B2396&amp;""="",F2396&amp;""=""),"",IFERROR(INDEX('المنتجات'!$D$5:$D$204,MATCH($F2396,'المنتجات'!$A$5:$A$204,0))*G2396-H2396,0))</f>
        <v/>
      </c>
      <c r="L2396" s="18">
        <f>IF(AND(B2396&amp;""="",F2396&amp;""=""),"",IF(I2396="تم التسليم",IFERROR(INDEX('المحافظات'!$B$5:$B$44,MATCH($E2396,'المحافظات'!$A$5:$A$44,0)),0),0))</f>
        <v/>
      </c>
      <c r="M2396" s="18">
        <f>IF(AND(B2396&amp;""="",F2396&amp;""=""),"",IFERROR(INDEX('المنتجات'!$C$5:$C$204,MATCH($F2396,'المنتجات'!$A$5:$A$204,0))*G2396,0))</f>
        <v/>
      </c>
      <c r="N2396" s="18">
        <f>IF(AND(B2396&amp;""="",F2396&amp;""=""),"",IF(I2396="تم التسليم",IFERROR(INDEX('المحافظات'!$C$5:$C$44,MATCH($E2396,'المحافظات'!$A$5:$A$44,0)),0),IF(I2396="مرتجع",IFERROR(INDEX('المحافظات'!$D$5:$D$44,MATCH($E2396,'المحافظات'!$A$5:$A$44,0)),0),0)))</f>
        <v/>
      </c>
      <c r="O2396" s="18">
        <f>IF(AND(B2396&amp;""="",F2396&amp;""=""),"",IF(I2396="تم التسليم",K2396+L2396-M2396-N2396,IF(I2396="مرتجع",-N2396,IF(I2396="ملغي",0,""))))</f>
        <v/>
      </c>
      <c r="P2396" s="6">
        <f>IF(AND(B2396&amp;""="",F2396&amp;""=""),"",IF(NOT(ISNUMBER(MATCH(F2396,'المنتجات'!$A$5:$A$204,0))),"كود المنتج غير معروف",IF(NOT(ISNUMBER(MATCH(E2396,'المحافظات'!$A$5:$A$44,0))),"المنطقة غير معروفة",IF(K2396&lt;0,"الخصم أكبر من قيمة الطلب",IF(I2396&amp;""="","اكتب الحالة","")))))</f>
        <v/>
      </c>
    </row>
    <row r="2397">
      <c r="A2397" s="17" t="n"/>
      <c r="B2397" s="5" t="n"/>
      <c r="C2397" s="5" t="n"/>
      <c r="D2397" s="13" t="n"/>
      <c r="E2397" s="5" t="n"/>
      <c r="F2397" s="5" t="n"/>
      <c r="G2397" s="15" t="n"/>
      <c r="H2397" s="14" t="n"/>
      <c r="I2397" s="5" t="n"/>
      <c r="J2397" s="6">
        <f>IF(AND(B2397&amp;""="",F2397&amp;""=""),"",IFERROR(INDEX('المنتجات'!$B$5:$B$204,MATCH($F2397,'المنتجات'!$A$5:$A$204,0))&amp;"",""))</f>
        <v/>
      </c>
      <c r="K2397" s="18">
        <f>IF(AND(B2397&amp;""="",F2397&amp;""=""),"",IFERROR(INDEX('المنتجات'!$D$5:$D$204,MATCH($F2397,'المنتجات'!$A$5:$A$204,0))*G2397-H2397,0))</f>
        <v/>
      </c>
      <c r="L2397" s="18">
        <f>IF(AND(B2397&amp;""="",F2397&amp;""=""),"",IF(I2397="تم التسليم",IFERROR(INDEX('المحافظات'!$B$5:$B$44,MATCH($E2397,'المحافظات'!$A$5:$A$44,0)),0),0))</f>
        <v/>
      </c>
      <c r="M2397" s="18">
        <f>IF(AND(B2397&amp;""="",F2397&amp;""=""),"",IFERROR(INDEX('المنتجات'!$C$5:$C$204,MATCH($F2397,'المنتجات'!$A$5:$A$204,0))*G2397,0))</f>
        <v/>
      </c>
      <c r="N2397" s="18">
        <f>IF(AND(B2397&amp;""="",F2397&amp;""=""),"",IF(I2397="تم التسليم",IFERROR(INDEX('المحافظات'!$C$5:$C$44,MATCH($E2397,'المحافظات'!$A$5:$A$44,0)),0),IF(I2397="مرتجع",IFERROR(INDEX('المحافظات'!$D$5:$D$44,MATCH($E2397,'المحافظات'!$A$5:$A$44,0)),0),0)))</f>
        <v/>
      </c>
      <c r="O2397" s="18">
        <f>IF(AND(B2397&amp;""="",F2397&amp;""=""),"",IF(I2397="تم التسليم",K2397+L2397-M2397-N2397,IF(I2397="مرتجع",-N2397,IF(I2397="ملغي",0,""))))</f>
        <v/>
      </c>
      <c r="P2397" s="6">
        <f>IF(AND(B2397&amp;""="",F2397&amp;""=""),"",IF(NOT(ISNUMBER(MATCH(F2397,'المنتجات'!$A$5:$A$204,0))),"كود المنتج غير معروف",IF(NOT(ISNUMBER(MATCH(E2397,'المحافظات'!$A$5:$A$44,0))),"المنطقة غير معروفة",IF(K2397&lt;0,"الخصم أكبر من قيمة الطلب",IF(I2397&amp;""="","اكتب الحالة","")))))</f>
        <v/>
      </c>
    </row>
    <row r="2398">
      <c r="A2398" s="17" t="n"/>
      <c r="B2398" s="5" t="n"/>
      <c r="C2398" s="5" t="n"/>
      <c r="D2398" s="13" t="n"/>
      <c r="E2398" s="5" t="n"/>
      <c r="F2398" s="5" t="n"/>
      <c r="G2398" s="15" t="n"/>
      <c r="H2398" s="14" t="n"/>
      <c r="I2398" s="5" t="n"/>
      <c r="J2398" s="6">
        <f>IF(AND(B2398&amp;""="",F2398&amp;""=""),"",IFERROR(INDEX('المنتجات'!$B$5:$B$204,MATCH($F2398,'المنتجات'!$A$5:$A$204,0))&amp;"",""))</f>
        <v/>
      </c>
      <c r="K2398" s="18">
        <f>IF(AND(B2398&amp;""="",F2398&amp;""=""),"",IFERROR(INDEX('المنتجات'!$D$5:$D$204,MATCH($F2398,'المنتجات'!$A$5:$A$204,0))*G2398-H2398,0))</f>
        <v/>
      </c>
      <c r="L2398" s="18">
        <f>IF(AND(B2398&amp;""="",F2398&amp;""=""),"",IF(I2398="تم التسليم",IFERROR(INDEX('المحافظات'!$B$5:$B$44,MATCH($E2398,'المحافظات'!$A$5:$A$44,0)),0),0))</f>
        <v/>
      </c>
      <c r="M2398" s="18">
        <f>IF(AND(B2398&amp;""="",F2398&amp;""=""),"",IFERROR(INDEX('المنتجات'!$C$5:$C$204,MATCH($F2398,'المنتجات'!$A$5:$A$204,0))*G2398,0))</f>
        <v/>
      </c>
      <c r="N2398" s="18">
        <f>IF(AND(B2398&amp;""="",F2398&amp;""=""),"",IF(I2398="تم التسليم",IFERROR(INDEX('المحافظات'!$C$5:$C$44,MATCH($E2398,'المحافظات'!$A$5:$A$44,0)),0),IF(I2398="مرتجع",IFERROR(INDEX('المحافظات'!$D$5:$D$44,MATCH($E2398,'المحافظات'!$A$5:$A$44,0)),0),0)))</f>
        <v/>
      </c>
      <c r="O2398" s="18">
        <f>IF(AND(B2398&amp;""="",F2398&amp;""=""),"",IF(I2398="تم التسليم",K2398+L2398-M2398-N2398,IF(I2398="مرتجع",-N2398,IF(I2398="ملغي",0,""))))</f>
        <v/>
      </c>
      <c r="P2398" s="6">
        <f>IF(AND(B2398&amp;""="",F2398&amp;""=""),"",IF(NOT(ISNUMBER(MATCH(F2398,'المنتجات'!$A$5:$A$204,0))),"كود المنتج غير معروف",IF(NOT(ISNUMBER(MATCH(E2398,'المحافظات'!$A$5:$A$44,0))),"المنطقة غير معروفة",IF(K2398&lt;0,"الخصم أكبر من قيمة الطلب",IF(I2398&amp;""="","اكتب الحالة","")))))</f>
        <v/>
      </c>
    </row>
    <row r="2399">
      <c r="A2399" s="17" t="n"/>
      <c r="B2399" s="5" t="n"/>
      <c r="C2399" s="5" t="n"/>
      <c r="D2399" s="13" t="n"/>
      <c r="E2399" s="5" t="n"/>
      <c r="F2399" s="5" t="n"/>
      <c r="G2399" s="15" t="n"/>
      <c r="H2399" s="14" t="n"/>
      <c r="I2399" s="5" t="n"/>
      <c r="J2399" s="6">
        <f>IF(AND(B2399&amp;""="",F2399&amp;""=""),"",IFERROR(INDEX('المنتجات'!$B$5:$B$204,MATCH($F2399,'المنتجات'!$A$5:$A$204,0))&amp;"",""))</f>
        <v/>
      </c>
      <c r="K2399" s="18">
        <f>IF(AND(B2399&amp;""="",F2399&amp;""=""),"",IFERROR(INDEX('المنتجات'!$D$5:$D$204,MATCH($F2399,'المنتجات'!$A$5:$A$204,0))*G2399-H2399,0))</f>
        <v/>
      </c>
      <c r="L2399" s="18">
        <f>IF(AND(B2399&amp;""="",F2399&amp;""=""),"",IF(I2399="تم التسليم",IFERROR(INDEX('المحافظات'!$B$5:$B$44,MATCH($E2399,'المحافظات'!$A$5:$A$44,0)),0),0))</f>
        <v/>
      </c>
      <c r="M2399" s="18">
        <f>IF(AND(B2399&amp;""="",F2399&amp;""=""),"",IFERROR(INDEX('المنتجات'!$C$5:$C$204,MATCH($F2399,'المنتجات'!$A$5:$A$204,0))*G2399,0))</f>
        <v/>
      </c>
      <c r="N2399" s="18">
        <f>IF(AND(B2399&amp;""="",F2399&amp;""=""),"",IF(I2399="تم التسليم",IFERROR(INDEX('المحافظات'!$C$5:$C$44,MATCH($E2399,'المحافظات'!$A$5:$A$44,0)),0),IF(I2399="مرتجع",IFERROR(INDEX('المحافظات'!$D$5:$D$44,MATCH($E2399,'المحافظات'!$A$5:$A$44,0)),0),0)))</f>
        <v/>
      </c>
      <c r="O2399" s="18">
        <f>IF(AND(B2399&amp;""="",F2399&amp;""=""),"",IF(I2399="تم التسليم",K2399+L2399-M2399-N2399,IF(I2399="مرتجع",-N2399,IF(I2399="ملغي",0,""))))</f>
        <v/>
      </c>
      <c r="P2399" s="6">
        <f>IF(AND(B2399&amp;""="",F2399&amp;""=""),"",IF(NOT(ISNUMBER(MATCH(F2399,'المنتجات'!$A$5:$A$204,0))),"كود المنتج غير معروف",IF(NOT(ISNUMBER(MATCH(E2399,'المحافظات'!$A$5:$A$44,0))),"المنطقة غير معروفة",IF(K2399&lt;0,"الخصم أكبر من قيمة الطلب",IF(I2399&amp;""="","اكتب الحالة","")))))</f>
        <v/>
      </c>
    </row>
    <row r="2400">
      <c r="A2400" s="17" t="n"/>
      <c r="B2400" s="5" t="n"/>
      <c r="C2400" s="5" t="n"/>
      <c r="D2400" s="13" t="n"/>
      <c r="E2400" s="5" t="n"/>
      <c r="F2400" s="5" t="n"/>
      <c r="G2400" s="15" t="n"/>
      <c r="H2400" s="14" t="n"/>
      <c r="I2400" s="5" t="n"/>
      <c r="J2400" s="6">
        <f>IF(AND(B2400&amp;""="",F2400&amp;""=""),"",IFERROR(INDEX('المنتجات'!$B$5:$B$204,MATCH($F2400,'المنتجات'!$A$5:$A$204,0))&amp;"",""))</f>
        <v/>
      </c>
      <c r="K2400" s="18">
        <f>IF(AND(B2400&amp;""="",F2400&amp;""=""),"",IFERROR(INDEX('المنتجات'!$D$5:$D$204,MATCH($F2400,'المنتجات'!$A$5:$A$204,0))*G2400-H2400,0))</f>
        <v/>
      </c>
      <c r="L2400" s="18">
        <f>IF(AND(B2400&amp;""="",F2400&amp;""=""),"",IF(I2400="تم التسليم",IFERROR(INDEX('المحافظات'!$B$5:$B$44,MATCH($E2400,'المحافظات'!$A$5:$A$44,0)),0),0))</f>
        <v/>
      </c>
      <c r="M2400" s="18">
        <f>IF(AND(B2400&amp;""="",F2400&amp;""=""),"",IFERROR(INDEX('المنتجات'!$C$5:$C$204,MATCH($F2400,'المنتجات'!$A$5:$A$204,0))*G2400,0))</f>
        <v/>
      </c>
      <c r="N2400" s="18">
        <f>IF(AND(B2400&amp;""="",F2400&amp;""=""),"",IF(I2400="تم التسليم",IFERROR(INDEX('المحافظات'!$C$5:$C$44,MATCH($E2400,'المحافظات'!$A$5:$A$44,0)),0),IF(I2400="مرتجع",IFERROR(INDEX('المحافظات'!$D$5:$D$44,MATCH($E2400,'المحافظات'!$A$5:$A$44,0)),0),0)))</f>
        <v/>
      </c>
      <c r="O2400" s="18">
        <f>IF(AND(B2400&amp;""="",F2400&amp;""=""),"",IF(I2400="تم التسليم",K2400+L2400-M2400-N2400,IF(I2400="مرتجع",-N2400,IF(I2400="ملغي",0,""))))</f>
        <v/>
      </c>
      <c r="P2400" s="6">
        <f>IF(AND(B2400&amp;""="",F2400&amp;""=""),"",IF(NOT(ISNUMBER(MATCH(F2400,'المنتجات'!$A$5:$A$204,0))),"كود المنتج غير معروف",IF(NOT(ISNUMBER(MATCH(E2400,'المحافظات'!$A$5:$A$44,0))),"المنطقة غير معروفة",IF(K2400&lt;0,"الخصم أكبر من قيمة الطلب",IF(I2400&amp;""="","اكتب الحالة","")))))</f>
        <v/>
      </c>
    </row>
    <row r="2401">
      <c r="A2401" s="17" t="n"/>
      <c r="B2401" s="5" t="n"/>
      <c r="C2401" s="5" t="n"/>
      <c r="D2401" s="13" t="n"/>
      <c r="E2401" s="5" t="n"/>
      <c r="F2401" s="5" t="n"/>
      <c r="G2401" s="15" t="n"/>
      <c r="H2401" s="14" t="n"/>
      <c r="I2401" s="5" t="n"/>
      <c r="J2401" s="6">
        <f>IF(AND(B2401&amp;""="",F2401&amp;""=""),"",IFERROR(INDEX('المنتجات'!$B$5:$B$204,MATCH($F2401,'المنتجات'!$A$5:$A$204,0))&amp;"",""))</f>
        <v/>
      </c>
      <c r="K2401" s="18">
        <f>IF(AND(B2401&amp;""="",F2401&amp;""=""),"",IFERROR(INDEX('المنتجات'!$D$5:$D$204,MATCH($F2401,'المنتجات'!$A$5:$A$204,0))*G2401-H2401,0))</f>
        <v/>
      </c>
      <c r="L2401" s="18">
        <f>IF(AND(B2401&amp;""="",F2401&amp;""=""),"",IF(I2401="تم التسليم",IFERROR(INDEX('المحافظات'!$B$5:$B$44,MATCH($E2401,'المحافظات'!$A$5:$A$44,0)),0),0))</f>
        <v/>
      </c>
      <c r="M2401" s="18">
        <f>IF(AND(B2401&amp;""="",F2401&amp;""=""),"",IFERROR(INDEX('المنتجات'!$C$5:$C$204,MATCH($F2401,'المنتجات'!$A$5:$A$204,0))*G2401,0))</f>
        <v/>
      </c>
      <c r="N2401" s="18">
        <f>IF(AND(B2401&amp;""="",F2401&amp;""=""),"",IF(I2401="تم التسليم",IFERROR(INDEX('المحافظات'!$C$5:$C$44,MATCH($E2401,'المحافظات'!$A$5:$A$44,0)),0),IF(I2401="مرتجع",IFERROR(INDEX('المحافظات'!$D$5:$D$44,MATCH($E2401,'المحافظات'!$A$5:$A$44,0)),0),0)))</f>
        <v/>
      </c>
      <c r="O2401" s="18">
        <f>IF(AND(B2401&amp;""="",F2401&amp;""=""),"",IF(I2401="تم التسليم",K2401+L2401-M2401-N2401,IF(I2401="مرتجع",-N2401,IF(I2401="ملغي",0,""))))</f>
        <v/>
      </c>
      <c r="P2401" s="6">
        <f>IF(AND(B2401&amp;""="",F2401&amp;""=""),"",IF(NOT(ISNUMBER(MATCH(F2401,'المنتجات'!$A$5:$A$204,0))),"كود المنتج غير معروف",IF(NOT(ISNUMBER(MATCH(E2401,'المحافظات'!$A$5:$A$44,0))),"المنطقة غير معروفة",IF(K2401&lt;0,"الخصم أكبر من قيمة الطلب",IF(I2401&amp;""="","اكتب الحالة","")))))</f>
        <v/>
      </c>
    </row>
    <row r="2402">
      <c r="A2402" s="17" t="n"/>
      <c r="B2402" s="5" t="n"/>
      <c r="C2402" s="5" t="n"/>
      <c r="D2402" s="13" t="n"/>
      <c r="E2402" s="5" t="n"/>
      <c r="F2402" s="5" t="n"/>
      <c r="G2402" s="15" t="n"/>
      <c r="H2402" s="14" t="n"/>
      <c r="I2402" s="5" t="n"/>
      <c r="J2402" s="6">
        <f>IF(AND(B2402&amp;""="",F2402&amp;""=""),"",IFERROR(INDEX('المنتجات'!$B$5:$B$204,MATCH($F2402,'المنتجات'!$A$5:$A$204,0))&amp;"",""))</f>
        <v/>
      </c>
      <c r="K2402" s="18">
        <f>IF(AND(B2402&amp;""="",F2402&amp;""=""),"",IFERROR(INDEX('المنتجات'!$D$5:$D$204,MATCH($F2402,'المنتجات'!$A$5:$A$204,0))*G2402-H2402,0))</f>
        <v/>
      </c>
      <c r="L2402" s="18">
        <f>IF(AND(B2402&amp;""="",F2402&amp;""=""),"",IF(I2402="تم التسليم",IFERROR(INDEX('المحافظات'!$B$5:$B$44,MATCH($E2402,'المحافظات'!$A$5:$A$44,0)),0),0))</f>
        <v/>
      </c>
      <c r="M2402" s="18">
        <f>IF(AND(B2402&amp;""="",F2402&amp;""=""),"",IFERROR(INDEX('المنتجات'!$C$5:$C$204,MATCH($F2402,'المنتجات'!$A$5:$A$204,0))*G2402,0))</f>
        <v/>
      </c>
      <c r="N2402" s="18">
        <f>IF(AND(B2402&amp;""="",F2402&amp;""=""),"",IF(I2402="تم التسليم",IFERROR(INDEX('المحافظات'!$C$5:$C$44,MATCH($E2402,'المحافظات'!$A$5:$A$44,0)),0),IF(I2402="مرتجع",IFERROR(INDEX('المحافظات'!$D$5:$D$44,MATCH($E2402,'المحافظات'!$A$5:$A$44,0)),0),0)))</f>
        <v/>
      </c>
      <c r="O2402" s="18">
        <f>IF(AND(B2402&amp;""="",F2402&amp;""=""),"",IF(I2402="تم التسليم",K2402+L2402-M2402-N2402,IF(I2402="مرتجع",-N2402,IF(I2402="ملغي",0,""))))</f>
        <v/>
      </c>
      <c r="P2402" s="6">
        <f>IF(AND(B2402&amp;""="",F2402&amp;""=""),"",IF(NOT(ISNUMBER(MATCH(F2402,'المنتجات'!$A$5:$A$204,0))),"كود المنتج غير معروف",IF(NOT(ISNUMBER(MATCH(E2402,'المحافظات'!$A$5:$A$44,0))),"المنطقة غير معروفة",IF(K2402&lt;0,"الخصم أكبر من قيمة الطلب",IF(I2402&amp;""="","اكتب الحالة","")))))</f>
        <v/>
      </c>
    </row>
    <row r="2403">
      <c r="A2403" s="17" t="n"/>
      <c r="B2403" s="5" t="n"/>
      <c r="C2403" s="5" t="n"/>
      <c r="D2403" s="13" t="n"/>
      <c r="E2403" s="5" t="n"/>
      <c r="F2403" s="5" t="n"/>
      <c r="G2403" s="15" t="n"/>
      <c r="H2403" s="14" t="n"/>
      <c r="I2403" s="5" t="n"/>
      <c r="J2403" s="6">
        <f>IF(AND(B2403&amp;""="",F2403&amp;""=""),"",IFERROR(INDEX('المنتجات'!$B$5:$B$204,MATCH($F2403,'المنتجات'!$A$5:$A$204,0))&amp;"",""))</f>
        <v/>
      </c>
      <c r="K2403" s="18">
        <f>IF(AND(B2403&amp;""="",F2403&amp;""=""),"",IFERROR(INDEX('المنتجات'!$D$5:$D$204,MATCH($F2403,'المنتجات'!$A$5:$A$204,0))*G2403-H2403,0))</f>
        <v/>
      </c>
      <c r="L2403" s="18">
        <f>IF(AND(B2403&amp;""="",F2403&amp;""=""),"",IF(I2403="تم التسليم",IFERROR(INDEX('المحافظات'!$B$5:$B$44,MATCH($E2403,'المحافظات'!$A$5:$A$44,0)),0),0))</f>
        <v/>
      </c>
      <c r="M2403" s="18">
        <f>IF(AND(B2403&amp;""="",F2403&amp;""=""),"",IFERROR(INDEX('المنتجات'!$C$5:$C$204,MATCH($F2403,'المنتجات'!$A$5:$A$204,0))*G2403,0))</f>
        <v/>
      </c>
      <c r="N2403" s="18">
        <f>IF(AND(B2403&amp;""="",F2403&amp;""=""),"",IF(I2403="تم التسليم",IFERROR(INDEX('المحافظات'!$C$5:$C$44,MATCH($E2403,'المحافظات'!$A$5:$A$44,0)),0),IF(I2403="مرتجع",IFERROR(INDEX('المحافظات'!$D$5:$D$44,MATCH($E2403,'المحافظات'!$A$5:$A$44,0)),0),0)))</f>
        <v/>
      </c>
      <c r="O2403" s="18">
        <f>IF(AND(B2403&amp;""="",F2403&amp;""=""),"",IF(I2403="تم التسليم",K2403+L2403-M2403-N2403,IF(I2403="مرتجع",-N2403,IF(I2403="ملغي",0,""))))</f>
        <v/>
      </c>
      <c r="P2403" s="6">
        <f>IF(AND(B2403&amp;""="",F2403&amp;""=""),"",IF(NOT(ISNUMBER(MATCH(F2403,'المنتجات'!$A$5:$A$204,0))),"كود المنتج غير معروف",IF(NOT(ISNUMBER(MATCH(E2403,'المحافظات'!$A$5:$A$44,0))),"المنطقة غير معروفة",IF(K2403&lt;0,"الخصم أكبر من قيمة الطلب",IF(I2403&amp;""="","اكتب الحالة","")))))</f>
        <v/>
      </c>
    </row>
    <row r="2404">
      <c r="A2404" s="17" t="n"/>
      <c r="B2404" s="5" t="n"/>
      <c r="C2404" s="5" t="n"/>
      <c r="D2404" s="13" t="n"/>
      <c r="E2404" s="5" t="n"/>
      <c r="F2404" s="5" t="n"/>
      <c r="G2404" s="15" t="n"/>
      <c r="H2404" s="14" t="n"/>
      <c r="I2404" s="5" t="n"/>
      <c r="J2404" s="6">
        <f>IF(AND(B2404&amp;""="",F2404&amp;""=""),"",IFERROR(INDEX('المنتجات'!$B$5:$B$204,MATCH($F2404,'المنتجات'!$A$5:$A$204,0))&amp;"",""))</f>
        <v/>
      </c>
      <c r="K2404" s="18">
        <f>IF(AND(B2404&amp;""="",F2404&amp;""=""),"",IFERROR(INDEX('المنتجات'!$D$5:$D$204,MATCH($F2404,'المنتجات'!$A$5:$A$204,0))*G2404-H2404,0))</f>
        <v/>
      </c>
      <c r="L2404" s="18">
        <f>IF(AND(B2404&amp;""="",F2404&amp;""=""),"",IF(I2404="تم التسليم",IFERROR(INDEX('المحافظات'!$B$5:$B$44,MATCH($E2404,'المحافظات'!$A$5:$A$44,0)),0),0))</f>
        <v/>
      </c>
      <c r="M2404" s="18">
        <f>IF(AND(B2404&amp;""="",F2404&amp;""=""),"",IFERROR(INDEX('المنتجات'!$C$5:$C$204,MATCH($F2404,'المنتجات'!$A$5:$A$204,0))*G2404,0))</f>
        <v/>
      </c>
      <c r="N2404" s="18">
        <f>IF(AND(B2404&amp;""="",F2404&amp;""=""),"",IF(I2404="تم التسليم",IFERROR(INDEX('المحافظات'!$C$5:$C$44,MATCH($E2404,'المحافظات'!$A$5:$A$44,0)),0),IF(I2404="مرتجع",IFERROR(INDEX('المحافظات'!$D$5:$D$44,MATCH($E2404,'المحافظات'!$A$5:$A$44,0)),0),0)))</f>
        <v/>
      </c>
      <c r="O2404" s="18">
        <f>IF(AND(B2404&amp;""="",F2404&amp;""=""),"",IF(I2404="تم التسليم",K2404+L2404-M2404-N2404,IF(I2404="مرتجع",-N2404,IF(I2404="ملغي",0,""))))</f>
        <v/>
      </c>
      <c r="P2404" s="6">
        <f>IF(AND(B2404&amp;""="",F2404&amp;""=""),"",IF(NOT(ISNUMBER(MATCH(F2404,'المنتجات'!$A$5:$A$204,0))),"كود المنتج غير معروف",IF(NOT(ISNUMBER(MATCH(E2404,'المحافظات'!$A$5:$A$44,0))),"المنطقة غير معروفة",IF(K2404&lt;0,"الخصم أكبر من قيمة الطلب",IF(I2404&amp;""="","اكتب الحالة","")))))</f>
        <v/>
      </c>
    </row>
    <row r="2405">
      <c r="A2405" s="17" t="n"/>
      <c r="B2405" s="5" t="n"/>
      <c r="C2405" s="5" t="n"/>
      <c r="D2405" s="13" t="n"/>
      <c r="E2405" s="5" t="n"/>
      <c r="F2405" s="5" t="n"/>
      <c r="G2405" s="15" t="n"/>
      <c r="H2405" s="14" t="n"/>
      <c r="I2405" s="5" t="n"/>
      <c r="J2405" s="6">
        <f>IF(AND(B2405&amp;""="",F2405&amp;""=""),"",IFERROR(INDEX('المنتجات'!$B$5:$B$204,MATCH($F2405,'المنتجات'!$A$5:$A$204,0))&amp;"",""))</f>
        <v/>
      </c>
      <c r="K2405" s="18">
        <f>IF(AND(B2405&amp;""="",F2405&amp;""=""),"",IFERROR(INDEX('المنتجات'!$D$5:$D$204,MATCH($F2405,'المنتجات'!$A$5:$A$204,0))*G2405-H2405,0))</f>
        <v/>
      </c>
      <c r="L2405" s="18">
        <f>IF(AND(B2405&amp;""="",F2405&amp;""=""),"",IF(I2405="تم التسليم",IFERROR(INDEX('المحافظات'!$B$5:$B$44,MATCH($E2405,'المحافظات'!$A$5:$A$44,0)),0),0))</f>
        <v/>
      </c>
      <c r="M2405" s="18">
        <f>IF(AND(B2405&amp;""="",F2405&amp;""=""),"",IFERROR(INDEX('المنتجات'!$C$5:$C$204,MATCH($F2405,'المنتجات'!$A$5:$A$204,0))*G2405,0))</f>
        <v/>
      </c>
      <c r="N2405" s="18">
        <f>IF(AND(B2405&amp;""="",F2405&amp;""=""),"",IF(I2405="تم التسليم",IFERROR(INDEX('المحافظات'!$C$5:$C$44,MATCH($E2405,'المحافظات'!$A$5:$A$44,0)),0),IF(I2405="مرتجع",IFERROR(INDEX('المحافظات'!$D$5:$D$44,MATCH($E2405,'المحافظات'!$A$5:$A$44,0)),0),0)))</f>
        <v/>
      </c>
      <c r="O2405" s="18">
        <f>IF(AND(B2405&amp;""="",F2405&amp;""=""),"",IF(I2405="تم التسليم",K2405+L2405-M2405-N2405,IF(I2405="مرتجع",-N2405,IF(I2405="ملغي",0,""))))</f>
        <v/>
      </c>
      <c r="P2405" s="6">
        <f>IF(AND(B2405&amp;""="",F2405&amp;""=""),"",IF(NOT(ISNUMBER(MATCH(F2405,'المنتجات'!$A$5:$A$204,0))),"كود المنتج غير معروف",IF(NOT(ISNUMBER(MATCH(E2405,'المحافظات'!$A$5:$A$44,0))),"المنطقة غير معروفة",IF(K2405&lt;0,"الخصم أكبر من قيمة الطلب",IF(I2405&amp;""="","اكتب الحالة","")))))</f>
        <v/>
      </c>
    </row>
    <row r="2406">
      <c r="A2406" s="17" t="n"/>
      <c r="B2406" s="5" t="n"/>
      <c r="C2406" s="5" t="n"/>
      <c r="D2406" s="13" t="n"/>
      <c r="E2406" s="5" t="n"/>
      <c r="F2406" s="5" t="n"/>
      <c r="G2406" s="15" t="n"/>
      <c r="H2406" s="14" t="n"/>
      <c r="I2406" s="5" t="n"/>
      <c r="J2406" s="6">
        <f>IF(AND(B2406&amp;""="",F2406&amp;""=""),"",IFERROR(INDEX('المنتجات'!$B$5:$B$204,MATCH($F2406,'المنتجات'!$A$5:$A$204,0))&amp;"",""))</f>
        <v/>
      </c>
      <c r="K2406" s="18">
        <f>IF(AND(B2406&amp;""="",F2406&amp;""=""),"",IFERROR(INDEX('المنتجات'!$D$5:$D$204,MATCH($F2406,'المنتجات'!$A$5:$A$204,0))*G2406-H2406,0))</f>
        <v/>
      </c>
      <c r="L2406" s="18">
        <f>IF(AND(B2406&amp;""="",F2406&amp;""=""),"",IF(I2406="تم التسليم",IFERROR(INDEX('المحافظات'!$B$5:$B$44,MATCH($E2406,'المحافظات'!$A$5:$A$44,0)),0),0))</f>
        <v/>
      </c>
      <c r="M2406" s="18">
        <f>IF(AND(B2406&amp;""="",F2406&amp;""=""),"",IFERROR(INDEX('المنتجات'!$C$5:$C$204,MATCH($F2406,'المنتجات'!$A$5:$A$204,0))*G2406,0))</f>
        <v/>
      </c>
      <c r="N2406" s="18">
        <f>IF(AND(B2406&amp;""="",F2406&amp;""=""),"",IF(I2406="تم التسليم",IFERROR(INDEX('المحافظات'!$C$5:$C$44,MATCH($E2406,'المحافظات'!$A$5:$A$44,0)),0),IF(I2406="مرتجع",IFERROR(INDEX('المحافظات'!$D$5:$D$44,MATCH($E2406,'المحافظات'!$A$5:$A$44,0)),0),0)))</f>
        <v/>
      </c>
      <c r="O2406" s="18">
        <f>IF(AND(B2406&amp;""="",F2406&amp;""=""),"",IF(I2406="تم التسليم",K2406+L2406-M2406-N2406,IF(I2406="مرتجع",-N2406,IF(I2406="ملغي",0,""))))</f>
        <v/>
      </c>
      <c r="P2406" s="6">
        <f>IF(AND(B2406&amp;""="",F2406&amp;""=""),"",IF(NOT(ISNUMBER(MATCH(F2406,'المنتجات'!$A$5:$A$204,0))),"كود المنتج غير معروف",IF(NOT(ISNUMBER(MATCH(E2406,'المحافظات'!$A$5:$A$44,0))),"المنطقة غير معروفة",IF(K2406&lt;0,"الخصم أكبر من قيمة الطلب",IF(I2406&amp;""="","اكتب الحالة","")))))</f>
        <v/>
      </c>
    </row>
    <row r="2407">
      <c r="A2407" s="17" t="n"/>
      <c r="B2407" s="5" t="n"/>
      <c r="C2407" s="5" t="n"/>
      <c r="D2407" s="13" t="n"/>
      <c r="E2407" s="5" t="n"/>
      <c r="F2407" s="5" t="n"/>
      <c r="G2407" s="15" t="n"/>
      <c r="H2407" s="14" t="n"/>
      <c r="I2407" s="5" t="n"/>
      <c r="J2407" s="6">
        <f>IF(AND(B2407&amp;""="",F2407&amp;""=""),"",IFERROR(INDEX('المنتجات'!$B$5:$B$204,MATCH($F2407,'المنتجات'!$A$5:$A$204,0))&amp;"",""))</f>
        <v/>
      </c>
      <c r="K2407" s="18">
        <f>IF(AND(B2407&amp;""="",F2407&amp;""=""),"",IFERROR(INDEX('المنتجات'!$D$5:$D$204,MATCH($F2407,'المنتجات'!$A$5:$A$204,0))*G2407-H2407,0))</f>
        <v/>
      </c>
      <c r="L2407" s="18">
        <f>IF(AND(B2407&amp;""="",F2407&amp;""=""),"",IF(I2407="تم التسليم",IFERROR(INDEX('المحافظات'!$B$5:$B$44,MATCH($E2407,'المحافظات'!$A$5:$A$44,0)),0),0))</f>
        <v/>
      </c>
      <c r="M2407" s="18">
        <f>IF(AND(B2407&amp;""="",F2407&amp;""=""),"",IFERROR(INDEX('المنتجات'!$C$5:$C$204,MATCH($F2407,'المنتجات'!$A$5:$A$204,0))*G2407,0))</f>
        <v/>
      </c>
      <c r="N2407" s="18">
        <f>IF(AND(B2407&amp;""="",F2407&amp;""=""),"",IF(I2407="تم التسليم",IFERROR(INDEX('المحافظات'!$C$5:$C$44,MATCH($E2407,'المحافظات'!$A$5:$A$44,0)),0),IF(I2407="مرتجع",IFERROR(INDEX('المحافظات'!$D$5:$D$44,MATCH($E2407,'المحافظات'!$A$5:$A$44,0)),0),0)))</f>
        <v/>
      </c>
      <c r="O2407" s="18">
        <f>IF(AND(B2407&amp;""="",F2407&amp;""=""),"",IF(I2407="تم التسليم",K2407+L2407-M2407-N2407,IF(I2407="مرتجع",-N2407,IF(I2407="ملغي",0,""))))</f>
        <v/>
      </c>
      <c r="P2407" s="6">
        <f>IF(AND(B2407&amp;""="",F2407&amp;""=""),"",IF(NOT(ISNUMBER(MATCH(F2407,'المنتجات'!$A$5:$A$204,0))),"كود المنتج غير معروف",IF(NOT(ISNUMBER(MATCH(E2407,'المحافظات'!$A$5:$A$44,0))),"المنطقة غير معروفة",IF(K2407&lt;0,"الخصم أكبر من قيمة الطلب",IF(I2407&amp;""="","اكتب الحالة","")))))</f>
        <v/>
      </c>
    </row>
    <row r="2408">
      <c r="A2408" s="17" t="n"/>
      <c r="B2408" s="5" t="n"/>
      <c r="C2408" s="5" t="n"/>
      <c r="D2408" s="13" t="n"/>
      <c r="E2408" s="5" t="n"/>
      <c r="F2408" s="5" t="n"/>
      <c r="G2408" s="15" t="n"/>
      <c r="H2408" s="14" t="n"/>
      <c r="I2408" s="5" t="n"/>
      <c r="J2408" s="6">
        <f>IF(AND(B2408&amp;""="",F2408&amp;""=""),"",IFERROR(INDEX('المنتجات'!$B$5:$B$204,MATCH($F2408,'المنتجات'!$A$5:$A$204,0))&amp;"",""))</f>
        <v/>
      </c>
      <c r="K2408" s="18">
        <f>IF(AND(B2408&amp;""="",F2408&amp;""=""),"",IFERROR(INDEX('المنتجات'!$D$5:$D$204,MATCH($F2408,'المنتجات'!$A$5:$A$204,0))*G2408-H2408,0))</f>
        <v/>
      </c>
      <c r="L2408" s="18">
        <f>IF(AND(B2408&amp;""="",F2408&amp;""=""),"",IF(I2408="تم التسليم",IFERROR(INDEX('المحافظات'!$B$5:$B$44,MATCH($E2408,'المحافظات'!$A$5:$A$44,0)),0),0))</f>
        <v/>
      </c>
      <c r="M2408" s="18">
        <f>IF(AND(B2408&amp;""="",F2408&amp;""=""),"",IFERROR(INDEX('المنتجات'!$C$5:$C$204,MATCH($F2408,'المنتجات'!$A$5:$A$204,0))*G2408,0))</f>
        <v/>
      </c>
      <c r="N2408" s="18">
        <f>IF(AND(B2408&amp;""="",F2408&amp;""=""),"",IF(I2408="تم التسليم",IFERROR(INDEX('المحافظات'!$C$5:$C$44,MATCH($E2408,'المحافظات'!$A$5:$A$44,0)),0),IF(I2408="مرتجع",IFERROR(INDEX('المحافظات'!$D$5:$D$44,MATCH($E2408,'المحافظات'!$A$5:$A$44,0)),0),0)))</f>
        <v/>
      </c>
      <c r="O2408" s="18">
        <f>IF(AND(B2408&amp;""="",F2408&amp;""=""),"",IF(I2408="تم التسليم",K2408+L2408-M2408-N2408,IF(I2408="مرتجع",-N2408,IF(I2408="ملغي",0,""))))</f>
        <v/>
      </c>
      <c r="P2408" s="6">
        <f>IF(AND(B2408&amp;""="",F2408&amp;""=""),"",IF(NOT(ISNUMBER(MATCH(F2408,'المنتجات'!$A$5:$A$204,0))),"كود المنتج غير معروف",IF(NOT(ISNUMBER(MATCH(E2408,'المحافظات'!$A$5:$A$44,0))),"المنطقة غير معروفة",IF(K2408&lt;0,"الخصم أكبر من قيمة الطلب",IF(I2408&amp;""="","اكتب الحالة","")))))</f>
        <v/>
      </c>
    </row>
    <row r="2409">
      <c r="A2409" s="17" t="n"/>
      <c r="B2409" s="5" t="n"/>
      <c r="C2409" s="5" t="n"/>
      <c r="D2409" s="13" t="n"/>
      <c r="E2409" s="5" t="n"/>
      <c r="F2409" s="5" t="n"/>
      <c r="G2409" s="15" t="n"/>
      <c r="H2409" s="14" t="n"/>
      <c r="I2409" s="5" t="n"/>
      <c r="J2409" s="6">
        <f>IF(AND(B2409&amp;""="",F2409&amp;""=""),"",IFERROR(INDEX('المنتجات'!$B$5:$B$204,MATCH($F2409,'المنتجات'!$A$5:$A$204,0))&amp;"",""))</f>
        <v/>
      </c>
      <c r="K2409" s="18">
        <f>IF(AND(B2409&amp;""="",F2409&amp;""=""),"",IFERROR(INDEX('المنتجات'!$D$5:$D$204,MATCH($F2409,'المنتجات'!$A$5:$A$204,0))*G2409-H2409,0))</f>
        <v/>
      </c>
      <c r="L2409" s="18">
        <f>IF(AND(B2409&amp;""="",F2409&amp;""=""),"",IF(I2409="تم التسليم",IFERROR(INDEX('المحافظات'!$B$5:$B$44,MATCH($E2409,'المحافظات'!$A$5:$A$44,0)),0),0))</f>
        <v/>
      </c>
      <c r="M2409" s="18">
        <f>IF(AND(B2409&amp;""="",F2409&amp;""=""),"",IFERROR(INDEX('المنتجات'!$C$5:$C$204,MATCH($F2409,'المنتجات'!$A$5:$A$204,0))*G2409,0))</f>
        <v/>
      </c>
      <c r="N2409" s="18">
        <f>IF(AND(B2409&amp;""="",F2409&amp;""=""),"",IF(I2409="تم التسليم",IFERROR(INDEX('المحافظات'!$C$5:$C$44,MATCH($E2409,'المحافظات'!$A$5:$A$44,0)),0),IF(I2409="مرتجع",IFERROR(INDEX('المحافظات'!$D$5:$D$44,MATCH($E2409,'المحافظات'!$A$5:$A$44,0)),0),0)))</f>
        <v/>
      </c>
      <c r="O2409" s="18">
        <f>IF(AND(B2409&amp;""="",F2409&amp;""=""),"",IF(I2409="تم التسليم",K2409+L2409-M2409-N2409,IF(I2409="مرتجع",-N2409,IF(I2409="ملغي",0,""))))</f>
        <v/>
      </c>
      <c r="P2409" s="6">
        <f>IF(AND(B2409&amp;""="",F2409&amp;""=""),"",IF(NOT(ISNUMBER(MATCH(F2409,'المنتجات'!$A$5:$A$204,0))),"كود المنتج غير معروف",IF(NOT(ISNUMBER(MATCH(E2409,'المحافظات'!$A$5:$A$44,0))),"المنطقة غير معروفة",IF(K2409&lt;0,"الخصم أكبر من قيمة الطلب",IF(I2409&amp;""="","اكتب الحالة","")))))</f>
        <v/>
      </c>
    </row>
    <row r="2410">
      <c r="A2410" s="17" t="n"/>
      <c r="B2410" s="5" t="n"/>
      <c r="C2410" s="5" t="n"/>
      <c r="D2410" s="13" t="n"/>
      <c r="E2410" s="5" t="n"/>
      <c r="F2410" s="5" t="n"/>
      <c r="G2410" s="15" t="n"/>
      <c r="H2410" s="14" t="n"/>
      <c r="I2410" s="5" t="n"/>
      <c r="J2410" s="6">
        <f>IF(AND(B2410&amp;""="",F2410&amp;""=""),"",IFERROR(INDEX('المنتجات'!$B$5:$B$204,MATCH($F2410,'المنتجات'!$A$5:$A$204,0))&amp;"",""))</f>
        <v/>
      </c>
      <c r="K2410" s="18">
        <f>IF(AND(B2410&amp;""="",F2410&amp;""=""),"",IFERROR(INDEX('المنتجات'!$D$5:$D$204,MATCH($F2410,'المنتجات'!$A$5:$A$204,0))*G2410-H2410,0))</f>
        <v/>
      </c>
      <c r="L2410" s="18">
        <f>IF(AND(B2410&amp;""="",F2410&amp;""=""),"",IF(I2410="تم التسليم",IFERROR(INDEX('المحافظات'!$B$5:$B$44,MATCH($E2410,'المحافظات'!$A$5:$A$44,0)),0),0))</f>
        <v/>
      </c>
      <c r="M2410" s="18">
        <f>IF(AND(B2410&amp;""="",F2410&amp;""=""),"",IFERROR(INDEX('المنتجات'!$C$5:$C$204,MATCH($F2410,'المنتجات'!$A$5:$A$204,0))*G2410,0))</f>
        <v/>
      </c>
      <c r="N2410" s="18">
        <f>IF(AND(B2410&amp;""="",F2410&amp;""=""),"",IF(I2410="تم التسليم",IFERROR(INDEX('المحافظات'!$C$5:$C$44,MATCH($E2410,'المحافظات'!$A$5:$A$44,0)),0),IF(I2410="مرتجع",IFERROR(INDEX('المحافظات'!$D$5:$D$44,MATCH($E2410,'المحافظات'!$A$5:$A$44,0)),0),0)))</f>
        <v/>
      </c>
      <c r="O2410" s="18">
        <f>IF(AND(B2410&amp;""="",F2410&amp;""=""),"",IF(I2410="تم التسليم",K2410+L2410-M2410-N2410,IF(I2410="مرتجع",-N2410,IF(I2410="ملغي",0,""))))</f>
        <v/>
      </c>
      <c r="P2410" s="6">
        <f>IF(AND(B2410&amp;""="",F2410&amp;""=""),"",IF(NOT(ISNUMBER(MATCH(F2410,'المنتجات'!$A$5:$A$204,0))),"كود المنتج غير معروف",IF(NOT(ISNUMBER(MATCH(E2410,'المحافظات'!$A$5:$A$44,0))),"المنطقة غير معروفة",IF(K2410&lt;0,"الخصم أكبر من قيمة الطلب",IF(I2410&amp;""="","اكتب الحالة","")))))</f>
        <v/>
      </c>
    </row>
    <row r="2411">
      <c r="A2411" s="17" t="n"/>
      <c r="B2411" s="5" t="n"/>
      <c r="C2411" s="5" t="n"/>
      <c r="D2411" s="13" t="n"/>
      <c r="E2411" s="5" t="n"/>
      <c r="F2411" s="5" t="n"/>
      <c r="G2411" s="15" t="n"/>
      <c r="H2411" s="14" t="n"/>
      <c r="I2411" s="5" t="n"/>
      <c r="J2411" s="6">
        <f>IF(AND(B2411&amp;""="",F2411&amp;""=""),"",IFERROR(INDEX('المنتجات'!$B$5:$B$204,MATCH($F2411,'المنتجات'!$A$5:$A$204,0))&amp;"",""))</f>
        <v/>
      </c>
      <c r="K2411" s="18">
        <f>IF(AND(B2411&amp;""="",F2411&amp;""=""),"",IFERROR(INDEX('المنتجات'!$D$5:$D$204,MATCH($F2411,'المنتجات'!$A$5:$A$204,0))*G2411-H2411,0))</f>
        <v/>
      </c>
      <c r="L2411" s="18">
        <f>IF(AND(B2411&amp;""="",F2411&amp;""=""),"",IF(I2411="تم التسليم",IFERROR(INDEX('المحافظات'!$B$5:$B$44,MATCH($E2411,'المحافظات'!$A$5:$A$44,0)),0),0))</f>
        <v/>
      </c>
      <c r="M2411" s="18">
        <f>IF(AND(B2411&amp;""="",F2411&amp;""=""),"",IFERROR(INDEX('المنتجات'!$C$5:$C$204,MATCH($F2411,'المنتجات'!$A$5:$A$204,0))*G2411,0))</f>
        <v/>
      </c>
      <c r="N2411" s="18">
        <f>IF(AND(B2411&amp;""="",F2411&amp;""=""),"",IF(I2411="تم التسليم",IFERROR(INDEX('المحافظات'!$C$5:$C$44,MATCH($E2411,'المحافظات'!$A$5:$A$44,0)),0),IF(I2411="مرتجع",IFERROR(INDEX('المحافظات'!$D$5:$D$44,MATCH($E2411,'المحافظات'!$A$5:$A$44,0)),0),0)))</f>
        <v/>
      </c>
      <c r="O2411" s="18">
        <f>IF(AND(B2411&amp;""="",F2411&amp;""=""),"",IF(I2411="تم التسليم",K2411+L2411-M2411-N2411,IF(I2411="مرتجع",-N2411,IF(I2411="ملغي",0,""))))</f>
        <v/>
      </c>
      <c r="P2411" s="6">
        <f>IF(AND(B2411&amp;""="",F2411&amp;""=""),"",IF(NOT(ISNUMBER(MATCH(F2411,'المنتجات'!$A$5:$A$204,0))),"كود المنتج غير معروف",IF(NOT(ISNUMBER(MATCH(E2411,'المحافظات'!$A$5:$A$44,0))),"المنطقة غير معروفة",IF(K2411&lt;0,"الخصم أكبر من قيمة الطلب",IF(I2411&amp;""="","اكتب الحالة","")))))</f>
        <v/>
      </c>
    </row>
    <row r="2412">
      <c r="A2412" s="17" t="n"/>
      <c r="B2412" s="5" t="n"/>
      <c r="C2412" s="5" t="n"/>
      <c r="D2412" s="13" t="n"/>
      <c r="E2412" s="5" t="n"/>
      <c r="F2412" s="5" t="n"/>
      <c r="G2412" s="15" t="n"/>
      <c r="H2412" s="14" t="n"/>
      <c r="I2412" s="5" t="n"/>
      <c r="J2412" s="6">
        <f>IF(AND(B2412&amp;""="",F2412&amp;""=""),"",IFERROR(INDEX('المنتجات'!$B$5:$B$204,MATCH($F2412,'المنتجات'!$A$5:$A$204,0))&amp;"",""))</f>
        <v/>
      </c>
      <c r="K2412" s="18">
        <f>IF(AND(B2412&amp;""="",F2412&amp;""=""),"",IFERROR(INDEX('المنتجات'!$D$5:$D$204,MATCH($F2412,'المنتجات'!$A$5:$A$204,0))*G2412-H2412,0))</f>
        <v/>
      </c>
      <c r="L2412" s="18">
        <f>IF(AND(B2412&amp;""="",F2412&amp;""=""),"",IF(I2412="تم التسليم",IFERROR(INDEX('المحافظات'!$B$5:$B$44,MATCH($E2412,'المحافظات'!$A$5:$A$44,0)),0),0))</f>
        <v/>
      </c>
      <c r="M2412" s="18">
        <f>IF(AND(B2412&amp;""="",F2412&amp;""=""),"",IFERROR(INDEX('المنتجات'!$C$5:$C$204,MATCH($F2412,'المنتجات'!$A$5:$A$204,0))*G2412,0))</f>
        <v/>
      </c>
      <c r="N2412" s="18">
        <f>IF(AND(B2412&amp;""="",F2412&amp;""=""),"",IF(I2412="تم التسليم",IFERROR(INDEX('المحافظات'!$C$5:$C$44,MATCH($E2412,'المحافظات'!$A$5:$A$44,0)),0),IF(I2412="مرتجع",IFERROR(INDEX('المحافظات'!$D$5:$D$44,MATCH($E2412,'المحافظات'!$A$5:$A$44,0)),0),0)))</f>
        <v/>
      </c>
      <c r="O2412" s="18">
        <f>IF(AND(B2412&amp;""="",F2412&amp;""=""),"",IF(I2412="تم التسليم",K2412+L2412-M2412-N2412,IF(I2412="مرتجع",-N2412,IF(I2412="ملغي",0,""))))</f>
        <v/>
      </c>
      <c r="P2412" s="6">
        <f>IF(AND(B2412&amp;""="",F2412&amp;""=""),"",IF(NOT(ISNUMBER(MATCH(F2412,'المنتجات'!$A$5:$A$204,0))),"كود المنتج غير معروف",IF(NOT(ISNUMBER(MATCH(E2412,'المحافظات'!$A$5:$A$44,0))),"المنطقة غير معروفة",IF(K2412&lt;0,"الخصم أكبر من قيمة الطلب",IF(I2412&amp;""="","اكتب الحالة","")))))</f>
        <v/>
      </c>
    </row>
    <row r="2413">
      <c r="A2413" s="17" t="n"/>
      <c r="B2413" s="5" t="n"/>
      <c r="C2413" s="5" t="n"/>
      <c r="D2413" s="13" t="n"/>
      <c r="E2413" s="5" t="n"/>
      <c r="F2413" s="5" t="n"/>
      <c r="G2413" s="15" t="n"/>
      <c r="H2413" s="14" t="n"/>
      <c r="I2413" s="5" t="n"/>
      <c r="J2413" s="6">
        <f>IF(AND(B2413&amp;""="",F2413&amp;""=""),"",IFERROR(INDEX('المنتجات'!$B$5:$B$204,MATCH($F2413,'المنتجات'!$A$5:$A$204,0))&amp;"",""))</f>
        <v/>
      </c>
      <c r="K2413" s="18">
        <f>IF(AND(B2413&amp;""="",F2413&amp;""=""),"",IFERROR(INDEX('المنتجات'!$D$5:$D$204,MATCH($F2413,'المنتجات'!$A$5:$A$204,0))*G2413-H2413,0))</f>
        <v/>
      </c>
      <c r="L2413" s="18">
        <f>IF(AND(B2413&amp;""="",F2413&amp;""=""),"",IF(I2413="تم التسليم",IFERROR(INDEX('المحافظات'!$B$5:$B$44,MATCH($E2413,'المحافظات'!$A$5:$A$44,0)),0),0))</f>
        <v/>
      </c>
      <c r="M2413" s="18">
        <f>IF(AND(B2413&amp;""="",F2413&amp;""=""),"",IFERROR(INDEX('المنتجات'!$C$5:$C$204,MATCH($F2413,'المنتجات'!$A$5:$A$204,0))*G2413,0))</f>
        <v/>
      </c>
      <c r="N2413" s="18">
        <f>IF(AND(B2413&amp;""="",F2413&amp;""=""),"",IF(I2413="تم التسليم",IFERROR(INDEX('المحافظات'!$C$5:$C$44,MATCH($E2413,'المحافظات'!$A$5:$A$44,0)),0),IF(I2413="مرتجع",IFERROR(INDEX('المحافظات'!$D$5:$D$44,MATCH($E2413,'المحافظات'!$A$5:$A$44,0)),0),0)))</f>
        <v/>
      </c>
      <c r="O2413" s="18">
        <f>IF(AND(B2413&amp;""="",F2413&amp;""=""),"",IF(I2413="تم التسليم",K2413+L2413-M2413-N2413,IF(I2413="مرتجع",-N2413,IF(I2413="ملغي",0,""))))</f>
        <v/>
      </c>
      <c r="P2413" s="6">
        <f>IF(AND(B2413&amp;""="",F2413&amp;""=""),"",IF(NOT(ISNUMBER(MATCH(F2413,'المنتجات'!$A$5:$A$204,0))),"كود المنتج غير معروف",IF(NOT(ISNUMBER(MATCH(E2413,'المحافظات'!$A$5:$A$44,0))),"المنطقة غير معروفة",IF(K2413&lt;0,"الخصم أكبر من قيمة الطلب",IF(I2413&amp;""="","اكتب الحالة","")))))</f>
        <v/>
      </c>
    </row>
    <row r="2414">
      <c r="A2414" s="17" t="n"/>
      <c r="B2414" s="5" t="n"/>
      <c r="C2414" s="5" t="n"/>
      <c r="D2414" s="13" t="n"/>
      <c r="E2414" s="5" t="n"/>
      <c r="F2414" s="5" t="n"/>
      <c r="G2414" s="15" t="n"/>
      <c r="H2414" s="14" t="n"/>
      <c r="I2414" s="5" t="n"/>
      <c r="J2414" s="6">
        <f>IF(AND(B2414&amp;""="",F2414&amp;""=""),"",IFERROR(INDEX('المنتجات'!$B$5:$B$204,MATCH($F2414,'المنتجات'!$A$5:$A$204,0))&amp;"",""))</f>
        <v/>
      </c>
      <c r="K2414" s="18">
        <f>IF(AND(B2414&amp;""="",F2414&amp;""=""),"",IFERROR(INDEX('المنتجات'!$D$5:$D$204,MATCH($F2414,'المنتجات'!$A$5:$A$204,0))*G2414-H2414,0))</f>
        <v/>
      </c>
      <c r="L2414" s="18">
        <f>IF(AND(B2414&amp;""="",F2414&amp;""=""),"",IF(I2414="تم التسليم",IFERROR(INDEX('المحافظات'!$B$5:$B$44,MATCH($E2414,'المحافظات'!$A$5:$A$44,0)),0),0))</f>
        <v/>
      </c>
      <c r="M2414" s="18">
        <f>IF(AND(B2414&amp;""="",F2414&amp;""=""),"",IFERROR(INDEX('المنتجات'!$C$5:$C$204,MATCH($F2414,'المنتجات'!$A$5:$A$204,0))*G2414,0))</f>
        <v/>
      </c>
      <c r="N2414" s="18">
        <f>IF(AND(B2414&amp;""="",F2414&amp;""=""),"",IF(I2414="تم التسليم",IFERROR(INDEX('المحافظات'!$C$5:$C$44,MATCH($E2414,'المحافظات'!$A$5:$A$44,0)),0),IF(I2414="مرتجع",IFERROR(INDEX('المحافظات'!$D$5:$D$44,MATCH($E2414,'المحافظات'!$A$5:$A$44,0)),0),0)))</f>
        <v/>
      </c>
      <c r="O2414" s="18">
        <f>IF(AND(B2414&amp;""="",F2414&amp;""=""),"",IF(I2414="تم التسليم",K2414+L2414-M2414-N2414,IF(I2414="مرتجع",-N2414,IF(I2414="ملغي",0,""))))</f>
        <v/>
      </c>
      <c r="P2414" s="6">
        <f>IF(AND(B2414&amp;""="",F2414&amp;""=""),"",IF(NOT(ISNUMBER(MATCH(F2414,'المنتجات'!$A$5:$A$204,0))),"كود المنتج غير معروف",IF(NOT(ISNUMBER(MATCH(E2414,'المحافظات'!$A$5:$A$44,0))),"المنطقة غير معروفة",IF(K2414&lt;0,"الخصم أكبر من قيمة الطلب",IF(I2414&amp;""="","اكتب الحالة","")))))</f>
        <v/>
      </c>
    </row>
    <row r="2415">
      <c r="A2415" s="17" t="n"/>
      <c r="B2415" s="5" t="n"/>
      <c r="C2415" s="5" t="n"/>
      <c r="D2415" s="13" t="n"/>
      <c r="E2415" s="5" t="n"/>
      <c r="F2415" s="5" t="n"/>
      <c r="G2415" s="15" t="n"/>
      <c r="H2415" s="14" t="n"/>
      <c r="I2415" s="5" t="n"/>
      <c r="J2415" s="6">
        <f>IF(AND(B2415&amp;""="",F2415&amp;""=""),"",IFERROR(INDEX('المنتجات'!$B$5:$B$204,MATCH($F2415,'المنتجات'!$A$5:$A$204,0))&amp;"",""))</f>
        <v/>
      </c>
      <c r="K2415" s="18">
        <f>IF(AND(B2415&amp;""="",F2415&amp;""=""),"",IFERROR(INDEX('المنتجات'!$D$5:$D$204,MATCH($F2415,'المنتجات'!$A$5:$A$204,0))*G2415-H2415,0))</f>
        <v/>
      </c>
      <c r="L2415" s="18">
        <f>IF(AND(B2415&amp;""="",F2415&amp;""=""),"",IF(I2415="تم التسليم",IFERROR(INDEX('المحافظات'!$B$5:$B$44,MATCH($E2415,'المحافظات'!$A$5:$A$44,0)),0),0))</f>
        <v/>
      </c>
      <c r="M2415" s="18">
        <f>IF(AND(B2415&amp;""="",F2415&amp;""=""),"",IFERROR(INDEX('المنتجات'!$C$5:$C$204,MATCH($F2415,'المنتجات'!$A$5:$A$204,0))*G2415,0))</f>
        <v/>
      </c>
      <c r="N2415" s="18">
        <f>IF(AND(B2415&amp;""="",F2415&amp;""=""),"",IF(I2415="تم التسليم",IFERROR(INDEX('المحافظات'!$C$5:$C$44,MATCH($E2415,'المحافظات'!$A$5:$A$44,0)),0),IF(I2415="مرتجع",IFERROR(INDEX('المحافظات'!$D$5:$D$44,MATCH($E2415,'المحافظات'!$A$5:$A$44,0)),0),0)))</f>
        <v/>
      </c>
      <c r="O2415" s="18">
        <f>IF(AND(B2415&amp;""="",F2415&amp;""=""),"",IF(I2415="تم التسليم",K2415+L2415-M2415-N2415,IF(I2415="مرتجع",-N2415,IF(I2415="ملغي",0,""))))</f>
        <v/>
      </c>
      <c r="P2415" s="6">
        <f>IF(AND(B2415&amp;""="",F2415&amp;""=""),"",IF(NOT(ISNUMBER(MATCH(F2415,'المنتجات'!$A$5:$A$204,0))),"كود المنتج غير معروف",IF(NOT(ISNUMBER(MATCH(E2415,'المحافظات'!$A$5:$A$44,0))),"المنطقة غير معروفة",IF(K2415&lt;0,"الخصم أكبر من قيمة الطلب",IF(I2415&amp;""="","اكتب الحالة","")))))</f>
        <v/>
      </c>
    </row>
    <row r="2416">
      <c r="A2416" s="17" t="n"/>
      <c r="B2416" s="5" t="n"/>
      <c r="C2416" s="5" t="n"/>
      <c r="D2416" s="13" t="n"/>
      <c r="E2416" s="5" t="n"/>
      <c r="F2416" s="5" t="n"/>
      <c r="G2416" s="15" t="n"/>
      <c r="H2416" s="14" t="n"/>
      <c r="I2416" s="5" t="n"/>
      <c r="J2416" s="6">
        <f>IF(AND(B2416&amp;""="",F2416&amp;""=""),"",IFERROR(INDEX('المنتجات'!$B$5:$B$204,MATCH($F2416,'المنتجات'!$A$5:$A$204,0))&amp;"",""))</f>
        <v/>
      </c>
      <c r="K2416" s="18">
        <f>IF(AND(B2416&amp;""="",F2416&amp;""=""),"",IFERROR(INDEX('المنتجات'!$D$5:$D$204,MATCH($F2416,'المنتجات'!$A$5:$A$204,0))*G2416-H2416,0))</f>
        <v/>
      </c>
      <c r="L2416" s="18">
        <f>IF(AND(B2416&amp;""="",F2416&amp;""=""),"",IF(I2416="تم التسليم",IFERROR(INDEX('المحافظات'!$B$5:$B$44,MATCH($E2416,'المحافظات'!$A$5:$A$44,0)),0),0))</f>
        <v/>
      </c>
      <c r="M2416" s="18">
        <f>IF(AND(B2416&amp;""="",F2416&amp;""=""),"",IFERROR(INDEX('المنتجات'!$C$5:$C$204,MATCH($F2416,'المنتجات'!$A$5:$A$204,0))*G2416,0))</f>
        <v/>
      </c>
      <c r="N2416" s="18">
        <f>IF(AND(B2416&amp;""="",F2416&amp;""=""),"",IF(I2416="تم التسليم",IFERROR(INDEX('المحافظات'!$C$5:$C$44,MATCH($E2416,'المحافظات'!$A$5:$A$44,0)),0),IF(I2416="مرتجع",IFERROR(INDEX('المحافظات'!$D$5:$D$44,MATCH($E2416,'المحافظات'!$A$5:$A$44,0)),0),0)))</f>
        <v/>
      </c>
      <c r="O2416" s="18">
        <f>IF(AND(B2416&amp;""="",F2416&amp;""=""),"",IF(I2416="تم التسليم",K2416+L2416-M2416-N2416,IF(I2416="مرتجع",-N2416,IF(I2416="ملغي",0,""))))</f>
        <v/>
      </c>
      <c r="P2416" s="6">
        <f>IF(AND(B2416&amp;""="",F2416&amp;""=""),"",IF(NOT(ISNUMBER(MATCH(F2416,'المنتجات'!$A$5:$A$204,0))),"كود المنتج غير معروف",IF(NOT(ISNUMBER(MATCH(E2416,'المحافظات'!$A$5:$A$44,0))),"المنطقة غير معروفة",IF(K2416&lt;0,"الخصم أكبر من قيمة الطلب",IF(I2416&amp;""="","اكتب الحالة","")))))</f>
        <v/>
      </c>
    </row>
    <row r="2417">
      <c r="A2417" s="17" t="n"/>
      <c r="B2417" s="5" t="n"/>
      <c r="C2417" s="5" t="n"/>
      <c r="D2417" s="13" t="n"/>
      <c r="E2417" s="5" t="n"/>
      <c r="F2417" s="5" t="n"/>
      <c r="G2417" s="15" t="n"/>
      <c r="H2417" s="14" t="n"/>
      <c r="I2417" s="5" t="n"/>
      <c r="J2417" s="6">
        <f>IF(AND(B2417&amp;""="",F2417&amp;""=""),"",IFERROR(INDEX('المنتجات'!$B$5:$B$204,MATCH($F2417,'المنتجات'!$A$5:$A$204,0))&amp;"",""))</f>
        <v/>
      </c>
      <c r="K2417" s="18">
        <f>IF(AND(B2417&amp;""="",F2417&amp;""=""),"",IFERROR(INDEX('المنتجات'!$D$5:$D$204,MATCH($F2417,'المنتجات'!$A$5:$A$204,0))*G2417-H2417,0))</f>
        <v/>
      </c>
      <c r="L2417" s="18">
        <f>IF(AND(B2417&amp;""="",F2417&amp;""=""),"",IF(I2417="تم التسليم",IFERROR(INDEX('المحافظات'!$B$5:$B$44,MATCH($E2417,'المحافظات'!$A$5:$A$44,0)),0),0))</f>
        <v/>
      </c>
      <c r="M2417" s="18">
        <f>IF(AND(B2417&amp;""="",F2417&amp;""=""),"",IFERROR(INDEX('المنتجات'!$C$5:$C$204,MATCH($F2417,'المنتجات'!$A$5:$A$204,0))*G2417,0))</f>
        <v/>
      </c>
      <c r="N2417" s="18">
        <f>IF(AND(B2417&amp;""="",F2417&amp;""=""),"",IF(I2417="تم التسليم",IFERROR(INDEX('المحافظات'!$C$5:$C$44,MATCH($E2417,'المحافظات'!$A$5:$A$44,0)),0),IF(I2417="مرتجع",IFERROR(INDEX('المحافظات'!$D$5:$D$44,MATCH($E2417,'المحافظات'!$A$5:$A$44,0)),0),0)))</f>
        <v/>
      </c>
      <c r="O2417" s="18">
        <f>IF(AND(B2417&amp;""="",F2417&amp;""=""),"",IF(I2417="تم التسليم",K2417+L2417-M2417-N2417,IF(I2417="مرتجع",-N2417,IF(I2417="ملغي",0,""))))</f>
        <v/>
      </c>
      <c r="P2417" s="6">
        <f>IF(AND(B2417&amp;""="",F2417&amp;""=""),"",IF(NOT(ISNUMBER(MATCH(F2417,'المنتجات'!$A$5:$A$204,0))),"كود المنتج غير معروف",IF(NOT(ISNUMBER(MATCH(E2417,'المحافظات'!$A$5:$A$44,0))),"المنطقة غير معروفة",IF(K2417&lt;0,"الخصم أكبر من قيمة الطلب",IF(I2417&amp;""="","اكتب الحالة","")))))</f>
        <v/>
      </c>
    </row>
    <row r="2418">
      <c r="A2418" s="17" t="n"/>
      <c r="B2418" s="5" t="n"/>
      <c r="C2418" s="5" t="n"/>
      <c r="D2418" s="13" t="n"/>
      <c r="E2418" s="5" t="n"/>
      <c r="F2418" s="5" t="n"/>
      <c r="G2418" s="15" t="n"/>
      <c r="H2418" s="14" t="n"/>
      <c r="I2418" s="5" t="n"/>
      <c r="J2418" s="6">
        <f>IF(AND(B2418&amp;""="",F2418&amp;""=""),"",IFERROR(INDEX('المنتجات'!$B$5:$B$204,MATCH($F2418,'المنتجات'!$A$5:$A$204,0))&amp;"",""))</f>
        <v/>
      </c>
      <c r="K2418" s="18">
        <f>IF(AND(B2418&amp;""="",F2418&amp;""=""),"",IFERROR(INDEX('المنتجات'!$D$5:$D$204,MATCH($F2418,'المنتجات'!$A$5:$A$204,0))*G2418-H2418,0))</f>
        <v/>
      </c>
      <c r="L2418" s="18">
        <f>IF(AND(B2418&amp;""="",F2418&amp;""=""),"",IF(I2418="تم التسليم",IFERROR(INDEX('المحافظات'!$B$5:$B$44,MATCH($E2418,'المحافظات'!$A$5:$A$44,0)),0),0))</f>
        <v/>
      </c>
      <c r="M2418" s="18">
        <f>IF(AND(B2418&amp;""="",F2418&amp;""=""),"",IFERROR(INDEX('المنتجات'!$C$5:$C$204,MATCH($F2418,'المنتجات'!$A$5:$A$204,0))*G2418,0))</f>
        <v/>
      </c>
      <c r="N2418" s="18">
        <f>IF(AND(B2418&amp;""="",F2418&amp;""=""),"",IF(I2418="تم التسليم",IFERROR(INDEX('المحافظات'!$C$5:$C$44,MATCH($E2418,'المحافظات'!$A$5:$A$44,0)),0),IF(I2418="مرتجع",IFERROR(INDEX('المحافظات'!$D$5:$D$44,MATCH($E2418,'المحافظات'!$A$5:$A$44,0)),0),0)))</f>
        <v/>
      </c>
      <c r="O2418" s="18">
        <f>IF(AND(B2418&amp;""="",F2418&amp;""=""),"",IF(I2418="تم التسليم",K2418+L2418-M2418-N2418,IF(I2418="مرتجع",-N2418,IF(I2418="ملغي",0,""))))</f>
        <v/>
      </c>
      <c r="P2418" s="6">
        <f>IF(AND(B2418&amp;""="",F2418&amp;""=""),"",IF(NOT(ISNUMBER(MATCH(F2418,'المنتجات'!$A$5:$A$204,0))),"كود المنتج غير معروف",IF(NOT(ISNUMBER(MATCH(E2418,'المحافظات'!$A$5:$A$44,0))),"المنطقة غير معروفة",IF(K2418&lt;0,"الخصم أكبر من قيمة الطلب",IF(I2418&amp;""="","اكتب الحالة","")))))</f>
        <v/>
      </c>
    </row>
    <row r="2419">
      <c r="A2419" s="17" t="n"/>
      <c r="B2419" s="5" t="n"/>
      <c r="C2419" s="5" t="n"/>
      <c r="D2419" s="13" t="n"/>
      <c r="E2419" s="5" t="n"/>
      <c r="F2419" s="5" t="n"/>
      <c r="G2419" s="15" t="n"/>
      <c r="H2419" s="14" t="n"/>
      <c r="I2419" s="5" t="n"/>
      <c r="J2419" s="6">
        <f>IF(AND(B2419&amp;""="",F2419&amp;""=""),"",IFERROR(INDEX('المنتجات'!$B$5:$B$204,MATCH($F2419,'المنتجات'!$A$5:$A$204,0))&amp;"",""))</f>
        <v/>
      </c>
      <c r="K2419" s="18">
        <f>IF(AND(B2419&amp;""="",F2419&amp;""=""),"",IFERROR(INDEX('المنتجات'!$D$5:$D$204,MATCH($F2419,'المنتجات'!$A$5:$A$204,0))*G2419-H2419,0))</f>
        <v/>
      </c>
      <c r="L2419" s="18">
        <f>IF(AND(B2419&amp;""="",F2419&amp;""=""),"",IF(I2419="تم التسليم",IFERROR(INDEX('المحافظات'!$B$5:$B$44,MATCH($E2419,'المحافظات'!$A$5:$A$44,0)),0),0))</f>
        <v/>
      </c>
      <c r="M2419" s="18">
        <f>IF(AND(B2419&amp;""="",F2419&amp;""=""),"",IFERROR(INDEX('المنتجات'!$C$5:$C$204,MATCH($F2419,'المنتجات'!$A$5:$A$204,0))*G2419,0))</f>
        <v/>
      </c>
      <c r="N2419" s="18">
        <f>IF(AND(B2419&amp;""="",F2419&amp;""=""),"",IF(I2419="تم التسليم",IFERROR(INDEX('المحافظات'!$C$5:$C$44,MATCH($E2419,'المحافظات'!$A$5:$A$44,0)),0),IF(I2419="مرتجع",IFERROR(INDEX('المحافظات'!$D$5:$D$44,MATCH($E2419,'المحافظات'!$A$5:$A$44,0)),0),0)))</f>
        <v/>
      </c>
      <c r="O2419" s="18">
        <f>IF(AND(B2419&amp;""="",F2419&amp;""=""),"",IF(I2419="تم التسليم",K2419+L2419-M2419-N2419,IF(I2419="مرتجع",-N2419,IF(I2419="ملغي",0,""))))</f>
        <v/>
      </c>
      <c r="P2419" s="6">
        <f>IF(AND(B2419&amp;""="",F2419&amp;""=""),"",IF(NOT(ISNUMBER(MATCH(F2419,'المنتجات'!$A$5:$A$204,0))),"كود المنتج غير معروف",IF(NOT(ISNUMBER(MATCH(E2419,'المحافظات'!$A$5:$A$44,0))),"المنطقة غير معروفة",IF(K2419&lt;0,"الخصم أكبر من قيمة الطلب",IF(I2419&amp;""="","اكتب الحالة","")))))</f>
        <v/>
      </c>
    </row>
    <row r="2420">
      <c r="A2420" s="17" t="n"/>
      <c r="B2420" s="5" t="n"/>
      <c r="C2420" s="5" t="n"/>
      <c r="D2420" s="13" t="n"/>
      <c r="E2420" s="5" t="n"/>
      <c r="F2420" s="5" t="n"/>
      <c r="G2420" s="15" t="n"/>
      <c r="H2420" s="14" t="n"/>
      <c r="I2420" s="5" t="n"/>
      <c r="J2420" s="6">
        <f>IF(AND(B2420&amp;""="",F2420&amp;""=""),"",IFERROR(INDEX('المنتجات'!$B$5:$B$204,MATCH($F2420,'المنتجات'!$A$5:$A$204,0))&amp;"",""))</f>
        <v/>
      </c>
      <c r="K2420" s="18">
        <f>IF(AND(B2420&amp;""="",F2420&amp;""=""),"",IFERROR(INDEX('المنتجات'!$D$5:$D$204,MATCH($F2420,'المنتجات'!$A$5:$A$204,0))*G2420-H2420,0))</f>
        <v/>
      </c>
      <c r="L2420" s="18">
        <f>IF(AND(B2420&amp;""="",F2420&amp;""=""),"",IF(I2420="تم التسليم",IFERROR(INDEX('المحافظات'!$B$5:$B$44,MATCH($E2420,'المحافظات'!$A$5:$A$44,0)),0),0))</f>
        <v/>
      </c>
      <c r="M2420" s="18">
        <f>IF(AND(B2420&amp;""="",F2420&amp;""=""),"",IFERROR(INDEX('المنتجات'!$C$5:$C$204,MATCH($F2420,'المنتجات'!$A$5:$A$204,0))*G2420,0))</f>
        <v/>
      </c>
      <c r="N2420" s="18">
        <f>IF(AND(B2420&amp;""="",F2420&amp;""=""),"",IF(I2420="تم التسليم",IFERROR(INDEX('المحافظات'!$C$5:$C$44,MATCH($E2420,'المحافظات'!$A$5:$A$44,0)),0),IF(I2420="مرتجع",IFERROR(INDEX('المحافظات'!$D$5:$D$44,MATCH($E2420,'المحافظات'!$A$5:$A$44,0)),0),0)))</f>
        <v/>
      </c>
      <c r="O2420" s="18">
        <f>IF(AND(B2420&amp;""="",F2420&amp;""=""),"",IF(I2420="تم التسليم",K2420+L2420-M2420-N2420,IF(I2420="مرتجع",-N2420,IF(I2420="ملغي",0,""))))</f>
        <v/>
      </c>
      <c r="P2420" s="6">
        <f>IF(AND(B2420&amp;""="",F2420&amp;""=""),"",IF(NOT(ISNUMBER(MATCH(F2420,'المنتجات'!$A$5:$A$204,0))),"كود المنتج غير معروف",IF(NOT(ISNUMBER(MATCH(E2420,'المحافظات'!$A$5:$A$44,0))),"المنطقة غير معروفة",IF(K2420&lt;0,"الخصم أكبر من قيمة الطلب",IF(I2420&amp;""="","اكتب الحالة","")))))</f>
        <v/>
      </c>
    </row>
    <row r="2421">
      <c r="A2421" s="17" t="n"/>
      <c r="B2421" s="5" t="n"/>
      <c r="C2421" s="5" t="n"/>
      <c r="D2421" s="13" t="n"/>
      <c r="E2421" s="5" t="n"/>
      <c r="F2421" s="5" t="n"/>
      <c r="G2421" s="15" t="n"/>
      <c r="H2421" s="14" t="n"/>
      <c r="I2421" s="5" t="n"/>
      <c r="J2421" s="6">
        <f>IF(AND(B2421&amp;""="",F2421&amp;""=""),"",IFERROR(INDEX('المنتجات'!$B$5:$B$204,MATCH($F2421,'المنتجات'!$A$5:$A$204,0))&amp;"",""))</f>
        <v/>
      </c>
      <c r="K2421" s="18">
        <f>IF(AND(B2421&amp;""="",F2421&amp;""=""),"",IFERROR(INDEX('المنتجات'!$D$5:$D$204,MATCH($F2421,'المنتجات'!$A$5:$A$204,0))*G2421-H2421,0))</f>
        <v/>
      </c>
      <c r="L2421" s="18">
        <f>IF(AND(B2421&amp;""="",F2421&amp;""=""),"",IF(I2421="تم التسليم",IFERROR(INDEX('المحافظات'!$B$5:$B$44,MATCH($E2421,'المحافظات'!$A$5:$A$44,0)),0),0))</f>
        <v/>
      </c>
      <c r="M2421" s="18">
        <f>IF(AND(B2421&amp;""="",F2421&amp;""=""),"",IFERROR(INDEX('المنتجات'!$C$5:$C$204,MATCH($F2421,'المنتجات'!$A$5:$A$204,0))*G2421,0))</f>
        <v/>
      </c>
      <c r="N2421" s="18">
        <f>IF(AND(B2421&amp;""="",F2421&amp;""=""),"",IF(I2421="تم التسليم",IFERROR(INDEX('المحافظات'!$C$5:$C$44,MATCH($E2421,'المحافظات'!$A$5:$A$44,0)),0),IF(I2421="مرتجع",IFERROR(INDEX('المحافظات'!$D$5:$D$44,MATCH($E2421,'المحافظات'!$A$5:$A$44,0)),0),0)))</f>
        <v/>
      </c>
      <c r="O2421" s="18">
        <f>IF(AND(B2421&amp;""="",F2421&amp;""=""),"",IF(I2421="تم التسليم",K2421+L2421-M2421-N2421,IF(I2421="مرتجع",-N2421,IF(I2421="ملغي",0,""))))</f>
        <v/>
      </c>
      <c r="P2421" s="6">
        <f>IF(AND(B2421&amp;""="",F2421&amp;""=""),"",IF(NOT(ISNUMBER(MATCH(F2421,'المنتجات'!$A$5:$A$204,0))),"كود المنتج غير معروف",IF(NOT(ISNUMBER(MATCH(E2421,'المحافظات'!$A$5:$A$44,0))),"المنطقة غير معروفة",IF(K2421&lt;0,"الخصم أكبر من قيمة الطلب",IF(I2421&amp;""="","اكتب الحالة","")))))</f>
        <v/>
      </c>
    </row>
    <row r="2422">
      <c r="A2422" s="17" t="n"/>
      <c r="B2422" s="5" t="n"/>
      <c r="C2422" s="5" t="n"/>
      <c r="D2422" s="13" t="n"/>
      <c r="E2422" s="5" t="n"/>
      <c r="F2422" s="5" t="n"/>
      <c r="G2422" s="15" t="n"/>
      <c r="H2422" s="14" t="n"/>
      <c r="I2422" s="5" t="n"/>
      <c r="J2422" s="6">
        <f>IF(AND(B2422&amp;""="",F2422&amp;""=""),"",IFERROR(INDEX('المنتجات'!$B$5:$B$204,MATCH($F2422,'المنتجات'!$A$5:$A$204,0))&amp;"",""))</f>
        <v/>
      </c>
      <c r="K2422" s="18">
        <f>IF(AND(B2422&amp;""="",F2422&amp;""=""),"",IFERROR(INDEX('المنتجات'!$D$5:$D$204,MATCH($F2422,'المنتجات'!$A$5:$A$204,0))*G2422-H2422,0))</f>
        <v/>
      </c>
      <c r="L2422" s="18">
        <f>IF(AND(B2422&amp;""="",F2422&amp;""=""),"",IF(I2422="تم التسليم",IFERROR(INDEX('المحافظات'!$B$5:$B$44,MATCH($E2422,'المحافظات'!$A$5:$A$44,0)),0),0))</f>
        <v/>
      </c>
      <c r="M2422" s="18">
        <f>IF(AND(B2422&amp;""="",F2422&amp;""=""),"",IFERROR(INDEX('المنتجات'!$C$5:$C$204,MATCH($F2422,'المنتجات'!$A$5:$A$204,0))*G2422,0))</f>
        <v/>
      </c>
      <c r="N2422" s="18">
        <f>IF(AND(B2422&amp;""="",F2422&amp;""=""),"",IF(I2422="تم التسليم",IFERROR(INDEX('المحافظات'!$C$5:$C$44,MATCH($E2422,'المحافظات'!$A$5:$A$44,0)),0),IF(I2422="مرتجع",IFERROR(INDEX('المحافظات'!$D$5:$D$44,MATCH($E2422,'المحافظات'!$A$5:$A$44,0)),0),0)))</f>
        <v/>
      </c>
      <c r="O2422" s="18">
        <f>IF(AND(B2422&amp;""="",F2422&amp;""=""),"",IF(I2422="تم التسليم",K2422+L2422-M2422-N2422,IF(I2422="مرتجع",-N2422,IF(I2422="ملغي",0,""))))</f>
        <v/>
      </c>
      <c r="P2422" s="6">
        <f>IF(AND(B2422&amp;""="",F2422&amp;""=""),"",IF(NOT(ISNUMBER(MATCH(F2422,'المنتجات'!$A$5:$A$204,0))),"كود المنتج غير معروف",IF(NOT(ISNUMBER(MATCH(E2422,'المحافظات'!$A$5:$A$44,0))),"المنطقة غير معروفة",IF(K2422&lt;0,"الخصم أكبر من قيمة الطلب",IF(I2422&amp;""="","اكتب الحالة","")))))</f>
        <v/>
      </c>
    </row>
    <row r="2423">
      <c r="A2423" s="17" t="n"/>
      <c r="B2423" s="5" t="n"/>
      <c r="C2423" s="5" t="n"/>
      <c r="D2423" s="13" t="n"/>
      <c r="E2423" s="5" t="n"/>
      <c r="F2423" s="5" t="n"/>
      <c r="G2423" s="15" t="n"/>
      <c r="H2423" s="14" t="n"/>
      <c r="I2423" s="5" t="n"/>
      <c r="J2423" s="6">
        <f>IF(AND(B2423&amp;""="",F2423&amp;""=""),"",IFERROR(INDEX('المنتجات'!$B$5:$B$204,MATCH($F2423,'المنتجات'!$A$5:$A$204,0))&amp;"",""))</f>
        <v/>
      </c>
      <c r="K2423" s="18">
        <f>IF(AND(B2423&amp;""="",F2423&amp;""=""),"",IFERROR(INDEX('المنتجات'!$D$5:$D$204,MATCH($F2423,'المنتجات'!$A$5:$A$204,0))*G2423-H2423,0))</f>
        <v/>
      </c>
      <c r="L2423" s="18">
        <f>IF(AND(B2423&amp;""="",F2423&amp;""=""),"",IF(I2423="تم التسليم",IFERROR(INDEX('المحافظات'!$B$5:$B$44,MATCH($E2423,'المحافظات'!$A$5:$A$44,0)),0),0))</f>
        <v/>
      </c>
      <c r="M2423" s="18">
        <f>IF(AND(B2423&amp;""="",F2423&amp;""=""),"",IFERROR(INDEX('المنتجات'!$C$5:$C$204,MATCH($F2423,'المنتجات'!$A$5:$A$204,0))*G2423,0))</f>
        <v/>
      </c>
      <c r="N2423" s="18">
        <f>IF(AND(B2423&amp;""="",F2423&amp;""=""),"",IF(I2423="تم التسليم",IFERROR(INDEX('المحافظات'!$C$5:$C$44,MATCH($E2423,'المحافظات'!$A$5:$A$44,0)),0),IF(I2423="مرتجع",IFERROR(INDEX('المحافظات'!$D$5:$D$44,MATCH($E2423,'المحافظات'!$A$5:$A$44,0)),0),0)))</f>
        <v/>
      </c>
      <c r="O2423" s="18">
        <f>IF(AND(B2423&amp;""="",F2423&amp;""=""),"",IF(I2423="تم التسليم",K2423+L2423-M2423-N2423,IF(I2423="مرتجع",-N2423,IF(I2423="ملغي",0,""))))</f>
        <v/>
      </c>
      <c r="P2423" s="6">
        <f>IF(AND(B2423&amp;""="",F2423&amp;""=""),"",IF(NOT(ISNUMBER(MATCH(F2423,'المنتجات'!$A$5:$A$204,0))),"كود المنتج غير معروف",IF(NOT(ISNUMBER(MATCH(E2423,'المحافظات'!$A$5:$A$44,0))),"المنطقة غير معروفة",IF(K2423&lt;0,"الخصم أكبر من قيمة الطلب",IF(I2423&amp;""="","اكتب الحالة","")))))</f>
        <v/>
      </c>
    </row>
    <row r="2424">
      <c r="A2424" s="17" t="n"/>
      <c r="B2424" s="5" t="n"/>
      <c r="C2424" s="5" t="n"/>
      <c r="D2424" s="13" t="n"/>
      <c r="E2424" s="5" t="n"/>
      <c r="F2424" s="5" t="n"/>
      <c r="G2424" s="15" t="n"/>
      <c r="H2424" s="14" t="n"/>
      <c r="I2424" s="5" t="n"/>
      <c r="J2424" s="6">
        <f>IF(AND(B2424&amp;""="",F2424&amp;""=""),"",IFERROR(INDEX('المنتجات'!$B$5:$B$204,MATCH($F2424,'المنتجات'!$A$5:$A$204,0))&amp;"",""))</f>
        <v/>
      </c>
      <c r="K2424" s="18">
        <f>IF(AND(B2424&amp;""="",F2424&amp;""=""),"",IFERROR(INDEX('المنتجات'!$D$5:$D$204,MATCH($F2424,'المنتجات'!$A$5:$A$204,0))*G2424-H2424,0))</f>
        <v/>
      </c>
      <c r="L2424" s="18">
        <f>IF(AND(B2424&amp;""="",F2424&amp;""=""),"",IF(I2424="تم التسليم",IFERROR(INDEX('المحافظات'!$B$5:$B$44,MATCH($E2424,'المحافظات'!$A$5:$A$44,0)),0),0))</f>
        <v/>
      </c>
      <c r="M2424" s="18">
        <f>IF(AND(B2424&amp;""="",F2424&amp;""=""),"",IFERROR(INDEX('المنتجات'!$C$5:$C$204,MATCH($F2424,'المنتجات'!$A$5:$A$204,0))*G2424,0))</f>
        <v/>
      </c>
      <c r="N2424" s="18">
        <f>IF(AND(B2424&amp;""="",F2424&amp;""=""),"",IF(I2424="تم التسليم",IFERROR(INDEX('المحافظات'!$C$5:$C$44,MATCH($E2424,'المحافظات'!$A$5:$A$44,0)),0),IF(I2424="مرتجع",IFERROR(INDEX('المحافظات'!$D$5:$D$44,MATCH($E2424,'المحافظات'!$A$5:$A$44,0)),0),0)))</f>
        <v/>
      </c>
      <c r="O2424" s="18">
        <f>IF(AND(B2424&amp;""="",F2424&amp;""=""),"",IF(I2424="تم التسليم",K2424+L2424-M2424-N2424,IF(I2424="مرتجع",-N2424,IF(I2424="ملغي",0,""))))</f>
        <v/>
      </c>
      <c r="P2424" s="6">
        <f>IF(AND(B2424&amp;""="",F2424&amp;""=""),"",IF(NOT(ISNUMBER(MATCH(F2424,'المنتجات'!$A$5:$A$204,0))),"كود المنتج غير معروف",IF(NOT(ISNUMBER(MATCH(E2424,'المحافظات'!$A$5:$A$44,0))),"المنطقة غير معروفة",IF(K2424&lt;0,"الخصم أكبر من قيمة الطلب",IF(I2424&amp;""="","اكتب الحالة","")))))</f>
        <v/>
      </c>
    </row>
    <row r="2425">
      <c r="A2425" s="17" t="n"/>
      <c r="B2425" s="5" t="n"/>
      <c r="C2425" s="5" t="n"/>
      <c r="D2425" s="13" t="n"/>
      <c r="E2425" s="5" t="n"/>
      <c r="F2425" s="5" t="n"/>
      <c r="G2425" s="15" t="n"/>
      <c r="H2425" s="14" t="n"/>
      <c r="I2425" s="5" t="n"/>
      <c r="J2425" s="6">
        <f>IF(AND(B2425&amp;""="",F2425&amp;""=""),"",IFERROR(INDEX('المنتجات'!$B$5:$B$204,MATCH($F2425,'المنتجات'!$A$5:$A$204,0))&amp;"",""))</f>
        <v/>
      </c>
      <c r="K2425" s="18">
        <f>IF(AND(B2425&amp;""="",F2425&amp;""=""),"",IFERROR(INDEX('المنتجات'!$D$5:$D$204,MATCH($F2425,'المنتجات'!$A$5:$A$204,0))*G2425-H2425,0))</f>
        <v/>
      </c>
      <c r="L2425" s="18">
        <f>IF(AND(B2425&amp;""="",F2425&amp;""=""),"",IF(I2425="تم التسليم",IFERROR(INDEX('المحافظات'!$B$5:$B$44,MATCH($E2425,'المحافظات'!$A$5:$A$44,0)),0),0))</f>
        <v/>
      </c>
      <c r="M2425" s="18">
        <f>IF(AND(B2425&amp;""="",F2425&amp;""=""),"",IFERROR(INDEX('المنتجات'!$C$5:$C$204,MATCH($F2425,'المنتجات'!$A$5:$A$204,0))*G2425,0))</f>
        <v/>
      </c>
      <c r="N2425" s="18">
        <f>IF(AND(B2425&amp;""="",F2425&amp;""=""),"",IF(I2425="تم التسليم",IFERROR(INDEX('المحافظات'!$C$5:$C$44,MATCH($E2425,'المحافظات'!$A$5:$A$44,0)),0),IF(I2425="مرتجع",IFERROR(INDEX('المحافظات'!$D$5:$D$44,MATCH($E2425,'المحافظات'!$A$5:$A$44,0)),0),0)))</f>
        <v/>
      </c>
      <c r="O2425" s="18">
        <f>IF(AND(B2425&amp;""="",F2425&amp;""=""),"",IF(I2425="تم التسليم",K2425+L2425-M2425-N2425,IF(I2425="مرتجع",-N2425,IF(I2425="ملغي",0,""))))</f>
        <v/>
      </c>
      <c r="P2425" s="6">
        <f>IF(AND(B2425&amp;""="",F2425&amp;""=""),"",IF(NOT(ISNUMBER(MATCH(F2425,'المنتجات'!$A$5:$A$204,0))),"كود المنتج غير معروف",IF(NOT(ISNUMBER(MATCH(E2425,'المحافظات'!$A$5:$A$44,0))),"المنطقة غير معروفة",IF(K2425&lt;0,"الخصم أكبر من قيمة الطلب",IF(I2425&amp;""="","اكتب الحالة","")))))</f>
        <v/>
      </c>
    </row>
    <row r="2426">
      <c r="A2426" s="17" t="n"/>
      <c r="B2426" s="5" t="n"/>
      <c r="C2426" s="5" t="n"/>
      <c r="D2426" s="13" t="n"/>
      <c r="E2426" s="5" t="n"/>
      <c r="F2426" s="5" t="n"/>
      <c r="G2426" s="15" t="n"/>
      <c r="H2426" s="14" t="n"/>
      <c r="I2426" s="5" t="n"/>
      <c r="J2426" s="6">
        <f>IF(AND(B2426&amp;""="",F2426&amp;""=""),"",IFERROR(INDEX('المنتجات'!$B$5:$B$204,MATCH($F2426,'المنتجات'!$A$5:$A$204,0))&amp;"",""))</f>
        <v/>
      </c>
      <c r="K2426" s="18">
        <f>IF(AND(B2426&amp;""="",F2426&amp;""=""),"",IFERROR(INDEX('المنتجات'!$D$5:$D$204,MATCH($F2426,'المنتجات'!$A$5:$A$204,0))*G2426-H2426,0))</f>
        <v/>
      </c>
      <c r="L2426" s="18">
        <f>IF(AND(B2426&amp;""="",F2426&amp;""=""),"",IF(I2426="تم التسليم",IFERROR(INDEX('المحافظات'!$B$5:$B$44,MATCH($E2426,'المحافظات'!$A$5:$A$44,0)),0),0))</f>
        <v/>
      </c>
      <c r="M2426" s="18">
        <f>IF(AND(B2426&amp;""="",F2426&amp;""=""),"",IFERROR(INDEX('المنتجات'!$C$5:$C$204,MATCH($F2426,'المنتجات'!$A$5:$A$204,0))*G2426,0))</f>
        <v/>
      </c>
      <c r="N2426" s="18">
        <f>IF(AND(B2426&amp;""="",F2426&amp;""=""),"",IF(I2426="تم التسليم",IFERROR(INDEX('المحافظات'!$C$5:$C$44,MATCH($E2426,'المحافظات'!$A$5:$A$44,0)),0),IF(I2426="مرتجع",IFERROR(INDEX('المحافظات'!$D$5:$D$44,MATCH($E2426,'المحافظات'!$A$5:$A$44,0)),0),0)))</f>
        <v/>
      </c>
      <c r="O2426" s="18">
        <f>IF(AND(B2426&amp;""="",F2426&amp;""=""),"",IF(I2426="تم التسليم",K2426+L2426-M2426-N2426,IF(I2426="مرتجع",-N2426,IF(I2426="ملغي",0,""))))</f>
        <v/>
      </c>
      <c r="P2426" s="6">
        <f>IF(AND(B2426&amp;""="",F2426&amp;""=""),"",IF(NOT(ISNUMBER(MATCH(F2426,'المنتجات'!$A$5:$A$204,0))),"كود المنتج غير معروف",IF(NOT(ISNUMBER(MATCH(E2426,'المحافظات'!$A$5:$A$44,0))),"المنطقة غير معروفة",IF(K2426&lt;0,"الخصم أكبر من قيمة الطلب",IF(I2426&amp;""="","اكتب الحالة","")))))</f>
        <v/>
      </c>
    </row>
    <row r="2427">
      <c r="A2427" s="17" t="n"/>
      <c r="B2427" s="5" t="n"/>
      <c r="C2427" s="5" t="n"/>
      <c r="D2427" s="13" t="n"/>
      <c r="E2427" s="5" t="n"/>
      <c r="F2427" s="5" t="n"/>
      <c r="G2427" s="15" t="n"/>
      <c r="H2427" s="14" t="n"/>
      <c r="I2427" s="5" t="n"/>
      <c r="J2427" s="6">
        <f>IF(AND(B2427&amp;""="",F2427&amp;""=""),"",IFERROR(INDEX('المنتجات'!$B$5:$B$204,MATCH($F2427,'المنتجات'!$A$5:$A$204,0))&amp;"",""))</f>
        <v/>
      </c>
      <c r="K2427" s="18">
        <f>IF(AND(B2427&amp;""="",F2427&amp;""=""),"",IFERROR(INDEX('المنتجات'!$D$5:$D$204,MATCH($F2427,'المنتجات'!$A$5:$A$204,0))*G2427-H2427,0))</f>
        <v/>
      </c>
      <c r="L2427" s="18">
        <f>IF(AND(B2427&amp;""="",F2427&amp;""=""),"",IF(I2427="تم التسليم",IFERROR(INDEX('المحافظات'!$B$5:$B$44,MATCH($E2427,'المحافظات'!$A$5:$A$44,0)),0),0))</f>
        <v/>
      </c>
      <c r="M2427" s="18">
        <f>IF(AND(B2427&amp;""="",F2427&amp;""=""),"",IFERROR(INDEX('المنتجات'!$C$5:$C$204,MATCH($F2427,'المنتجات'!$A$5:$A$204,0))*G2427,0))</f>
        <v/>
      </c>
      <c r="N2427" s="18">
        <f>IF(AND(B2427&amp;""="",F2427&amp;""=""),"",IF(I2427="تم التسليم",IFERROR(INDEX('المحافظات'!$C$5:$C$44,MATCH($E2427,'المحافظات'!$A$5:$A$44,0)),0),IF(I2427="مرتجع",IFERROR(INDEX('المحافظات'!$D$5:$D$44,MATCH($E2427,'المحافظات'!$A$5:$A$44,0)),0),0)))</f>
        <v/>
      </c>
      <c r="O2427" s="18">
        <f>IF(AND(B2427&amp;""="",F2427&amp;""=""),"",IF(I2427="تم التسليم",K2427+L2427-M2427-N2427,IF(I2427="مرتجع",-N2427,IF(I2427="ملغي",0,""))))</f>
        <v/>
      </c>
      <c r="P2427" s="6">
        <f>IF(AND(B2427&amp;""="",F2427&amp;""=""),"",IF(NOT(ISNUMBER(MATCH(F2427,'المنتجات'!$A$5:$A$204,0))),"كود المنتج غير معروف",IF(NOT(ISNUMBER(MATCH(E2427,'المحافظات'!$A$5:$A$44,0))),"المنطقة غير معروفة",IF(K2427&lt;0,"الخصم أكبر من قيمة الطلب",IF(I2427&amp;""="","اكتب الحالة","")))))</f>
        <v/>
      </c>
    </row>
    <row r="2428">
      <c r="A2428" s="17" t="n"/>
      <c r="B2428" s="5" t="n"/>
      <c r="C2428" s="5" t="n"/>
      <c r="D2428" s="13" t="n"/>
      <c r="E2428" s="5" t="n"/>
      <c r="F2428" s="5" t="n"/>
      <c r="G2428" s="15" t="n"/>
      <c r="H2428" s="14" t="n"/>
      <c r="I2428" s="5" t="n"/>
      <c r="J2428" s="6">
        <f>IF(AND(B2428&amp;""="",F2428&amp;""=""),"",IFERROR(INDEX('المنتجات'!$B$5:$B$204,MATCH($F2428,'المنتجات'!$A$5:$A$204,0))&amp;"",""))</f>
        <v/>
      </c>
      <c r="K2428" s="18">
        <f>IF(AND(B2428&amp;""="",F2428&amp;""=""),"",IFERROR(INDEX('المنتجات'!$D$5:$D$204,MATCH($F2428,'المنتجات'!$A$5:$A$204,0))*G2428-H2428,0))</f>
        <v/>
      </c>
      <c r="L2428" s="18">
        <f>IF(AND(B2428&amp;""="",F2428&amp;""=""),"",IF(I2428="تم التسليم",IFERROR(INDEX('المحافظات'!$B$5:$B$44,MATCH($E2428,'المحافظات'!$A$5:$A$44,0)),0),0))</f>
        <v/>
      </c>
      <c r="M2428" s="18">
        <f>IF(AND(B2428&amp;""="",F2428&amp;""=""),"",IFERROR(INDEX('المنتجات'!$C$5:$C$204,MATCH($F2428,'المنتجات'!$A$5:$A$204,0))*G2428,0))</f>
        <v/>
      </c>
      <c r="N2428" s="18">
        <f>IF(AND(B2428&amp;""="",F2428&amp;""=""),"",IF(I2428="تم التسليم",IFERROR(INDEX('المحافظات'!$C$5:$C$44,MATCH($E2428,'المحافظات'!$A$5:$A$44,0)),0),IF(I2428="مرتجع",IFERROR(INDEX('المحافظات'!$D$5:$D$44,MATCH($E2428,'المحافظات'!$A$5:$A$44,0)),0),0)))</f>
        <v/>
      </c>
      <c r="O2428" s="18">
        <f>IF(AND(B2428&amp;""="",F2428&amp;""=""),"",IF(I2428="تم التسليم",K2428+L2428-M2428-N2428,IF(I2428="مرتجع",-N2428,IF(I2428="ملغي",0,""))))</f>
        <v/>
      </c>
      <c r="P2428" s="6">
        <f>IF(AND(B2428&amp;""="",F2428&amp;""=""),"",IF(NOT(ISNUMBER(MATCH(F2428,'المنتجات'!$A$5:$A$204,0))),"كود المنتج غير معروف",IF(NOT(ISNUMBER(MATCH(E2428,'المحافظات'!$A$5:$A$44,0))),"المنطقة غير معروفة",IF(K2428&lt;0,"الخصم أكبر من قيمة الطلب",IF(I2428&amp;""="","اكتب الحالة","")))))</f>
        <v/>
      </c>
    </row>
    <row r="2429">
      <c r="A2429" s="17" t="n"/>
      <c r="B2429" s="5" t="n"/>
      <c r="C2429" s="5" t="n"/>
      <c r="D2429" s="13" t="n"/>
      <c r="E2429" s="5" t="n"/>
      <c r="F2429" s="5" t="n"/>
      <c r="G2429" s="15" t="n"/>
      <c r="H2429" s="14" t="n"/>
      <c r="I2429" s="5" t="n"/>
      <c r="J2429" s="6">
        <f>IF(AND(B2429&amp;""="",F2429&amp;""=""),"",IFERROR(INDEX('المنتجات'!$B$5:$B$204,MATCH($F2429,'المنتجات'!$A$5:$A$204,0))&amp;"",""))</f>
        <v/>
      </c>
      <c r="K2429" s="18">
        <f>IF(AND(B2429&amp;""="",F2429&amp;""=""),"",IFERROR(INDEX('المنتجات'!$D$5:$D$204,MATCH($F2429,'المنتجات'!$A$5:$A$204,0))*G2429-H2429,0))</f>
        <v/>
      </c>
      <c r="L2429" s="18">
        <f>IF(AND(B2429&amp;""="",F2429&amp;""=""),"",IF(I2429="تم التسليم",IFERROR(INDEX('المحافظات'!$B$5:$B$44,MATCH($E2429,'المحافظات'!$A$5:$A$44,0)),0),0))</f>
        <v/>
      </c>
      <c r="M2429" s="18">
        <f>IF(AND(B2429&amp;""="",F2429&amp;""=""),"",IFERROR(INDEX('المنتجات'!$C$5:$C$204,MATCH($F2429,'المنتجات'!$A$5:$A$204,0))*G2429,0))</f>
        <v/>
      </c>
      <c r="N2429" s="18">
        <f>IF(AND(B2429&amp;""="",F2429&amp;""=""),"",IF(I2429="تم التسليم",IFERROR(INDEX('المحافظات'!$C$5:$C$44,MATCH($E2429,'المحافظات'!$A$5:$A$44,0)),0),IF(I2429="مرتجع",IFERROR(INDEX('المحافظات'!$D$5:$D$44,MATCH($E2429,'المحافظات'!$A$5:$A$44,0)),0),0)))</f>
        <v/>
      </c>
      <c r="O2429" s="18">
        <f>IF(AND(B2429&amp;""="",F2429&amp;""=""),"",IF(I2429="تم التسليم",K2429+L2429-M2429-N2429,IF(I2429="مرتجع",-N2429,IF(I2429="ملغي",0,""))))</f>
        <v/>
      </c>
      <c r="P2429" s="6">
        <f>IF(AND(B2429&amp;""="",F2429&amp;""=""),"",IF(NOT(ISNUMBER(MATCH(F2429,'المنتجات'!$A$5:$A$204,0))),"كود المنتج غير معروف",IF(NOT(ISNUMBER(MATCH(E2429,'المحافظات'!$A$5:$A$44,0))),"المنطقة غير معروفة",IF(K2429&lt;0,"الخصم أكبر من قيمة الطلب",IF(I2429&amp;""="","اكتب الحالة","")))))</f>
        <v/>
      </c>
    </row>
    <row r="2430">
      <c r="A2430" s="17" t="n"/>
      <c r="B2430" s="5" t="n"/>
      <c r="C2430" s="5" t="n"/>
      <c r="D2430" s="13" t="n"/>
      <c r="E2430" s="5" t="n"/>
      <c r="F2430" s="5" t="n"/>
      <c r="G2430" s="15" t="n"/>
      <c r="H2430" s="14" t="n"/>
      <c r="I2430" s="5" t="n"/>
      <c r="J2430" s="6">
        <f>IF(AND(B2430&amp;""="",F2430&amp;""=""),"",IFERROR(INDEX('المنتجات'!$B$5:$B$204,MATCH($F2430,'المنتجات'!$A$5:$A$204,0))&amp;"",""))</f>
        <v/>
      </c>
      <c r="K2430" s="18">
        <f>IF(AND(B2430&amp;""="",F2430&amp;""=""),"",IFERROR(INDEX('المنتجات'!$D$5:$D$204,MATCH($F2430,'المنتجات'!$A$5:$A$204,0))*G2430-H2430,0))</f>
        <v/>
      </c>
      <c r="L2430" s="18">
        <f>IF(AND(B2430&amp;""="",F2430&amp;""=""),"",IF(I2430="تم التسليم",IFERROR(INDEX('المحافظات'!$B$5:$B$44,MATCH($E2430,'المحافظات'!$A$5:$A$44,0)),0),0))</f>
        <v/>
      </c>
      <c r="M2430" s="18">
        <f>IF(AND(B2430&amp;""="",F2430&amp;""=""),"",IFERROR(INDEX('المنتجات'!$C$5:$C$204,MATCH($F2430,'المنتجات'!$A$5:$A$204,0))*G2430,0))</f>
        <v/>
      </c>
      <c r="N2430" s="18">
        <f>IF(AND(B2430&amp;""="",F2430&amp;""=""),"",IF(I2430="تم التسليم",IFERROR(INDEX('المحافظات'!$C$5:$C$44,MATCH($E2430,'المحافظات'!$A$5:$A$44,0)),0),IF(I2430="مرتجع",IFERROR(INDEX('المحافظات'!$D$5:$D$44,MATCH($E2430,'المحافظات'!$A$5:$A$44,0)),0),0)))</f>
        <v/>
      </c>
      <c r="O2430" s="18">
        <f>IF(AND(B2430&amp;""="",F2430&amp;""=""),"",IF(I2430="تم التسليم",K2430+L2430-M2430-N2430,IF(I2430="مرتجع",-N2430,IF(I2430="ملغي",0,""))))</f>
        <v/>
      </c>
      <c r="P2430" s="6">
        <f>IF(AND(B2430&amp;""="",F2430&amp;""=""),"",IF(NOT(ISNUMBER(MATCH(F2430,'المنتجات'!$A$5:$A$204,0))),"كود المنتج غير معروف",IF(NOT(ISNUMBER(MATCH(E2430,'المحافظات'!$A$5:$A$44,0))),"المنطقة غير معروفة",IF(K2430&lt;0,"الخصم أكبر من قيمة الطلب",IF(I2430&amp;""="","اكتب الحالة","")))))</f>
        <v/>
      </c>
    </row>
    <row r="2431">
      <c r="A2431" s="17" t="n"/>
      <c r="B2431" s="5" t="n"/>
      <c r="C2431" s="5" t="n"/>
      <c r="D2431" s="13" t="n"/>
      <c r="E2431" s="5" t="n"/>
      <c r="F2431" s="5" t="n"/>
      <c r="G2431" s="15" t="n"/>
      <c r="H2431" s="14" t="n"/>
      <c r="I2431" s="5" t="n"/>
      <c r="J2431" s="6">
        <f>IF(AND(B2431&amp;""="",F2431&amp;""=""),"",IFERROR(INDEX('المنتجات'!$B$5:$B$204,MATCH($F2431,'المنتجات'!$A$5:$A$204,0))&amp;"",""))</f>
        <v/>
      </c>
      <c r="K2431" s="18">
        <f>IF(AND(B2431&amp;""="",F2431&amp;""=""),"",IFERROR(INDEX('المنتجات'!$D$5:$D$204,MATCH($F2431,'المنتجات'!$A$5:$A$204,0))*G2431-H2431,0))</f>
        <v/>
      </c>
      <c r="L2431" s="18">
        <f>IF(AND(B2431&amp;""="",F2431&amp;""=""),"",IF(I2431="تم التسليم",IFERROR(INDEX('المحافظات'!$B$5:$B$44,MATCH($E2431,'المحافظات'!$A$5:$A$44,0)),0),0))</f>
        <v/>
      </c>
      <c r="M2431" s="18">
        <f>IF(AND(B2431&amp;""="",F2431&amp;""=""),"",IFERROR(INDEX('المنتجات'!$C$5:$C$204,MATCH($F2431,'المنتجات'!$A$5:$A$204,0))*G2431,0))</f>
        <v/>
      </c>
      <c r="N2431" s="18">
        <f>IF(AND(B2431&amp;""="",F2431&amp;""=""),"",IF(I2431="تم التسليم",IFERROR(INDEX('المحافظات'!$C$5:$C$44,MATCH($E2431,'المحافظات'!$A$5:$A$44,0)),0),IF(I2431="مرتجع",IFERROR(INDEX('المحافظات'!$D$5:$D$44,MATCH($E2431,'المحافظات'!$A$5:$A$44,0)),0),0)))</f>
        <v/>
      </c>
      <c r="O2431" s="18">
        <f>IF(AND(B2431&amp;""="",F2431&amp;""=""),"",IF(I2431="تم التسليم",K2431+L2431-M2431-N2431,IF(I2431="مرتجع",-N2431,IF(I2431="ملغي",0,""))))</f>
        <v/>
      </c>
      <c r="P2431" s="6">
        <f>IF(AND(B2431&amp;""="",F2431&amp;""=""),"",IF(NOT(ISNUMBER(MATCH(F2431,'المنتجات'!$A$5:$A$204,0))),"كود المنتج غير معروف",IF(NOT(ISNUMBER(MATCH(E2431,'المحافظات'!$A$5:$A$44,0))),"المنطقة غير معروفة",IF(K2431&lt;0,"الخصم أكبر من قيمة الطلب",IF(I2431&amp;""="","اكتب الحالة","")))))</f>
        <v/>
      </c>
    </row>
    <row r="2432">
      <c r="A2432" s="17" t="n"/>
      <c r="B2432" s="5" t="n"/>
      <c r="C2432" s="5" t="n"/>
      <c r="D2432" s="13" t="n"/>
      <c r="E2432" s="5" t="n"/>
      <c r="F2432" s="5" t="n"/>
      <c r="G2432" s="15" t="n"/>
      <c r="H2432" s="14" t="n"/>
      <c r="I2432" s="5" t="n"/>
      <c r="J2432" s="6">
        <f>IF(AND(B2432&amp;""="",F2432&amp;""=""),"",IFERROR(INDEX('المنتجات'!$B$5:$B$204,MATCH($F2432,'المنتجات'!$A$5:$A$204,0))&amp;"",""))</f>
        <v/>
      </c>
      <c r="K2432" s="18">
        <f>IF(AND(B2432&amp;""="",F2432&amp;""=""),"",IFERROR(INDEX('المنتجات'!$D$5:$D$204,MATCH($F2432,'المنتجات'!$A$5:$A$204,0))*G2432-H2432,0))</f>
        <v/>
      </c>
      <c r="L2432" s="18">
        <f>IF(AND(B2432&amp;""="",F2432&amp;""=""),"",IF(I2432="تم التسليم",IFERROR(INDEX('المحافظات'!$B$5:$B$44,MATCH($E2432,'المحافظات'!$A$5:$A$44,0)),0),0))</f>
        <v/>
      </c>
      <c r="M2432" s="18">
        <f>IF(AND(B2432&amp;""="",F2432&amp;""=""),"",IFERROR(INDEX('المنتجات'!$C$5:$C$204,MATCH($F2432,'المنتجات'!$A$5:$A$204,0))*G2432,0))</f>
        <v/>
      </c>
      <c r="N2432" s="18">
        <f>IF(AND(B2432&amp;""="",F2432&amp;""=""),"",IF(I2432="تم التسليم",IFERROR(INDEX('المحافظات'!$C$5:$C$44,MATCH($E2432,'المحافظات'!$A$5:$A$44,0)),0),IF(I2432="مرتجع",IFERROR(INDEX('المحافظات'!$D$5:$D$44,MATCH($E2432,'المحافظات'!$A$5:$A$44,0)),0),0)))</f>
        <v/>
      </c>
      <c r="O2432" s="18">
        <f>IF(AND(B2432&amp;""="",F2432&amp;""=""),"",IF(I2432="تم التسليم",K2432+L2432-M2432-N2432,IF(I2432="مرتجع",-N2432,IF(I2432="ملغي",0,""))))</f>
        <v/>
      </c>
      <c r="P2432" s="6">
        <f>IF(AND(B2432&amp;""="",F2432&amp;""=""),"",IF(NOT(ISNUMBER(MATCH(F2432,'المنتجات'!$A$5:$A$204,0))),"كود المنتج غير معروف",IF(NOT(ISNUMBER(MATCH(E2432,'المحافظات'!$A$5:$A$44,0))),"المنطقة غير معروفة",IF(K2432&lt;0,"الخصم أكبر من قيمة الطلب",IF(I2432&amp;""="","اكتب الحالة","")))))</f>
        <v/>
      </c>
    </row>
    <row r="2433">
      <c r="A2433" s="17" t="n"/>
      <c r="B2433" s="5" t="n"/>
      <c r="C2433" s="5" t="n"/>
      <c r="D2433" s="13" t="n"/>
      <c r="E2433" s="5" t="n"/>
      <c r="F2433" s="5" t="n"/>
      <c r="G2433" s="15" t="n"/>
      <c r="H2433" s="14" t="n"/>
      <c r="I2433" s="5" t="n"/>
      <c r="J2433" s="6">
        <f>IF(AND(B2433&amp;""="",F2433&amp;""=""),"",IFERROR(INDEX('المنتجات'!$B$5:$B$204,MATCH($F2433,'المنتجات'!$A$5:$A$204,0))&amp;"",""))</f>
        <v/>
      </c>
      <c r="K2433" s="18">
        <f>IF(AND(B2433&amp;""="",F2433&amp;""=""),"",IFERROR(INDEX('المنتجات'!$D$5:$D$204,MATCH($F2433,'المنتجات'!$A$5:$A$204,0))*G2433-H2433,0))</f>
        <v/>
      </c>
      <c r="L2433" s="18">
        <f>IF(AND(B2433&amp;""="",F2433&amp;""=""),"",IF(I2433="تم التسليم",IFERROR(INDEX('المحافظات'!$B$5:$B$44,MATCH($E2433,'المحافظات'!$A$5:$A$44,0)),0),0))</f>
        <v/>
      </c>
      <c r="M2433" s="18">
        <f>IF(AND(B2433&amp;""="",F2433&amp;""=""),"",IFERROR(INDEX('المنتجات'!$C$5:$C$204,MATCH($F2433,'المنتجات'!$A$5:$A$204,0))*G2433,0))</f>
        <v/>
      </c>
      <c r="N2433" s="18">
        <f>IF(AND(B2433&amp;""="",F2433&amp;""=""),"",IF(I2433="تم التسليم",IFERROR(INDEX('المحافظات'!$C$5:$C$44,MATCH($E2433,'المحافظات'!$A$5:$A$44,0)),0),IF(I2433="مرتجع",IFERROR(INDEX('المحافظات'!$D$5:$D$44,MATCH($E2433,'المحافظات'!$A$5:$A$44,0)),0),0)))</f>
        <v/>
      </c>
      <c r="O2433" s="18">
        <f>IF(AND(B2433&amp;""="",F2433&amp;""=""),"",IF(I2433="تم التسليم",K2433+L2433-M2433-N2433,IF(I2433="مرتجع",-N2433,IF(I2433="ملغي",0,""))))</f>
        <v/>
      </c>
      <c r="P2433" s="6">
        <f>IF(AND(B2433&amp;""="",F2433&amp;""=""),"",IF(NOT(ISNUMBER(MATCH(F2433,'المنتجات'!$A$5:$A$204,0))),"كود المنتج غير معروف",IF(NOT(ISNUMBER(MATCH(E2433,'المحافظات'!$A$5:$A$44,0))),"المنطقة غير معروفة",IF(K2433&lt;0,"الخصم أكبر من قيمة الطلب",IF(I2433&amp;""="","اكتب الحالة","")))))</f>
        <v/>
      </c>
    </row>
    <row r="2434">
      <c r="A2434" s="17" t="n"/>
      <c r="B2434" s="5" t="n"/>
      <c r="C2434" s="5" t="n"/>
      <c r="D2434" s="13" t="n"/>
      <c r="E2434" s="5" t="n"/>
      <c r="F2434" s="5" t="n"/>
      <c r="G2434" s="15" t="n"/>
      <c r="H2434" s="14" t="n"/>
      <c r="I2434" s="5" t="n"/>
      <c r="J2434" s="6">
        <f>IF(AND(B2434&amp;""="",F2434&amp;""=""),"",IFERROR(INDEX('المنتجات'!$B$5:$B$204,MATCH($F2434,'المنتجات'!$A$5:$A$204,0))&amp;"",""))</f>
        <v/>
      </c>
      <c r="K2434" s="18">
        <f>IF(AND(B2434&amp;""="",F2434&amp;""=""),"",IFERROR(INDEX('المنتجات'!$D$5:$D$204,MATCH($F2434,'المنتجات'!$A$5:$A$204,0))*G2434-H2434,0))</f>
        <v/>
      </c>
      <c r="L2434" s="18">
        <f>IF(AND(B2434&amp;""="",F2434&amp;""=""),"",IF(I2434="تم التسليم",IFERROR(INDEX('المحافظات'!$B$5:$B$44,MATCH($E2434,'المحافظات'!$A$5:$A$44,0)),0),0))</f>
        <v/>
      </c>
      <c r="M2434" s="18">
        <f>IF(AND(B2434&amp;""="",F2434&amp;""=""),"",IFERROR(INDEX('المنتجات'!$C$5:$C$204,MATCH($F2434,'المنتجات'!$A$5:$A$204,0))*G2434,0))</f>
        <v/>
      </c>
      <c r="N2434" s="18">
        <f>IF(AND(B2434&amp;""="",F2434&amp;""=""),"",IF(I2434="تم التسليم",IFERROR(INDEX('المحافظات'!$C$5:$C$44,MATCH($E2434,'المحافظات'!$A$5:$A$44,0)),0),IF(I2434="مرتجع",IFERROR(INDEX('المحافظات'!$D$5:$D$44,MATCH($E2434,'المحافظات'!$A$5:$A$44,0)),0),0)))</f>
        <v/>
      </c>
      <c r="O2434" s="18">
        <f>IF(AND(B2434&amp;""="",F2434&amp;""=""),"",IF(I2434="تم التسليم",K2434+L2434-M2434-N2434,IF(I2434="مرتجع",-N2434,IF(I2434="ملغي",0,""))))</f>
        <v/>
      </c>
      <c r="P2434" s="6">
        <f>IF(AND(B2434&amp;""="",F2434&amp;""=""),"",IF(NOT(ISNUMBER(MATCH(F2434,'المنتجات'!$A$5:$A$204,0))),"كود المنتج غير معروف",IF(NOT(ISNUMBER(MATCH(E2434,'المحافظات'!$A$5:$A$44,0))),"المنطقة غير معروفة",IF(K2434&lt;0,"الخصم أكبر من قيمة الطلب",IF(I2434&amp;""="","اكتب الحالة","")))))</f>
        <v/>
      </c>
    </row>
    <row r="2435">
      <c r="A2435" s="17" t="n"/>
      <c r="B2435" s="5" t="n"/>
      <c r="C2435" s="5" t="n"/>
      <c r="D2435" s="13" t="n"/>
      <c r="E2435" s="5" t="n"/>
      <c r="F2435" s="5" t="n"/>
      <c r="G2435" s="15" t="n"/>
      <c r="H2435" s="14" t="n"/>
      <c r="I2435" s="5" t="n"/>
      <c r="J2435" s="6">
        <f>IF(AND(B2435&amp;""="",F2435&amp;""=""),"",IFERROR(INDEX('المنتجات'!$B$5:$B$204,MATCH($F2435,'المنتجات'!$A$5:$A$204,0))&amp;"",""))</f>
        <v/>
      </c>
      <c r="K2435" s="18">
        <f>IF(AND(B2435&amp;""="",F2435&amp;""=""),"",IFERROR(INDEX('المنتجات'!$D$5:$D$204,MATCH($F2435,'المنتجات'!$A$5:$A$204,0))*G2435-H2435,0))</f>
        <v/>
      </c>
      <c r="L2435" s="18">
        <f>IF(AND(B2435&amp;""="",F2435&amp;""=""),"",IF(I2435="تم التسليم",IFERROR(INDEX('المحافظات'!$B$5:$B$44,MATCH($E2435,'المحافظات'!$A$5:$A$44,0)),0),0))</f>
        <v/>
      </c>
      <c r="M2435" s="18">
        <f>IF(AND(B2435&amp;""="",F2435&amp;""=""),"",IFERROR(INDEX('المنتجات'!$C$5:$C$204,MATCH($F2435,'المنتجات'!$A$5:$A$204,0))*G2435,0))</f>
        <v/>
      </c>
      <c r="N2435" s="18">
        <f>IF(AND(B2435&amp;""="",F2435&amp;""=""),"",IF(I2435="تم التسليم",IFERROR(INDEX('المحافظات'!$C$5:$C$44,MATCH($E2435,'المحافظات'!$A$5:$A$44,0)),0),IF(I2435="مرتجع",IFERROR(INDEX('المحافظات'!$D$5:$D$44,MATCH($E2435,'المحافظات'!$A$5:$A$44,0)),0),0)))</f>
        <v/>
      </c>
      <c r="O2435" s="18">
        <f>IF(AND(B2435&amp;""="",F2435&amp;""=""),"",IF(I2435="تم التسليم",K2435+L2435-M2435-N2435,IF(I2435="مرتجع",-N2435,IF(I2435="ملغي",0,""))))</f>
        <v/>
      </c>
      <c r="P2435" s="6">
        <f>IF(AND(B2435&amp;""="",F2435&amp;""=""),"",IF(NOT(ISNUMBER(MATCH(F2435,'المنتجات'!$A$5:$A$204,0))),"كود المنتج غير معروف",IF(NOT(ISNUMBER(MATCH(E2435,'المحافظات'!$A$5:$A$44,0))),"المنطقة غير معروفة",IF(K2435&lt;0,"الخصم أكبر من قيمة الطلب",IF(I2435&amp;""="","اكتب الحالة","")))))</f>
        <v/>
      </c>
    </row>
    <row r="2436">
      <c r="A2436" s="17" t="n"/>
      <c r="B2436" s="5" t="n"/>
      <c r="C2436" s="5" t="n"/>
      <c r="D2436" s="13" t="n"/>
      <c r="E2436" s="5" t="n"/>
      <c r="F2436" s="5" t="n"/>
      <c r="G2436" s="15" t="n"/>
      <c r="H2436" s="14" t="n"/>
      <c r="I2436" s="5" t="n"/>
      <c r="J2436" s="6">
        <f>IF(AND(B2436&amp;""="",F2436&amp;""=""),"",IFERROR(INDEX('المنتجات'!$B$5:$B$204,MATCH($F2436,'المنتجات'!$A$5:$A$204,0))&amp;"",""))</f>
        <v/>
      </c>
      <c r="K2436" s="18">
        <f>IF(AND(B2436&amp;""="",F2436&amp;""=""),"",IFERROR(INDEX('المنتجات'!$D$5:$D$204,MATCH($F2436,'المنتجات'!$A$5:$A$204,0))*G2436-H2436,0))</f>
        <v/>
      </c>
      <c r="L2436" s="18">
        <f>IF(AND(B2436&amp;""="",F2436&amp;""=""),"",IF(I2436="تم التسليم",IFERROR(INDEX('المحافظات'!$B$5:$B$44,MATCH($E2436,'المحافظات'!$A$5:$A$44,0)),0),0))</f>
        <v/>
      </c>
      <c r="M2436" s="18">
        <f>IF(AND(B2436&amp;""="",F2436&amp;""=""),"",IFERROR(INDEX('المنتجات'!$C$5:$C$204,MATCH($F2436,'المنتجات'!$A$5:$A$204,0))*G2436,0))</f>
        <v/>
      </c>
      <c r="N2436" s="18">
        <f>IF(AND(B2436&amp;""="",F2436&amp;""=""),"",IF(I2436="تم التسليم",IFERROR(INDEX('المحافظات'!$C$5:$C$44,MATCH($E2436,'المحافظات'!$A$5:$A$44,0)),0),IF(I2436="مرتجع",IFERROR(INDEX('المحافظات'!$D$5:$D$44,MATCH($E2436,'المحافظات'!$A$5:$A$44,0)),0),0)))</f>
        <v/>
      </c>
      <c r="O2436" s="18">
        <f>IF(AND(B2436&amp;""="",F2436&amp;""=""),"",IF(I2436="تم التسليم",K2436+L2436-M2436-N2436,IF(I2436="مرتجع",-N2436,IF(I2436="ملغي",0,""))))</f>
        <v/>
      </c>
      <c r="P2436" s="6">
        <f>IF(AND(B2436&amp;""="",F2436&amp;""=""),"",IF(NOT(ISNUMBER(MATCH(F2436,'المنتجات'!$A$5:$A$204,0))),"كود المنتج غير معروف",IF(NOT(ISNUMBER(MATCH(E2436,'المحافظات'!$A$5:$A$44,0))),"المنطقة غير معروفة",IF(K2436&lt;0,"الخصم أكبر من قيمة الطلب",IF(I2436&amp;""="","اكتب الحالة","")))))</f>
        <v/>
      </c>
    </row>
    <row r="2437">
      <c r="A2437" s="17" t="n"/>
      <c r="B2437" s="5" t="n"/>
      <c r="C2437" s="5" t="n"/>
      <c r="D2437" s="13" t="n"/>
      <c r="E2437" s="5" t="n"/>
      <c r="F2437" s="5" t="n"/>
      <c r="G2437" s="15" t="n"/>
      <c r="H2437" s="14" t="n"/>
      <c r="I2437" s="5" t="n"/>
      <c r="J2437" s="6">
        <f>IF(AND(B2437&amp;""="",F2437&amp;""=""),"",IFERROR(INDEX('المنتجات'!$B$5:$B$204,MATCH($F2437,'المنتجات'!$A$5:$A$204,0))&amp;"",""))</f>
        <v/>
      </c>
      <c r="K2437" s="18">
        <f>IF(AND(B2437&amp;""="",F2437&amp;""=""),"",IFERROR(INDEX('المنتجات'!$D$5:$D$204,MATCH($F2437,'المنتجات'!$A$5:$A$204,0))*G2437-H2437,0))</f>
        <v/>
      </c>
      <c r="L2437" s="18">
        <f>IF(AND(B2437&amp;""="",F2437&amp;""=""),"",IF(I2437="تم التسليم",IFERROR(INDEX('المحافظات'!$B$5:$B$44,MATCH($E2437,'المحافظات'!$A$5:$A$44,0)),0),0))</f>
        <v/>
      </c>
      <c r="M2437" s="18">
        <f>IF(AND(B2437&amp;""="",F2437&amp;""=""),"",IFERROR(INDEX('المنتجات'!$C$5:$C$204,MATCH($F2437,'المنتجات'!$A$5:$A$204,0))*G2437,0))</f>
        <v/>
      </c>
      <c r="N2437" s="18">
        <f>IF(AND(B2437&amp;""="",F2437&amp;""=""),"",IF(I2437="تم التسليم",IFERROR(INDEX('المحافظات'!$C$5:$C$44,MATCH($E2437,'المحافظات'!$A$5:$A$44,0)),0),IF(I2437="مرتجع",IFERROR(INDEX('المحافظات'!$D$5:$D$44,MATCH($E2437,'المحافظات'!$A$5:$A$44,0)),0),0)))</f>
        <v/>
      </c>
      <c r="O2437" s="18">
        <f>IF(AND(B2437&amp;""="",F2437&amp;""=""),"",IF(I2437="تم التسليم",K2437+L2437-M2437-N2437,IF(I2437="مرتجع",-N2437,IF(I2437="ملغي",0,""))))</f>
        <v/>
      </c>
      <c r="P2437" s="6">
        <f>IF(AND(B2437&amp;""="",F2437&amp;""=""),"",IF(NOT(ISNUMBER(MATCH(F2437,'المنتجات'!$A$5:$A$204,0))),"كود المنتج غير معروف",IF(NOT(ISNUMBER(MATCH(E2437,'المحافظات'!$A$5:$A$44,0))),"المنطقة غير معروفة",IF(K2437&lt;0,"الخصم أكبر من قيمة الطلب",IF(I2437&amp;""="","اكتب الحالة","")))))</f>
        <v/>
      </c>
    </row>
    <row r="2438">
      <c r="A2438" s="17" t="n"/>
      <c r="B2438" s="5" t="n"/>
      <c r="C2438" s="5" t="n"/>
      <c r="D2438" s="13" t="n"/>
      <c r="E2438" s="5" t="n"/>
      <c r="F2438" s="5" t="n"/>
      <c r="G2438" s="15" t="n"/>
      <c r="H2438" s="14" t="n"/>
      <c r="I2438" s="5" t="n"/>
      <c r="J2438" s="6">
        <f>IF(AND(B2438&amp;""="",F2438&amp;""=""),"",IFERROR(INDEX('المنتجات'!$B$5:$B$204,MATCH($F2438,'المنتجات'!$A$5:$A$204,0))&amp;"",""))</f>
        <v/>
      </c>
      <c r="K2438" s="18">
        <f>IF(AND(B2438&amp;""="",F2438&amp;""=""),"",IFERROR(INDEX('المنتجات'!$D$5:$D$204,MATCH($F2438,'المنتجات'!$A$5:$A$204,0))*G2438-H2438,0))</f>
        <v/>
      </c>
      <c r="L2438" s="18">
        <f>IF(AND(B2438&amp;""="",F2438&amp;""=""),"",IF(I2438="تم التسليم",IFERROR(INDEX('المحافظات'!$B$5:$B$44,MATCH($E2438,'المحافظات'!$A$5:$A$44,0)),0),0))</f>
        <v/>
      </c>
      <c r="M2438" s="18">
        <f>IF(AND(B2438&amp;""="",F2438&amp;""=""),"",IFERROR(INDEX('المنتجات'!$C$5:$C$204,MATCH($F2438,'المنتجات'!$A$5:$A$204,0))*G2438,0))</f>
        <v/>
      </c>
      <c r="N2438" s="18">
        <f>IF(AND(B2438&amp;""="",F2438&amp;""=""),"",IF(I2438="تم التسليم",IFERROR(INDEX('المحافظات'!$C$5:$C$44,MATCH($E2438,'المحافظات'!$A$5:$A$44,0)),0),IF(I2438="مرتجع",IFERROR(INDEX('المحافظات'!$D$5:$D$44,MATCH($E2438,'المحافظات'!$A$5:$A$44,0)),0),0)))</f>
        <v/>
      </c>
      <c r="O2438" s="18">
        <f>IF(AND(B2438&amp;""="",F2438&amp;""=""),"",IF(I2438="تم التسليم",K2438+L2438-M2438-N2438,IF(I2438="مرتجع",-N2438,IF(I2438="ملغي",0,""))))</f>
        <v/>
      </c>
      <c r="P2438" s="6">
        <f>IF(AND(B2438&amp;""="",F2438&amp;""=""),"",IF(NOT(ISNUMBER(MATCH(F2438,'المنتجات'!$A$5:$A$204,0))),"كود المنتج غير معروف",IF(NOT(ISNUMBER(MATCH(E2438,'المحافظات'!$A$5:$A$44,0))),"المنطقة غير معروفة",IF(K2438&lt;0,"الخصم أكبر من قيمة الطلب",IF(I2438&amp;""="","اكتب الحالة","")))))</f>
        <v/>
      </c>
    </row>
    <row r="2439">
      <c r="A2439" s="17" t="n"/>
      <c r="B2439" s="5" t="n"/>
      <c r="C2439" s="5" t="n"/>
      <c r="D2439" s="13" t="n"/>
      <c r="E2439" s="5" t="n"/>
      <c r="F2439" s="5" t="n"/>
      <c r="G2439" s="15" t="n"/>
      <c r="H2439" s="14" t="n"/>
      <c r="I2439" s="5" t="n"/>
      <c r="J2439" s="6">
        <f>IF(AND(B2439&amp;""="",F2439&amp;""=""),"",IFERROR(INDEX('المنتجات'!$B$5:$B$204,MATCH($F2439,'المنتجات'!$A$5:$A$204,0))&amp;"",""))</f>
        <v/>
      </c>
      <c r="K2439" s="18">
        <f>IF(AND(B2439&amp;""="",F2439&amp;""=""),"",IFERROR(INDEX('المنتجات'!$D$5:$D$204,MATCH($F2439,'المنتجات'!$A$5:$A$204,0))*G2439-H2439,0))</f>
        <v/>
      </c>
      <c r="L2439" s="18">
        <f>IF(AND(B2439&amp;""="",F2439&amp;""=""),"",IF(I2439="تم التسليم",IFERROR(INDEX('المحافظات'!$B$5:$B$44,MATCH($E2439,'المحافظات'!$A$5:$A$44,0)),0),0))</f>
        <v/>
      </c>
      <c r="M2439" s="18">
        <f>IF(AND(B2439&amp;""="",F2439&amp;""=""),"",IFERROR(INDEX('المنتجات'!$C$5:$C$204,MATCH($F2439,'المنتجات'!$A$5:$A$204,0))*G2439,0))</f>
        <v/>
      </c>
      <c r="N2439" s="18">
        <f>IF(AND(B2439&amp;""="",F2439&amp;""=""),"",IF(I2439="تم التسليم",IFERROR(INDEX('المحافظات'!$C$5:$C$44,MATCH($E2439,'المحافظات'!$A$5:$A$44,0)),0),IF(I2439="مرتجع",IFERROR(INDEX('المحافظات'!$D$5:$D$44,MATCH($E2439,'المحافظات'!$A$5:$A$44,0)),0),0)))</f>
        <v/>
      </c>
      <c r="O2439" s="18">
        <f>IF(AND(B2439&amp;""="",F2439&amp;""=""),"",IF(I2439="تم التسليم",K2439+L2439-M2439-N2439,IF(I2439="مرتجع",-N2439,IF(I2439="ملغي",0,""))))</f>
        <v/>
      </c>
      <c r="P2439" s="6">
        <f>IF(AND(B2439&amp;""="",F2439&amp;""=""),"",IF(NOT(ISNUMBER(MATCH(F2439,'المنتجات'!$A$5:$A$204,0))),"كود المنتج غير معروف",IF(NOT(ISNUMBER(MATCH(E2439,'المحافظات'!$A$5:$A$44,0))),"المنطقة غير معروفة",IF(K2439&lt;0,"الخصم أكبر من قيمة الطلب",IF(I2439&amp;""="","اكتب الحالة","")))))</f>
        <v/>
      </c>
    </row>
    <row r="2440">
      <c r="A2440" s="17" t="n"/>
      <c r="B2440" s="5" t="n"/>
      <c r="C2440" s="5" t="n"/>
      <c r="D2440" s="13" t="n"/>
      <c r="E2440" s="5" t="n"/>
      <c r="F2440" s="5" t="n"/>
      <c r="G2440" s="15" t="n"/>
      <c r="H2440" s="14" t="n"/>
      <c r="I2440" s="5" t="n"/>
      <c r="J2440" s="6">
        <f>IF(AND(B2440&amp;""="",F2440&amp;""=""),"",IFERROR(INDEX('المنتجات'!$B$5:$B$204,MATCH($F2440,'المنتجات'!$A$5:$A$204,0))&amp;"",""))</f>
        <v/>
      </c>
      <c r="K2440" s="18">
        <f>IF(AND(B2440&amp;""="",F2440&amp;""=""),"",IFERROR(INDEX('المنتجات'!$D$5:$D$204,MATCH($F2440,'المنتجات'!$A$5:$A$204,0))*G2440-H2440,0))</f>
        <v/>
      </c>
      <c r="L2440" s="18">
        <f>IF(AND(B2440&amp;""="",F2440&amp;""=""),"",IF(I2440="تم التسليم",IFERROR(INDEX('المحافظات'!$B$5:$B$44,MATCH($E2440,'المحافظات'!$A$5:$A$44,0)),0),0))</f>
        <v/>
      </c>
      <c r="M2440" s="18">
        <f>IF(AND(B2440&amp;""="",F2440&amp;""=""),"",IFERROR(INDEX('المنتجات'!$C$5:$C$204,MATCH($F2440,'المنتجات'!$A$5:$A$204,0))*G2440,0))</f>
        <v/>
      </c>
      <c r="N2440" s="18">
        <f>IF(AND(B2440&amp;""="",F2440&amp;""=""),"",IF(I2440="تم التسليم",IFERROR(INDEX('المحافظات'!$C$5:$C$44,MATCH($E2440,'المحافظات'!$A$5:$A$44,0)),0),IF(I2440="مرتجع",IFERROR(INDEX('المحافظات'!$D$5:$D$44,MATCH($E2440,'المحافظات'!$A$5:$A$44,0)),0),0)))</f>
        <v/>
      </c>
      <c r="O2440" s="18">
        <f>IF(AND(B2440&amp;""="",F2440&amp;""=""),"",IF(I2440="تم التسليم",K2440+L2440-M2440-N2440,IF(I2440="مرتجع",-N2440,IF(I2440="ملغي",0,""))))</f>
        <v/>
      </c>
      <c r="P2440" s="6">
        <f>IF(AND(B2440&amp;""="",F2440&amp;""=""),"",IF(NOT(ISNUMBER(MATCH(F2440,'المنتجات'!$A$5:$A$204,0))),"كود المنتج غير معروف",IF(NOT(ISNUMBER(MATCH(E2440,'المحافظات'!$A$5:$A$44,0))),"المنطقة غير معروفة",IF(K2440&lt;0,"الخصم أكبر من قيمة الطلب",IF(I2440&amp;""="","اكتب الحالة","")))))</f>
        <v/>
      </c>
    </row>
    <row r="2441">
      <c r="A2441" s="17" t="n"/>
      <c r="B2441" s="5" t="n"/>
      <c r="C2441" s="5" t="n"/>
      <c r="D2441" s="13" t="n"/>
      <c r="E2441" s="5" t="n"/>
      <c r="F2441" s="5" t="n"/>
      <c r="G2441" s="15" t="n"/>
      <c r="H2441" s="14" t="n"/>
      <c r="I2441" s="5" t="n"/>
      <c r="J2441" s="6">
        <f>IF(AND(B2441&amp;""="",F2441&amp;""=""),"",IFERROR(INDEX('المنتجات'!$B$5:$B$204,MATCH($F2441,'المنتجات'!$A$5:$A$204,0))&amp;"",""))</f>
        <v/>
      </c>
      <c r="K2441" s="18">
        <f>IF(AND(B2441&amp;""="",F2441&amp;""=""),"",IFERROR(INDEX('المنتجات'!$D$5:$D$204,MATCH($F2441,'المنتجات'!$A$5:$A$204,0))*G2441-H2441,0))</f>
        <v/>
      </c>
      <c r="L2441" s="18">
        <f>IF(AND(B2441&amp;""="",F2441&amp;""=""),"",IF(I2441="تم التسليم",IFERROR(INDEX('المحافظات'!$B$5:$B$44,MATCH($E2441,'المحافظات'!$A$5:$A$44,0)),0),0))</f>
        <v/>
      </c>
      <c r="M2441" s="18">
        <f>IF(AND(B2441&amp;""="",F2441&amp;""=""),"",IFERROR(INDEX('المنتجات'!$C$5:$C$204,MATCH($F2441,'المنتجات'!$A$5:$A$204,0))*G2441,0))</f>
        <v/>
      </c>
      <c r="N2441" s="18">
        <f>IF(AND(B2441&amp;""="",F2441&amp;""=""),"",IF(I2441="تم التسليم",IFERROR(INDEX('المحافظات'!$C$5:$C$44,MATCH($E2441,'المحافظات'!$A$5:$A$44,0)),0),IF(I2441="مرتجع",IFERROR(INDEX('المحافظات'!$D$5:$D$44,MATCH($E2441,'المحافظات'!$A$5:$A$44,0)),0),0)))</f>
        <v/>
      </c>
      <c r="O2441" s="18">
        <f>IF(AND(B2441&amp;""="",F2441&amp;""=""),"",IF(I2441="تم التسليم",K2441+L2441-M2441-N2441,IF(I2441="مرتجع",-N2441,IF(I2441="ملغي",0,""))))</f>
        <v/>
      </c>
      <c r="P2441" s="6">
        <f>IF(AND(B2441&amp;""="",F2441&amp;""=""),"",IF(NOT(ISNUMBER(MATCH(F2441,'المنتجات'!$A$5:$A$204,0))),"كود المنتج غير معروف",IF(NOT(ISNUMBER(MATCH(E2441,'المحافظات'!$A$5:$A$44,0))),"المنطقة غير معروفة",IF(K2441&lt;0,"الخصم أكبر من قيمة الطلب",IF(I2441&amp;""="","اكتب الحالة","")))))</f>
        <v/>
      </c>
    </row>
    <row r="2442">
      <c r="A2442" s="17" t="n"/>
      <c r="B2442" s="5" t="n"/>
      <c r="C2442" s="5" t="n"/>
      <c r="D2442" s="13" t="n"/>
      <c r="E2442" s="5" t="n"/>
      <c r="F2442" s="5" t="n"/>
      <c r="G2442" s="15" t="n"/>
      <c r="H2442" s="14" t="n"/>
      <c r="I2442" s="5" t="n"/>
      <c r="J2442" s="6">
        <f>IF(AND(B2442&amp;""="",F2442&amp;""=""),"",IFERROR(INDEX('المنتجات'!$B$5:$B$204,MATCH($F2442,'المنتجات'!$A$5:$A$204,0))&amp;"",""))</f>
        <v/>
      </c>
      <c r="K2442" s="18">
        <f>IF(AND(B2442&amp;""="",F2442&amp;""=""),"",IFERROR(INDEX('المنتجات'!$D$5:$D$204,MATCH($F2442,'المنتجات'!$A$5:$A$204,0))*G2442-H2442,0))</f>
        <v/>
      </c>
      <c r="L2442" s="18">
        <f>IF(AND(B2442&amp;""="",F2442&amp;""=""),"",IF(I2442="تم التسليم",IFERROR(INDEX('المحافظات'!$B$5:$B$44,MATCH($E2442,'المحافظات'!$A$5:$A$44,0)),0),0))</f>
        <v/>
      </c>
      <c r="M2442" s="18">
        <f>IF(AND(B2442&amp;""="",F2442&amp;""=""),"",IFERROR(INDEX('المنتجات'!$C$5:$C$204,MATCH($F2442,'المنتجات'!$A$5:$A$204,0))*G2442,0))</f>
        <v/>
      </c>
      <c r="N2442" s="18">
        <f>IF(AND(B2442&amp;""="",F2442&amp;""=""),"",IF(I2442="تم التسليم",IFERROR(INDEX('المحافظات'!$C$5:$C$44,MATCH($E2442,'المحافظات'!$A$5:$A$44,0)),0),IF(I2442="مرتجع",IFERROR(INDEX('المحافظات'!$D$5:$D$44,MATCH($E2442,'المحافظات'!$A$5:$A$44,0)),0),0)))</f>
        <v/>
      </c>
      <c r="O2442" s="18">
        <f>IF(AND(B2442&amp;""="",F2442&amp;""=""),"",IF(I2442="تم التسليم",K2442+L2442-M2442-N2442,IF(I2442="مرتجع",-N2442,IF(I2442="ملغي",0,""))))</f>
        <v/>
      </c>
      <c r="P2442" s="6">
        <f>IF(AND(B2442&amp;""="",F2442&amp;""=""),"",IF(NOT(ISNUMBER(MATCH(F2442,'المنتجات'!$A$5:$A$204,0))),"كود المنتج غير معروف",IF(NOT(ISNUMBER(MATCH(E2442,'المحافظات'!$A$5:$A$44,0))),"المنطقة غير معروفة",IF(K2442&lt;0,"الخصم أكبر من قيمة الطلب",IF(I2442&amp;""="","اكتب الحالة","")))))</f>
        <v/>
      </c>
    </row>
    <row r="2443">
      <c r="A2443" s="17" t="n"/>
      <c r="B2443" s="5" t="n"/>
      <c r="C2443" s="5" t="n"/>
      <c r="D2443" s="13" t="n"/>
      <c r="E2443" s="5" t="n"/>
      <c r="F2443" s="5" t="n"/>
      <c r="G2443" s="15" t="n"/>
      <c r="H2443" s="14" t="n"/>
      <c r="I2443" s="5" t="n"/>
      <c r="J2443" s="6">
        <f>IF(AND(B2443&amp;""="",F2443&amp;""=""),"",IFERROR(INDEX('المنتجات'!$B$5:$B$204,MATCH($F2443,'المنتجات'!$A$5:$A$204,0))&amp;"",""))</f>
        <v/>
      </c>
      <c r="K2443" s="18">
        <f>IF(AND(B2443&amp;""="",F2443&amp;""=""),"",IFERROR(INDEX('المنتجات'!$D$5:$D$204,MATCH($F2443,'المنتجات'!$A$5:$A$204,0))*G2443-H2443,0))</f>
        <v/>
      </c>
      <c r="L2443" s="18">
        <f>IF(AND(B2443&amp;""="",F2443&amp;""=""),"",IF(I2443="تم التسليم",IFERROR(INDEX('المحافظات'!$B$5:$B$44,MATCH($E2443,'المحافظات'!$A$5:$A$44,0)),0),0))</f>
        <v/>
      </c>
      <c r="M2443" s="18">
        <f>IF(AND(B2443&amp;""="",F2443&amp;""=""),"",IFERROR(INDEX('المنتجات'!$C$5:$C$204,MATCH($F2443,'المنتجات'!$A$5:$A$204,0))*G2443,0))</f>
        <v/>
      </c>
      <c r="N2443" s="18">
        <f>IF(AND(B2443&amp;""="",F2443&amp;""=""),"",IF(I2443="تم التسليم",IFERROR(INDEX('المحافظات'!$C$5:$C$44,MATCH($E2443,'المحافظات'!$A$5:$A$44,0)),0),IF(I2443="مرتجع",IFERROR(INDEX('المحافظات'!$D$5:$D$44,MATCH($E2443,'المحافظات'!$A$5:$A$44,0)),0),0)))</f>
        <v/>
      </c>
      <c r="O2443" s="18">
        <f>IF(AND(B2443&amp;""="",F2443&amp;""=""),"",IF(I2443="تم التسليم",K2443+L2443-M2443-N2443,IF(I2443="مرتجع",-N2443,IF(I2443="ملغي",0,""))))</f>
        <v/>
      </c>
      <c r="P2443" s="6">
        <f>IF(AND(B2443&amp;""="",F2443&amp;""=""),"",IF(NOT(ISNUMBER(MATCH(F2443,'المنتجات'!$A$5:$A$204,0))),"كود المنتج غير معروف",IF(NOT(ISNUMBER(MATCH(E2443,'المحافظات'!$A$5:$A$44,0))),"المنطقة غير معروفة",IF(K2443&lt;0,"الخصم أكبر من قيمة الطلب",IF(I2443&amp;""="","اكتب الحالة","")))))</f>
        <v/>
      </c>
    </row>
    <row r="2444">
      <c r="A2444" s="17" t="n"/>
      <c r="B2444" s="5" t="n"/>
      <c r="C2444" s="5" t="n"/>
      <c r="D2444" s="13" t="n"/>
      <c r="E2444" s="5" t="n"/>
      <c r="F2444" s="5" t="n"/>
      <c r="G2444" s="15" t="n"/>
      <c r="H2444" s="14" t="n"/>
      <c r="I2444" s="5" t="n"/>
      <c r="J2444" s="6">
        <f>IF(AND(B2444&amp;""="",F2444&amp;""=""),"",IFERROR(INDEX('المنتجات'!$B$5:$B$204,MATCH($F2444,'المنتجات'!$A$5:$A$204,0))&amp;"",""))</f>
        <v/>
      </c>
      <c r="K2444" s="18">
        <f>IF(AND(B2444&amp;""="",F2444&amp;""=""),"",IFERROR(INDEX('المنتجات'!$D$5:$D$204,MATCH($F2444,'المنتجات'!$A$5:$A$204,0))*G2444-H2444,0))</f>
        <v/>
      </c>
      <c r="L2444" s="18">
        <f>IF(AND(B2444&amp;""="",F2444&amp;""=""),"",IF(I2444="تم التسليم",IFERROR(INDEX('المحافظات'!$B$5:$B$44,MATCH($E2444,'المحافظات'!$A$5:$A$44,0)),0),0))</f>
        <v/>
      </c>
      <c r="M2444" s="18">
        <f>IF(AND(B2444&amp;""="",F2444&amp;""=""),"",IFERROR(INDEX('المنتجات'!$C$5:$C$204,MATCH($F2444,'المنتجات'!$A$5:$A$204,0))*G2444,0))</f>
        <v/>
      </c>
      <c r="N2444" s="18">
        <f>IF(AND(B2444&amp;""="",F2444&amp;""=""),"",IF(I2444="تم التسليم",IFERROR(INDEX('المحافظات'!$C$5:$C$44,MATCH($E2444,'المحافظات'!$A$5:$A$44,0)),0),IF(I2444="مرتجع",IFERROR(INDEX('المحافظات'!$D$5:$D$44,MATCH($E2444,'المحافظات'!$A$5:$A$44,0)),0),0)))</f>
        <v/>
      </c>
      <c r="O2444" s="18">
        <f>IF(AND(B2444&amp;""="",F2444&amp;""=""),"",IF(I2444="تم التسليم",K2444+L2444-M2444-N2444,IF(I2444="مرتجع",-N2444,IF(I2444="ملغي",0,""))))</f>
        <v/>
      </c>
      <c r="P2444" s="6">
        <f>IF(AND(B2444&amp;""="",F2444&amp;""=""),"",IF(NOT(ISNUMBER(MATCH(F2444,'المنتجات'!$A$5:$A$204,0))),"كود المنتج غير معروف",IF(NOT(ISNUMBER(MATCH(E2444,'المحافظات'!$A$5:$A$44,0))),"المنطقة غير معروفة",IF(K2444&lt;0,"الخصم أكبر من قيمة الطلب",IF(I2444&amp;""="","اكتب الحالة","")))))</f>
        <v/>
      </c>
    </row>
    <row r="2445">
      <c r="A2445" s="17" t="n"/>
      <c r="B2445" s="5" t="n"/>
      <c r="C2445" s="5" t="n"/>
      <c r="D2445" s="13" t="n"/>
      <c r="E2445" s="5" t="n"/>
      <c r="F2445" s="5" t="n"/>
      <c r="G2445" s="15" t="n"/>
      <c r="H2445" s="14" t="n"/>
      <c r="I2445" s="5" t="n"/>
      <c r="J2445" s="6">
        <f>IF(AND(B2445&amp;""="",F2445&amp;""=""),"",IFERROR(INDEX('المنتجات'!$B$5:$B$204,MATCH($F2445,'المنتجات'!$A$5:$A$204,0))&amp;"",""))</f>
        <v/>
      </c>
      <c r="K2445" s="18">
        <f>IF(AND(B2445&amp;""="",F2445&amp;""=""),"",IFERROR(INDEX('المنتجات'!$D$5:$D$204,MATCH($F2445,'المنتجات'!$A$5:$A$204,0))*G2445-H2445,0))</f>
        <v/>
      </c>
      <c r="L2445" s="18">
        <f>IF(AND(B2445&amp;""="",F2445&amp;""=""),"",IF(I2445="تم التسليم",IFERROR(INDEX('المحافظات'!$B$5:$B$44,MATCH($E2445,'المحافظات'!$A$5:$A$44,0)),0),0))</f>
        <v/>
      </c>
      <c r="M2445" s="18">
        <f>IF(AND(B2445&amp;""="",F2445&amp;""=""),"",IFERROR(INDEX('المنتجات'!$C$5:$C$204,MATCH($F2445,'المنتجات'!$A$5:$A$204,0))*G2445,0))</f>
        <v/>
      </c>
      <c r="N2445" s="18">
        <f>IF(AND(B2445&amp;""="",F2445&amp;""=""),"",IF(I2445="تم التسليم",IFERROR(INDEX('المحافظات'!$C$5:$C$44,MATCH($E2445,'المحافظات'!$A$5:$A$44,0)),0),IF(I2445="مرتجع",IFERROR(INDEX('المحافظات'!$D$5:$D$44,MATCH($E2445,'المحافظات'!$A$5:$A$44,0)),0),0)))</f>
        <v/>
      </c>
      <c r="O2445" s="18">
        <f>IF(AND(B2445&amp;""="",F2445&amp;""=""),"",IF(I2445="تم التسليم",K2445+L2445-M2445-N2445,IF(I2445="مرتجع",-N2445,IF(I2445="ملغي",0,""))))</f>
        <v/>
      </c>
      <c r="P2445" s="6">
        <f>IF(AND(B2445&amp;""="",F2445&amp;""=""),"",IF(NOT(ISNUMBER(MATCH(F2445,'المنتجات'!$A$5:$A$204,0))),"كود المنتج غير معروف",IF(NOT(ISNUMBER(MATCH(E2445,'المحافظات'!$A$5:$A$44,0))),"المنطقة غير معروفة",IF(K2445&lt;0,"الخصم أكبر من قيمة الطلب",IF(I2445&amp;""="","اكتب الحالة","")))))</f>
        <v/>
      </c>
    </row>
    <row r="2446">
      <c r="A2446" s="17" t="n"/>
      <c r="B2446" s="5" t="n"/>
      <c r="C2446" s="5" t="n"/>
      <c r="D2446" s="13" t="n"/>
      <c r="E2446" s="5" t="n"/>
      <c r="F2446" s="5" t="n"/>
      <c r="G2446" s="15" t="n"/>
      <c r="H2446" s="14" t="n"/>
      <c r="I2446" s="5" t="n"/>
      <c r="J2446" s="6">
        <f>IF(AND(B2446&amp;""="",F2446&amp;""=""),"",IFERROR(INDEX('المنتجات'!$B$5:$B$204,MATCH($F2446,'المنتجات'!$A$5:$A$204,0))&amp;"",""))</f>
        <v/>
      </c>
      <c r="K2446" s="18">
        <f>IF(AND(B2446&amp;""="",F2446&amp;""=""),"",IFERROR(INDEX('المنتجات'!$D$5:$D$204,MATCH($F2446,'المنتجات'!$A$5:$A$204,0))*G2446-H2446,0))</f>
        <v/>
      </c>
      <c r="L2446" s="18">
        <f>IF(AND(B2446&amp;""="",F2446&amp;""=""),"",IF(I2446="تم التسليم",IFERROR(INDEX('المحافظات'!$B$5:$B$44,MATCH($E2446,'المحافظات'!$A$5:$A$44,0)),0),0))</f>
        <v/>
      </c>
      <c r="M2446" s="18">
        <f>IF(AND(B2446&amp;""="",F2446&amp;""=""),"",IFERROR(INDEX('المنتجات'!$C$5:$C$204,MATCH($F2446,'المنتجات'!$A$5:$A$204,0))*G2446,0))</f>
        <v/>
      </c>
      <c r="N2446" s="18">
        <f>IF(AND(B2446&amp;""="",F2446&amp;""=""),"",IF(I2446="تم التسليم",IFERROR(INDEX('المحافظات'!$C$5:$C$44,MATCH($E2446,'المحافظات'!$A$5:$A$44,0)),0),IF(I2446="مرتجع",IFERROR(INDEX('المحافظات'!$D$5:$D$44,MATCH($E2446,'المحافظات'!$A$5:$A$44,0)),0),0)))</f>
        <v/>
      </c>
      <c r="O2446" s="18">
        <f>IF(AND(B2446&amp;""="",F2446&amp;""=""),"",IF(I2446="تم التسليم",K2446+L2446-M2446-N2446,IF(I2446="مرتجع",-N2446,IF(I2446="ملغي",0,""))))</f>
        <v/>
      </c>
      <c r="P2446" s="6">
        <f>IF(AND(B2446&amp;""="",F2446&amp;""=""),"",IF(NOT(ISNUMBER(MATCH(F2446,'المنتجات'!$A$5:$A$204,0))),"كود المنتج غير معروف",IF(NOT(ISNUMBER(MATCH(E2446,'المحافظات'!$A$5:$A$44,0))),"المنطقة غير معروفة",IF(K2446&lt;0,"الخصم أكبر من قيمة الطلب",IF(I2446&amp;""="","اكتب الحالة","")))))</f>
        <v/>
      </c>
    </row>
    <row r="2447">
      <c r="A2447" s="17" t="n"/>
      <c r="B2447" s="5" t="n"/>
      <c r="C2447" s="5" t="n"/>
      <c r="D2447" s="13" t="n"/>
      <c r="E2447" s="5" t="n"/>
      <c r="F2447" s="5" t="n"/>
      <c r="G2447" s="15" t="n"/>
      <c r="H2447" s="14" t="n"/>
      <c r="I2447" s="5" t="n"/>
      <c r="J2447" s="6">
        <f>IF(AND(B2447&amp;""="",F2447&amp;""=""),"",IFERROR(INDEX('المنتجات'!$B$5:$B$204,MATCH($F2447,'المنتجات'!$A$5:$A$204,0))&amp;"",""))</f>
        <v/>
      </c>
      <c r="K2447" s="18">
        <f>IF(AND(B2447&amp;""="",F2447&amp;""=""),"",IFERROR(INDEX('المنتجات'!$D$5:$D$204,MATCH($F2447,'المنتجات'!$A$5:$A$204,0))*G2447-H2447,0))</f>
        <v/>
      </c>
      <c r="L2447" s="18">
        <f>IF(AND(B2447&amp;""="",F2447&amp;""=""),"",IF(I2447="تم التسليم",IFERROR(INDEX('المحافظات'!$B$5:$B$44,MATCH($E2447,'المحافظات'!$A$5:$A$44,0)),0),0))</f>
        <v/>
      </c>
      <c r="M2447" s="18">
        <f>IF(AND(B2447&amp;""="",F2447&amp;""=""),"",IFERROR(INDEX('المنتجات'!$C$5:$C$204,MATCH($F2447,'المنتجات'!$A$5:$A$204,0))*G2447,0))</f>
        <v/>
      </c>
      <c r="N2447" s="18">
        <f>IF(AND(B2447&amp;""="",F2447&amp;""=""),"",IF(I2447="تم التسليم",IFERROR(INDEX('المحافظات'!$C$5:$C$44,MATCH($E2447,'المحافظات'!$A$5:$A$44,0)),0),IF(I2447="مرتجع",IFERROR(INDEX('المحافظات'!$D$5:$D$44,MATCH($E2447,'المحافظات'!$A$5:$A$44,0)),0),0)))</f>
        <v/>
      </c>
      <c r="O2447" s="18">
        <f>IF(AND(B2447&amp;""="",F2447&amp;""=""),"",IF(I2447="تم التسليم",K2447+L2447-M2447-N2447,IF(I2447="مرتجع",-N2447,IF(I2447="ملغي",0,""))))</f>
        <v/>
      </c>
      <c r="P2447" s="6">
        <f>IF(AND(B2447&amp;""="",F2447&amp;""=""),"",IF(NOT(ISNUMBER(MATCH(F2447,'المنتجات'!$A$5:$A$204,0))),"كود المنتج غير معروف",IF(NOT(ISNUMBER(MATCH(E2447,'المحافظات'!$A$5:$A$44,0))),"المنطقة غير معروفة",IF(K2447&lt;0,"الخصم أكبر من قيمة الطلب",IF(I2447&amp;""="","اكتب الحالة","")))))</f>
        <v/>
      </c>
    </row>
    <row r="2448">
      <c r="A2448" s="17" t="n"/>
      <c r="B2448" s="5" t="n"/>
      <c r="C2448" s="5" t="n"/>
      <c r="D2448" s="13" t="n"/>
      <c r="E2448" s="5" t="n"/>
      <c r="F2448" s="5" t="n"/>
      <c r="G2448" s="15" t="n"/>
      <c r="H2448" s="14" t="n"/>
      <c r="I2448" s="5" t="n"/>
      <c r="J2448" s="6">
        <f>IF(AND(B2448&amp;""="",F2448&amp;""=""),"",IFERROR(INDEX('المنتجات'!$B$5:$B$204,MATCH($F2448,'المنتجات'!$A$5:$A$204,0))&amp;"",""))</f>
        <v/>
      </c>
      <c r="K2448" s="18">
        <f>IF(AND(B2448&amp;""="",F2448&amp;""=""),"",IFERROR(INDEX('المنتجات'!$D$5:$D$204,MATCH($F2448,'المنتجات'!$A$5:$A$204,0))*G2448-H2448,0))</f>
        <v/>
      </c>
      <c r="L2448" s="18">
        <f>IF(AND(B2448&amp;""="",F2448&amp;""=""),"",IF(I2448="تم التسليم",IFERROR(INDEX('المحافظات'!$B$5:$B$44,MATCH($E2448,'المحافظات'!$A$5:$A$44,0)),0),0))</f>
        <v/>
      </c>
      <c r="M2448" s="18">
        <f>IF(AND(B2448&amp;""="",F2448&amp;""=""),"",IFERROR(INDEX('المنتجات'!$C$5:$C$204,MATCH($F2448,'المنتجات'!$A$5:$A$204,0))*G2448,0))</f>
        <v/>
      </c>
      <c r="N2448" s="18">
        <f>IF(AND(B2448&amp;""="",F2448&amp;""=""),"",IF(I2448="تم التسليم",IFERROR(INDEX('المحافظات'!$C$5:$C$44,MATCH($E2448,'المحافظات'!$A$5:$A$44,0)),0),IF(I2448="مرتجع",IFERROR(INDEX('المحافظات'!$D$5:$D$44,MATCH($E2448,'المحافظات'!$A$5:$A$44,0)),0),0)))</f>
        <v/>
      </c>
      <c r="O2448" s="18">
        <f>IF(AND(B2448&amp;""="",F2448&amp;""=""),"",IF(I2448="تم التسليم",K2448+L2448-M2448-N2448,IF(I2448="مرتجع",-N2448,IF(I2448="ملغي",0,""))))</f>
        <v/>
      </c>
      <c r="P2448" s="6">
        <f>IF(AND(B2448&amp;""="",F2448&amp;""=""),"",IF(NOT(ISNUMBER(MATCH(F2448,'المنتجات'!$A$5:$A$204,0))),"كود المنتج غير معروف",IF(NOT(ISNUMBER(MATCH(E2448,'المحافظات'!$A$5:$A$44,0))),"المنطقة غير معروفة",IF(K2448&lt;0,"الخصم أكبر من قيمة الطلب",IF(I2448&amp;""="","اكتب الحالة","")))))</f>
        <v/>
      </c>
    </row>
    <row r="2449">
      <c r="A2449" s="17" t="n"/>
      <c r="B2449" s="5" t="n"/>
      <c r="C2449" s="5" t="n"/>
      <c r="D2449" s="13" t="n"/>
      <c r="E2449" s="5" t="n"/>
      <c r="F2449" s="5" t="n"/>
      <c r="G2449" s="15" t="n"/>
      <c r="H2449" s="14" t="n"/>
      <c r="I2449" s="5" t="n"/>
      <c r="J2449" s="6">
        <f>IF(AND(B2449&amp;""="",F2449&amp;""=""),"",IFERROR(INDEX('المنتجات'!$B$5:$B$204,MATCH($F2449,'المنتجات'!$A$5:$A$204,0))&amp;"",""))</f>
        <v/>
      </c>
      <c r="K2449" s="18">
        <f>IF(AND(B2449&amp;""="",F2449&amp;""=""),"",IFERROR(INDEX('المنتجات'!$D$5:$D$204,MATCH($F2449,'المنتجات'!$A$5:$A$204,0))*G2449-H2449,0))</f>
        <v/>
      </c>
      <c r="L2449" s="18">
        <f>IF(AND(B2449&amp;""="",F2449&amp;""=""),"",IF(I2449="تم التسليم",IFERROR(INDEX('المحافظات'!$B$5:$B$44,MATCH($E2449,'المحافظات'!$A$5:$A$44,0)),0),0))</f>
        <v/>
      </c>
      <c r="M2449" s="18">
        <f>IF(AND(B2449&amp;""="",F2449&amp;""=""),"",IFERROR(INDEX('المنتجات'!$C$5:$C$204,MATCH($F2449,'المنتجات'!$A$5:$A$204,0))*G2449,0))</f>
        <v/>
      </c>
      <c r="N2449" s="18">
        <f>IF(AND(B2449&amp;""="",F2449&amp;""=""),"",IF(I2449="تم التسليم",IFERROR(INDEX('المحافظات'!$C$5:$C$44,MATCH($E2449,'المحافظات'!$A$5:$A$44,0)),0),IF(I2449="مرتجع",IFERROR(INDEX('المحافظات'!$D$5:$D$44,MATCH($E2449,'المحافظات'!$A$5:$A$44,0)),0),0)))</f>
        <v/>
      </c>
      <c r="O2449" s="18">
        <f>IF(AND(B2449&amp;""="",F2449&amp;""=""),"",IF(I2449="تم التسليم",K2449+L2449-M2449-N2449,IF(I2449="مرتجع",-N2449,IF(I2449="ملغي",0,""))))</f>
        <v/>
      </c>
      <c r="P2449" s="6">
        <f>IF(AND(B2449&amp;""="",F2449&amp;""=""),"",IF(NOT(ISNUMBER(MATCH(F2449,'المنتجات'!$A$5:$A$204,0))),"كود المنتج غير معروف",IF(NOT(ISNUMBER(MATCH(E2449,'المحافظات'!$A$5:$A$44,0))),"المنطقة غير معروفة",IF(K2449&lt;0,"الخصم أكبر من قيمة الطلب",IF(I2449&amp;""="","اكتب الحالة","")))))</f>
        <v/>
      </c>
    </row>
    <row r="2450">
      <c r="A2450" s="17" t="n"/>
      <c r="B2450" s="5" t="n"/>
      <c r="C2450" s="5" t="n"/>
      <c r="D2450" s="13" t="n"/>
      <c r="E2450" s="5" t="n"/>
      <c r="F2450" s="5" t="n"/>
      <c r="G2450" s="15" t="n"/>
      <c r="H2450" s="14" t="n"/>
      <c r="I2450" s="5" t="n"/>
      <c r="J2450" s="6">
        <f>IF(AND(B2450&amp;""="",F2450&amp;""=""),"",IFERROR(INDEX('المنتجات'!$B$5:$B$204,MATCH($F2450,'المنتجات'!$A$5:$A$204,0))&amp;"",""))</f>
        <v/>
      </c>
      <c r="K2450" s="18">
        <f>IF(AND(B2450&amp;""="",F2450&amp;""=""),"",IFERROR(INDEX('المنتجات'!$D$5:$D$204,MATCH($F2450,'المنتجات'!$A$5:$A$204,0))*G2450-H2450,0))</f>
        <v/>
      </c>
      <c r="L2450" s="18">
        <f>IF(AND(B2450&amp;""="",F2450&amp;""=""),"",IF(I2450="تم التسليم",IFERROR(INDEX('المحافظات'!$B$5:$B$44,MATCH($E2450,'المحافظات'!$A$5:$A$44,0)),0),0))</f>
        <v/>
      </c>
      <c r="M2450" s="18">
        <f>IF(AND(B2450&amp;""="",F2450&amp;""=""),"",IFERROR(INDEX('المنتجات'!$C$5:$C$204,MATCH($F2450,'المنتجات'!$A$5:$A$204,0))*G2450,0))</f>
        <v/>
      </c>
      <c r="N2450" s="18">
        <f>IF(AND(B2450&amp;""="",F2450&amp;""=""),"",IF(I2450="تم التسليم",IFERROR(INDEX('المحافظات'!$C$5:$C$44,MATCH($E2450,'المحافظات'!$A$5:$A$44,0)),0),IF(I2450="مرتجع",IFERROR(INDEX('المحافظات'!$D$5:$D$44,MATCH($E2450,'المحافظات'!$A$5:$A$44,0)),0),0)))</f>
        <v/>
      </c>
      <c r="O2450" s="18">
        <f>IF(AND(B2450&amp;""="",F2450&amp;""=""),"",IF(I2450="تم التسليم",K2450+L2450-M2450-N2450,IF(I2450="مرتجع",-N2450,IF(I2450="ملغي",0,""))))</f>
        <v/>
      </c>
      <c r="P2450" s="6">
        <f>IF(AND(B2450&amp;""="",F2450&amp;""=""),"",IF(NOT(ISNUMBER(MATCH(F2450,'المنتجات'!$A$5:$A$204,0))),"كود المنتج غير معروف",IF(NOT(ISNUMBER(MATCH(E2450,'المحافظات'!$A$5:$A$44,0))),"المنطقة غير معروفة",IF(K2450&lt;0,"الخصم أكبر من قيمة الطلب",IF(I2450&amp;""="","اكتب الحالة","")))))</f>
        <v/>
      </c>
    </row>
    <row r="2451">
      <c r="A2451" s="17" t="n"/>
      <c r="B2451" s="5" t="n"/>
      <c r="C2451" s="5" t="n"/>
      <c r="D2451" s="13" t="n"/>
      <c r="E2451" s="5" t="n"/>
      <c r="F2451" s="5" t="n"/>
      <c r="G2451" s="15" t="n"/>
      <c r="H2451" s="14" t="n"/>
      <c r="I2451" s="5" t="n"/>
      <c r="J2451" s="6">
        <f>IF(AND(B2451&amp;""="",F2451&amp;""=""),"",IFERROR(INDEX('المنتجات'!$B$5:$B$204,MATCH($F2451,'المنتجات'!$A$5:$A$204,0))&amp;"",""))</f>
        <v/>
      </c>
      <c r="K2451" s="18">
        <f>IF(AND(B2451&amp;""="",F2451&amp;""=""),"",IFERROR(INDEX('المنتجات'!$D$5:$D$204,MATCH($F2451,'المنتجات'!$A$5:$A$204,0))*G2451-H2451,0))</f>
        <v/>
      </c>
      <c r="L2451" s="18">
        <f>IF(AND(B2451&amp;""="",F2451&amp;""=""),"",IF(I2451="تم التسليم",IFERROR(INDEX('المحافظات'!$B$5:$B$44,MATCH($E2451,'المحافظات'!$A$5:$A$44,0)),0),0))</f>
        <v/>
      </c>
      <c r="M2451" s="18">
        <f>IF(AND(B2451&amp;""="",F2451&amp;""=""),"",IFERROR(INDEX('المنتجات'!$C$5:$C$204,MATCH($F2451,'المنتجات'!$A$5:$A$204,0))*G2451,0))</f>
        <v/>
      </c>
      <c r="N2451" s="18">
        <f>IF(AND(B2451&amp;""="",F2451&amp;""=""),"",IF(I2451="تم التسليم",IFERROR(INDEX('المحافظات'!$C$5:$C$44,MATCH($E2451,'المحافظات'!$A$5:$A$44,0)),0),IF(I2451="مرتجع",IFERROR(INDEX('المحافظات'!$D$5:$D$44,MATCH($E2451,'المحافظات'!$A$5:$A$44,0)),0),0)))</f>
        <v/>
      </c>
      <c r="O2451" s="18">
        <f>IF(AND(B2451&amp;""="",F2451&amp;""=""),"",IF(I2451="تم التسليم",K2451+L2451-M2451-N2451,IF(I2451="مرتجع",-N2451,IF(I2451="ملغي",0,""))))</f>
        <v/>
      </c>
      <c r="P2451" s="6">
        <f>IF(AND(B2451&amp;""="",F2451&amp;""=""),"",IF(NOT(ISNUMBER(MATCH(F2451,'المنتجات'!$A$5:$A$204,0))),"كود المنتج غير معروف",IF(NOT(ISNUMBER(MATCH(E2451,'المحافظات'!$A$5:$A$44,0))),"المنطقة غير معروفة",IF(K2451&lt;0,"الخصم أكبر من قيمة الطلب",IF(I2451&amp;""="","اكتب الحالة","")))))</f>
        <v/>
      </c>
    </row>
    <row r="2452">
      <c r="A2452" s="17" t="n"/>
      <c r="B2452" s="5" t="n"/>
      <c r="C2452" s="5" t="n"/>
      <c r="D2452" s="13" t="n"/>
      <c r="E2452" s="5" t="n"/>
      <c r="F2452" s="5" t="n"/>
      <c r="G2452" s="15" t="n"/>
      <c r="H2452" s="14" t="n"/>
      <c r="I2452" s="5" t="n"/>
      <c r="J2452" s="6">
        <f>IF(AND(B2452&amp;""="",F2452&amp;""=""),"",IFERROR(INDEX('المنتجات'!$B$5:$B$204,MATCH($F2452,'المنتجات'!$A$5:$A$204,0))&amp;"",""))</f>
        <v/>
      </c>
      <c r="K2452" s="18">
        <f>IF(AND(B2452&amp;""="",F2452&amp;""=""),"",IFERROR(INDEX('المنتجات'!$D$5:$D$204,MATCH($F2452,'المنتجات'!$A$5:$A$204,0))*G2452-H2452,0))</f>
        <v/>
      </c>
      <c r="L2452" s="18">
        <f>IF(AND(B2452&amp;""="",F2452&amp;""=""),"",IF(I2452="تم التسليم",IFERROR(INDEX('المحافظات'!$B$5:$B$44,MATCH($E2452,'المحافظات'!$A$5:$A$44,0)),0),0))</f>
        <v/>
      </c>
      <c r="M2452" s="18">
        <f>IF(AND(B2452&amp;""="",F2452&amp;""=""),"",IFERROR(INDEX('المنتجات'!$C$5:$C$204,MATCH($F2452,'المنتجات'!$A$5:$A$204,0))*G2452,0))</f>
        <v/>
      </c>
      <c r="N2452" s="18">
        <f>IF(AND(B2452&amp;""="",F2452&amp;""=""),"",IF(I2452="تم التسليم",IFERROR(INDEX('المحافظات'!$C$5:$C$44,MATCH($E2452,'المحافظات'!$A$5:$A$44,0)),0),IF(I2452="مرتجع",IFERROR(INDEX('المحافظات'!$D$5:$D$44,MATCH($E2452,'المحافظات'!$A$5:$A$44,0)),0),0)))</f>
        <v/>
      </c>
      <c r="O2452" s="18">
        <f>IF(AND(B2452&amp;""="",F2452&amp;""=""),"",IF(I2452="تم التسليم",K2452+L2452-M2452-N2452,IF(I2452="مرتجع",-N2452,IF(I2452="ملغي",0,""))))</f>
        <v/>
      </c>
      <c r="P2452" s="6">
        <f>IF(AND(B2452&amp;""="",F2452&amp;""=""),"",IF(NOT(ISNUMBER(MATCH(F2452,'المنتجات'!$A$5:$A$204,0))),"كود المنتج غير معروف",IF(NOT(ISNUMBER(MATCH(E2452,'المحافظات'!$A$5:$A$44,0))),"المنطقة غير معروفة",IF(K2452&lt;0,"الخصم أكبر من قيمة الطلب",IF(I2452&amp;""="","اكتب الحالة","")))))</f>
        <v/>
      </c>
    </row>
    <row r="2453">
      <c r="A2453" s="17" t="n"/>
      <c r="B2453" s="5" t="n"/>
      <c r="C2453" s="5" t="n"/>
      <c r="D2453" s="13" t="n"/>
      <c r="E2453" s="5" t="n"/>
      <c r="F2453" s="5" t="n"/>
      <c r="G2453" s="15" t="n"/>
      <c r="H2453" s="14" t="n"/>
      <c r="I2453" s="5" t="n"/>
      <c r="J2453" s="6">
        <f>IF(AND(B2453&amp;""="",F2453&amp;""=""),"",IFERROR(INDEX('المنتجات'!$B$5:$B$204,MATCH($F2453,'المنتجات'!$A$5:$A$204,0))&amp;"",""))</f>
        <v/>
      </c>
      <c r="K2453" s="18">
        <f>IF(AND(B2453&amp;""="",F2453&amp;""=""),"",IFERROR(INDEX('المنتجات'!$D$5:$D$204,MATCH($F2453,'المنتجات'!$A$5:$A$204,0))*G2453-H2453,0))</f>
        <v/>
      </c>
      <c r="L2453" s="18">
        <f>IF(AND(B2453&amp;""="",F2453&amp;""=""),"",IF(I2453="تم التسليم",IFERROR(INDEX('المحافظات'!$B$5:$B$44,MATCH($E2453,'المحافظات'!$A$5:$A$44,0)),0),0))</f>
        <v/>
      </c>
      <c r="M2453" s="18">
        <f>IF(AND(B2453&amp;""="",F2453&amp;""=""),"",IFERROR(INDEX('المنتجات'!$C$5:$C$204,MATCH($F2453,'المنتجات'!$A$5:$A$204,0))*G2453,0))</f>
        <v/>
      </c>
      <c r="N2453" s="18">
        <f>IF(AND(B2453&amp;""="",F2453&amp;""=""),"",IF(I2453="تم التسليم",IFERROR(INDEX('المحافظات'!$C$5:$C$44,MATCH($E2453,'المحافظات'!$A$5:$A$44,0)),0),IF(I2453="مرتجع",IFERROR(INDEX('المحافظات'!$D$5:$D$44,MATCH($E2453,'المحافظات'!$A$5:$A$44,0)),0),0)))</f>
        <v/>
      </c>
      <c r="O2453" s="18">
        <f>IF(AND(B2453&amp;""="",F2453&amp;""=""),"",IF(I2453="تم التسليم",K2453+L2453-M2453-N2453,IF(I2453="مرتجع",-N2453,IF(I2453="ملغي",0,""))))</f>
        <v/>
      </c>
      <c r="P2453" s="6">
        <f>IF(AND(B2453&amp;""="",F2453&amp;""=""),"",IF(NOT(ISNUMBER(MATCH(F2453,'المنتجات'!$A$5:$A$204,0))),"كود المنتج غير معروف",IF(NOT(ISNUMBER(MATCH(E2453,'المحافظات'!$A$5:$A$44,0))),"المنطقة غير معروفة",IF(K2453&lt;0,"الخصم أكبر من قيمة الطلب",IF(I2453&amp;""="","اكتب الحالة","")))))</f>
        <v/>
      </c>
    </row>
    <row r="2454">
      <c r="A2454" s="17" t="n"/>
      <c r="B2454" s="5" t="n"/>
      <c r="C2454" s="5" t="n"/>
      <c r="D2454" s="13" t="n"/>
      <c r="E2454" s="5" t="n"/>
      <c r="F2454" s="5" t="n"/>
      <c r="G2454" s="15" t="n"/>
      <c r="H2454" s="14" t="n"/>
      <c r="I2454" s="5" t="n"/>
      <c r="J2454" s="6">
        <f>IF(AND(B2454&amp;""="",F2454&amp;""=""),"",IFERROR(INDEX('المنتجات'!$B$5:$B$204,MATCH($F2454,'المنتجات'!$A$5:$A$204,0))&amp;"",""))</f>
        <v/>
      </c>
      <c r="K2454" s="18">
        <f>IF(AND(B2454&amp;""="",F2454&amp;""=""),"",IFERROR(INDEX('المنتجات'!$D$5:$D$204,MATCH($F2454,'المنتجات'!$A$5:$A$204,0))*G2454-H2454,0))</f>
        <v/>
      </c>
      <c r="L2454" s="18">
        <f>IF(AND(B2454&amp;""="",F2454&amp;""=""),"",IF(I2454="تم التسليم",IFERROR(INDEX('المحافظات'!$B$5:$B$44,MATCH($E2454,'المحافظات'!$A$5:$A$44,0)),0),0))</f>
        <v/>
      </c>
      <c r="M2454" s="18">
        <f>IF(AND(B2454&amp;""="",F2454&amp;""=""),"",IFERROR(INDEX('المنتجات'!$C$5:$C$204,MATCH($F2454,'المنتجات'!$A$5:$A$204,0))*G2454,0))</f>
        <v/>
      </c>
      <c r="N2454" s="18">
        <f>IF(AND(B2454&amp;""="",F2454&amp;""=""),"",IF(I2454="تم التسليم",IFERROR(INDEX('المحافظات'!$C$5:$C$44,MATCH($E2454,'المحافظات'!$A$5:$A$44,0)),0),IF(I2454="مرتجع",IFERROR(INDEX('المحافظات'!$D$5:$D$44,MATCH($E2454,'المحافظات'!$A$5:$A$44,0)),0),0)))</f>
        <v/>
      </c>
      <c r="O2454" s="18">
        <f>IF(AND(B2454&amp;""="",F2454&amp;""=""),"",IF(I2454="تم التسليم",K2454+L2454-M2454-N2454,IF(I2454="مرتجع",-N2454,IF(I2454="ملغي",0,""))))</f>
        <v/>
      </c>
      <c r="P2454" s="6">
        <f>IF(AND(B2454&amp;""="",F2454&amp;""=""),"",IF(NOT(ISNUMBER(MATCH(F2454,'المنتجات'!$A$5:$A$204,0))),"كود المنتج غير معروف",IF(NOT(ISNUMBER(MATCH(E2454,'المحافظات'!$A$5:$A$44,0))),"المنطقة غير معروفة",IF(K2454&lt;0,"الخصم أكبر من قيمة الطلب",IF(I2454&amp;""="","اكتب الحالة","")))))</f>
        <v/>
      </c>
    </row>
    <row r="2455">
      <c r="A2455" s="17" t="n"/>
      <c r="B2455" s="5" t="n"/>
      <c r="C2455" s="5" t="n"/>
      <c r="D2455" s="13" t="n"/>
      <c r="E2455" s="5" t="n"/>
      <c r="F2455" s="5" t="n"/>
      <c r="G2455" s="15" t="n"/>
      <c r="H2455" s="14" t="n"/>
      <c r="I2455" s="5" t="n"/>
      <c r="J2455" s="6">
        <f>IF(AND(B2455&amp;""="",F2455&amp;""=""),"",IFERROR(INDEX('المنتجات'!$B$5:$B$204,MATCH($F2455,'المنتجات'!$A$5:$A$204,0))&amp;"",""))</f>
        <v/>
      </c>
      <c r="K2455" s="18">
        <f>IF(AND(B2455&amp;""="",F2455&amp;""=""),"",IFERROR(INDEX('المنتجات'!$D$5:$D$204,MATCH($F2455,'المنتجات'!$A$5:$A$204,0))*G2455-H2455,0))</f>
        <v/>
      </c>
      <c r="L2455" s="18">
        <f>IF(AND(B2455&amp;""="",F2455&amp;""=""),"",IF(I2455="تم التسليم",IFERROR(INDEX('المحافظات'!$B$5:$B$44,MATCH($E2455,'المحافظات'!$A$5:$A$44,0)),0),0))</f>
        <v/>
      </c>
      <c r="M2455" s="18">
        <f>IF(AND(B2455&amp;""="",F2455&amp;""=""),"",IFERROR(INDEX('المنتجات'!$C$5:$C$204,MATCH($F2455,'المنتجات'!$A$5:$A$204,0))*G2455,0))</f>
        <v/>
      </c>
      <c r="N2455" s="18">
        <f>IF(AND(B2455&amp;""="",F2455&amp;""=""),"",IF(I2455="تم التسليم",IFERROR(INDEX('المحافظات'!$C$5:$C$44,MATCH($E2455,'المحافظات'!$A$5:$A$44,0)),0),IF(I2455="مرتجع",IFERROR(INDEX('المحافظات'!$D$5:$D$44,MATCH($E2455,'المحافظات'!$A$5:$A$44,0)),0),0)))</f>
        <v/>
      </c>
      <c r="O2455" s="18">
        <f>IF(AND(B2455&amp;""="",F2455&amp;""=""),"",IF(I2455="تم التسليم",K2455+L2455-M2455-N2455,IF(I2455="مرتجع",-N2455,IF(I2455="ملغي",0,""))))</f>
        <v/>
      </c>
      <c r="P2455" s="6">
        <f>IF(AND(B2455&amp;""="",F2455&amp;""=""),"",IF(NOT(ISNUMBER(MATCH(F2455,'المنتجات'!$A$5:$A$204,0))),"كود المنتج غير معروف",IF(NOT(ISNUMBER(MATCH(E2455,'المحافظات'!$A$5:$A$44,0))),"المنطقة غير معروفة",IF(K2455&lt;0,"الخصم أكبر من قيمة الطلب",IF(I2455&amp;""="","اكتب الحالة","")))))</f>
        <v/>
      </c>
    </row>
    <row r="2456">
      <c r="A2456" s="17" t="n"/>
      <c r="B2456" s="5" t="n"/>
      <c r="C2456" s="5" t="n"/>
      <c r="D2456" s="13" t="n"/>
      <c r="E2456" s="5" t="n"/>
      <c r="F2456" s="5" t="n"/>
      <c r="G2456" s="15" t="n"/>
      <c r="H2456" s="14" t="n"/>
      <c r="I2456" s="5" t="n"/>
      <c r="J2456" s="6">
        <f>IF(AND(B2456&amp;""="",F2456&amp;""=""),"",IFERROR(INDEX('المنتجات'!$B$5:$B$204,MATCH($F2456,'المنتجات'!$A$5:$A$204,0))&amp;"",""))</f>
        <v/>
      </c>
      <c r="K2456" s="18">
        <f>IF(AND(B2456&amp;""="",F2456&amp;""=""),"",IFERROR(INDEX('المنتجات'!$D$5:$D$204,MATCH($F2456,'المنتجات'!$A$5:$A$204,0))*G2456-H2456,0))</f>
        <v/>
      </c>
      <c r="L2456" s="18">
        <f>IF(AND(B2456&amp;""="",F2456&amp;""=""),"",IF(I2456="تم التسليم",IFERROR(INDEX('المحافظات'!$B$5:$B$44,MATCH($E2456,'المحافظات'!$A$5:$A$44,0)),0),0))</f>
        <v/>
      </c>
      <c r="M2456" s="18">
        <f>IF(AND(B2456&amp;""="",F2456&amp;""=""),"",IFERROR(INDEX('المنتجات'!$C$5:$C$204,MATCH($F2456,'المنتجات'!$A$5:$A$204,0))*G2456,0))</f>
        <v/>
      </c>
      <c r="N2456" s="18">
        <f>IF(AND(B2456&amp;""="",F2456&amp;""=""),"",IF(I2456="تم التسليم",IFERROR(INDEX('المحافظات'!$C$5:$C$44,MATCH($E2456,'المحافظات'!$A$5:$A$44,0)),0),IF(I2456="مرتجع",IFERROR(INDEX('المحافظات'!$D$5:$D$44,MATCH($E2456,'المحافظات'!$A$5:$A$44,0)),0),0)))</f>
        <v/>
      </c>
      <c r="O2456" s="18">
        <f>IF(AND(B2456&amp;""="",F2456&amp;""=""),"",IF(I2456="تم التسليم",K2456+L2456-M2456-N2456,IF(I2456="مرتجع",-N2456,IF(I2456="ملغي",0,""))))</f>
        <v/>
      </c>
      <c r="P2456" s="6">
        <f>IF(AND(B2456&amp;""="",F2456&amp;""=""),"",IF(NOT(ISNUMBER(MATCH(F2456,'المنتجات'!$A$5:$A$204,0))),"كود المنتج غير معروف",IF(NOT(ISNUMBER(MATCH(E2456,'المحافظات'!$A$5:$A$44,0))),"المنطقة غير معروفة",IF(K2456&lt;0,"الخصم أكبر من قيمة الطلب",IF(I2456&amp;""="","اكتب الحالة","")))))</f>
        <v/>
      </c>
    </row>
    <row r="2457">
      <c r="A2457" s="17" t="n"/>
      <c r="B2457" s="5" t="n"/>
      <c r="C2457" s="5" t="n"/>
      <c r="D2457" s="13" t="n"/>
      <c r="E2457" s="5" t="n"/>
      <c r="F2457" s="5" t="n"/>
      <c r="G2457" s="15" t="n"/>
      <c r="H2457" s="14" t="n"/>
      <c r="I2457" s="5" t="n"/>
      <c r="J2457" s="6">
        <f>IF(AND(B2457&amp;""="",F2457&amp;""=""),"",IFERROR(INDEX('المنتجات'!$B$5:$B$204,MATCH($F2457,'المنتجات'!$A$5:$A$204,0))&amp;"",""))</f>
        <v/>
      </c>
      <c r="K2457" s="18">
        <f>IF(AND(B2457&amp;""="",F2457&amp;""=""),"",IFERROR(INDEX('المنتجات'!$D$5:$D$204,MATCH($F2457,'المنتجات'!$A$5:$A$204,0))*G2457-H2457,0))</f>
        <v/>
      </c>
      <c r="L2457" s="18">
        <f>IF(AND(B2457&amp;""="",F2457&amp;""=""),"",IF(I2457="تم التسليم",IFERROR(INDEX('المحافظات'!$B$5:$B$44,MATCH($E2457,'المحافظات'!$A$5:$A$44,0)),0),0))</f>
        <v/>
      </c>
      <c r="M2457" s="18">
        <f>IF(AND(B2457&amp;""="",F2457&amp;""=""),"",IFERROR(INDEX('المنتجات'!$C$5:$C$204,MATCH($F2457,'المنتجات'!$A$5:$A$204,0))*G2457,0))</f>
        <v/>
      </c>
      <c r="N2457" s="18">
        <f>IF(AND(B2457&amp;""="",F2457&amp;""=""),"",IF(I2457="تم التسليم",IFERROR(INDEX('المحافظات'!$C$5:$C$44,MATCH($E2457,'المحافظات'!$A$5:$A$44,0)),0),IF(I2457="مرتجع",IFERROR(INDEX('المحافظات'!$D$5:$D$44,MATCH($E2457,'المحافظات'!$A$5:$A$44,0)),0),0)))</f>
        <v/>
      </c>
      <c r="O2457" s="18">
        <f>IF(AND(B2457&amp;""="",F2457&amp;""=""),"",IF(I2457="تم التسليم",K2457+L2457-M2457-N2457,IF(I2457="مرتجع",-N2457,IF(I2457="ملغي",0,""))))</f>
        <v/>
      </c>
      <c r="P2457" s="6">
        <f>IF(AND(B2457&amp;""="",F2457&amp;""=""),"",IF(NOT(ISNUMBER(MATCH(F2457,'المنتجات'!$A$5:$A$204,0))),"كود المنتج غير معروف",IF(NOT(ISNUMBER(MATCH(E2457,'المحافظات'!$A$5:$A$44,0))),"المنطقة غير معروفة",IF(K2457&lt;0,"الخصم أكبر من قيمة الطلب",IF(I2457&amp;""="","اكتب الحالة","")))))</f>
        <v/>
      </c>
    </row>
    <row r="2458">
      <c r="A2458" s="17" t="n"/>
      <c r="B2458" s="5" t="n"/>
      <c r="C2458" s="5" t="n"/>
      <c r="D2458" s="13" t="n"/>
      <c r="E2458" s="5" t="n"/>
      <c r="F2458" s="5" t="n"/>
      <c r="G2458" s="15" t="n"/>
      <c r="H2458" s="14" t="n"/>
      <c r="I2458" s="5" t="n"/>
      <c r="J2458" s="6">
        <f>IF(AND(B2458&amp;""="",F2458&amp;""=""),"",IFERROR(INDEX('المنتجات'!$B$5:$B$204,MATCH($F2458,'المنتجات'!$A$5:$A$204,0))&amp;"",""))</f>
        <v/>
      </c>
      <c r="K2458" s="18">
        <f>IF(AND(B2458&amp;""="",F2458&amp;""=""),"",IFERROR(INDEX('المنتجات'!$D$5:$D$204,MATCH($F2458,'المنتجات'!$A$5:$A$204,0))*G2458-H2458,0))</f>
        <v/>
      </c>
      <c r="L2458" s="18">
        <f>IF(AND(B2458&amp;""="",F2458&amp;""=""),"",IF(I2458="تم التسليم",IFERROR(INDEX('المحافظات'!$B$5:$B$44,MATCH($E2458,'المحافظات'!$A$5:$A$44,0)),0),0))</f>
        <v/>
      </c>
      <c r="M2458" s="18">
        <f>IF(AND(B2458&amp;""="",F2458&amp;""=""),"",IFERROR(INDEX('المنتجات'!$C$5:$C$204,MATCH($F2458,'المنتجات'!$A$5:$A$204,0))*G2458,0))</f>
        <v/>
      </c>
      <c r="N2458" s="18">
        <f>IF(AND(B2458&amp;""="",F2458&amp;""=""),"",IF(I2458="تم التسليم",IFERROR(INDEX('المحافظات'!$C$5:$C$44,MATCH($E2458,'المحافظات'!$A$5:$A$44,0)),0),IF(I2458="مرتجع",IFERROR(INDEX('المحافظات'!$D$5:$D$44,MATCH($E2458,'المحافظات'!$A$5:$A$44,0)),0),0)))</f>
        <v/>
      </c>
      <c r="O2458" s="18">
        <f>IF(AND(B2458&amp;""="",F2458&amp;""=""),"",IF(I2458="تم التسليم",K2458+L2458-M2458-N2458,IF(I2458="مرتجع",-N2458,IF(I2458="ملغي",0,""))))</f>
        <v/>
      </c>
      <c r="P2458" s="6">
        <f>IF(AND(B2458&amp;""="",F2458&amp;""=""),"",IF(NOT(ISNUMBER(MATCH(F2458,'المنتجات'!$A$5:$A$204,0))),"كود المنتج غير معروف",IF(NOT(ISNUMBER(MATCH(E2458,'المحافظات'!$A$5:$A$44,0))),"المنطقة غير معروفة",IF(K2458&lt;0,"الخصم أكبر من قيمة الطلب",IF(I2458&amp;""="","اكتب الحالة","")))))</f>
        <v/>
      </c>
    </row>
    <row r="2459">
      <c r="A2459" s="17" t="n"/>
      <c r="B2459" s="5" t="n"/>
      <c r="C2459" s="5" t="n"/>
      <c r="D2459" s="13" t="n"/>
      <c r="E2459" s="5" t="n"/>
      <c r="F2459" s="5" t="n"/>
      <c r="G2459" s="15" t="n"/>
      <c r="H2459" s="14" t="n"/>
      <c r="I2459" s="5" t="n"/>
      <c r="J2459" s="6">
        <f>IF(AND(B2459&amp;""="",F2459&amp;""=""),"",IFERROR(INDEX('المنتجات'!$B$5:$B$204,MATCH($F2459,'المنتجات'!$A$5:$A$204,0))&amp;"",""))</f>
        <v/>
      </c>
      <c r="K2459" s="18">
        <f>IF(AND(B2459&amp;""="",F2459&amp;""=""),"",IFERROR(INDEX('المنتجات'!$D$5:$D$204,MATCH($F2459,'المنتجات'!$A$5:$A$204,0))*G2459-H2459,0))</f>
        <v/>
      </c>
      <c r="L2459" s="18">
        <f>IF(AND(B2459&amp;""="",F2459&amp;""=""),"",IF(I2459="تم التسليم",IFERROR(INDEX('المحافظات'!$B$5:$B$44,MATCH($E2459,'المحافظات'!$A$5:$A$44,0)),0),0))</f>
        <v/>
      </c>
      <c r="M2459" s="18">
        <f>IF(AND(B2459&amp;""="",F2459&amp;""=""),"",IFERROR(INDEX('المنتجات'!$C$5:$C$204,MATCH($F2459,'المنتجات'!$A$5:$A$204,0))*G2459,0))</f>
        <v/>
      </c>
      <c r="N2459" s="18">
        <f>IF(AND(B2459&amp;""="",F2459&amp;""=""),"",IF(I2459="تم التسليم",IFERROR(INDEX('المحافظات'!$C$5:$C$44,MATCH($E2459,'المحافظات'!$A$5:$A$44,0)),0),IF(I2459="مرتجع",IFERROR(INDEX('المحافظات'!$D$5:$D$44,MATCH($E2459,'المحافظات'!$A$5:$A$44,0)),0),0)))</f>
        <v/>
      </c>
      <c r="O2459" s="18">
        <f>IF(AND(B2459&amp;""="",F2459&amp;""=""),"",IF(I2459="تم التسليم",K2459+L2459-M2459-N2459,IF(I2459="مرتجع",-N2459,IF(I2459="ملغي",0,""))))</f>
        <v/>
      </c>
      <c r="P2459" s="6">
        <f>IF(AND(B2459&amp;""="",F2459&amp;""=""),"",IF(NOT(ISNUMBER(MATCH(F2459,'المنتجات'!$A$5:$A$204,0))),"كود المنتج غير معروف",IF(NOT(ISNUMBER(MATCH(E2459,'المحافظات'!$A$5:$A$44,0))),"المنطقة غير معروفة",IF(K2459&lt;0,"الخصم أكبر من قيمة الطلب",IF(I2459&amp;""="","اكتب الحالة","")))))</f>
        <v/>
      </c>
    </row>
    <row r="2460">
      <c r="A2460" s="17" t="n"/>
      <c r="B2460" s="5" t="n"/>
      <c r="C2460" s="5" t="n"/>
      <c r="D2460" s="13" t="n"/>
      <c r="E2460" s="5" t="n"/>
      <c r="F2460" s="5" t="n"/>
      <c r="G2460" s="15" t="n"/>
      <c r="H2460" s="14" t="n"/>
      <c r="I2460" s="5" t="n"/>
      <c r="J2460" s="6">
        <f>IF(AND(B2460&amp;""="",F2460&amp;""=""),"",IFERROR(INDEX('المنتجات'!$B$5:$B$204,MATCH($F2460,'المنتجات'!$A$5:$A$204,0))&amp;"",""))</f>
        <v/>
      </c>
      <c r="K2460" s="18">
        <f>IF(AND(B2460&amp;""="",F2460&amp;""=""),"",IFERROR(INDEX('المنتجات'!$D$5:$D$204,MATCH($F2460,'المنتجات'!$A$5:$A$204,0))*G2460-H2460,0))</f>
        <v/>
      </c>
      <c r="L2460" s="18">
        <f>IF(AND(B2460&amp;""="",F2460&amp;""=""),"",IF(I2460="تم التسليم",IFERROR(INDEX('المحافظات'!$B$5:$B$44,MATCH($E2460,'المحافظات'!$A$5:$A$44,0)),0),0))</f>
        <v/>
      </c>
      <c r="M2460" s="18">
        <f>IF(AND(B2460&amp;""="",F2460&amp;""=""),"",IFERROR(INDEX('المنتجات'!$C$5:$C$204,MATCH($F2460,'المنتجات'!$A$5:$A$204,0))*G2460,0))</f>
        <v/>
      </c>
      <c r="N2460" s="18">
        <f>IF(AND(B2460&amp;""="",F2460&amp;""=""),"",IF(I2460="تم التسليم",IFERROR(INDEX('المحافظات'!$C$5:$C$44,MATCH($E2460,'المحافظات'!$A$5:$A$44,0)),0),IF(I2460="مرتجع",IFERROR(INDEX('المحافظات'!$D$5:$D$44,MATCH($E2460,'المحافظات'!$A$5:$A$44,0)),0),0)))</f>
        <v/>
      </c>
      <c r="O2460" s="18">
        <f>IF(AND(B2460&amp;""="",F2460&amp;""=""),"",IF(I2460="تم التسليم",K2460+L2460-M2460-N2460,IF(I2460="مرتجع",-N2460,IF(I2460="ملغي",0,""))))</f>
        <v/>
      </c>
      <c r="P2460" s="6">
        <f>IF(AND(B2460&amp;""="",F2460&amp;""=""),"",IF(NOT(ISNUMBER(MATCH(F2460,'المنتجات'!$A$5:$A$204,0))),"كود المنتج غير معروف",IF(NOT(ISNUMBER(MATCH(E2460,'المحافظات'!$A$5:$A$44,0))),"المنطقة غير معروفة",IF(K2460&lt;0,"الخصم أكبر من قيمة الطلب",IF(I2460&amp;""="","اكتب الحالة","")))))</f>
        <v/>
      </c>
    </row>
    <row r="2461">
      <c r="A2461" s="17" t="n"/>
      <c r="B2461" s="5" t="n"/>
      <c r="C2461" s="5" t="n"/>
      <c r="D2461" s="13" t="n"/>
      <c r="E2461" s="5" t="n"/>
      <c r="F2461" s="5" t="n"/>
      <c r="G2461" s="15" t="n"/>
      <c r="H2461" s="14" t="n"/>
      <c r="I2461" s="5" t="n"/>
      <c r="J2461" s="6">
        <f>IF(AND(B2461&amp;""="",F2461&amp;""=""),"",IFERROR(INDEX('المنتجات'!$B$5:$B$204,MATCH($F2461,'المنتجات'!$A$5:$A$204,0))&amp;"",""))</f>
        <v/>
      </c>
      <c r="K2461" s="18">
        <f>IF(AND(B2461&amp;""="",F2461&amp;""=""),"",IFERROR(INDEX('المنتجات'!$D$5:$D$204,MATCH($F2461,'المنتجات'!$A$5:$A$204,0))*G2461-H2461,0))</f>
        <v/>
      </c>
      <c r="L2461" s="18">
        <f>IF(AND(B2461&amp;""="",F2461&amp;""=""),"",IF(I2461="تم التسليم",IFERROR(INDEX('المحافظات'!$B$5:$B$44,MATCH($E2461,'المحافظات'!$A$5:$A$44,0)),0),0))</f>
        <v/>
      </c>
      <c r="M2461" s="18">
        <f>IF(AND(B2461&amp;""="",F2461&amp;""=""),"",IFERROR(INDEX('المنتجات'!$C$5:$C$204,MATCH($F2461,'المنتجات'!$A$5:$A$204,0))*G2461,0))</f>
        <v/>
      </c>
      <c r="N2461" s="18">
        <f>IF(AND(B2461&amp;""="",F2461&amp;""=""),"",IF(I2461="تم التسليم",IFERROR(INDEX('المحافظات'!$C$5:$C$44,MATCH($E2461,'المحافظات'!$A$5:$A$44,0)),0),IF(I2461="مرتجع",IFERROR(INDEX('المحافظات'!$D$5:$D$44,MATCH($E2461,'المحافظات'!$A$5:$A$44,0)),0),0)))</f>
        <v/>
      </c>
      <c r="O2461" s="18">
        <f>IF(AND(B2461&amp;""="",F2461&amp;""=""),"",IF(I2461="تم التسليم",K2461+L2461-M2461-N2461,IF(I2461="مرتجع",-N2461,IF(I2461="ملغي",0,""))))</f>
        <v/>
      </c>
      <c r="P2461" s="6">
        <f>IF(AND(B2461&amp;""="",F2461&amp;""=""),"",IF(NOT(ISNUMBER(MATCH(F2461,'المنتجات'!$A$5:$A$204,0))),"كود المنتج غير معروف",IF(NOT(ISNUMBER(MATCH(E2461,'المحافظات'!$A$5:$A$44,0))),"المنطقة غير معروفة",IF(K2461&lt;0,"الخصم أكبر من قيمة الطلب",IF(I2461&amp;""="","اكتب الحالة","")))))</f>
        <v/>
      </c>
    </row>
    <row r="2462">
      <c r="A2462" s="17" t="n"/>
      <c r="B2462" s="5" t="n"/>
      <c r="C2462" s="5" t="n"/>
      <c r="D2462" s="13" t="n"/>
      <c r="E2462" s="5" t="n"/>
      <c r="F2462" s="5" t="n"/>
      <c r="G2462" s="15" t="n"/>
      <c r="H2462" s="14" t="n"/>
      <c r="I2462" s="5" t="n"/>
      <c r="J2462" s="6">
        <f>IF(AND(B2462&amp;""="",F2462&amp;""=""),"",IFERROR(INDEX('المنتجات'!$B$5:$B$204,MATCH($F2462,'المنتجات'!$A$5:$A$204,0))&amp;"",""))</f>
        <v/>
      </c>
      <c r="K2462" s="18">
        <f>IF(AND(B2462&amp;""="",F2462&amp;""=""),"",IFERROR(INDEX('المنتجات'!$D$5:$D$204,MATCH($F2462,'المنتجات'!$A$5:$A$204,0))*G2462-H2462,0))</f>
        <v/>
      </c>
      <c r="L2462" s="18">
        <f>IF(AND(B2462&amp;""="",F2462&amp;""=""),"",IF(I2462="تم التسليم",IFERROR(INDEX('المحافظات'!$B$5:$B$44,MATCH($E2462,'المحافظات'!$A$5:$A$44,0)),0),0))</f>
        <v/>
      </c>
      <c r="M2462" s="18">
        <f>IF(AND(B2462&amp;""="",F2462&amp;""=""),"",IFERROR(INDEX('المنتجات'!$C$5:$C$204,MATCH($F2462,'المنتجات'!$A$5:$A$204,0))*G2462,0))</f>
        <v/>
      </c>
      <c r="N2462" s="18">
        <f>IF(AND(B2462&amp;""="",F2462&amp;""=""),"",IF(I2462="تم التسليم",IFERROR(INDEX('المحافظات'!$C$5:$C$44,MATCH($E2462,'المحافظات'!$A$5:$A$44,0)),0),IF(I2462="مرتجع",IFERROR(INDEX('المحافظات'!$D$5:$D$44,MATCH($E2462,'المحافظات'!$A$5:$A$44,0)),0),0)))</f>
        <v/>
      </c>
      <c r="O2462" s="18">
        <f>IF(AND(B2462&amp;""="",F2462&amp;""=""),"",IF(I2462="تم التسليم",K2462+L2462-M2462-N2462,IF(I2462="مرتجع",-N2462,IF(I2462="ملغي",0,""))))</f>
        <v/>
      </c>
      <c r="P2462" s="6">
        <f>IF(AND(B2462&amp;""="",F2462&amp;""=""),"",IF(NOT(ISNUMBER(MATCH(F2462,'المنتجات'!$A$5:$A$204,0))),"كود المنتج غير معروف",IF(NOT(ISNUMBER(MATCH(E2462,'المحافظات'!$A$5:$A$44,0))),"المنطقة غير معروفة",IF(K2462&lt;0,"الخصم أكبر من قيمة الطلب",IF(I2462&amp;""="","اكتب الحالة","")))))</f>
        <v/>
      </c>
    </row>
    <row r="2463">
      <c r="A2463" s="17" t="n"/>
      <c r="B2463" s="5" t="n"/>
      <c r="C2463" s="5" t="n"/>
      <c r="D2463" s="13" t="n"/>
      <c r="E2463" s="5" t="n"/>
      <c r="F2463" s="5" t="n"/>
      <c r="G2463" s="15" t="n"/>
      <c r="H2463" s="14" t="n"/>
      <c r="I2463" s="5" t="n"/>
      <c r="J2463" s="6">
        <f>IF(AND(B2463&amp;""="",F2463&amp;""=""),"",IFERROR(INDEX('المنتجات'!$B$5:$B$204,MATCH($F2463,'المنتجات'!$A$5:$A$204,0))&amp;"",""))</f>
        <v/>
      </c>
      <c r="K2463" s="18">
        <f>IF(AND(B2463&amp;""="",F2463&amp;""=""),"",IFERROR(INDEX('المنتجات'!$D$5:$D$204,MATCH($F2463,'المنتجات'!$A$5:$A$204,0))*G2463-H2463,0))</f>
        <v/>
      </c>
      <c r="L2463" s="18">
        <f>IF(AND(B2463&amp;""="",F2463&amp;""=""),"",IF(I2463="تم التسليم",IFERROR(INDEX('المحافظات'!$B$5:$B$44,MATCH($E2463,'المحافظات'!$A$5:$A$44,0)),0),0))</f>
        <v/>
      </c>
      <c r="M2463" s="18">
        <f>IF(AND(B2463&amp;""="",F2463&amp;""=""),"",IFERROR(INDEX('المنتجات'!$C$5:$C$204,MATCH($F2463,'المنتجات'!$A$5:$A$204,0))*G2463,0))</f>
        <v/>
      </c>
      <c r="N2463" s="18">
        <f>IF(AND(B2463&amp;""="",F2463&amp;""=""),"",IF(I2463="تم التسليم",IFERROR(INDEX('المحافظات'!$C$5:$C$44,MATCH($E2463,'المحافظات'!$A$5:$A$44,0)),0),IF(I2463="مرتجع",IFERROR(INDEX('المحافظات'!$D$5:$D$44,MATCH($E2463,'المحافظات'!$A$5:$A$44,0)),0),0)))</f>
        <v/>
      </c>
      <c r="O2463" s="18">
        <f>IF(AND(B2463&amp;""="",F2463&amp;""=""),"",IF(I2463="تم التسليم",K2463+L2463-M2463-N2463,IF(I2463="مرتجع",-N2463,IF(I2463="ملغي",0,""))))</f>
        <v/>
      </c>
      <c r="P2463" s="6">
        <f>IF(AND(B2463&amp;""="",F2463&amp;""=""),"",IF(NOT(ISNUMBER(MATCH(F2463,'المنتجات'!$A$5:$A$204,0))),"كود المنتج غير معروف",IF(NOT(ISNUMBER(MATCH(E2463,'المحافظات'!$A$5:$A$44,0))),"المنطقة غير معروفة",IF(K2463&lt;0,"الخصم أكبر من قيمة الطلب",IF(I2463&amp;""="","اكتب الحالة","")))))</f>
        <v/>
      </c>
    </row>
    <row r="2464">
      <c r="A2464" s="17" t="n"/>
      <c r="B2464" s="5" t="n"/>
      <c r="C2464" s="5" t="n"/>
      <c r="D2464" s="13" t="n"/>
      <c r="E2464" s="5" t="n"/>
      <c r="F2464" s="5" t="n"/>
      <c r="G2464" s="15" t="n"/>
      <c r="H2464" s="14" t="n"/>
      <c r="I2464" s="5" t="n"/>
      <c r="J2464" s="6">
        <f>IF(AND(B2464&amp;""="",F2464&amp;""=""),"",IFERROR(INDEX('المنتجات'!$B$5:$B$204,MATCH($F2464,'المنتجات'!$A$5:$A$204,0))&amp;"",""))</f>
        <v/>
      </c>
      <c r="K2464" s="18">
        <f>IF(AND(B2464&amp;""="",F2464&amp;""=""),"",IFERROR(INDEX('المنتجات'!$D$5:$D$204,MATCH($F2464,'المنتجات'!$A$5:$A$204,0))*G2464-H2464,0))</f>
        <v/>
      </c>
      <c r="L2464" s="18">
        <f>IF(AND(B2464&amp;""="",F2464&amp;""=""),"",IF(I2464="تم التسليم",IFERROR(INDEX('المحافظات'!$B$5:$B$44,MATCH($E2464,'المحافظات'!$A$5:$A$44,0)),0),0))</f>
        <v/>
      </c>
      <c r="M2464" s="18">
        <f>IF(AND(B2464&amp;""="",F2464&amp;""=""),"",IFERROR(INDEX('المنتجات'!$C$5:$C$204,MATCH($F2464,'المنتجات'!$A$5:$A$204,0))*G2464,0))</f>
        <v/>
      </c>
      <c r="N2464" s="18">
        <f>IF(AND(B2464&amp;""="",F2464&amp;""=""),"",IF(I2464="تم التسليم",IFERROR(INDEX('المحافظات'!$C$5:$C$44,MATCH($E2464,'المحافظات'!$A$5:$A$44,0)),0),IF(I2464="مرتجع",IFERROR(INDEX('المحافظات'!$D$5:$D$44,MATCH($E2464,'المحافظات'!$A$5:$A$44,0)),0),0)))</f>
        <v/>
      </c>
      <c r="O2464" s="18">
        <f>IF(AND(B2464&amp;""="",F2464&amp;""=""),"",IF(I2464="تم التسليم",K2464+L2464-M2464-N2464,IF(I2464="مرتجع",-N2464,IF(I2464="ملغي",0,""))))</f>
        <v/>
      </c>
      <c r="P2464" s="6">
        <f>IF(AND(B2464&amp;""="",F2464&amp;""=""),"",IF(NOT(ISNUMBER(MATCH(F2464,'المنتجات'!$A$5:$A$204,0))),"كود المنتج غير معروف",IF(NOT(ISNUMBER(MATCH(E2464,'المحافظات'!$A$5:$A$44,0))),"المنطقة غير معروفة",IF(K2464&lt;0,"الخصم أكبر من قيمة الطلب",IF(I2464&amp;""="","اكتب الحالة","")))))</f>
        <v/>
      </c>
    </row>
    <row r="2465">
      <c r="A2465" s="17" t="n"/>
      <c r="B2465" s="5" t="n"/>
      <c r="C2465" s="5" t="n"/>
      <c r="D2465" s="13" t="n"/>
      <c r="E2465" s="5" t="n"/>
      <c r="F2465" s="5" t="n"/>
      <c r="G2465" s="15" t="n"/>
      <c r="H2465" s="14" t="n"/>
      <c r="I2465" s="5" t="n"/>
      <c r="J2465" s="6">
        <f>IF(AND(B2465&amp;""="",F2465&amp;""=""),"",IFERROR(INDEX('المنتجات'!$B$5:$B$204,MATCH($F2465,'المنتجات'!$A$5:$A$204,0))&amp;"",""))</f>
        <v/>
      </c>
      <c r="K2465" s="18">
        <f>IF(AND(B2465&amp;""="",F2465&amp;""=""),"",IFERROR(INDEX('المنتجات'!$D$5:$D$204,MATCH($F2465,'المنتجات'!$A$5:$A$204,0))*G2465-H2465,0))</f>
        <v/>
      </c>
      <c r="L2465" s="18">
        <f>IF(AND(B2465&amp;""="",F2465&amp;""=""),"",IF(I2465="تم التسليم",IFERROR(INDEX('المحافظات'!$B$5:$B$44,MATCH($E2465,'المحافظات'!$A$5:$A$44,0)),0),0))</f>
        <v/>
      </c>
      <c r="M2465" s="18">
        <f>IF(AND(B2465&amp;""="",F2465&amp;""=""),"",IFERROR(INDEX('المنتجات'!$C$5:$C$204,MATCH($F2465,'المنتجات'!$A$5:$A$204,0))*G2465,0))</f>
        <v/>
      </c>
      <c r="N2465" s="18">
        <f>IF(AND(B2465&amp;""="",F2465&amp;""=""),"",IF(I2465="تم التسليم",IFERROR(INDEX('المحافظات'!$C$5:$C$44,MATCH($E2465,'المحافظات'!$A$5:$A$44,0)),0),IF(I2465="مرتجع",IFERROR(INDEX('المحافظات'!$D$5:$D$44,MATCH($E2465,'المحافظات'!$A$5:$A$44,0)),0),0)))</f>
        <v/>
      </c>
      <c r="O2465" s="18">
        <f>IF(AND(B2465&amp;""="",F2465&amp;""=""),"",IF(I2465="تم التسليم",K2465+L2465-M2465-N2465,IF(I2465="مرتجع",-N2465,IF(I2465="ملغي",0,""))))</f>
        <v/>
      </c>
      <c r="P2465" s="6">
        <f>IF(AND(B2465&amp;""="",F2465&amp;""=""),"",IF(NOT(ISNUMBER(MATCH(F2465,'المنتجات'!$A$5:$A$204,0))),"كود المنتج غير معروف",IF(NOT(ISNUMBER(MATCH(E2465,'المحافظات'!$A$5:$A$44,0))),"المنطقة غير معروفة",IF(K2465&lt;0,"الخصم أكبر من قيمة الطلب",IF(I2465&amp;""="","اكتب الحالة","")))))</f>
        <v/>
      </c>
    </row>
    <row r="2466">
      <c r="A2466" s="17" t="n"/>
      <c r="B2466" s="5" t="n"/>
      <c r="C2466" s="5" t="n"/>
      <c r="D2466" s="13" t="n"/>
      <c r="E2466" s="5" t="n"/>
      <c r="F2466" s="5" t="n"/>
      <c r="G2466" s="15" t="n"/>
      <c r="H2466" s="14" t="n"/>
      <c r="I2466" s="5" t="n"/>
      <c r="J2466" s="6">
        <f>IF(AND(B2466&amp;""="",F2466&amp;""=""),"",IFERROR(INDEX('المنتجات'!$B$5:$B$204,MATCH($F2466,'المنتجات'!$A$5:$A$204,0))&amp;"",""))</f>
        <v/>
      </c>
      <c r="K2466" s="18">
        <f>IF(AND(B2466&amp;""="",F2466&amp;""=""),"",IFERROR(INDEX('المنتجات'!$D$5:$D$204,MATCH($F2466,'المنتجات'!$A$5:$A$204,0))*G2466-H2466,0))</f>
        <v/>
      </c>
      <c r="L2466" s="18">
        <f>IF(AND(B2466&amp;""="",F2466&amp;""=""),"",IF(I2466="تم التسليم",IFERROR(INDEX('المحافظات'!$B$5:$B$44,MATCH($E2466,'المحافظات'!$A$5:$A$44,0)),0),0))</f>
        <v/>
      </c>
      <c r="M2466" s="18">
        <f>IF(AND(B2466&amp;""="",F2466&amp;""=""),"",IFERROR(INDEX('المنتجات'!$C$5:$C$204,MATCH($F2466,'المنتجات'!$A$5:$A$204,0))*G2466,0))</f>
        <v/>
      </c>
      <c r="N2466" s="18">
        <f>IF(AND(B2466&amp;""="",F2466&amp;""=""),"",IF(I2466="تم التسليم",IFERROR(INDEX('المحافظات'!$C$5:$C$44,MATCH($E2466,'المحافظات'!$A$5:$A$44,0)),0),IF(I2466="مرتجع",IFERROR(INDEX('المحافظات'!$D$5:$D$44,MATCH($E2466,'المحافظات'!$A$5:$A$44,0)),0),0)))</f>
        <v/>
      </c>
      <c r="O2466" s="18">
        <f>IF(AND(B2466&amp;""="",F2466&amp;""=""),"",IF(I2466="تم التسليم",K2466+L2466-M2466-N2466,IF(I2466="مرتجع",-N2466,IF(I2466="ملغي",0,""))))</f>
        <v/>
      </c>
      <c r="P2466" s="6">
        <f>IF(AND(B2466&amp;""="",F2466&amp;""=""),"",IF(NOT(ISNUMBER(MATCH(F2466,'المنتجات'!$A$5:$A$204,0))),"كود المنتج غير معروف",IF(NOT(ISNUMBER(MATCH(E2466,'المحافظات'!$A$5:$A$44,0))),"المنطقة غير معروفة",IF(K2466&lt;0,"الخصم أكبر من قيمة الطلب",IF(I2466&amp;""="","اكتب الحالة","")))))</f>
        <v/>
      </c>
    </row>
    <row r="2467">
      <c r="A2467" s="17" t="n"/>
      <c r="B2467" s="5" t="n"/>
      <c r="C2467" s="5" t="n"/>
      <c r="D2467" s="13" t="n"/>
      <c r="E2467" s="5" t="n"/>
      <c r="F2467" s="5" t="n"/>
      <c r="G2467" s="15" t="n"/>
      <c r="H2467" s="14" t="n"/>
      <c r="I2467" s="5" t="n"/>
      <c r="J2467" s="6">
        <f>IF(AND(B2467&amp;""="",F2467&amp;""=""),"",IFERROR(INDEX('المنتجات'!$B$5:$B$204,MATCH($F2467,'المنتجات'!$A$5:$A$204,0))&amp;"",""))</f>
        <v/>
      </c>
      <c r="K2467" s="18">
        <f>IF(AND(B2467&amp;""="",F2467&amp;""=""),"",IFERROR(INDEX('المنتجات'!$D$5:$D$204,MATCH($F2467,'المنتجات'!$A$5:$A$204,0))*G2467-H2467,0))</f>
        <v/>
      </c>
      <c r="L2467" s="18">
        <f>IF(AND(B2467&amp;""="",F2467&amp;""=""),"",IF(I2467="تم التسليم",IFERROR(INDEX('المحافظات'!$B$5:$B$44,MATCH($E2467,'المحافظات'!$A$5:$A$44,0)),0),0))</f>
        <v/>
      </c>
      <c r="M2467" s="18">
        <f>IF(AND(B2467&amp;""="",F2467&amp;""=""),"",IFERROR(INDEX('المنتجات'!$C$5:$C$204,MATCH($F2467,'المنتجات'!$A$5:$A$204,0))*G2467,0))</f>
        <v/>
      </c>
      <c r="N2467" s="18">
        <f>IF(AND(B2467&amp;""="",F2467&amp;""=""),"",IF(I2467="تم التسليم",IFERROR(INDEX('المحافظات'!$C$5:$C$44,MATCH($E2467,'المحافظات'!$A$5:$A$44,0)),0),IF(I2467="مرتجع",IFERROR(INDEX('المحافظات'!$D$5:$D$44,MATCH($E2467,'المحافظات'!$A$5:$A$44,0)),0),0)))</f>
        <v/>
      </c>
      <c r="O2467" s="18">
        <f>IF(AND(B2467&amp;""="",F2467&amp;""=""),"",IF(I2467="تم التسليم",K2467+L2467-M2467-N2467,IF(I2467="مرتجع",-N2467,IF(I2467="ملغي",0,""))))</f>
        <v/>
      </c>
      <c r="P2467" s="6">
        <f>IF(AND(B2467&amp;""="",F2467&amp;""=""),"",IF(NOT(ISNUMBER(MATCH(F2467,'المنتجات'!$A$5:$A$204,0))),"كود المنتج غير معروف",IF(NOT(ISNUMBER(MATCH(E2467,'المحافظات'!$A$5:$A$44,0))),"المنطقة غير معروفة",IF(K2467&lt;0,"الخصم أكبر من قيمة الطلب",IF(I2467&amp;""="","اكتب الحالة","")))))</f>
        <v/>
      </c>
    </row>
    <row r="2468">
      <c r="A2468" s="17" t="n"/>
      <c r="B2468" s="5" t="n"/>
      <c r="C2468" s="5" t="n"/>
      <c r="D2468" s="13" t="n"/>
      <c r="E2468" s="5" t="n"/>
      <c r="F2468" s="5" t="n"/>
      <c r="G2468" s="15" t="n"/>
      <c r="H2468" s="14" t="n"/>
      <c r="I2468" s="5" t="n"/>
      <c r="J2468" s="6">
        <f>IF(AND(B2468&amp;""="",F2468&amp;""=""),"",IFERROR(INDEX('المنتجات'!$B$5:$B$204,MATCH($F2468,'المنتجات'!$A$5:$A$204,0))&amp;"",""))</f>
        <v/>
      </c>
      <c r="K2468" s="18">
        <f>IF(AND(B2468&amp;""="",F2468&amp;""=""),"",IFERROR(INDEX('المنتجات'!$D$5:$D$204,MATCH($F2468,'المنتجات'!$A$5:$A$204,0))*G2468-H2468,0))</f>
        <v/>
      </c>
      <c r="L2468" s="18">
        <f>IF(AND(B2468&amp;""="",F2468&amp;""=""),"",IF(I2468="تم التسليم",IFERROR(INDEX('المحافظات'!$B$5:$B$44,MATCH($E2468,'المحافظات'!$A$5:$A$44,0)),0),0))</f>
        <v/>
      </c>
      <c r="M2468" s="18">
        <f>IF(AND(B2468&amp;""="",F2468&amp;""=""),"",IFERROR(INDEX('المنتجات'!$C$5:$C$204,MATCH($F2468,'المنتجات'!$A$5:$A$204,0))*G2468,0))</f>
        <v/>
      </c>
      <c r="N2468" s="18">
        <f>IF(AND(B2468&amp;""="",F2468&amp;""=""),"",IF(I2468="تم التسليم",IFERROR(INDEX('المحافظات'!$C$5:$C$44,MATCH($E2468,'المحافظات'!$A$5:$A$44,0)),0),IF(I2468="مرتجع",IFERROR(INDEX('المحافظات'!$D$5:$D$44,MATCH($E2468,'المحافظات'!$A$5:$A$44,0)),0),0)))</f>
        <v/>
      </c>
      <c r="O2468" s="18">
        <f>IF(AND(B2468&amp;""="",F2468&amp;""=""),"",IF(I2468="تم التسليم",K2468+L2468-M2468-N2468,IF(I2468="مرتجع",-N2468,IF(I2468="ملغي",0,""))))</f>
        <v/>
      </c>
      <c r="P2468" s="6">
        <f>IF(AND(B2468&amp;""="",F2468&amp;""=""),"",IF(NOT(ISNUMBER(MATCH(F2468,'المنتجات'!$A$5:$A$204,0))),"كود المنتج غير معروف",IF(NOT(ISNUMBER(MATCH(E2468,'المحافظات'!$A$5:$A$44,0))),"المنطقة غير معروفة",IF(K2468&lt;0,"الخصم أكبر من قيمة الطلب",IF(I2468&amp;""="","اكتب الحالة","")))))</f>
        <v/>
      </c>
    </row>
    <row r="2469">
      <c r="A2469" s="17" t="n"/>
      <c r="B2469" s="5" t="n"/>
      <c r="C2469" s="5" t="n"/>
      <c r="D2469" s="13" t="n"/>
      <c r="E2469" s="5" t="n"/>
      <c r="F2469" s="5" t="n"/>
      <c r="G2469" s="15" t="n"/>
      <c r="H2469" s="14" t="n"/>
      <c r="I2469" s="5" t="n"/>
      <c r="J2469" s="6">
        <f>IF(AND(B2469&amp;""="",F2469&amp;""=""),"",IFERROR(INDEX('المنتجات'!$B$5:$B$204,MATCH($F2469,'المنتجات'!$A$5:$A$204,0))&amp;"",""))</f>
        <v/>
      </c>
      <c r="K2469" s="18">
        <f>IF(AND(B2469&amp;""="",F2469&amp;""=""),"",IFERROR(INDEX('المنتجات'!$D$5:$D$204,MATCH($F2469,'المنتجات'!$A$5:$A$204,0))*G2469-H2469,0))</f>
        <v/>
      </c>
      <c r="L2469" s="18">
        <f>IF(AND(B2469&amp;""="",F2469&amp;""=""),"",IF(I2469="تم التسليم",IFERROR(INDEX('المحافظات'!$B$5:$B$44,MATCH($E2469,'المحافظات'!$A$5:$A$44,0)),0),0))</f>
        <v/>
      </c>
      <c r="M2469" s="18">
        <f>IF(AND(B2469&amp;""="",F2469&amp;""=""),"",IFERROR(INDEX('المنتجات'!$C$5:$C$204,MATCH($F2469,'المنتجات'!$A$5:$A$204,0))*G2469,0))</f>
        <v/>
      </c>
      <c r="N2469" s="18">
        <f>IF(AND(B2469&amp;""="",F2469&amp;""=""),"",IF(I2469="تم التسليم",IFERROR(INDEX('المحافظات'!$C$5:$C$44,MATCH($E2469,'المحافظات'!$A$5:$A$44,0)),0),IF(I2469="مرتجع",IFERROR(INDEX('المحافظات'!$D$5:$D$44,MATCH($E2469,'المحافظات'!$A$5:$A$44,0)),0),0)))</f>
        <v/>
      </c>
      <c r="O2469" s="18">
        <f>IF(AND(B2469&amp;""="",F2469&amp;""=""),"",IF(I2469="تم التسليم",K2469+L2469-M2469-N2469,IF(I2469="مرتجع",-N2469,IF(I2469="ملغي",0,""))))</f>
        <v/>
      </c>
      <c r="P2469" s="6">
        <f>IF(AND(B2469&amp;""="",F2469&amp;""=""),"",IF(NOT(ISNUMBER(MATCH(F2469,'المنتجات'!$A$5:$A$204,0))),"كود المنتج غير معروف",IF(NOT(ISNUMBER(MATCH(E2469,'المحافظات'!$A$5:$A$44,0))),"المنطقة غير معروفة",IF(K2469&lt;0,"الخصم أكبر من قيمة الطلب",IF(I2469&amp;""="","اكتب الحالة","")))))</f>
        <v/>
      </c>
    </row>
    <row r="2470">
      <c r="A2470" s="17" t="n"/>
      <c r="B2470" s="5" t="n"/>
      <c r="C2470" s="5" t="n"/>
      <c r="D2470" s="13" t="n"/>
      <c r="E2470" s="5" t="n"/>
      <c r="F2470" s="5" t="n"/>
      <c r="G2470" s="15" t="n"/>
      <c r="H2470" s="14" t="n"/>
      <c r="I2470" s="5" t="n"/>
      <c r="J2470" s="6">
        <f>IF(AND(B2470&amp;""="",F2470&amp;""=""),"",IFERROR(INDEX('المنتجات'!$B$5:$B$204,MATCH($F2470,'المنتجات'!$A$5:$A$204,0))&amp;"",""))</f>
        <v/>
      </c>
      <c r="K2470" s="18">
        <f>IF(AND(B2470&amp;""="",F2470&amp;""=""),"",IFERROR(INDEX('المنتجات'!$D$5:$D$204,MATCH($F2470,'المنتجات'!$A$5:$A$204,0))*G2470-H2470,0))</f>
        <v/>
      </c>
      <c r="L2470" s="18">
        <f>IF(AND(B2470&amp;""="",F2470&amp;""=""),"",IF(I2470="تم التسليم",IFERROR(INDEX('المحافظات'!$B$5:$B$44,MATCH($E2470,'المحافظات'!$A$5:$A$44,0)),0),0))</f>
        <v/>
      </c>
      <c r="M2470" s="18">
        <f>IF(AND(B2470&amp;""="",F2470&amp;""=""),"",IFERROR(INDEX('المنتجات'!$C$5:$C$204,MATCH($F2470,'المنتجات'!$A$5:$A$204,0))*G2470,0))</f>
        <v/>
      </c>
      <c r="N2470" s="18">
        <f>IF(AND(B2470&amp;""="",F2470&amp;""=""),"",IF(I2470="تم التسليم",IFERROR(INDEX('المحافظات'!$C$5:$C$44,MATCH($E2470,'المحافظات'!$A$5:$A$44,0)),0),IF(I2470="مرتجع",IFERROR(INDEX('المحافظات'!$D$5:$D$44,MATCH($E2470,'المحافظات'!$A$5:$A$44,0)),0),0)))</f>
        <v/>
      </c>
      <c r="O2470" s="18">
        <f>IF(AND(B2470&amp;""="",F2470&amp;""=""),"",IF(I2470="تم التسليم",K2470+L2470-M2470-N2470,IF(I2470="مرتجع",-N2470,IF(I2470="ملغي",0,""))))</f>
        <v/>
      </c>
      <c r="P2470" s="6">
        <f>IF(AND(B2470&amp;""="",F2470&amp;""=""),"",IF(NOT(ISNUMBER(MATCH(F2470,'المنتجات'!$A$5:$A$204,0))),"كود المنتج غير معروف",IF(NOT(ISNUMBER(MATCH(E2470,'المحافظات'!$A$5:$A$44,0))),"المنطقة غير معروفة",IF(K2470&lt;0,"الخصم أكبر من قيمة الطلب",IF(I2470&amp;""="","اكتب الحالة","")))))</f>
        <v/>
      </c>
    </row>
    <row r="2471">
      <c r="A2471" s="17" t="n"/>
      <c r="B2471" s="5" t="n"/>
      <c r="C2471" s="5" t="n"/>
      <c r="D2471" s="13" t="n"/>
      <c r="E2471" s="5" t="n"/>
      <c r="F2471" s="5" t="n"/>
      <c r="G2471" s="15" t="n"/>
      <c r="H2471" s="14" t="n"/>
      <c r="I2471" s="5" t="n"/>
      <c r="J2471" s="6">
        <f>IF(AND(B2471&amp;""="",F2471&amp;""=""),"",IFERROR(INDEX('المنتجات'!$B$5:$B$204,MATCH($F2471,'المنتجات'!$A$5:$A$204,0))&amp;"",""))</f>
        <v/>
      </c>
      <c r="K2471" s="18">
        <f>IF(AND(B2471&amp;""="",F2471&amp;""=""),"",IFERROR(INDEX('المنتجات'!$D$5:$D$204,MATCH($F2471,'المنتجات'!$A$5:$A$204,0))*G2471-H2471,0))</f>
        <v/>
      </c>
      <c r="L2471" s="18">
        <f>IF(AND(B2471&amp;""="",F2471&amp;""=""),"",IF(I2471="تم التسليم",IFERROR(INDEX('المحافظات'!$B$5:$B$44,MATCH($E2471,'المحافظات'!$A$5:$A$44,0)),0),0))</f>
        <v/>
      </c>
      <c r="M2471" s="18">
        <f>IF(AND(B2471&amp;""="",F2471&amp;""=""),"",IFERROR(INDEX('المنتجات'!$C$5:$C$204,MATCH($F2471,'المنتجات'!$A$5:$A$204,0))*G2471,0))</f>
        <v/>
      </c>
      <c r="N2471" s="18">
        <f>IF(AND(B2471&amp;""="",F2471&amp;""=""),"",IF(I2471="تم التسليم",IFERROR(INDEX('المحافظات'!$C$5:$C$44,MATCH($E2471,'المحافظات'!$A$5:$A$44,0)),0),IF(I2471="مرتجع",IFERROR(INDEX('المحافظات'!$D$5:$D$44,MATCH($E2471,'المحافظات'!$A$5:$A$44,0)),0),0)))</f>
        <v/>
      </c>
      <c r="O2471" s="18">
        <f>IF(AND(B2471&amp;""="",F2471&amp;""=""),"",IF(I2471="تم التسليم",K2471+L2471-M2471-N2471,IF(I2471="مرتجع",-N2471,IF(I2471="ملغي",0,""))))</f>
        <v/>
      </c>
      <c r="P2471" s="6">
        <f>IF(AND(B2471&amp;""="",F2471&amp;""=""),"",IF(NOT(ISNUMBER(MATCH(F2471,'المنتجات'!$A$5:$A$204,0))),"كود المنتج غير معروف",IF(NOT(ISNUMBER(MATCH(E2471,'المحافظات'!$A$5:$A$44,0))),"المنطقة غير معروفة",IF(K2471&lt;0,"الخصم أكبر من قيمة الطلب",IF(I2471&amp;""="","اكتب الحالة","")))))</f>
        <v/>
      </c>
    </row>
    <row r="2472">
      <c r="A2472" s="17" t="n"/>
      <c r="B2472" s="5" t="n"/>
      <c r="C2472" s="5" t="n"/>
      <c r="D2472" s="13" t="n"/>
      <c r="E2472" s="5" t="n"/>
      <c r="F2472" s="5" t="n"/>
      <c r="G2472" s="15" t="n"/>
      <c r="H2472" s="14" t="n"/>
      <c r="I2472" s="5" t="n"/>
      <c r="J2472" s="6">
        <f>IF(AND(B2472&amp;""="",F2472&amp;""=""),"",IFERROR(INDEX('المنتجات'!$B$5:$B$204,MATCH($F2472,'المنتجات'!$A$5:$A$204,0))&amp;"",""))</f>
        <v/>
      </c>
      <c r="K2472" s="18">
        <f>IF(AND(B2472&amp;""="",F2472&amp;""=""),"",IFERROR(INDEX('المنتجات'!$D$5:$D$204,MATCH($F2472,'المنتجات'!$A$5:$A$204,0))*G2472-H2472,0))</f>
        <v/>
      </c>
      <c r="L2472" s="18">
        <f>IF(AND(B2472&amp;""="",F2472&amp;""=""),"",IF(I2472="تم التسليم",IFERROR(INDEX('المحافظات'!$B$5:$B$44,MATCH($E2472,'المحافظات'!$A$5:$A$44,0)),0),0))</f>
        <v/>
      </c>
      <c r="M2472" s="18">
        <f>IF(AND(B2472&amp;""="",F2472&amp;""=""),"",IFERROR(INDEX('المنتجات'!$C$5:$C$204,MATCH($F2472,'المنتجات'!$A$5:$A$204,0))*G2472,0))</f>
        <v/>
      </c>
      <c r="N2472" s="18">
        <f>IF(AND(B2472&amp;""="",F2472&amp;""=""),"",IF(I2472="تم التسليم",IFERROR(INDEX('المحافظات'!$C$5:$C$44,MATCH($E2472,'المحافظات'!$A$5:$A$44,0)),0),IF(I2472="مرتجع",IFERROR(INDEX('المحافظات'!$D$5:$D$44,MATCH($E2472,'المحافظات'!$A$5:$A$44,0)),0),0)))</f>
        <v/>
      </c>
      <c r="O2472" s="18">
        <f>IF(AND(B2472&amp;""="",F2472&amp;""=""),"",IF(I2472="تم التسليم",K2472+L2472-M2472-N2472,IF(I2472="مرتجع",-N2472,IF(I2472="ملغي",0,""))))</f>
        <v/>
      </c>
      <c r="P2472" s="6">
        <f>IF(AND(B2472&amp;""="",F2472&amp;""=""),"",IF(NOT(ISNUMBER(MATCH(F2472,'المنتجات'!$A$5:$A$204,0))),"كود المنتج غير معروف",IF(NOT(ISNUMBER(MATCH(E2472,'المحافظات'!$A$5:$A$44,0))),"المنطقة غير معروفة",IF(K2472&lt;0,"الخصم أكبر من قيمة الطلب",IF(I2472&amp;""="","اكتب الحالة","")))))</f>
        <v/>
      </c>
    </row>
    <row r="2473">
      <c r="A2473" s="17" t="n"/>
      <c r="B2473" s="5" t="n"/>
      <c r="C2473" s="5" t="n"/>
      <c r="D2473" s="13" t="n"/>
      <c r="E2473" s="5" t="n"/>
      <c r="F2473" s="5" t="n"/>
      <c r="G2473" s="15" t="n"/>
      <c r="H2473" s="14" t="n"/>
      <c r="I2473" s="5" t="n"/>
      <c r="J2473" s="6">
        <f>IF(AND(B2473&amp;""="",F2473&amp;""=""),"",IFERROR(INDEX('المنتجات'!$B$5:$B$204,MATCH($F2473,'المنتجات'!$A$5:$A$204,0))&amp;"",""))</f>
        <v/>
      </c>
      <c r="K2473" s="18">
        <f>IF(AND(B2473&amp;""="",F2473&amp;""=""),"",IFERROR(INDEX('المنتجات'!$D$5:$D$204,MATCH($F2473,'المنتجات'!$A$5:$A$204,0))*G2473-H2473,0))</f>
        <v/>
      </c>
      <c r="L2473" s="18">
        <f>IF(AND(B2473&amp;""="",F2473&amp;""=""),"",IF(I2473="تم التسليم",IFERROR(INDEX('المحافظات'!$B$5:$B$44,MATCH($E2473,'المحافظات'!$A$5:$A$44,0)),0),0))</f>
        <v/>
      </c>
      <c r="M2473" s="18">
        <f>IF(AND(B2473&amp;""="",F2473&amp;""=""),"",IFERROR(INDEX('المنتجات'!$C$5:$C$204,MATCH($F2473,'المنتجات'!$A$5:$A$204,0))*G2473,0))</f>
        <v/>
      </c>
      <c r="N2473" s="18">
        <f>IF(AND(B2473&amp;""="",F2473&amp;""=""),"",IF(I2473="تم التسليم",IFERROR(INDEX('المحافظات'!$C$5:$C$44,MATCH($E2473,'المحافظات'!$A$5:$A$44,0)),0),IF(I2473="مرتجع",IFERROR(INDEX('المحافظات'!$D$5:$D$44,MATCH($E2473,'المحافظات'!$A$5:$A$44,0)),0),0)))</f>
        <v/>
      </c>
      <c r="O2473" s="18">
        <f>IF(AND(B2473&amp;""="",F2473&amp;""=""),"",IF(I2473="تم التسليم",K2473+L2473-M2473-N2473,IF(I2473="مرتجع",-N2473,IF(I2473="ملغي",0,""))))</f>
        <v/>
      </c>
      <c r="P2473" s="6">
        <f>IF(AND(B2473&amp;""="",F2473&amp;""=""),"",IF(NOT(ISNUMBER(MATCH(F2473,'المنتجات'!$A$5:$A$204,0))),"كود المنتج غير معروف",IF(NOT(ISNUMBER(MATCH(E2473,'المحافظات'!$A$5:$A$44,0))),"المنطقة غير معروفة",IF(K2473&lt;0,"الخصم أكبر من قيمة الطلب",IF(I2473&amp;""="","اكتب الحالة","")))))</f>
        <v/>
      </c>
    </row>
    <row r="2474">
      <c r="A2474" s="17" t="n"/>
      <c r="B2474" s="5" t="n"/>
      <c r="C2474" s="5" t="n"/>
      <c r="D2474" s="13" t="n"/>
      <c r="E2474" s="5" t="n"/>
      <c r="F2474" s="5" t="n"/>
      <c r="G2474" s="15" t="n"/>
      <c r="H2474" s="14" t="n"/>
      <c r="I2474" s="5" t="n"/>
      <c r="J2474" s="6">
        <f>IF(AND(B2474&amp;""="",F2474&amp;""=""),"",IFERROR(INDEX('المنتجات'!$B$5:$B$204,MATCH($F2474,'المنتجات'!$A$5:$A$204,0))&amp;"",""))</f>
        <v/>
      </c>
      <c r="K2474" s="18">
        <f>IF(AND(B2474&amp;""="",F2474&amp;""=""),"",IFERROR(INDEX('المنتجات'!$D$5:$D$204,MATCH($F2474,'المنتجات'!$A$5:$A$204,0))*G2474-H2474,0))</f>
        <v/>
      </c>
      <c r="L2474" s="18">
        <f>IF(AND(B2474&amp;""="",F2474&amp;""=""),"",IF(I2474="تم التسليم",IFERROR(INDEX('المحافظات'!$B$5:$B$44,MATCH($E2474,'المحافظات'!$A$5:$A$44,0)),0),0))</f>
        <v/>
      </c>
      <c r="M2474" s="18">
        <f>IF(AND(B2474&amp;""="",F2474&amp;""=""),"",IFERROR(INDEX('المنتجات'!$C$5:$C$204,MATCH($F2474,'المنتجات'!$A$5:$A$204,0))*G2474,0))</f>
        <v/>
      </c>
      <c r="N2474" s="18">
        <f>IF(AND(B2474&amp;""="",F2474&amp;""=""),"",IF(I2474="تم التسليم",IFERROR(INDEX('المحافظات'!$C$5:$C$44,MATCH($E2474,'المحافظات'!$A$5:$A$44,0)),0),IF(I2474="مرتجع",IFERROR(INDEX('المحافظات'!$D$5:$D$44,MATCH($E2474,'المحافظات'!$A$5:$A$44,0)),0),0)))</f>
        <v/>
      </c>
      <c r="O2474" s="18">
        <f>IF(AND(B2474&amp;""="",F2474&amp;""=""),"",IF(I2474="تم التسليم",K2474+L2474-M2474-N2474,IF(I2474="مرتجع",-N2474,IF(I2474="ملغي",0,""))))</f>
        <v/>
      </c>
      <c r="P2474" s="6">
        <f>IF(AND(B2474&amp;""="",F2474&amp;""=""),"",IF(NOT(ISNUMBER(MATCH(F2474,'المنتجات'!$A$5:$A$204,0))),"كود المنتج غير معروف",IF(NOT(ISNUMBER(MATCH(E2474,'المحافظات'!$A$5:$A$44,0))),"المنطقة غير معروفة",IF(K2474&lt;0,"الخصم أكبر من قيمة الطلب",IF(I2474&amp;""="","اكتب الحالة","")))))</f>
        <v/>
      </c>
    </row>
    <row r="2475">
      <c r="A2475" s="17" t="n"/>
      <c r="B2475" s="5" t="n"/>
      <c r="C2475" s="5" t="n"/>
      <c r="D2475" s="13" t="n"/>
      <c r="E2475" s="5" t="n"/>
      <c r="F2475" s="5" t="n"/>
      <c r="G2475" s="15" t="n"/>
      <c r="H2475" s="14" t="n"/>
      <c r="I2475" s="5" t="n"/>
      <c r="J2475" s="6">
        <f>IF(AND(B2475&amp;""="",F2475&amp;""=""),"",IFERROR(INDEX('المنتجات'!$B$5:$B$204,MATCH($F2475,'المنتجات'!$A$5:$A$204,0))&amp;"",""))</f>
        <v/>
      </c>
      <c r="K2475" s="18">
        <f>IF(AND(B2475&amp;""="",F2475&amp;""=""),"",IFERROR(INDEX('المنتجات'!$D$5:$D$204,MATCH($F2475,'المنتجات'!$A$5:$A$204,0))*G2475-H2475,0))</f>
        <v/>
      </c>
      <c r="L2475" s="18">
        <f>IF(AND(B2475&amp;""="",F2475&amp;""=""),"",IF(I2475="تم التسليم",IFERROR(INDEX('المحافظات'!$B$5:$B$44,MATCH($E2475,'المحافظات'!$A$5:$A$44,0)),0),0))</f>
        <v/>
      </c>
      <c r="M2475" s="18">
        <f>IF(AND(B2475&amp;""="",F2475&amp;""=""),"",IFERROR(INDEX('المنتجات'!$C$5:$C$204,MATCH($F2475,'المنتجات'!$A$5:$A$204,0))*G2475,0))</f>
        <v/>
      </c>
      <c r="N2475" s="18">
        <f>IF(AND(B2475&amp;""="",F2475&amp;""=""),"",IF(I2475="تم التسليم",IFERROR(INDEX('المحافظات'!$C$5:$C$44,MATCH($E2475,'المحافظات'!$A$5:$A$44,0)),0),IF(I2475="مرتجع",IFERROR(INDEX('المحافظات'!$D$5:$D$44,MATCH($E2475,'المحافظات'!$A$5:$A$44,0)),0),0)))</f>
        <v/>
      </c>
      <c r="O2475" s="18">
        <f>IF(AND(B2475&amp;""="",F2475&amp;""=""),"",IF(I2475="تم التسليم",K2475+L2475-M2475-N2475,IF(I2475="مرتجع",-N2475,IF(I2475="ملغي",0,""))))</f>
        <v/>
      </c>
      <c r="P2475" s="6">
        <f>IF(AND(B2475&amp;""="",F2475&amp;""=""),"",IF(NOT(ISNUMBER(MATCH(F2475,'المنتجات'!$A$5:$A$204,0))),"كود المنتج غير معروف",IF(NOT(ISNUMBER(MATCH(E2475,'المحافظات'!$A$5:$A$44,0))),"المنطقة غير معروفة",IF(K2475&lt;0,"الخصم أكبر من قيمة الطلب",IF(I2475&amp;""="","اكتب الحالة","")))))</f>
        <v/>
      </c>
    </row>
    <row r="2476">
      <c r="A2476" s="17" t="n"/>
      <c r="B2476" s="5" t="n"/>
      <c r="C2476" s="5" t="n"/>
      <c r="D2476" s="13" t="n"/>
      <c r="E2476" s="5" t="n"/>
      <c r="F2476" s="5" t="n"/>
      <c r="G2476" s="15" t="n"/>
      <c r="H2476" s="14" t="n"/>
      <c r="I2476" s="5" t="n"/>
      <c r="J2476" s="6">
        <f>IF(AND(B2476&amp;""="",F2476&amp;""=""),"",IFERROR(INDEX('المنتجات'!$B$5:$B$204,MATCH($F2476,'المنتجات'!$A$5:$A$204,0))&amp;"",""))</f>
        <v/>
      </c>
      <c r="K2476" s="18">
        <f>IF(AND(B2476&amp;""="",F2476&amp;""=""),"",IFERROR(INDEX('المنتجات'!$D$5:$D$204,MATCH($F2476,'المنتجات'!$A$5:$A$204,0))*G2476-H2476,0))</f>
        <v/>
      </c>
      <c r="L2476" s="18">
        <f>IF(AND(B2476&amp;""="",F2476&amp;""=""),"",IF(I2476="تم التسليم",IFERROR(INDEX('المحافظات'!$B$5:$B$44,MATCH($E2476,'المحافظات'!$A$5:$A$44,0)),0),0))</f>
        <v/>
      </c>
      <c r="M2476" s="18">
        <f>IF(AND(B2476&amp;""="",F2476&amp;""=""),"",IFERROR(INDEX('المنتجات'!$C$5:$C$204,MATCH($F2476,'المنتجات'!$A$5:$A$204,0))*G2476,0))</f>
        <v/>
      </c>
      <c r="N2476" s="18">
        <f>IF(AND(B2476&amp;""="",F2476&amp;""=""),"",IF(I2476="تم التسليم",IFERROR(INDEX('المحافظات'!$C$5:$C$44,MATCH($E2476,'المحافظات'!$A$5:$A$44,0)),0),IF(I2476="مرتجع",IFERROR(INDEX('المحافظات'!$D$5:$D$44,MATCH($E2476,'المحافظات'!$A$5:$A$44,0)),0),0)))</f>
        <v/>
      </c>
      <c r="O2476" s="18">
        <f>IF(AND(B2476&amp;""="",F2476&amp;""=""),"",IF(I2476="تم التسليم",K2476+L2476-M2476-N2476,IF(I2476="مرتجع",-N2476,IF(I2476="ملغي",0,""))))</f>
        <v/>
      </c>
      <c r="P2476" s="6">
        <f>IF(AND(B2476&amp;""="",F2476&amp;""=""),"",IF(NOT(ISNUMBER(MATCH(F2476,'المنتجات'!$A$5:$A$204,0))),"كود المنتج غير معروف",IF(NOT(ISNUMBER(MATCH(E2476,'المحافظات'!$A$5:$A$44,0))),"المنطقة غير معروفة",IF(K2476&lt;0,"الخصم أكبر من قيمة الطلب",IF(I2476&amp;""="","اكتب الحالة","")))))</f>
        <v/>
      </c>
    </row>
    <row r="2477">
      <c r="A2477" s="17" t="n"/>
      <c r="B2477" s="5" t="n"/>
      <c r="C2477" s="5" t="n"/>
      <c r="D2477" s="13" t="n"/>
      <c r="E2477" s="5" t="n"/>
      <c r="F2477" s="5" t="n"/>
      <c r="G2477" s="15" t="n"/>
      <c r="H2477" s="14" t="n"/>
      <c r="I2477" s="5" t="n"/>
      <c r="J2477" s="6">
        <f>IF(AND(B2477&amp;""="",F2477&amp;""=""),"",IFERROR(INDEX('المنتجات'!$B$5:$B$204,MATCH($F2477,'المنتجات'!$A$5:$A$204,0))&amp;"",""))</f>
        <v/>
      </c>
      <c r="K2477" s="18">
        <f>IF(AND(B2477&amp;""="",F2477&amp;""=""),"",IFERROR(INDEX('المنتجات'!$D$5:$D$204,MATCH($F2477,'المنتجات'!$A$5:$A$204,0))*G2477-H2477,0))</f>
        <v/>
      </c>
      <c r="L2477" s="18">
        <f>IF(AND(B2477&amp;""="",F2477&amp;""=""),"",IF(I2477="تم التسليم",IFERROR(INDEX('المحافظات'!$B$5:$B$44,MATCH($E2477,'المحافظات'!$A$5:$A$44,0)),0),0))</f>
        <v/>
      </c>
      <c r="M2477" s="18">
        <f>IF(AND(B2477&amp;""="",F2477&amp;""=""),"",IFERROR(INDEX('المنتجات'!$C$5:$C$204,MATCH($F2477,'المنتجات'!$A$5:$A$204,0))*G2477,0))</f>
        <v/>
      </c>
      <c r="N2477" s="18">
        <f>IF(AND(B2477&amp;""="",F2477&amp;""=""),"",IF(I2477="تم التسليم",IFERROR(INDEX('المحافظات'!$C$5:$C$44,MATCH($E2477,'المحافظات'!$A$5:$A$44,0)),0),IF(I2477="مرتجع",IFERROR(INDEX('المحافظات'!$D$5:$D$44,MATCH($E2477,'المحافظات'!$A$5:$A$44,0)),0),0)))</f>
        <v/>
      </c>
      <c r="O2477" s="18">
        <f>IF(AND(B2477&amp;""="",F2477&amp;""=""),"",IF(I2477="تم التسليم",K2477+L2477-M2477-N2477,IF(I2477="مرتجع",-N2477,IF(I2477="ملغي",0,""))))</f>
        <v/>
      </c>
      <c r="P2477" s="6">
        <f>IF(AND(B2477&amp;""="",F2477&amp;""=""),"",IF(NOT(ISNUMBER(MATCH(F2477,'المنتجات'!$A$5:$A$204,0))),"كود المنتج غير معروف",IF(NOT(ISNUMBER(MATCH(E2477,'المحافظات'!$A$5:$A$44,0))),"المنطقة غير معروفة",IF(K2477&lt;0,"الخصم أكبر من قيمة الطلب",IF(I2477&amp;""="","اكتب الحالة","")))))</f>
        <v/>
      </c>
    </row>
    <row r="2478">
      <c r="A2478" s="17" t="n"/>
      <c r="B2478" s="5" t="n"/>
      <c r="C2478" s="5" t="n"/>
      <c r="D2478" s="13" t="n"/>
      <c r="E2478" s="5" t="n"/>
      <c r="F2478" s="5" t="n"/>
      <c r="G2478" s="15" t="n"/>
      <c r="H2478" s="14" t="n"/>
      <c r="I2478" s="5" t="n"/>
      <c r="J2478" s="6">
        <f>IF(AND(B2478&amp;""="",F2478&amp;""=""),"",IFERROR(INDEX('المنتجات'!$B$5:$B$204,MATCH($F2478,'المنتجات'!$A$5:$A$204,0))&amp;"",""))</f>
        <v/>
      </c>
      <c r="K2478" s="18">
        <f>IF(AND(B2478&amp;""="",F2478&amp;""=""),"",IFERROR(INDEX('المنتجات'!$D$5:$D$204,MATCH($F2478,'المنتجات'!$A$5:$A$204,0))*G2478-H2478,0))</f>
        <v/>
      </c>
      <c r="L2478" s="18">
        <f>IF(AND(B2478&amp;""="",F2478&amp;""=""),"",IF(I2478="تم التسليم",IFERROR(INDEX('المحافظات'!$B$5:$B$44,MATCH($E2478,'المحافظات'!$A$5:$A$44,0)),0),0))</f>
        <v/>
      </c>
      <c r="M2478" s="18">
        <f>IF(AND(B2478&amp;""="",F2478&amp;""=""),"",IFERROR(INDEX('المنتجات'!$C$5:$C$204,MATCH($F2478,'المنتجات'!$A$5:$A$204,0))*G2478,0))</f>
        <v/>
      </c>
      <c r="N2478" s="18">
        <f>IF(AND(B2478&amp;""="",F2478&amp;""=""),"",IF(I2478="تم التسليم",IFERROR(INDEX('المحافظات'!$C$5:$C$44,MATCH($E2478,'المحافظات'!$A$5:$A$44,0)),0),IF(I2478="مرتجع",IFERROR(INDEX('المحافظات'!$D$5:$D$44,MATCH($E2478,'المحافظات'!$A$5:$A$44,0)),0),0)))</f>
        <v/>
      </c>
      <c r="O2478" s="18">
        <f>IF(AND(B2478&amp;""="",F2478&amp;""=""),"",IF(I2478="تم التسليم",K2478+L2478-M2478-N2478,IF(I2478="مرتجع",-N2478,IF(I2478="ملغي",0,""))))</f>
        <v/>
      </c>
      <c r="P2478" s="6">
        <f>IF(AND(B2478&amp;""="",F2478&amp;""=""),"",IF(NOT(ISNUMBER(MATCH(F2478,'المنتجات'!$A$5:$A$204,0))),"كود المنتج غير معروف",IF(NOT(ISNUMBER(MATCH(E2478,'المحافظات'!$A$5:$A$44,0))),"المنطقة غير معروفة",IF(K2478&lt;0,"الخصم أكبر من قيمة الطلب",IF(I2478&amp;""="","اكتب الحالة","")))))</f>
        <v/>
      </c>
    </row>
    <row r="2479">
      <c r="A2479" s="17" t="n"/>
      <c r="B2479" s="5" t="n"/>
      <c r="C2479" s="5" t="n"/>
      <c r="D2479" s="13" t="n"/>
      <c r="E2479" s="5" t="n"/>
      <c r="F2479" s="5" t="n"/>
      <c r="G2479" s="15" t="n"/>
      <c r="H2479" s="14" t="n"/>
      <c r="I2479" s="5" t="n"/>
      <c r="J2479" s="6">
        <f>IF(AND(B2479&amp;""="",F2479&amp;""=""),"",IFERROR(INDEX('المنتجات'!$B$5:$B$204,MATCH($F2479,'المنتجات'!$A$5:$A$204,0))&amp;"",""))</f>
        <v/>
      </c>
      <c r="K2479" s="18">
        <f>IF(AND(B2479&amp;""="",F2479&amp;""=""),"",IFERROR(INDEX('المنتجات'!$D$5:$D$204,MATCH($F2479,'المنتجات'!$A$5:$A$204,0))*G2479-H2479,0))</f>
        <v/>
      </c>
      <c r="L2479" s="18">
        <f>IF(AND(B2479&amp;""="",F2479&amp;""=""),"",IF(I2479="تم التسليم",IFERROR(INDEX('المحافظات'!$B$5:$B$44,MATCH($E2479,'المحافظات'!$A$5:$A$44,0)),0),0))</f>
        <v/>
      </c>
      <c r="M2479" s="18">
        <f>IF(AND(B2479&amp;""="",F2479&amp;""=""),"",IFERROR(INDEX('المنتجات'!$C$5:$C$204,MATCH($F2479,'المنتجات'!$A$5:$A$204,0))*G2479,0))</f>
        <v/>
      </c>
      <c r="N2479" s="18">
        <f>IF(AND(B2479&amp;""="",F2479&amp;""=""),"",IF(I2479="تم التسليم",IFERROR(INDEX('المحافظات'!$C$5:$C$44,MATCH($E2479,'المحافظات'!$A$5:$A$44,0)),0),IF(I2479="مرتجع",IFERROR(INDEX('المحافظات'!$D$5:$D$44,MATCH($E2479,'المحافظات'!$A$5:$A$44,0)),0),0)))</f>
        <v/>
      </c>
      <c r="O2479" s="18">
        <f>IF(AND(B2479&amp;""="",F2479&amp;""=""),"",IF(I2479="تم التسليم",K2479+L2479-M2479-N2479,IF(I2479="مرتجع",-N2479,IF(I2479="ملغي",0,""))))</f>
        <v/>
      </c>
      <c r="P2479" s="6">
        <f>IF(AND(B2479&amp;""="",F2479&amp;""=""),"",IF(NOT(ISNUMBER(MATCH(F2479,'المنتجات'!$A$5:$A$204,0))),"كود المنتج غير معروف",IF(NOT(ISNUMBER(MATCH(E2479,'المحافظات'!$A$5:$A$44,0))),"المنطقة غير معروفة",IF(K2479&lt;0,"الخصم أكبر من قيمة الطلب",IF(I2479&amp;""="","اكتب الحالة","")))))</f>
        <v/>
      </c>
    </row>
    <row r="2480">
      <c r="A2480" s="17" t="n"/>
      <c r="B2480" s="5" t="n"/>
      <c r="C2480" s="5" t="n"/>
      <c r="D2480" s="13" t="n"/>
      <c r="E2480" s="5" t="n"/>
      <c r="F2480" s="5" t="n"/>
      <c r="G2480" s="15" t="n"/>
      <c r="H2480" s="14" t="n"/>
      <c r="I2480" s="5" t="n"/>
      <c r="J2480" s="6">
        <f>IF(AND(B2480&amp;""="",F2480&amp;""=""),"",IFERROR(INDEX('المنتجات'!$B$5:$B$204,MATCH($F2480,'المنتجات'!$A$5:$A$204,0))&amp;"",""))</f>
        <v/>
      </c>
      <c r="K2480" s="18">
        <f>IF(AND(B2480&amp;""="",F2480&amp;""=""),"",IFERROR(INDEX('المنتجات'!$D$5:$D$204,MATCH($F2480,'المنتجات'!$A$5:$A$204,0))*G2480-H2480,0))</f>
        <v/>
      </c>
      <c r="L2480" s="18">
        <f>IF(AND(B2480&amp;""="",F2480&amp;""=""),"",IF(I2480="تم التسليم",IFERROR(INDEX('المحافظات'!$B$5:$B$44,MATCH($E2480,'المحافظات'!$A$5:$A$44,0)),0),0))</f>
        <v/>
      </c>
      <c r="M2480" s="18">
        <f>IF(AND(B2480&amp;""="",F2480&amp;""=""),"",IFERROR(INDEX('المنتجات'!$C$5:$C$204,MATCH($F2480,'المنتجات'!$A$5:$A$204,0))*G2480,0))</f>
        <v/>
      </c>
      <c r="N2480" s="18">
        <f>IF(AND(B2480&amp;""="",F2480&amp;""=""),"",IF(I2480="تم التسليم",IFERROR(INDEX('المحافظات'!$C$5:$C$44,MATCH($E2480,'المحافظات'!$A$5:$A$44,0)),0),IF(I2480="مرتجع",IFERROR(INDEX('المحافظات'!$D$5:$D$44,MATCH($E2480,'المحافظات'!$A$5:$A$44,0)),0),0)))</f>
        <v/>
      </c>
      <c r="O2480" s="18">
        <f>IF(AND(B2480&amp;""="",F2480&amp;""=""),"",IF(I2480="تم التسليم",K2480+L2480-M2480-N2480,IF(I2480="مرتجع",-N2480,IF(I2480="ملغي",0,""))))</f>
        <v/>
      </c>
      <c r="P2480" s="6">
        <f>IF(AND(B2480&amp;""="",F2480&amp;""=""),"",IF(NOT(ISNUMBER(MATCH(F2480,'المنتجات'!$A$5:$A$204,0))),"كود المنتج غير معروف",IF(NOT(ISNUMBER(MATCH(E2480,'المحافظات'!$A$5:$A$44,0))),"المنطقة غير معروفة",IF(K2480&lt;0,"الخصم أكبر من قيمة الطلب",IF(I2480&amp;""="","اكتب الحالة","")))))</f>
        <v/>
      </c>
    </row>
    <row r="2481">
      <c r="A2481" s="17" t="n"/>
      <c r="B2481" s="5" t="n"/>
      <c r="C2481" s="5" t="n"/>
      <c r="D2481" s="13" t="n"/>
      <c r="E2481" s="5" t="n"/>
      <c r="F2481" s="5" t="n"/>
      <c r="G2481" s="15" t="n"/>
      <c r="H2481" s="14" t="n"/>
      <c r="I2481" s="5" t="n"/>
      <c r="J2481" s="6">
        <f>IF(AND(B2481&amp;""="",F2481&amp;""=""),"",IFERROR(INDEX('المنتجات'!$B$5:$B$204,MATCH($F2481,'المنتجات'!$A$5:$A$204,0))&amp;"",""))</f>
        <v/>
      </c>
      <c r="K2481" s="18">
        <f>IF(AND(B2481&amp;""="",F2481&amp;""=""),"",IFERROR(INDEX('المنتجات'!$D$5:$D$204,MATCH($F2481,'المنتجات'!$A$5:$A$204,0))*G2481-H2481,0))</f>
        <v/>
      </c>
      <c r="L2481" s="18">
        <f>IF(AND(B2481&amp;""="",F2481&amp;""=""),"",IF(I2481="تم التسليم",IFERROR(INDEX('المحافظات'!$B$5:$B$44,MATCH($E2481,'المحافظات'!$A$5:$A$44,0)),0),0))</f>
        <v/>
      </c>
      <c r="M2481" s="18">
        <f>IF(AND(B2481&amp;""="",F2481&amp;""=""),"",IFERROR(INDEX('المنتجات'!$C$5:$C$204,MATCH($F2481,'المنتجات'!$A$5:$A$204,0))*G2481,0))</f>
        <v/>
      </c>
      <c r="N2481" s="18">
        <f>IF(AND(B2481&amp;""="",F2481&amp;""=""),"",IF(I2481="تم التسليم",IFERROR(INDEX('المحافظات'!$C$5:$C$44,MATCH($E2481,'المحافظات'!$A$5:$A$44,0)),0),IF(I2481="مرتجع",IFERROR(INDEX('المحافظات'!$D$5:$D$44,MATCH($E2481,'المحافظات'!$A$5:$A$44,0)),0),0)))</f>
        <v/>
      </c>
      <c r="O2481" s="18">
        <f>IF(AND(B2481&amp;""="",F2481&amp;""=""),"",IF(I2481="تم التسليم",K2481+L2481-M2481-N2481,IF(I2481="مرتجع",-N2481,IF(I2481="ملغي",0,""))))</f>
        <v/>
      </c>
      <c r="P2481" s="6">
        <f>IF(AND(B2481&amp;""="",F2481&amp;""=""),"",IF(NOT(ISNUMBER(MATCH(F2481,'المنتجات'!$A$5:$A$204,0))),"كود المنتج غير معروف",IF(NOT(ISNUMBER(MATCH(E2481,'المحافظات'!$A$5:$A$44,0))),"المنطقة غير معروفة",IF(K2481&lt;0,"الخصم أكبر من قيمة الطلب",IF(I2481&amp;""="","اكتب الحالة","")))))</f>
        <v/>
      </c>
    </row>
    <row r="2482">
      <c r="A2482" s="17" t="n"/>
      <c r="B2482" s="5" t="n"/>
      <c r="C2482" s="5" t="n"/>
      <c r="D2482" s="13" t="n"/>
      <c r="E2482" s="5" t="n"/>
      <c r="F2482" s="5" t="n"/>
      <c r="G2482" s="15" t="n"/>
      <c r="H2482" s="14" t="n"/>
      <c r="I2482" s="5" t="n"/>
      <c r="J2482" s="6">
        <f>IF(AND(B2482&amp;""="",F2482&amp;""=""),"",IFERROR(INDEX('المنتجات'!$B$5:$B$204,MATCH($F2482,'المنتجات'!$A$5:$A$204,0))&amp;"",""))</f>
        <v/>
      </c>
      <c r="K2482" s="18">
        <f>IF(AND(B2482&amp;""="",F2482&amp;""=""),"",IFERROR(INDEX('المنتجات'!$D$5:$D$204,MATCH($F2482,'المنتجات'!$A$5:$A$204,0))*G2482-H2482,0))</f>
        <v/>
      </c>
      <c r="L2482" s="18">
        <f>IF(AND(B2482&amp;""="",F2482&amp;""=""),"",IF(I2482="تم التسليم",IFERROR(INDEX('المحافظات'!$B$5:$B$44,MATCH($E2482,'المحافظات'!$A$5:$A$44,0)),0),0))</f>
        <v/>
      </c>
      <c r="M2482" s="18">
        <f>IF(AND(B2482&amp;""="",F2482&amp;""=""),"",IFERROR(INDEX('المنتجات'!$C$5:$C$204,MATCH($F2482,'المنتجات'!$A$5:$A$204,0))*G2482,0))</f>
        <v/>
      </c>
      <c r="N2482" s="18">
        <f>IF(AND(B2482&amp;""="",F2482&amp;""=""),"",IF(I2482="تم التسليم",IFERROR(INDEX('المحافظات'!$C$5:$C$44,MATCH($E2482,'المحافظات'!$A$5:$A$44,0)),0),IF(I2482="مرتجع",IFERROR(INDEX('المحافظات'!$D$5:$D$44,MATCH($E2482,'المحافظات'!$A$5:$A$44,0)),0),0)))</f>
        <v/>
      </c>
      <c r="O2482" s="18">
        <f>IF(AND(B2482&amp;""="",F2482&amp;""=""),"",IF(I2482="تم التسليم",K2482+L2482-M2482-N2482,IF(I2482="مرتجع",-N2482,IF(I2482="ملغي",0,""))))</f>
        <v/>
      </c>
      <c r="P2482" s="6">
        <f>IF(AND(B2482&amp;""="",F2482&amp;""=""),"",IF(NOT(ISNUMBER(MATCH(F2482,'المنتجات'!$A$5:$A$204,0))),"كود المنتج غير معروف",IF(NOT(ISNUMBER(MATCH(E2482,'المحافظات'!$A$5:$A$44,0))),"المنطقة غير معروفة",IF(K2482&lt;0,"الخصم أكبر من قيمة الطلب",IF(I2482&amp;""="","اكتب الحالة","")))))</f>
        <v/>
      </c>
    </row>
    <row r="2483">
      <c r="A2483" s="17" t="n"/>
      <c r="B2483" s="5" t="n"/>
      <c r="C2483" s="5" t="n"/>
      <c r="D2483" s="13" t="n"/>
      <c r="E2483" s="5" t="n"/>
      <c r="F2483" s="5" t="n"/>
      <c r="G2483" s="15" t="n"/>
      <c r="H2483" s="14" t="n"/>
      <c r="I2483" s="5" t="n"/>
      <c r="J2483" s="6">
        <f>IF(AND(B2483&amp;""="",F2483&amp;""=""),"",IFERROR(INDEX('المنتجات'!$B$5:$B$204,MATCH($F2483,'المنتجات'!$A$5:$A$204,0))&amp;"",""))</f>
        <v/>
      </c>
      <c r="K2483" s="18">
        <f>IF(AND(B2483&amp;""="",F2483&amp;""=""),"",IFERROR(INDEX('المنتجات'!$D$5:$D$204,MATCH($F2483,'المنتجات'!$A$5:$A$204,0))*G2483-H2483,0))</f>
        <v/>
      </c>
      <c r="L2483" s="18">
        <f>IF(AND(B2483&amp;""="",F2483&amp;""=""),"",IF(I2483="تم التسليم",IFERROR(INDEX('المحافظات'!$B$5:$B$44,MATCH($E2483,'المحافظات'!$A$5:$A$44,0)),0),0))</f>
        <v/>
      </c>
      <c r="M2483" s="18">
        <f>IF(AND(B2483&amp;""="",F2483&amp;""=""),"",IFERROR(INDEX('المنتجات'!$C$5:$C$204,MATCH($F2483,'المنتجات'!$A$5:$A$204,0))*G2483,0))</f>
        <v/>
      </c>
      <c r="N2483" s="18">
        <f>IF(AND(B2483&amp;""="",F2483&amp;""=""),"",IF(I2483="تم التسليم",IFERROR(INDEX('المحافظات'!$C$5:$C$44,MATCH($E2483,'المحافظات'!$A$5:$A$44,0)),0),IF(I2483="مرتجع",IFERROR(INDEX('المحافظات'!$D$5:$D$44,MATCH($E2483,'المحافظات'!$A$5:$A$44,0)),0),0)))</f>
        <v/>
      </c>
      <c r="O2483" s="18">
        <f>IF(AND(B2483&amp;""="",F2483&amp;""=""),"",IF(I2483="تم التسليم",K2483+L2483-M2483-N2483,IF(I2483="مرتجع",-N2483,IF(I2483="ملغي",0,""))))</f>
        <v/>
      </c>
      <c r="P2483" s="6">
        <f>IF(AND(B2483&amp;""="",F2483&amp;""=""),"",IF(NOT(ISNUMBER(MATCH(F2483,'المنتجات'!$A$5:$A$204,0))),"كود المنتج غير معروف",IF(NOT(ISNUMBER(MATCH(E2483,'المحافظات'!$A$5:$A$44,0))),"المنطقة غير معروفة",IF(K2483&lt;0,"الخصم أكبر من قيمة الطلب",IF(I2483&amp;""="","اكتب الحالة","")))))</f>
        <v/>
      </c>
    </row>
    <row r="2484">
      <c r="A2484" s="17" t="n"/>
      <c r="B2484" s="5" t="n"/>
      <c r="C2484" s="5" t="n"/>
      <c r="D2484" s="13" t="n"/>
      <c r="E2484" s="5" t="n"/>
      <c r="F2484" s="5" t="n"/>
      <c r="G2484" s="15" t="n"/>
      <c r="H2484" s="14" t="n"/>
      <c r="I2484" s="5" t="n"/>
      <c r="J2484" s="6">
        <f>IF(AND(B2484&amp;""="",F2484&amp;""=""),"",IFERROR(INDEX('المنتجات'!$B$5:$B$204,MATCH($F2484,'المنتجات'!$A$5:$A$204,0))&amp;"",""))</f>
        <v/>
      </c>
      <c r="K2484" s="18">
        <f>IF(AND(B2484&amp;""="",F2484&amp;""=""),"",IFERROR(INDEX('المنتجات'!$D$5:$D$204,MATCH($F2484,'المنتجات'!$A$5:$A$204,0))*G2484-H2484,0))</f>
        <v/>
      </c>
      <c r="L2484" s="18">
        <f>IF(AND(B2484&amp;""="",F2484&amp;""=""),"",IF(I2484="تم التسليم",IFERROR(INDEX('المحافظات'!$B$5:$B$44,MATCH($E2484,'المحافظات'!$A$5:$A$44,0)),0),0))</f>
        <v/>
      </c>
      <c r="M2484" s="18">
        <f>IF(AND(B2484&amp;""="",F2484&amp;""=""),"",IFERROR(INDEX('المنتجات'!$C$5:$C$204,MATCH($F2484,'المنتجات'!$A$5:$A$204,0))*G2484,0))</f>
        <v/>
      </c>
      <c r="N2484" s="18">
        <f>IF(AND(B2484&amp;""="",F2484&amp;""=""),"",IF(I2484="تم التسليم",IFERROR(INDEX('المحافظات'!$C$5:$C$44,MATCH($E2484,'المحافظات'!$A$5:$A$44,0)),0),IF(I2484="مرتجع",IFERROR(INDEX('المحافظات'!$D$5:$D$44,MATCH($E2484,'المحافظات'!$A$5:$A$44,0)),0),0)))</f>
        <v/>
      </c>
      <c r="O2484" s="18">
        <f>IF(AND(B2484&amp;""="",F2484&amp;""=""),"",IF(I2484="تم التسليم",K2484+L2484-M2484-N2484,IF(I2484="مرتجع",-N2484,IF(I2484="ملغي",0,""))))</f>
        <v/>
      </c>
      <c r="P2484" s="6">
        <f>IF(AND(B2484&amp;""="",F2484&amp;""=""),"",IF(NOT(ISNUMBER(MATCH(F2484,'المنتجات'!$A$5:$A$204,0))),"كود المنتج غير معروف",IF(NOT(ISNUMBER(MATCH(E2484,'المحافظات'!$A$5:$A$44,0))),"المنطقة غير معروفة",IF(K2484&lt;0,"الخصم أكبر من قيمة الطلب",IF(I2484&amp;""="","اكتب الحالة","")))))</f>
        <v/>
      </c>
    </row>
    <row r="2485">
      <c r="A2485" s="17" t="n"/>
      <c r="B2485" s="5" t="n"/>
      <c r="C2485" s="5" t="n"/>
      <c r="D2485" s="13" t="n"/>
      <c r="E2485" s="5" t="n"/>
      <c r="F2485" s="5" t="n"/>
      <c r="G2485" s="15" t="n"/>
      <c r="H2485" s="14" t="n"/>
      <c r="I2485" s="5" t="n"/>
      <c r="J2485" s="6">
        <f>IF(AND(B2485&amp;""="",F2485&amp;""=""),"",IFERROR(INDEX('المنتجات'!$B$5:$B$204,MATCH($F2485,'المنتجات'!$A$5:$A$204,0))&amp;"",""))</f>
        <v/>
      </c>
      <c r="K2485" s="18">
        <f>IF(AND(B2485&amp;""="",F2485&amp;""=""),"",IFERROR(INDEX('المنتجات'!$D$5:$D$204,MATCH($F2485,'المنتجات'!$A$5:$A$204,0))*G2485-H2485,0))</f>
        <v/>
      </c>
      <c r="L2485" s="18">
        <f>IF(AND(B2485&amp;""="",F2485&amp;""=""),"",IF(I2485="تم التسليم",IFERROR(INDEX('المحافظات'!$B$5:$B$44,MATCH($E2485,'المحافظات'!$A$5:$A$44,0)),0),0))</f>
        <v/>
      </c>
      <c r="M2485" s="18">
        <f>IF(AND(B2485&amp;""="",F2485&amp;""=""),"",IFERROR(INDEX('المنتجات'!$C$5:$C$204,MATCH($F2485,'المنتجات'!$A$5:$A$204,0))*G2485,0))</f>
        <v/>
      </c>
      <c r="N2485" s="18">
        <f>IF(AND(B2485&amp;""="",F2485&amp;""=""),"",IF(I2485="تم التسليم",IFERROR(INDEX('المحافظات'!$C$5:$C$44,MATCH($E2485,'المحافظات'!$A$5:$A$44,0)),0),IF(I2485="مرتجع",IFERROR(INDEX('المحافظات'!$D$5:$D$44,MATCH($E2485,'المحافظات'!$A$5:$A$44,0)),0),0)))</f>
        <v/>
      </c>
      <c r="O2485" s="18">
        <f>IF(AND(B2485&amp;""="",F2485&amp;""=""),"",IF(I2485="تم التسليم",K2485+L2485-M2485-N2485,IF(I2485="مرتجع",-N2485,IF(I2485="ملغي",0,""))))</f>
        <v/>
      </c>
      <c r="P2485" s="6">
        <f>IF(AND(B2485&amp;""="",F2485&amp;""=""),"",IF(NOT(ISNUMBER(MATCH(F2485,'المنتجات'!$A$5:$A$204,0))),"كود المنتج غير معروف",IF(NOT(ISNUMBER(MATCH(E2485,'المحافظات'!$A$5:$A$44,0))),"المنطقة غير معروفة",IF(K2485&lt;0,"الخصم أكبر من قيمة الطلب",IF(I2485&amp;""="","اكتب الحالة","")))))</f>
        <v/>
      </c>
    </row>
    <row r="2486">
      <c r="A2486" s="17" t="n"/>
      <c r="B2486" s="5" t="n"/>
      <c r="C2486" s="5" t="n"/>
      <c r="D2486" s="13" t="n"/>
      <c r="E2486" s="5" t="n"/>
      <c r="F2486" s="5" t="n"/>
      <c r="G2486" s="15" t="n"/>
      <c r="H2486" s="14" t="n"/>
      <c r="I2486" s="5" t="n"/>
      <c r="J2486" s="6">
        <f>IF(AND(B2486&amp;""="",F2486&amp;""=""),"",IFERROR(INDEX('المنتجات'!$B$5:$B$204,MATCH($F2486,'المنتجات'!$A$5:$A$204,0))&amp;"",""))</f>
        <v/>
      </c>
      <c r="K2486" s="18">
        <f>IF(AND(B2486&amp;""="",F2486&amp;""=""),"",IFERROR(INDEX('المنتجات'!$D$5:$D$204,MATCH($F2486,'المنتجات'!$A$5:$A$204,0))*G2486-H2486,0))</f>
        <v/>
      </c>
      <c r="L2486" s="18">
        <f>IF(AND(B2486&amp;""="",F2486&amp;""=""),"",IF(I2486="تم التسليم",IFERROR(INDEX('المحافظات'!$B$5:$B$44,MATCH($E2486,'المحافظات'!$A$5:$A$44,0)),0),0))</f>
        <v/>
      </c>
      <c r="M2486" s="18">
        <f>IF(AND(B2486&amp;""="",F2486&amp;""=""),"",IFERROR(INDEX('المنتجات'!$C$5:$C$204,MATCH($F2486,'المنتجات'!$A$5:$A$204,0))*G2486,0))</f>
        <v/>
      </c>
      <c r="N2486" s="18">
        <f>IF(AND(B2486&amp;""="",F2486&amp;""=""),"",IF(I2486="تم التسليم",IFERROR(INDEX('المحافظات'!$C$5:$C$44,MATCH($E2486,'المحافظات'!$A$5:$A$44,0)),0),IF(I2486="مرتجع",IFERROR(INDEX('المحافظات'!$D$5:$D$44,MATCH($E2486,'المحافظات'!$A$5:$A$44,0)),0),0)))</f>
        <v/>
      </c>
      <c r="O2486" s="18">
        <f>IF(AND(B2486&amp;""="",F2486&amp;""=""),"",IF(I2486="تم التسليم",K2486+L2486-M2486-N2486,IF(I2486="مرتجع",-N2486,IF(I2486="ملغي",0,""))))</f>
        <v/>
      </c>
      <c r="P2486" s="6">
        <f>IF(AND(B2486&amp;""="",F2486&amp;""=""),"",IF(NOT(ISNUMBER(MATCH(F2486,'المنتجات'!$A$5:$A$204,0))),"كود المنتج غير معروف",IF(NOT(ISNUMBER(MATCH(E2486,'المحافظات'!$A$5:$A$44,0))),"المنطقة غير معروفة",IF(K2486&lt;0,"الخصم أكبر من قيمة الطلب",IF(I2486&amp;""="","اكتب الحالة","")))))</f>
        <v/>
      </c>
    </row>
    <row r="2487">
      <c r="A2487" s="17" t="n"/>
      <c r="B2487" s="5" t="n"/>
      <c r="C2487" s="5" t="n"/>
      <c r="D2487" s="13" t="n"/>
      <c r="E2487" s="5" t="n"/>
      <c r="F2487" s="5" t="n"/>
      <c r="G2487" s="15" t="n"/>
      <c r="H2487" s="14" t="n"/>
      <c r="I2487" s="5" t="n"/>
      <c r="J2487" s="6">
        <f>IF(AND(B2487&amp;""="",F2487&amp;""=""),"",IFERROR(INDEX('المنتجات'!$B$5:$B$204,MATCH($F2487,'المنتجات'!$A$5:$A$204,0))&amp;"",""))</f>
        <v/>
      </c>
      <c r="K2487" s="18">
        <f>IF(AND(B2487&amp;""="",F2487&amp;""=""),"",IFERROR(INDEX('المنتجات'!$D$5:$D$204,MATCH($F2487,'المنتجات'!$A$5:$A$204,0))*G2487-H2487,0))</f>
        <v/>
      </c>
      <c r="L2487" s="18">
        <f>IF(AND(B2487&amp;""="",F2487&amp;""=""),"",IF(I2487="تم التسليم",IFERROR(INDEX('المحافظات'!$B$5:$B$44,MATCH($E2487,'المحافظات'!$A$5:$A$44,0)),0),0))</f>
        <v/>
      </c>
      <c r="M2487" s="18">
        <f>IF(AND(B2487&amp;""="",F2487&amp;""=""),"",IFERROR(INDEX('المنتجات'!$C$5:$C$204,MATCH($F2487,'المنتجات'!$A$5:$A$204,0))*G2487,0))</f>
        <v/>
      </c>
      <c r="N2487" s="18">
        <f>IF(AND(B2487&amp;""="",F2487&amp;""=""),"",IF(I2487="تم التسليم",IFERROR(INDEX('المحافظات'!$C$5:$C$44,MATCH($E2487,'المحافظات'!$A$5:$A$44,0)),0),IF(I2487="مرتجع",IFERROR(INDEX('المحافظات'!$D$5:$D$44,MATCH($E2487,'المحافظات'!$A$5:$A$44,0)),0),0)))</f>
        <v/>
      </c>
      <c r="O2487" s="18">
        <f>IF(AND(B2487&amp;""="",F2487&amp;""=""),"",IF(I2487="تم التسليم",K2487+L2487-M2487-N2487,IF(I2487="مرتجع",-N2487,IF(I2487="ملغي",0,""))))</f>
        <v/>
      </c>
      <c r="P2487" s="6">
        <f>IF(AND(B2487&amp;""="",F2487&amp;""=""),"",IF(NOT(ISNUMBER(MATCH(F2487,'المنتجات'!$A$5:$A$204,0))),"كود المنتج غير معروف",IF(NOT(ISNUMBER(MATCH(E2487,'المحافظات'!$A$5:$A$44,0))),"المنطقة غير معروفة",IF(K2487&lt;0,"الخصم أكبر من قيمة الطلب",IF(I2487&amp;""="","اكتب الحالة","")))))</f>
        <v/>
      </c>
    </row>
    <row r="2488">
      <c r="A2488" s="17" t="n"/>
      <c r="B2488" s="5" t="n"/>
      <c r="C2488" s="5" t="n"/>
      <c r="D2488" s="13" t="n"/>
      <c r="E2488" s="5" t="n"/>
      <c r="F2488" s="5" t="n"/>
      <c r="G2488" s="15" t="n"/>
      <c r="H2488" s="14" t="n"/>
      <c r="I2488" s="5" t="n"/>
      <c r="J2488" s="6">
        <f>IF(AND(B2488&amp;""="",F2488&amp;""=""),"",IFERROR(INDEX('المنتجات'!$B$5:$B$204,MATCH($F2488,'المنتجات'!$A$5:$A$204,0))&amp;"",""))</f>
        <v/>
      </c>
      <c r="K2488" s="18">
        <f>IF(AND(B2488&amp;""="",F2488&amp;""=""),"",IFERROR(INDEX('المنتجات'!$D$5:$D$204,MATCH($F2488,'المنتجات'!$A$5:$A$204,0))*G2488-H2488,0))</f>
        <v/>
      </c>
      <c r="L2488" s="18">
        <f>IF(AND(B2488&amp;""="",F2488&amp;""=""),"",IF(I2488="تم التسليم",IFERROR(INDEX('المحافظات'!$B$5:$B$44,MATCH($E2488,'المحافظات'!$A$5:$A$44,0)),0),0))</f>
        <v/>
      </c>
      <c r="M2488" s="18">
        <f>IF(AND(B2488&amp;""="",F2488&amp;""=""),"",IFERROR(INDEX('المنتجات'!$C$5:$C$204,MATCH($F2488,'المنتجات'!$A$5:$A$204,0))*G2488,0))</f>
        <v/>
      </c>
      <c r="N2488" s="18">
        <f>IF(AND(B2488&amp;""="",F2488&amp;""=""),"",IF(I2488="تم التسليم",IFERROR(INDEX('المحافظات'!$C$5:$C$44,MATCH($E2488,'المحافظات'!$A$5:$A$44,0)),0),IF(I2488="مرتجع",IFERROR(INDEX('المحافظات'!$D$5:$D$44,MATCH($E2488,'المحافظات'!$A$5:$A$44,0)),0),0)))</f>
        <v/>
      </c>
      <c r="O2488" s="18">
        <f>IF(AND(B2488&amp;""="",F2488&amp;""=""),"",IF(I2488="تم التسليم",K2488+L2488-M2488-N2488,IF(I2488="مرتجع",-N2488,IF(I2488="ملغي",0,""))))</f>
        <v/>
      </c>
      <c r="P2488" s="6">
        <f>IF(AND(B2488&amp;""="",F2488&amp;""=""),"",IF(NOT(ISNUMBER(MATCH(F2488,'المنتجات'!$A$5:$A$204,0))),"كود المنتج غير معروف",IF(NOT(ISNUMBER(MATCH(E2488,'المحافظات'!$A$5:$A$44,0))),"المنطقة غير معروفة",IF(K2488&lt;0,"الخصم أكبر من قيمة الطلب",IF(I2488&amp;""="","اكتب الحالة","")))))</f>
        <v/>
      </c>
    </row>
    <row r="2489">
      <c r="A2489" s="17" t="n"/>
      <c r="B2489" s="5" t="n"/>
      <c r="C2489" s="5" t="n"/>
      <c r="D2489" s="13" t="n"/>
      <c r="E2489" s="5" t="n"/>
      <c r="F2489" s="5" t="n"/>
      <c r="G2489" s="15" t="n"/>
      <c r="H2489" s="14" t="n"/>
      <c r="I2489" s="5" t="n"/>
      <c r="J2489" s="6">
        <f>IF(AND(B2489&amp;""="",F2489&amp;""=""),"",IFERROR(INDEX('المنتجات'!$B$5:$B$204,MATCH($F2489,'المنتجات'!$A$5:$A$204,0))&amp;"",""))</f>
        <v/>
      </c>
      <c r="K2489" s="18">
        <f>IF(AND(B2489&amp;""="",F2489&amp;""=""),"",IFERROR(INDEX('المنتجات'!$D$5:$D$204,MATCH($F2489,'المنتجات'!$A$5:$A$204,0))*G2489-H2489,0))</f>
        <v/>
      </c>
      <c r="L2489" s="18">
        <f>IF(AND(B2489&amp;""="",F2489&amp;""=""),"",IF(I2489="تم التسليم",IFERROR(INDEX('المحافظات'!$B$5:$B$44,MATCH($E2489,'المحافظات'!$A$5:$A$44,0)),0),0))</f>
        <v/>
      </c>
      <c r="M2489" s="18">
        <f>IF(AND(B2489&amp;""="",F2489&amp;""=""),"",IFERROR(INDEX('المنتجات'!$C$5:$C$204,MATCH($F2489,'المنتجات'!$A$5:$A$204,0))*G2489,0))</f>
        <v/>
      </c>
      <c r="N2489" s="18">
        <f>IF(AND(B2489&amp;""="",F2489&amp;""=""),"",IF(I2489="تم التسليم",IFERROR(INDEX('المحافظات'!$C$5:$C$44,MATCH($E2489,'المحافظات'!$A$5:$A$44,0)),0),IF(I2489="مرتجع",IFERROR(INDEX('المحافظات'!$D$5:$D$44,MATCH($E2489,'المحافظات'!$A$5:$A$44,0)),0),0)))</f>
        <v/>
      </c>
      <c r="O2489" s="18">
        <f>IF(AND(B2489&amp;""="",F2489&amp;""=""),"",IF(I2489="تم التسليم",K2489+L2489-M2489-N2489,IF(I2489="مرتجع",-N2489,IF(I2489="ملغي",0,""))))</f>
        <v/>
      </c>
      <c r="P2489" s="6">
        <f>IF(AND(B2489&amp;""="",F2489&amp;""=""),"",IF(NOT(ISNUMBER(MATCH(F2489,'المنتجات'!$A$5:$A$204,0))),"كود المنتج غير معروف",IF(NOT(ISNUMBER(MATCH(E2489,'المحافظات'!$A$5:$A$44,0))),"المنطقة غير معروفة",IF(K2489&lt;0,"الخصم أكبر من قيمة الطلب",IF(I2489&amp;""="","اكتب الحالة","")))))</f>
        <v/>
      </c>
    </row>
    <row r="2490">
      <c r="A2490" s="17" t="n"/>
      <c r="B2490" s="5" t="n"/>
      <c r="C2490" s="5" t="n"/>
      <c r="D2490" s="13" t="n"/>
      <c r="E2490" s="5" t="n"/>
      <c r="F2490" s="5" t="n"/>
      <c r="G2490" s="15" t="n"/>
      <c r="H2490" s="14" t="n"/>
      <c r="I2490" s="5" t="n"/>
      <c r="J2490" s="6">
        <f>IF(AND(B2490&amp;""="",F2490&amp;""=""),"",IFERROR(INDEX('المنتجات'!$B$5:$B$204,MATCH($F2490,'المنتجات'!$A$5:$A$204,0))&amp;"",""))</f>
        <v/>
      </c>
      <c r="K2490" s="18">
        <f>IF(AND(B2490&amp;""="",F2490&amp;""=""),"",IFERROR(INDEX('المنتجات'!$D$5:$D$204,MATCH($F2490,'المنتجات'!$A$5:$A$204,0))*G2490-H2490,0))</f>
        <v/>
      </c>
      <c r="L2490" s="18">
        <f>IF(AND(B2490&amp;""="",F2490&amp;""=""),"",IF(I2490="تم التسليم",IFERROR(INDEX('المحافظات'!$B$5:$B$44,MATCH($E2490,'المحافظات'!$A$5:$A$44,0)),0),0))</f>
        <v/>
      </c>
      <c r="M2490" s="18">
        <f>IF(AND(B2490&amp;""="",F2490&amp;""=""),"",IFERROR(INDEX('المنتجات'!$C$5:$C$204,MATCH($F2490,'المنتجات'!$A$5:$A$204,0))*G2490,0))</f>
        <v/>
      </c>
      <c r="N2490" s="18">
        <f>IF(AND(B2490&amp;""="",F2490&amp;""=""),"",IF(I2490="تم التسليم",IFERROR(INDEX('المحافظات'!$C$5:$C$44,MATCH($E2490,'المحافظات'!$A$5:$A$44,0)),0),IF(I2490="مرتجع",IFERROR(INDEX('المحافظات'!$D$5:$D$44,MATCH($E2490,'المحافظات'!$A$5:$A$44,0)),0),0)))</f>
        <v/>
      </c>
      <c r="O2490" s="18">
        <f>IF(AND(B2490&amp;""="",F2490&amp;""=""),"",IF(I2490="تم التسليم",K2490+L2490-M2490-N2490,IF(I2490="مرتجع",-N2490,IF(I2490="ملغي",0,""))))</f>
        <v/>
      </c>
      <c r="P2490" s="6">
        <f>IF(AND(B2490&amp;""="",F2490&amp;""=""),"",IF(NOT(ISNUMBER(MATCH(F2490,'المنتجات'!$A$5:$A$204,0))),"كود المنتج غير معروف",IF(NOT(ISNUMBER(MATCH(E2490,'المحافظات'!$A$5:$A$44,0))),"المنطقة غير معروفة",IF(K2490&lt;0,"الخصم أكبر من قيمة الطلب",IF(I2490&amp;""="","اكتب الحالة","")))))</f>
        <v/>
      </c>
    </row>
    <row r="2491">
      <c r="A2491" s="17" t="n"/>
      <c r="B2491" s="5" t="n"/>
      <c r="C2491" s="5" t="n"/>
      <c r="D2491" s="13" t="n"/>
      <c r="E2491" s="5" t="n"/>
      <c r="F2491" s="5" t="n"/>
      <c r="G2491" s="15" t="n"/>
      <c r="H2491" s="14" t="n"/>
      <c r="I2491" s="5" t="n"/>
      <c r="J2491" s="6">
        <f>IF(AND(B2491&amp;""="",F2491&amp;""=""),"",IFERROR(INDEX('المنتجات'!$B$5:$B$204,MATCH($F2491,'المنتجات'!$A$5:$A$204,0))&amp;"",""))</f>
        <v/>
      </c>
      <c r="K2491" s="18">
        <f>IF(AND(B2491&amp;""="",F2491&amp;""=""),"",IFERROR(INDEX('المنتجات'!$D$5:$D$204,MATCH($F2491,'المنتجات'!$A$5:$A$204,0))*G2491-H2491,0))</f>
        <v/>
      </c>
      <c r="L2491" s="18">
        <f>IF(AND(B2491&amp;""="",F2491&amp;""=""),"",IF(I2491="تم التسليم",IFERROR(INDEX('المحافظات'!$B$5:$B$44,MATCH($E2491,'المحافظات'!$A$5:$A$44,0)),0),0))</f>
        <v/>
      </c>
      <c r="M2491" s="18">
        <f>IF(AND(B2491&amp;""="",F2491&amp;""=""),"",IFERROR(INDEX('المنتجات'!$C$5:$C$204,MATCH($F2491,'المنتجات'!$A$5:$A$204,0))*G2491,0))</f>
        <v/>
      </c>
      <c r="N2491" s="18">
        <f>IF(AND(B2491&amp;""="",F2491&amp;""=""),"",IF(I2491="تم التسليم",IFERROR(INDEX('المحافظات'!$C$5:$C$44,MATCH($E2491,'المحافظات'!$A$5:$A$44,0)),0),IF(I2491="مرتجع",IFERROR(INDEX('المحافظات'!$D$5:$D$44,MATCH($E2491,'المحافظات'!$A$5:$A$44,0)),0),0)))</f>
        <v/>
      </c>
      <c r="O2491" s="18">
        <f>IF(AND(B2491&amp;""="",F2491&amp;""=""),"",IF(I2491="تم التسليم",K2491+L2491-M2491-N2491,IF(I2491="مرتجع",-N2491,IF(I2491="ملغي",0,""))))</f>
        <v/>
      </c>
      <c r="P2491" s="6">
        <f>IF(AND(B2491&amp;""="",F2491&amp;""=""),"",IF(NOT(ISNUMBER(MATCH(F2491,'المنتجات'!$A$5:$A$204,0))),"كود المنتج غير معروف",IF(NOT(ISNUMBER(MATCH(E2491,'المحافظات'!$A$5:$A$44,0))),"المنطقة غير معروفة",IF(K2491&lt;0,"الخصم أكبر من قيمة الطلب",IF(I2491&amp;""="","اكتب الحالة","")))))</f>
        <v/>
      </c>
    </row>
    <row r="2492">
      <c r="A2492" s="17" t="n"/>
      <c r="B2492" s="5" t="n"/>
      <c r="C2492" s="5" t="n"/>
      <c r="D2492" s="13" t="n"/>
      <c r="E2492" s="5" t="n"/>
      <c r="F2492" s="5" t="n"/>
      <c r="G2492" s="15" t="n"/>
      <c r="H2492" s="14" t="n"/>
      <c r="I2492" s="5" t="n"/>
      <c r="J2492" s="6">
        <f>IF(AND(B2492&amp;""="",F2492&amp;""=""),"",IFERROR(INDEX('المنتجات'!$B$5:$B$204,MATCH($F2492,'المنتجات'!$A$5:$A$204,0))&amp;"",""))</f>
        <v/>
      </c>
      <c r="K2492" s="18">
        <f>IF(AND(B2492&amp;""="",F2492&amp;""=""),"",IFERROR(INDEX('المنتجات'!$D$5:$D$204,MATCH($F2492,'المنتجات'!$A$5:$A$204,0))*G2492-H2492,0))</f>
        <v/>
      </c>
      <c r="L2492" s="18">
        <f>IF(AND(B2492&amp;""="",F2492&amp;""=""),"",IF(I2492="تم التسليم",IFERROR(INDEX('المحافظات'!$B$5:$B$44,MATCH($E2492,'المحافظات'!$A$5:$A$44,0)),0),0))</f>
        <v/>
      </c>
      <c r="M2492" s="18">
        <f>IF(AND(B2492&amp;""="",F2492&amp;""=""),"",IFERROR(INDEX('المنتجات'!$C$5:$C$204,MATCH($F2492,'المنتجات'!$A$5:$A$204,0))*G2492,0))</f>
        <v/>
      </c>
      <c r="N2492" s="18">
        <f>IF(AND(B2492&amp;""="",F2492&amp;""=""),"",IF(I2492="تم التسليم",IFERROR(INDEX('المحافظات'!$C$5:$C$44,MATCH($E2492,'المحافظات'!$A$5:$A$44,0)),0),IF(I2492="مرتجع",IFERROR(INDEX('المحافظات'!$D$5:$D$44,MATCH($E2492,'المحافظات'!$A$5:$A$44,0)),0),0)))</f>
        <v/>
      </c>
      <c r="O2492" s="18">
        <f>IF(AND(B2492&amp;""="",F2492&amp;""=""),"",IF(I2492="تم التسليم",K2492+L2492-M2492-N2492,IF(I2492="مرتجع",-N2492,IF(I2492="ملغي",0,""))))</f>
        <v/>
      </c>
      <c r="P2492" s="6">
        <f>IF(AND(B2492&amp;""="",F2492&amp;""=""),"",IF(NOT(ISNUMBER(MATCH(F2492,'المنتجات'!$A$5:$A$204,0))),"كود المنتج غير معروف",IF(NOT(ISNUMBER(MATCH(E2492,'المحافظات'!$A$5:$A$44,0))),"المنطقة غير معروفة",IF(K2492&lt;0,"الخصم أكبر من قيمة الطلب",IF(I2492&amp;""="","اكتب الحالة","")))))</f>
        <v/>
      </c>
    </row>
    <row r="2493">
      <c r="A2493" s="17" t="n"/>
      <c r="B2493" s="5" t="n"/>
      <c r="C2493" s="5" t="n"/>
      <c r="D2493" s="13" t="n"/>
      <c r="E2493" s="5" t="n"/>
      <c r="F2493" s="5" t="n"/>
      <c r="G2493" s="15" t="n"/>
      <c r="H2493" s="14" t="n"/>
      <c r="I2493" s="5" t="n"/>
      <c r="J2493" s="6">
        <f>IF(AND(B2493&amp;""="",F2493&amp;""=""),"",IFERROR(INDEX('المنتجات'!$B$5:$B$204,MATCH($F2493,'المنتجات'!$A$5:$A$204,0))&amp;"",""))</f>
        <v/>
      </c>
      <c r="K2493" s="18">
        <f>IF(AND(B2493&amp;""="",F2493&amp;""=""),"",IFERROR(INDEX('المنتجات'!$D$5:$D$204,MATCH($F2493,'المنتجات'!$A$5:$A$204,0))*G2493-H2493,0))</f>
        <v/>
      </c>
      <c r="L2493" s="18">
        <f>IF(AND(B2493&amp;""="",F2493&amp;""=""),"",IF(I2493="تم التسليم",IFERROR(INDEX('المحافظات'!$B$5:$B$44,MATCH($E2493,'المحافظات'!$A$5:$A$44,0)),0),0))</f>
        <v/>
      </c>
      <c r="M2493" s="18">
        <f>IF(AND(B2493&amp;""="",F2493&amp;""=""),"",IFERROR(INDEX('المنتجات'!$C$5:$C$204,MATCH($F2493,'المنتجات'!$A$5:$A$204,0))*G2493,0))</f>
        <v/>
      </c>
      <c r="N2493" s="18">
        <f>IF(AND(B2493&amp;""="",F2493&amp;""=""),"",IF(I2493="تم التسليم",IFERROR(INDEX('المحافظات'!$C$5:$C$44,MATCH($E2493,'المحافظات'!$A$5:$A$44,0)),0),IF(I2493="مرتجع",IFERROR(INDEX('المحافظات'!$D$5:$D$44,MATCH($E2493,'المحافظات'!$A$5:$A$44,0)),0),0)))</f>
        <v/>
      </c>
      <c r="O2493" s="18">
        <f>IF(AND(B2493&amp;""="",F2493&amp;""=""),"",IF(I2493="تم التسليم",K2493+L2493-M2493-N2493,IF(I2493="مرتجع",-N2493,IF(I2493="ملغي",0,""))))</f>
        <v/>
      </c>
      <c r="P2493" s="6">
        <f>IF(AND(B2493&amp;""="",F2493&amp;""=""),"",IF(NOT(ISNUMBER(MATCH(F2493,'المنتجات'!$A$5:$A$204,0))),"كود المنتج غير معروف",IF(NOT(ISNUMBER(MATCH(E2493,'المحافظات'!$A$5:$A$44,0))),"المنطقة غير معروفة",IF(K2493&lt;0,"الخصم أكبر من قيمة الطلب",IF(I2493&amp;""="","اكتب الحالة","")))))</f>
        <v/>
      </c>
    </row>
    <row r="2494">
      <c r="A2494" s="17" t="n"/>
      <c r="B2494" s="5" t="n"/>
      <c r="C2494" s="5" t="n"/>
      <c r="D2494" s="13" t="n"/>
      <c r="E2494" s="5" t="n"/>
      <c r="F2494" s="5" t="n"/>
      <c r="G2494" s="15" t="n"/>
      <c r="H2494" s="14" t="n"/>
      <c r="I2494" s="5" t="n"/>
      <c r="J2494" s="6">
        <f>IF(AND(B2494&amp;""="",F2494&amp;""=""),"",IFERROR(INDEX('المنتجات'!$B$5:$B$204,MATCH($F2494,'المنتجات'!$A$5:$A$204,0))&amp;"",""))</f>
        <v/>
      </c>
      <c r="K2494" s="18">
        <f>IF(AND(B2494&amp;""="",F2494&amp;""=""),"",IFERROR(INDEX('المنتجات'!$D$5:$D$204,MATCH($F2494,'المنتجات'!$A$5:$A$204,0))*G2494-H2494,0))</f>
        <v/>
      </c>
      <c r="L2494" s="18">
        <f>IF(AND(B2494&amp;""="",F2494&amp;""=""),"",IF(I2494="تم التسليم",IFERROR(INDEX('المحافظات'!$B$5:$B$44,MATCH($E2494,'المحافظات'!$A$5:$A$44,0)),0),0))</f>
        <v/>
      </c>
      <c r="M2494" s="18">
        <f>IF(AND(B2494&amp;""="",F2494&amp;""=""),"",IFERROR(INDEX('المنتجات'!$C$5:$C$204,MATCH($F2494,'المنتجات'!$A$5:$A$204,0))*G2494,0))</f>
        <v/>
      </c>
      <c r="N2494" s="18">
        <f>IF(AND(B2494&amp;""="",F2494&amp;""=""),"",IF(I2494="تم التسليم",IFERROR(INDEX('المحافظات'!$C$5:$C$44,MATCH($E2494,'المحافظات'!$A$5:$A$44,0)),0),IF(I2494="مرتجع",IFERROR(INDEX('المحافظات'!$D$5:$D$44,MATCH($E2494,'المحافظات'!$A$5:$A$44,0)),0),0)))</f>
        <v/>
      </c>
      <c r="O2494" s="18">
        <f>IF(AND(B2494&amp;""="",F2494&amp;""=""),"",IF(I2494="تم التسليم",K2494+L2494-M2494-N2494,IF(I2494="مرتجع",-N2494,IF(I2494="ملغي",0,""))))</f>
        <v/>
      </c>
      <c r="P2494" s="6">
        <f>IF(AND(B2494&amp;""="",F2494&amp;""=""),"",IF(NOT(ISNUMBER(MATCH(F2494,'المنتجات'!$A$5:$A$204,0))),"كود المنتج غير معروف",IF(NOT(ISNUMBER(MATCH(E2494,'المحافظات'!$A$5:$A$44,0))),"المنطقة غير معروفة",IF(K2494&lt;0,"الخصم أكبر من قيمة الطلب",IF(I2494&amp;""="","اكتب الحالة","")))))</f>
        <v/>
      </c>
    </row>
    <row r="2495">
      <c r="A2495" s="17" t="n"/>
      <c r="B2495" s="5" t="n"/>
      <c r="C2495" s="5" t="n"/>
      <c r="D2495" s="13" t="n"/>
      <c r="E2495" s="5" t="n"/>
      <c r="F2495" s="5" t="n"/>
      <c r="G2495" s="15" t="n"/>
      <c r="H2495" s="14" t="n"/>
      <c r="I2495" s="5" t="n"/>
      <c r="J2495" s="6">
        <f>IF(AND(B2495&amp;""="",F2495&amp;""=""),"",IFERROR(INDEX('المنتجات'!$B$5:$B$204,MATCH($F2495,'المنتجات'!$A$5:$A$204,0))&amp;"",""))</f>
        <v/>
      </c>
      <c r="K2495" s="18">
        <f>IF(AND(B2495&amp;""="",F2495&amp;""=""),"",IFERROR(INDEX('المنتجات'!$D$5:$D$204,MATCH($F2495,'المنتجات'!$A$5:$A$204,0))*G2495-H2495,0))</f>
        <v/>
      </c>
      <c r="L2495" s="18">
        <f>IF(AND(B2495&amp;""="",F2495&amp;""=""),"",IF(I2495="تم التسليم",IFERROR(INDEX('المحافظات'!$B$5:$B$44,MATCH($E2495,'المحافظات'!$A$5:$A$44,0)),0),0))</f>
        <v/>
      </c>
      <c r="M2495" s="18">
        <f>IF(AND(B2495&amp;""="",F2495&amp;""=""),"",IFERROR(INDEX('المنتجات'!$C$5:$C$204,MATCH($F2495,'المنتجات'!$A$5:$A$204,0))*G2495,0))</f>
        <v/>
      </c>
      <c r="N2495" s="18">
        <f>IF(AND(B2495&amp;""="",F2495&amp;""=""),"",IF(I2495="تم التسليم",IFERROR(INDEX('المحافظات'!$C$5:$C$44,MATCH($E2495,'المحافظات'!$A$5:$A$44,0)),0),IF(I2495="مرتجع",IFERROR(INDEX('المحافظات'!$D$5:$D$44,MATCH($E2495,'المحافظات'!$A$5:$A$44,0)),0),0)))</f>
        <v/>
      </c>
      <c r="O2495" s="18">
        <f>IF(AND(B2495&amp;""="",F2495&amp;""=""),"",IF(I2495="تم التسليم",K2495+L2495-M2495-N2495,IF(I2495="مرتجع",-N2495,IF(I2495="ملغي",0,""))))</f>
        <v/>
      </c>
      <c r="P2495" s="6">
        <f>IF(AND(B2495&amp;""="",F2495&amp;""=""),"",IF(NOT(ISNUMBER(MATCH(F2495,'المنتجات'!$A$5:$A$204,0))),"كود المنتج غير معروف",IF(NOT(ISNUMBER(MATCH(E2495,'المحافظات'!$A$5:$A$44,0))),"المنطقة غير معروفة",IF(K2495&lt;0,"الخصم أكبر من قيمة الطلب",IF(I2495&amp;""="","اكتب الحالة","")))))</f>
        <v/>
      </c>
    </row>
    <row r="2496">
      <c r="A2496" s="17" t="n"/>
      <c r="B2496" s="5" t="n"/>
      <c r="C2496" s="5" t="n"/>
      <c r="D2496" s="13" t="n"/>
      <c r="E2496" s="5" t="n"/>
      <c r="F2496" s="5" t="n"/>
      <c r="G2496" s="15" t="n"/>
      <c r="H2496" s="14" t="n"/>
      <c r="I2496" s="5" t="n"/>
      <c r="J2496" s="6">
        <f>IF(AND(B2496&amp;""="",F2496&amp;""=""),"",IFERROR(INDEX('المنتجات'!$B$5:$B$204,MATCH($F2496,'المنتجات'!$A$5:$A$204,0))&amp;"",""))</f>
        <v/>
      </c>
      <c r="K2496" s="18">
        <f>IF(AND(B2496&amp;""="",F2496&amp;""=""),"",IFERROR(INDEX('المنتجات'!$D$5:$D$204,MATCH($F2496,'المنتجات'!$A$5:$A$204,0))*G2496-H2496,0))</f>
        <v/>
      </c>
      <c r="L2496" s="18">
        <f>IF(AND(B2496&amp;""="",F2496&amp;""=""),"",IF(I2496="تم التسليم",IFERROR(INDEX('المحافظات'!$B$5:$B$44,MATCH($E2496,'المحافظات'!$A$5:$A$44,0)),0),0))</f>
        <v/>
      </c>
      <c r="M2496" s="18">
        <f>IF(AND(B2496&amp;""="",F2496&amp;""=""),"",IFERROR(INDEX('المنتجات'!$C$5:$C$204,MATCH($F2496,'المنتجات'!$A$5:$A$204,0))*G2496,0))</f>
        <v/>
      </c>
      <c r="N2496" s="18">
        <f>IF(AND(B2496&amp;""="",F2496&amp;""=""),"",IF(I2496="تم التسليم",IFERROR(INDEX('المحافظات'!$C$5:$C$44,MATCH($E2496,'المحافظات'!$A$5:$A$44,0)),0),IF(I2496="مرتجع",IFERROR(INDEX('المحافظات'!$D$5:$D$44,MATCH($E2496,'المحافظات'!$A$5:$A$44,0)),0),0)))</f>
        <v/>
      </c>
      <c r="O2496" s="18">
        <f>IF(AND(B2496&amp;""="",F2496&amp;""=""),"",IF(I2496="تم التسليم",K2496+L2496-M2496-N2496,IF(I2496="مرتجع",-N2496,IF(I2496="ملغي",0,""))))</f>
        <v/>
      </c>
      <c r="P2496" s="6">
        <f>IF(AND(B2496&amp;""="",F2496&amp;""=""),"",IF(NOT(ISNUMBER(MATCH(F2496,'المنتجات'!$A$5:$A$204,0))),"كود المنتج غير معروف",IF(NOT(ISNUMBER(MATCH(E2496,'المحافظات'!$A$5:$A$44,0))),"المنطقة غير معروفة",IF(K2496&lt;0,"الخصم أكبر من قيمة الطلب",IF(I2496&amp;""="","اكتب الحالة","")))))</f>
        <v/>
      </c>
    </row>
    <row r="2497">
      <c r="A2497" s="17" t="n"/>
      <c r="B2497" s="5" t="n"/>
      <c r="C2497" s="5" t="n"/>
      <c r="D2497" s="13" t="n"/>
      <c r="E2497" s="5" t="n"/>
      <c r="F2497" s="5" t="n"/>
      <c r="G2497" s="15" t="n"/>
      <c r="H2497" s="14" t="n"/>
      <c r="I2497" s="5" t="n"/>
      <c r="J2497" s="6">
        <f>IF(AND(B2497&amp;""="",F2497&amp;""=""),"",IFERROR(INDEX('المنتجات'!$B$5:$B$204,MATCH($F2497,'المنتجات'!$A$5:$A$204,0))&amp;"",""))</f>
        <v/>
      </c>
      <c r="K2497" s="18">
        <f>IF(AND(B2497&amp;""="",F2497&amp;""=""),"",IFERROR(INDEX('المنتجات'!$D$5:$D$204,MATCH($F2497,'المنتجات'!$A$5:$A$204,0))*G2497-H2497,0))</f>
        <v/>
      </c>
      <c r="L2497" s="18">
        <f>IF(AND(B2497&amp;""="",F2497&amp;""=""),"",IF(I2497="تم التسليم",IFERROR(INDEX('المحافظات'!$B$5:$B$44,MATCH($E2497,'المحافظات'!$A$5:$A$44,0)),0),0))</f>
        <v/>
      </c>
      <c r="M2497" s="18">
        <f>IF(AND(B2497&amp;""="",F2497&amp;""=""),"",IFERROR(INDEX('المنتجات'!$C$5:$C$204,MATCH($F2497,'المنتجات'!$A$5:$A$204,0))*G2497,0))</f>
        <v/>
      </c>
      <c r="N2497" s="18">
        <f>IF(AND(B2497&amp;""="",F2497&amp;""=""),"",IF(I2497="تم التسليم",IFERROR(INDEX('المحافظات'!$C$5:$C$44,MATCH($E2497,'المحافظات'!$A$5:$A$44,0)),0),IF(I2497="مرتجع",IFERROR(INDEX('المحافظات'!$D$5:$D$44,MATCH($E2497,'المحافظات'!$A$5:$A$44,0)),0),0)))</f>
        <v/>
      </c>
      <c r="O2497" s="18">
        <f>IF(AND(B2497&amp;""="",F2497&amp;""=""),"",IF(I2497="تم التسليم",K2497+L2497-M2497-N2497,IF(I2497="مرتجع",-N2497,IF(I2497="ملغي",0,""))))</f>
        <v/>
      </c>
      <c r="P2497" s="6">
        <f>IF(AND(B2497&amp;""="",F2497&amp;""=""),"",IF(NOT(ISNUMBER(MATCH(F2497,'المنتجات'!$A$5:$A$204,0))),"كود المنتج غير معروف",IF(NOT(ISNUMBER(MATCH(E2497,'المحافظات'!$A$5:$A$44,0))),"المنطقة غير معروفة",IF(K2497&lt;0,"الخصم أكبر من قيمة الطلب",IF(I2497&amp;""="","اكتب الحالة","")))))</f>
        <v/>
      </c>
    </row>
    <row r="2498">
      <c r="A2498" s="17" t="n"/>
      <c r="B2498" s="5" t="n"/>
      <c r="C2498" s="5" t="n"/>
      <c r="D2498" s="13" t="n"/>
      <c r="E2498" s="5" t="n"/>
      <c r="F2498" s="5" t="n"/>
      <c r="G2498" s="15" t="n"/>
      <c r="H2498" s="14" t="n"/>
      <c r="I2498" s="5" t="n"/>
      <c r="J2498" s="6">
        <f>IF(AND(B2498&amp;""="",F2498&amp;""=""),"",IFERROR(INDEX('المنتجات'!$B$5:$B$204,MATCH($F2498,'المنتجات'!$A$5:$A$204,0))&amp;"",""))</f>
        <v/>
      </c>
      <c r="K2498" s="18">
        <f>IF(AND(B2498&amp;""="",F2498&amp;""=""),"",IFERROR(INDEX('المنتجات'!$D$5:$D$204,MATCH($F2498,'المنتجات'!$A$5:$A$204,0))*G2498-H2498,0))</f>
        <v/>
      </c>
      <c r="L2498" s="18">
        <f>IF(AND(B2498&amp;""="",F2498&amp;""=""),"",IF(I2498="تم التسليم",IFERROR(INDEX('المحافظات'!$B$5:$B$44,MATCH($E2498,'المحافظات'!$A$5:$A$44,0)),0),0))</f>
        <v/>
      </c>
      <c r="M2498" s="18">
        <f>IF(AND(B2498&amp;""="",F2498&amp;""=""),"",IFERROR(INDEX('المنتجات'!$C$5:$C$204,MATCH($F2498,'المنتجات'!$A$5:$A$204,0))*G2498,0))</f>
        <v/>
      </c>
      <c r="N2498" s="18">
        <f>IF(AND(B2498&amp;""="",F2498&amp;""=""),"",IF(I2498="تم التسليم",IFERROR(INDEX('المحافظات'!$C$5:$C$44,MATCH($E2498,'المحافظات'!$A$5:$A$44,0)),0),IF(I2498="مرتجع",IFERROR(INDEX('المحافظات'!$D$5:$D$44,MATCH($E2498,'المحافظات'!$A$5:$A$44,0)),0),0)))</f>
        <v/>
      </c>
      <c r="O2498" s="18">
        <f>IF(AND(B2498&amp;""="",F2498&amp;""=""),"",IF(I2498="تم التسليم",K2498+L2498-M2498-N2498,IF(I2498="مرتجع",-N2498,IF(I2498="ملغي",0,""))))</f>
        <v/>
      </c>
      <c r="P2498" s="6">
        <f>IF(AND(B2498&amp;""="",F2498&amp;""=""),"",IF(NOT(ISNUMBER(MATCH(F2498,'المنتجات'!$A$5:$A$204,0))),"كود المنتج غير معروف",IF(NOT(ISNUMBER(MATCH(E2498,'المحافظات'!$A$5:$A$44,0))),"المنطقة غير معروفة",IF(K2498&lt;0,"الخصم أكبر من قيمة الطلب",IF(I2498&amp;""="","اكتب الحالة","")))))</f>
        <v/>
      </c>
    </row>
    <row r="2499">
      <c r="A2499" s="17" t="n"/>
      <c r="B2499" s="5" t="n"/>
      <c r="C2499" s="5" t="n"/>
      <c r="D2499" s="13" t="n"/>
      <c r="E2499" s="5" t="n"/>
      <c r="F2499" s="5" t="n"/>
      <c r="G2499" s="15" t="n"/>
      <c r="H2499" s="14" t="n"/>
      <c r="I2499" s="5" t="n"/>
      <c r="J2499" s="6">
        <f>IF(AND(B2499&amp;""="",F2499&amp;""=""),"",IFERROR(INDEX('المنتجات'!$B$5:$B$204,MATCH($F2499,'المنتجات'!$A$5:$A$204,0))&amp;"",""))</f>
        <v/>
      </c>
      <c r="K2499" s="18">
        <f>IF(AND(B2499&amp;""="",F2499&amp;""=""),"",IFERROR(INDEX('المنتجات'!$D$5:$D$204,MATCH($F2499,'المنتجات'!$A$5:$A$204,0))*G2499-H2499,0))</f>
        <v/>
      </c>
      <c r="L2499" s="18">
        <f>IF(AND(B2499&amp;""="",F2499&amp;""=""),"",IF(I2499="تم التسليم",IFERROR(INDEX('المحافظات'!$B$5:$B$44,MATCH($E2499,'المحافظات'!$A$5:$A$44,0)),0),0))</f>
        <v/>
      </c>
      <c r="M2499" s="18">
        <f>IF(AND(B2499&amp;""="",F2499&amp;""=""),"",IFERROR(INDEX('المنتجات'!$C$5:$C$204,MATCH($F2499,'المنتجات'!$A$5:$A$204,0))*G2499,0))</f>
        <v/>
      </c>
      <c r="N2499" s="18">
        <f>IF(AND(B2499&amp;""="",F2499&amp;""=""),"",IF(I2499="تم التسليم",IFERROR(INDEX('المحافظات'!$C$5:$C$44,MATCH($E2499,'المحافظات'!$A$5:$A$44,0)),0),IF(I2499="مرتجع",IFERROR(INDEX('المحافظات'!$D$5:$D$44,MATCH($E2499,'المحافظات'!$A$5:$A$44,0)),0),0)))</f>
        <v/>
      </c>
      <c r="O2499" s="18">
        <f>IF(AND(B2499&amp;""="",F2499&amp;""=""),"",IF(I2499="تم التسليم",K2499+L2499-M2499-N2499,IF(I2499="مرتجع",-N2499,IF(I2499="ملغي",0,""))))</f>
        <v/>
      </c>
      <c r="P2499" s="6">
        <f>IF(AND(B2499&amp;""="",F2499&amp;""=""),"",IF(NOT(ISNUMBER(MATCH(F2499,'المنتجات'!$A$5:$A$204,0))),"كود المنتج غير معروف",IF(NOT(ISNUMBER(MATCH(E2499,'المحافظات'!$A$5:$A$44,0))),"المنطقة غير معروفة",IF(K2499&lt;0,"الخصم أكبر من قيمة الطلب",IF(I2499&amp;""="","اكتب الحالة","")))))</f>
        <v/>
      </c>
    </row>
    <row r="2500">
      <c r="A2500" s="17" t="n"/>
      <c r="B2500" s="5" t="n"/>
      <c r="C2500" s="5" t="n"/>
      <c r="D2500" s="13" t="n"/>
      <c r="E2500" s="5" t="n"/>
      <c r="F2500" s="5" t="n"/>
      <c r="G2500" s="15" t="n"/>
      <c r="H2500" s="14" t="n"/>
      <c r="I2500" s="5" t="n"/>
      <c r="J2500" s="6">
        <f>IF(AND(B2500&amp;""="",F2500&amp;""=""),"",IFERROR(INDEX('المنتجات'!$B$5:$B$204,MATCH($F2500,'المنتجات'!$A$5:$A$204,0))&amp;"",""))</f>
        <v/>
      </c>
      <c r="K2500" s="18">
        <f>IF(AND(B2500&amp;""="",F2500&amp;""=""),"",IFERROR(INDEX('المنتجات'!$D$5:$D$204,MATCH($F2500,'المنتجات'!$A$5:$A$204,0))*G2500-H2500,0))</f>
        <v/>
      </c>
      <c r="L2500" s="18">
        <f>IF(AND(B2500&amp;""="",F2500&amp;""=""),"",IF(I2500="تم التسليم",IFERROR(INDEX('المحافظات'!$B$5:$B$44,MATCH($E2500,'المحافظات'!$A$5:$A$44,0)),0),0))</f>
        <v/>
      </c>
      <c r="M2500" s="18">
        <f>IF(AND(B2500&amp;""="",F2500&amp;""=""),"",IFERROR(INDEX('المنتجات'!$C$5:$C$204,MATCH($F2500,'المنتجات'!$A$5:$A$204,0))*G2500,0))</f>
        <v/>
      </c>
      <c r="N2500" s="18">
        <f>IF(AND(B2500&amp;""="",F2500&amp;""=""),"",IF(I2500="تم التسليم",IFERROR(INDEX('المحافظات'!$C$5:$C$44,MATCH($E2500,'المحافظات'!$A$5:$A$44,0)),0),IF(I2500="مرتجع",IFERROR(INDEX('المحافظات'!$D$5:$D$44,MATCH($E2500,'المحافظات'!$A$5:$A$44,0)),0),0)))</f>
        <v/>
      </c>
      <c r="O2500" s="18">
        <f>IF(AND(B2500&amp;""="",F2500&amp;""=""),"",IF(I2500="تم التسليم",K2500+L2500-M2500-N2500,IF(I2500="مرتجع",-N2500,IF(I2500="ملغي",0,""))))</f>
        <v/>
      </c>
      <c r="P2500" s="6">
        <f>IF(AND(B2500&amp;""="",F2500&amp;""=""),"",IF(NOT(ISNUMBER(MATCH(F2500,'المنتجات'!$A$5:$A$204,0))),"كود المنتج غير معروف",IF(NOT(ISNUMBER(MATCH(E2500,'المحافظات'!$A$5:$A$44,0))),"المنطقة غير معروفة",IF(K2500&lt;0,"الخصم أكبر من قيمة الطلب",IF(I2500&amp;""="","اكتب الحالة","")))))</f>
        <v/>
      </c>
    </row>
    <row r="2501">
      <c r="A2501" s="17" t="n"/>
      <c r="B2501" s="5" t="n"/>
      <c r="C2501" s="5" t="n"/>
      <c r="D2501" s="13" t="n"/>
      <c r="E2501" s="5" t="n"/>
      <c r="F2501" s="5" t="n"/>
      <c r="G2501" s="15" t="n"/>
      <c r="H2501" s="14" t="n"/>
      <c r="I2501" s="5" t="n"/>
      <c r="J2501" s="6">
        <f>IF(AND(B2501&amp;""="",F2501&amp;""=""),"",IFERROR(INDEX('المنتجات'!$B$5:$B$204,MATCH($F2501,'المنتجات'!$A$5:$A$204,0))&amp;"",""))</f>
        <v/>
      </c>
      <c r="K2501" s="18">
        <f>IF(AND(B2501&amp;""="",F2501&amp;""=""),"",IFERROR(INDEX('المنتجات'!$D$5:$D$204,MATCH($F2501,'المنتجات'!$A$5:$A$204,0))*G2501-H2501,0))</f>
        <v/>
      </c>
      <c r="L2501" s="18">
        <f>IF(AND(B2501&amp;""="",F2501&amp;""=""),"",IF(I2501="تم التسليم",IFERROR(INDEX('المحافظات'!$B$5:$B$44,MATCH($E2501,'المحافظات'!$A$5:$A$44,0)),0),0))</f>
        <v/>
      </c>
      <c r="M2501" s="18">
        <f>IF(AND(B2501&amp;""="",F2501&amp;""=""),"",IFERROR(INDEX('المنتجات'!$C$5:$C$204,MATCH($F2501,'المنتجات'!$A$5:$A$204,0))*G2501,0))</f>
        <v/>
      </c>
      <c r="N2501" s="18">
        <f>IF(AND(B2501&amp;""="",F2501&amp;""=""),"",IF(I2501="تم التسليم",IFERROR(INDEX('المحافظات'!$C$5:$C$44,MATCH($E2501,'المحافظات'!$A$5:$A$44,0)),0),IF(I2501="مرتجع",IFERROR(INDEX('المحافظات'!$D$5:$D$44,MATCH($E2501,'المحافظات'!$A$5:$A$44,0)),0),0)))</f>
        <v/>
      </c>
      <c r="O2501" s="18">
        <f>IF(AND(B2501&amp;""="",F2501&amp;""=""),"",IF(I2501="تم التسليم",K2501+L2501-M2501-N2501,IF(I2501="مرتجع",-N2501,IF(I2501="ملغي",0,""))))</f>
        <v/>
      </c>
      <c r="P2501" s="6">
        <f>IF(AND(B2501&amp;""="",F2501&amp;""=""),"",IF(NOT(ISNUMBER(MATCH(F2501,'المنتجات'!$A$5:$A$204,0))),"كود المنتج غير معروف",IF(NOT(ISNUMBER(MATCH(E2501,'المحافظات'!$A$5:$A$44,0))),"المنطقة غير معروفة",IF(K2501&lt;0,"الخصم أكبر من قيمة الطلب",IF(I2501&amp;""="","اكتب الحالة","")))))</f>
        <v/>
      </c>
    </row>
    <row r="2502">
      <c r="A2502" s="17" t="n"/>
      <c r="B2502" s="5" t="n"/>
      <c r="C2502" s="5" t="n"/>
      <c r="D2502" s="13" t="n"/>
      <c r="E2502" s="5" t="n"/>
      <c r="F2502" s="5" t="n"/>
      <c r="G2502" s="15" t="n"/>
      <c r="H2502" s="14" t="n"/>
      <c r="I2502" s="5" t="n"/>
      <c r="J2502" s="6">
        <f>IF(AND(B2502&amp;""="",F2502&amp;""=""),"",IFERROR(INDEX('المنتجات'!$B$5:$B$204,MATCH($F2502,'المنتجات'!$A$5:$A$204,0))&amp;"",""))</f>
        <v/>
      </c>
      <c r="K2502" s="18">
        <f>IF(AND(B2502&amp;""="",F2502&amp;""=""),"",IFERROR(INDEX('المنتجات'!$D$5:$D$204,MATCH($F2502,'المنتجات'!$A$5:$A$204,0))*G2502-H2502,0))</f>
        <v/>
      </c>
      <c r="L2502" s="18">
        <f>IF(AND(B2502&amp;""="",F2502&amp;""=""),"",IF(I2502="تم التسليم",IFERROR(INDEX('المحافظات'!$B$5:$B$44,MATCH($E2502,'المحافظات'!$A$5:$A$44,0)),0),0))</f>
        <v/>
      </c>
      <c r="M2502" s="18">
        <f>IF(AND(B2502&amp;""="",F2502&amp;""=""),"",IFERROR(INDEX('المنتجات'!$C$5:$C$204,MATCH($F2502,'المنتجات'!$A$5:$A$204,0))*G2502,0))</f>
        <v/>
      </c>
      <c r="N2502" s="18">
        <f>IF(AND(B2502&amp;""="",F2502&amp;""=""),"",IF(I2502="تم التسليم",IFERROR(INDEX('المحافظات'!$C$5:$C$44,MATCH($E2502,'المحافظات'!$A$5:$A$44,0)),0),IF(I2502="مرتجع",IFERROR(INDEX('المحافظات'!$D$5:$D$44,MATCH($E2502,'المحافظات'!$A$5:$A$44,0)),0),0)))</f>
        <v/>
      </c>
      <c r="O2502" s="18">
        <f>IF(AND(B2502&amp;""="",F2502&amp;""=""),"",IF(I2502="تم التسليم",K2502+L2502-M2502-N2502,IF(I2502="مرتجع",-N2502,IF(I2502="ملغي",0,""))))</f>
        <v/>
      </c>
      <c r="P2502" s="6">
        <f>IF(AND(B2502&amp;""="",F2502&amp;""=""),"",IF(NOT(ISNUMBER(MATCH(F2502,'المنتجات'!$A$5:$A$204,0))),"كود المنتج غير معروف",IF(NOT(ISNUMBER(MATCH(E2502,'المحافظات'!$A$5:$A$44,0))),"المنطقة غير معروفة",IF(K2502&lt;0,"الخصم أكبر من قيمة الطلب",IF(I2502&amp;""="","اكتب الحالة","")))))</f>
        <v/>
      </c>
    </row>
    <row r="2503">
      <c r="A2503" s="17" t="n"/>
      <c r="B2503" s="5" t="n"/>
      <c r="C2503" s="5" t="n"/>
      <c r="D2503" s="13" t="n"/>
      <c r="E2503" s="5" t="n"/>
      <c r="F2503" s="5" t="n"/>
      <c r="G2503" s="15" t="n"/>
      <c r="H2503" s="14" t="n"/>
      <c r="I2503" s="5" t="n"/>
      <c r="J2503" s="6">
        <f>IF(AND(B2503&amp;""="",F2503&amp;""=""),"",IFERROR(INDEX('المنتجات'!$B$5:$B$204,MATCH($F2503,'المنتجات'!$A$5:$A$204,0))&amp;"",""))</f>
        <v/>
      </c>
      <c r="K2503" s="18">
        <f>IF(AND(B2503&amp;""="",F2503&amp;""=""),"",IFERROR(INDEX('المنتجات'!$D$5:$D$204,MATCH($F2503,'المنتجات'!$A$5:$A$204,0))*G2503-H2503,0))</f>
        <v/>
      </c>
      <c r="L2503" s="18">
        <f>IF(AND(B2503&amp;""="",F2503&amp;""=""),"",IF(I2503="تم التسليم",IFERROR(INDEX('المحافظات'!$B$5:$B$44,MATCH($E2503,'المحافظات'!$A$5:$A$44,0)),0),0))</f>
        <v/>
      </c>
      <c r="M2503" s="18">
        <f>IF(AND(B2503&amp;""="",F2503&amp;""=""),"",IFERROR(INDEX('المنتجات'!$C$5:$C$204,MATCH($F2503,'المنتجات'!$A$5:$A$204,0))*G2503,0))</f>
        <v/>
      </c>
      <c r="N2503" s="18">
        <f>IF(AND(B2503&amp;""="",F2503&amp;""=""),"",IF(I2503="تم التسليم",IFERROR(INDEX('المحافظات'!$C$5:$C$44,MATCH($E2503,'المحافظات'!$A$5:$A$44,0)),0),IF(I2503="مرتجع",IFERROR(INDEX('المحافظات'!$D$5:$D$44,MATCH($E2503,'المحافظات'!$A$5:$A$44,0)),0),0)))</f>
        <v/>
      </c>
      <c r="O2503" s="18">
        <f>IF(AND(B2503&amp;""="",F2503&amp;""=""),"",IF(I2503="تم التسليم",K2503+L2503-M2503-N2503,IF(I2503="مرتجع",-N2503,IF(I2503="ملغي",0,""))))</f>
        <v/>
      </c>
      <c r="P2503" s="6">
        <f>IF(AND(B2503&amp;""="",F2503&amp;""=""),"",IF(NOT(ISNUMBER(MATCH(F2503,'المنتجات'!$A$5:$A$204,0))),"كود المنتج غير معروف",IF(NOT(ISNUMBER(MATCH(E2503,'المحافظات'!$A$5:$A$44,0))),"المنطقة غير معروفة",IF(K2503&lt;0,"الخصم أكبر من قيمة الطلب",IF(I2503&amp;""="","اكتب الحالة","")))))</f>
        <v/>
      </c>
    </row>
    <row r="2504">
      <c r="A2504" s="17" t="n"/>
      <c r="B2504" s="5" t="n"/>
      <c r="C2504" s="5" t="n"/>
      <c r="D2504" s="13" t="n"/>
      <c r="E2504" s="5" t="n"/>
      <c r="F2504" s="5" t="n"/>
      <c r="G2504" s="15" t="n"/>
      <c r="H2504" s="14" t="n"/>
      <c r="I2504" s="5" t="n"/>
      <c r="J2504" s="6">
        <f>IF(AND(B2504&amp;""="",F2504&amp;""=""),"",IFERROR(INDEX('المنتجات'!$B$5:$B$204,MATCH($F2504,'المنتجات'!$A$5:$A$204,0))&amp;"",""))</f>
        <v/>
      </c>
      <c r="K2504" s="18">
        <f>IF(AND(B2504&amp;""="",F2504&amp;""=""),"",IFERROR(INDEX('المنتجات'!$D$5:$D$204,MATCH($F2504,'المنتجات'!$A$5:$A$204,0))*G2504-H2504,0))</f>
        <v/>
      </c>
      <c r="L2504" s="18">
        <f>IF(AND(B2504&amp;""="",F2504&amp;""=""),"",IF(I2504="تم التسليم",IFERROR(INDEX('المحافظات'!$B$5:$B$44,MATCH($E2504,'المحافظات'!$A$5:$A$44,0)),0),0))</f>
        <v/>
      </c>
      <c r="M2504" s="18">
        <f>IF(AND(B2504&amp;""="",F2504&amp;""=""),"",IFERROR(INDEX('المنتجات'!$C$5:$C$204,MATCH($F2504,'المنتجات'!$A$5:$A$204,0))*G2504,0))</f>
        <v/>
      </c>
      <c r="N2504" s="18">
        <f>IF(AND(B2504&amp;""="",F2504&amp;""=""),"",IF(I2504="تم التسليم",IFERROR(INDEX('المحافظات'!$C$5:$C$44,MATCH($E2504,'المحافظات'!$A$5:$A$44,0)),0),IF(I2504="مرتجع",IFERROR(INDEX('المحافظات'!$D$5:$D$44,MATCH($E2504,'المحافظات'!$A$5:$A$44,0)),0),0)))</f>
        <v/>
      </c>
      <c r="O2504" s="18">
        <f>IF(AND(B2504&amp;""="",F2504&amp;""=""),"",IF(I2504="تم التسليم",K2504+L2504-M2504-N2504,IF(I2504="مرتجع",-N2504,IF(I2504="ملغي",0,""))))</f>
        <v/>
      </c>
      <c r="P2504" s="6">
        <f>IF(AND(B2504&amp;""="",F2504&amp;""=""),"",IF(NOT(ISNUMBER(MATCH(F2504,'المنتجات'!$A$5:$A$204,0))),"كود المنتج غير معروف",IF(NOT(ISNUMBER(MATCH(E2504,'المحافظات'!$A$5:$A$44,0))),"المنطقة غير معروفة",IF(K2504&lt;0,"الخصم أكبر من قيمة الطلب",IF(I2504&amp;""="","اكتب الحالة","")))))</f>
        <v/>
      </c>
    </row>
    <row r="2505">
      <c r="A2505" s="17" t="n"/>
      <c r="B2505" s="5" t="n"/>
      <c r="C2505" s="5" t="n"/>
      <c r="D2505" s="13" t="n"/>
      <c r="E2505" s="5" t="n"/>
      <c r="F2505" s="5" t="n"/>
      <c r="G2505" s="15" t="n"/>
      <c r="H2505" s="14" t="n"/>
      <c r="I2505" s="5" t="n"/>
      <c r="J2505" s="6">
        <f>IF(AND(B2505&amp;""="",F2505&amp;""=""),"",IFERROR(INDEX('المنتجات'!$B$5:$B$204,MATCH($F2505,'المنتجات'!$A$5:$A$204,0))&amp;"",""))</f>
        <v/>
      </c>
      <c r="K2505" s="18">
        <f>IF(AND(B2505&amp;""="",F2505&amp;""=""),"",IFERROR(INDEX('المنتجات'!$D$5:$D$204,MATCH($F2505,'المنتجات'!$A$5:$A$204,0))*G2505-H2505,0))</f>
        <v/>
      </c>
      <c r="L2505" s="18">
        <f>IF(AND(B2505&amp;""="",F2505&amp;""=""),"",IF(I2505="تم التسليم",IFERROR(INDEX('المحافظات'!$B$5:$B$44,MATCH($E2505,'المحافظات'!$A$5:$A$44,0)),0),0))</f>
        <v/>
      </c>
      <c r="M2505" s="18">
        <f>IF(AND(B2505&amp;""="",F2505&amp;""=""),"",IFERROR(INDEX('المنتجات'!$C$5:$C$204,MATCH($F2505,'المنتجات'!$A$5:$A$204,0))*G2505,0))</f>
        <v/>
      </c>
      <c r="N2505" s="18">
        <f>IF(AND(B2505&amp;""="",F2505&amp;""=""),"",IF(I2505="تم التسليم",IFERROR(INDEX('المحافظات'!$C$5:$C$44,MATCH($E2505,'المحافظات'!$A$5:$A$44,0)),0),IF(I2505="مرتجع",IFERROR(INDEX('المحافظات'!$D$5:$D$44,MATCH($E2505,'المحافظات'!$A$5:$A$44,0)),0),0)))</f>
        <v/>
      </c>
      <c r="O2505" s="18">
        <f>IF(AND(B2505&amp;""="",F2505&amp;""=""),"",IF(I2505="تم التسليم",K2505+L2505-M2505-N2505,IF(I2505="مرتجع",-N2505,IF(I2505="ملغي",0,""))))</f>
        <v/>
      </c>
      <c r="P2505" s="6">
        <f>IF(AND(B2505&amp;""="",F2505&amp;""=""),"",IF(NOT(ISNUMBER(MATCH(F2505,'المنتجات'!$A$5:$A$204,0))),"كود المنتج غير معروف",IF(NOT(ISNUMBER(MATCH(E2505,'المحافظات'!$A$5:$A$44,0))),"المنطقة غير معروفة",IF(K2505&lt;0,"الخصم أكبر من قيمة الطلب",IF(I2505&amp;""="","اكتب الحالة","")))))</f>
        <v/>
      </c>
    </row>
    <row r="2506">
      <c r="A2506" s="17" t="n"/>
      <c r="B2506" s="5" t="n"/>
      <c r="C2506" s="5" t="n"/>
      <c r="D2506" s="13" t="n"/>
      <c r="E2506" s="5" t="n"/>
      <c r="F2506" s="5" t="n"/>
      <c r="G2506" s="15" t="n"/>
      <c r="H2506" s="14" t="n"/>
      <c r="I2506" s="5" t="n"/>
      <c r="J2506" s="6">
        <f>IF(AND(B2506&amp;""="",F2506&amp;""=""),"",IFERROR(INDEX('المنتجات'!$B$5:$B$204,MATCH($F2506,'المنتجات'!$A$5:$A$204,0))&amp;"",""))</f>
        <v/>
      </c>
      <c r="K2506" s="18">
        <f>IF(AND(B2506&amp;""="",F2506&amp;""=""),"",IFERROR(INDEX('المنتجات'!$D$5:$D$204,MATCH($F2506,'المنتجات'!$A$5:$A$204,0))*G2506-H2506,0))</f>
        <v/>
      </c>
      <c r="L2506" s="18">
        <f>IF(AND(B2506&amp;""="",F2506&amp;""=""),"",IF(I2506="تم التسليم",IFERROR(INDEX('المحافظات'!$B$5:$B$44,MATCH($E2506,'المحافظات'!$A$5:$A$44,0)),0),0))</f>
        <v/>
      </c>
      <c r="M2506" s="18">
        <f>IF(AND(B2506&amp;""="",F2506&amp;""=""),"",IFERROR(INDEX('المنتجات'!$C$5:$C$204,MATCH($F2506,'المنتجات'!$A$5:$A$204,0))*G2506,0))</f>
        <v/>
      </c>
      <c r="N2506" s="18">
        <f>IF(AND(B2506&amp;""="",F2506&amp;""=""),"",IF(I2506="تم التسليم",IFERROR(INDEX('المحافظات'!$C$5:$C$44,MATCH($E2506,'المحافظات'!$A$5:$A$44,0)),0),IF(I2506="مرتجع",IFERROR(INDEX('المحافظات'!$D$5:$D$44,MATCH($E2506,'المحافظات'!$A$5:$A$44,0)),0),0)))</f>
        <v/>
      </c>
      <c r="O2506" s="18">
        <f>IF(AND(B2506&amp;""="",F2506&amp;""=""),"",IF(I2506="تم التسليم",K2506+L2506-M2506-N2506,IF(I2506="مرتجع",-N2506,IF(I2506="ملغي",0,""))))</f>
        <v/>
      </c>
      <c r="P2506" s="6">
        <f>IF(AND(B2506&amp;""="",F2506&amp;""=""),"",IF(NOT(ISNUMBER(MATCH(F2506,'المنتجات'!$A$5:$A$204,0))),"كود المنتج غير معروف",IF(NOT(ISNUMBER(MATCH(E2506,'المحافظات'!$A$5:$A$44,0))),"المنطقة غير معروفة",IF(K2506&lt;0,"الخصم أكبر من قيمة الطلب",IF(I2506&amp;""="","اكتب الحالة","")))))</f>
        <v/>
      </c>
    </row>
    <row r="2507">
      <c r="A2507" s="17" t="n"/>
      <c r="B2507" s="5" t="n"/>
      <c r="C2507" s="5" t="n"/>
      <c r="D2507" s="13" t="n"/>
      <c r="E2507" s="5" t="n"/>
      <c r="F2507" s="5" t="n"/>
      <c r="G2507" s="15" t="n"/>
      <c r="H2507" s="14" t="n"/>
      <c r="I2507" s="5" t="n"/>
      <c r="J2507" s="6">
        <f>IF(AND(B2507&amp;""="",F2507&amp;""=""),"",IFERROR(INDEX('المنتجات'!$B$5:$B$204,MATCH($F2507,'المنتجات'!$A$5:$A$204,0))&amp;"",""))</f>
        <v/>
      </c>
      <c r="K2507" s="18">
        <f>IF(AND(B2507&amp;""="",F2507&amp;""=""),"",IFERROR(INDEX('المنتجات'!$D$5:$D$204,MATCH($F2507,'المنتجات'!$A$5:$A$204,0))*G2507-H2507,0))</f>
        <v/>
      </c>
      <c r="L2507" s="18">
        <f>IF(AND(B2507&amp;""="",F2507&amp;""=""),"",IF(I2507="تم التسليم",IFERROR(INDEX('المحافظات'!$B$5:$B$44,MATCH($E2507,'المحافظات'!$A$5:$A$44,0)),0),0))</f>
        <v/>
      </c>
      <c r="M2507" s="18">
        <f>IF(AND(B2507&amp;""="",F2507&amp;""=""),"",IFERROR(INDEX('المنتجات'!$C$5:$C$204,MATCH($F2507,'المنتجات'!$A$5:$A$204,0))*G2507,0))</f>
        <v/>
      </c>
      <c r="N2507" s="18">
        <f>IF(AND(B2507&amp;""="",F2507&amp;""=""),"",IF(I2507="تم التسليم",IFERROR(INDEX('المحافظات'!$C$5:$C$44,MATCH($E2507,'المحافظات'!$A$5:$A$44,0)),0),IF(I2507="مرتجع",IFERROR(INDEX('المحافظات'!$D$5:$D$44,MATCH($E2507,'المحافظات'!$A$5:$A$44,0)),0),0)))</f>
        <v/>
      </c>
      <c r="O2507" s="18">
        <f>IF(AND(B2507&amp;""="",F2507&amp;""=""),"",IF(I2507="تم التسليم",K2507+L2507-M2507-N2507,IF(I2507="مرتجع",-N2507,IF(I2507="ملغي",0,""))))</f>
        <v/>
      </c>
      <c r="P2507" s="6">
        <f>IF(AND(B2507&amp;""="",F2507&amp;""=""),"",IF(NOT(ISNUMBER(MATCH(F2507,'المنتجات'!$A$5:$A$204,0))),"كود المنتج غير معروف",IF(NOT(ISNUMBER(MATCH(E2507,'المحافظات'!$A$5:$A$44,0))),"المنطقة غير معروفة",IF(K2507&lt;0,"الخصم أكبر من قيمة الطلب",IF(I2507&amp;""="","اكتب الحالة","")))))</f>
        <v/>
      </c>
    </row>
    <row r="2508">
      <c r="A2508" s="17" t="n"/>
      <c r="B2508" s="5" t="n"/>
      <c r="C2508" s="5" t="n"/>
      <c r="D2508" s="13" t="n"/>
      <c r="E2508" s="5" t="n"/>
      <c r="F2508" s="5" t="n"/>
      <c r="G2508" s="15" t="n"/>
      <c r="H2508" s="14" t="n"/>
      <c r="I2508" s="5" t="n"/>
      <c r="J2508" s="6">
        <f>IF(AND(B2508&amp;""="",F2508&amp;""=""),"",IFERROR(INDEX('المنتجات'!$B$5:$B$204,MATCH($F2508,'المنتجات'!$A$5:$A$204,0))&amp;"",""))</f>
        <v/>
      </c>
      <c r="K2508" s="18">
        <f>IF(AND(B2508&amp;""="",F2508&amp;""=""),"",IFERROR(INDEX('المنتجات'!$D$5:$D$204,MATCH($F2508,'المنتجات'!$A$5:$A$204,0))*G2508-H2508,0))</f>
        <v/>
      </c>
      <c r="L2508" s="18">
        <f>IF(AND(B2508&amp;""="",F2508&amp;""=""),"",IF(I2508="تم التسليم",IFERROR(INDEX('المحافظات'!$B$5:$B$44,MATCH($E2508,'المحافظات'!$A$5:$A$44,0)),0),0))</f>
        <v/>
      </c>
      <c r="M2508" s="18">
        <f>IF(AND(B2508&amp;""="",F2508&amp;""=""),"",IFERROR(INDEX('المنتجات'!$C$5:$C$204,MATCH($F2508,'المنتجات'!$A$5:$A$204,0))*G2508,0))</f>
        <v/>
      </c>
      <c r="N2508" s="18">
        <f>IF(AND(B2508&amp;""="",F2508&amp;""=""),"",IF(I2508="تم التسليم",IFERROR(INDEX('المحافظات'!$C$5:$C$44,MATCH($E2508,'المحافظات'!$A$5:$A$44,0)),0),IF(I2508="مرتجع",IFERROR(INDEX('المحافظات'!$D$5:$D$44,MATCH($E2508,'المحافظات'!$A$5:$A$44,0)),0),0)))</f>
        <v/>
      </c>
      <c r="O2508" s="18">
        <f>IF(AND(B2508&amp;""="",F2508&amp;""=""),"",IF(I2508="تم التسليم",K2508+L2508-M2508-N2508,IF(I2508="مرتجع",-N2508,IF(I2508="ملغي",0,""))))</f>
        <v/>
      </c>
      <c r="P2508" s="6">
        <f>IF(AND(B2508&amp;""="",F2508&amp;""=""),"",IF(NOT(ISNUMBER(MATCH(F2508,'المنتجات'!$A$5:$A$204,0))),"كود المنتج غير معروف",IF(NOT(ISNUMBER(MATCH(E2508,'المحافظات'!$A$5:$A$44,0))),"المنطقة غير معروفة",IF(K2508&lt;0,"الخصم أكبر من قيمة الطلب",IF(I2508&amp;""="","اكتب الحالة","")))))</f>
        <v/>
      </c>
    </row>
    <row r="2509">
      <c r="A2509" s="17" t="n"/>
      <c r="B2509" s="5" t="n"/>
      <c r="C2509" s="5" t="n"/>
      <c r="D2509" s="13" t="n"/>
      <c r="E2509" s="5" t="n"/>
      <c r="F2509" s="5" t="n"/>
      <c r="G2509" s="15" t="n"/>
      <c r="H2509" s="14" t="n"/>
      <c r="I2509" s="5" t="n"/>
      <c r="J2509" s="6">
        <f>IF(AND(B2509&amp;""="",F2509&amp;""=""),"",IFERROR(INDEX('المنتجات'!$B$5:$B$204,MATCH($F2509,'المنتجات'!$A$5:$A$204,0))&amp;"",""))</f>
        <v/>
      </c>
      <c r="K2509" s="18">
        <f>IF(AND(B2509&amp;""="",F2509&amp;""=""),"",IFERROR(INDEX('المنتجات'!$D$5:$D$204,MATCH($F2509,'المنتجات'!$A$5:$A$204,0))*G2509-H2509,0))</f>
        <v/>
      </c>
      <c r="L2509" s="18">
        <f>IF(AND(B2509&amp;""="",F2509&amp;""=""),"",IF(I2509="تم التسليم",IFERROR(INDEX('المحافظات'!$B$5:$B$44,MATCH($E2509,'المحافظات'!$A$5:$A$44,0)),0),0))</f>
        <v/>
      </c>
      <c r="M2509" s="18">
        <f>IF(AND(B2509&amp;""="",F2509&amp;""=""),"",IFERROR(INDEX('المنتجات'!$C$5:$C$204,MATCH($F2509,'المنتجات'!$A$5:$A$204,0))*G2509,0))</f>
        <v/>
      </c>
      <c r="N2509" s="18">
        <f>IF(AND(B2509&amp;""="",F2509&amp;""=""),"",IF(I2509="تم التسليم",IFERROR(INDEX('المحافظات'!$C$5:$C$44,MATCH($E2509,'المحافظات'!$A$5:$A$44,0)),0),IF(I2509="مرتجع",IFERROR(INDEX('المحافظات'!$D$5:$D$44,MATCH($E2509,'المحافظات'!$A$5:$A$44,0)),0),0)))</f>
        <v/>
      </c>
      <c r="O2509" s="18">
        <f>IF(AND(B2509&amp;""="",F2509&amp;""=""),"",IF(I2509="تم التسليم",K2509+L2509-M2509-N2509,IF(I2509="مرتجع",-N2509,IF(I2509="ملغي",0,""))))</f>
        <v/>
      </c>
      <c r="P2509" s="6">
        <f>IF(AND(B2509&amp;""="",F2509&amp;""=""),"",IF(NOT(ISNUMBER(MATCH(F2509,'المنتجات'!$A$5:$A$204,0))),"كود المنتج غير معروف",IF(NOT(ISNUMBER(MATCH(E2509,'المحافظات'!$A$5:$A$44,0))),"المنطقة غير معروفة",IF(K2509&lt;0,"الخصم أكبر من قيمة الطلب",IF(I2509&amp;""="","اكتب الحالة","")))))</f>
        <v/>
      </c>
    </row>
    <row r="2510">
      <c r="A2510" s="17" t="n"/>
      <c r="B2510" s="5" t="n"/>
      <c r="C2510" s="5" t="n"/>
      <c r="D2510" s="13" t="n"/>
      <c r="E2510" s="5" t="n"/>
      <c r="F2510" s="5" t="n"/>
      <c r="G2510" s="15" t="n"/>
      <c r="H2510" s="14" t="n"/>
      <c r="I2510" s="5" t="n"/>
      <c r="J2510" s="6">
        <f>IF(AND(B2510&amp;""="",F2510&amp;""=""),"",IFERROR(INDEX('المنتجات'!$B$5:$B$204,MATCH($F2510,'المنتجات'!$A$5:$A$204,0))&amp;"",""))</f>
        <v/>
      </c>
      <c r="K2510" s="18">
        <f>IF(AND(B2510&amp;""="",F2510&amp;""=""),"",IFERROR(INDEX('المنتجات'!$D$5:$D$204,MATCH($F2510,'المنتجات'!$A$5:$A$204,0))*G2510-H2510,0))</f>
        <v/>
      </c>
      <c r="L2510" s="18">
        <f>IF(AND(B2510&amp;""="",F2510&amp;""=""),"",IF(I2510="تم التسليم",IFERROR(INDEX('المحافظات'!$B$5:$B$44,MATCH($E2510,'المحافظات'!$A$5:$A$44,0)),0),0))</f>
        <v/>
      </c>
      <c r="M2510" s="18">
        <f>IF(AND(B2510&amp;""="",F2510&amp;""=""),"",IFERROR(INDEX('المنتجات'!$C$5:$C$204,MATCH($F2510,'المنتجات'!$A$5:$A$204,0))*G2510,0))</f>
        <v/>
      </c>
      <c r="N2510" s="18">
        <f>IF(AND(B2510&amp;""="",F2510&amp;""=""),"",IF(I2510="تم التسليم",IFERROR(INDEX('المحافظات'!$C$5:$C$44,MATCH($E2510,'المحافظات'!$A$5:$A$44,0)),0),IF(I2510="مرتجع",IFERROR(INDEX('المحافظات'!$D$5:$D$44,MATCH($E2510,'المحافظات'!$A$5:$A$44,0)),0),0)))</f>
        <v/>
      </c>
      <c r="O2510" s="18">
        <f>IF(AND(B2510&amp;""="",F2510&amp;""=""),"",IF(I2510="تم التسليم",K2510+L2510-M2510-N2510,IF(I2510="مرتجع",-N2510,IF(I2510="ملغي",0,""))))</f>
        <v/>
      </c>
      <c r="P2510" s="6">
        <f>IF(AND(B2510&amp;""="",F2510&amp;""=""),"",IF(NOT(ISNUMBER(MATCH(F2510,'المنتجات'!$A$5:$A$204,0))),"كود المنتج غير معروف",IF(NOT(ISNUMBER(MATCH(E2510,'المحافظات'!$A$5:$A$44,0))),"المنطقة غير معروفة",IF(K2510&lt;0,"الخصم أكبر من قيمة الطلب",IF(I2510&amp;""="","اكتب الحالة","")))))</f>
        <v/>
      </c>
    </row>
    <row r="2511">
      <c r="A2511" s="17" t="n"/>
      <c r="B2511" s="5" t="n"/>
      <c r="C2511" s="5" t="n"/>
      <c r="D2511" s="13" t="n"/>
      <c r="E2511" s="5" t="n"/>
      <c r="F2511" s="5" t="n"/>
      <c r="G2511" s="15" t="n"/>
      <c r="H2511" s="14" t="n"/>
      <c r="I2511" s="5" t="n"/>
      <c r="J2511" s="6">
        <f>IF(AND(B2511&amp;""="",F2511&amp;""=""),"",IFERROR(INDEX('المنتجات'!$B$5:$B$204,MATCH($F2511,'المنتجات'!$A$5:$A$204,0))&amp;"",""))</f>
        <v/>
      </c>
      <c r="K2511" s="18">
        <f>IF(AND(B2511&amp;""="",F2511&amp;""=""),"",IFERROR(INDEX('المنتجات'!$D$5:$D$204,MATCH($F2511,'المنتجات'!$A$5:$A$204,0))*G2511-H2511,0))</f>
        <v/>
      </c>
      <c r="L2511" s="18">
        <f>IF(AND(B2511&amp;""="",F2511&amp;""=""),"",IF(I2511="تم التسليم",IFERROR(INDEX('المحافظات'!$B$5:$B$44,MATCH($E2511,'المحافظات'!$A$5:$A$44,0)),0),0))</f>
        <v/>
      </c>
      <c r="M2511" s="18">
        <f>IF(AND(B2511&amp;""="",F2511&amp;""=""),"",IFERROR(INDEX('المنتجات'!$C$5:$C$204,MATCH($F2511,'المنتجات'!$A$5:$A$204,0))*G2511,0))</f>
        <v/>
      </c>
      <c r="N2511" s="18">
        <f>IF(AND(B2511&amp;""="",F2511&amp;""=""),"",IF(I2511="تم التسليم",IFERROR(INDEX('المحافظات'!$C$5:$C$44,MATCH($E2511,'المحافظات'!$A$5:$A$44,0)),0),IF(I2511="مرتجع",IFERROR(INDEX('المحافظات'!$D$5:$D$44,MATCH($E2511,'المحافظات'!$A$5:$A$44,0)),0),0)))</f>
        <v/>
      </c>
      <c r="O2511" s="18">
        <f>IF(AND(B2511&amp;""="",F2511&amp;""=""),"",IF(I2511="تم التسليم",K2511+L2511-M2511-N2511,IF(I2511="مرتجع",-N2511,IF(I2511="ملغي",0,""))))</f>
        <v/>
      </c>
      <c r="P2511" s="6">
        <f>IF(AND(B2511&amp;""="",F2511&amp;""=""),"",IF(NOT(ISNUMBER(MATCH(F2511,'المنتجات'!$A$5:$A$204,0))),"كود المنتج غير معروف",IF(NOT(ISNUMBER(MATCH(E2511,'المحافظات'!$A$5:$A$44,0))),"المنطقة غير معروفة",IF(K2511&lt;0,"الخصم أكبر من قيمة الطلب",IF(I2511&amp;""="","اكتب الحالة","")))))</f>
        <v/>
      </c>
    </row>
    <row r="2512">
      <c r="A2512" s="17" t="n"/>
      <c r="B2512" s="5" t="n"/>
      <c r="C2512" s="5" t="n"/>
      <c r="D2512" s="13" t="n"/>
      <c r="E2512" s="5" t="n"/>
      <c r="F2512" s="5" t="n"/>
      <c r="G2512" s="15" t="n"/>
      <c r="H2512" s="14" t="n"/>
      <c r="I2512" s="5" t="n"/>
      <c r="J2512" s="6">
        <f>IF(AND(B2512&amp;""="",F2512&amp;""=""),"",IFERROR(INDEX('المنتجات'!$B$5:$B$204,MATCH($F2512,'المنتجات'!$A$5:$A$204,0))&amp;"",""))</f>
        <v/>
      </c>
      <c r="K2512" s="18">
        <f>IF(AND(B2512&amp;""="",F2512&amp;""=""),"",IFERROR(INDEX('المنتجات'!$D$5:$D$204,MATCH($F2512,'المنتجات'!$A$5:$A$204,0))*G2512-H2512,0))</f>
        <v/>
      </c>
      <c r="L2512" s="18">
        <f>IF(AND(B2512&amp;""="",F2512&amp;""=""),"",IF(I2512="تم التسليم",IFERROR(INDEX('المحافظات'!$B$5:$B$44,MATCH($E2512,'المحافظات'!$A$5:$A$44,0)),0),0))</f>
        <v/>
      </c>
      <c r="M2512" s="18">
        <f>IF(AND(B2512&amp;""="",F2512&amp;""=""),"",IFERROR(INDEX('المنتجات'!$C$5:$C$204,MATCH($F2512,'المنتجات'!$A$5:$A$204,0))*G2512,0))</f>
        <v/>
      </c>
      <c r="N2512" s="18">
        <f>IF(AND(B2512&amp;""="",F2512&amp;""=""),"",IF(I2512="تم التسليم",IFERROR(INDEX('المحافظات'!$C$5:$C$44,MATCH($E2512,'المحافظات'!$A$5:$A$44,0)),0),IF(I2512="مرتجع",IFERROR(INDEX('المحافظات'!$D$5:$D$44,MATCH($E2512,'المحافظات'!$A$5:$A$44,0)),0),0)))</f>
        <v/>
      </c>
      <c r="O2512" s="18">
        <f>IF(AND(B2512&amp;""="",F2512&amp;""=""),"",IF(I2512="تم التسليم",K2512+L2512-M2512-N2512,IF(I2512="مرتجع",-N2512,IF(I2512="ملغي",0,""))))</f>
        <v/>
      </c>
      <c r="P2512" s="6">
        <f>IF(AND(B2512&amp;""="",F2512&amp;""=""),"",IF(NOT(ISNUMBER(MATCH(F2512,'المنتجات'!$A$5:$A$204,0))),"كود المنتج غير معروف",IF(NOT(ISNUMBER(MATCH(E2512,'المحافظات'!$A$5:$A$44,0))),"المنطقة غير معروفة",IF(K2512&lt;0,"الخصم أكبر من قيمة الطلب",IF(I2512&amp;""="","اكتب الحالة","")))))</f>
        <v/>
      </c>
    </row>
    <row r="2513">
      <c r="A2513" s="17" t="n"/>
      <c r="B2513" s="5" t="n"/>
      <c r="C2513" s="5" t="n"/>
      <c r="D2513" s="13" t="n"/>
      <c r="E2513" s="5" t="n"/>
      <c r="F2513" s="5" t="n"/>
      <c r="G2513" s="15" t="n"/>
      <c r="H2513" s="14" t="n"/>
      <c r="I2513" s="5" t="n"/>
      <c r="J2513" s="6">
        <f>IF(AND(B2513&amp;""="",F2513&amp;""=""),"",IFERROR(INDEX('المنتجات'!$B$5:$B$204,MATCH($F2513,'المنتجات'!$A$5:$A$204,0))&amp;"",""))</f>
        <v/>
      </c>
      <c r="K2513" s="18">
        <f>IF(AND(B2513&amp;""="",F2513&amp;""=""),"",IFERROR(INDEX('المنتجات'!$D$5:$D$204,MATCH($F2513,'المنتجات'!$A$5:$A$204,0))*G2513-H2513,0))</f>
        <v/>
      </c>
      <c r="L2513" s="18">
        <f>IF(AND(B2513&amp;""="",F2513&amp;""=""),"",IF(I2513="تم التسليم",IFERROR(INDEX('المحافظات'!$B$5:$B$44,MATCH($E2513,'المحافظات'!$A$5:$A$44,0)),0),0))</f>
        <v/>
      </c>
      <c r="M2513" s="18">
        <f>IF(AND(B2513&amp;""="",F2513&amp;""=""),"",IFERROR(INDEX('المنتجات'!$C$5:$C$204,MATCH($F2513,'المنتجات'!$A$5:$A$204,0))*G2513,0))</f>
        <v/>
      </c>
      <c r="N2513" s="18">
        <f>IF(AND(B2513&amp;""="",F2513&amp;""=""),"",IF(I2513="تم التسليم",IFERROR(INDEX('المحافظات'!$C$5:$C$44,MATCH($E2513,'المحافظات'!$A$5:$A$44,0)),0),IF(I2513="مرتجع",IFERROR(INDEX('المحافظات'!$D$5:$D$44,MATCH($E2513,'المحافظات'!$A$5:$A$44,0)),0),0)))</f>
        <v/>
      </c>
      <c r="O2513" s="18">
        <f>IF(AND(B2513&amp;""="",F2513&amp;""=""),"",IF(I2513="تم التسليم",K2513+L2513-M2513-N2513,IF(I2513="مرتجع",-N2513,IF(I2513="ملغي",0,""))))</f>
        <v/>
      </c>
      <c r="P2513" s="6">
        <f>IF(AND(B2513&amp;""="",F2513&amp;""=""),"",IF(NOT(ISNUMBER(MATCH(F2513,'المنتجات'!$A$5:$A$204,0))),"كود المنتج غير معروف",IF(NOT(ISNUMBER(MATCH(E2513,'المحافظات'!$A$5:$A$44,0))),"المنطقة غير معروفة",IF(K2513&lt;0,"الخصم أكبر من قيمة الطلب",IF(I2513&amp;""="","اكتب الحالة","")))))</f>
        <v/>
      </c>
    </row>
    <row r="2514">
      <c r="A2514" s="17" t="n"/>
      <c r="B2514" s="5" t="n"/>
      <c r="C2514" s="5" t="n"/>
      <c r="D2514" s="13" t="n"/>
      <c r="E2514" s="5" t="n"/>
      <c r="F2514" s="5" t="n"/>
      <c r="G2514" s="15" t="n"/>
      <c r="H2514" s="14" t="n"/>
      <c r="I2514" s="5" t="n"/>
      <c r="J2514" s="6">
        <f>IF(AND(B2514&amp;""="",F2514&amp;""=""),"",IFERROR(INDEX('المنتجات'!$B$5:$B$204,MATCH($F2514,'المنتجات'!$A$5:$A$204,0))&amp;"",""))</f>
        <v/>
      </c>
      <c r="K2514" s="18">
        <f>IF(AND(B2514&amp;""="",F2514&amp;""=""),"",IFERROR(INDEX('المنتجات'!$D$5:$D$204,MATCH($F2514,'المنتجات'!$A$5:$A$204,0))*G2514-H2514,0))</f>
        <v/>
      </c>
      <c r="L2514" s="18">
        <f>IF(AND(B2514&amp;""="",F2514&amp;""=""),"",IF(I2514="تم التسليم",IFERROR(INDEX('المحافظات'!$B$5:$B$44,MATCH($E2514,'المحافظات'!$A$5:$A$44,0)),0),0))</f>
        <v/>
      </c>
      <c r="M2514" s="18">
        <f>IF(AND(B2514&amp;""="",F2514&amp;""=""),"",IFERROR(INDEX('المنتجات'!$C$5:$C$204,MATCH($F2514,'المنتجات'!$A$5:$A$204,0))*G2514,0))</f>
        <v/>
      </c>
      <c r="N2514" s="18">
        <f>IF(AND(B2514&amp;""="",F2514&amp;""=""),"",IF(I2514="تم التسليم",IFERROR(INDEX('المحافظات'!$C$5:$C$44,MATCH($E2514,'المحافظات'!$A$5:$A$44,0)),0),IF(I2514="مرتجع",IFERROR(INDEX('المحافظات'!$D$5:$D$44,MATCH($E2514,'المحافظات'!$A$5:$A$44,0)),0),0)))</f>
        <v/>
      </c>
      <c r="O2514" s="18">
        <f>IF(AND(B2514&amp;""="",F2514&amp;""=""),"",IF(I2514="تم التسليم",K2514+L2514-M2514-N2514,IF(I2514="مرتجع",-N2514,IF(I2514="ملغي",0,""))))</f>
        <v/>
      </c>
      <c r="P2514" s="6">
        <f>IF(AND(B2514&amp;""="",F2514&amp;""=""),"",IF(NOT(ISNUMBER(MATCH(F2514,'المنتجات'!$A$5:$A$204,0))),"كود المنتج غير معروف",IF(NOT(ISNUMBER(MATCH(E2514,'المحافظات'!$A$5:$A$44,0))),"المنطقة غير معروفة",IF(K2514&lt;0,"الخصم أكبر من قيمة الطلب",IF(I2514&amp;""="","اكتب الحالة","")))))</f>
        <v/>
      </c>
    </row>
    <row r="2515">
      <c r="A2515" s="17" t="n"/>
      <c r="B2515" s="5" t="n"/>
      <c r="C2515" s="5" t="n"/>
      <c r="D2515" s="13" t="n"/>
      <c r="E2515" s="5" t="n"/>
      <c r="F2515" s="5" t="n"/>
      <c r="G2515" s="15" t="n"/>
      <c r="H2515" s="14" t="n"/>
      <c r="I2515" s="5" t="n"/>
      <c r="J2515" s="6">
        <f>IF(AND(B2515&amp;""="",F2515&amp;""=""),"",IFERROR(INDEX('المنتجات'!$B$5:$B$204,MATCH($F2515,'المنتجات'!$A$5:$A$204,0))&amp;"",""))</f>
        <v/>
      </c>
      <c r="K2515" s="18">
        <f>IF(AND(B2515&amp;""="",F2515&amp;""=""),"",IFERROR(INDEX('المنتجات'!$D$5:$D$204,MATCH($F2515,'المنتجات'!$A$5:$A$204,0))*G2515-H2515,0))</f>
        <v/>
      </c>
      <c r="L2515" s="18">
        <f>IF(AND(B2515&amp;""="",F2515&amp;""=""),"",IF(I2515="تم التسليم",IFERROR(INDEX('المحافظات'!$B$5:$B$44,MATCH($E2515,'المحافظات'!$A$5:$A$44,0)),0),0))</f>
        <v/>
      </c>
      <c r="M2515" s="18">
        <f>IF(AND(B2515&amp;""="",F2515&amp;""=""),"",IFERROR(INDEX('المنتجات'!$C$5:$C$204,MATCH($F2515,'المنتجات'!$A$5:$A$204,0))*G2515,0))</f>
        <v/>
      </c>
      <c r="N2515" s="18">
        <f>IF(AND(B2515&amp;""="",F2515&amp;""=""),"",IF(I2515="تم التسليم",IFERROR(INDEX('المحافظات'!$C$5:$C$44,MATCH($E2515,'المحافظات'!$A$5:$A$44,0)),0),IF(I2515="مرتجع",IFERROR(INDEX('المحافظات'!$D$5:$D$44,MATCH($E2515,'المحافظات'!$A$5:$A$44,0)),0),0)))</f>
        <v/>
      </c>
      <c r="O2515" s="18">
        <f>IF(AND(B2515&amp;""="",F2515&amp;""=""),"",IF(I2515="تم التسليم",K2515+L2515-M2515-N2515,IF(I2515="مرتجع",-N2515,IF(I2515="ملغي",0,""))))</f>
        <v/>
      </c>
      <c r="P2515" s="6">
        <f>IF(AND(B2515&amp;""="",F2515&amp;""=""),"",IF(NOT(ISNUMBER(MATCH(F2515,'المنتجات'!$A$5:$A$204,0))),"كود المنتج غير معروف",IF(NOT(ISNUMBER(MATCH(E2515,'المحافظات'!$A$5:$A$44,0))),"المنطقة غير معروفة",IF(K2515&lt;0,"الخصم أكبر من قيمة الطلب",IF(I2515&amp;""="","اكتب الحالة","")))))</f>
        <v/>
      </c>
    </row>
    <row r="2516">
      <c r="A2516" s="17" t="n"/>
      <c r="B2516" s="5" t="n"/>
      <c r="C2516" s="5" t="n"/>
      <c r="D2516" s="13" t="n"/>
      <c r="E2516" s="5" t="n"/>
      <c r="F2516" s="5" t="n"/>
      <c r="G2516" s="15" t="n"/>
      <c r="H2516" s="14" t="n"/>
      <c r="I2516" s="5" t="n"/>
      <c r="J2516" s="6">
        <f>IF(AND(B2516&amp;""="",F2516&amp;""=""),"",IFERROR(INDEX('المنتجات'!$B$5:$B$204,MATCH($F2516,'المنتجات'!$A$5:$A$204,0))&amp;"",""))</f>
        <v/>
      </c>
      <c r="K2516" s="18">
        <f>IF(AND(B2516&amp;""="",F2516&amp;""=""),"",IFERROR(INDEX('المنتجات'!$D$5:$D$204,MATCH($F2516,'المنتجات'!$A$5:$A$204,0))*G2516-H2516,0))</f>
        <v/>
      </c>
      <c r="L2516" s="18">
        <f>IF(AND(B2516&amp;""="",F2516&amp;""=""),"",IF(I2516="تم التسليم",IFERROR(INDEX('المحافظات'!$B$5:$B$44,MATCH($E2516,'المحافظات'!$A$5:$A$44,0)),0),0))</f>
        <v/>
      </c>
      <c r="M2516" s="18">
        <f>IF(AND(B2516&amp;""="",F2516&amp;""=""),"",IFERROR(INDEX('المنتجات'!$C$5:$C$204,MATCH($F2516,'المنتجات'!$A$5:$A$204,0))*G2516,0))</f>
        <v/>
      </c>
      <c r="N2516" s="18">
        <f>IF(AND(B2516&amp;""="",F2516&amp;""=""),"",IF(I2516="تم التسليم",IFERROR(INDEX('المحافظات'!$C$5:$C$44,MATCH($E2516,'المحافظات'!$A$5:$A$44,0)),0),IF(I2516="مرتجع",IFERROR(INDEX('المحافظات'!$D$5:$D$44,MATCH($E2516,'المحافظات'!$A$5:$A$44,0)),0),0)))</f>
        <v/>
      </c>
      <c r="O2516" s="18">
        <f>IF(AND(B2516&amp;""="",F2516&amp;""=""),"",IF(I2516="تم التسليم",K2516+L2516-M2516-N2516,IF(I2516="مرتجع",-N2516,IF(I2516="ملغي",0,""))))</f>
        <v/>
      </c>
      <c r="P2516" s="6">
        <f>IF(AND(B2516&amp;""="",F2516&amp;""=""),"",IF(NOT(ISNUMBER(MATCH(F2516,'المنتجات'!$A$5:$A$204,0))),"كود المنتج غير معروف",IF(NOT(ISNUMBER(MATCH(E2516,'المحافظات'!$A$5:$A$44,0))),"المنطقة غير معروفة",IF(K2516&lt;0,"الخصم أكبر من قيمة الطلب",IF(I2516&amp;""="","اكتب الحالة","")))))</f>
        <v/>
      </c>
    </row>
    <row r="2517">
      <c r="A2517" s="17" t="n"/>
      <c r="B2517" s="5" t="n"/>
      <c r="C2517" s="5" t="n"/>
      <c r="D2517" s="13" t="n"/>
      <c r="E2517" s="5" t="n"/>
      <c r="F2517" s="5" t="n"/>
      <c r="G2517" s="15" t="n"/>
      <c r="H2517" s="14" t="n"/>
      <c r="I2517" s="5" t="n"/>
      <c r="J2517" s="6">
        <f>IF(AND(B2517&amp;""="",F2517&amp;""=""),"",IFERROR(INDEX('المنتجات'!$B$5:$B$204,MATCH($F2517,'المنتجات'!$A$5:$A$204,0))&amp;"",""))</f>
        <v/>
      </c>
      <c r="K2517" s="18">
        <f>IF(AND(B2517&amp;""="",F2517&amp;""=""),"",IFERROR(INDEX('المنتجات'!$D$5:$D$204,MATCH($F2517,'المنتجات'!$A$5:$A$204,0))*G2517-H2517,0))</f>
        <v/>
      </c>
      <c r="L2517" s="18">
        <f>IF(AND(B2517&amp;""="",F2517&amp;""=""),"",IF(I2517="تم التسليم",IFERROR(INDEX('المحافظات'!$B$5:$B$44,MATCH($E2517,'المحافظات'!$A$5:$A$44,0)),0),0))</f>
        <v/>
      </c>
      <c r="M2517" s="18">
        <f>IF(AND(B2517&amp;""="",F2517&amp;""=""),"",IFERROR(INDEX('المنتجات'!$C$5:$C$204,MATCH($F2517,'المنتجات'!$A$5:$A$204,0))*G2517,0))</f>
        <v/>
      </c>
      <c r="N2517" s="18">
        <f>IF(AND(B2517&amp;""="",F2517&amp;""=""),"",IF(I2517="تم التسليم",IFERROR(INDEX('المحافظات'!$C$5:$C$44,MATCH($E2517,'المحافظات'!$A$5:$A$44,0)),0),IF(I2517="مرتجع",IFERROR(INDEX('المحافظات'!$D$5:$D$44,MATCH($E2517,'المحافظات'!$A$5:$A$44,0)),0),0)))</f>
        <v/>
      </c>
      <c r="O2517" s="18">
        <f>IF(AND(B2517&amp;""="",F2517&amp;""=""),"",IF(I2517="تم التسليم",K2517+L2517-M2517-N2517,IF(I2517="مرتجع",-N2517,IF(I2517="ملغي",0,""))))</f>
        <v/>
      </c>
      <c r="P2517" s="6">
        <f>IF(AND(B2517&amp;""="",F2517&amp;""=""),"",IF(NOT(ISNUMBER(MATCH(F2517,'المنتجات'!$A$5:$A$204,0))),"كود المنتج غير معروف",IF(NOT(ISNUMBER(MATCH(E2517,'المحافظات'!$A$5:$A$44,0))),"المنطقة غير معروفة",IF(K2517&lt;0,"الخصم أكبر من قيمة الطلب",IF(I2517&amp;""="","اكتب الحالة","")))))</f>
        <v/>
      </c>
    </row>
    <row r="2518">
      <c r="A2518" s="17" t="n"/>
      <c r="B2518" s="5" t="n"/>
      <c r="C2518" s="5" t="n"/>
      <c r="D2518" s="13" t="n"/>
      <c r="E2518" s="5" t="n"/>
      <c r="F2518" s="5" t="n"/>
      <c r="G2518" s="15" t="n"/>
      <c r="H2518" s="14" t="n"/>
      <c r="I2518" s="5" t="n"/>
      <c r="J2518" s="6">
        <f>IF(AND(B2518&amp;""="",F2518&amp;""=""),"",IFERROR(INDEX('المنتجات'!$B$5:$B$204,MATCH($F2518,'المنتجات'!$A$5:$A$204,0))&amp;"",""))</f>
        <v/>
      </c>
      <c r="K2518" s="18">
        <f>IF(AND(B2518&amp;""="",F2518&amp;""=""),"",IFERROR(INDEX('المنتجات'!$D$5:$D$204,MATCH($F2518,'المنتجات'!$A$5:$A$204,0))*G2518-H2518,0))</f>
        <v/>
      </c>
      <c r="L2518" s="18">
        <f>IF(AND(B2518&amp;""="",F2518&amp;""=""),"",IF(I2518="تم التسليم",IFERROR(INDEX('المحافظات'!$B$5:$B$44,MATCH($E2518,'المحافظات'!$A$5:$A$44,0)),0),0))</f>
        <v/>
      </c>
      <c r="M2518" s="18">
        <f>IF(AND(B2518&amp;""="",F2518&amp;""=""),"",IFERROR(INDEX('المنتجات'!$C$5:$C$204,MATCH($F2518,'المنتجات'!$A$5:$A$204,0))*G2518,0))</f>
        <v/>
      </c>
      <c r="N2518" s="18">
        <f>IF(AND(B2518&amp;""="",F2518&amp;""=""),"",IF(I2518="تم التسليم",IFERROR(INDEX('المحافظات'!$C$5:$C$44,MATCH($E2518,'المحافظات'!$A$5:$A$44,0)),0),IF(I2518="مرتجع",IFERROR(INDEX('المحافظات'!$D$5:$D$44,MATCH($E2518,'المحافظات'!$A$5:$A$44,0)),0),0)))</f>
        <v/>
      </c>
      <c r="O2518" s="18">
        <f>IF(AND(B2518&amp;""="",F2518&amp;""=""),"",IF(I2518="تم التسليم",K2518+L2518-M2518-N2518,IF(I2518="مرتجع",-N2518,IF(I2518="ملغي",0,""))))</f>
        <v/>
      </c>
      <c r="P2518" s="6">
        <f>IF(AND(B2518&amp;""="",F2518&amp;""=""),"",IF(NOT(ISNUMBER(MATCH(F2518,'المنتجات'!$A$5:$A$204,0))),"كود المنتج غير معروف",IF(NOT(ISNUMBER(MATCH(E2518,'المحافظات'!$A$5:$A$44,0))),"المنطقة غير معروفة",IF(K2518&lt;0,"الخصم أكبر من قيمة الطلب",IF(I2518&amp;""="","اكتب الحالة","")))))</f>
        <v/>
      </c>
    </row>
    <row r="2519">
      <c r="A2519" s="17" t="n"/>
      <c r="B2519" s="5" t="n"/>
      <c r="C2519" s="5" t="n"/>
      <c r="D2519" s="13" t="n"/>
      <c r="E2519" s="5" t="n"/>
      <c r="F2519" s="5" t="n"/>
      <c r="G2519" s="15" t="n"/>
      <c r="H2519" s="14" t="n"/>
      <c r="I2519" s="5" t="n"/>
      <c r="J2519" s="6">
        <f>IF(AND(B2519&amp;""="",F2519&amp;""=""),"",IFERROR(INDEX('المنتجات'!$B$5:$B$204,MATCH($F2519,'المنتجات'!$A$5:$A$204,0))&amp;"",""))</f>
        <v/>
      </c>
      <c r="K2519" s="18">
        <f>IF(AND(B2519&amp;""="",F2519&amp;""=""),"",IFERROR(INDEX('المنتجات'!$D$5:$D$204,MATCH($F2519,'المنتجات'!$A$5:$A$204,0))*G2519-H2519,0))</f>
        <v/>
      </c>
      <c r="L2519" s="18">
        <f>IF(AND(B2519&amp;""="",F2519&amp;""=""),"",IF(I2519="تم التسليم",IFERROR(INDEX('المحافظات'!$B$5:$B$44,MATCH($E2519,'المحافظات'!$A$5:$A$44,0)),0),0))</f>
        <v/>
      </c>
      <c r="M2519" s="18">
        <f>IF(AND(B2519&amp;""="",F2519&amp;""=""),"",IFERROR(INDEX('المنتجات'!$C$5:$C$204,MATCH($F2519,'المنتجات'!$A$5:$A$204,0))*G2519,0))</f>
        <v/>
      </c>
      <c r="N2519" s="18">
        <f>IF(AND(B2519&amp;""="",F2519&amp;""=""),"",IF(I2519="تم التسليم",IFERROR(INDEX('المحافظات'!$C$5:$C$44,MATCH($E2519,'المحافظات'!$A$5:$A$44,0)),0),IF(I2519="مرتجع",IFERROR(INDEX('المحافظات'!$D$5:$D$44,MATCH($E2519,'المحافظات'!$A$5:$A$44,0)),0),0)))</f>
        <v/>
      </c>
      <c r="O2519" s="18">
        <f>IF(AND(B2519&amp;""="",F2519&amp;""=""),"",IF(I2519="تم التسليم",K2519+L2519-M2519-N2519,IF(I2519="مرتجع",-N2519,IF(I2519="ملغي",0,""))))</f>
        <v/>
      </c>
      <c r="P2519" s="6">
        <f>IF(AND(B2519&amp;""="",F2519&amp;""=""),"",IF(NOT(ISNUMBER(MATCH(F2519,'المنتجات'!$A$5:$A$204,0))),"كود المنتج غير معروف",IF(NOT(ISNUMBER(MATCH(E2519,'المحافظات'!$A$5:$A$44,0))),"المنطقة غير معروفة",IF(K2519&lt;0,"الخصم أكبر من قيمة الطلب",IF(I2519&amp;""="","اكتب الحالة","")))))</f>
        <v/>
      </c>
    </row>
    <row r="2520">
      <c r="A2520" s="17" t="n"/>
      <c r="B2520" s="5" t="n"/>
      <c r="C2520" s="5" t="n"/>
      <c r="D2520" s="13" t="n"/>
      <c r="E2520" s="5" t="n"/>
      <c r="F2520" s="5" t="n"/>
      <c r="G2520" s="15" t="n"/>
      <c r="H2520" s="14" t="n"/>
      <c r="I2520" s="5" t="n"/>
      <c r="J2520" s="6">
        <f>IF(AND(B2520&amp;""="",F2520&amp;""=""),"",IFERROR(INDEX('المنتجات'!$B$5:$B$204,MATCH($F2520,'المنتجات'!$A$5:$A$204,0))&amp;"",""))</f>
        <v/>
      </c>
      <c r="K2520" s="18">
        <f>IF(AND(B2520&amp;""="",F2520&amp;""=""),"",IFERROR(INDEX('المنتجات'!$D$5:$D$204,MATCH($F2520,'المنتجات'!$A$5:$A$204,0))*G2520-H2520,0))</f>
        <v/>
      </c>
      <c r="L2520" s="18">
        <f>IF(AND(B2520&amp;""="",F2520&amp;""=""),"",IF(I2520="تم التسليم",IFERROR(INDEX('المحافظات'!$B$5:$B$44,MATCH($E2520,'المحافظات'!$A$5:$A$44,0)),0),0))</f>
        <v/>
      </c>
      <c r="M2520" s="18">
        <f>IF(AND(B2520&amp;""="",F2520&amp;""=""),"",IFERROR(INDEX('المنتجات'!$C$5:$C$204,MATCH($F2520,'المنتجات'!$A$5:$A$204,0))*G2520,0))</f>
        <v/>
      </c>
      <c r="N2520" s="18">
        <f>IF(AND(B2520&amp;""="",F2520&amp;""=""),"",IF(I2520="تم التسليم",IFERROR(INDEX('المحافظات'!$C$5:$C$44,MATCH($E2520,'المحافظات'!$A$5:$A$44,0)),0),IF(I2520="مرتجع",IFERROR(INDEX('المحافظات'!$D$5:$D$44,MATCH($E2520,'المحافظات'!$A$5:$A$44,0)),0),0)))</f>
        <v/>
      </c>
      <c r="O2520" s="18">
        <f>IF(AND(B2520&amp;""="",F2520&amp;""=""),"",IF(I2520="تم التسليم",K2520+L2520-M2520-N2520,IF(I2520="مرتجع",-N2520,IF(I2520="ملغي",0,""))))</f>
        <v/>
      </c>
      <c r="P2520" s="6">
        <f>IF(AND(B2520&amp;""="",F2520&amp;""=""),"",IF(NOT(ISNUMBER(MATCH(F2520,'المنتجات'!$A$5:$A$204,0))),"كود المنتج غير معروف",IF(NOT(ISNUMBER(MATCH(E2520,'المحافظات'!$A$5:$A$44,0))),"المنطقة غير معروفة",IF(K2520&lt;0,"الخصم أكبر من قيمة الطلب",IF(I2520&amp;""="","اكتب الحالة","")))))</f>
        <v/>
      </c>
    </row>
    <row r="2521">
      <c r="A2521" s="17" t="n"/>
      <c r="B2521" s="5" t="n"/>
      <c r="C2521" s="5" t="n"/>
      <c r="D2521" s="13" t="n"/>
      <c r="E2521" s="5" t="n"/>
      <c r="F2521" s="5" t="n"/>
      <c r="G2521" s="15" t="n"/>
      <c r="H2521" s="14" t="n"/>
      <c r="I2521" s="5" t="n"/>
      <c r="J2521" s="6">
        <f>IF(AND(B2521&amp;""="",F2521&amp;""=""),"",IFERROR(INDEX('المنتجات'!$B$5:$B$204,MATCH($F2521,'المنتجات'!$A$5:$A$204,0))&amp;"",""))</f>
        <v/>
      </c>
      <c r="K2521" s="18">
        <f>IF(AND(B2521&amp;""="",F2521&amp;""=""),"",IFERROR(INDEX('المنتجات'!$D$5:$D$204,MATCH($F2521,'المنتجات'!$A$5:$A$204,0))*G2521-H2521,0))</f>
        <v/>
      </c>
      <c r="L2521" s="18">
        <f>IF(AND(B2521&amp;""="",F2521&amp;""=""),"",IF(I2521="تم التسليم",IFERROR(INDEX('المحافظات'!$B$5:$B$44,MATCH($E2521,'المحافظات'!$A$5:$A$44,0)),0),0))</f>
        <v/>
      </c>
      <c r="M2521" s="18">
        <f>IF(AND(B2521&amp;""="",F2521&amp;""=""),"",IFERROR(INDEX('المنتجات'!$C$5:$C$204,MATCH($F2521,'المنتجات'!$A$5:$A$204,0))*G2521,0))</f>
        <v/>
      </c>
      <c r="N2521" s="18">
        <f>IF(AND(B2521&amp;""="",F2521&amp;""=""),"",IF(I2521="تم التسليم",IFERROR(INDEX('المحافظات'!$C$5:$C$44,MATCH($E2521,'المحافظات'!$A$5:$A$44,0)),0),IF(I2521="مرتجع",IFERROR(INDEX('المحافظات'!$D$5:$D$44,MATCH($E2521,'المحافظات'!$A$5:$A$44,0)),0),0)))</f>
        <v/>
      </c>
      <c r="O2521" s="18">
        <f>IF(AND(B2521&amp;""="",F2521&amp;""=""),"",IF(I2521="تم التسليم",K2521+L2521-M2521-N2521,IF(I2521="مرتجع",-N2521,IF(I2521="ملغي",0,""))))</f>
        <v/>
      </c>
      <c r="P2521" s="6">
        <f>IF(AND(B2521&amp;""="",F2521&amp;""=""),"",IF(NOT(ISNUMBER(MATCH(F2521,'المنتجات'!$A$5:$A$204,0))),"كود المنتج غير معروف",IF(NOT(ISNUMBER(MATCH(E2521,'المحافظات'!$A$5:$A$44,0))),"المنطقة غير معروفة",IF(K2521&lt;0,"الخصم أكبر من قيمة الطلب",IF(I2521&amp;""="","اكتب الحالة","")))))</f>
        <v/>
      </c>
    </row>
    <row r="2522">
      <c r="A2522" s="17" t="n"/>
      <c r="B2522" s="5" t="n"/>
      <c r="C2522" s="5" t="n"/>
      <c r="D2522" s="13" t="n"/>
      <c r="E2522" s="5" t="n"/>
      <c r="F2522" s="5" t="n"/>
      <c r="G2522" s="15" t="n"/>
      <c r="H2522" s="14" t="n"/>
      <c r="I2522" s="5" t="n"/>
      <c r="J2522" s="6">
        <f>IF(AND(B2522&amp;""="",F2522&amp;""=""),"",IFERROR(INDEX('المنتجات'!$B$5:$B$204,MATCH($F2522,'المنتجات'!$A$5:$A$204,0))&amp;"",""))</f>
        <v/>
      </c>
      <c r="K2522" s="18">
        <f>IF(AND(B2522&amp;""="",F2522&amp;""=""),"",IFERROR(INDEX('المنتجات'!$D$5:$D$204,MATCH($F2522,'المنتجات'!$A$5:$A$204,0))*G2522-H2522,0))</f>
        <v/>
      </c>
      <c r="L2522" s="18">
        <f>IF(AND(B2522&amp;""="",F2522&amp;""=""),"",IF(I2522="تم التسليم",IFERROR(INDEX('المحافظات'!$B$5:$B$44,MATCH($E2522,'المحافظات'!$A$5:$A$44,0)),0),0))</f>
        <v/>
      </c>
      <c r="M2522" s="18">
        <f>IF(AND(B2522&amp;""="",F2522&amp;""=""),"",IFERROR(INDEX('المنتجات'!$C$5:$C$204,MATCH($F2522,'المنتجات'!$A$5:$A$204,0))*G2522,0))</f>
        <v/>
      </c>
      <c r="N2522" s="18">
        <f>IF(AND(B2522&amp;""="",F2522&amp;""=""),"",IF(I2522="تم التسليم",IFERROR(INDEX('المحافظات'!$C$5:$C$44,MATCH($E2522,'المحافظات'!$A$5:$A$44,0)),0),IF(I2522="مرتجع",IFERROR(INDEX('المحافظات'!$D$5:$D$44,MATCH($E2522,'المحافظات'!$A$5:$A$44,0)),0),0)))</f>
        <v/>
      </c>
      <c r="O2522" s="18">
        <f>IF(AND(B2522&amp;""="",F2522&amp;""=""),"",IF(I2522="تم التسليم",K2522+L2522-M2522-N2522,IF(I2522="مرتجع",-N2522,IF(I2522="ملغي",0,""))))</f>
        <v/>
      </c>
      <c r="P2522" s="6">
        <f>IF(AND(B2522&amp;""="",F2522&amp;""=""),"",IF(NOT(ISNUMBER(MATCH(F2522,'المنتجات'!$A$5:$A$204,0))),"كود المنتج غير معروف",IF(NOT(ISNUMBER(MATCH(E2522,'المحافظات'!$A$5:$A$44,0))),"المنطقة غير معروفة",IF(K2522&lt;0,"الخصم أكبر من قيمة الطلب",IF(I2522&amp;""="","اكتب الحالة","")))))</f>
        <v/>
      </c>
    </row>
    <row r="2523">
      <c r="A2523" s="17" t="n"/>
      <c r="B2523" s="5" t="n"/>
      <c r="C2523" s="5" t="n"/>
      <c r="D2523" s="13" t="n"/>
      <c r="E2523" s="5" t="n"/>
      <c r="F2523" s="5" t="n"/>
      <c r="G2523" s="15" t="n"/>
      <c r="H2523" s="14" t="n"/>
      <c r="I2523" s="5" t="n"/>
      <c r="J2523" s="6">
        <f>IF(AND(B2523&amp;""="",F2523&amp;""=""),"",IFERROR(INDEX('المنتجات'!$B$5:$B$204,MATCH($F2523,'المنتجات'!$A$5:$A$204,0))&amp;"",""))</f>
        <v/>
      </c>
      <c r="K2523" s="18">
        <f>IF(AND(B2523&amp;""="",F2523&amp;""=""),"",IFERROR(INDEX('المنتجات'!$D$5:$D$204,MATCH($F2523,'المنتجات'!$A$5:$A$204,0))*G2523-H2523,0))</f>
        <v/>
      </c>
      <c r="L2523" s="18">
        <f>IF(AND(B2523&amp;""="",F2523&amp;""=""),"",IF(I2523="تم التسليم",IFERROR(INDEX('المحافظات'!$B$5:$B$44,MATCH($E2523,'المحافظات'!$A$5:$A$44,0)),0),0))</f>
        <v/>
      </c>
      <c r="M2523" s="18">
        <f>IF(AND(B2523&amp;""="",F2523&amp;""=""),"",IFERROR(INDEX('المنتجات'!$C$5:$C$204,MATCH($F2523,'المنتجات'!$A$5:$A$204,0))*G2523,0))</f>
        <v/>
      </c>
      <c r="N2523" s="18">
        <f>IF(AND(B2523&amp;""="",F2523&amp;""=""),"",IF(I2523="تم التسليم",IFERROR(INDEX('المحافظات'!$C$5:$C$44,MATCH($E2523,'المحافظات'!$A$5:$A$44,0)),0),IF(I2523="مرتجع",IFERROR(INDEX('المحافظات'!$D$5:$D$44,MATCH($E2523,'المحافظات'!$A$5:$A$44,0)),0),0)))</f>
        <v/>
      </c>
      <c r="O2523" s="18">
        <f>IF(AND(B2523&amp;""="",F2523&amp;""=""),"",IF(I2523="تم التسليم",K2523+L2523-M2523-N2523,IF(I2523="مرتجع",-N2523,IF(I2523="ملغي",0,""))))</f>
        <v/>
      </c>
      <c r="P2523" s="6">
        <f>IF(AND(B2523&amp;""="",F2523&amp;""=""),"",IF(NOT(ISNUMBER(MATCH(F2523,'المنتجات'!$A$5:$A$204,0))),"كود المنتج غير معروف",IF(NOT(ISNUMBER(MATCH(E2523,'المحافظات'!$A$5:$A$44,0))),"المنطقة غير معروفة",IF(K2523&lt;0,"الخصم أكبر من قيمة الطلب",IF(I2523&amp;""="","اكتب الحالة","")))))</f>
        <v/>
      </c>
    </row>
    <row r="2524">
      <c r="A2524" s="17" t="n"/>
      <c r="B2524" s="5" t="n"/>
      <c r="C2524" s="5" t="n"/>
      <c r="D2524" s="13" t="n"/>
      <c r="E2524" s="5" t="n"/>
      <c r="F2524" s="5" t="n"/>
      <c r="G2524" s="15" t="n"/>
      <c r="H2524" s="14" t="n"/>
      <c r="I2524" s="5" t="n"/>
      <c r="J2524" s="6">
        <f>IF(AND(B2524&amp;""="",F2524&amp;""=""),"",IFERROR(INDEX('المنتجات'!$B$5:$B$204,MATCH($F2524,'المنتجات'!$A$5:$A$204,0))&amp;"",""))</f>
        <v/>
      </c>
      <c r="K2524" s="18">
        <f>IF(AND(B2524&amp;""="",F2524&amp;""=""),"",IFERROR(INDEX('المنتجات'!$D$5:$D$204,MATCH($F2524,'المنتجات'!$A$5:$A$204,0))*G2524-H2524,0))</f>
        <v/>
      </c>
      <c r="L2524" s="18">
        <f>IF(AND(B2524&amp;""="",F2524&amp;""=""),"",IF(I2524="تم التسليم",IFERROR(INDEX('المحافظات'!$B$5:$B$44,MATCH($E2524,'المحافظات'!$A$5:$A$44,0)),0),0))</f>
        <v/>
      </c>
      <c r="M2524" s="18">
        <f>IF(AND(B2524&amp;""="",F2524&amp;""=""),"",IFERROR(INDEX('المنتجات'!$C$5:$C$204,MATCH($F2524,'المنتجات'!$A$5:$A$204,0))*G2524,0))</f>
        <v/>
      </c>
      <c r="N2524" s="18">
        <f>IF(AND(B2524&amp;""="",F2524&amp;""=""),"",IF(I2524="تم التسليم",IFERROR(INDEX('المحافظات'!$C$5:$C$44,MATCH($E2524,'المحافظات'!$A$5:$A$44,0)),0),IF(I2524="مرتجع",IFERROR(INDEX('المحافظات'!$D$5:$D$44,MATCH($E2524,'المحافظات'!$A$5:$A$44,0)),0),0)))</f>
        <v/>
      </c>
      <c r="O2524" s="18">
        <f>IF(AND(B2524&amp;""="",F2524&amp;""=""),"",IF(I2524="تم التسليم",K2524+L2524-M2524-N2524,IF(I2524="مرتجع",-N2524,IF(I2524="ملغي",0,""))))</f>
        <v/>
      </c>
      <c r="P2524" s="6">
        <f>IF(AND(B2524&amp;""="",F2524&amp;""=""),"",IF(NOT(ISNUMBER(MATCH(F2524,'المنتجات'!$A$5:$A$204,0))),"كود المنتج غير معروف",IF(NOT(ISNUMBER(MATCH(E2524,'المحافظات'!$A$5:$A$44,0))),"المنطقة غير معروفة",IF(K2524&lt;0,"الخصم أكبر من قيمة الطلب",IF(I2524&amp;""="","اكتب الحالة","")))))</f>
        <v/>
      </c>
    </row>
    <row r="2525">
      <c r="A2525" s="17" t="n"/>
      <c r="B2525" s="5" t="n"/>
      <c r="C2525" s="5" t="n"/>
      <c r="D2525" s="13" t="n"/>
      <c r="E2525" s="5" t="n"/>
      <c r="F2525" s="5" t="n"/>
      <c r="G2525" s="15" t="n"/>
      <c r="H2525" s="14" t="n"/>
      <c r="I2525" s="5" t="n"/>
      <c r="J2525" s="6">
        <f>IF(AND(B2525&amp;""="",F2525&amp;""=""),"",IFERROR(INDEX('المنتجات'!$B$5:$B$204,MATCH($F2525,'المنتجات'!$A$5:$A$204,0))&amp;"",""))</f>
        <v/>
      </c>
      <c r="K2525" s="18">
        <f>IF(AND(B2525&amp;""="",F2525&amp;""=""),"",IFERROR(INDEX('المنتجات'!$D$5:$D$204,MATCH($F2525,'المنتجات'!$A$5:$A$204,0))*G2525-H2525,0))</f>
        <v/>
      </c>
      <c r="L2525" s="18">
        <f>IF(AND(B2525&amp;""="",F2525&amp;""=""),"",IF(I2525="تم التسليم",IFERROR(INDEX('المحافظات'!$B$5:$B$44,MATCH($E2525,'المحافظات'!$A$5:$A$44,0)),0),0))</f>
        <v/>
      </c>
      <c r="M2525" s="18">
        <f>IF(AND(B2525&amp;""="",F2525&amp;""=""),"",IFERROR(INDEX('المنتجات'!$C$5:$C$204,MATCH($F2525,'المنتجات'!$A$5:$A$204,0))*G2525,0))</f>
        <v/>
      </c>
      <c r="N2525" s="18">
        <f>IF(AND(B2525&amp;""="",F2525&amp;""=""),"",IF(I2525="تم التسليم",IFERROR(INDEX('المحافظات'!$C$5:$C$44,MATCH($E2525,'المحافظات'!$A$5:$A$44,0)),0),IF(I2525="مرتجع",IFERROR(INDEX('المحافظات'!$D$5:$D$44,MATCH($E2525,'المحافظات'!$A$5:$A$44,0)),0),0)))</f>
        <v/>
      </c>
      <c r="O2525" s="18">
        <f>IF(AND(B2525&amp;""="",F2525&amp;""=""),"",IF(I2525="تم التسليم",K2525+L2525-M2525-N2525,IF(I2525="مرتجع",-N2525,IF(I2525="ملغي",0,""))))</f>
        <v/>
      </c>
      <c r="P2525" s="6">
        <f>IF(AND(B2525&amp;""="",F2525&amp;""=""),"",IF(NOT(ISNUMBER(MATCH(F2525,'المنتجات'!$A$5:$A$204,0))),"كود المنتج غير معروف",IF(NOT(ISNUMBER(MATCH(E2525,'المحافظات'!$A$5:$A$44,0))),"المنطقة غير معروفة",IF(K2525&lt;0,"الخصم أكبر من قيمة الطلب",IF(I2525&amp;""="","اكتب الحالة","")))))</f>
        <v/>
      </c>
    </row>
    <row r="2526">
      <c r="A2526" s="17" t="n"/>
      <c r="B2526" s="5" t="n"/>
      <c r="C2526" s="5" t="n"/>
      <c r="D2526" s="13" t="n"/>
      <c r="E2526" s="5" t="n"/>
      <c r="F2526" s="5" t="n"/>
      <c r="G2526" s="15" t="n"/>
      <c r="H2526" s="14" t="n"/>
      <c r="I2526" s="5" t="n"/>
      <c r="J2526" s="6">
        <f>IF(AND(B2526&amp;""="",F2526&amp;""=""),"",IFERROR(INDEX('المنتجات'!$B$5:$B$204,MATCH($F2526,'المنتجات'!$A$5:$A$204,0))&amp;"",""))</f>
        <v/>
      </c>
      <c r="K2526" s="18">
        <f>IF(AND(B2526&amp;""="",F2526&amp;""=""),"",IFERROR(INDEX('المنتجات'!$D$5:$D$204,MATCH($F2526,'المنتجات'!$A$5:$A$204,0))*G2526-H2526,0))</f>
        <v/>
      </c>
      <c r="L2526" s="18">
        <f>IF(AND(B2526&amp;""="",F2526&amp;""=""),"",IF(I2526="تم التسليم",IFERROR(INDEX('المحافظات'!$B$5:$B$44,MATCH($E2526,'المحافظات'!$A$5:$A$44,0)),0),0))</f>
        <v/>
      </c>
      <c r="M2526" s="18">
        <f>IF(AND(B2526&amp;""="",F2526&amp;""=""),"",IFERROR(INDEX('المنتجات'!$C$5:$C$204,MATCH($F2526,'المنتجات'!$A$5:$A$204,0))*G2526,0))</f>
        <v/>
      </c>
      <c r="N2526" s="18">
        <f>IF(AND(B2526&amp;""="",F2526&amp;""=""),"",IF(I2526="تم التسليم",IFERROR(INDEX('المحافظات'!$C$5:$C$44,MATCH($E2526,'المحافظات'!$A$5:$A$44,0)),0),IF(I2526="مرتجع",IFERROR(INDEX('المحافظات'!$D$5:$D$44,MATCH($E2526,'المحافظات'!$A$5:$A$44,0)),0),0)))</f>
        <v/>
      </c>
      <c r="O2526" s="18">
        <f>IF(AND(B2526&amp;""="",F2526&amp;""=""),"",IF(I2526="تم التسليم",K2526+L2526-M2526-N2526,IF(I2526="مرتجع",-N2526,IF(I2526="ملغي",0,""))))</f>
        <v/>
      </c>
      <c r="P2526" s="6">
        <f>IF(AND(B2526&amp;""="",F2526&amp;""=""),"",IF(NOT(ISNUMBER(MATCH(F2526,'المنتجات'!$A$5:$A$204,0))),"كود المنتج غير معروف",IF(NOT(ISNUMBER(MATCH(E2526,'المحافظات'!$A$5:$A$44,0))),"المنطقة غير معروفة",IF(K2526&lt;0,"الخصم أكبر من قيمة الطلب",IF(I2526&amp;""="","اكتب الحالة","")))))</f>
        <v/>
      </c>
    </row>
    <row r="2527">
      <c r="A2527" s="17" t="n"/>
      <c r="B2527" s="5" t="n"/>
      <c r="C2527" s="5" t="n"/>
      <c r="D2527" s="13" t="n"/>
      <c r="E2527" s="5" t="n"/>
      <c r="F2527" s="5" t="n"/>
      <c r="G2527" s="15" t="n"/>
      <c r="H2527" s="14" t="n"/>
      <c r="I2527" s="5" t="n"/>
      <c r="J2527" s="6">
        <f>IF(AND(B2527&amp;""="",F2527&amp;""=""),"",IFERROR(INDEX('المنتجات'!$B$5:$B$204,MATCH($F2527,'المنتجات'!$A$5:$A$204,0))&amp;"",""))</f>
        <v/>
      </c>
      <c r="K2527" s="18">
        <f>IF(AND(B2527&amp;""="",F2527&amp;""=""),"",IFERROR(INDEX('المنتجات'!$D$5:$D$204,MATCH($F2527,'المنتجات'!$A$5:$A$204,0))*G2527-H2527,0))</f>
        <v/>
      </c>
      <c r="L2527" s="18">
        <f>IF(AND(B2527&amp;""="",F2527&amp;""=""),"",IF(I2527="تم التسليم",IFERROR(INDEX('المحافظات'!$B$5:$B$44,MATCH($E2527,'المحافظات'!$A$5:$A$44,0)),0),0))</f>
        <v/>
      </c>
      <c r="M2527" s="18">
        <f>IF(AND(B2527&amp;""="",F2527&amp;""=""),"",IFERROR(INDEX('المنتجات'!$C$5:$C$204,MATCH($F2527,'المنتجات'!$A$5:$A$204,0))*G2527,0))</f>
        <v/>
      </c>
      <c r="N2527" s="18">
        <f>IF(AND(B2527&amp;""="",F2527&amp;""=""),"",IF(I2527="تم التسليم",IFERROR(INDEX('المحافظات'!$C$5:$C$44,MATCH($E2527,'المحافظات'!$A$5:$A$44,0)),0),IF(I2527="مرتجع",IFERROR(INDEX('المحافظات'!$D$5:$D$44,MATCH($E2527,'المحافظات'!$A$5:$A$44,0)),0),0)))</f>
        <v/>
      </c>
      <c r="O2527" s="18">
        <f>IF(AND(B2527&amp;""="",F2527&amp;""=""),"",IF(I2527="تم التسليم",K2527+L2527-M2527-N2527,IF(I2527="مرتجع",-N2527,IF(I2527="ملغي",0,""))))</f>
        <v/>
      </c>
      <c r="P2527" s="6">
        <f>IF(AND(B2527&amp;""="",F2527&amp;""=""),"",IF(NOT(ISNUMBER(MATCH(F2527,'المنتجات'!$A$5:$A$204,0))),"كود المنتج غير معروف",IF(NOT(ISNUMBER(MATCH(E2527,'المحافظات'!$A$5:$A$44,0))),"المنطقة غير معروفة",IF(K2527&lt;0,"الخصم أكبر من قيمة الطلب",IF(I2527&amp;""="","اكتب الحالة","")))))</f>
        <v/>
      </c>
    </row>
    <row r="2528">
      <c r="A2528" s="17" t="n"/>
      <c r="B2528" s="5" t="n"/>
      <c r="C2528" s="5" t="n"/>
      <c r="D2528" s="13" t="n"/>
      <c r="E2528" s="5" t="n"/>
      <c r="F2528" s="5" t="n"/>
      <c r="G2528" s="15" t="n"/>
      <c r="H2528" s="14" t="n"/>
      <c r="I2528" s="5" t="n"/>
      <c r="J2528" s="6">
        <f>IF(AND(B2528&amp;""="",F2528&amp;""=""),"",IFERROR(INDEX('المنتجات'!$B$5:$B$204,MATCH($F2528,'المنتجات'!$A$5:$A$204,0))&amp;"",""))</f>
        <v/>
      </c>
      <c r="K2528" s="18">
        <f>IF(AND(B2528&amp;""="",F2528&amp;""=""),"",IFERROR(INDEX('المنتجات'!$D$5:$D$204,MATCH($F2528,'المنتجات'!$A$5:$A$204,0))*G2528-H2528,0))</f>
        <v/>
      </c>
      <c r="L2528" s="18">
        <f>IF(AND(B2528&amp;""="",F2528&amp;""=""),"",IF(I2528="تم التسليم",IFERROR(INDEX('المحافظات'!$B$5:$B$44,MATCH($E2528,'المحافظات'!$A$5:$A$44,0)),0),0))</f>
        <v/>
      </c>
      <c r="M2528" s="18">
        <f>IF(AND(B2528&amp;""="",F2528&amp;""=""),"",IFERROR(INDEX('المنتجات'!$C$5:$C$204,MATCH($F2528,'المنتجات'!$A$5:$A$204,0))*G2528,0))</f>
        <v/>
      </c>
      <c r="N2528" s="18">
        <f>IF(AND(B2528&amp;""="",F2528&amp;""=""),"",IF(I2528="تم التسليم",IFERROR(INDEX('المحافظات'!$C$5:$C$44,MATCH($E2528,'المحافظات'!$A$5:$A$44,0)),0),IF(I2528="مرتجع",IFERROR(INDEX('المحافظات'!$D$5:$D$44,MATCH($E2528,'المحافظات'!$A$5:$A$44,0)),0),0)))</f>
        <v/>
      </c>
      <c r="O2528" s="18">
        <f>IF(AND(B2528&amp;""="",F2528&amp;""=""),"",IF(I2528="تم التسليم",K2528+L2528-M2528-N2528,IF(I2528="مرتجع",-N2528,IF(I2528="ملغي",0,""))))</f>
        <v/>
      </c>
      <c r="P2528" s="6">
        <f>IF(AND(B2528&amp;""="",F2528&amp;""=""),"",IF(NOT(ISNUMBER(MATCH(F2528,'المنتجات'!$A$5:$A$204,0))),"كود المنتج غير معروف",IF(NOT(ISNUMBER(MATCH(E2528,'المحافظات'!$A$5:$A$44,0))),"المنطقة غير معروفة",IF(K2528&lt;0,"الخصم أكبر من قيمة الطلب",IF(I2528&amp;""="","اكتب الحالة","")))))</f>
        <v/>
      </c>
    </row>
    <row r="2529">
      <c r="A2529" s="17" t="n"/>
      <c r="B2529" s="5" t="n"/>
      <c r="C2529" s="5" t="n"/>
      <c r="D2529" s="13" t="n"/>
      <c r="E2529" s="5" t="n"/>
      <c r="F2529" s="5" t="n"/>
      <c r="G2529" s="15" t="n"/>
      <c r="H2529" s="14" t="n"/>
      <c r="I2529" s="5" t="n"/>
      <c r="J2529" s="6">
        <f>IF(AND(B2529&amp;""="",F2529&amp;""=""),"",IFERROR(INDEX('المنتجات'!$B$5:$B$204,MATCH($F2529,'المنتجات'!$A$5:$A$204,0))&amp;"",""))</f>
        <v/>
      </c>
      <c r="K2529" s="18">
        <f>IF(AND(B2529&amp;""="",F2529&amp;""=""),"",IFERROR(INDEX('المنتجات'!$D$5:$D$204,MATCH($F2529,'المنتجات'!$A$5:$A$204,0))*G2529-H2529,0))</f>
        <v/>
      </c>
      <c r="L2529" s="18">
        <f>IF(AND(B2529&amp;""="",F2529&amp;""=""),"",IF(I2529="تم التسليم",IFERROR(INDEX('المحافظات'!$B$5:$B$44,MATCH($E2529,'المحافظات'!$A$5:$A$44,0)),0),0))</f>
        <v/>
      </c>
      <c r="M2529" s="18">
        <f>IF(AND(B2529&amp;""="",F2529&amp;""=""),"",IFERROR(INDEX('المنتجات'!$C$5:$C$204,MATCH($F2529,'المنتجات'!$A$5:$A$204,0))*G2529,0))</f>
        <v/>
      </c>
      <c r="N2529" s="18">
        <f>IF(AND(B2529&amp;""="",F2529&amp;""=""),"",IF(I2529="تم التسليم",IFERROR(INDEX('المحافظات'!$C$5:$C$44,MATCH($E2529,'المحافظات'!$A$5:$A$44,0)),0),IF(I2529="مرتجع",IFERROR(INDEX('المحافظات'!$D$5:$D$44,MATCH($E2529,'المحافظات'!$A$5:$A$44,0)),0),0)))</f>
        <v/>
      </c>
      <c r="O2529" s="18">
        <f>IF(AND(B2529&amp;""="",F2529&amp;""=""),"",IF(I2529="تم التسليم",K2529+L2529-M2529-N2529,IF(I2529="مرتجع",-N2529,IF(I2529="ملغي",0,""))))</f>
        <v/>
      </c>
      <c r="P2529" s="6">
        <f>IF(AND(B2529&amp;""="",F2529&amp;""=""),"",IF(NOT(ISNUMBER(MATCH(F2529,'المنتجات'!$A$5:$A$204,0))),"كود المنتج غير معروف",IF(NOT(ISNUMBER(MATCH(E2529,'المحافظات'!$A$5:$A$44,0))),"المنطقة غير معروفة",IF(K2529&lt;0,"الخصم أكبر من قيمة الطلب",IF(I2529&amp;""="","اكتب الحالة","")))))</f>
        <v/>
      </c>
    </row>
    <row r="2530">
      <c r="A2530" s="17" t="n"/>
      <c r="B2530" s="5" t="n"/>
      <c r="C2530" s="5" t="n"/>
      <c r="D2530" s="13" t="n"/>
      <c r="E2530" s="5" t="n"/>
      <c r="F2530" s="5" t="n"/>
      <c r="G2530" s="15" t="n"/>
      <c r="H2530" s="14" t="n"/>
      <c r="I2530" s="5" t="n"/>
      <c r="J2530" s="6">
        <f>IF(AND(B2530&amp;""="",F2530&amp;""=""),"",IFERROR(INDEX('المنتجات'!$B$5:$B$204,MATCH($F2530,'المنتجات'!$A$5:$A$204,0))&amp;"",""))</f>
        <v/>
      </c>
      <c r="K2530" s="18">
        <f>IF(AND(B2530&amp;""="",F2530&amp;""=""),"",IFERROR(INDEX('المنتجات'!$D$5:$D$204,MATCH($F2530,'المنتجات'!$A$5:$A$204,0))*G2530-H2530,0))</f>
        <v/>
      </c>
      <c r="L2530" s="18">
        <f>IF(AND(B2530&amp;""="",F2530&amp;""=""),"",IF(I2530="تم التسليم",IFERROR(INDEX('المحافظات'!$B$5:$B$44,MATCH($E2530,'المحافظات'!$A$5:$A$44,0)),0),0))</f>
        <v/>
      </c>
      <c r="M2530" s="18">
        <f>IF(AND(B2530&amp;""="",F2530&amp;""=""),"",IFERROR(INDEX('المنتجات'!$C$5:$C$204,MATCH($F2530,'المنتجات'!$A$5:$A$204,0))*G2530,0))</f>
        <v/>
      </c>
      <c r="N2530" s="18">
        <f>IF(AND(B2530&amp;""="",F2530&amp;""=""),"",IF(I2530="تم التسليم",IFERROR(INDEX('المحافظات'!$C$5:$C$44,MATCH($E2530,'المحافظات'!$A$5:$A$44,0)),0),IF(I2530="مرتجع",IFERROR(INDEX('المحافظات'!$D$5:$D$44,MATCH($E2530,'المحافظات'!$A$5:$A$44,0)),0),0)))</f>
        <v/>
      </c>
      <c r="O2530" s="18">
        <f>IF(AND(B2530&amp;""="",F2530&amp;""=""),"",IF(I2530="تم التسليم",K2530+L2530-M2530-N2530,IF(I2530="مرتجع",-N2530,IF(I2530="ملغي",0,""))))</f>
        <v/>
      </c>
      <c r="P2530" s="6">
        <f>IF(AND(B2530&amp;""="",F2530&amp;""=""),"",IF(NOT(ISNUMBER(MATCH(F2530,'المنتجات'!$A$5:$A$204,0))),"كود المنتج غير معروف",IF(NOT(ISNUMBER(MATCH(E2530,'المحافظات'!$A$5:$A$44,0))),"المنطقة غير معروفة",IF(K2530&lt;0,"الخصم أكبر من قيمة الطلب",IF(I2530&amp;""="","اكتب الحالة","")))))</f>
        <v/>
      </c>
    </row>
    <row r="2531">
      <c r="A2531" s="17" t="n"/>
      <c r="B2531" s="5" t="n"/>
      <c r="C2531" s="5" t="n"/>
      <c r="D2531" s="13" t="n"/>
      <c r="E2531" s="5" t="n"/>
      <c r="F2531" s="5" t="n"/>
      <c r="G2531" s="15" t="n"/>
      <c r="H2531" s="14" t="n"/>
      <c r="I2531" s="5" t="n"/>
      <c r="J2531" s="6">
        <f>IF(AND(B2531&amp;""="",F2531&amp;""=""),"",IFERROR(INDEX('المنتجات'!$B$5:$B$204,MATCH($F2531,'المنتجات'!$A$5:$A$204,0))&amp;"",""))</f>
        <v/>
      </c>
      <c r="K2531" s="18">
        <f>IF(AND(B2531&amp;""="",F2531&amp;""=""),"",IFERROR(INDEX('المنتجات'!$D$5:$D$204,MATCH($F2531,'المنتجات'!$A$5:$A$204,0))*G2531-H2531,0))</f>
        <v/>
      </c>
      <c r="L2531" s="18">
        <f>IF(AND(B2531&amp;""="",F2531&amp;""=""),"",IF(I2531="تم التسليم",IFERROR(INDEX('المحافظات'!$B$5:$B$44,MATCH($E2531,'المحافظات'!$A$5:$A$44,0)),0),0))</f>
        <v/>
      </c>
      <c r="M2531" s="18">
        <f>IF(AND(B2531&amp;""="",F2531&amp;""=""),"",IFERROR(INDEX('المنتجات'!$C$5:$C$204,MATCH($F2531,'المنتجات'!$A$5:$A$204,0))*G2531,0))</f>
        <v/>
      </c>
      <c r="N2531" s="18">
        <f>IF(AND(B2531&amp;""="",F2531&amp;""=""),"",IF(I2531="تم التسليم",IFERROR(INDEX('المحافظات'!$C$5:$C$44,MATCH($E2531,'المحافظات'!$A$5:$A$44,0)),0),IF(I2531="مرتجع",IFERROR(INDEX('المحافظات'!$D$5:$D$44,MATCH($E2531,'المحافظات'!$A$5:$A$44,0)),0),0)))</f>
        <v/>
      </c>
      <c r="O2531" s="18">
        <f>IF(AND(B2531&amp;""="",F2531&amp;""=""),"",IF(I2531="تم التسليم",K2531+L2531-M2531-N2531,IF(I2531="مرتجع",-N2531,IF(I2531="ملغي",0,""))))</f>
        <v/>
      </c>
      <c r="P2531" s="6">
        <f>IF(AND(B2531&amp;""="",F2531&amp;""=""),"",IF(NOT(ISNUMBER(MATCH(F2531,'المنتجات'!$A$5:$A$204,0))),"كود المنتج غير معروف",IF(NOT(ISNUMBER(MATCH(E2531,'المحافظات'!$A$5:$A$44,0))),"المنطقة غير معروفة",IF(K2531&lt;0,"الخصم أكبر من قيمة الطلب",IF(I2531&amp;""="","اكتب الحالة","")))))</f>
        <v/>
      </c>
    </row>
    <row r="2532">
      <c r="A2532" s="17" t="n"/>
      <c r="B2532" s="5" t="n"/>
      <c r="C2532" s="5" t="n"/>
      <c r="D2532" s="13" t="n"/>
      <c r="E2532" s="5" t="n"/>
      <c r="F2532" s="5" t="n"/>
      <c r="G2532" s="15" t="n"/>
      <c r="H2532" s="14" t="n"/>
      <c r="I2532" s="5" t="n"/>
      <c r="J2532" s="6">
        <f>IF(AND(B2532&amp;""="",F2532&amp;""=""),"",IFERROR(INDEX('المنتجات'!$B$5:$B$204,MATCH($F2532,'المنتجات'!$A$5:$A$204,0))&amp;"",""))</f>
        <v/>
      </c>
      <c r="K2532" s="18">
        <f>IF(AND(B2532&amp;""="",F2532&amp;""=""),"",IFERROR(INDEX('المنتجات'!$D$5:$D$204,MATCH($F2532,'المنتجات'!$A$5:$A$204,0))*G2532-H2532,0))</f>
        <v/>
      </c>
      <c r="L2532" s="18">
        <f>IF(AND(B2532&amp;""="",F2532&amp;""=""),"",IF(I2532="تم التسليم",IFERROR(INDEX('المحافظات'!$B$5:$B$44,MATCH($E2532,'المحافظات'!$A$5:$A$44,0)),0),0))</f>
        <v/>
      </c>
      <c r="M2532" s="18">
        <f>IF(AND(B2532&amp;""="",F2532&amp;""=""),"",IFERROR(INDEX('المنتجات'!$C$5:$C$204,MATCH($F2532,'المنتجات'!$A$5:$A$204,0))*G2532,0))</f>
        <v/>
      </c>
      <c r="N2532" s="18">
        <f>IF(AND(B2532&amp;""="",F2532&amp;""=""),"",IF(I2532="تم التسليم",IFERROR(INDEX('المحافظات'!$C$5:$C$44,MATCH($E2532,'المحافظات'!$A$5:$A$44,0)),0),IF(I2532="مرتجع",IFERROR(INDEX('المحافظات'!$D$5:$D$44,MATCH($E2532,'المحافظات'!$A$5:$A$44,0)),0),0)))</f>
        <v/>
      </c>
      <c r="O2532" s="18">
        <f>IF(AND(B2532&amp;""="",F2532&amp;""=""),"",IF(I2532="تم التسليم",K2532+L2532-M2532-N2532,IF(I2532="مرتجع",-N2532,IF(I2532="ملغي",0,""))))</f>
        <v/>
      </c>
      <c r="P2532" s="6">
        <f>IF(AND(B2532&amp;""="",F2532&amp;""=""),"",IF(NOT(ISNUMBER(MATCH(F2532,'المنتجات'!$A$5:$A$204,0))),"كود المنتج غير معروف",IF(NOT(ISNUMBER(MATCH(E2532,'المحافظات'!$A$5:$A$44,0))),"المنطقة غير معروفة",IF(K2532&lt;0,"الخصم أكبر من قيمة الطلب",IF(I2532&amp;""="","اكتب الحالة","")))))</f>
        <v/>
      </c>
    </row>
    <row r="2533">
      <c r="A2533" s="17" t="n"/>
      <c r="B2533" s="5" t="n"/>
      <c r="C2533" s="5" t="n"/>
      <c r="D2533" s="13" t="n"/>
      <c r="E2533" s="5" t="n"/>
      <c r="F2533" s="5" t="n"/>
      <c r="G2533" s="15" t="n"/>
      <c r="H2533" s="14" t="n"/>
      <c r="I2533" s="5" t="n"/>
      <c r="J2533" s="6">
        <f>IF(AND(B2533&amp;""="",F2533&amp;""=""),"",IFERROR(INDEX('المنتجات'!$B$5:$B$204,MATCH($F2533,'المنتجات'!$A$5:$A$204,0))&amp;"",""))</f>
        <v/>
      </c>
      <c r="K2533" s="18">
        <f>IF(AND(B2533&amp;""="",F2533&amp;""=""),"",IFERROR(INDEX('المنتجات'!$D$5:$D$204,MATCH($F2533,'المنتجات'!$A$5:$A$204,0))*G2533-H2533,0))</f>
        <v/>
      </c>
      <c r="L2533" s="18">
        <f>IF(AND(B2533&amp;""="",F2533&amp;""=""),"",IF(I2533="تم التسليم",IFERROR(INDEX('المحافظات'!$B$5:$B$44,MATCH($E2533,'المحافظات'!$A$5:$A$44,0)),0),0))</f>
        <v/>
      </c>
      <c r="M2533" s="18">
        <f>IF(AND(B2533&amp;""="",F2533&amp;""=""),"",IFERROR(INDEX('المنتجات'!$C$5:$C$204,MATCH($F2533,'المنتجات'!$A$5:$A$204,0))*G2533,0))</f>
        <v/>
      </c>
      <c r="N2533" s="18">
        <f>IF(AND(B2533&amp;""="",F2533&amp;""=""),"",IF(I2533="تم التسليم",IFERROR(INDEX('المحافظات'!$C$5:$C$44,MATCH($E2533,'المحافظات'!$A$5:$A$44,0)),0),IF(I2533="مرتجع",IFERROR(INDEX('المحافظات'!$D$5:$D$44,MATCH($E2533,'المحافظات'!$A$5:$A$44,0)),0),0)))</f>
        <v/>
      </c>
      <c r="O2533" s="18">
        <f>IF(AND(B2533&amp;""="",F2533&amp;""=""),"",IF(I2533="تم التسليم",K2533+L2533-M2533-N2533,IF(I2533="مرتجع",-N2533,IF(I2533="ملغي",0,""))))</f>
        <v/>
      </c>
      <c r="P2533" s="6">
        <f>IF(AND(B2533&amp;""="",F2533&amp;""=""),"",IF(NOT(ISNUMBER(MATCH(F2533,'المنتجات'!$A$5:$A$204,0))),"كود المنتج غير معروف",IF(NOT(ISNUMBER(MATCH(E2533,'المحافظات'!$A$5:$A$44,0))),"المنطقة غير معروفة",IF(K2533&lt;0,"الخصم أكبر من قيمة الطلب",IF(I2533&amp;""="","اكتب الحالة","")))))</f>
        <v/>
      </c>
    </row>
    <row r="2534">
      <c r="A2534" s="17" t="n"/>
      <c r="B2534" s="5" t="n"/>
      <c r="C2534" s="5" t="n"/>
      <c r="D2534" s="13" t="n"/>
      <c r="E2534" s="5" t="n"/>
      <c r="F2534" s="5" t="n"/>
      <c r="G2534" s="15" t="n"/>
      <c r="H2534" s="14" t="n"/>
      <c r="I2534" s="5" t="n"/>
      <c r="J2534" s="6">
        <f>IF(AND(B2534&amp;""="",F2534&amp;""=""),"",IFERROR(INDEX('المنتجات'!$B$5:$B$204,MATCH($F2534,'المنتجات'!$A$5:$A$204,0))&amp;"",""))</f>
        <v/>
      </c>
      <c r="K2534" s="18">
        <f>IF(AND(B2534&amp;""="",F2534&amp;""=""),"",IFERROR(INDEX('المنتجات'!$D$5:$D$204,MATCH($F2534,'المنتجات'!$A$5:$A$204,0))*G2534-H2534,0))</f>
        <v/>
      </c>
      <c r="L2534" s="18">
        <f>IF(AND(B2534&amp;""="",F2534&amp;""=""),"",IF(I2534="تم التسليم",IFERROR(INDEX('المحافظات'!$B$5:$B$44,MATCH($E2534,'المحافظات'!$A$5:$A$44,0)),0),0))</f>
        <v/>
      </c>
      <c r="M2534" s="18">
        <f>IF(AND(B2534&amp;""="",F2534&amp;""=""),"",IFERROR(INDEX('المنتجات'!$C$5:$C$204,MATCH($F2534,'المنتجات'!$A$5:$A$204,0))*G2534,0))</f>
        <v/>
      </c>
      <c r="N2534" s="18">
        <f>IF(AND(B2534&amp;""="",F2534&amp;""=""),"",IF(I2534="تم التسليم",IFERROR(INDEX('المحافظات'!$C$5:$C$44,MATCH($E2534,'المحافظات'!$A$5:$A$44,0)),0),IF(I2534="مرتجع",IFERROR(INDEX('المحافظات'!$D$5:$D$44,MATCH($E2534,'المحافظات'!$A$5:$A$44,0)),0),0)))</f>
        <v/>
      </c>
      <c r="O2534" s="18">
        <f>IF(AND(B2534&amp;""="",F2534&amp;""=""),"",IF(I2534="تم التسليم",K2534+L2534-M2534-N2534,IF(I2534="مرتجع",-N2534,IF(I2534="ملغي",0,""))))</f>
        <v/>
      </c>
      <c r="P2534" s="6">
        <f>IF(AND(B2534&amp;""="",F2534&amp;""=""),"",IF(NOT(ISNUMBER(MATCH(F2534,'المنتجات'!$A$5:$A$204,0))),"كود المنتج غير معروف",IF(NOT(ISNUMBER(MATCH(E2534,'المحافظات'!$A$5:$A$44,0))),"المنطقة غير معروفة",IF(K2534&lt;0,"الخصم أكبر من قيمة الطلب",IF(I2534&amp;""="","اكتب الحالة","")))))</f>
        <v/>
      </c>
    </row>
    <row r="2535">
      <c r="A2535" s="17" t="n"/>
      <c r="B2535" s="5" t="n"/>
      <c r="C2535" s="5" t="n"/>
      <c r="D2535" s="13" t="n"/>
      <c r="E2535" s="5" t="n"/>
      <c r="F2535" s="5" t="n"/>
      <c r="G2535" s="15" t="n"/>
      <c r="H2535" s="14" t="n"/>
      <c r="I2535" s="5" t="n"/>
      <c r="J2535" s="6">
        <f>IF(AND(B2535&amp;""="",F2535&amp;""=""),"",IFERROR(INDEX('المنتجات'!$B$5:$B$204,MATCH($F2535,'المنتجات'!$A$5:$A$204,0))&amp;"",""))</f>
        <v/>
      </c>
      <c r="K2535" s="18">
        <f>IF(AND(B2535&amp;""="",F2535&amp;""=""),"",IFERROR(INDEX('المنتجات'!$D$5:$D$204,MATCH($F2535,'المنتجات'!$A$5:$A$204,0))*G2535-H2535,0))</f>
        <v/>
      </c>
      <c r="L2535" s="18">
        <f>IF(AND(B2535&amp;""="",F2535&amp;""=""),"",IF(I2535="تم التسليم",IFERROR(INDEX('المحافظات'!$B$5:$B$44,MATCH($E2535,'المحافظات'!$A$5:$A$44,0)),0),0))</f>
        <v/>
      </c>
      <c r="M2535" s="18">
        <f>IF(AND(B2535&amp;""="",F2535&amp;""=""),"",IFERROR(INDEX('المنتجات'!$C$5:$C$204,MATCH($F2535,'المنتجات'!$A$5:$A$204,0))*G2535,0))</f>
        <v/>
      </c>
      <c r="N2535" s="18">
        <f>IF(AND(B2535&amp;""="",F2535&amp;""=""),"",IF(I2535="تم التسليم",IFERROR(INDEX('المحافظات'!$C$5:$C$44,MATCH($E2535,'المحافظات'!$A$5:$A$44,0)),0),IF(I2535="مرتجع",IFERROR(INDEX('المحافظات'!$D$5:$D$44,MATCH($E2535,'المحافظات'!$A$5:$A$44,0)),0),0)))</f>
        <v/>
      </c>
      <c r="O2535" s="18">
        <f>IF(AND(B2535&amp;""="",F2535&amp;""=""),"",IF(I2535="تم التسليم",K2535+L2535-M2535-N2535,IF(I2535="مرتجع",-N2535,IF(I2535="ملغي",0,""))))</f>
        <v/>
      </c>
      <c r="P2535" s="6">
        <f>IF(AND(B2535&amp;""="",F2535&amp;""=""),"",IF(NOT(ISNUMBER(MATCH(F2535,'المنتجات'!$A$5:$A$204,0))),"كود المنتج غير معروف",IF(NOT(ISNUMBER(MATCH(E2535,'المحافظات'!$A$5:$A$44,0))),"المنطقة غير معروفة",IF(K2535&lt;0,"الخصم أكبر من قيمة الطلب",IF(I2535&amp;""="","اكتب الحالة","")))))</f>
        <v/>
      </c>
    </row>
    <row r="2536">
      <c r="A2536" s="17" t="n"/>
      <c r="B2536" s="5" t="n"/>
      <c r="C2536" s="5" t="n"/>
      <c r="D2536" s="13" t="n"/>
      <c r="E2536" s="5" t="n"/>
      <c r="F2536" s="5" t="n"/>
      <c r="G2536" s="15" t="n"/>
      <c r="H2536" s="14" t="n"/>
      <c r="I2536" s="5" t="n"/>
      <c r="J2536" s="6">
        <f>IF(AND(B2536&amp;""="",F2536&amp;""=""),"",IFERROR(INDEX('المنتجات'!$B$5:$B$204,MATCH($F2536,'المنتجات'!$A$5:$A$204,0))&amp;"",""))</f>
        <v/>
      </c>
      <c r="K2536" s="18">
        <f>IF(AND(B2536&amp;""="",F2536&amp;""=""),"",IFERROR(INDEX('المنتجات'!$D$5:$D$204,MATCH($F2536,'المنتجات'!$A$5:$A$204,0))*G2536-H2536,0))</f>
        <v/>
      </c>
      <c r="L2536" s="18">
        <f>IF(AND(B2536&amp;""="",F2536&amp;""=""),"",IF(I2536="تم التسليم",IFERROR(INDEX('المحافظات'!$B$5:$B$44,MATCH($E2536,'المحافظات'!$A$5:$A$44,0)),0),0))</f>
        <v/>
      </c>
      <c r="M2536" s="18">
        <f>IF(AND(B2536&amp;""="",F2536&amp;""=""),"",IFERROR(INDEX('المنتجات'!$C$5:$C$204,MATCH($F2536,'المنتجات'!$A$5:$A$204,0))*G2536,0))</f>
        <v/>
      </c>
      <c r="N2536" s="18">
        <f>IF(AND(B2536&amp;""="",F2536&amp;""=""),"",IF(I2536="تم التسليم",IFERROR(INDEX('المحافظات'!$C$5:$C$44,MATCH($E2536,'المحافظات'!$A$5:$A$44,0)),0),IF(I2536="مرتجع",IFERROR(INDEX('المحافظات'!$D$5:$D$44,MATCH($E2536,'المحافظات'!$A$5:$A$44,0)),0),0)))</f>
        <v/>
      </c>
      <c r="O2536" s="18">
        <f>IF(AND(B2536&amp;""="",F2536&amp;""=""),"",IF(I2536="تم التسليم",K2536+L2536-M2536-N2536,IF(I2536="مرتجع",-N2536,IF(I2536="ملغي",0,""))))</f>
        <v/>
      </c>
      <c r="P2536" s="6">
        <f>IF(AND(B2536&amp;""="",F2536&amp;""=""),"",IF(NOT(ISNUMBER(MATCH(F2536,'المنتجات'!$A$5:$A$204,0))),"كود المنتج غير معروف",IF(NOT(ISNUMBER(MATCH(E2536,'المحافظات'!$A$5:$A$44,0))),"المنطقة غير معروفة",IF(K2536&lt;0,"الخصم أكبر من قيمة الطلب",IF(I2536&amp;""="","اكتب الحالة","")))))</f>
        <v/>
      </c>
    </row>
    <row r="2537">
      <c r="A2537" s="17" t="n"/>
      <c r="B2537" s="5" t="n"/>
      <c r="C2537" s="5" t="n"/>
      <c r="D2537" s="13" t="n"/>
      <c r="E2537" s="5" t="n"/>
      <c r="F2537" s="5" t="n"/>
      <c r="G2537" s="15" t="n"/>
      <c r="H2537" s="14" t="n"/>
      <c r="I2537" s="5" t="n"/>
      <c r="J2537" s="6">
        <f>IF(AND(B2537&amp;""="",F2537&amp;""=""),"",IFERROR(INDEX('المنتجات'!$B$5:$B$204,MATCH($F2537,'المنتجات'!$A$5:$A$204,0))&amp;"",""))</f>
        <v/>
      </c>
      <c r="K2537" s="18">
        <f>IF(AND(B2537&amp;""="",F2537&amp;""=""),"",IFERROR(INDEX('المنتجات'!$D$5:$D$204,MATCH($F2537,'المنتجات'!$A$5:$A$204,0))*G2537-H2537,0))</f>
        <v/>
      </c>
      <c r="L2537" s="18">
        <f>IF(AND(B2537&amp;""="",F2537&amp;""=""),"",IF(I2537="تم التسليم",IFERROR(INDEX('المحافظات'!$B$5:$B$44,MATCH($E2537,'المحافظات'!$A$5:$A$44,0)),0),0))</f>
        <v/>
      </c>
      <c r="M2537" s="18">
        <f>IF(AND(B2537&amp;""="",F2537&amp;""=""),"",IFERROR(INDEX('المنتجات'!$C$5:$C$204,MATCH($F2537,'المنتجات'!$A$5:$A$204,0))*G2537,0))</f>
        <v/>
      </c>
      <c r="N2537" s="18">
        <f>IF(AND(B2537&amp;""="",F2537&amp;""=""),"",IF(I2537="تم التسليم",IFERROR(INDEX('المحافظات'!$C$5:$C$44,MATCH($E2537,'المحافظات'!$A$5:$A$44,0)),0),IF(I2537="مرتجع",IFERROR(INDEX('المحافظات'!$D$5:$D$44,MATCH($E2537,'المحافظات'!$A$5:$A$44,0)),0),0)))</f>
        <v/>
      </c>
      <c r="O2537" s="18">
        <f>IF(AND(B2537&amp;""="",F2537&amp;""=""),"",IF(I2537="تم التسليم",K2537+L2537-M2537-N2537,IF(I2537="مرتجع",-N2537,IF(I2537="ملغي",0,""))))</f>
        <v/>
      </c>
      <c r="P2537" s="6">
        <f>IF(AND(B2537&amp;""="",F2537&amp;""=""),"",IF(NOT(ISNUMBER(MATCH(F2537,'المنتجات'!$A$5:$A$204,0))),"كود المنتج غير معروف",IF(NOT(ISNUMBER(MATCH(E2537,'المحافظات'!$A$5:$A$44,0))),"المنطقة غير معروفة",IF(K2537&lt;0,"الخصم أكبر من قيمة الطلب",IF(I2537&amp;""="","اكتب الحالة","")))))</f>
        <v/>
      </c>
    </row>
    <row r="2538">
      <c r="A2538" s="17" t="n"/>
      <c r="B2538" s="5" t="n"/>
      <c r="C2538" s="5" t="n"/>
      <c r="D2538" s="13" t="n"/>
      <c r="E2538" s="5" t="n"/>
      <c r="F2538" s="5" t="n"/>
      <c r="G2538" s="15" t="n"/>
      <c r="H2538" s="14" t="n"/>
      <c r="I2538" s="5" t="n"/>
      <c r="J2538" s="6">
        <f>IF(AND(B2538&amp;""="",F2538&amp;""=""),"",IFERROR(INDEX('المنتجات'!$B$5:$B$204,MATCH($F2538,'المنتجات'!$A$5:$A$204,0))&amp;"",""))</f>
        <v/>
      </c>
      <c r="K2538" s="18">
        <f>IF(AND(B2538&amp;""="",F2538&amp;""=""),"",IFERROR(INDEX('المنتجات'!$D$5:$D$204,MATCH($F2538,'المنتجات'!$A$5:$A$204,0))*G2538-H2538,0))</f>
        <v/>
      </c>
      <c r="L2538" s="18">
        <f>IF(AND(B2538&amp;""="",F2538&amp;""=""),"",IF(I2538="تم التسليم",IFERROR(INDEX('المحافظات'!$B$5:$B$44,MATCH($E2538,'المحافظات'!$A$5:$A$44,0)),0),0))</f>
        <v/>
      </c>
      <c r="M2538" s="18">
        <f>IF(AND(B2538&amp;""="",F2538&amp;""=""),"",IFERROR(INDEX('المنتجات'!$C$5:$C$204,MATCH($F2538,'المنتجات'!$A$5:$A$204,0))*G2538,0))</f>
        <v/>
      </c>
      <c r="N2538" s="18">
        <f>IF(AND(B2538&amp;""="",F2538&amp;""=""),"",IF(I2538="تم التسليم",IFERROR(INDEX('المحافظات'!$C$5:$C$44,MATCH($E2538,'المحافظات'!$A$5:$A$44,0)),0),IF(I2538="مرتجع",IFERROR(INDEX('المحافظات'!$D$5:$D$44,MATCH($E2538,'المحافظات'!$A$5:$A$44,0)),0),0)))</f>
        <v/>
      </c>
      <c r="O2538" s="18">
        <f>IF(AND(B2538&amp;""="",F2538&amp;""=""),"",IF(I2538="تم التسليم",K2538+L2538-M2538-N2538,IF(I2538="مرتجع",-N2538,IF(I2538="ملغي",0,""))))</f>
        <v/>
      </c>
      <c r="P2538" s="6">
        <f>IF(AND(B2538&amp;""="",F2538&amp;""=""),"",IF(NOT(ISNUMBER(MATCH(F2538,'المنتجات'!$A$5:$A$204,0))),"كود المنتج غير معروف",IF(NOT(ISNUMBER(MATCH(E2538,'المحافظات'!$A$5:$A$44,0))),"المنطقة غير معروفة",IF(K2538&lt;0,"الخصم أكبر من قيمة الطلب",IF(I2538&amp;""="","اكتب الحالة","")))))</f>
        <v/>
      </c>
    </row>
    <row r="2539">
      <c r="A2539" s="17" t="n"/>
      <c r="B2539" s="5" t="n"/>
      <c r="C2539" s="5" t="n"/>
      <c r="D2539" s="13" t="n"/>
      <c r="E2539" s="5" t="n"/>
      <c r="F2539" s="5" t="n"/>
      <c r="G2539" s="15" t="n"/>
      <c r="H2539" s="14" t="n"/>
      <c r="I2539" s="5" t="n"/>
      <c r="J2539" s="6">
        <f>IF(AND(B2539&amp;""="",F2539&amp;""=""),"",IFERROR(INDEX('المنتجات'!$B$5:$B$204,MATCH($F2539,'المنتجات'!$A$5:$A$204,0))&amp;"",""))</f>
        <v/>
      </c>
      <c r="K2539" s="18">
        <f>IF(AND(B2539&amp;""="",F2539&amp;""=""),"",IFERROR(INDEX('المنتجات'!$D$5:$D$204,MATCH($F2539,'المنتجات'!$A$5:$A$204,0))*G2539-H2539,0))</f>
        <v/>
      </c>
      <c r="L2539" s="18">
        <f>IF(AND(B2539&amp;""="",F2539&amp;""=""),"",IF(I2539="تم التسليم",IFERROR(INDEX('المحافظات'!$B$5:$B$44,MATCH($E2539,'المحافظات'!$A$5:$A$44,0)),0),0))</f>
        <v/>
      </c>
      <c r="M2539" s="18">
        <f>IF(AND(B2539&amp;""="",F2539&amp;""=""),"",IFERROR(INDEX('المنتجات'!$C$5:$C$204,MATCH($F2539,'المنتجات'!$A$5:$A$204,0))*G2539,0))</f>
        <v/>
      </c>
      <c r="N2539" s="18">
        <f>IF(AND(B2539&amp;""="",F2539&amp;""=""),"",IF(I2539="تم التسليم",IFERROR(INDEX('المحافظات'!$C$5:$C$44,MATCH($E2539,'المحافظات'!$A$5:$A$44,0)),0),IF(I2539="مرتجع",IFERROR(INDEX('المحافظات'!$D$5:$D$44,MATCH($E2539,'المحافظات'!$A$5:$A$44,0)),0),0)))</f>
        <v/>
      </c>
      <c r="O2539" s="18">
        <f>IF(AND(B2539&amp;""="",F2539&amp;""=""),"",IF(I2539="تم التسليم",K2539+L2539-M2539-N2539,IF(I2539="مرتجع",-N2539,IF(I2539="ملغي",0,""))))</f>
        <v/>
      </c>
      <c r="P2539" s="6">
        <f>IF(AND(B2539&amp;""="",F2539&amp;""=""),"",IF(NOT(ISNUMBER(MATCH(F2539,'المنتجات'!$A$5:$A$204,0))),"كود المنتج غير معروف",IF(NOT(ISNUMBER(MATCH(E2539,'المحافظات'!$A$5:$A$44,0))),"المنطقة غير معروفة",IF(K2539&lt;0,"الخصم أكبر من قيمة الطلب",IF(I2539&amp;""="","اكتب الحالة","")))))</f>
        <v/>
      </c>
    </row>
    <row r="2540">
      <c r="A2540" s="17" t="n"/>
      <c r="B2540" s="5" t="n"/>
      <c r="C2540" s="5" t="n"/>
      <c r="D2540" s="13" t="n"/>
      <c r="E2540" s="5" t="n"/>
      <c r="F2540" s="5" t="n"/>
      <c r="G2540" s="15" t="n"/>
      <c r="H2540" s="14" t="n"/>
      <c r="I2540" s="5" t="n"/>
      <c r="J2540" s="6">
        <f>IF(AND(B2540&amp;""="",F2540&amp;""=""),"",IFERROR(INDEX('المنتجات'!$B$5:$B$204,MATCH($F2540,'المنتجات'!$A$5:$A$204,0))&amp;"",""))</f>
        <v/>
      </c>
      <c r="K2540" s="18">
        <f>IF(AND(B2540&amp;""="",F2540&amp;""=""),"",IFERROR(INDEX('المنتجات'!$D$5:$D$204,MATCH($F2540,'المنتجات'!$A$5:$A$204,0))*G2540-H2540,0))</f>
        <v/>
      </c>
      <c r="L2540" s="18">
        <f>IF(AND(B2540&amp;""="",F2540&amp;""=""),"",IF(I2540="تم التسليم",IFERROR(INDEX('المحافظات'!$B$5:$B$44,MATCH($E2540,'المحافظات'!$A$5:$A$44,0)),0),0))</f>
        <v/>
      </c>
      <c r="M2540" s="18">
        <f>IF(AND(B2540&amp;""="",F2540&amp;""=""),"",IFERROR(INDEX('المنتجات'!$C$5:$C$204,MATCH($F2540,'المنتجات'!$A$5:$A$204,0))*G2540,0))</f>
        <v/>
      </c>
      <c r="N2540" s="18">
        <f>IF(AND(B2540&amp;""="",F2540&amp;""=""),"",IF(I2540="تم التسليم",IFERROR(INDEX('المحافظات'!$C$5:$C$44,MATCH($E2540,'المحافظات'!$A$5:$A$44,0)),0),IF(I2540="مرتجع",IFERROR(INDEX('المحافظات'!$D$5:$D$44,MATCH($E2540,'المحافظات'!$A$5:$A$44,0)),0),0)))</f>
        <v/>
      </c>
      <c r="O2540" s="18">
        <f>IF(AND(B2540&amp;""="",F2540&amp;""=""),"",IF(I2540="تم التسليم",K2540+L2540-M2540-N2540,IF(I2540="مرتجع",-N2540,IF(I2540="ملغي",0,""))))</f>
        <v/>
      </c>
      <c r="P2540" s="6">
        <f>IF(AND(B2540&amp;""="",F2540&amp;""=""),"",IF(NOT(ISNUMBER(MATCH(F2540,'المنتجات'!$A$5:$A$204,0))),"كود المنتج غير معروف",IF(NOT(ISNUMBER(MATCH(E2540,'المحافظات'!$A$5:$A$44,0))),"المنطقة غير معروفة",IF(K2540&lt;0,"الخصم أكبر من قيمة الطلب",IF(I2540&amp;""="","اكتب الحالة","")))))</f>
        <v/>
      </c>
    </row>
    <row r="2541">
      <c r="A2541" s="17" t="n"/>
      <c r="B2541" s="5" t="n"/>
      <c r="C2541" s="5" t="n"/>
      <c r="D2541" s="13" t="n"/>
      <c r="E2541" s="5" t="n"/>
      <c r="F2541" s="5" t="n"/>
      <c r="G2541" s="15" t="n"/>
      <c r="H2541" s="14" t="n"/>
      <c r="I2541" s="5" t="n"/>
      <c r="J2541" s="6">
        <f>IF(AND(B2541&amp;""="",F2541&amp;""=""),"",IFERROR(INDEX('المنتجات'!$B$5:$B$204,MATCH($F2541,'المنتجات'!$A$5:$A$204,0))&amp;"",""))</f>
        <v/>
      </c>
      <c r="K2541" s="18">
        <f>IF(AND(B2541&amp;""="",F2541&amp;""=""),"",IFERROR(INDEX('المنتجات'!$D$5:$D$204,MATCH($F2541,'المنتجات'!$A$5:$A$204,0))*G2541-H2541,0))</f>
        <v/>
      </c>
      <c r="L2541" s="18">
        <f>IF(AND(B2541&amp;""="",F2541&amp;""=""),"",IF(I2541="تم التسليم",IFERROR(INDEX('المحافظات'!$B$5:$B$44,MATCH($E2541,'المحافظات'!$A$5:$A$44,0)),0),0))</f>
        <v/>
      </c>
      <c r="M2541" s="18">
        <f>IF(AND(B2541&amp;""="",F2541&amp;""=""),"",IFERROR(INDEX('المنتجات'!$C$5:$C$204,MATCH($F2541,'المنتجات'!$A$5:$A$204,0))*G2541,0))</f>
        <v/>
      </c>
      <c r="N2541" s="18">
        <f>IF(AND(B2541&amp;""="",F2541&amp;""=""),"",IF(I2541="تم التسليم",IFERROR(INDEX('المحافظات'!$C$5:$C$44,MATCH($E2541,'المحافظات'!$A$5:$A$44,0)),0),IF(I2541="مرتجع",IFERROR(INDEX('المحافظات'!$D$5:$D$44,MATCH($E2541,'المحافظات'!$A$5:$A$44,0)),0),0)))</f>
        <v/>
      </c>
      <c r="O2541" s="18">
        <f>IF(AND(B2541&amp;""="",F2541&amp;""=""),"",IF(I2541="تم التسليم",K2541+L2541-M2541-N2541,IF(I2541="مرتجع",-N2541,IF(I2541="ملغي",0,""))))</f>
        <v/>
      </c>
      <c r="P2541" s="6">
        <f>IF(AND(B2541&amp;""="",F2541&amp;""=""),"",IF(NOT(ISNUMBER(MATCH(F2541,'المنتجات'!$A$5:$A$204,0))),"كود المنتج غير معروف",IF(NOT(ISNUMBER(MATCH(E2541,'المحافظات'!$A$5:$A$44,0))),"المنطقة غير معروفة",IF(K2541&lt;0,"الخصم أكبر من قيمة الطلب",IF(I2541&amp;""="","اكتب الحالة","")))))</f>
        <v/>
      </c>
    </row>
    <row r="2542">
      <c r="A2542" s="17" t="n"/>
      <c r="B2542" s="5" t="n"/>
      <c r="C2542" s="5" t="n"/>
      <c r="D2542" s="13" t="n"/>
      <c r="E2542" s="5" t="n"/>
      <c r="F2542" s="5" t="n"/>
      <c r="G2542" s="15" t="n"/>
      <c r="H2542" s="14" t="n"/>
      <c r="I2542" s="5" t="n"/>
      <c r="J2542" s="6">
        <f>IF(AND(B2542&amp;""="",F2542&amp;""=""),"",IFERROR(INDEX('المنتجات'!$B$5:$B$204,MATCH($F2542,'المنتجات'!$A$5:$A$204,0))&amp;"",""))</f>
        <v/>
      </c>
      <c r="K2542" s="18">
        <f>IF(AND(B2542&amp;""="",F2542&amp;""=""),"",IFERROR(INDEX('المنتجات'!$D$5:$D$204,MATCH($F2542,'المنتجات'!$A$5:$A$204,0))*G2542-H2542,0))</f>
        <v/>
      </c>
      <c r="L2542" s="18">
        <f>IF(AND(B2542&amp;""="",F2542&amp;""=""),"",IF(I2542="تم التسليم",IFERROR(INDEX('المحافظات'!$B$5:$B$44,MATCH($E2542,'المحافظات'!$A$5:$A$44,0)),0),0))</f>
        <v/>
      </c>
      <c r="M2542" s="18">
        <f>IF(AND(B2542&amp;""="",F2542&amp;""=""),"",IFERROR(INDEX('المنتجات'!$C$5:$C$204,MATCH($F2542,'المنتجات'!$A$5:$A$204,0))*G2542,0))</f>
        <v/>
      </c>
      <c r="N2542" s="18">
        <f>IF(AND(B2542&amp;""="",F2542&amp;""=""),"",IF(I2542="تم التسليم",IFERROR(INDEX('المحافظات'!$C$5:$C$44,MATCH($E2542,'المحافظات'!$A$5:$A$44,0)),0),IF(I2542="مرتجع",IFERROR(INDEX('المحافظات'!$D$5:$D$44,MATCH($E2542,'المحافظات'!$A$5:$A$44,0)),0),0)))</f>
        <v/>
      </c>
      <c r="O2542" s="18">
        <f>IF(AND(B2542&amp;""="",F2542&amp;""=""),"",IF(I2542="تم التسليم",K2542+L2542-M2542-N2542,IF(I2542="مرتجع",-N2542,IF(I2542="ملغي",0,""))))</f>
        <v/>
      </c>
      <c r="P2542" s="6">
        <f>IF(AND(B2542&amp;""="",F2542&amp;""=""),"",IF(NOT(ISNUMBER(MATCH(F2542,'المنتجات'!$A$5:$A$204,0))),"كود المنتج غير معروف",IF(NOT(ISNUMBER(MATCH(E2542,'المحافظات'!$A$5:$A$44,0))),"المنطقة غير معروفة",IF(K2542&lt;0,"الخصم أكبر من قيمة الطلب",IF(I2542&amp;""="","اكتب الحالة","")))))</f>
        <v/>
      </c>
    </row>
    <row r="2543">
      <c r="A2543" s="17" t="n"/>
      <c r="B2543" s="5" t="n"/>
      <c r="C2543" s="5" t="n"/>
      <c r="D2543" s="13" t="n"/>
      <c r="E2543" s="5" t="n"/>
      <c r="F2543" s="5" t="n"/>
      <c r="G2543" s="15" t="n"/>
      <c r="H2543" s="14" t="n"/>
      <c r="I2543" s="5" t="n"/>
      <c r="J2543" s="6">
        <f>IF(AND(B2543&amp;""="",F2543&amp;""=""),"",IFERROR(INDEX('المنتجات'!$B$5:$B$204,MATCH($F2543,'المنتجات'!$A$5:$A$204,0))&amp;"",""))</f>
        <v/>
      </c>
      <c r="K2543" s="18">
        <f>IF(AND(B2543&amp;""="",F2543&amp;""=""),"",IFERROR(INDEX('المنتجات'!$D$5:$D$204,MATCH($F2543,'المنتجات'!$A$5:$A$204,0))*G2543-H2543,0))</f>
        <v/>
      </c>
      <c r="L2543" s="18">
        <f>IF(AND(B2543&amp;""="",F2543&amp;""=""),"",IF(I2543="تم التسليم",IFERROR(INDEX('المحافظات'!$B$5:$B$44,MATCH($E2543,'المحافظات'!$A$5:$A$44,0)),0),0))</f>
        <v/>
      </c>
      <c r="M2543" s="18">
        <f>IF(AND(B2543&amp;""="",F2543&amp;""=""),"",IFERROR(INDEX('المنتجات'!$C$5:$C$204,MATCH($F2543,'المنتجات'!$A$5:$A$204,0))*G2543,0))</f>
        <v/>
      </c>
      <c r="N2543" s="18">
        <f>IF(AND(B2543&amp;""="",F2543&amp;""=""),"",IF(I2543="تم التسليم",IFERROR(INDEX('المحافظات'!$C$5:$C$44,MATCH($E2543,'المحافظات'!$A$5:$A$44,0)),0),IF(I2543="مرتجع",IFERROR(INDEX('المحافظات'!$D$5:$D$44,MATCH($E2543,'المحافظات'!$A$5:$A$44,0)),0),0)))</f>
        <v/>
      </c>
      <c r="O2543" s="18">
        <f>IF(AND(B2543&amp;""="",F2543&amp;""=""),"",IF(I2543="تم التسليم",K2543+L2543-M2543-N2543,IF(I2543="مرتجع",-N2543,IF(I2543="ملغي",0,""))))</f>
        <v/>
      </c>
      <c r="P2543" s="6">
        <f>IF(AND(B2543&amp;""="",F2543&amp;""=""),"",IF(NOT(ISNUMBER(MATCH(F2543,'المنتجات'!$A$5:$A$204,0))),"كود المنتج غير معروف",IF(NOT(ISNUMBER(MATCH(E2543,'المحافظات'!$A$5:$A$44,0))),"المنطقة غير معروفة",IF(K2543&lt;0,"الخصم أكبر من قيمة الطلب",IF(I2543&amp;""="","اكتب الحالة","")))))</f>
        <v/>
      </c>
    </row>
    <row r="2544">
      <c r="A2544" s="17" t="n"/>
      <c r="B2544" s="5" t="n"/>
      <c r="C2544" s="5" t="n"/>
      <c r="D2544" s="13" t="n"/>
      <c r="E2544" s="5" t="n"/>
      <c r="F2544" s="5" t="n"/>
      <c r="G2544" s="15" t="n"/>
      <c r="H2544" s="14" t="n"/>
      <c r="I2544" s="5" t="n"/>
      <c r="J2544" s="6">
        <f>IF(AND(B2544&amp;""="",F2544&amp;""=""),"",IFERROR(INDEX('المنتجات'!$B$5:$B$204,MATCH($F2544,'المنتجات'!$A$5:$A$204,0))&amp;"",""))</f>
        <v/>
      </c>
      <c r="K2544" s="18">
        <f>IF(AND(B2544&amp;""="",F2544&amp;""=""),"",IFERROR(INDEX('المنتجات'!$D$5:$D$204,MATCH($F2544,'المنتجات'!$A$5:$A$204,0))*G2544-H2544,0))</f>
        <v/>
      </c>
      <c r="L2544" s="18">
        <f>IF(AND(B2544&amp;""="",F2544&amp;""=""),"",IF(I2544="تم التسليم",IFERROR(INDEX('المحافظات'!$B$5:$B$44,MATCH($E2544,'المحافظات'!$A$5:$A$44,0)),0),0))</f>
        <v/>
      </c>
      <c r="M2544" s="18">
        <f>IF(AND(B2544&amp;""="",F2544&amp;""=""),"",IFERROR(INDEX('المنتجات'!$C$5:$C$204,MATCH($F2544,'المنتجات'!$A$5:$A$204,0))*G2544,0))</f>
        <v/>
      </c>
      <c r="N2544" s="18">
        <f>IF(AND(B2544&amp;""="",F2544&amp;""=""),"",IF(I2544="تم التسليم",IFERROR(INDEX('المحافظات'!$C$5:$C$44,MATCH($E2544,'المحافظات'!$A$5:$A$44,0)),0),IF(I2544="مرتجع",IFERROR(INDEX('المحافظات'!$D$5:$D$44,MATCH($E2544,'المحافظات'!$A$5:$A$44,0)),0),0)))</f>
        <v/>
      </c>
      <c r="O2544" s="18">
        <f>IF(AND(B2544&amp;""="",F2544&amp;""=""),"",IF(I2544="تم التسليم",K2544+L2544-M2544-N2544,IF(I2544="مرتجع",-N2544,IF(I2544="ملغي",0,""))))</f>
        <v/>
      </c>
      <c r="P2544" s="6">
        <f>IF(AND(B2544&amp;""="",F2544&amp;""=""),"",IF(NOT(ISNUMBER(MATCH(F2544,'المنتجات'!$A$5:$A$204,0))),"كود المنتج غير معروف",IF(NOT(ISNUMBER(MATCH(E2544,'المحافظات'!$A$5:$A$44,0))),"المنطقة غير معروفة",IF(K2544&lt;0,"الخصم أكبر من قيمة الطلب",IF(I2544&amp;""="","اكتب الحالة","")))))</f>
        <v/>
      </c>
    </row>
    <row r="2545">
      <c r="A2545" s="17" t="n"/>
      <c r="B2545" s="5" t="n"/>
      <c r="C2545" s="5" t="n"/>
      <c r="D2545" s="13" t="n"/>
      <c r="E2545" s="5" t="n"/>
      <c r="F2545" s="5" t="n"/>
      <c r="G2545" s="15" t="n"/>
      <c r="H2545" s="14" t="n"/>
      <c r="I2545" s="5" t="n"/>
      <c r="J2545" s="6">
        <f>IF(AND(B2545&amp;""="",F2545&amp;""=""),"",IFERROR(INDEX('المنتجات'!$B$5:$B$204,MATCH($F2545,'المنتجات'!$A$5:$A$204,0))&amp;"",""))</f>
        <v/>
      </c>
      <c r="K2545" s="18">
        <f>IF(AND(B2545&amp;""="",F2545&amp;""=""),"",IFERROR(INDEX('المنتجات'!$D$5:$D$204,MATCH($F2545,'المنتجات'!$A$5:$A$204,0))*G2545-H2545,0))</f>
        <v/>
      </c>
      <c r="L2545" s="18">
        <f>IF(AND(B2545&amp;""="",F2545&amp;""=""),"",IF(I2545="تم التسليم",IFERROR(INDEX('المحافظات'!$B$5:$B$44,MATCH($E2545,'المحافظات'!$A$5:$A$44,0)),0),0))</f>
        <v/>
      </c>
      <c r="M2545" s="18">
        <f>IF(AND(B2545&amp;""="",F2545&amp;""=""),"",IFERROR(INDEX('المنتجات'!$C$5:$C$204,MATCH($F2545,'المنتجات'!$A$5:$A$204,0))*G2545,0))</f>
        <v/>
      </c>
      <c r="N2545" s="18">
        <f>IF(AND(B2545&amp;""="",F2545&amp;""=""),"",IF(I2545="تم التسليم",IFERROR(INDEX('المحافظات'!$C$5:$C$44,MATCH($E2545,'المحافظات'!$A$5:$A$44,0)),0),IF(I2545="مرتجع",IFERROR(INDEX('المحافظات'!$D$5:$D$44,MATCH($E2545,'المحافظات'!$A$5:$A$44,0)),0),0)))</f>
        <v/>
      </c>
      <c r="O2545" s="18">
        <f>IF(AND(B2545&amp;""="",F2545&amp;""=""),"",IF(I2545="تم التسليم",K2545+L2545-M2545-N2545,IF(I2545="مرتجع",-N2545,IF(I2545="ملغي",0,""))))</f>
        <v/>
      </c>
      <c r="P2545" s="6">
        <f>IF(AND(B2545&amp;""="",F2545&amp;""=""),"",IF(NOT(ISNUMBER(MATCH(F2545,'المنتجات'!$A$5:$A$204,0))),"كود المنتج غير معروف",IF(NOT(ISNUMBER(MATCH(E2545,'المحافظات'!$A$5:$A$44,0))),"المنطقة غير معروفة",IF(K2545&lt;0,"الخصم أكبر من قيمة الطلب",IF(I2545&amp;""="","اكتب الحالة","")))))</f>
        <v/>
      </c>
    </row>
    <row r="2546">
      <c r="A2546" s="17" t="n"/>
      <c r="B2546" s="5" t="n"/>
      <c r="C2546" s="5" t="n"/>
      <c r="D2546" s="13" t="n"/>
      <c r="E2546" s="5" t="n"/>
      <c r="F2546" s="5" t="n"/>
      <c r="G2546" s="15" t="n"/>
      <c r="H2546" s="14" t="n"/>
      <c r="I2546" s="5" t="n"/>
      <c r="J2546" s="6">
        <f>IF(AND(B2546&amp;""="",F2546&amp;""=""),"",IFERROR(INDEX('المنتجات'!$B$5:$B$204,MATCH($F2546,'المنتجات'!$A$5:$A$204,0))&amp;"",""))</f>
        <v/>
      </c>
      <c r="K2546" s="18">
        <f>IF(AND(B2546&amp;""="",F2546&amp;""=""),"",IFERROR(INDEX('المنتجات'!$D$5:$D$204,MATCH($F2546,'المنتجات'!$A$5:$A$204,0))*G2546-H2546,0))</f>
        <v/>
      </c>
      <c r="L2546" s="18">
        <f>IF(AND(B2546&amp;""="",F2546&amp;""=""),"",IF(I2546="تم التسليم",IFERROR(INDEX('المحافظات'!$B$5:$B$44,MATCH($E2546,'المحافظات'!$A$5:$A$44,0)),0),0))</f>
        <v/>
      </c>
      <c r="M2546" s="18">
        <f>IF(AND(B2546&amp;""="",F2546&amp;""=""),"",IFERROR(INDEX('المنتجات'!$C$5:$C$204,MATCH($F2546,'المنتجات'!$A$5:$A$204,0))*G2546,0))</f>
        <v/>
      </c>
      <c r="N2546" s="18">
        <f>IF(AND(B2546&amp;""="",F2546&amp;""=""),"",IF(I2546="تم التسليم",IFERROR(INDEX('المحافظات'!$C$5:$C$44,MATCH($E2546,'المحافظات'!$A$5:$A$44,0)),0),IF(I2546="مرتجع",IFERROR(INDEX('المحافظات'!$D$5:$D$44,MATCH($E2546,'المحافظات'!$A$5:$A$44,0)),0),0)))</f>
        <v/>
      </c>
      <c r="O2546" s="18">
        <f>IF(AND(B2546&amp;""="",F2546&amp;""=""),"",IF(I2546="تم التسليم",K2546+L2546-M2546-N2546,IF(I2546="مرتجع",-N2546,IF(I2546="ملغي",0,""))))</f>
        <v/>
      </c>
      <c r="P2546" s="6">
        <f>IF(AND(B2546&amp;""="",F2546&amp;""=""),"",IF(NOT(ISNUMBER(MATCH(F2546,'المنتجات'!$A$5:$A$204,0))),"كود المنتج غير معروف",IF(NOT(ISNUMBER(MATCH(E2546,'المحافظات'!$A$5:$A$44,0))),"المنطقة غير معروفة",IF(K2546&lt;0,"الخصم أكبر من قيمة الطلب",IF(I2546&amp;""="","اكتب الحالة","")))))</f>
        <v/>
      </c>
    </row>
    <row r="2547">
      <c r="A2547" s="17" t="n"/>
      <c r="B2547" s="5" t="n"/>
      <c r="C2547" s="5" t="n"/>
      <c r="D2547" s="13" t="n"/>
      <c r="E2547" s="5" t="n"/>
      <c r="F2547" s="5" t="n"/>
      <c r="G2547" s="15" t="n"/>
      <c r="H2547" s="14" t="n"/>
      <c r="I2547" s="5" t="n"/>
      <c r="J2547" s="6">
        <f>IF(AND(B2547&amp;""="",F2547&amp;""=""),"",IFERROR(INDEX('المنتجات'!$B$5:$B$204,MATCH($F2547,'المنتجات'!$A$5:$A$204,0))&amp;"",""))</f>
        <v/>
      </c>
      <c r="K2547" s="18">
        <f>IF(AND(B2547&amp;""="",F2547&amp;""=""),"",IFERROR(INDEX('المنتجات'!$D$5:$D$204,MATCH($F2547,'المنتجات'!$A$5:$A$204,0))*G2547-H2547,0))</f>
        <v/>
      </c>
      <c r="L2547" s="18">
        <f>IF(AND(B2547&amp;""="",F2547&amp;""=""),"",IF(I2547="تم التسليم",IFERROR(INDEX('المحافظات'!$B$5:$B$44,MATCH($E2547,'المحافظات'!$A$5:$A$44,0)),0),0))</f>
        <v/>
      </c>
      <c r="M2547" s="18">
        <f>IF(AND(B2547&amp;""="",F2547&amp;""=""),"",IFERROR(INDEX('المنتجات'!$C$5:$C$204,MATCH($F2547,'المنتجات'!$A$5:$A$204,0))*G2547,0))</f>
        <v/>
      </c>
      <c r="N2547" s="18">
        <f>IF(AND(B2547&amp;""="",F2547&amp;""=""),"",IF(I2547="تم التسليم",IFERROR(INDEX('المحافظات'!$C$5:$C$44,MATCH($E2547,'المحافظات'!$A$5:$A$44,0)),0),IF(I2547="مرتجع",IFERROR(INDEX('المحافظات'!$D$5:$D$44,MATCH($E2547,'المحافظات'!$A$5:$A$44,0)),0),0)))</f>
        <v/>
      </c>
      <c r="O2547" s="18">
        <f>IF(AND(B2547&amp;""="",F2547&amp;""=""),"",IF(I2547="تم التسليم",K2547+L2547-M2547-N2547,IF(I2547="مرتجع",-N2547,IF(I2547="ملغي",0,""))))</f>
        <v/>
      </c>
      <c r="P2547" s="6">
        <f>IF(AND(B2547&amp;""="",F2547&amp;""=""),"",IF(NOT(ISNUMBER(MATCH(F2547,'المنتجات'!$A$5:$A$204,0))),"كود المنتج غير معروف",IF(NOT(ISNUMBER(MATCH(E2547,'المحافظات'!$A$5:$A$44,0))),"المنطقة غير معروفة",IF(K2547&lt;0,"الخصم أكبر من قيمة الطلب",IF(I2547&amp;""="","اكتب الحالة","")))))</f>
        <v/>
      </c>
    </row>
    <row r="2548">
      <c r="A2548" s="17" t="n"/>
      <c r="B2548" s="5" t="n"/>
      <c r="C2548" s="5" t="n"/>
      <c r="D2548" s="13" t="n"/>
      <c r="E2548" s="5" t="n"/>
      <c r="F2548" s="5" t="n"/>
      <c r="G2548" s="15" t="n"/>
      <c r="H2548" s="14" t="n"/>
      <c r="I2548" s="5" t="n"/>
      <c r="J2548" s="6">
        <f>IF(AND(B2548&amp;""="",F2548&amp;""=""),"",IFERROR(INDEX('المنتجات'!$B$5:$B$204,MATCH($F2548,'المنتجات'!$A$5:$A$204,0))&amp;"",""))</f>
        <v/>
      </c>
      <c r="K2548" s="18">
        <f>IF(AND(B2548&amp;""="",F2548&amp;""=""),"",IFERROR(INDEX('المنتجات'!$D$5:$D$204,MATCH($F2548,'المنتجات'!$A$5:$A$204,0))*G2548-H2548,0))</f>
        <v/>
      </c>
      <c r="L2548" s="18">
        <f>IF(AND(B2548&amp;""="",F2548&amp;""=""),"",IF(I2548="تم التسليم",IFERROR(INDEX('المحافظات'!$B$5:$B$44,MATCH($E2548,'المحافظات'!$A$5:$A$44,0)),0),0))</f>
        <v/>
      </c>
      <c r="M2548" s="18">
        <f>IF(AND(B2548&amp;""="",F2548&amp;""=""),"",IFERROR(INDEX('المنتجات'!$C$5:$C$204,MATCH($F2548,'المنتجات'!$A$5:$A$204,0))*G2548,0))</f>
        <v/>
      </c>
      <c r="N2548" s="18">
        <f>IF(AND(B2548&amp;""="",F2548&amp;""=""),"",IF(I2548="تم التسليم",IFERROR(INDEX('المحافظات'!$C$5:$C$44,MATCH($E2548,'المحافظات'!$A$5:$A$44,0)),0),IF(I2548="مرتجع",IFERROR(INDEX('المحافظات'!$D$5:$D$44,MATCH($E2548,'المحافظات'!$A$5:$A$44,0)),0),0)))</f>
        <v/>
      </c>
      <c r="O2548" s="18">
        <f>IF(AND(B2548&amp;""="",F2548&amp;""=""),"",IF(I2548="تم التسليم",K2548+L2548-M2548-N2548,IF(I2548="مرتجع",-N2548,IF(I2548="ملغي",0,""))))</f>
        <v/>
      </c>
      <c r="P2548" s="6">
        <f>IF(AND(B2548&amp;""="",F2548&amp;""=""),"",IF(NOT(ISNUMBER(MATCH(F2548,'المنتجات'!$A$5:$A$204,0))),"كود المنتج غير معروف",IF(NOT(ISNUMBER(MATCH(E2548,'المحافظات'!$A$5:$A$44,0))),"المنطقة غير معروفة",IF(K2548&lt;0,"الخصم أكبر من قيمة الطلب",IF(I2548&amp;""="","اكتب الحالة","")))))</f>
        <v/>
      </c>
    </row>
    <row r="2549">
      <c r="A2549" s="17" t="n"/>
      <c r="B2549" s="5" t="n"/>
      <c r="C2549" s="5" t="n"/>
      <c r="D2549" s="13" t="n"/>
      <c r="E2549" s="5" t="n"/>
      <c r="F2549" s="5" t="n"/>
      <c r="G2549" s="15" t="n"/>
      <c r="H2549" s="14" t="n"/>
      <c r="I2549" s="5" t="n"/>
      <c r="J2549" s="6">
        <f>IF(AND(B2549&amp;""="",F2549&amp;""=""),"",IFERROR(INDEX('المنتجات'!$B$5:$B$204,MATCH($F2549,'المنتجات'!$A$5:$A$204,0))&amp;"",""))</f>
        <v/>
      </c>
      <c r="K2549" s="18">
        <f>IF(AND(B2549&amp;""="",F2549&amp;""=""),"",IFERROR(INDEX('المنتجات'!$D$5:$D$204,MATCH($F2549,'المنتجات'!$A$5:$A$204,0))*G2549-H2549,0))</f>
        <v/>
      </c>
      <c r="L2549" s="18">
        <f>IF(AND(B2549&amp;""="",F2549&amp;""=""),"",IF(I2549="تم التسليم",IFERROR(INDEX('المحافظات'!$B$5:$B$44,MATCH($E2549,'المحافظات'!$A$5:$A$44,0)),0),0))</f>
        <v/>
      </c>
      <c r="M2549" s="18">
        <f>IF(AND(B2549&amp;""="",F2549&amp;""=""),"",IFERROR(INDEX('المنتجات'!$C$5:$C$204,MATCH($F2549,'المنتجات'!$A$5:$A$204,0))*G2549,0))</f>
        <v/>
      </c>
      <c r="N2549" s="18">
        <f>IF(AND(B2549&amp;""="",F2549&amp;""=""),"",IF(I2549="تم التسليم",IFERROR(INDEX('المحافظات'!$C$5:$C$44,MATCH($E2549,'المحافظات'!$A$5:$A$44,0)),0),IF(I2549="مرتجع",IFERROR(INDEX('المحافظات'!$D$5:$D$44,MATCH($E2549,'المحافظات'!$A$5:$A$44,0)),0),0)))</f>
        <v/>
      </c>
      <c r="O2549" s="18">
        <f>IF(AND(B2549&amp;""="",F2549&amp;""=""),"",IF(I2549="تم التسليم",K2549+L2549-M2549-N2549,IF(I2549="مرتجع",-N2549,IF(I2549="ملغي",0,""))))</f>
        <v/>
      </c>
      <c r="P2549" s="6">
        <f>IF(AND(B2549&amp;""="",F2549&amp;""=""),"",IF(NOT(ISNUMBER(MATCH(F2549,'المنتجات'!$A$5:$A$204,0))),"كود المنتج غير معروف",IF(NOT(ISNUMBER(MATCH(E2549,'المحافظات'!$A$5:$A$44,0))),"المنطقة غير معروفة",IF(K2549&lt;0,"الخصم أكبر من قيمة الطلب",IF(I2549&amp;""="","اكتب الحالة","")))))</f>
        <v/>
      </c>
    </row>
    <row r="2550">
      <c r="A2550" s="17" t="n"/>
      <c r="B2550" s="5" t="n"/>
      <c r="C2550" s="5" t="n"/>
      <c r="D2550" s="13" t="n"/>
      <c r="E2550" s="5" t="n"/>
      <c r="F2550" s="5" t="n"/>
      <c r="G2550" s="15" t="n"/>
      <c r="H2550" s="14" t="n"/>
      <c r="I2550" s="5" t="n"/>
      <c r="J2550" s="6">
        <f>IF(AND(B2550&amp;""="",F2550&amp;""=""),"",IFERROR(INDEX('المنتجات'!$B$5:$B$204,MATCH($F2550,'المنتجات'!$A$5:$A$204,0))&amp;"",""))</f>
        <v/>
      </c>
      <c r="K2550" s="18">
        <f>IF(AND(B2550&amp;""="",F2550&amp;""=""),"",IFERROR(INDEX('المنتجات'!$D$5:$D$204,MATCH($F2550,'المنتجات'!$A$5:$A$204,0))*G2550-H2550,0))</f>
        <v/>
      </c>
      <c r="L2550" s="18">
        <f>IF(AND(B2550&amp;""="",F2550&amp;""=""),"",IF(I2550="تم التسليم",IFERROR(INDEX('المحافظات'!$B$5:$B$44,MATCH($E2550,'المحافظات'!$A$5:$A$44,0)),0),0))</f>
        <v/>
      </c>
      <c r="M2550" s="18">
        <f>IF(AND(B2550&amp;""="",F2550&amp;""=""),"",IFERROR(INDEX('المنتجات'!$C$5:$C$204,MATCH($F2550,'المنتجات'!$A$5:$A$204,0))*G2550,0))</f>
        <v/>
      </c>
      <c r="N2550" s="18">
        <f>IF(AND(B2550&amp;""="",F2550&amp;""=""),"",IF(I2550="تم التسليم",IFERROR(INDEX('المحافظات'!$C$5:$C$44,MATCH($E2550,'المحافظات'!$A$5:$A$44,0)),0),IF(I2550="مرتجع",IFERROR(INDEX('المحافظات'!$D$5:$D$44,MATCH($E2550,'المحافظات'!$A$5:$A$44,0)),0),0)))</f>
        <v/>
      </c>
      <c r="O2550" s="18">
        <f>IF(AND(B2550&amp;""="",F2550&amp;""=""),"",IF(I2550="تم التسليم",K2550+L2550-M2550-N2550,IF(I2550="مرتجع",-N2550,IF(I2550="ملغي",0,""))))</f>
        <v/>
      </c>
      <c r="P2550" s="6">
        <f>IF(AND(B2550&amp;""="",F2550&amp;""=""),"",IF(NOT(ISNUMBER(MATCH(F2550,'المنتجات'!$A$5:$A$204,0))),"كود المنتج غير معروف",IF(NOT(ISNUMBER(MATCH(E2550,'المحافظات'!$A$5:$A$44,0))),"المنطقة غير معروفة",IF(K2550&lt;0,"الخصم أكبر من قيمة الطلب",IF(I2550&amp;""="","اكتب الحالة","")))))</f>
        <v/>
      </c>
    </row>
    <row r="2551">
      <c r="A2551" s="17" t="n"/>
      <c r="B2551" s="5" t="n"/>
      <c r="C2551" s="5" t="n"/>
      <c r="D2551" s="13" t="n"/>
      <c r="E2551" s="5" t="n"/>
      <c r="F2551" s="5" t="n"/>
      <c r="G2551" s="15" t="n"/>
      <c r="H2551" s="14" t="n"/>
      <c r="I2551" s="5" t="n"/>
      <c r="J2551" s="6">
        <f>IF(AND(B2551&amp;""="",F2551&amp;""=""),"",IFERROR(INDEX('المنتجات'!$B$5:$B$204,MATCH($F2551,'المنتجات'!$A$5:$A$204,0))&amp;"",""))</f>
        <v/>
      </c>
      <c r="K2551" s="18">
        <f>IF(AND(B2551&amp;""="",F2551&amp;""=""),"",IFERROR(INDEX('المنتجات'!$D$5:$D$204,MATCH($F2551,'المنتجات'!$A$5:$A$204,0))*G2551-H2551,0))</f>
        <v/>
      </c>
      <c r="L2551" s="18">
        <f>IF(AND(B2551&amp;""="",F2551&amp;""=""),"",IF(I2551="تم التسليم",IFERROR(INDEX('المحافظات'!$B$5:$B$44,MATCH($E2551,'المحافظات'!$A$5:$A$44,0)),0),0))</f>
        <v/>
      </c>
      <c r="M2551" s="18">
        <f>IF(AND(B2551&amp;""="",F2551&amp;""=""),"",IFERROR(INDEX('المنتجات'!$C$5:$C$204,MATCH($F2551,'المنتجات'!$A$5:$A$204,0))*G2551,0))</f>
        <v/>
      </c>
      <c r="N2551" s="18">
        <f>IF(AND(B2551&amp;""="",F2551&amp;""=""),"",IF(I2551="تم التسليم",IFERROR(INDEX('المحافظات'!$C$5:$C$44,MATCH($E2551,'المحافظات'!$A$5:$A$44,0)),0),IF(I2551="مرتجع",IFERROR(INDEX('المحافظات'!$D$5:$D$44,MATCH($E2551,'المحافظات'!$A$5:$A$44,0)),0),0)))</f>
        <v/>
      </c>
      <c r="O2551" s="18">
        <f>IF(AND(B2551&amp;""="",F2551&amp;""=""),"",IF(I2551="تم التسليم",K2551+L2551-M2551-N2551,IF(I2551="مرتجع",-N2551,IF(I2551="ملغي",0,""))))</f>
        <v/>
      </c>
      <c r="P2551" s="6">
        <f>IF(AND(B2551&amp;""="",F2551&amp;""=""),"",IF(NOT(ISNUMBER(MATCH(F2551,'المنتجات'!$A$5:$A$204,0))),"كود المنتج غير معروف",IF(NOT(ISNUMBER(MATCH(E2551,'المحافظات'!$A$5:$A$44,0))),"المنطقة غير معروفة",IF(K2551&lt;0,"الخصم أكبر من قيمة الطلب",IF(I2551&amp;""="","اكتب الحالة","")))))</f>
        <v/>
      </c>
    </row>
    <row r="2552">
      <c r="A2552" s="17" t="n"/>
      <c r="B2552" s="5" t="n"/>
      <c r="C2552" s="5" t="n"/>
      <c r="D2552" s="13" t="n"/>
      <c r="E2552" s="5" t="n"/>
      <c r="F2552" s="5" t="n"/>
      <c r="G2552" s="15" t="n"/>
      <c r="H2552" s="14" t="n"/>
      <c r="I2552" s="5" t="n"/>
      <c r="J2552" s="6">
        <f>IF(AND(B2552&amp;""="",F2552&amp;""=""),"",IFERROR(INDEX('المنتجات'!$B$5:$B$204,MATCH($F2552,'المنتجات'!$A$5:$A$204,0))&amp;"",""))</f>
        <v/>
      </c>
      <c r="K2552" s="18">
        <f>IF(AND(B2552&amp;""="",F2552&amp;""=""),"",IFERROR(INDEX('المنتجات'!$D$5:$D$204,MATCH($F2552,'المنتجات'!$A$5:$A$204,0))*G2552-H2552,0))</f>
        <v/>
      </c>
      <c r="L2552" s="18">
        <f>IF(AND(B2552&amp;""="",F2552&amp;""=""),"",IF(I2552="تم التسليم",IFERROR(INDEX('المحافظات'!$B$5:$B$44,MATCH($E2552,'المحافظات'!$A$5:$A$44,0)),0),0))</f>
        <v/>
      </c>
      <c r="M2552" s="18">
        <f>IF(AND(B2552&amp;""="",F2552&amp;""=""),"",IFERROR(INDEX('المنتجات'!$C$5:$C$204,MATCH($F2552,'المنتجات'!$A$5:$A$204,0))*G2552,0))</f>
        <v/>
      </c>
      <c r="N2552" s="18">
        <f>IF(AND(B2552&amp;""="",F2552&amp;""=""),"",IF(I2552="تم التسليم",IFERROR(INDEX('المحافظات'!$C$5:$C$44,MATCH($E2552,'المحافظات'!$A$5:$A$44,0)),0),IF(I2552="مرتجع",IFERROR(INDEX('المحافظات'!$D$5:$D$44,MATCH($E2552,'المحافظات'!$A$5:$A$44,0)),0),0)))</f>
        <v/>
      </c>
      <c r="O2552" s="18">
        <f>IF(AND(B2552&amp;""="",F2552&amp;""=""),"",IF(I2552="تم التسليم",K2552+L2552-M2552-N2552,IF(I2552="مرتجع",-N2552,IF(I2552="ملغي",0,""))))</f>
        <v/>
      </c>
      <c r="P2552" s="6">
        <f>IF(AND(B2552&amp;""="",F2552&amp;""=""),"",IF(NOT(ISNUMBER(MATCH(F2552,'المنتجات'!$A$5:$A$204,0))),"كود المنتج غير معروف",IF(NOT(ISNUMBER(MATCH(E2552,'المحافظات'!$A$5:$A$44,0))),"المنطقة غير معروفة",IF(K2552&lt;0,"الخصم أكبر من قيمة الطلب",IF(I2552&amp;""="","اكتب الحالة","")))))</f>
        <v/>
      </c>
    </row>
    <row r="2553">
      <c r="A2553" s="17" t="n"/>
      <c r="B2553" s="5" t="n"/>
      <c r="C2553" s="5" t="n"/>
      <c r="D2553" s="13" t="n"/>
      <c r="E2553" s="5" t="n"/>
      <c r="F2553" s="5" t="n"/>
      <c r="G2553" s="15" t="n"/>
      <c r="H2553" s="14" t="n"/>
      <c r="I2553" s="5" t="n"/>
      <c r="J2553" s="6">
        <f>IF(AND(B2553&amp;""="",F2553&amp;""=""),"",IFERROR(INDEX('المنتجات'!$B$5:$B$204,MATCH($F2553,'المنتجات'!$A$5:$A$204,0))&amp;"",""))</f>
        <v/>
      </c>
      <c r="K2553" s="18">
        <f>IF(AND(B2553&amp;""="",F2553&amp;""=""),"",IFERROR(INDEX('المنتجات'!$D$5:$D$204,MATCH($F2553,'المنتجات'!$A$5:$A$204,0))*G2553-H2553,0))</f>
        <v/>
      </c>
      <c r="L2553" s="18">
        <f>IF(AND(B2553&amp;""="",F2553&amp;""=""),"",IF(I2553="تم التسليم",IFERROR(INDEX('المحافظات'!$B$5:$B$44,MATCH($E2553,'المحافظات'!$A$5:$A$44,0)),0),0))</f>
        <v/>
      </c>
      <c r="M2553" s="18">
        <f>IF(AND(B2553&amp;""="",F2553&amp;""=""),"",IFERROR(INDEX('المنتجات'!$C$5:$C$204,MATCH($F2553,'المنتجات'!$A$5:$A$204,0))*G2553,0))</f>
        <v/>
      </c>
      <c r="N2553" s="18">
        <f>IF(AND(B2553&amp;""="",F2553&amp;""=""),"",IF(I2553="تم التسليم",IFERROR(INDEX('المحافظات'!$C$5:$C$44,MATCH($E2553,'المحافظات'!$A$5:$A$44,0)),0),IF(I2553="مرتجع",IFERROR(INDEX('المحافظات'!$D$5:$D$44,MATCH($E2553,'المحافظات'!$A$5:$A$44,0)),0),0)))</f>
        <v/>
      </c>
      <c r="O2553" s="18">
        <f>IF(AND(B2553&amp;""="",F2553&amp;""=""),"",IF(I2553="تم التسليم",K2553+L2553-M2553-N2553,IF(I2553="مرتجع",-N2553,IF(I2553="ملغي",0,""))))</f>
        <v/>
      </c>
      <c r="P2553" s="6">
        <f>IF(AND(B2553&amp;""="",F2553&amp;""=""),"",IF(NOT(ISNUMBER(MATCH(F2553,'المنتجات'!$A$5:$A$204,0))),"كود المنتج غير معروف",IF(NOT(ISNUMBER(MATCH(E2553,'المحافظات'!$A$5:$A$44,0))),"المنطقة غير معروفة",IF(K2553&lt;0,"الخصم أكبر من قيمة الطلب",IF(I2553&amp;""="","اكتب الحالة","")))))</f>
        <v/>
      </c>
    </row>
    <row r="2554">
      <c r="A2554" s="17" t="n"/>
      <c r="B2554" s="5" t="n"/>
      <c r="C2554" s="5" t="n"/>
      <c r="D2554" s="13" t="n"/>
      <c r="E2554" s="5" t="n"/>
      <c r="F2554" s="5" t="n"/>
      <c r="G2554" s="15" t="n"/>
      <c r="H2554" s="14" t="n"/>
      <c r="I2554" s="5" t="n"/>
      <c r="J2554" s="6">
        <f>IF(AND(B2554&amp;""="",F2554&amp;""=""),"",IFERROR(INDEX('المنتجات'!$B$5:$B$204,MATCH($F2554,'المنتجات'!$A$5:$A$204,0))&amp;"",""))</f>
        <v/>
      </c>
      <c r="K2554" s="18">
        <f>IF(AND(B2554&amp;""="",F2554&amp;""=""),"",IFERROR(INDEX('المنتجات'!$D$5:$D$204,MATCH($F2554,'المنتجات'!$A$5:$A$204,0))*G2554-H2554,0))</f>
        <v/>
      </c>
      <c r="L2554" s="18">
        <f>IF(AND(B2554&amp;""="",F2554&amp;""=""),"",IF(I2554="تم التسليم",IFERROR(INDEX('المحافظات'!$B$5:$B$44,MATCH($E2554,'المحافظات'!$A$5:$A$44,0)),0),0))</f>
        <v/>
      </c>
      <c r="M2554" s="18">
        <f>IF(AND(B2554&amp;""="",F2554&amp;""=""),"",IFERROR(INDEX('المنتجات'!$C$5:$C$204,MATCH($F2554,'المنتجات'!$A$5:$A$204,0))*G2554,0))</f>
        <v/>
      </c>
      <c r="N2554" s="18">
        <f>IF(AND(B2554&amp;""="",F2554&amp;""=""),"",IF(I2554="تم التسليم",IFERROR(INDEX('المحافظات'!$C$5:$C$44,MATCH($E2554,'المحافظات'!$A$5:$A$44,0)),0),IF(I2554="مرتجع",IFERROR(INDEX('المحافظات'!$D$5:$D$44,MATCH($E2554,'المحافظات'!$A$5:$A$44,0)),0),0)))</f>
        <v/>
      </c>
      <c r="O2554" s="18">
        <f>IF(AND(B2554&amp;""="",F2554&amp;""=""),"",IF(I2554="تم التسليم",K2554+L2554-M2554-N2554,IF(I2554="مرتجع",-N2554,IF(I2554="ملغي",0,""))))</f>
        <v/>
      </c>
      <c r="P2554" s="6">
        <f>IF(AND(B2554&amp;""="",F2554&amp;""=""),"",IF(NOT(ISNUMBER(MATCH(F2554,'المنتجات'!$A$5:$A$204,0))),"كود المنتج غير معروف",IF(NOT(ISNUMBER(MATCH(E2554,'المحافظات'!$A$5:$A$44,0))),"المنطقة غير معروفة",IF(K2554&lt;0,"الخصم أكبر من قيمة الطلب",IF(I2554&amp;""="","اكتب الحالة","")))))</f>
        <v/>
      </c>
    </row>
    <row r="2555">
      <c r="A2555" s="17" t="n"/>
      <c r="B2555" s="5" t="n"/>
      <c r="C2555" s="5" t="n"/>
      <c r="D2555" s="13" t="n"/>
      <c r="E2555" s="5" t="n"/>
      <c r="F2555" s="5" t="n"/>
      <c r="G2555" s="15" t="n"/>
      <c r="H2555" s="14" t="n"/>
      <c r="I2555" s="5" t="n"/>
      <c r="J2555" s="6">
        <f>IF(AND(B2555&amp;""="",F2555&amp;""=""),"",IFERROR(INDEX('المنتجات'!$B$5:$B$204,MATCH($F2555,'المنتجات'!$A$5:$A$204,0))&amp;"",""))</f>
        <v/>
      </c>
      <c r="K2555" s="18">
        <f>IF(AND(B2555&amp;""="",F2555&amp;""=""),"",IFERROR(INDEX('المنتجات'!$D$5:$D$204,MATCH($F2555,'المنتجات'!$A$5:$A$204,0))*G2555-H2555,0))</f>
        <v/>
      </c>
      <c r="L2555" s="18">
        <f>IF(AND(B2555&amp;""="",F2555&amp;""=""),"",IF(I2555="تم التسليم",IFERROR(INDEX('المحافظات'!$B$5:$B$44,MATCH($E2555,'المحافظات'!$A$5:$A$44,0)),0),0))</f>
        <v/>
      </c>
      <c r="M2555" s="18">
        <f>IF(AND(B2555&amp;""="",F2555&amp;""=""),"",IFERROR(INDEX('المنتجات'!$C$5:$C$204,MATCH($F2555,'المنتجات'!$A$5:$A$204,0))*G2555,0))</f>
        <v/>
      </c>
      <c r="N2555" s="18">
        <f>IF(AND(B2555&amp;""="",F2555&amp;""=""),"",IF(I2555="تم التسليم",IFERROR(INDEX('المحافظات'!$C$5:$C$44,MATCH($E2555,'المحافظات'!$A$5:$A$44,0)),0),IF(I2555="مرتجع",IFERROR(INDEX('المحافظات'!$D$5:$D$44,MATCH($E2555,'المحافظات'!$A$5:$A$44,0)),0),0)))</f>
        <v/>
      </c>
      <c r="O2555" s="18">
        <f>IF(AND(B2555&amp;""="",F2555&amp;""=""),"",IF(I2555="تم التسليم",K2555+L2555-M2555-N2555,IF(I2555="مرتجع",-N2555,IF(I2555="ملغي",0,""))))</f>
        <v/>
      </c>
      <c r="P2555" s="6">
        <f>IF(AND(B2555&amp;""="",F2555&amp;""=""),"",IF(NOT(ISNUMBER(MATCH(F2555,'المنتجات'!$A$5:$A$204,0))),"كود المنتج غير معروف",IF(NOT(ISNUMBER(MATCH(E2555,'المحافظات'!$A$5:$A$44,0))),"المنطقة غير معروفة",IF(K2555&lt;0,"الخصم أكبر من قيمة الطلب",IF(I2555&amp;""="","اكتب الحالة","")))))</f>
        <v/>
      </c>
    </row>
    <row r="2556">
      <c r="A2556" s="17" t="n"/>
      <c r="B2556" s="5" t="n"/>
      <c r="C2556" s="5" t="n"/>
      <c r="D2556" s="13" t="n"/>
      <c r="E2556" s="5" t="n"/>
      <c r="F2556" s="5" t="n"/>
      <c r="G2556" s="15" t="n"/>
      <c r="H2556" s="14" t="n"/>
      <c r="I2556" s="5" t="n"/>
      <c r="J2556" s="6">
        <f>IF(AND(B2556&amp;""="",F2556&amp;""=""),"",IFERROR(INDEX('المنتجات'!$B$5:$B$204,MATCH($F2556,'المنتجات'!$A$5:$A$204,0))&amp;"",""))</f>
        <v/>
      </c>
      <c r="K2556" s="18">
        <f>IF(AND(B2556&amp;""="",F2556&amp;""=""),"",IFERROR(INDEX('المنتجات'!$D$5:$D$204,MATCH($F2556,'المنتجات'!$A$5:$A$204,0))*G2556-H2556,0))</f>
        <v/>
      </c>
      <c r="L2556" s="18">
        <f>IF(AND(B2556&amp;""="",F2556&amp;""=""),"",IF(I2556="تم التسليم",IFERROR(INDEX('المحافظات'!$B$5:$B$44,MATCH($E2556,'المحافظات'!$A$5:$A$44,0)),0),0))</f>
        <v/>
      </c>
      <c r="M2556" s="18">
        <f>IF(AND(B2556&amp;""="",F2556&amp;""=""),"",IFERROR(INDEX('المنتجات'!$C$5:$C$204,MATCH($F2556,'المنتجات'!$A$5:$A$204,0))*G2556,0))</f>
        <v/>
      </c>
      <c r="N2556" s="18">
        <f>IF(AND(B2556&amp;""="",F2556&amp;""=""),"",IF(I2556="تم التسليم",IFERROR(INDEX('المحافظات'!$C$5:$C$44,MATCH($E2556,'المحافظات'!$A$5:$A$44,0)),0),IF(I2556="مرتجع",IFERROR(INDEX('المحافظات'!$D$5:$D$44,MATCH($E2556,'المحافظات'!$A$5:$A$44,0)),0),0)))</f>
        <v/>
      </c>
      <c r="O2556" s="18">
        <f>IF(AND(B2556&amp;""="",F2556&amp;""=""),"",IF(I2556="تم التسليم",K2556+L2556-M2556-N2556,IF(I2556="مرتجع",-N2556,IF(I2556="ملغي",0,""))))</f>
        <v/>
      </c>
      <c r="P2556" s="6">
        <f>IF(AND(B2556&amp;""="",F2556&amp;""=""),"",IF(NOT(ISNUMBER(MATCH(F2556,'المنتجات'!$A$5:$A$204,0))),"كود المنتج غير معروف",IF(NOT(ISNUMBER(MATCH(E2556,'المحافظات'!$A$5:$A$44,0))),"المنطقة غير معروفة",IF(K2556&lt;0,"الخصم أكبر من قيمة الطلب",IF(I2556&amp;""="","اكتب الحالة","")))))</f>
        <v/>
      </c>
    </row>
    <row r="2557">
      <c r="A2557" s="17" t="n"/>
      <c r="B2557" s="5" t="n"/>
      <c r="C2557" s="5" t="n"/>
      <c r="D2557" s="13" t="n"/>
      <c r="E2557" s="5" t="n"/>
      <c r="F2557" s="5" t="n"/>
      <c r="G2557" s="15" t="n"/>
      <c r="H2557" s="14" t="n"/>
      <c r="I2557" s="5" t="n"/>
      <c r="J2557" s="6">
        <f>IF(AND(B2557&amp;""="",F2557&amp;""=""),"",IFERROR(INDEX('المنتجات'!$B$5:$B$204,MATCH($F2557,'المنتجات'!$A$5:$A$204,0))&amp;"",""))</f>
        <v/>
      </c>
      <c r="K2557" s="18">
        <f>IF(AND(B2557&amp;""="",F2557&amp;""=""),"",IFERROR(INDEX('المنتجات'!$D$5:$D$204,MATCH($F2557,'المنتجات'!$A$5:$A$204,0))*G2557-H2557,0))</f>
        <v/>
      </c>
      <c r="L2557" s="18">
        <f>IF(AND(B2557&amp;""="",F2557&amp;""=""),"",IF(I2557="تم التسليم",IFERROR(INDEX('المحافظات'!$B$5:$B$44,MATCH($E2557,'المحافظات'!$A$5:$A$44,0)),0),0))</f>
        <v/>
      </c>
      <c r="M2557" s="18">
        <f>IF(AND(B2557&amp;""="",F2557&amp;""=""),"",IFERROR(INDEX('المنتجات'!$C$5:$C$204,MATCH($F2557,'المنتجات'!$A$5:$A$204,0))*G2557,0))</f>
        <v/>
      </c>
      <c r="N2557" s="18">
        <f>IF(AND(B2557&amp;""="",F2557&amp;""=""),"",IF(I2557="تم التسليم",IFERROR(INDEX('المحافظات'!$C$5:$C$44,MATCH($E2557,'المحافظات'!$A$5:$A$44,0)),0),IF(I2557="مرتجع",IFERROR(INDEX('المحافظات'!$D$5:$D$44,MATCH($E2557,'المحافظات'!$A$5:$A$44,0)),0),0)))</f>
        <v/>
      </c>
      <c r="O2557" s="18">
        <f>IF(AND(B2557&amp;""="",F2557&amp;""=""),"",IF(I2557="تم التسليم",K2557+L2557-M2557-N2557,IF(I2557="مرتجع",-N2557,IF(I2557="ملغي",0,""))))</f>
        <v/>
      </c>
      <c r="P2557" s="6">
        <f>IF(AND(B2557&amp;""="",F2557&amp;""=""),"",IF(NOT(ISNUMBER(MATCH(F2557,'المنتجات'!$A$5:$A$204,0))),"كود المنتج غير معروف",IF(NOT(ISNUMBER(MATCH(E2557,'المحافظات'!$A$5:$A$44,0))),"المنطقة غير معروفة",IF(K2557&lt;0,"الخصم أكبر من قيمة الطلب",IF(I2557&amp;""="","اكتب الحالة","")))))</f>
        <v/>
      </c>
    </row>
    <row r="2558">
      <c r="A2558" s="17" t="n"/>
      <c r="B2558" s="5" t="n"/>
      <c r="C2558" s="5" t="n"/>
      <c r="D2558" s="13" t="n"/>
      <c r="E2558" s="5" t="n"/>
      <c r="F2558" s="5" t="n"/>
      <c r="G2558" s="15" t="n"/>
      <c r="H2558" s="14" t="n"/>
      <c r="I2558" s="5" t="n"/>
      <c r="J2558" s="6">
        <f>IF(AND(B2558&amp;""="",F2558&amp;""=""),"",IFERROR(INDEX('المنتجات'!$B$5:$B$204,MATCH($F2558,'المنتجات'!$A$5:$A$204,0))&amp;"",""))</f>
        <v/>
      </c>
      <c r="K2558" s="18">
        <f>IF(AND(B2558&amp;""="",F2558&amp;""=""),"",IFERROR(INDEX('المنتجات'!$D$5:$D$204,MATCH($F2558,'المنتجات'!$A$5:$A$204,0))*G2558-H2558,0))</f>
        <v/>
      </c>
      <c r="L2558" s="18">
        <f>IF(AND(B2558&amp;""="",F2558&amp;""=""),"",IF(I2558="تم التسليم",IFERROR(INDEX('المحافظات'!$B$5:$B$44,MATCH($E2558,'المحافظات'!$A$5:$A$44,0)),0),0))</f>
        <v/>
      </c>
      <c r="M2558" s="18">
        <f>IF(AND(B2558&amp;""="",F2558&amp;""=""),"",IFERROR(INDEX('المنتجات'!$C$5:$C$204,MATCH($F2558,'المنتجات'!$A$5:$A$204,0))*G2558,0))</f>
        <v/>
      </c>
      <c r="N2558" s="18">
        <f>IF(AND(B2558&amp;""="",F2558&amp;""=""),"",IF(I2558="تم التسليم",IFERROR(INDEX('المحافظات'!$C$5:$C$44,MATCH($E2558,'المحافظات'!$A$5:$A$44,0)),0),IF(I2558="مرتجع",IFERROR(INDEX('المحافظات'!$D$5:$D$44,MATCH($E2558,'المحافظات'!$A$5:$A$44,0)),0),0)))</f>
        <v/>
      </c>
      <c r="O2558" s="18">
        <f>IF(AND(B2558&amp;""="",F2558&amp;""=""),"",IF(I2558="تم التسليم",K2558+L2558-M2558-N2558,IF(I2558="مرتجع",-N2558,IF(I2558="ملغي",0,""))))</f>
        <v/>
      </c>
      <c r="P2558" s="6">
        <f>IF(AND(B2558&amp;""="",F2558&amp;""=""),"",IF(NOT(ISNUMBER(MATCH(F2558,'المنتجات'!$A$5:$A$204,0))),"كود المنتج غير معروف",IF(NOT(ISNUMBER(MATCH(E2558,'المحافظات'!$A$5:$A$44,0))),"المنطقة غير معروفة",IF(K2558&lt;0,"الخصم أكبر من قيمة الطلب",IF(I2558&amp;""="","اكتب الحالة","")))))</f>
        <v/>
      </c>
    </row>
    <row r="2559">
      <c r="A2559" s="17" t="n"/>
      <c r="B2559" s="5" t="n"/>
      <c r="C2559" s="5" t="n"/>
      <c r="D2559" s="13" t="n"/>
      <c r="E2559" s="5" t="n"/>
      <c r="F2559" s="5" t="n"/>
      <c r="G2559" s="15" t="n"/>
      <c r="H2559" s="14" t="n"/>
      <c r="I2559" s="5" t="n"/>
      <c r="J2559" s="6">
        <f>IF(AND(B2559&amp;""="",F2559&amp;""=""),"",IFERROR(INDEX('المنتجات'!$B$5:$B$204,MATCH($F2559,'المنتجات'!$A$5:$A$204,0))&amp;"",""))</f>
        <v/>
      </c>
      <c r="K2559" s="18">
        <f>IF(AND(B2559&amp;""="",F2559&amp;""=""),"",IFERROR(INDEX('المنتجات'!$D$5:$D$204,MATCH($F2559,'المنتجات'!$A$5:$A$204,0))*G2559-H2559,0))</f>
        <v/>
      </c>
      <c r="L2559" s="18">
        <f>IF(AND(B2559&amp;""="",F2559&amp;""=""),"",IF(I2559="تم التسليم",IFERROR(INDEX('المحافظات'!$B$5:$B$44,MATCH($E2559,'المحافظات'!$A$5:$A$44,0)),0),0))</f>
        <v/>
      </c>
      <c r="M2559" s="18">
        <f>IF(AND(B2559&amp;""="",F2559&amp;""=""),"",IFERROR(INDEX('المنتجات'!$C$5:$C$204,MATCH($F2559,'المنتجات'!$A$5:$A$204,0))*G2559,0))</f>
        <v/>
      </c>
      <c r="N2559" s="18">
        <f>IF(AND(B2559&amp;""="",F2559&amp;""=""),"",IF(I2559="تم التسليم",IFERROR(INDEX('المحافظات'!$C$5:$C$44,MATCH($E2559,'المحافظات'!$A$5:$A$44,0)),0),IF(I2559="مرتجع",IFERROR(INDEX('المحافظات'!$D$5:$D$44,MATCH($E2559,'المحافظات'!$A$5:$A$44,0)),0),0)))</f>
        <v/>
      </c>
      <c r="O2559" s="18">
        <f>IF(AND(B2559&amp;""="",F2559&amp;""=""),"",IF(I2559="تم التسليم",K2559+L2559-M2559-N2559,IF(I2559="مرتجع",-N2559,IF(I2559="ملغي",0,""))))</f>
        <v/>
      </c>
      <c r="P2559" s="6">
        <f>IF(AND(B2559&amp;""="",F2559&amp;""=""),"",IF(NOT(ISNUMBER(MATCH(F2559,'المنتجات'!$A$5:$A$204,0))),"كود المنتج غير معروف",IF(NOT(ISNUMBER(MATCH(E2559,'المحافظات'!$A$5:$A$44,0))),"المنطقة غير معروفة",IF(K2559&lt;0,"الخصم أكبر من قيمة الطلب",IF(I2559&amp;""="","اكتب الحالة","")))))</f>
        <v/>
      </c>
    </row>
    <row r="2560">
      <c r="A2560" s="17" t="n"/>
      <c r="B2560" s="5" t="n"/>
      <c r="C2560" s="5" t="n"/>
      <c r="D2560" s="13" t="n"/>
      <c r="E2560" s="5" t="n"/>
      <c r="F2560" s="5" t="n"/>
      <c r="G2560" s="15" t="n"/>
      <c r="H2560" s="14" t="n"/>
      <c r="I2560" s="5" t="n"/>
      <c r="J2560" s="6">
        <f>IF(AND(B2560&amp;""="",F2560&amp;""=""),"",IFERROR(INDEX('المنتجات'!$B$5:$B$204,MATCH($F2560,'المنتجات'!$A$5:$A$204,0))&amp;"",""))</f>
        <v/>
      </c>
      <c r="K2560" s="18">
        <f>IF(AND(B2560&amp;""="",F2560&amp;""=""),"",IFERROR(INDEX('المنتجات'!$D$5:$D$204,MATCH($F2560,'المنتجات'!$A$5:$A$204,0))*G2560-H2560,0))</f>
        <v/>
      </c>
      <c r="L2560" s="18">
        <f>IF(AND(B2560&amp;""="",F2560&amp;""=""),"",IF(I2560="تم التسليم",IFERROR(INDEX('المحافظات'!$B$5:$B$44,MATCH($E2560,'المحافظات'!$A$5:$A$44,0)),0),0))</f>
        <v/>
      </c>
      <c r="M2560" s="18">
        <f>IF(AND(B2560&amp;""="",F2560&amp;""=""),"",IFERROR(INDEX('المنتجات'!$C$5:$C$204,MATCH($F2560,'المنتجات'!$A$5:$A$204,0))*G2560,0))</f>
        <v/>
      </c>
      <c r="N2560" s="18">
        <f>IF(AND(B2560&amp;""="",F2560&amp;""=""),"",IF(I2560="تم التسليم",IFERROR(INDEX('المحافظات'!$C$5:$C$44,MATCH($E2560,'المحافظات'!$A$5:$A$44,0)),0),IF(I2560="مرتجع",IFERROR(INDEX('المحافظات'!$D$5:$D$44,MATCH($E2560,'المحافظات'!$A$5:$A$44,0)),0),0)))</f>
        <v/>
      </c>
      <c r="O2560" s="18">
        <f>IF(AND(B2560&amp;""="",F2560&amp;""=""),"",IF(I2560="تم التسليم",K2560+L2560-M2560-N2560,IF(I2560="مرتجع",-N2560,IF(I2560="ملغي",0,""))))</f>
        <v/>
      </c>
      <c r="P2560" s="6">
        <f>IF(AND(B2560&amp;""="",F2560&amp;""=""),"",IF(NOT(ISNUMBER(MATCH(F2560,'المنتجات'!$A$5:$A$204,0))),"كود المنتج غير معروف",IF(NOT(ISNUMBER(MATCH(E2560,'المحافظات'!$A$5:$A$44,0))),"المنطقة غير معروفة",IF(K2560&lt;0,"الخصم أكبر من قيمة الطلب",IF(I2560&amp;""="","اكتب الحالة","")))))</f>
        <v/>
      </c>
    </row>
    <row r="2561">
      <c r="A2561" s="17" t="n"/>
      <c r="B2561" s="5" t="n"/>
      <c r="C2561" s="5" t="n"/>
      <c r="D2561" s="13" t="n"/>
      <c r="E2561" s="5" t="n"/>
      <c r="F2561" s="5" t="n"/>
      <c r="G2561" s="15" t="n"/>
      <c r="H2561" s="14" t="n"/>
      <c r="I2561" s="5" t="n"/>
      <c r="J2561" s="6">
        <f>IF(AND(B2561&amp;""="",F2561&amp;""=""),"",IFERROR(INDEX('المنتجات'!$B$5:$B$204,MATCH($F2561,'المنتجات'!$A$5:$A$204,0))&amp;"",""))</f>
        <v/>
      </c>
      <c r="K2561" s="18">
        <f>IF(AND(B2561&amp;""="",F2561&amp;""=""),"",IFERROR(INDEX('المنتجات'!$D$5:$D$204,MATCH($F2561,'المنتجات'!$A$5:$A$204,0))*G2561-H2561,0))</f>
        <v/>
      </c>
      <c r="L2561" s="18">
        <f>IF(AND(B2561&amp;""="",F2561&amp;""=""),"",IF(I2561="تم التسليم",IFERROR(INDEX('المحافظات'!$B$5:$B$44,MATCH($E2561,'المحافظات'!$A$5:$A$44,0)),0),0))</f>
        <v/>
      </c>
      <c r="M2561" s="18">
        <f>IF(AND(B2561&amp;""="",F2561&amp;""=""),"",IFERROR(INDEX('المنتجات'!$C$5:$C$204,MATCH($F2561,'المنتجات'!$A$5:$A$204,0))*G2561,0))</f>
        <v/>
      </c>
      <c r="N2561" s="18">
        <f>IF(AND(B2561&amp;""="",F2561&amp;""=""),"",IF(I2561="تم التسليم",IFERROR(INDEX('المحافظات'!$C$5:$C$44,MATCH($E2561,'المحافظات'!$A$5:$A$44,0)),0),IF(I2561="مرتجع",IFERROR(INDEX('المحافظات'!$D$5:$D$44,MATCH($E2561,'المحافظات'!$A$5:$A$44,0)),0),0)))</f>
        <v/>
      </c>
      <c r="O2561" s="18">
        <f>IF(AND(B2561&amp;""="",F2561&amp;""=""),"",IF(I2561="تم التسليم",K2561+L2561-M2561-N2561,IF(I2561="مرتجع",-N2561,IF(I2561="ملغي",0,""))))</f>
        <v/>
      </c>
      <c r="P2561" s="6">
        <f>IF(AND(B2561&amp;""="",F2561&amp;""=""),"",IF(NOT(ISNUMBER(MATCH(F2561,'المنتجات'!$A$5:$A$204,0))),"كود المنتج غير معروف",IF(NOT(ISNUMBER(MATCH(E2561,'المحافظات'!$A$5:$A$44,0))),"المنطقة غير معروفة",IF(K2561&lt;0,"الخصم أكبر من قيمة الطلب",IF(I2561&amp;""="","اكتب الحالة","")))))</f>
        <v/>
      </c>
    </row>
    <row r="2562">
      <c r="A2562" s="17" t="n"/>
      <c r="B2562" s="5" t="n"/>
      <c r="C2562" s="5" t="n"/>
      <c r="D2562" s="13" t="n"/>
      <c r="E2562" s="5" t="n"/>
      <c r="F2562" s="5" t="n"/>
      <c r="G2562" s="15" t="n"/>
      <c r="H2562" s="14" t="n"/>
      <c r="I2562" s="5" t="n"/>
      <c r="J2562" s="6">
        <f>IF(AND(B2562&amp;""="",F2562&amp;""=""),"",IFERROR(INDEX('المنتجات'!$B$5:$B$204,MATCH($F2562,'المنتجات'!$A$5:$A$204,0))&amp;"",""))</f>
        <v/>
      </c>
      <c r="K2562" s="18">
        <f>IF(AND(B2562&amp;""="",F2562&amp;""=""),"",IFERROR(INDEX('المنتجات'!$D$5:$D$204,MATCH($F2562,'المنتجات'!$A$5:$A$204,0))*G2562-H2562,0))</f>
        <v/>
      </c>
      <c r="L2562" s="18">
        <f>IF(AND(B2562&amp;""="",F2562&amp;""=""),"",IF(I2562="تم التسليم",IFERROR(INDEX('المحافظات'!$B$5:$B$44,MATCH($E2562,'المحافظات'!$A$5:$A$44,0)),0),0))</f>
        <v/>
      </c>
      <c r="M2562" s="18">
        <f>IF(AND(B2562&amp;""="",F2562&amp;""=""),"",IFERROR(INDEX('المنتجات'!$C$5:$C$204,MATCH($F2562,'المنتجات'!$A$5:$A$204,0))*G2562,0))</f>
        <v/>
      </c>
      <c r="N2562" s="18">
        <f>IF(AND(B2562&amp;""="",F2562&amp;""=""),"",IF(I2562="تم التسليم",IFERROR(INDEX('المحافظات'!$C$5:$C$44,MATCH($E2562,'المحافظات'!$A$5:$A$44,0)),0),IF(I2562="مرتجع",IFERROR(INDEX('المحافظات'!$D$5:$D$44,MATCH($E2562,'المحافظات'!$A$5:$A$44,0)),0),0)))</f>
        <v/>
      </c>
      <c r="O2562" s="18">
        <f>IF(AND(B2562&amp;""="",F2562&amp;""=""),"",IF(I2562="تم التسليم",K2562+L2562-M2562-N2562,IF(I2562="مرتجع",-N2562,IF(I2562="ملغي",0,""))))</f>
        <v/>
      </c>
      <c r="P2562" s="6">
        <f>IF(AND(B2562&amp;""="",F2562&amp;""=""),"",IF(NOT(ISNUMBER(MATCH(F2562,'المنتجات'!$A$5:$A$204,0))),"كود المنتج غير معروف",IF(NOT(ISNUMBER(MATCH(E2562,'المحافظات'!$A$5:$A$44,0))),"المنطقة غير معروفة",IF(K2562&lt;0,"الخصم أكبر من قيمة الطلب",IF(I2562&amp;""="","اكتب الحالة","")))))</f>
        <v/>
      </c>
    </row>
    <row r="2563">
      <c r="A2563" s="17" t="n"/>
      <c r="B2563" s="5" t="n"/>
      <c r="C2563" s="5" t="n"/>
      <c r="D2563" s="13" t="n"/>
      <c r="E2563" s="5" t="n"/>
      <c r="F2563" s="5" t="n"/>
      <c r="G2563" s="15" t="n"/>
      <c r="H2563" s="14" t="n"/>
      <c r="I2563" s="5" t="n"/>
      <c r="J2563" s="6">
        <f>IF(AND(B2563&amp;""="",F2563&amp;""=""),"",IFERROR(INDEX('المنتجات'!$B$5:$B$204,MATCH($F2563,'المنتجات'!$A$5:$A$204,0))&amp;"",""))</f>
        <v/>
      </c>
      <c r="K2563" s="18">
        <f>IF(AND(B2563&amp;""="",F2563&amp;""=""),"",IFERROR(INDEX('المنتجات'!$D$5:$D$204,MATCH($F2563,'المنتجات'!$A$5:$A$204,0))*G2563-H2563,0))</f>
        <v/>
      </c>
      <c r="L2563" s="18">
        <f>IF(AND(B2563&amp;""="",F2563&amp;""=""),"",IF(I2563="تم التسليم",IFERROR(INDEX('المحافظات'!$B$5:$B$44,MATCH($E2563,'المحافظات'!$A$5:$A$44,0)),0),0))</f>
        <v/>
      </c>
      <c r="M2563" s="18">
        <f>IF(AND(B2563&amp;""="",F2563&amp;""=""),"",IFERROR(INDEX('المنتجات'!$C$5:$C$204,MATCH($F2563,'المنتجات'!$A$5:$A$204,0))*G2563,0))</f>
        <v/>
      </c>
      <c r="N2563" s="18">
        <f>IF(AND(B2563&amp;""="",F2563&amp;""=""),"",IF(I2563="تم التسليم",IFERROR(INDEX('المحافظات'!$C$5:$C$44,MATCH($E2563,'المحافظات'!$A$5:$A$44,0)),0),IF(I2563="مرتجع",IFERROR(INDEX('المحافظات'!$D$5:$D$44,MATCH($E2563,'المحافظات'!$A$5:$A$44,0)),0),0)))</f>
        <v/>
      </c>
      <c r="O2563" s="18">
        <f>IF(AND(B2563&amp;""="",F2563&amp;""=""),"",IF(I2563="تم التسليم",K2563+L2563-M2563-N2563,IF(I2563="مرتجع",-N2563,IF(I2563="ملغي",0,""))))</f>
        <v/>
      </c>
      <c r="P2563" s="6">
        <f>IF(AND(B2563&amp;""="",F2563&amp;""=""),"",IF(NOT(ISNUMBER(MATCH(F2563,'المنتجات'!$A$5:$A$204,0))),"كود المنتج غير معروف",IF(NOT(ISNUMBER(MATCH(E2563,'المحافظات'!$A$5:$A$44,0))),"المنطقة غير معروفة",IF(K2563&lt;0,"الخصم أكبر من قيمة الطلب",IF(I2563&amp;""="","اكتب الحالة","")))))</f>
        <v/>
      </c>
    </row>
    <row r="2564">
      <c r="A2564" s="17" t="n"/>
      <c r="B2564" s="5" t="n"/>
      <c r="C2564" s="5" t="n"/>
      <c r="D2564" s="13" t="n"/>
      <c r="E2564" s="5" t="n"/>
      <c r="F2564" s="5" t="n"/>
      <c r="G2564" s="15" t="n"/>
      <c r="H2564" s="14" t="n"/>
      <c r="I2564" s="5" t="n"/>
      <c r="J2564" s="6">
        <f>IF(AND(B2564&amp;""="",F2564&amp;""=""),"",IFERROR(INDEX('المنتجات'!$B$5:$B$204,MATCH($F2564,'المنتجات'!$A$5:$A$204,0))&amp;"",""))</f>
        <v/>
      </c>
      <c r="K2564" s="18">
        <f>IF(AND(B2564&amp;""="",F2564&amp;""=""),"",IFERROR(INDEX('المنتجات'!$D$5:$D$204,MATCH($F2564,'المنتجات'!$A$5:$A$204,0))*G2564-H2564,0))</f>
        <v/>
      </c>
      <c r="L2564" s="18">
        <f>IF(AND(B2564&amp;""="",F2564&amp;""=""),"",IF(I2564="تم التسليم",IFERROR(INDEX('المحافظات'!$B$5:$B$44,MATCH($E2564,'المحافظات'!$A$5:$A$44,0)),0),0))</f>
        <v/>
      </c>
      <c r="M2564" s="18">
        <f>IF(AND(B2564&amp;""="",F2564&amp;""=""),"",IFERROR(INDEX('المنتجات'!$C$5:$C$204,MATCH($F2564,'المنتجات'!$A$5:$A$204,0))*G2564,0))</f>
        <v/>
      </c>
      <c r="N2564" s="18">
        <f>IF(AND(B2564&amp;""="",F2564&amp;""=""),"",IF(I2564="تم التسليم",IFERROR(INDEX('المحافظات'!$C$5:$C$44,MATCH($E2564,'المحافظات'!$A$5:$A$44,0)),0),IF(I2564="مرتجع",IFERROR(INDEX('المحافظات'!$D$5:$D$44,MATCH($E2564,'المحافظات'!$A$5:$A$44,0)),0),0)))</f>
        <v/>
      </c>
      <c r="O2564" s="18">
        <f>IF(AND(B2564&amp;""="",F2564&amp;""=""),"",IF(I2564="تم التسليم",K2564+L2564-M2564-N2564,IF(I2564="مرتجع",-N2564,IF(I2564="ملغي",0,""))))</f>
        <v/>
      </c>
      <c r="P2564" s="6">
        <f>IF(AND(B2564&amp;""="",F2564&amp;""=""),"",IF(NOT(ISNUMBER(MATCH(F2564,'المنتجات'!$A$5:$A$204,0))),"كود المنتج غير معروف",IF(NOT(ISNUMBER(MATCH(E2564,'المحافظات'!$A$5:$A$44,0))),"المنطقة غير معروفة",IF(K2564&lt;0,"الخصم أكبر من قيمة الطلب",IF(I2564&amp;""="","اكتب الحالة","")))))</f>
        <v/>
      </c>
    </row>
    <row r="2565">
      <c r="A2565" s="17" t="n"/>
      <c r="B2565" s="5" t="n"/>
      <c r="C2565" s="5" t="n"/>
      <c r="D2565" s="13" t="n"/>
      <c r="E2565" s="5" t="n"/>
      <c r="F2565" s="5" t="n"/>
      <c r="G2565" s="15" t="n"/>
      <c r="H2565" s="14" t="n"/>
      <c r="I2565" s="5" t="n"/>
      <c r="J2565" s="6">
        <f>IF(AND(B2565&amp;""="",F2565&amp;""=""),"",IFERROR(INDEX('المنتجات'!$B$5:$B$204,MATCH($F2565,'المنتجات'!$A$5:$A$204,0))&amp;"",""))</f>
        <v/>
      </c>
      <c r="K2565" s="18">
        <f>IF(AND(B2565&amp;""="",F2565&amp;""=""),"",IFERROR(INDEX('المنتجات'!$D$5:$D$204,MATCH($F2565,'المنتجات'!$A$5:$A$204,0))*G2565-H2565,0))</f>
        <v/>
      </c>
      <c r="L2565" s="18">
        <f>IF(AND(B2565&amp;""="",F2565&amp;""=""),"",IF(I2565="تم التسليم",IFERROR(INDEX('المحافظات'!$B$5:$B$44,MATCH($E2565,'المحافظات'!$A$5:$A$44,0)),0),0))</f>
        <v/>
      </c>
      <c r="M2565" s="18">
        <f>IF(AND(B2565&amp;""="",F2565&amp;""=""),"",IFERROR(INDEX('المنتجات'!$C$5:$C$204,MATCH($F2565,'المنتجات'!$A$5:$A$204,0))*G2565,0))</f>
        <v/>
      </c>
      <c r="N2565" s="18">
        <f>IF(AND(B2565&amp;""="",F2565&amp;""=""),"",IF(I2565="تم التسليم",IFERROR(INDEX('المحافظات'!$C$5:$C$44,MATCH($E2565,'المحافظات'!$A$5:$A$44,0)),0),IF(I2565="مرتجع",IFERROR(INDEX('المحافظات'!$D$5:$D$44,MATCH($E2565,'المحافظات'!$A$5:$A$44,0)),0),0)))</f>
        <v/>
      </c>
      <c r="O2565" s="18">
        <f>IF(AND(B2565&amp;""="",F2565&amp;""=""),"",IF(I2565="تم التسليم",K2565+L2565-M2565-N2565,IF(I2565="مرتجع",-N2565,IF(I2565="ملغي",0,""))))</f>
        <v/>
      </c>
      <c r="P2565" s="6">
        <f>IF(AND(B2565&amp;""="",F2565&amp;""=""),"",IF(NOT(ISNUMBER(MATCH(F2565,'المنتجات'!$A$5:$A$204,0))),"كود المنتج غير معروف",IF(NOT(ISNUMBER(MATCH(E2565,'المحافظات'!$A$5:$A$44,0))),"المنطقة غير معروفة",IF(K2565&lt;0,"الخصم أكبر من قيمة الطلب",IF(I2565&amp;""="","اكتب الحالة","")))))</f>
        <v/>
      </c>
    </row>
    <row r="2566">
      <c r="A2566" s="17" t="n"/>
      <c r="B2566" s="5" t="n"/>
      <c r="C2566" s="5" t="n"/>
      <c r="D2566" s="13" t="n"/>
      <c r="E2566" s="5" t="n"/>
      <c r="F2566" s="5" t="n"/>
      <c r="G2566" s="15" t="n"/>
      <c r="H2566" s="14" t="n"/>
      <c r="I2566" s="5" t="n"/>
      <c r="J2566" s="6">
        <f>IF(AND(B2566&amp;""="",F2566&amp;""=""),"",IFERROR(INDEX('المنتجات'!$B$5:$B$204,MATCH($F2566,'المنتجات'!$A$5:$A$204,0))&amp;"",""))</f>
        <v/>
      </c>
      <c r="K2566" s="18">
        <f>IF(AND(B2566&amp;""="",F2566&amp;""=""),"",IFERROR(INDEX('المنتجات'!$D$5:$D$204,MATCH($F2566,'المنتجات'!$A$5:$A$204,0))*G2566-H2566,0))</f>
        <v/>
      </c>
      <c r="L2566" s="18">
        <f>IF(AND(B2566&amp;""="",F2566&amp;""=""),"",IF(I2566="تم التسليم",IFERROR(INDEX('المحافظات'!$B$5:$B$44,MATCH($E2566,'المحافظات'!$A$5:$A$44,0)),0),0))</f>
        <v/>
      </c>
      <c r="M2566" s="18">
        <f>IF(AND(B2566&amp;""="",F2566&amp;""=""),"",IFERROR(INDEX('المنتجات'!$C$5:$C$204,MATCH($F2566,'المنتجات'!$A$5:$A$204,0))*G2566,0))</f>
        <v/>
      </c>
      <c r="N2566" s="18">
        <f>IF(AND(B2566&amp;""="",F2566&amp;""=""),"",IF(I2566="تم التسليم",IFERROR(INDEX('المحافظات'!$C$5:$C$44,MATCH($E2566,'المحافظات'!$A$5:$A$44,0)),0),IF(I2566="مرتجع",IFERROR(INDEX('المحافظات'!$D$5:$D$44,MATCH($E2566,'المحافظات'!$A$5:$A$44,0)),0),0)))</f>
        <v/>
      </c>
      <c r="O2566" s="18">
        <f>IF(AND(B2566&amp;""="",F2566&amp;""=""),"",IF(I2566="تم التسليم",K2566+L2566-M2566-N2566,IF(I2566="مرتجع",-N2566,IF(I2566="ملغي",0,""))))</f>
        <v/>
      </c>
      <c r="P2566" s="6">
        <f>IF(AND(B2566&amp;""="",F2566&amp;""=""),"",IF(NOT(ISNUMBER(MATCH(F2566,'المنتجات'!$A$5:$A$204,0))),"كود المنتج غير معروف",IF(NOT(ISNUMBER(MATCH(E2566,'المحافظات'!$A$5:$A$44,0))),"المنطقة غير معروفة",IF(K2566&lt;0,"الخصم أكبر من قيمة الطلب",IF(I2566&amp;""="","اكتب الحالة","")))))</f>
        <v/>
      </c>
    </row>
    <row r="2567">
      <c r="A2567" s="17" t="n"/>
      <c r="B2567" s="5" t="n"/>
      <c r="C2567" s="5" t="n"/>
      <c r="D2567" s="13" t="n"/>
      <c r="E2567" s="5" t="n"/>
      <c r="F2567" s="5" t="n"/>
      <c r="G2567" s="15" t="n"/>
      <c r="H2567" s="14" t="n"/>
      <c r="I2567" s="5" t="n"/>
      <c r="J2567" s="6">
        <f>IF(AND(B2567&amp;""="",F2567&amp;""=""),"",IFERROR(INDEX('المنتجات'!$B$5:$B$204,MATCH($F2567,'المنتجات'!$A$5:$A$204,0))&amp;"",""))</f>
        <v/>
      </c>
      <c r="K2567" s="18">
        <f>IF(AND(B2567&amp;""="",F2567&amp;""=""),"",IFERROR(INDEX('المنتجات'!$D$5:$D$204,MATCH($F2567,'المنتجات'!$A$5:$A$204,0))*G2567-H2567,0))</f>
        <v/>
      </c>
      <c r="L2567" s="18">
        <f>IF(AND(B2567&amp;""="",F2567&amp;""=""),"",IF(I2567="تم التسليم",IFERROR(INDEX('المحافظات'!$B$5:$B$44,MATCH($E2567,'المحافظات'!$A$5:$A$44,0)),0),0))</f>
        <v/>
      </c>
      <c r="M2567" s="18">
        <f>IF(AND(B2567&amp;""="",F2567&amp;""=""),"",IFERROR(INDEX('المنتجات'!$C$5:$C$204,MATCH($F2567,'المنتجات'!$A$5:$A$204,0))*G2567,0))</f>
        <v/>
      </c>
      <c r="N2567" s="18">
        <f>IF(AND(B2567&amp;""="",F2567&amp;""=""),"",IF(I2567="تم التسليم",IFERROR(INDEX('المحافظات'!$C$5:$C$44,MATCH($E2567,'المحافظات'!$A$5:$A$44,0)),0),IF(I2567="مرتجع",IFERROR(INDEX('المحافظات'!$D$5:$D$44,MATCH($E2567,'المحافظات'!$A$5:$A$44,0)),0),0)))</f>
        <v/>
      </c>
      <c r="O2567" s="18">
        <f>IF(AND(B2567&amp;""="",F2567&amp;""=""),"",IF(I2567="تم التسليم",K2567+L2567-M2567-N2567,IF(I2567="مرتجع",-N2567,IF(I2567="ملغي",0,""))))</f>
        <v/>
      </c>
      <c r="P2567" s="6">
        <f>IF(AND(B2567&amp;""="",F2567&amp;""=""),"",IF(NOT(ISNUMBER(MATCH(F2567,'المنتجات'!$A$5:$A$204,0))),"كود المنتج غير معروف",IF(NOT(ISNUMBER(MATCH(E2567,'المحافظات'!$A$5:$A$44,0))),"المنطقة غير معروفة",IF(K2567&lt;0,"الخصم أكبر من قيمة الطلب",IF(I2567&amp;""="","اكتب الحالة","")))))</f>
        <v/>
      </c>
    </row>
    <row r="2568">
      <c r="A2568" s="17" t="n"/>
      <c r="B2568" s="5" t="n"/>
      <c r="C2568" s="5" t="n"/>
      <c r="D2568" s="13" t="n"/>
      <c r="E2568" s="5" t="n"/>
      <c r="F2568" s="5" t="n"/>
      <c r="G2568" s="15" t="n"/>
      <c r="H2568" s="14" t="n"/>
      <c r="I2568" s="5" t="n"/>
      <c r="J2568" s="6">
        <f>IF(AND(B2568&amp;""="",F2568&amp;""=""),"",IFERROR(INDEX('المنتجات'!$B$5:$B$204,MATCH($F2568,'المنتجات'!$A$5:$A$204,0))&amp;"",""))</f>
        <v/>
      </c>
      <c r="K2568" s="18">
        <f>IF(AND(B2568&amp;""="",F2568&amp;""=""),"",IFERROR(INDEX('المنتجات'!$D$5:$D$204,MATCH($F2568,'المنتجات'!$A$5:$A$204,0))*G2568-H2568,0))</f>
        <v/>
      </c>
      <c r="L2568" s="18">
        <f>IF(AND(B2568&amp;""="",F2568&amp;""=""),"",IF(I2568="تم التسليم",IFERROR(INDEX('المحافظات'!$B$5:$B$44,MATCH($E2568,'المحافظات'!$A$5:$A$44,0)),0),0))</f>
        <v/>
      </c>
      <c r="M2568" s="18">
        <f>IF(AND(B2568&amp;""="",F2568&amp;""=""),"",IFERROR(INDEX('المنتجات'!$C$5:$C$204,MATCH($F2568,'المنتجات'!$A$5:$A$204,0))*G2568,0))</f>
        <v/>
      </c>
      <c r="N2568" s="18">
        <f>IF(AND(B2568&amp;""="",F2568&amp;""=""),"",IF(I2568="تم التسليم",IFERROR(INDEX('المحافظات'!$C$5:$C$44,MATCH($E2568,'المحافظات'!$A$5:$A$44,0)),0),IF(I2568="مرتجع",IFERROR(INDEX('المحافظات'!$D$5:$D$44,MATCH($E2568,'المحافظات'!$A$5:$A$44,0)),0),0)))</f>
        <v/>
      </c>
      <c r="O2568" s="18">
        <f>IF(AND(B2568&amp;""="",F2568&amp;""=""),"",IF(I2568="تم التسليم",K2568+L2568-M2568-N2568,IF(I2568="مرتجع",-N2568,IF(I2568="ملغي",0,""))))</f>
        <v/>
      </c>
      <c r="P2568" s="6">
        <f>IF(AND(B2568&amp;""="",F2568&amp;""=""),"",IF(NOT(ISNUMBER(MATCH(F2568,'المنتجات'!$A$5:$A$204,0))),"كود المنتج غير معروف",IF(NOT(ISNUMBER(MATCH(E2568,'المحافظات'!$A$5:$A$44,0))),"المنطقة غير معروفة",IF(K2568&lt;0,"الخصم أكبر من قيمة الطلب",IF(I2568&amp;""="","اكتب الحالة","")))))</f>
        <v/>
      </c>
    </row>
    <row r="2569">
      <c r="A2569" s="17" t="n"/>
      <c r="B2569" s="5" t="n"/>
      <c r="C2569" s="5" t="n"/>
      <c r="D2569" s="13" t="n"/>
      <c r="E2569" s="5" t="n"/>
      <c r="F2569" s="5" t="n"/>
      <c r="G2569" s="15" t="n"/>
      <c r="H2569" s="14" t="n"/>
      <c r="I2569" s="5" t="n"/>
      <c r="J2569" s="6">
        <f>IF(AND(B2569&amp;""="",F2569&amp;""=""),"",IFERROR(INDEX('المنتجات'!$B$5:$B$204,MATCH($F2569,'المنتجات'!$A$5:$A$204,0))&amp;"",""))</f>
        <v/>
      </c>
      <c r="K2569" s="18">
        <f>IF(AND(B2569&amp;""="",F2569&amp;""=""),"",IFERROR(INDEX('المنتجات'!$D$5:$D$204,MATCH($F2569,'المنتجات'!$A$5:$A$204,0))*G2569-H2569,0))</f>
        <v/>
      </c>
      <c r="L2569" s="18">
        <f>IF(AND(B2569&amp;""="",F2569&amp;""=""),"",IF(I2569="تم التسليم",IFERROR(INDEX('المحافظات'!$B$5:$B$44,MATCH($E2569,'المحافظات'!$A$5:$A$44,0)),0),0))</f>
        <v/>
      </c>
      <c r="M2569" s="18">
        <f>IF(AND(B2569&amp;""="",F2569&amp;""=""),"",IFERROR(INDEX('المنتجات'!$C$5:$C$204,MATCH($F2569,'المنتجات'!$A$5:$A$204,0))*G2569,0))</f>
        <v/>
      </c>
      <c r="N2569" s="18">
        <f>IF(AND(B2569&amp;""="",F2569&amp;""=""),"",IF(I2569="تم التسليم",IFERROR(INDEX('المحافظات'!$C$5:$C$44,MATCH($E2569,'المحافظات'!$A$5:$A$44,0)),0),IF(I2569="مرتجع",IFERROR(INDEX('المحافظات'!$D$5:$D$44,MATCH($E2569,'المحافظات'!$A$5:$A$44,0)),0),0)))</f>
        <v/>
      </c>
      <c r="O2569" s="18">
        <f>IF(AND(B2569&amp;""="",F2569&amp;""=""),"",IF(I2569="تم التسليم",K2569+L2569-M2569-N2569,IF(I2569="مرتجع",-N2569,IF(I2569="ملغي",0,""))))</f>
        <v/>
      </c>
      <c r="P2569" s="6">
        <f>IF(AND(B2569&amp;""="",F2569&amp;""=""),"",IF(NOT(ISNUMBER(MATCH(F2569,'المنتجات'!$A$5:$A$204,0))),"كود المنتج غير معروف",IF(NOT(ISNUMBER(MATCH(E2569,'المحافظات'!$A$5:$A$44,0))),"المنطقة غير معروفة",IF(K2569&lt;0,"الخصم أكبر من قيمة الطلب",IF(I2569&amp;""="","اكتب الحالة","")))))</f>
        <v/>
      </c>
    </row>
    <row r="2570">
      <c r="A2570" s="17" t="n"/>
      <c r="B2570" s="5" t="n"/>
      <c r="C2570" s="5" t="n"/>
      <c r="D2570" s="13" t="n"/>
      <c r="E2570" s="5" t="n"/>
      <c r="F2570" s="5" t="n"/>
      <c r="G2570" s="15" t="n"/>
      <c r="H2570" s="14" t="n"/>
      <c r="I2570" s="5" t="n"/>
      <c r="J2570" s="6">
        <f>IF(AND(B2570&amp;""="",F2570&amp;""=""),"",IFERROR(INDEX('المنتجات'!$B$5:$B$204,MATCH($F2570,'المنتجات'!$A$5:$A$204,0))&amp;"",""))</f>
        <v/>
      </c>
      <c r="K2570" s="18">
        <f>IF(AND(B2570&amp;""="",F2570&amp;""=""),"",IFERROR(INDEX('المنتجات'!$D$5:$D$204,MATCH($F2570,'المنتجات'!$A$5:$A$204,0))*G2570-H2570,0))</f>
        <v/>
      </c>
      <c r="L2570" s="18">
        <f>IF(AND(B2570&amp;""="",F2570&amp;""=""),"",IF(I2570="تم التسليم",IFERROR(INDEX('المحافظات'!$B$5:$B$44,MATCH($E2570,'المحافظات'!$A$5:$A$44,0)),0),0))</f>
        <v/>
      </c>
      <c r="M2570" s="18">
        <f>IF(AND(B2570&amp;""="",F2570&amp;""=""),"",IFERROR(INDEX('المنتجات'!$C$5:$C$204,MATCH($F2570,'المنتجات'!$A$5:$A$204,0))*G2570,0))</f>
        <v/>
      </c>
      <c r="N2570" s="18">
        <f>IF(AND(B2570&amp;""="",F2570&amp;""=""),"",IF(I2570="تم التسليم",IFERROR(INDEX('المحافظات'!$C$5:$C$44,MATCH($E2570,'المحافظات'!$A$5:$A$44,0)),0),IF(I2570="مرتجع",IFERROR(INDEX('المحافظات'!$D$5:$D$44,MATCH($E2570,'المحافظات'!$A$5:$A$44,0)),0),0)))</f>
        <v/>
      </c>
      <c r="O2570" s="18">
        <f>IF(AND(B2570&amp;""="",F2570&amp;""=""),"",IF(I2570="تم التسليم",K2570+L2570-M2570-N2570,IF(I2570="مرتجع",-N2570,IF(I2570="ملغي",0,""))))</f>
        <v/>
      </c>
      <c r="P2570" s="6">
        <f>IF(AND(B2570&amp;""="",F2570&amp;""=""),"",IF(NOT(ISNUMBER(MATCH(F2570,'المنتجات'!$A$5:$A$204,0))),"كود المنتج غير معروف",IF(NOT(ISNUMBER(MATCH(E2570,'المحافظات'!$A$5:$A$44,0))),"المنطقة غير معروفة",IF(K2570&lt;0,"الخصم أكبر من قيمة الطلب",IF(I2570&amp;""="","اكتب الحالة","")))))</f>
        <v/>
      </c>
    </row>
    <row r="2571">
      <c r="A2571" s="17" t="n"/>
      <c r="B2571" s="5" t="n"/>
      <c r="C2571" s="5" t="n"/>
      <c r="D2571" s="13" t="n"/>
      <c r="E2571" s="5" t="n"/>
      <c r="F2571" s="5" t="n"/>
      <c r="G2571" s="15" t="n"/>
      <c r="H2571" s="14" t="n"/>
      <c r="I2571" s="5" t="n"/>
      <c r="J2571" s="6">
        <f>IF(AND(B2571&amp;""="",F2571&amp;""=""),"",IFERROR(INDEX('المنتجات'!$B$5:$B$204,MATCH($F2571,'المنتجات'!$A$5:$A$204,0))&amp;"",""))</f>
        <v/>
      </c>
      <c r="K2571" s="18">
        <f>IF(AND(B2571&amp;""="",F2571&amp;""=""),"",IFERROR(INDEX('المنتجات'!$D$5:$D$204,MATCH($F2571,'المنتجات'!$A$5:$A$204,0))*G2571-H2571,0))</f>
        <v/>
      </c>
      <c r="L2571" s="18">
        <f>IF(AND(B2571&amp;""="",F2571&amp;""=""),"",IF(I2571="تم التسليم",IFERROR(INDEX('المحافظات'!$B$5:$B$44,MATCH($E2571,'المحافظات'!$A$5:$A$44,0)),0),0))</f>
        <v/>
      </c>
      <c r="M2571" s="18">
        <f>IF(AND(B2571&amp;""="",F2571&amp;""=""),"",IFERROR(INDEX('المنتجات'!$C$5:$C$204,MATCH($F2571,'المنتجات'!$A$5:$A$204,0))*G2571,0))</f>
        <v/>
      </c>
      <c r="N2571" s="18">
        <f>IF(AND(B2571&amp;""="",F2571&amp;""=""),"",IF(I2571="تم التسليم",IFERROR(INDEX('المحافظات'!$C$5:$C$44,MATCH($E2571,'المحافظات'!$A$5:$A$44,0)),0),IF(I2571="مرتجع",IFERROR(INDEX('المحافظات'!$D$5:$D$44,MATCH($E2571,'المحافظات'!$A$5:$A$44,0)),0),0)))</f>
        <v/>
      </c>
      <c r="O2571" s="18">
        <f>IF(AND(B2571&amp;""="",F2571&amp;""=""),"",IF(I2571="تم التسليم",K2571+L2571-M2571-N2571,IF(I2571="مرتجع",-N2571,IF(I2571="ملغي",0,""))))</f>
        <v/>
      </c>
      <c r="P2571" s="6">
        <f>IF(AND(B2571&amp;""="",F2571&amp;""=""),"",IF(NOT(ISNUMBER(MATCH(F2571,'المنتجات'!$A$5:$A$204,0))),"كود المنتج غير معروف",IF(NOT(ISNUMBER(MATCH(E2571,'المحافظات'!$A$5:$A$44,0))),"المنطقة غير معروفة",IF(K2571&lt;0,"الخصم أكبر من قيمة الطلب",IF(I2571&amp;""="","اكتب الحالة","")))))</f>
        <v/>
      </c>
    </row>
    <row r="2572">
      <c r="A2572" s="17" t="n"/>
      <c r="B2572" s="5" t="n"/>
      <c r="C2572" s="5" t="n"/>
      <c r="D2572" s="13" t="n"/>
      <c r="E2572" s="5" t="n"/>
      <c r="F2572" s="5" t="n"/>
      <c r="G2572" s="15" t="n"/>
      <c r="H2572" s="14" t="n"/>
      <c r="I2572" s="5" t="n"/>
      <c r="J2572" s="6">
        <f>IF(AND(B2572&amp;""="",F2572&amp;""=""),"",IFERROR(INDEX('المنتجات'!$B$5:$B$204,MATCH($F2572,'المنتجات'!$A$5:$A$204,0))&amp;"",""))</f>
        <v/>
      </c>
      <c r="K2572" s="18">
        <f>IF(AND(B2572&amp;""="",F2572&amp;""=""),"",IFERROR(INDEX('المنتجات'!$D$5:$D$204,MATCH($F2572,'المنتجات'!$A$5:$A$204,0))*G2572-H2572,0))</f>
        <v/>
      </c>
      <c r="L2572" s="18">
        <f>IF(AND(B2572&amp;""="",F2572&amp;""=""),"",IF(I2572="تم التسليم",IFERROR(INDEX('المحافظات'!$B$5:$B$44,MATCH($E2572,'المحافظات'!$A$5:$A$44,0)),0),0))</f>
        <v/>
      </c>
      <c r="M2572" s="18">
        <f>IF(AND(B2572&amp;""="",F2572&amp;""=""),"",IFERROR(INDEX('المنتجات'!$C$5:$C$204,MATCH($F2572,'المنتجات'!$A$5:$A$204,0))*G2572,0))</f>
        <v/>
      </c>
      <c r="N2572" s="18">
        <f>IF(AND(B2572&amp;""="",F2572&amp;""=""),"",IF(I2572="تم التسليم",IFERROR(INDEX('المحافظات'!$C$5:$C$44,MATCH($E2572,'المحافظات'!$A$5:$A$44,0)),0),IF(I2572="مرتجع",IFERROR(INDEX('المحافظات'!$D$5:$D$44,MATCH($E2572,'المحافظات'!$A$5:$A$44,0)),0),0)))</f>
        <v/>
      </c>
      <c r="O2572" s="18">
        <f>IF(AND(B2572&amp;""="",F2572&amp;""=""),"",IF(I2572="تم التسليم",K2572+L2572-M2572-N2572,IF(I2572="مرتجع",-N2572,IF(I2572="ملغي",0,""))))</f>
        <v/>
      </c>
      <c r="P2572" s="6">
        <f>IF(AND(B2572&amp;""="",F2572&amp;""=""),"",IF(NOT(ISNUMBER(MATCH(F2572,'المنتجات'!$A$5:$A$204,0))),"كود المنتج غير معروف",IF(NOT(ISNUMBER(MATCH(E2572,'المحافظات'!$A$5:$A$44,0))),"المنطقة غير معروفة",IF(K2572&lt;0,"الخصم أكبر من قيمة الطلب",IF(I2572&amp;""="","اكتب الحالة","")))))</f>
        <v/>
      </c>
    </row>
    <row r="2573">
      <c r="A2573" s="17" t="n"/>
      <c r="B2573" s="5" t="n"/>
      <c r="C2573" s="5" t="n"/>
      <c r="D2573" s="13" t="n"/>
      <c r="E2573" s="5" t="n"/>
      <c r="F2573" s="5" t="n"/>
      <c r="G2573" s="15" t="n"/>
      <c r="H2573" s="14" t="n"/>
      <c r="I2573" s="5" t="n"/>
      <c r="J2573" s="6">
        <f>IF(AND(B2573&amp;""="",F2573&amp;""=""),"",IFERROR(INDEX('المنتجات'!$B$5:$B$204,MATCH($F2573,'المنتجات'!$A$5:$A$204,0))&amp;"",""))</f>
        <v/>
      </c>
      <c r="K2573" s="18">
        <f>IF(AND(B2573&amp;""="",F2573&amp;""=""),"",IFERROR(INDEX('المنتجات'!$D$5:$D$204,MATCH($F2573,'المنتجات'!$A$5:$A$204,0))*G2573-H2573,0))</f>
        <v/>
      </c>
      <c r="L2573" s="18">
        <f>IF(AND(B2573&amp;""="",F2573&amp;""=""),"",IF(I2573="تم التسليم",IFERROR(INDEX('المحافظات'!$B$5:$B$44,MATCH($E2573,'المحافظات'!$A$5:$A$44,0)),0),0))</f>
        <v/>
      </c>
      <c r="M2573" s="18">
        <f>IF(AND(B2573&amp;""="",F2573&amp;""=""),"",IFERROR(INDEX('المنتجات'!$C$5:$C$204,MATCH($F2573,'المنتجات'!$A$5:$A$204,0))*G2573,0))</f>
        <v/>
      </c>
      <c r="N2573" s="18">
        <f>IF(AND(B2573&amp;""="",F2573&amp;""=""),"",IF(I2573="تم التسليم",IFERROR(INDEX('المحافظات'!$C$5:$C$44,MATCH($E2573,'المحافظات'!$A$5:$A$44,0)),0),IF(I2573="مرتجع",IFERROR(INDEX('المحافظات'!$D$5:$D$44,MATCH($E2573,'المحافظات'!$A$5:$A$44,0)),0),0)))</f>
        <v/>
      </c>
      <c r="O2573" s="18">
        <f>IF(AND(B2573&amp;""="",F2573&amp;""=""),"",IF(I2573="تم التسليم",K2573+L2573-M2573-N2573,IF(I2573="مرتجع",-N2573,IF(I2573="ملغي",0,""))))</f>
        <v/>
      </c>
      <c r="P2573" s="6">
        <f>IF(AND(B2573&amp;""="",F2573&amp;""=""),"",IF(NOT(ISNUMBER(MATCH(F2573,'المنتجات'!$A$5:$A$204,0))),"كود المنتج غير معروف",IF(NOT(ISNUMBER(MATCH(E2573,'المحافظات'!$A$5:$A$44,0))),"المنطقة غير معروفة",IF(K2573&lt;0,"الخصم أكبر من قيمة الطلب",IF(I2573&amp;""="","اكتب الحالة","")))))</f>
        <v/>
      </c>
    </row>
    <row r="2574">
      <c r="A2574" s="17" t="n"/>
      <c r="B2574" s="5" t="n"/>
      <c r="C2574" s="5" t="n"/>
      <c r="D2574" s="13" t="n"/>
      <c r="E2574" s="5" t="n"/>
      <c r="F2574" s="5" t="n"/>
      <c r="G2574" s="15" t="n"/>
      <c r="H2574" s="14" t="n"/>
      <c r="I2574" s="5" t="n"/>
      <c r="J2574" s="6">
        <f>IF(AND(B2574&amp;""="",F2574&amp;""=""),"",IFERROR(INDEX('المنتجات'!$B$5:$B$204,MATCH($F2574,'المنتجات'!$A$5:$A$204,0))&amp;"",""))</f>
        <v/>
      </c>
      <c r="K2574" s="18">
        <f>IF(AND(B2574&amp;""="",F2574&amp;""=""),"",IFERROR(INDEX('المنتجات'!$D$5:$D$204,MATCH($F2574,'المنتجات'!$A$5:$A$204,0))*G2574-H2574,0))</f>
        <v/>
      </c>
      <c r="L2574" s="18">
        <f>IF(AND(B2574&amp;""="",F2574&amp;""=""),"",IF(I2574="تم التسليم",IFERROR(INDEX('المحافظات'!$B$5:$B$44,MATCH($E2574,'المحافظات'!$A$5:$A$44,0)),0),0))</f>
        <v/>
      </c>
      <c r="M2574" s="18">
        <f>IF(AND(B2574&amp;""="",F2574&amp;""=""),"",IFERROR(INDEX('المنتجات'!$C$5:$C$204,MATCH($F2574,'المنتجات'!$A$5:$A$204,0))*G2574,0))</f>
        <v/>
      </c>
      <c r="N2574" s="18">
        <f>IF(AND(B2574&amp;""="",F2574&amp;""=""),"",IF(I2574="تم التسليم",IFERROR(INDEX('المحافظات'!$C$5:$C$44,MATCH($E2574,'المحافظات'!$A$5:$A$44,0)),0),IF(I2574="مرتجع",IFERROR(INDEX('المحافظات'!$D$5:$D$44,MATCH($E2574,'المحافظات'!$A$5:$A$44,0)),0),0)))</f>
        <v/>
      </c>
      <c r="O2574" s="18">
        <f>IF(AND(B2574&amp;""="",F2574&amp;""=""),"",IF(I2574="تم التسليم",K2574+L2574-M2574-N2574,IF(I2574="مرتجع",-N2574,IF(I2574="ملغي",0,""))))</f>
        <v/>
      </c>
      <c r="P2574" s="6">
        <f>IF(AND(B2574&amp;""="",F2574&amp;""=""),"",IF(NOT(ISNUMBER(MATCH(F2574,'المنتجات'!$A$5:$A$204,0))),"كود المنتج غير معروف",IF(NOT(ISNUMBER(MATCH(E2574,'المحافظات'!$A$5:$A$44,0))),"المنطقة غير معروفة",IF(K2574&lt;0,"الخصم أكبر من قيمة الطلب",IF(I2574&amp;""="","اكتب الحالة","")))))</f>
        <v/>
      </c>
    </row>
    <row r="2575">
      <c r="A2575" s="17" t="n"/>
      <c r="B2575" s="5" t="n"/>
      <c r="C2575" s="5" t="n"/>
      <c r="D2575" s="13" t="n"/>
      <c r="E2575" s="5" t="n"/>
      <c r="F2575" s="5" t="n"/>
      <c r="G2575" s="15" t="n"/>
      <c r="H2575" s="14" t="n"/>
      <c r="I2575" s="5" t="n"/>
      <c r="J2575" s="6">
        <f>IF(AND(B2575&amp;""="",F2575&amp;""=""),"",IFERROR(INDEX('المنتجات'!$B$5:$B$204,MATCH($F2575,'المنتجات'!$A$5:$A$204,0))&amp;"",""))</f>
        <v/>
      </c>
      <c r="K2575" s="18">
        <f>IF(AND(B2575&amp;""="",F2575&amp;""=""),"",IFERROR(INDEX('المنتجات'!$D$5:$D$204,MATCH($F2575,'المنتجات'!$A$5:$A$204,0))*G2575-H2575,0))</f>
        <v/>
      </c>
      <c r="L2575" s="18">
        <f>IF(AND(B2575&amp;""="",F2575&amp;""=""),"",IF(I2575="تم التسليم",IFERROR(INDEX('المحافظات'!$B$5:$B$44,MATCH($E2575,'المحافظات'!$A$5:$A$44,0)),0),0))</f>
        <v/>
      </c>
      <c r="M2575" s="18">
        <f>IF(AND(B2575&amp;""="",F2575&amp;""=""),"",IFERROR(INDEX('المنتجات'!$C$5:$C$204,MATCH($F2575,'المنتجات'!$A$5:$A$204,0))*G2575,0))</f>
        <v/>
      </c>
      <c r="N2575" s="18">
        <f>IF(AND(B2575&amp;""="",F2575&amp;""=""),"",IF(I2575="تم التسليم",IFERROR(INDEX('المحافظات'!$C$5:$C$44,MATCH($E2575,'المحافظات'!$A$5:$A$44,0)),0),IF(I2575="مرتجع",IFERROR(INDEX('المحافظات'!$D$5:$D$44,MATCH($E2575,'المحافظات'!$A$5:$A$44,0)),0),0)))</f>
        <v/>
      </c>
      <c r="O2575" s="18">
        <f>IF(AND(B2575&amp;""="",F2575&amp;""=""),"",IF(I2575="تم التسليم",K2575+L2575-M2575-N2575,IF(I2575="مرتجع",-N2575,IF(I2575="ملغي",0,""))))</f>
        <v/>
      </c>
      <c r="P2575" s="6">
        <f>IF(AND(B2575&amp;""="",F2575&amp;""=""),"",IF(NOT(ISNUMBER(MATCH(F2575,'المنتجات'!$A$5:$A$204,0))),"كود المنتج غير معروف",IF(NOT(ISNUMBER(MATCH(E2575,'المحافظات'!$A$5:$A$44,0))),"المنطقة غير معروفة",IF(K2575&lt;0,"الخصم أكبر من قيمة الطلب",IF(I2575&amp;""="","اكتب الحالة","")))))</f>
        <v/>
      </c>
    </row>
    <row r="2576">
      <c r="A2576" s="17" t="n"/>
      <c r="B2576" s="5" t="n"/>
      <c r="C2576" s="5" t="n"/>
      <c r="D2576" s="13" t="n"/>
      <c r="E2576" s="5" t="n"/>
      <c r="F2576" s="5" t="n"/>
      <c r="G2576" s="15" t="n"/>
      <c r="H2576" s="14" t="n"/>
      <c r="I2576" s="5" t="n"/>
      <c r="J2576" s="6">
        <f>IF(AND(B2576&amp;""="",F2576&amp;""=""),"",IFERROR(INDEX('المنتجات'!$B$5:$B$204,MATCH($F2576,'المنتجات'!$A$5:$A$204,0))&amp;"",""))</f>
        <v/>
      </c>
      <c r="K2576" s="18">
        <f>IF(AND(B2576&amp;""="",F2576&amp;""=""),"",IFERROR(INDEX('المنتجات'!$D$5:$D$204,MATCH($F2576,'المنتجات'!$A$5:$A$204,0))*G2576-H2576,0))</f>
        <v/>
      </c>
      <c r="L2576" s="18">
        <f>IF(AND(B2576&amp;""="",F2576&amp;""=""),"",IF(I2576="تم التسليم",IFERROR(INDEX('المحافظات'!$B$5:$B$44,MATCH($E2576,'المحافظات'!$A$5:$A$44,0)),0),0))</f>
        <v/>
      </c>
      <c r="M2576" s="18">
        <f>IF(AND(B2576&amp;""="",F2576&amp;""=""),"",IFERROR(INDEX('المنتجات'!$C$5:$C$204,MATCH($F2576,'المنتجات'!$A$5:$A$204,0))*G2576,0))</f>
        <v/>
      </c>
      <c r="N2576" s="18">
        <f>IF(AND(B2576&amp;""="",F2576&amp;""=""),"",IF(I2576="تم التسليم",IFERROR(INDEX('المحافظات'!$C$5:$C$44,MATCH($E2576,'المحافظات'!$A$5:$A$44,0)),0),IF(I2576="مرتجع",IFERROR(INDEX('المحافظات'!$D$5:$D$44,MATCH($E2576,'المحافظات'!$A$5:$A$44,0)),0),0)))</f>
        <v/>
      </c>
      <c r="O2576" s="18">
        <f>IF(AND(B2576&amp;""="",F2576&amp;""=""),"",IF(I2576="تم التسليم",K2576+L2576-M2576-N2576,IF(I2576="مرتجع",-N2576,IF(I2576="ملغي",0,""))))</f>
        <v/>
      </c>
      <c r="P2576" s="6">
        <f>IF(AND(B2576&amp;""="",F2576&amp;""=""),"",IF(NOT(ISNUMBER(MATCH(F2576,'المنتجات'!$A$5:$A$204,0))),"كود المنتج غير معروف",IF(NOT(ISNUMBER(MATCH(E2576,'المحافظات'!$A$5:$A$44,0))),"المنطقة غير معروفة",IF(K2576&lt;0,"الخصم أكبر من قيمة الطلب",IF(I2576&amp;""="","اكتب الحالة","")))))</f>
        <v/>
      </c>
    </row>
    <row r="2577">
      <c r="A2577" s="17" t="n"/>
      <c r="B2577" s="5" t="n"/>
      <c r="C2577" s="5" t="n"/>
      <c r="D2577" s="13" t="n"/>
      <c r="E2577" s="5" t="n"/>
      <c r="F2577" s="5" t="n"/>
      <c r="G2577" s="15" t="n"/>
      <c r="H2577" s="14" t="n"/>
      <c r="I2577" s="5" t="n"/>
      <c r="J2577" s="6">
        <f>IF(AND(B2577&amp;""="",F2577&amp;""=""),"",IFERROR(INDEX('المنتجات'!$B$5:$B$204,MATCH($F2577,'المنتجات'!$A$5:$A$204,0))&amp;"",""))</f>
        <v/>
      </c>
      <c r="K2577" s="18">
        <f>IF(AND(B2577&amp;""="",F2577&amp;""=""),"",IFERROR(INDEX('المنتجات'!$D$5:$D$204,MATCH($F2577,'المنتجات'!$A$5:$A$204,0))*G2577-H2577,0))</f>
        <v/>
      </c>
      <c r="L2577" s="18">
        <f>IF(AND(B2577&amp;""="",F2577&amp;""=""),"",IF(I2577="تم التسليم",IFERROR(INDEX('المحافظات'!$B$5:$B$44,MATCH($E2577,'المحافظات'!$A$5:$A$44,0)),0),0))</f>
        <v/>
      </c>
      <c r="M2577" s="18">
        <f>IF(AND(B2577&amp;""="",F2577&amp;""=""),"",IFERROR(INDEX('المنتجات'!$C$5:$C$204,MATCH($F2577,'المنتجات'!$A$5:$A$204,0))*G2577,0))</f>
        <v/>
      </c>
      <c r="N2577" s="18">
        <f>IF(AND(B2577&amp;""="",F2577&amp;""=""),"",IF(I2577="تم التسليم",IFERROR(INDEX('المحافظات'!$C$5:$C$44,MATCH($E2577,'المحافظات'!$A$5:$A$44,0)),0),IF(I2577="مرتجع",IFERROR(INDEX('المحافظات'!$D$5:$D$44,MATCH($E2577,'المحافظات'!$A$5:$A$44,0)),0),0)))</f>
        <v/>
      </c>
      <c r="O2577" s="18">
        <f>IF(AND(B2577&amp;""="",F2577&amp;""=""),"",IF(I2577="تم التسليم",K2577+L2577-M2577-N2577,IF(I2577="مرتجع",-N2577,IF(I2577="ملغي",0,""))))</f>
        <v/>
      </c>
      <c r="P2577" s="6">
        <f>IF(AND(B2577&amp;""="",F2577&amp;""=""),"",IF(NOT(ISNUMBER(MATCH(F2577,'المنتجات'!$A$5:$A$204,0))),"كود المنتج غير معروف",IF(NOT(ISNUMBER(MATCH(E2577,'المحافظات'!$A$5:$A$44,0))),"المنطقة غير معروفة",IF(K2577&lt;0,"الخصم أكبر من قيمة الطلب",IF(I2577&amp;""="","اكتب الحالة","")))))</f>
        <v/>
      </c>
    </row>
    <row r="2578">
      <c r="A2578" s="17" t="n"/>
      <c r="B2578" s="5" t="n"/>
      <c r="C2578" s="5" t="n"/>
      <c r="D2578" s="13" t="n"/>
      <c r="E2578" s="5" t="n"/>
      <c r="F2578" s="5" t="n"/>
      <c r="G2578" s="15" t="n"/>
      <c r="H2578" s="14" t="n"/>
      <c r="I2578" s="5" t="n"/>
      <c r="J2578" s="6">
        <f>IF(AND(B2578&amp;""="",F2578&amp;""=""),"",IFERROR(INDEX('المنتجات'!$B$5:$B$204,MATCH($F2578,'المنتجات'!$A$5:$A$204,0))&amp;"",""))</f>
        <v/>
      </c>
      <c r="K2578" s="18">
        <f>IF(AND(B2578&amp;""="",F2578&amp;""=""),"",IFERROR(INDEX('المنتجات'!$D$5:$D$204,MATCH($F2578,'المنتجات'!$A$5:$A$204,0))*G2578-H2578,0))</f>
        <v/>
      </c>
      <c r="L2578" s="18">
        <f>IF(AND(B2578&amp;""="",F2578&amp;""=""),"",IF(I2578="تم التسليم",IFERROR(INDEX('المحافظات'!$B$5:$B$44,MATCH($E2578,'المحافظات'!$A$5:$A$44,0)),0),0))</f>
        <v/>
      </c>
      <c r="M2578" s="18">
        <f>IF(AND(B2578&amp;""="",F2578&amp;""=""),"",IFERROR(INDEX('المنتجات'!$C$5:$C$204,MATCH($F2578,'المنتجات'!$A$5:$A$204,0))*G2578,0))</f>
        <v/>
      </c>
      <c r="N2578" s="18">
        <f>IF(AND(B2578&amp;""="",F2578&amp;""=""),"",IF(I2578="تم التسليم",IFERROR(INDEX('المحافظات'!$C$5:$C$44,MATCH($E2578,'المحافظات'!$A$5:$A$44,0)),0),IF(I2578="مرتجع",IFERROR(INDEX('المحافظات'!$D$5:$D$44,MATCH($E2578,'المحافظات'!$A$5:$A$44,0)),0),0)))</f>
        <v/>
      </c>
      <c r="O2578" s="18">
        <f>IF(AND(B2578&amp;""="",F2578&amp;""=""),"",IF(I2578="تم التسليم",K2578+L2578-M2578-N2578,IF(I2578="مرتجع",-N2578,IF(I2578="ملغي",0,""))))</f>
        <v/>
      </c>
      <c r="P2578" s="6">
        <f>IF(AND(B2578&amp;""="",F2578&amp;""=""),"",IF(NOT(ISNUMBER(MATCH(F2578,'المنتجات'!$A$5:$A$204,0))),"كود المنتج غير معروف",IF(NOT(ISNUMBER(MATCH(E2578,'المحافظات'!$A$5:$A$44,0))),"المنطقة غير معروفة",IF(K2578&lt;0,"الخصم أكبر من قيمة الطلب",IF(I2578&amp;""="","اكتب الحالة","")))))</f>
        <v/>
      </c>
    </row>
    <row r="2579">
      <c r="A2579" s="17" t="n"/>
      <c r="B2579" s="5" t="n"/>
      <c r="C2579" s="5" t="n"/>
      <c r="D2579" s="13" t="n"/>
      <c r="E2579" s="5" t="n"/>
      <c r="F2579" s="5" t="n"/>
      <c r="G2579" s="15" t="n"/>
      <c r="H2579" s="14" t="n"/>
      <c r="I2579" s="5" t="n"/>
      <c r="J2579" s="6">
        <f>IF(AND(B2579&amp;""="",F2579&amp;""=""),"",IFERROR(INDEX('المنتجات'!$B$5:$B$204,MATCH($F2579,'المنتجات'!$A$5:$A$204,0))&amp;"",""))</f>
        <v/>
      </c>
      <c r="K2579" s="18">
        <f>IF(AND(B2579&amp;""="",F2579&amp;""=""),"",IFERROR(INDEX('المنتجات'!$D$5:$D$204,MATCH($F2579,'المنتجات'!$A$5:$A$204,0))*G2579-H2579,0))</f>
        <v/>
      </c>
      <c r="L2579" s="18">
        <f>IF(AND(B2579&amp;""="",F2579&amp;""=""),"",IF(I2579="تم التسليم",IFERROR(INDEX('المحافظات'!$B$5:$B$44,MATCH($E2579,'المحافظات'!$A$5:$A$44,0)),0),0))</f>
        <v/>
      </c>
      <c r="M2579" s="18">
        <f>IF(AND(B2579&amp;""="",F2579&amp;""=""),"",IFERROR(INDEX('المنتجات'!$C$5:$C$204,MATCH($F2579,'المنتجات'!$A$5:$A$204,0))*G2579,0))</f>
        <v/>
      </c>
      <c r="N2579" s="18">
        <f>IF(AND(B2579&amp;""="",F2579&amp;""=""),"",IF(I2579="تم التسليم",IFERROR(INDEX('المحافظات'!$C$5:$C$44,MATCH($E2579,'المحافظات'!$A$5:$A$44,0)),0),IF(I2579="مرتجع",IFERROR(INDEX('المحافظات'!$D$5:$D$44,MATCH($E2579,'المحافظات'!$A$5:$A$44,0)),0),0)))</f>
        <v/>
      </c>
      <c r="O2579" s="18">
        <f>IF(AND(B2579&amp;""="",F2579&amp;""=""),"",IF(I2579="تم التسليم",K2579+L2579-M2579-N2579,IF(I2579="مرتجع",-N2579,IF(I2579="ملغي",0,""))))</f>
        <v/>
      </c>
      <c r="P2579" s="6">
        <f>IF(AND(B2579&amp;""="",F2579&amp;""=""),"",IF(NOT(ISNUMBER(MATCH(F2579,'المنتجات'!$A$5:$A$204,0))),"كود المنتج غير معروف",IF(NOT(ISNUMBER(MATCH(E2579,'المحافظات'!$A$5:$A$44,0))),"المنطقة غير معروفة",IF(K2579&lt;0,"الخصم أكبر من قيمة الطلب",IF(I2579&amp;""="","اكتب الحالة","")))))</f>
        <v/>
      </c>
    </row>
    <row r="2580">
      <c r="A2580" s="17" t="n"/>
      <c r="B2580" s="5" t="n"/>
      <c r="C2580" s="5" t="n"/>
      <c r="D2580" s="13" t="n"/>
      <c r="E2580" s="5" t="n"/>
      <c r="F2580" s="5" t="n"/>
      <c r="G2580" s="15" t="n"/>
      <c r="H2580" s="14" t="n"/>
      <c r="I2580" s="5" t="n"/>
      <c r="J2580" s="6">
        <f>IF(AND(B2580&amp;""="",F2580&amp;""=""),"",IFERROR(INDEX('المنتجات'!$B$5:$B$204,MATCH($F2580,'المنتجات'!$A$5:$A$204,0))&amp;"",""))</f>
        <v/>
      </c>
      <c r="K2580" s="18">
        <f>IF(AND(B2580&amp;""="",F2580&amp;""=""),"",IFERROR(INDEX('المنتجات'!$D$5:$D$204,MATCH($F2580,'المنتجات'!$A$5:$A$204,0))*G2580-H2580,0))</f>
        <v/>
      </c>
      <c r="L2580" s="18">
        <f>IF(AND(B2580&amp;""="",F2580&amp;""=""),"",IF(I2580="تم التسليم",IFERROR(INDEX('المحافظات'!$B$5:$B$44,MATCH($E2580,'المحافظات'!$A$5:$A$44,0)),0),0))</f>
        <v/>
      </c>
      <c r="M2580" s="18">
        <f>IF(AND(B2580&amp;""="",F2580&amp;""=""),"",IFERROR(INDEX('المنتجات'!$C$5:$C$204,MATCH($F2580,'المنتجات'!$A$5:$A$204,0))*G2580,0))</f>
        <v/>
      </c>
      <c r="N2580" s="18">
        <f>IF(AND(B2580&amp;""="",F2580&amp;""=""),"",IF(I2580="تم التسليم",IFERROR(INDEX('المحافظات'!$C$5:$C$44,MATCH($E2580,'المحافظات'!$A$5:$A$44,0)),0),IF(I2580="مرتجع",IFERROR(INDEX('المحافظات'!$D$5:$D$44,MATCH($E2580,'المحافظات'!$A$5:$A$44,0)),0),0)))</f>
        <v/>
      </c>
      <c r="O2580" s="18">
        <f>IF(AND(B2580&amp;""="",F2580&amp;""=""),"",IF(I2580="تم التسليم",K2580+L2580-M2580-N2580,IF(I2580="مرتجع",-N2580,IF(I2580="ملغي",0,""))))</f>
        <v/>
      </c>
      <c r="P2580" s="6">
        <f>IF(AND(B2580&amp;""="",F2580&amp;""=""),"",IF(NOT(ISNUMBER(MATCH(F2580,'المنتجات'!$A$5:$A$204,0))),"كود المنتج غير معروف",IF(NOT(ISNUMBER(MATCH(E2580,'المحافظات'!$A$5:$A$44,0))),"المنطقة غير معروفة",IF(K2580&lt;0,"الخصم أكبر من قيمة الطلب",IF(I2580&amp;""="","اكتب الحالة","")))))</f>
        <v/>
      </c>
    </row>
    <row r="2581">
      <c r="A2581" s="17" t="n"/>
      <c r="B2581" s="5" t="n"/>
      <c r="C2581" s="5" t="n"/>
      <c r="D2581" s="13" t="n"/>
      <c r="E2581" s="5" t="n"/>
      <c r="F2581" s="5" t="n"/>
      <c r="G2581" s="15" t="n"/>
      <c r="H2581" s="14" t="n"/>
      <c r="I2581" s="5" t="n"/>
      <c r="J2581" s="6">
        <f>IF(AND(B2581&amp;""="",F2581&amp;""=""),"",IFERROR(INDEX('المنتجات'!$B$5:$B$204,MATCH($F2581,'المنتجات'!$A$5:$A$204,0))&amp;"",""))</f>
        <v/>
      </c>
      <c r="K2581" s="18">
        <f>IF(AND(B2581&amp;""="",F2581&amp;""=""),"",IFERROR(INDEX('المنتجات'!$D$5:$D$204,MATCH($F2581,'المنتجات'!$A$5:$A$204,0))*G2581-H2581,0))</f>
        <v/>
      </c>
      <c r="L2581" s="18">
        <f>IF(AND(B2581&amp;""="",F2581&amp;""=""),"",IF(I2581="تم التسليم",IFERROR(INDEX('المحافظات'!$B$5:$B$44,MATCH($E2581,'المحافظات'!$A$5:$A$44,0)),0),0))</f>
        <v/>
      </c>
      <c r="M2581" s="18">
        <f>IF(AND(B2581&amp;""="",F2581&amp;""=""),"",IFERROR(INDEX('المنتجات'!$C$5:$C$204,MATCH($F2581,'المنتجات'!$A$5:$A$204,0))*G2581,0))</f>
        <v/>
      </c>
      <c r="N2581" s="18">
        <f>IF(AND(B2581&amp;""="",F2581&amp;""=""),"",IF(I2581="تم التسليم",IFERROR(INDEX('المحافظات'!$C$5:$C$44,MATCH($E2581,'المحافظات'!$A$5:$A$44,0)),0),IF(I2581="مرتجع",IFERROR(INDEX('المحافظات'!$D$5:$D$44,MATCH($E2581,'المحافظات'!$A$5:$A$44,0)),0),0)))</f>
        <v/>
      </c>
      <c r="O2581" s="18">
        <f>IF(AND(B2581&amp;""="",F2581&amp;""=""),"",IF(I2581="تم التسليم",K2581+L2581-M2581-N2581,IF(I2581="مرتجع",-N2581,IF(I2581="ملغي",0,""))))</f>
        <v/>
      </c>
      <c r="P2581" s="6">
        <f>IF(AND(B2581&amp;""="",F2581&amp;""=""),"",IF(NOT(ISNUMBER(MATCH(F2581,'المنتجات'!$A$5:$A$204,0))),"كود المنتج غير معروف",IF(NOT(ISNUMBER(MATCH(E2581,'المحافظات'!$A$5:$A$44,0))),"المنطقة غير معروفة",IF(K2581&lt;0,"الخصم أكبر من قيمة الطلب",IF(I2581&amp;""="","اكتب الحالة","")))))</f>
        <v/>
      </c>
    </row>
    <row r="2582">
      <c r="A2582" s="17" t="n"/>
      <c r="B2582" s="5" t="n"/>
      <c r="C2582" s="5" t="n"/>
      <c r="D2582" s="13" t="n"/>
      <c r="E2582" s="5" t="n"/>
      <c r="F2582" s="5" t="n"/>
      <c r="G2582" s="15" t="n"/>
      <c r="H2582" s="14" t="n"/>
      <c r="I2582" s="5" t="n"/>
      <c r="J2582" s="6">
        <f>IF(AND(B2582&amp;""="",F2582&amp;""=""),"",IFERROR(INDEX('المنتجات'!$B$5:$B$204,MATCH($F2582,'المنتجات'!$A$5:$A$204,0))&amp;"",""))</f>
        <v/>
      </c>
      <c r="K2582" s="18">
        <f>IF(AND(B2582&amp;""="",F2582&amp;""=""),"",IFERROR(INDEX('المنتجات'!$D$5:$D$204,MATCH($F2582,'المنتجات'!$A$5:$A$204,0))*G2582-H2582,0))</f>
        <v/>
      </c>
      <c r="L2582" s="18">
        <f>IF(AND(B2582&amp;""="",F2582&amp;""=""),"",IF(I2582="تم التسليم",IFERROR(INDEX('المحافظات'!$B$5:$B$44,MATCH($E2582,'المحافظات'!$A$5:$A$44,0)),0),0))</f>
        <v/>
      </c>
      <c r="M2582" s="18">
        <f>IF(AND(B2582&amp;""="",F2582&amp;""=""),"",IFERROR(INDEX('المنتجات'!$C$5:$C$204,MATCH($F2582,'المنتجات'!$A$5:$A$204,0))*G2582,0))</f>
        <v/>
      </c>
      <c r="N2582" s="18">
        <f>IF(AND(B2582&amp;""="",F2582&amp;""=""),"",IF(I2582="تم التسليم",IFERROR(INDEX('المحافظات'!$C$5:$C$44,MATCH($E2582,'المحافظات'!$A$5:$A$44,0)),0),IF(I2582="مرتجع",IFERROR(INDEX('المحافظات'!$D$5:$D$44,MATCH($E2582,'المحافظات'!$A$5:$A$44,0)),0),0)))</f>
        <v/>
      </c>
      <c r="O2582" s="18">
        <f>IF(AND(B2582&amp;""="",F2582&amp;""=""),"",IF(I2582="تم التسليم",K2582+L2582-M2582-N2582,IF(I2582="مرتجع",-N2582,IF(I2582="ملغي",0,""))))</f>
        <v/>
      </c>
      <c r="P2582" s="6">
        <f>IF(AND(B2582&amp;""="",F2582&amp;""=""),"",IF(NOT(ISNUMBER(MATCH(F2582,'المنتجات'!$A$5:$A$204,0))),"كود المنتج غير معروف",IF(NOT(ISNUMBER(MATCH(E2582,'المحافظات'!$A$5:$A$44,0))),"المنطقة غير معروفة",IF(K2582&lt;0,"الخصم أكبر من قيمة الطلب",IF(I2582&amp;""="","اكتب الحالة","")))))</f>
        <v/>
      </c>
    </row>
    <row r="2583">
      <c r="A2583" s="17" t="n"/>
      <c r="B2583" s="5" t="n"/>
      <c r="C2583" s="5" t="n"/>
      <c r="D2583" s="13" t="n"/>
      <c r="E2583" s="5" t="n"/>
      <c r="F2583" s="5" t="n"/>
      <c r="G2583" s="15" t="n"/>
      <c r="H2583" s="14" t="n"/>
      <c r="I2583" s="5" t="n"/>
      <c r="J2583" s="6">
        <f>IF(AND(B2583&amp;""="",F2583&amp;""=""),"",IFERROR(INDEX('المنتجات'!$B$5:$B$204,MATCH($F2583,'المنتجات'!$A$5:$A$204,0))&amp;"",""))</f>
        <v/>
      </c>
      <c r="K2583" s="18">
        <f>IF(AND(B2583&amp;""="",F2583&amp;""=""),"",IFERROR(INDEX('المنتجات'!$D$5:$D$204,MATCH($F2583,'المنتجات'!$A$5:$A$204,0))*G2583-H2583,0))</f>
        <v/>
      </c>
      <c r="L2583" s="18">
        <f>IF(AND(B2583&amp;""="",F2583&amp;""=""),"",IF(I2583="تم التسليم",IFERROR(INDEX('المحافظات'!$B$5:$B$44,MATCH($E2583,'المحافظات'!$A$5:$A$44,0)),0),0))</f>
        <v/>
      </c>
      <c r="M2583" s="18">
        <f>IF(AND(B2583&amp;""="",F2583&amp;""=""),"",IFERROR(INDEX('المنتجات'!$C$5:$C$204,MATCH($F2583,'المنتجات'!$A$5:$A$204,0))*G2583,0))</f>
        <v/>
      </c>
      <c r="N2583" s="18">
        <f>IF(AND(B2583&amp;""="",F2583&amp;""=""),"",IF(I2583="تم التسليم",IFERROR(INDEX('المحافظات'!$C$5:$C$44,MATCH($E2583,'المحافظات'!$A$5:$A$44,0)),0),IF(I2583="مرتجع",IFERROR(INDEX('المحافظات'!$D$5:$D$44,MATCH($E2583,'المحافظات'!$A$5:$A$44,0)),0),0)))</f>
        <v/>
      </c>
      <c r="O2583" s="18">
        <f>IF(AND(B2583&amp;""="",F2583&amp;""=""),"",IF(I2583="تم التسليم",K2583+L2583-M2583-N2583,IF(I2583="مرتجع",-N2583,IF(I2583="ملغي",0,""))))</f>
        <v/>
      </c>
      <c r="P2583" s="6">
        <f>IF(AND(B2583&amp;""="",F2583&amp;""=""),"",IF(NOT(ISNUMBER(MATCH(F2583,'المنتجات'!$A$5:$A$204,0))),"كود المنتج غير معروف",IF(NOT(ISNUMBER(MATCH(E2583,'المحافظات'!$A$5:$A$44,0))),"المنطقة غير معروفة",IF(K2583&lt;0,"الخصم أكبر من قيمة الطلب",IF(I2583&amp;""="","اكتب الحالة","")))))</f>
        <v/>
      </c>
    </row>
    <row r="2584">
      <c r="A2584" s="17" t="n"/>
      <c r="B2584" s="5" t="n"/>
      <c r="C2584" s="5" t="n"/>
      <c r="D2584" s="13" t="n"/>
      <c r="E2584" s="5" t="n"/>
      <c r="F2584" s="5" t="n"/>
      <c r="G2584" s="15" t="n"/>
      <c r="H2584" s="14" t="n"/>
      <c r="I2584" s="5" t="n"/>
      <c r="J2584" s="6">
        <f>IF(AND(B2584&amp;""="",F2584&amp;""=""),"",IFERROR(INDEX('المنتجات'!$B$5:$B$204,MATCH($F2584,'المنتجات'!$A$5:$A$204,0))&amp;"",""))</f>
        <v/>
      </c>
      <c r="K2584" s="18">
        <f>IF(AND(B2584&amp;""="",F2584&amp;""=""),"",IFERROR(INDEX('المنتجات'!$D$5:$D$204,MATCH($F2584,'المنتجات'!$A$5:$A$204,0))*G2584-H2584,0))</f>
        <v/>
      </c>
      <c r="L2584" s="18">
        <f>IF(AND(B2584&amp;""="",F2584&amp;""=""),"",IF(I2584="تم التسليم",IFERROR(INDEX('المحافظات'!$B$5:$B$44,MATCH($E2584,'المحافظات'!$A$5:$A$44,0)),0),0))</f>
        <v/>
      </c>
      <c r="M2584" s="18">
        <f>IF(AND(B2584&amp;""="",F2584&amp;""=""),"",IFERROR(INDEX('المنتجات'!$C$5:$C$204,MATCH($F2584,'المنتجات'!$A$5:$A$204,0))*G2584,0))</f>
        <v/>
      </c>
      <c r="N2584" s="18">
        <f>IF(AND(B2584&amp;""="",F2584&amp;""=""),"",IF(I2584="تم التسليم",IFERROR(INDEX('المحافظات'!$C$5:$C$44,MATCH($E2584,'المحافظات'!$A$5:$A$44,0)),0),IF(I2584="مرتجع",IFERROR(INDEX('المحافظات'!$D$5:$D$44,MATCH($E2584,'المحافظات'!$A$5:$A$44,0)),0),0)))</f>
        <v/>
      </c>
      <c r="O2584" s="18">
        <f>IF(AND(B2584&amp;""="",F2584&amp;""=""),"",IF(I2584="تم التسليم",K2584+L2584-M2584-N2584,IF(I2584="مرتجع",-N2584,IF(I2584="ملغي",0,""))))</f>
        <v/>
      </c>
      <c r="P2584" s="6">
        <f>IF(AND(B2584&amp;""="",F2584&amp;""=""),"",IF(NOT(ISNUMBER(MATCH(F2584,'المنتجات'!$A$5:$A$204,0))),"كود المنتج غير معروف",IF(NOT(ISNUMBER(MATCH(E2584,'المحافظات'!$A$5:$A$44,0))),"المنطقة غير معروفة",IF(K2584&lt;0,"الخصم أكبر من قيمة الطلب",IF(I2584&amp;""="","اكتب الحالة","")))))</f>
        <v/>
      </c>
    </row>
    <row r="2585">
      <c r="A2585" s="17" t="n"/>
      <c r="B2585" s="5" t="n"/>
      <c r="C2585" s="5" t="n"/>
      <c r="D2585" s="13" t="n"/>
      <c r="E2585" s="5" t="n"/>
      <c r="F2585" s="5" t="n"/>
      <c r="G2585" s="15" t="n"/>
      <c r="H2585" s="14" t="n"/>
      <c r="I2585" s="5" t="n"/>
      <c r="J2585" s="6">
        <f>IF(AND(B2585&amp;""="",F2585&amp;""=""),"",IFERROR(INDEX('المنتجات'!$B$5:$B$204,MATCH($F2585,'المنتجات'!$A$5:$A$204,0))&amp;"",""))</f>
        <v/>
      </c>
      <c r="K2585" s="18">
        <f>IF(AND(B2585&amp;""="",F2585&amp;""=""),"",IFERROR(INDEX('المنتجات'!$D$5:$D$204,MATCH($F2585,'المنتجات'!$A$5:$A$204,0))*G2585-H2585,0))</f>
        <v/>
      </c>
      <c r="L2585" s="18">
        <f>IF(AND(B2585&amp;""="",F2585&amp;""=""),"",IF(I2585="تم التسليم",IFERROR(INDEX('المحافظات'!$B$5:$B$44,MATCH($E2585,'المحافظات'!$A$5:$A$44,0)),0),0))</f>
        <v/>
      </c>
      <c r="M2585" s="18">
        <f>IF(AND(B2585&amp;""="",F2585&amp;""=""),"",IFERROR(INDEX('المنتجات'!$C$5:$C$204,MATCH($F2585,'المنتجات'!$A$5:$A$204,0))*G2585,0))</f>
        <v/>
      </c>
      <c r="N2585" s="18">
        <f>IF(AND(B2585&amp;""="",F2585&amp;""=""),"",IF(I2585="تم التسليم",IFERROR(INDEX('المحافظات'!$C$5:$C$44,MATCH($E2585,'المحافظات'!$A$5:$A$44,0)),0),IF(I2585="مرتجع",IFERROR(INDEX('المحافظات'!$D$5:$D$44,MATCH($E2585,'المحافظات'!$A$5:$A$44,0)),0),0)))</f>
        <v/>
      </c>
      <c r="O2585" s="18">
        <f>IF(AND(B2585&amp;""="",F2585&amp;""=""),"",IF(I2585="تم التسليم",K2585+L2585-M2585-N2585,IF(I2585="مرتجع",-N2585,IF(I2585="ملغي",0,""))))</f>
        <v/>
      </c>
      <c r="P2585" s="6">
        <f>IF(AND(B2585&amp;""="",F2585&amp;""=""),"",IF(NOT(ISNUMBER(MATCH(F2585,'المنتجات'!$A$5:$A$204,0))),"كود المنتج غير معروف",IF(NOT(ISNUMBER(MATCH(E2585,'المحافظات'!$A$5:$A$44,0))),"المنطقة غير معروفة",IF(K2585&lt;0,"الخصم أكبر من قيمة الطلب",IF(I2585&amp;""="","اكتب الحالة","")))))</f>
        <v/>
      </c>
    </row>
    <row r="2586">
      <c r="A2586" s="17" t="n"/>
      <c r="B2586" s="5" t="n"/>
      <c r="C2586" s="5" t="n"/>
      <c r="D2586" s="13" t="n"/>
      <c r="E2586" s="5" t="n"/>
      <c r="F2586" s="5" t="n"/>
      <c r="G2586" s="15" t="n"/>
      <c r="H2586" s="14" t="n"/>
      <c r="I2586" s="5" t="n"/>
      <c r="J2586" s="6">
        <f>IF(AND(B2586&amp;""="",F2586&amp;""=""),"",IFERROR(INDEX('المنتجات'!$B$5:$B$204,MATCH($F2586,'المنتجات'!$A$5:$A$204,0))&amp;"",""))</f>
        <v/>
      </c>
      <c r="K2586" s="18">
        <f>IF(AND(B2586&amp;""="",F2586&amp;""=""),"",IFERROR(INDEX('المنتجات'!$D$5:$D$204,MATCH($F2586,'المنتجات'!$A$5:$A$204,0))*G2586-H2586,0))</f>
        <v/>
      </c>
      <c r="L2586" s="18">
        <f>IF(AND(B2586&amp;""="",F2586&amp;""=""),"",IF(I2586="تم التسليم",IFERROR(INDEX('المحافظات'!$B$5:$B$44,MATCH($E2586,'المحافظات'!$A$5:$A$44,0)),0),0))</f>
        <v/>
      </c>
      <c r="M2586" s="18">
        <f>IF(AND(B2586&amp;""="",F2586&amp;""=""),"",IFERROR(INDEX('المنتجات'!$C$5:$C$204,MATCH($F2586,'المنتجات'!$A$5:$A$204,0))*G2586,0))</f>
        <v/>
      </c>
      <c r="N2586" s="18">
        <f>IF(AND(B2586&amp;""="",F2586&amp;""=""),"",IF(I2586="تم التسليم",IFERROR(INDEX('المحافظات'!$C$5:$C$44,MATCH($E2586,'المحافظات'!$A$5:$A$44,0)),0),IF(I2586="مرتجع",IFERROR(INDEX('المحافظات'!$D$5:$D$44,MATCH($E2586,'المحافظات'!$A$5:$A$44,0)),0),0)))</f>
        <v/>
      </c>
      <c r="O2586" s="18">
        <f>IF(AND(B2586&amp;""="",F2586&amp;""=""),"",IF(I2586="تم التسليم",K2586+L2586-M2586-N2586,IF(I2586="مرتجع",-N2586,IF(I2586="ملغي",0,""))))</f>
        <v/>
      </c>
      <c r="P2586" s="6">
        <f>IF(AND(B2586&amp;""="",F2586&amp;""=""),"",IF(NOT(ISNUMBER(MATCH(F2586,'المنتجات'!$A$5:$A$204,0))),"كود المنتج غير معروف",IF(NOT(ISNUMBER(MATCH(E2586,'المحافظات'!$A$5:$A$44,0))),"المنطقة غير معروفة",IF(K2586&lt;0,"الخصم أكبر من قيمة الطلب",IF(I2586&amp;""="","اكتب الحالة","")))))</f>
        <v/>
      </c>
    </row>
    <row r="2587">
      <c r="A2587" s="17" t="n"/>
      <c r="B2587" s="5" t="n"/>
      <c r="C2587" s="5" t="n"/>
      <c r="D2587" s="13" t="n"/>
      <c r="E2587" s="5" t="n"/>
      <c r="F2587" s="5" t="n"/>
      <c r="G2587" s="15" t="n"/>
      <c r="H2587" s="14" t="n"/>
      <c r="I2587" s="5" t="n"/>
      <c r="J2587" s="6">
        <f>IF(AND(B2587&amp;""="",F2587&amp;""=""),"",IFERROR(INDEX('المنتجات'!$B$5:$B$204,MATCH($F2587,'المنتجات'!$A$5:$A$204,0))&amp;"",""))</f>
        <v/>
      </c>
      <c r="K2587" s="18">
        <f>IF(AND(B2587&amp;""="",F2587&amp;""=""),"",IFERROR(INDEX('المنتجات'!$D$5:$D$204,MATCH($F2587,'المنتجات'!$A$5:$A$204,0))*G2587-H2587,0))</f>
        <v/>
      </c>
      <c r="L2587" s="18">
        <f>IF(AND(B2587&amp;""="",F2587&amp;""=""),"",IF(I2587="تم التسليم",IFERROR(INDEX('المحافظات'!$B$5:$B$44,MATCH($E2587,'المحافظات'!$A$5:$A$44,0)),0),0))</f>
        <v/>
      </c>
      <c r="M2587" s="18">
        <f>IF(AND(B2587&amp;""="",F2587&amp;""=""),"",IFERROR(INDEX('المنتجات'!$C$5:$C$204,MATCH($F2587,'المنتجات'!$A$5:$A$204,0))*G2587,0))</f>
        <v/>
      </c>
      <c r="N2587" s="18">
        <f>IF(AND(B2587&amp;""="",F2587&amp;""=""),"",IF(I2587="تم التسليم",IFERROR(INDEX('المحافظات'!$C$5:$C$44,MATCH($E2587,'المحافظات'!$A$5:$A$44,0)),0),IF(I2587="مرتجع",IFERROR(INDEX('المحافظات'!$D$5:$D$44,MATCH($E2587,'المحافظات'!$A$5:$A$44,0)),0),0)))</f>
        <v/>
      </c>
      <c r="O2587" s="18">
        <f>IF(AND(B2587&amp;""="",F2587&amp;""=""),"",IF(I2587="تم التسليم",K2587+L2587-M2587-N2587,IF(I2587="مرتجع",-N2587,IF(I2587="ملغي",0,""))))</f>
        <v/>
      </c>
      <c r="P2587" s="6">
        <f>IF(AND(B2587&amp;""="",F2587&amp;""=""),"",IF(NOT(ISNUMBER(MATCH(F2587,'المنتجات'!$A$5:$A$204,0))),"كود المنتج غير معروف",IF(NOT(ISNUMBER(MATCH(E2587,'المحافظات'!$A$5:$A$44,0))),"المنطقة غير معروفة",IF(K2587&lt;0,"الخصم أكبر من قيمة الطلب",IF(I2587&amp;""="","اكتب الحالة","")))))</f>
        <v/>
      </c>
    </row>
    <row r="2588">
      <c r="A2588" s="17" t="n"/>
      <c r="B2588" s="5" t="n"/>
      <c r="C2588" s="5" t="n"/>
      <c r="D2588" s="13" t="n"/>
      <c r="E2588" s="5" t="n"/>
      <c r="F2588" s="5" t="n"/>
      <c r="G2588" s="15" t="n"/>
      <c r="H2588" s="14" t="n"/>
      <c r="I2588" s="5" t="n"/>
      <c r="J2588" s="6">
        <f>IF(AND(B2588&amp;""="",F2588&amp;""=""),"",IFERROR(INDEX('المنتجات'!$B$5:$B$204,MATCH($F2588,'المنتجات'!$A$5:$A$204,0))&amp;"",""))</f>
        <v/>
      </c>
      <c r="K2588" s="18">
        <f>IF(AND(B2588&amp;""="",F2588&amp;""=""),"",IFERROR(INDEX('المنتجات'!$D$5:$D$204,MATCH($F2588,'المنتجات'!$A$5:$A$204,0))*G2588-H2588,0))</f>
        <v/>
      </c>
      <c r="L2588" s="18">
        <f>IF(AND(B2588&amp;""="",F2588&amp;""=""),"",IF(I2588="تم التسليم",IFERROR(INDEX('المحافظات'!$B$5:$B$44,MATCH($E2588,'المحافظات'!$A$5:$A$44,0)),0),0))</f>
        <v/>
      </c>
      <c r="M2588" s="18">
        <f>IF(AND(B2588&amp;""="",F2588&amp;""=""),"",IFERROR(INDEX('المنتجات'!$C$5:$C$204,MATCH($F2588,'المنتجات'!$A$5:$A$204,0))*G2588,0))</f>
        <v/>
      </c>
      <c r="N2588" s="18">
        <f>IF(AND(B2588&amp;""="",F2588&amp;""=""),"",IF(I2588="تم التسليم",IFERROR(INDEX('المحافظات'!$C$5:$C$44,MATCH($E2588,'المحافظات'!$A$5:$A$44,0)),0),IF(I2588="مرتجع",IFERROR(INDEX('المحافظات'!$D$5:$D$44,MATCH($E2588,'المحافظات'!$A$5:$A$44,0)),0),0)))</f>
        <v/>
      </c>
      <c r="O2588" s="18">
        <f>IF(AND(B2588&amp;""="",F2588&amp;""=""),"",IF(I2588="تم التسليم",K2588+L2588-M2588-N2588,IF(I2588="مرتجع",-N2588,IF(I2588="ملغي",0,""))))</f>
        <v/>
      </c>
      <c r="P2588" s="6">
        <f>IF(AND(B2588&amp;""="",F2588&amp;""=""),"",IF(NOT(ISNUMBER(MATCH(F2588,'المنتجات'!$A$5:$A$204,0))),"كود المنتج غير معروف",IF(NOT(ISNUMBER(MATCH(E2588,'المحافظات'!$A$5:$A$44,0))),"المنطقة غير معروفة",IF(K2588&lt;0,"الخصم أكبر من قيمة الطلب",IF(I2588&amp;""="","اكتب الحالة","")))))</f>
        <v/>
      </c>
    </row>
    <row r="2589">
      <c r="A2589" s="17" t="n"/>
      <c r="B2589" s="5" t="n"/>
      <c r="C2589" s="5" t="n"/>
      <c r="D2589" s="13" t="n"/>
      <c r="E2589" s="5" t="n"/>
      <c r="F2589" s="5" t="n"/>
      <c r="G2589" s="15" t="n"/>
      <c r="H2589" s="14" t="n"/>
      <c r="I2589" s="5" t="n"/>
      <c r="J2589" s="6">
        <f>IF(AND(B2589&amp;""="",F2589&amp;""=""),"",IFERROR(INDEX('المنتجات'!$B$5:$B$204,MATCH($F2589,'المنتجات'!$A$5:$A$204,0))&amp;"",""))</f>
        <v/>
      </c>
      <c r="K2589" s="18">
        <f>IF(AND(B2589&amp;""="",F2589&amp;""=""),"",IFERROR(INDEX('المنتجات'!$D$5:$D$204,MATCH($F2589,'المنتجات'!$A$5:$A$204,0))*G2589-H2589,0))</f>
        <v/>
      </c>
      <c r="L2589" s="18">
        <f>IF(AND(B2589&amp;""="",F2589&amp;""=""),"",IF(I2589="تم التسليم",IFERROR(INDEX('المحافظات'!$B$5:$B$44,MATCH($E2589,'المحافظات'!$A$5:$A$44,0)),0),0))</f>
        <v/>
      </c>
      <c r="M2589" s="18">
        <f>IF(AND(B2589&amp;""="",F2589&amp;""=""),"",IFERROR(INDEX('المنتجات'!$C$5:$C$204,MATCH($F2589,'المنتجات'!$A$5:$A$204,0))*G2589,0))</f>
        <v/>
      </c>
      <c r="N2589" s="18">
        <f>IF(AND(B2589&amp;""="",F2589&amp;""=""),"",IF(I2589="تم التسليم",IFERROR(INDEX('المحافظات'!$C$5:$C$44,MATCH($E2589,'المحافظات'!$A$5:$A$44,0)),0),IF(I2589="مرتجع",IFERROR(INDEX('المحافظات'!$D$5:$D$44,MATCH($E2589,'المحافظات'!$A$5:$A$44,0)),0),0)))</f>
        <v/>
      </c>
      <c r="O2589" s="18">
        <f>IF(AND(B2589&amp;""="",F2589&amp;""=""),"",IF(I2589="تم التسليم",K2589+L2589-M2589-N2589,IF(I2589="مرتجع",-N2589,IF(I2589="ملغي",0,""))))</f>
        <v/>
      </c>
      <c r="P2589" s="6">
        <f>IF(AND(B2589&amp;""="",F2589&amp;""=""),"",IF(NOT(ISNUMBER(MATCH(F2589,'المنتجات'!$A$5:$A$204,0))),"كود المنتج غير معروف",IF(NOT(ISNUMBER(MATCH(E2589,'المحافظات'!$A$5:$A$44,0))),"المنطقة غير معروفة",IF(K2589&lt;0,"الخصم أكبر من قيمة الطلب",IF(I2589&amp;""="","اكتب الحالة","")))))</f>
        <v/>
      </c>
    </row>
    <row r="2590">
      <c r="A2590" s="17" t="n"/>
      <c r="B2590" s="5" t="n"/>
      <c r="C2590" s="5" t="n"/>
      <c r="D2590" s="13" t="n"/>
      <c r="E2590" s="5" t="n"/>
      <c r="F2590" s="5" t="n"/>
      <c r="G2590" s="15" t="n"/>
      <c r="H2590" s="14" t="n"/>
      <c r="I2590" s="5" t="n"/>
      <c r="J2590" s="6">
        <f>IF(AND(B2590&amp;""="",F2590&amp;""=""),"",IFERROR(INDEX('المنتجات'!$B$5:$B$204,MATCH($F2590,'المنتجات'!$A$5:$A$204,0))&amp;"",""))</f>
        <v/>
      </c>
      <c r="K2590" s="18">
        <f>IF(AND(B2590&amp;""="",F2590&amp;""=""),"",IFERROR(INDEX('المنتجات'!$D$5:$D$204,MATCH($F2590,'المنتجات'!$A$5:$A$204,0))*G2590-H2590,0))</f>
        <v/>
      </c>
      <c r="L2590" s="18">
        <f>IF(AND(B2590&amp;""="",F2590&amp;""=""),"",IF(I2590="تم التسليم",IFERROR(INDEX('المحافظات'!$B$5:$B$44,MATCH($E2590,'المحافظات'!$A$5:$A$44,0)),0),0))</f>
        <v/>
      </c>
      <c r="M2590" s="18">
        <f>IF(AND(B2590&amp;""="",F2590&amp;""=""),"",IFERROR(INDEX('المنتجات'!$C$5:$C$204,MATCH($F2590,'المنتجات'!$A$5:$A$204,0))*G2590,0))</f>
        <v/>
      </c>
      <c r="N2590" s="18">
        <f>IF(AND(B2590&amp;""="",F2590&amp;""=""),"",IF(I2590="تم التسليم",IFERROR(INDEX('المحافظات'!$C$5:$C$44,MATCH($E2590,'المحافظات'!$A$5:$A$44,0)),0),IF(I2590="مرتجع",IFERROR(INDEX('المحافظات'!$D$5:$D$44,MATCH($E2590,'المحافظات'!$A$5:$A$44,0)),0),0)))</f>
        <v/>
      </c>
      <c r="O2590" s="18">
        <f>IF(AND(B2590&amp;""="",F2590&amp;""=""),"",IF(I2590="تم التسليم",K2590+L2590-M2590-N2590,IF(I2590="مرتجع",-N2590,IF(I2590="ملغي",0,""))))</f>
        <v/>
      </c>
      <c r="P2590" s="6">
        <f>IF(AND(B2590&amp;""="",F2590&amp;""=""),"",IF(NOT(ISNUMBER(MATCH(F2590,'المنتجات'!$A$5:$A$204,0))),"كود المنتج غير معروف",IF(NOT(ISNUMBER(MATCH(E2590,'المحافظات'!$A$5:$A$44,0))),"المنطقة غير معروفة",IF(K2590&lt;0,"الخصم أكبر من قيمة الطلب",IF(I2590&amp;""="","اكتب الحالة","")))))</f>
        <v/>
      </c>
    </row>
    <row r="2591">
      <c r="A2591" s="17" t="n"/>
      <c r="B2591" s="5" t="n"/>
      <c r="C2591" s="5" t="n"/>
      <c r="D2591" s="13" t="n"/>
      <c r="E2591" s="5" t="n"/>
      <c r="F2591" s="5" t="n"/>
      <c r="G2591" s="15" t="n"/>
      <c r="H2591" s="14" t="n"/>
      <c r="I2591" s="5" t="n"/>
      <c r="J2591" s="6">
        <f>IF(AND(B2591&amp;""="",F2591&amp;""=""),"",IFERROR(INDEX('المنتجات'!$B$5:$B$204,MATCH($F2591,'المنتجات'!$A$5:$A$204,0))&amp;"",""))</f>
        <v/>
      </c>
      <c r="K2591" s="18">
        <f>IF(AND(B2591&amp;""="",F2591&amp;""=""),"",IFERROR(INDEX('المنتجات'!$D$5:$D$204,MATCH($F2591,'المنتجات'!$A$5:$A$204,0))*G2591-H2591,0))</f>
        <v/>
      </c>
      <c r="L2591" s="18">
        <f>IF(AND(B2591&amp;""="",F2591&amp;""=""),"",IF(I2591="تم التسليم",IFERROR(INDEX('المحافظات'!$B$5:$B$44,MATCH($E2591,'المحافظات'!$A$5:$A$44,0)),0),0))</f>
        <v/>
      </c>
      <c r="M2591" s="18">
        <f>IF(AND(B2591&amp;""="",F2591&amp;""=""),"",IFERROR(INDEX('المنتجات'!$C$5:$C$204,MATCH($F2591,'المنتجات'!$A$5:$A$204,0))*G2591,0))</f>
        <v/>
      </c>
      <c r="N2591" s="18">
        <f>IF(AND(B2591&amp;""="",F2591&amp;""=""),"",IF(I2591="تم التسليم",IFERROR(INDEX('المحافظات'!$C$5:$C$44,MATCH($E2591,'المحافظات'!$A$5:$A$44,0)),0),IF(I2591="مرتجع",IFERROR(INDEX('المحافظات'!$D$5:$D$44,MATCH($E2591,'المحافظات'!$A$5:$A$44,0)),0),0)))</f>
        <v/>
      </c>
      <c r="O2591" s="18">
        <f>IF(AND(B2591&amp;""="",F2591&amp;""=""),"",IF(I2591="تم التسليم",K2591+L2591-M2591-N2591,IF(I2591="مرتجع",-N2591,IF(I2591="ملغي",0,""))))</f>
        <v/>
      </c>
      <c r="P2591" s="6">
        <f>IF(AND(B2591&amp;""="",F2591&amp;""=""),"",IF(NOT(ISNUMBER(MATCH(F2591,'المنتجات'!$A$5:$A$204,0))),"كود المنتج غير معروف",IF(NOT(ISNUMBER(MATCH(E2591,'المحافظات'!$A$5:$A$44,0))),"المنطقة غير معروفة",IF(K2591&lt;0,"الخصم أكبر من قيمة الطلب",IF(I2591&amp;""="","اكتب الحالة","")))))</f>
        <v/>
      </c>
    </row>
    <row r="2592">
      <c r="A2592" s="17" t="n"/>
      <c r="B2592" s="5" t="n"/>
      <c r="C2592" s="5" t="n"/>
      <c r="D2592" s="13" t="n"/>
      <c r="E2592" s="5" t="n"/>
      <c r="F2592" s="5" t="n"/>
      <c r="G2592" s="15" t="n"/>
      <c r="H2592" s="14" t="n"/>
      <c r="I2592" s="5" t="n"/>
      <c r="J2592" s="6">
        <f>IF(AND(B2592&amp;""="",F2592&amp;""=""),"",IFERROR(INDEX('المنتجات'!$B$5:$B$204,MATCH($F2592,'المنتجات'!$A$5:$A$204,0))&amp;"",""))</f>
        <v/>
      </c>
      <c r="K2592" s="18">
        <f>IF(AND(B2592&amp;""="",F2592&amp;""=""),"",IFERROR(INDEX('المنتجات'!$D$5:$D$204,MATCH($F2592,'المنتجات'!$A$5:$A$204,0))*G2592-H2592,0))</f>
        <v/>
      </c>
      <c r="L2592" s="18">
        <f>IF(AND(B2592&amp;""="",F2592&amp;""=""),"",IF(I2592="تم التسليم",IFERROR(INDEX('المحافظات'!$B$5:$B$44,MATCH($E2592,'المحافظات'!$A$5:$A$44,0)),0),0))</f>
        <v/>
      </c>
      <c r="M2592" s="18">
        <f>IF(AND(B2592&amp;""="",F2592&amp;""=""),"",IFERROR(INDEX('المنتجات'!$C$5:$C$204,MATCH($F2592,'المنتجات'!$A$5:$A$204,0))*G2592,0))</f>
        <v/>
      </c>
      <c r="N2592" s="18">
        <f>IF(AND(B2592&amp;""="",F2592&amp;""=""),"",IF(I2592="تم التسليم",IFERROR(INDEX('المحافظات'!$C$5:$C$44,MATCH($E2592,'المحافظات'!$A$5:$A$44,0)),0),IF(I2592="مرتجع",IFERROR(INDEX('المحافظات'!$D$5:$D$44,MATCH($E2592,'المحافظات'!$A$5:$A$44,0)),0),0)))</f>
        <v/>
      </c>
      <c r="O2592" s="18">
        <f>IF(AND(B2592&amp;""="",F2592&amp;""=""),"",IF(I2592="تم التسليم",K2592+L2592-M2592-N2592,IF(I2592="مرتجع",-N2592,IF(I2592="ملغي",0,""))))</f>
        <v/>
      </c>
      <c r="P2592" s="6">
        <f>IF(AND(B2592&amp;""="",F2592&amp;""=""),"",IF(NOT(ISNUMBER(MATCH(F2592,'المنتجات'!$A$5:$A$204,0))),"كود المنتج غير معروف",IF(NOT(ISNUMBER(MATCH(E2592,'المحافظات'!$A$5:$A$44,0))),"المنطقة غير معروفة",IF(K2592&lt;0,"الخصم أكبر من قيمة الطلب",IF(I2592&amp;""="","اكتب الحالة","")))))</f>
        <v/>
      </c>
    </row>
    <row r="2593">
      <c r="A2593" s="17" t="n"/>
      <c r="B2593" s="5" t="n"/>
      <c r="C2593" s="5" t="n"/>
      <c r="D2593" s="13" t="n"/>
      <c r="E2593" s="5" t="n"/>
      <c r="F2593" s="5" t="n"/>
      <c r="G2593" s="15" t="n"/>
      <c r="H2593" s="14" t="n"/>
      <c r="I2593" s="5" t="n"/>
      <c r="J2593" s="6">
        <f>IF(AND(B2593&amp;""="",F2593&amp;""=""),"",IFERROR(INDEX('المنتجات'!$B$5:$B$204,MATCH($F2593,'المنتجات'!$A$5:$A$204,0))&amp;"",""))</f>
        <v/>
      </c>
      <c r="K2593" s="18">
        <f>IF(AND(B2593&amp;""="",F2593&amp;""=""),"",IFERROR(INDEX('المنتجات'!$D$5:$D$204,MATCH($F2593,'المنتجات'!$A$5:$A$204,0))*G2593-H2593,0))</f>
        <v/>
      </c>
      <c r="L2593" s="18">
        <f>IF(AND(B2593&amp;""="",F2593&amp;""=""),"",IF(I2593="تم التسليم",IFERROR(INDEX('المحافظات'!$B$5:$B$44,MATCH($E2593,'المحافظات'!$A$5:$A$44,0)),0),0))</f>
        <v/>
      </c>
      <c r="M2593" s="18">
        <f>IF(AND(B2593&amp;""="",F2593&amp;""=""),"",IFERROR(INDEX('المنتجات'!$C$5:$C$204,MATCH($F2593,'المنتجات'!$A$5:$A$204,0))*G2593,0))</f>
        <v/>
      </c>
      <c r="N2593" s="18">
        <f>IF(AND(B2593&amp;""="",F2593&amp;""=""),"",IF(I2593="تم التسليم",IFERROR(INDEX('المحافظات'!$C$5:$C$44,MATCH($E2593,'المحافظات'!$A$5:$A$44,0)),0),IF(I2593="مرتجع",IFERROR(INDEX('المحافظات'!$D$5:$D$44,MATCH($E2593,'المحافظات'!$A$5:$A$44,0)),0),0)))</f>
        <v/>
      </c>
      <c r="O2593" s="18">
        <f>IF(AND(B2593&amp;""="",F2593&amp;""=""),"",IF(I2593="تم التسليم",K2593+L2593-M2593-N2593,IF(I2593="مرتجع",-N2593,IF(I2593="ملغي",0,""))))</f>
        <v/>
      </c>
      <c r="P2593" s="6">
        <f>IF(AND(B2593&amp;""="",F2593&amp;""=""),"",IF(NOT(ISNUMBER(MATCH(F2593,'المنتجات'!$A$5:$A$204,0))),"كود المنتج غير معروف",IF(NOT(ISNUMBER(MATCH(E2593,'المحافظات'!$A$5:$A$44,0))),"المنطقة غير معروفة",IF(K2593&lt;0,"الخصم أكبر من قيمة الطلب",IF(I2593&amp;""="","اكتب الحالة","")))))</f>
        <v/>
      </c>
    </row>
    <row r="2594">
      <c r="A2594" s="17" t="n"/>
      <c r="B2594" s="5" t="n"/>
      <c r="C2594" s="5" t="n"/>
      <c r="D2594" s="13" t="n"/>
      <c r="E2594" s="5" t="n"/>
      <c r="F2594" s="5" t="n"/>
      <c r="G2594" s="15" t="n"/>
      <c r="H2594" s="14" t="n"/>
      <c r="I2594" s="5" t="n"/>
      <c r="J2594" s="6">
        <f>IF(AND(B2594&amp;""="",F2594&amp;""=""),"",IFERROR(INDEX('المنتجات'!$B$5:$B$204,MATCH($F2594,'المنتجات'!$A$5:$A$204,0))&amp;"",""))</f>
        <v/>
      </c>
      <c r="K2594" s="18">
        <f>IF(AND(B2594&amp;""="",F2594&amp;""=""),"",IFERROR(INDEX('المنتجات'!$D$5:$D$204,MATCH($F2594,'المنتجات'!$A$5:$A$204,0))*G2594-H2594,0))</f>
        <v/>
      </c>
      <c r="L2594" s="18">
        <f>IF(AND(B2594&amp;""="",F2594&amp;""=""),"",IF(I2594="تم التسليم",IFERROR(INDEX('المحافظات'!$B$5:$B$44,MATCH($E2594,'المحافظات'!$A$5:$A$44,0)),0),0))</f>
        <v/>
      </c>
      <c r="M2594" s="18">
        <f>IF(AND(B2594&amp;""="",F2594&amp;""=""),"",IFERROR(INDEX('المنتجات'!$C$5:$C$204,MATCH($F2594,'المنتجات'!$A$5:$A$204,0))*G2594,0))</f>
        <v/>
      </c>
      <c r="N2594" s="18">
        <f>IF(AND(B2594&amp;""="",F2594&amp;""=""),"",IF(I2594="تم التسليم",IFERROR(INDEX('المحافظات'!$C$5:$C$44,MATCH($E2594,'المحافظات'!$A$5:$A$44,0)),0),IF(I2594="مرتجع",IFERROR(INDEX('المحافظات'!$D$5:$D$44,MATCH($E2594,'المحافظات'!$A$5:$A$44,0)),0),0)))</f>
        <v/>
      </c>
      <c r="O2594" s="18">
        <f>IF(AND(B2594&amp;""="",F2594&amp;""=""),"",IF(I2594="تم التسليم",K2594+L2594-M2594-N2594,IF(I2594="مرتجع",-N2594,IF(I2594="ملغي",0,""))))</f>
        <v/>
      </c>
      <c r="P2594" s="6">
        <f>IF(AND(B2594&amp;""="",F2594&amp;""=""),"",IF(NOT(ISNUMBER(MATCH(F2594,'المنتجات'!$A$5:$A$204,0))),"كود المنتج غير معروف",IF(NOT(ISNUMBER(MATCH(E2594,'المحافظات'!$A$5:$A$44,0))),"المنطقة غير معروفة",IF(K2594&lt;0,"الخصم أكبر من قيمة الطلب",IF(I2594&amp;""="","اكتب الحالة","")))))</f>
        <v/>
      </c>
    </row>
    <row r="2595">
      <c r="A2595" s="17" t="n"/>
      <c r="B2595" s="5" t="n"/>
      <c r="C2595" s="5" t="n"/>
      <c r="D2595" s="13" t="n"/>
      <c r="E2595" s="5" t="n"/>
      <c r="F2595" s="5" t="n"/>
      <c r="G2595" s="15" t="n"/>
      <c r="H2595" s="14" t="n"/>
      <c r="I2595" s="5" t="n"/>
      <c r="J2595" s="6">
        <f>IF(AND(B2595&amp;""="",F2595&amp;""=""),"",IFERROR(INDEX('المنتجات'!$B$5:$B$204,MATCH($F2595,'المنتجات'!$A$5:$A$204,0))&amp;"",""))</f>
        <v/>
      </c>
      <c r="K2595" s="18">
        <f>IF(AND(B2595&amp;""="",F2595&amp;""=""),"",IFERROR(INDEX('المنتجات'!$D$5:$D$204,MATCH($F2595,'المنتجات'!$A$5:$A$204,0))*G2595-H2595,0))</f>
        <v/>
      </c>
      <c r="L2595" s="18">
        <f>IF(AND(B2595&amp;""="",F2595&amp;""=""),"",IF(I2595="تم التسليم",IFERROR(INDEX('المحافظات'!$B$5:$B$44,MATCH($E2595,'المحافظات'!$A$5:$A$44,0)),0),0))</f>
        <v/>
      </c>
      <c r="M2595" s="18">
        <f>IF(AND(B2595&amp;""="",F2595&amp;""=""),"",IFERROR(INDEX('المنتجات'!$C$5:$C$204,MATCH($F2595,'المنتجات'!$A$5:$A$204,0))*G2595,0))</f>
        <v/>
      </c>
      <c r="N2595" s="18">
        <f>IF(AND(B2595&amp;""="",F2595&amp;""=""),"",IF(I2595="تم التسليم",IFERROR(INDEX('المحافظات'!$C$5:$C$44,MATCH($E2595,'المحافظات'!$A$5:$A$44,0)),0),IF(I2595="مرتجع",IFERROR(INDEX('المحافظات'!$D$5:$D$44,MATCH($E2595,'المحافظات'!$A$5:$A$44,0)),0),0)))</f>
        <v/>
      </c>
      <c r="O2595" s="18">
        <f>IF(AND(B2595&amp;""="",F2595&amp;""=""),"",IF(I2595="تم التسليم",K2595+L2595-M2595-N2595,IF(I2595="مرتجع",-N2595,IF(I2595="ملغي",0,""))))</f>
        <v/>
      </c>
      <c r="P2595" s="6">
        <f>IF(AND(B2595&amp;""="",F2595&amp;""=""),"",IF(NOT(ISNUMBER(MATCH(F2595,'المنتجات'!$A$5:$A$204,0))),"كود المنتج غير معروف",IF(NOT(ISNUMBER(MATCH(E2595,'المحافظات'!$A$5:$A$44,0))),"المنطقة غير معروفة",IF(K2595&lt;0,"الخصم أكبر من قيمة الطلب",IF(I2595&amp;""="","اكتب الحالة","")))))</f>
        <v/>
      </c>
    </row>
    <row r="2596">
      <c r="A2596" s="17" t="n"/>
      <c r="B2596" s="5" t="n"/>
      <c r="C2596" s="5" t="n"/>
      <c r="D2596" s="13" t="n"/>
      <c r="E2596" s="5" t="n"/>
      <c r="F2596" s="5" t="n"/>
      <c r="G2596" s="15" t="n"/>
      <c r="H2596" s="14" t="n"/>
      <c r="I2596" s="5" t="n"/>
      <c r="J2596" s="6">
        <f>IF(AND(B2596&amp;""="",F2596&amp;""=""),"",IFERROR(INDEX('المنتجات'!$B$5:$B$204,MATCH($F2596,'المنتجات'!$A$5:$A$204,0))&amp;"",""))</f>
        <v/>
      </c>
      <c r="K2596" s="18">
        <f>IF(AND(B2596&amp;""="",F2596&amp;""=""),"",IFERROR(INDEX('المنتجات'!$D$5:$D$204,MATCH($F2596,'المنتجات'!$A$5:$A$204,0))*G2596-H2596,0))</f>
        <v/>
      </c>
      <c r="L2596" s="18">
        <f>IF(AND(B2596&amp;""="",F2596&amp;""=""),"",IF(I2596="تم التسليم",IFERROR(INDEX('المحافظات'!$B$5:$B$44,MATCH($E2596,'المحافظات'!$A$5:$A$44,0)),0),0))</f>
        <v/>
      </c>
      <c r="M2596" s="18">
        <f>IF(AND(B2596&amp;""="",F2596&amp;""=""),"",IFERROR(INDEX('المنتجات'!$C$5:$C$204,MATCH($F2596,'المنتجات'!$A$5:$A$204,0))*G2596,0))</f>
        <v/>
      </c>
      <c r="N2596" s="18">
        <f>IF(AND(B2596&amp;""="",F2596&amp;""=""),"",IF(I2596="تم التسليم",IFERROR(INDEX('المحافظات'!$C$5:$C$44,MATCH($E2596,'المحافظات'!$A$5:$A$44,0)),0),IF(I2596="مرتجع",IFERROR(INDEX('المحافظات'!$D$5:$D$44,MATCH($E2596,'المحافظات'!$A$5:$A$44,0)),0),0)))</f>
        <v/>
      </c>
      <c r="O2596" s="18">
        <f>IF(AND(B2596&amp;""="",F2596&amp;""=""),"",IF(I2596="تم التسليم",K2596+L2596-M2596-N2596,IF(I2596="مرتجع",-N2596,IF(I2596="ملغي",0,""))))</f>
        <v/>
      </c>
      <c r="P2596" s="6">
        <f>IF(AND(B2596&amp;""="",F2596&amp;""=""),"",IF(NOT(ISNUMBER(MATCH(F2596,'المنتجات'!$A$5:$A$204,0))),"كود المنتج غير معروف",IF(NOT(ISNUMBER(MATCH(E2596,'المحافظات'!$A$5:$A$44,0))),"المنطقة غير معروفة",IF(K2596&lt;0,"الخصم أكبر من قيمة الطلب",IF(I2596&amp;""="","اكتب الحالة","")))))</f>
        <v/>
      </c>
    </row>
    <row r="2597">
      <c r="A2597" s="17" t="n"/>
      <c r="B2597" s="5" t="n"/>
      <c r="C2597" s="5" t="n"/>
      <c r="D2597" s="13" t="n"/>
      <c r="E2597" s="5" t="n"/>
      <c r="F2597" s="5" t="n"/>
      <c r="G2597" s="15" t="n"/>
      <c r="H2597" s="14" t="n"/>
      <c r="I2597" s="5" t="n"/>
      <c r="J2597" s="6">
        <f>IF(AND(B2597&amp;""="",F2597&amp;""=""),"",IFERROR(INDEX('المنتجات'!$B$5:$B$204,MATCH($F2597,'المنتجات'!$A$5:$A$204,0))&amp;"",""))</f>
        <v/>
      </c>
      <c r="K2597" s="18">
        <f>IF(AND(B2597&amp;""="",F2597&amp;""=""),"",IFERROR(INDEX('المنتجات'!$D$5:$D$204,MATCH($F2597,'المنتجات'!$A$5:$A$204,0))*G2597-H2597,0))</f>
        <v/>
      </c>
      <c r="L2597" s="18">
        <f>IF(AND(B2597&amp;""="",F2597&amp;""=""),"",IF(I2597="تم التسليم",IFERROR(INDEX('المحافظات'!$B$5:$B$44,MATCH($E2597,'المحافظات'!$A$5:$A$44,0)),0),0))</f>
        <v/>
      </c>
      <c r="M2597" s="18">
        <f>IF(AND(B2597&amp;""="",F2597&amp;""=""),"",IFERROR(INDEX('المنتجات'!$C$5:$C$204,MATCH($F2597,'المنتجات'!$A$5:$A$204,0))*G2597,0))</f>
        <v/>
      </c>
      <c r="N2597" s="18">
        <f>IF(AND(B2597&amp;""="",F2597&amp;""=""),"",IF(I2597="تم التسليم",IFERROR(INDEX('المحافظات'!$C$5:$C$44,MATCH($E2597,'المحافظات'!$A$5:$A$44,0)),0),IF(I2597="مرتجع",IFERROR(INDEX('المحافظات'!$D$5:$D$44,MATCH($E2597,'المحافظات'!$A$5:$A$44,0)),0),0)))</f>
        <v/>
      </c>
      <c r="O2597" s="18">
        <f>IF(AND(B2597&amp;""="",F2597&amp;""=""),"",IF(I2597="تم التسليم",K2597+L2597-M2597-N2597,IF(I2597="مرتجع",-N2597,IF(I2597="ملغي",0,""))))</f>
        <v/>
      </c>
      <c r="P2597" s="6">
        <f>IF(AND(B2597&amp;""="",F2597&amp;""=""),"",IF(NOT(ISNUMBER(MATCH(F2597,'المنتجات'!$A$5:$A$204,0))),"كود المنتج غير معروف",IF(NOT(ISNUMBER(MATCH(E2597,'المحافظات'!$A$5:$A$44,0))),"المنطقة غير معروفة",IF(K2597&lt;0,"الخصم أكبر من قيمة الطلب",IF(I2597&amp;""="","اكتب الحالة","")))))</f>
        <v/>
      </c>
    </row>
    <row r="2598">
      <c r="A2598" s="17" t="n"/>
      <c r="B2598" s="5" t="n"/>
      <c r="C2598" s="5" t="n"/>
      <c r="D2598" s="13" t="n"/>
      <c r="E2598" s="5" t="n"/>
      <c r="F2598" s="5" t="n"/>
      <c r="G2598" s="15" t="n"/>
      <c r="H2598" s="14" t="n"/>
      <c r="I2598" s="5" t="n"/>
      <c r="J2598" s="6">
        <f>IF(AND(B2598&amp;""="",F2598&amp;""=""),"",IFERROR(INDEX('المنتجات'!$B$5:$B$204,MATCH($F2598,'المنتجات'!$A$5:$A$204,0))&amp;"",""))</f>
        <v/>
      </c>
      <c r="K2598" s="18">
        <f>IF(AND(B2598&amp;""="",F2598&amp;""=""),"",IFERROR(INDEX('المنتجات'!$D$5:$D$204,MATCH($F2598,'المنتجات'!$A$5:$A$204,0))*G2598-H2598,0))</f>
        <v/>
      </c>
      <c r="L2598" s="18">
        <f>IF(AND(B2598&amp;""="",F2598&amp;""=""),"",IF(I2598="تم التسليم",IFERROR(INDEX('المحافظات'!$B$5:$B$44,MATCH($E2598,'المحافظات'!$A$5:$A$44,0)),0),0))</f>
        <v/>
      </c>
      <c r="M2598" s="18">
        <f>IF(AND(B2598&amp;""="",F2598&amp;""=""),"",IFERROR(INDEX('المنتجات'!$C$5:$C$204,MATCH($F2598,'المنتجات'!$A$5:$A$204,0))*G2598,0))</f>
        <v/>
      </c>
      <c r="N2598" s="18">
        <f>IF(AND(B2598&amp;""="",F2598&amp;""=""),"",IF(I2598="تم التسليم",IFERROR(INDEX('المحافظات'!$C$5:$C$44,MATCH($E2598,'المحافظات'!$A$5:$A$44,0)),0),IF(I2598="مرتجع",IFERROR(INDEX('المحافظات'!$D$5:$D$44,MATCH($E2598,'المحافظات'!$A$5:$A$44,0)),0),0)))</f>
        <v/>
      </c>
      <c r="O2598" s="18">
        <f>IF(AND(B2598&amp;""="",F2598&amp;""=""),"",IF(I2598="تم التسليم",K2598+L2598-M2598-N2598,IF(I2598="مرتجع",-N2598,IF(I2598="ملغي",0,""))))</f>
        <v/>
      </c>
      <c r="P2598" s="6">
        <f>IF(AND(B2598&amp;""="",F2598&amp;""=""),"",IF(NOT(ISNUMBER(MATCH(F2598,'المنتجات'!$A$5:$A$204,0))),"كود المنتج غير معروف",IF(NOT(ISNUMBER(MATCH(E2598,'المحافظات'!$A$5:$A$44,0))),"المنطقة غير معروفة",IF(K2598&lt;0,"الخصم أكبر من قيمة الطلب",IF(I2598&amp;""="","اكتب الحالة","")))))</f>
        <v/>
      </c>
    </row>
    <row r="2599">
      <c r="A2599" s="17" t="n"/>
      <c r="B2599" s="5" t="n"/>
      <c r="C2599" s="5" t="n"/>
      <c r="D2599" s="13" t="n"/>
      <c r="E2599" s="5" t="n"/>
      <c r="F2599" s="5" t="n"/>
      <c r="G2599" s="15" t="n"/>
      <c r="H2599" s="14" t="n"/>
      <c r="I2599" s="5" t="n"/>
      <c r="J2599" s="6">
        <f>IF(AND(B2599&amp;""="",F2599&amp;""=""),"",IFERROR(INDEX('المنتجات'!$B$5:$B$204,MATCH($F2599,'المنتجات'!$A$5:$A$204,0))&amp;"",""))</f>
        <v/>
      </c>
      <c r="K2599" s="18">
        <f>IF(AND(B2599&amp;""="",F2599&amp;""=""),"",IFERROR(INDEX('المنتجات'!$D$5:$D$204,MATCH($F2599,'المنتجات'!$A$5:$A$204,0))*G2599-H2599,0))</f>
        <v/>
      </c>
      <c r="L2599" s="18">
        <f>IF(AND(B2599&amp;""="",F2599&amp;""=""),"",IF(I2599="تم التسليم",IFERROR(INDEX('المحافظات'!$B$5:$B$44,MATCH($E2599,'المحافظات'!$A$5:$A$44,0)),0),0))</f>
        <v/>
      </c>
      <c r="M2599" s="18">
        <f>IF(AND(B2599&amp;""="",F2599&amp;""=""),"",IFERROR(INDEX('المنتجات'!$C$5:$C$204,MATCH($F2599,'المنتجات'!$A$5:$A$204,0))*G2599,0))</f>
        <v/>
      </c>
      <c r="N2599" s="18">
        <f>IF(AND(B2599&amp;""="",F2599&amp;""=""),"",IF(I2599="تم التسليم",IFERROR(INDEX('المحافظات'!$C$5:$C$44,MATCH($E2599,'المحافظات'!$A$5:$A$44,0)),0),IF(I2599="مرتجع",IFERROR(INDEX('المحافظات'!$D$5:$D$44,MATCH($E2599,'المحافظات'!$A$5:$A$44,0)),0),0)))</f>
        <v/>
      </c>
      <c r="O2599" s="18">
        <f>IF(AND(B2599&amp;""="",F2599&amp;""=""),"",IF(I2599="تم التسليم",K2599+L2599-M2599-N2599,IF(I2599="مرتجع",-N2599,IF(I2599="ملغي",0,""))))</f>
        <v/>
      </c>
      <c r="P2599" s="6">
        <f>IF(AND(B2599&amp;""="",F2599&amp;""=""),"",IF(NOT(ISNUMBER(MATCH(F2599,'المنتجات'!$A$5:$A$204,0))),"كود المنتج غير معروف",IF(NOT(ISNUMBER(MATCH(E2599,'المحافظات'!$A$5:$A$44,0))),"المنطقة غير معروفة",IF(K2599&lt;0,"الخصم أكبر من قيمة الطلب",IF(I2599&amp;""="","اكتب الحالة","")))))</f>
        <v/>
      </c>
    </row>
    <row r="2600">
      <c r="A2600" s="17" t="n"/>
      <c r="B2600" s="5" t="n"/>
      <c r="C2600" s="5" t="n"/>
      <c r="D2600" s="13" t="n"/>
      <c r="E2600" s="5" t="n"/>
      <c r="F2600" s="5" t="n"/>
      <c r="G2600" s="15" t="n"/>
      <c r="H2600" s="14" t="n"/>
      <c r="I2600" s="5" t="n"/>
      <c r="J2600" s="6">
        <f>IF(AND(B2600&amp;""="",F2600&amp;""=""),"",IFERROR(INDEX('المنتجات'!$B$5:$B$204,MATCH($F2600,'المنتجات'!$A$5:$A$204,0))&amp;"",""))</f>
        <v/>
      </c>
      <c r="K2600" s="18">
        <f>IF(AND(B2600&amp;""="",F2600&amp;""=""),"",IFERROR(INDEX('المنتجات'!$D$5:$D$204,MATCH($F2600,'المنتجات'!$A$5:$A$204,0))*G2600-H2600,0))</f>
        <v/>
      </c>
      <c r="L2600" s="18">
        <f>IF(AND(B2600&amp;""="",F2600&amp;""=""),"",IF(I2600="تم التسليم",IFERROR(INDEX('المحافظات'!$B$5:$B$44,MATCH($E2600,'المحافظات'!$A$5:$A$44,0)),0),0))</f>
        <v/>
      </c>
      <c r="M2600" s="18">
        <f>IF(AND(B2600&amp;""="",F2600&amp;""=""),"",IFERROR(INDEX('المنتجات'!$C$5:$C$204,MATCH($F2600,'المنتجات'!$A$5:$A$204,0))*G2600,0))</f>
        <v/>
      </c>
      <c r="N2600" s="18">
        <f>IF(AND(B2600&amp;""="",F2600&amp;""=""),"",IF(I2600="تم التسليم",IFERROR(INDEX('المحافظات'!$C$5:$C$44,MATCH($E2600,'المحافظات'!$A$5:$A$44,0)),0),IF(I2600="مرتجع",IFERROR(INDEX('المحافظات'!$D$5:$D$44,MATCH($E2600,'المحافظات'!$A$5:$A$44,0)),0),0)))</f>
        <v/>
      </c>
      <c r="O2600" s="18">
        <f>IF(AND(B2600&amp;""="",F2600&amp;""=""),"",IF(I2600="تم التسليم",K2600+L2600-M2600-N2600,IF(I2600="مرتجع",-N2600,IF(I2600="ملغي",0,""))))</f>
        <v/>
      </c>
      <c r="P2600" s="6">
        <f>IF(AND(B2600&amp;""="",F2600&amp;""=""),"",IF(NOT(ISNUMBER(MATCH(F2600,'المنتجات'!$A$5:$A$204,0))),"كود المنتج غير معروف",IF(NOT(ISNUMBER(MATCH(E2600,'المحافظات'!$A$5:$A$44,0))),"المنطقة غير معروفة",IF(K2600&lt;0,"الخصم أكبر من قيمة الطلب",IF(I2600&amp;""="","اكتب الحالة","")))))</f>
        <v/>
      </c>
    </row>
    <row r="2601">
      <c r="A2601" s="17" t="n"/>
      <c r="B2601" s="5" t="n"/>
      <c r="C2601" s="5" t="n"/>
      <c r="D2601" s="13" t="n"/>
      <c r="E2601" s="5" t="n"/>
      <c r="F2601" s="5" t="n"/>
      <c r="G2601" s="15" t="n"/>
      <c r="H2601" s="14" t="n"/>
      <c r="I2601" s="5" t="n"/>
      <c r="J2601" s="6">
        <f>IF(AND(B2601&amp;""="",F2601&amp;""=""),"",IFERROR(INDEX('المنتجات'!$B$5:$B$204,MATCH($F2601,'المنتجات'!$A$5:$A$204,0))&amp;"",""))</f>
        <v/>
      </c>
      <c r="K2601" s="18">
        <f>IF(AND(B2601&amp;""="",F2601&amp;""=""),"",IFERROR(INDEX('المنتجات'!$D$5:$D$204,MATCH($F2601,'المنتجات'!$A$5:$A$204,0))*G2601-H2601,0))</f>
        <v/>
      </c>
      <c r="L2601" s="18">
        <f>IF(AND(B2601&amp;""="",F2601&amp;""=""),"",IF(I2601="تم التسليم",IFERROR(INDEX('المحافظات'!$B$5:$B$44,MATCH($E2601,'المحافظات'!$A$5:$A$44,0)),0),0))</f>
        <v/>
      </c>
      <c r="M2601" s="18">
        <f>IF(AND(B2601&amp;""="",F2601&amp;""=""),"",IFERROR(INDEX('المنتجات'!$C$5:$C$204,MATCH($F2601,'المنتجات'!$A$5:$A$204,0))*G2601,0))</f>
        <v/>
      </c>
      <c r="N2601" s="18">
        <f>IF(AND(B2601&amp;""="",F2601&amp;""=""),"",IF(I2601="تم التسليم",IFERROR(INDEX('المحافظات'!$C$5:$C$44,MATCH($E2601,'المحافظات'!$A$5:$A$44,0)),0),IF(I2601="مرتجع",IFERROR(INDEX('المحافظات'!$D$5:$D$44,MATCH($E2601,'المحافظات'!$A$5:$A$44,0)),0),0)))</f>
        <v/>
      </c>
      <c r="O2601" s="18">
        <f>IF(AND(B2601&amp;""="",F2601&amp;""=""),"",IF(I2601="تم التسليم",K2601+L2601-M2601-N2601,IF(I2601="مرتجع",-N2601,IF(I2601="ملغي",0,""))))</f>
        <v/>
      </c>
      <c r="P2601" s="6">
        <f>IF(AND(B2601&amp;""="",F2601&amp;""=""),"",IF(NOT(ISNUMBER(MATCH(F2601,'المنتجات'!$A$5:$A$204,0))),"كود المنتج غير معروف",IF(NOT(ISNUMBER(MATCH(E2601,'المحافظات'!$A$5:$A$44,0))),"المنطقة غير معروفة",IF(K2601&lt;0,"الخصم أكبر من قيمة الطلب",IF(I2601&amp;""="","اكتب الحالة","")))))</f>
        <v/>
      </c>
    </row>
    <row r="2602">
      <c r="A2602" s="17" t="n"/>
      <c r="B2602" s="5" t="n"/>
      <c r="C2602" s="5" t="n"/>
      <c r="D2602" s="13" t="n"/>
      <c r="E2602" s="5" t="n"/>
      <c r="F2602" s="5" t="n"/>
      <c r="G2602" s="15" t="n"/>
      <c r="H2602" s="14" t="n"/>
      <c r="I2602" s="5" t="n"/>
      <c r="J2602" s="6">
        <f>IF(AND(B2602&amp;""="",F2602&amp;""=""),"",IFERROR(INDEX('المنتجات'!$B$5:$B$204,MATCH($F2602,'المنتجات'!$A$5:$A$204,0))&amp;"",""))</f>
        <v/>
      </c>
      <c r="K2602" s="18">
        <f>IF(AND(B2602&amp;""="",F2602&amp;""=""),"",IFERROR(INDEX('المنتجات'!$D$5:$D$204,MATCH($F2602,'المنتجات'!$A$5:$A$204,0))*G2602-H2602,0))</f>
        <v/>
      </c>
      <c r="L2602" s="18">
        <f>IF(AND(B2602&amp;""="",F2602&amp;""=""),"",IF(I2602="تم التسليم",IFERROR(INDEX('المحافظات'!$B$5:$B$44,MATCH($E2602,'المحافظات'!$A$5:$A$44,0)),0),0))</f>
        <v/>
      </c>
      <c r="M2602" s="18">
        <f>IF(AND(B2602&amp;""="",F2602&amp;""=""),"",IFERROR(INDEX('المنتجات'!$C$5:$C$204,MATCH($F2602,'المنتجات'!$A$5:$A$204,0))*G2602,0))</f>
        <v/>
      </c>
      <c r="N2602" s="18">
        <f>IF(AND(B2602&amp;""="",F2602&amp;""=""),"",IF(I2602="تم التسليم",IFERROR(INDEX('المحافظات'!$C$5:$C$44,MATCH($E2602,'المحافظات'!$A$5:$A$44,0)),0),IF(I2602="مرتجع",IFERROR(INDEX('المحافظات'!$D$5:$D$44,MATCH($E2602,'المحافظات'!$A$5:$A$44,0)),0),0)))</f>
        <v/>
      </c>
      <c r="O2602" s="18">
        <f>IF(AND(B2602&amp;""="",F2602&amp;""=""),"",IF(I2602="تم التسليم",K2602+L2602-M2602-N2602,IF(I2602="مرتجع",-N2602,IF(I2602="ملغي",0,""))))</f>
        <v/>
      </c>
      <c r="P2602" s="6">
        <f>IF(AND(B2602&amp;""="",F2602&amp;""=""),"",IF(NOT(ISNUMBER(MATCH(F2602,'المنتجات'!$A$5:$A$204,0))),"كود المنتج غير معروف",IF(NOT(ISNUMBER(MATCH(E2602,'المحافظات'!$A$5:$A$44,0))),"المنطقة غير معروفة",IF(K2602&lt;0,"الخصم أكبر من قيمة الطلب",IF(I2602&amp;""="","اكتب الحالة","")))))</f>
        <v/>
      </c>
    </row>
    <row r="2603">
      <c r="A2603" s="17" t="n"/>
      <c r="B2603" s="5" t="n"/>
      <c r="C2603" s="5" t="n"/>
      <c r="D2603" s="13" t="n"/>
      <c r="E2603" s="5" t="n"/>
      <c r="F2603" s="5" t="n"/>
      <c r="G2603" s="15" t="n"/>
      <c r="H2603" s="14" t="n"/>
      <c r="I2603" s="5" t="n"/>
      <c r="J2603" s="6">
        <f>IF(AND(B2603&amp;""="",F2603&amp;""=""),"",IFERROR(INDEX('المنتجات'!$B$5:$B$204,MATCH($F2603,'المنتجات'!$A$5:$A$204,0))&amp;"",""))</f>
        <v/>
      </c>
      <c r="K2603" s="18">
        <f>IF(AND(B2603&amp;""="",F2603&amp;""=""),"",IFERROR(INDEX('المنتجات'!$D$5:$D$204,MATCH($F2603,'المنتجات'!$A$5:$A$204,0))*G2603-H2603,0))</f>
        <v/>
      </c>
      <c r="L2603" s="18">
        <f>IF(AND(B2603&amp;""="",F2603&amp;""=""),"",IF(I2603="تم التسليم",IFERROR(INDEX('المحافظات'!$B$5:$B$44,MATCH($E2603,'المحافظات'!$A$5:$A$44,0)),0),0))</f>
        <v/>
      </c>
      <c r="M2603" s="18">
        <f>IF(AND(B2603&amp;""="",F2603&amp;""=""),"",IFERROR(INDEX('المنتجات'!$C$5:$C$204,MATCH($F2603,'المنتجات'!$A$5:$A$204,0))*G2603,0))</f>
        <v/>
      </c>
      <c r="N2603" s="18">
        <f>IF(AND(B2603&amp;""="",F2603&amp;""=""),"",IF(I2603="تم التسليم",IFERROR(INDEX('المحافظات'!$C$5:$C$44,MATCH($E2603,'المحافظات'!$A$5:$A$44,0)),0),IF(I2603="مرتجع",IFERROR(INDEX('المحافظات'!$D$5:$D$44,MATCH($E2603,'المحافظات'!$A$5:$A$44,0)),0),0)))</f>
        <v/>
      </c>
      <c r="O2603" s="18">
        <f>IF(AND(B2603&amp;""="",F2603&amp;""=""),"",IF(I2603="تم التسليم",K2603+L2603-M2603-N2603,IF(I2603="مرتجع",-N2603,IF(I2603="ملغي",0,""))))</f>
        <v/>
      </c>
      <c r="P2603" s="6">
        <f>IF(AND(B2603&amp;""="",F2603&amp;""=""),"",IF(NOT(ISNUMBER(MATCH(F2603,'المنتجات'!$A$5:$A$204,0))),"كود المنتج غير معروف",IF(NOT(ISNUMBER(MATCH(E2603,'المحافظات'!$A$5:$A$44,0))),"المنطقة غير معروفة",IF(K2603&lt;0,"الخصم أكبر من قيمة الطلب",IF(I2603&amp;""="","اكتب الحالة","")))))</f>
        <v/>
      </c>
    </row>
    <row r="2604">
      <c r="A2604" s="17" t="n"/>
      <c r="B2604" s="5" t="n"/>
      <c r="C2604" s="5" t="n"/>
      <c r="D2604" s="13" t="n"/>
      <c r="E2604" s="5" t="n"/>
      <c r="F2604" s="5" t="n"/>
      <c r="G2604" s="15" t="n"/>
      <c r="H2604" s="14" t="n"/>
      <c r="I2604" s="5" t="n"/>
      <c r="J2604" s="6">
        <f>IF(AND(B2604&amp;""="",F2604&amp;""=""),"",IFERROR(INDEX('المنتجات'!$B$5:$B$204,MATCH($F2604,'المنتجات'!$A$5:$A$204,0))&amp;"",""))</f>
        <v/>
      </c>
      <c r="K2604" s="18">
        <f>IF(AND(B2604&amp;""="",F2604&amp;""=""),"",IFERROR(INDEX('المنتجات'!$D$5:$D$204,MATCH($F2604,'المنتجات'!$A$5:$A$204,0))*G2604-H2604,0))</f>
        <v/>
      </c>
      <c r="L2604" s="18">
        <f>IF(AND(B2604&amp;""="",F2604&amp;""=""),"",IF(I2604="تم التسليم",IFERROR(INDEX('المحافظات'!$B$5:$B$44,MATCH($E2604,'المحافظات'!$A$5:$A$44,0)),0),0))</f>
        <v/>
      </c>
      <c r="M2604" s="18">
        <f>IF(AND(B2604&amp;""="",F2604&amp;""=""),"",IFERROR(INDEX('المنتجات'!$C$5:$C$204,MATCH($F2604,'المنتجات'!$A$5:$A$204,0))*G2604,0))</f>
        <v/>
      </c>
      <c r="N2604" s="18">
        <f>IF(AND(B2604&amp;""="",F2604&amp;""=""),"",IF(I2604="تم التسليم",IFERROR(INDEX('المحافظات'!$C$5:$C$44,MATCH($E2604,'المحافظات'!$A$5:$A$44,0)),0),IF(I2604="مرتجع",IFERROR(INDEX('المحافظات'!$D$5:$D$44,MATCH($E2604,'المحافظات'!$A$5:$A$44,0)),0),0)))</f>
        <v/>
      </c>
      <c r="O2604" s="18">
        <f>IF(AND(B2604&amp;""="",F2604&amp;""=""),"",IF(I2604="تم التسليم",K2604+L2604-M2604-N2604,IF(I2604="مرتجع",-N2604,IF(I2604="ملغي",0,""))))</f>
        <v/>
      </c>
      <c r="P2604" s="6">
        <f>IF(AND(B2604&amp;""="",F2604&amp;""=""),"",IF(NOT(ISNUMBER(MATCH(F2604,'المنتجات'!$A$5:$A$204,0))),"كود المنتج غير معروف",IF(NOT(ISNUMBER(MATCH(E2604,'المحافظات'!$A$5:$A$44,0))),"المنطقة غير معروفة",IF(K2604&lt;0,"الخصم أكبر من قيمة الطلب",IF(I2604&amp;""="","اكتب الحالة","")))))</f>
        <v/>
      </c>
    </row>
    <row r="2605">
      <c r="A2605" s="17" t="n"/>
      <c r="B2605" s="5" t="n"/>
      <c r="C2605" s="5" t="n"/>
      <c r="D2605" s="13" t="n"/>
      <c r="E2605" s="5" t="n"/>
      <c r="F2605" s="5" t="n"/>
      <c r="G2605" s="15" t="n"/>
      <c r="H2605" s="14" t="n"/>
      <c r="I2605" s="5" t="n"/>
      <c r="J2605" s="6">
        <f>IF(AND(B2605&amp;""="",F2605&amp;""=""),"",IFERROR(INDEX('المنتجات'!$B$5:$B$204,MATCH($F2605,'المنتجات'!$A$5:$A$204,0))&amp;"",""))</f>
        <v/>
      </c>
      <c r="K2605" s="18">
        <f>IF(AND(B2605&amp;""="",F2605&amp;""=""),"",IFERROR(INDEX('المنتجات'!$D$5:$D$204,MATCH($F2605,'المنتجات'!$A$5:$A$204,0))*G2605-H2605,0))</f>
        <v/>
      </c>
      <c r="L2605" s="18">
        <f>IF(AND(B2605&amp;""="",F2605&amp;""=""),"",IF(I2605="تم التسليم",IFERROR(INDEX('المحافظات'!$B$5:$B$44,MATCH($E2605,'المحافظات'!$A$5:$A$44,0)),0),0))</f>
        <v/>
      </c>
      <c r="M2605" s="18">
        <f>IF(AND(B2605&amp;""="",F2605&amp;""=""),"",IFERROR(INDEX('المنتجات'!$C$5:$C$204,MATCH($F2605,'المنتجات'!$A$5:$A$204,0))*G2605,0))</f>
        <v/>
      </c>
      <c r="N2605" s="18">
        <f>IF(AND(B2605&amp;""="",F2605&amp;""=""),"",IF(I2605="تم التسليم",IFERROR(INDEX('المحافظات'!$C$5:$C$44,MATCH($E2605,'المحافظات'!$A$5:$A$44,0)),0),IF(I2605="مرتجع",IFERROR(INDEX('المحافظات'!$D$5:$D$44,MATCH($E2605,'المحافظات'!$A$5:$A$44,0)),0),0)))</f>
        <v/>
      </c>
      <c r="O2605" s="18">
        <f>IF(AND(B2605&amp;""="",F2605&amp;""=""),"",IF(I2605="تم التسليم",K2605+L2605-M2605-N2605,IF(I2605="مرتجع",-N2605,IF(I2605="ملغي",0,""))))</f>
        <v/>
      </c>
      <c r="P2605" s="6">
        <f>IF(AND(B2605&amp;""="",F2605&amp;""=""),"",IF(NOT(ISNUMBER(MATCH(F2605,'المنتجات'!$A$5:$A$204,0))),"كود المنتج غير معروف",IF(NOT(ISNUMBER(MATCH(E2605,'المحافظات'!$A$5:$A$44,0))),"المنطقة غير معروفة",IF(K2605&lt;0,"الخصم أكبر من قيمة الطلب",IF(I2605&amp;""="","اكتب الحالة","")))))</f>
        <v/>
      </c>
    </row>
    <row r="2606">
      <c r="A2606" s="17" t="n"/>
      <c r="B2606" s="5" t="n"/>
      <c r="C2606" s="5" t="n"/>
      <c r="D2606" s="13" t="n"/>
      <c r="E2606" s="5" t="n"/>
      <c r="F2606" s="5" t="n"/>
      <c r="G2606" s="15" t="n"/>
      <c r="H2606" s="14" t="n"/>
      <c r="I2606" s="5" t="n"/>
      <c r="J2606" s="6">
        <f>IF(AND(B2606&amp;""="",F2606&amp;""=""),"",IFERROR(INDEX('المنتجات'!$B$5:$B$204,MATCH($F2606,'المنتجات'!$A$5:$A$204,0))&amp;"",""))</f>
        <v/>
      </c>
      <c r="K2606" s="18">
        <f>IF(AND(B2606&amp;""="",F2606&amp;""=""),"",IFERROR(INDEX('المنتجات'!$D$5:$D$204,MATCH($F2606,'المنتجات'!$A$5:$A$204,0))*G2606-H2606,0))</f>
        <v/>
      </c>
      <c r="L2606" s="18">
        <f>IF(AND(B2606&amp;""="",F2606&amp;""=""),"",IF(I2606="تم التسليم",IFERROR(INDEX('المحافظات'!$B$5:$B$44,MATCH($E2606,'المحافظات'!$A$5:$A$44,0)),0),0))</f>
        <v/>
      </c>
      <c r="M2606" s="18">
        <f>IF(AND(B2606&amp;""="",F2606&amp;""=""),"",IFERROR(INDEX('المنتجات'!$C$5:$C$204,MATCH($F2606,'المنتجات'!$A$5:$A$204,0))*G2606,0))</f>
        <v/>
      </c>
      <c r="N2606" s="18">
        <f>IF(AND(B2606&amp;""="",F2606&amp;""=""),"",IF(I2606="تم التسليم",IFERROR(INDEX('المحافظات'!$C$5:$C$44,MATCH($E2606,'المحافظات'!$A$5:$A$44,0)),0),IF(I2606="مرتجع",IFERROR(INDEX('المحافظات'!$D$5:$D$44,MATCH($E2606,'المحافظات'!$A$5:$A$44,0)),0),0)))</f>
        <v/>
      </c>
      <c r="O2606" s="18">
        <f>IF(AND(B2606&amp;""="",F2606&amp;""=""),"",IF(I2606="تم التسليم",K2606+L2606-M2606-N2606,IF(I2606="مرتجع",-N2606,IF(I2606="ملغي",0,""))))</f>
        <v/>
      </c>
      <c r="P2606" s="6">
        <f>IF(AND(B2606&amp;""="",F2606&amp;""=""),"",IF(NOT(ISNUMBER(MATCH(F2606,'المنتجات'!$A$5:$A$204,0))),"كود المنتج غير معروف",IF(NOT(ISNUMBER(MATCH(E2606,'المحافظات'!$A$5:$A$44,0))),"المنطقة غير معروفة",IF(K2606&lt;0,"الخصم أكبر من قيمة الطلب",IF(I2606&amp;""="","اكتب الحالة","")))))</f>
        <v/>
      </c>
    </row>
    <row r="2607">
      <c r="A2607" s="17" t="n"/>
      <c r="B2607" s="5" t="n"/>
      <c r="C2607" s="5" t="n"/>
      <c r="D2607" s="13" t="n"/>
      <c r="E2607" s="5" t="n"/>
      <c r="F2607" s="5" t="n"/>
      <c r="G2607" s="15" t="n"/>
      <c r="H2607" s="14" t="n"/>
      <c r="I2607" s="5" t="n"/>
      <c r="J2607" s="6">
        <f>IF(AND(B2607&amp;""="",F2607&amp;""=""),"",IFERROR(INDEX('المنتجات'!$B$5:$B$204,MATCH($F2607,'المنتجات'!$A$5:$A$204,0))&amp;"",""))</f>
        <v/>
      </c>
      <c r="K2607" s="18">
        <f>IF(AND(B2607&amp;""="",F2607&amp;""=""),"",IFERROR(INDEX('المنتجات'!$D$5:$D$204,MATCH($F2607,'المنتجات'!$A$5:$A$204,0))*G2607-H2607,0))</f>
        <v/>
      </c>
      <c r="L2607" s="18">
        <f>IF(AND(B2607&amp;""="",F2607&amp;""=""),"",IF(I2607="تم التسليم",IFERROR(INDEX('المحافظات'!$B$5:$B$44,MATCH($E2607,'المحافظات'!$A$5:$A$44,0)),0),0))</f>
        <v/>
      </c>
      <c r="M2607" s="18">
        <f>IF(AND(B2607&amp;""="",F2607&amp;""=""),"",IFERROR(INDEX('المنتجات'!$C$5:$C$204,MATCH($F2607,'المنتجات'!$A$5:$A$204,0))*G2607,0))</f>
        <v/>
      </c>
      <c r="N2607" s="18">
        <f>IF(AND(B2607&amp;""="",F2607&amp;""=""),"",IF(I2607="تم التسليم",IFERROR(INDEX('المحافظات'!$C$5:$C$44,MATCH($E2607,'المحافظات'!$A$5:$A$44,0)),0),IF(I2607="مرتجع",IFERROR(INDEX('المحافظات'!$D$5:$D$44,MATCH($E2607,'المحافظات'!$A$5:$A$44,0)),0),0)))</f>
        <v/>
      </c>
      <c r="O2607" s="18">
        <f>IF(AND(B2607&amp;""="",F2607&amp;""=""),"",IF(I2607="تم التسليم",K2607+L2607-M2607-N2607,IF(I2607="مرتجع",-N2607,IF(I2607="ملغي",0,""))))</f>
        <v/>
      </c>
      <c r="P2607" s="6">
        <f>IF(AND(B2607&amp;""="",F2607&amp;""=""),"",IF(NOT(ISNUMBER(MATCH(F2607,'المنتجات'!$A$5:$A$204,0))),"كود المنتج غير معروف",IF(NOT(ISNUMBER(MATCH(E2607,'المحافظات'!$A$5:$A$44,0))),"المنطقة غير معروفة",IF(K2607&lt;0,"الخصم أكبر من قيمة الطلب",IF(I2607&amp;""="","اكتب الحالة","")))))</f>
        <v/>
      </c>
    </row>
    <row r="2608">
      <c r="A2608" s="17" t="n"/>
      <c r="B2608" s="5" t="n"/>
      <c r="C2608" s="5" t="n"/>
      <c r="D2608" s="13" t="n"/>
      <c r="E2608" s="5" t="n"/>
      <c r="F2608" s="5" t="n"/>
      <c r="G2608" s="15" t="n"/>
      <c r="H2608" s="14" t="n"/>
      <c r="I2608" s="5" t="n"/>
      <c r="J2608" s="6">
        <f>IF(AND(B2608&amp;""="",F2608&amp;""=""),"",IFERROR(INDEX('المنتجات'!$B$5:$B$204,MATCH($F2608,'المنتجات'!$A$5:$A$204,0))&amp;"",""))</f>
        <v/>
      </c>
      <c r="K2608" s="18">
        <f>IF(AND(B2608&amp;""="",F2608&amp;""=""),"",IFERROR(INDEX('المنتجات'!$D$5:$D$204,MATCH($F2608,'المنتجات'!$A$5:$A$204,0))*G2608-H2608,0))</f>
        <v/>
      </c>
      <c r="L2608" s="18">
        <f>IF(AND(B2608&amp;""="",F2608&amp;""=""),"",IF(I2608="تم التسليم",IFERROR(INDEX('المحافظات'!$B$5:$B$44,MATCH($E2608,'المحافظات'!$A$5:$A$44,0)),0),0))</f>
        <v/>
      </c>
      <c r="M2608" s="18">
        <f>IF(AND(B2608&amp;""="",F2608&amp;""=""),"",IFERROR(INDEX('المنتجات'!$C$5:$C$204,MATCH($F2608,'المنتجات'!$A$5:$A$204,0))*G2608,0))</f>
        <v/>
      </c>
      <c r="N2608" s="18">
        <f>IF(AND(B2608&amp;""="",F2608&amp;""=""),"",IF(I2608="تم التسليم",IFERROR(INDEX('المحافظات'!$C$5:$C$44,MATCH($E2608,'المحافظات'!$A$5:$A$44,0)),0),IF(I2608="مرتجع",IFERROR(INDEX('المحافظات'!$D$5:$D$44,MATCH($E2608,'المحافظات'!$A$5:$A$44,0)),0),0)))</f>
        <v/>
      </c>
      <c r="O2608" s="18">
        <f>IF(AND(B2608&amp;""="",F2608&amp;""=""),"",IF(I2608="تم التسليم",K2608+L2608-M2608-N2608,IF(I2608="مرتجع",-N2608,IF(I2608="ملغي",0,""))))</f>
        <v/>
      </c>
      <c r="P2608" s="6">
        <f>IF(AND(B2608&amp;""="",F2608&amp;""=""),"",IF(NOT(ISNUMBER(MATCH(F2608,'المنتجات'!$A$5:$A$204,0))),"كود المنتج غير معروف",IF(NOT(ISNUMBER(MATCH(E2608,'المحافظات'!$A$5:$A$44,0))),"المنطقة غير معروفة",IF(K2608&lt;0,"الخصم أكبر من قيمة الطلب",IF(I2608&amp;""="","اكتب الحالة","")))))</f>
        <v/>
      </c>
    </row>
    <row r="2609">
      <c r="A2609" s="17" t="n"/>
      <c r="B2609" s="5" t="n"/>
      <c r="C2609" s="5" t="n"/>
      <c r="D2609" s="13" t="n"/>
      <c r="E2609" s="5" t="n"/>
      <c r="F2609" s="5" t="n"/>
      <c r="G2609" s="15" t="n"/>
      <c r="H2609" s="14" t="n"/>
      <c r="I2609" s="5" t="n"/>
      <c r="J2609" s="6">
        <f>IF(AND(B2609&amp;""="",F2609&amp;""=""),"",IFERROR(INDEX('المنتجات'!$B$5:$B$204,MATCH($F2609,'المنتجات'!$A$5:$A$204,0))&amp;"",""))</f>
        <v/>
      </c>
      <c r="K2609" s="18">
        <f>IF(AND(B2609&amp;""="",F2609&amp;""=""),"",IFERROR(INDEX('المنتجات'!$D$5:$D$204,MATCH($F2609,'المنتجات'!$A$5:$A$204,0))*G2609-H2609,0))</f>
        <v/>
      </c>
      <c r="L2609" s="18">
        <f>IF(AND(B2609&amp;""="",F2609&amp;""=""),"",IF(I2609="تم التسليم",IFERROR(INDEX('المحافظات'!$B$5:$B$44,MATCH($E2609,'المحافظات'!$A$5:$A$44,0)),0),0))</f>
        <v/>
      </c>
      <c r="M2609" s="18">
        <f>IF(AND(B2609&amp;""="",F2609&amp;""=""),"",IFERROR(INDEX('المنتجات'!$C$5:$C$204,MATCH($F2609,'المنتجات'!$A$5:$A$204,0))*G2609,0))</f>
        <v/>
      </c>
      <c r="N2609" s="18">
        <f>IF(AND(B2609&amp;""="",F2609&amp;""=""),"",IF(I2609="تم التسليم",IFERROR(INDEX('المحافظات'!$C$5:$C$44,MATCH($E2609,'المحافظات'!$A$5:$A$44,0)),0),IF(I2609="مرتجع",IFERROR(INDEX('المحافظات'!$D$5:$D$44,MATCH($E2609,'المحافظات'!$A$5:$A$44,0)),0),0)))</f>
        <v/>
      </c>
      <c r="O2609" s="18">
        <f>IF(AND(B2609&amp;""="",F2609&amp;""=""),"",IF(I2609="تم التسليم",K2609+L2609-M2609-N2609,IF(I2609="مرتجع",-N2609,IF(I2609="ملغي",0,""))))</f>
        <v/>
      </c>
      <c r="P2609" s="6">
        <f>IF(AND(B2609&amp;""="",F2609&amp;""=""),"",IF(NOT(ISNUMBER(MATCH(F2609,'المنتجات'!$A$5:$A$204,0))),"كود المنتج غير معروف",IF(NOT(ISNUMBER(MATCH(E2609,'المحافظات'!$A$5:$A$44,0))),"المنطقة غير معروفة",IF(K2609&lt;0,"الخصم أكبر من قيمة الطلب",IF(I2609&amp;""="","اكتب الحالة","")))))</f>
        <v/>
      </c>
    </row>
    <row r="2610">
      <c r="A2610" s="17" t="n"/>
      <c r="B2610" s="5" t="n"/>
      <c r="C2610" s="5" t="n"/>
      <c r="D2610" s="13" t="n"/>
      <c r="E2610" s="5" t="n"/>
      <c r="F2610" s="5" t="n"/>
      <c r="G2610" s="15" t="n"/>
      <c r="H2610" s="14" t="n"/>
      <c r="I2610" s="5" t="n"/>
      <c r="J2610" s="6">
        <f>IF(AND(B2610&amp;""="",F2610&amp;""=""),"",IFERROR(INDEX('المنتجات'!$B$5:$B$204,MATCH($F2610,'المنتجات'!$A$5:$A$204,0))&amp;"",""))</f>
        <v/>
      </c>
      <c r="K2610" s="18">
        <f>IF(AND(B2610&amp;""="",F2610&amp;""=""),"",IFERROR(INDEX('المنتجات'!$D$5:$D$204,MATCH($F2610,'المنتجات'!$A$5:$A$204,0))*G2610-H2610,0))</f>
        <v/>
      </c>
      <c r="L2610" s="18">
        <f>IF(AND(B2610&amp;""="",F2610&amp;""=""),"",IF(I2610="تم التسليم",IFERROR(INDEX('المحافظات'!$B$5:$B$44,MATCH($E2610,'المحافظات'!$A$5:$A$44,0)),0),0))</f>
        <v/>
      </c>
      <c r="M2610" s="18">
        <f>IF(AND(B2610&amp;""="",F2610&amp;""=""),"",IFERROR(INDEX('المنتجات'!$C$5:$C$204,MATCH($F2610,'المنتجات'!$A$5:$A$204,0))*G2610,0))</f>
        <v/>
      </c>
      <c r="N2610" s="18">
        <f>IF(AND(B2610&amp;""="",F2610&amp;""=""),"",IF(I2610="تم التسليم",IFERROR(INDEX('المحافظات'!$C$5:$C$44,MATCH($E2610,'المحافظات'!$A$5:$A$44,0)),0),IF(I2610="مرتجع",IFERROR(INDEX('المحافظات'!$D$5:$D$44,MATCH($E2610,'المحافظات'!$A$5:$A$44,0)),0),0)))</f>
        <v/>
      </c>
      <c r="O2610" s="18">
        <f>IF(AND(B2610&amp;""="",F2610&amp;""=""),"",IF(I2610="تم التسليم",K2610+L2610-M2610-N2610,IF(I2610="مرتجع",-N2610,IF(I2610="ملغي",0,""))))</f>
        <v/>
      </c>
      <c r="P2610" s="6">
        <f>IF(AND(B2610&amp;""="",F2610&amp;""=""),"",IF(NOT(ISNUMBER(MATCH(F2610,'المنتجات'!$A$5:$A$204,0))),"كود المنتج غير معروف",IF(NOT(ISNUMBER(MATCH(E2610,'المحافظات'!$A$5:$A$44,0))),"المنطقة غير معروفة",IF(K2610&lt;0,"الخصم أكبر من قيمة الطلب",IF(I2610&amp;""="","اكتب الحالة","")))))</f>
        <v/>
      </c>
    </row>
    <row r="2611">
      <c r="A2611" s="17" t="n"/>
      <c r="B2611" s="5" t="n"/>
      <c r="C2611" s="5" t="n"/>
      <c r="D2611" s="13" t="n"/>
      <c r="E2611" s="5" t="n"/>
      <c r="F2611" s="5" t="n"/>
      <c r="G2611" s="15" t="n"/>
      <c r="H2611" s="14" t="n"/>
      <c r="I2611" s="5" t="n"/>
      <c r="J2611" s="6">
        <f>IF(AND(B2611&amp;""="",F2611&amp;""=""),"",IFERROR(INDEX('المنتجات'!$B$5:$B$204,MATCH($F2611,'المنتجات'!$A$5:$A$204,0))&amp;"",""))</f>
        <v/>
      </c>
      <c r="K2611" s="18">
        <f>IF(AND(B2611&amp;""="",F2611&amp;""=""),"",IFERROR(INDEX('المنتجات'!$D$5:$D$204,MATCH($F2611,'المنتجات'!$A$5:$A$204,0))*G2611-H2611,0))</f>
        <v/>
      </c>
      <c r="L2611" s="18">
        <f>IF(AND(B2611&amp;""="",F2611&amp;""=""),"",IF(I2611="تم التسليم",IFERROR(INDEX('المحافظات'!$B$5:$B$44,MATCH($E2611,'المحافظات'!$A$5:$A$44,0)),0),0))</f>
        <v/>
      </c>
      <c r="M2611" s="18">
        <f>IF(AND(B2611&amp;""="",F2611&amp;""=""),"",IFERROR(INDEX('المنتجات'!$C$5:$C$204,MATCH($F2611,'المنتجات'!$A$5:$A$204,0))*G2611,0))</f>
        <v/>
      </c>
      <c r="N2611" s="18">
        <f>IF(AND(B2611&amp;""="",F2611&amp;""=""),"",IF(I2611="تم التسليم",IFERROR(INDEX('المحافظات'!$C$5:$C$44,MATCH($E2611,'المحافظات'!$A$5:$A$44,0)),0),IF(I2611="مرتجع",IFERROR(INDEX('المحافظات'!$D$5:$D$44,MATCH($E2611,'المحافظات'!$A$5:$A$44,0)),0),0)))</f>
        <v/>
      </c>
      <c r="O2611" s="18">
        <f>IF(AND(B2611&amp;""="",F2611&amp;""=""),"",IF(I2611="تم التسليم",K2611+L2611-M2611-N2611,IF(I2611="مرتجع",-N2611,IF(I2611="ملغي",0,""))))</f>
        <v/>
      </c>
      <c r="P2611" s="6">
        <f>IF(AND(B2611&amp;""="",F2611&amp;""=""),"",IF(NOT(ISNUMBER(MATCH(F2611,'المنتجات'!$A$5:$A$204,0))),"كود المنتج غير معروف",IF(NOT(ISNUMBER(MATCH(E2611,'المحافظات'!$A$5:$A$44,0))),"المنطقة غير معروفة",IF(K2611&lt;0,"الخصم أكبر من قيمة الطلب",IF(I2611&amp;""="","اكتب الحالة","")))))</f>
        <v/>
      </c>
    </row>
    <row r="2612">
      <c r="A2612" s="17" t="n"/>
      <c r="B2612" s="5" t="n"/>
      <c r="C2612" s="5" t="n"/>
      <c r="D2612" s="13" t="n"/>
      <c r="E2612" s="5" t="n"/>
      <c r="F2612" s="5" t="n"/>
      <c r="G2612" s="15" t="n"/>
      <c r="H2612" s="14" t="n"/>
      <c r="I2612" s="5" t="n"/>
      <c r="J2612" s="6">
        <f>IF(AND(B2612&amp;""="",F2612&amp;""=""),"",IFERROR(INDEX('المنتجات'!$B$5:$B$204,MATCH($F2612,'المنتجات'!$A$5:$A$204,0))&amp;"",""))</f>
        <v/>
      </c>
      <c r="K2612" s="18">
        <f>IF(AND(B2612&amp;""="",F2612&amp;""=""),"",IFERROR(INDEX('المنتجات'!$D$5:$D$204,MATCH($F2612,'المنتجات'!$A$5:$A$204,0))*G2612-H2612,0))</f>
        <v/>
      </c>
      <c r="L2612" s="18">
        <f>IF(AND(B2612&amp;""="",F2612&amp;""=""),"",IF(I2612="تم التسليم",IFERROR(INDEX('المحافظات'!$B$5:$B$44,MATCH($E2612,'المحافظات'!$A$5:$A$44,0)),0),0))</f>
        <v/>
      </c>
      <c r="M2612" s="18">
        <f>IF(AND(B2612&amp;""="",F2612&amp;""=""),"",IFERROR(INDEX('المنتجات'!$C$5:$C$204,MATCH($F2612,'المنتجات'!$A$5:$A$204,0))*G2612,0))</f>
        <v/>
      </c>
      <c r="N2612" s="18">
        <f>IF(AND(B2612&amp;""="",F2612&amp;""=""),"",IF(I2612="تم التسليم",IFERROR(INDEX('المحافظات'!$C$5:$C$44,MATCH($E2612,'المحافظات'!$A$5:$A$44,0)),0),IF(I2612="مرتجع",IFERROR(INDEX('المحافظات'!$D$5:$D$44,MATCH($E2612,'المحافظات'!$A$5:$A$44,0)),0),0)))</f>
        <v/>
      </c>
      <c r="O2612" s="18">
        <f>IF(AND(B2612&amp;""="",F2612&amp;""=""),"",IF(I2612="تم التسليم",K2612+L2612-M2612-N2612,IF(I2612="مرتجع",-N2612,IF(I2612="ملغي",0,""))))</f>
        <v/>
      </c>
      <c r="P2612" s="6">
        <f>IF(AND(B2612&amp;""="",F2612&amp;""=""),"",IF(NOT(ISNUMBER(MATCH(F2612,'المنتجات'!$A$5:$A$204,0))),"كود المنتج غير معروف",IF(NOT(ISNUMBER(MATCH(E2612,'المحافظات'!$A$5:$A$44,0))),"المنطقة غير معروفة",IF(K2612&lt;0,"الخصم أكبر من قيمة الطلب",IF(I2612&amp;""="","اكتب الحالة","")))))</f>
        <v/>
      </c>
    </row>
    <row r="2613">
      <c r="A2613" s="17" t="n"/>
      <c r="B2613" s="5" t="n"/>
      <c r="C2613" s="5" t="n"/>
      <c r="D2613" s="13" t="n"/>
      <c r="E2613" s="5" t="n"/>
      <c r="F2613" s="5" t="n"/>
      <c r="G2613" s="15" t="n"/>
      <c r="H2613" s="14" t="n"/>
      <c r="I2613" s="5" t="n"/>
      <c r="J2613" s="6">
        <f>IF(AND(B2613&amp;""="",F2613&amp;""=""),"",IFERROR(INDEX('المنتجات'!$B$5:$B$204,MATCH($F2613,'المنتجات'!$A$5:$A$204,0))&amp;"",""))</f>
        <v/>
      </c>
      <c r="K2613" s="18">
        <f>IF(AND(B2613&amp;""="",F2613&amp;""=""),"",IFERROR(INDEX('المنتجات'!$D$5:$D$204,MATCH($F2613,'المنتجات'!$A$5:$A$204,0))*G2613-H2613,0))</f>
        <v/>
      </c>
      <c r="L2613" s="18">
        <f>IF(AND(B2613&amp;""="",F2613&amp;""=""),"",IF(I2613="تم التسليم",IFERROR(INDEX('المحافظات'!$B$5:$B$44,MATCH($E2613,'المحافظات'!$A$5:$A$44,0)),0),0))</f>
        <v/>
      </c>
      <c r="M2613" s="18">
        <f>IF(AND(B2613&amp;""="",F2613&amp;""=""),"",IFERROR(INDEX('المنتجات'!$C$5:$C$204,MATCH($F2613,'المنتجات'!$A$5:$A$204,0))*G2613,0))</f>
        <v/>
      </c>
      <c r="N2613" s="18">
        <f>IF(AND(B2613&amp;""="",F2613&amp;""=""),"",IF(I2613="تم التسليم",IFERROR(INDEX('المحافظات'!$C$5:$C$44,MATCH($E2613,'المحافظات'!$A$5:$A$44,0)),0),IF(I2613="مرتجع",IFERROR(INDEX('المحافظات'!$D$5:$D$44,MATCH($E2613,'المحافظات'!$A$5:$A$44,0)),0),0)))</f>
        <v/>
      </c>
      <c r="O2613" s="18">
        <f>IF(AND(B2613&amp;""="",F2613&amp;""=""),"",IF(I2613="تم التسليم",K2613+L2613-M2613-N2613,IF(I2613="مرتجع",-N2613,IF(I2613="ملغي",0,""))))</f>
        <v/>
      </c>
      <c r="P2613" s="6">
        <f>IF(AND(B2613&amp;""="",F2613&amp;""=""),"",IF(NOT(ISNUMBER(MATCH(F2613,'المنتجات'!$A$5:$A$204,0))),"كود المنتج غير معروف",IF(NOT(ISNUMBER(MATCH(E2613,'المحافظات'!$A$5:$A$44,0))),"المنطقة غير معروفة",IF(K2613&lt;0,"الخصم أكبر من قيمة الطلب",IF(I2613&amp;""="","اكتب الحالة","")))))</f>
        <v/>
      </c>
    </row>
    <row r="2614">
      <c r="A2614" s="17" t="n"/>
      <c r="B2614" s="5" t="n"/>
      <c r="C2614" s="5" t="n"/>
      <c r="D2614" s="13" t="n"/>
      <c r="E2614" s="5" t="n"/>
      <c r="F2614" s="5" t="n"/>
      <c r="G2614" s="15" t="n"/>
      <c r="H2614" s="14" t="n"/>
      <c r="I2614" s="5" t="n"/>
      <c r="J2614" s="6">
        <f>IF(AND(B2614&amp;""="",F2614&amp;""=""),"",IFERROR(INDEX('المنتجات'!$B$5:$B$204,MATCH($F2614,'المنتجات'!$A$5:$A$204,0))&amp;"",""))</f>
        <v/>
      </c>
      <c r="K2614" s="18">
        <f>IF(AND(B2614&amp;""="",F2614&amp;""=""),"",IFERROR(INDEX('المنتجات'!$D$5:$D$204,MATCH($F2614,'المنتجات'!$A$5:$A$204,0))*G2614-H2614,0))</f>
        <v/>
      </c>
      <c r="L2614" s="18">
        <f>IF(AND(B2614&amp;""="",F2614&amp;""=""),"",IF(I2614="تم التسليم",IFERROR(INDEX('المحافظات'!$B$5:$B$44,MATCH($E2614,'المحافظات'!$A$5:$A$44,0)),0),0))</f>
        <v/>
      </c>
      <c r="M2614" s="18">
        <f>IF(AND(B2614&amp;""="",F2614&amp;""=""),"",IFERROR(INDEX('المنتجات'!$C$5:$C$204,MATCH($F2614,'المنتجات'!$A$5:$A$204,0))*G2614,0))</f>
        <v/>
      </c>
      <c r="N2614" s="18">
        <f>IF(AND(B2614&amp;""="",F2614&amp;""=""),"",IF(I2614="تم التسليم",IFERROR(INDEX('المحافظات'!$C$5:$C$44,MATCH($E2614,'المحافظات'!$A$5:$A$44,0)),0),IF(I2614="مرتجع",IFERROR(INDEX('المحافظات'!$D$5:$D$44,MATCH($E2614,'المحافظات'!$A$5:$A$44,0)),0),0)))</f>
        <v/>
      </c>
      <c r="O2614" s="18">
        <f>IF(AND(B2614&amp;""="",F2614&amp;""=""),"",IF(I2614="تم التسليم",K2614+L2614-M2614-N2614,IF(I2614="مرتجع",-N2614,IF(I2614="ملغي",0,""))))</f>
        <v/>
      </c>
      <c r="P2614" s="6">
        <f>IF(AND(B2614&amp;""="",F2614&amp;""=""),"",IF(NOT(ISNUMBER(MATCH(F2614,'المنتجات'!$A$5:$A$204,0))),"كود المنتج غير معروف",IF(NOT(ISNUMBER(MATCH(E2614,'المحافظات'!$A$5:$A$44,0))),"المنطقة غير معروفة",IF(K2614&lt;0,"الخصم أكبر من قيمة الطلب",IF(I2614&amp;""="","اكتب الحالة","")))))</f>
        <v/>
      </c>
    </row>
    <row r="2615">
      <c r="A2615" s="17" t="n"/>
      <c r="B2615" s="5" t="n"/>
      <c r="C2615" s="5" t="n"/>
      <c r="D2615" s="13" t="n"/>
      <c r="E2615" s="5" t="n"/>
      <c r="F2615" s="5" t="n"/>
      <c r="G2615" s="15" t="n"/>
      <c r="H2615" s="14" t="n"/>
      <c r="I2615" s="5" t="n"/>
      <c r="J2615" s="6">
        <f>IF(AND(B2615&amp;""="",F2615&amp;""=""),"",IFERROR(INDEX('المنتجات'!$B$5:$B$204,MATCH($F2615,'المنتجات'!$A$5:$A$204,0))&amp;"",""))</f>
        <v/>
      </c>
      <c r="K2615" s="18">
        <f>IF(AND(B2615&amp;""="",F2615&amp;""=""),"",IFERROR(INDEX('المنتجات'!$D$5:$D$204,MATCH($F2615,'المنتجات'!$A$5:$A$204,0))*G2615-H2615,0))</f>
        <v/>
      </c>
      <c r="L2615" s="18">
        <f>IF(AND(B2615&amp;""="",F2615&amp;""=""),"",IF(I2615="تم التسليم",IFERROR(INDEX('المحافظات'!$B$5:$B$44,MATCH($E2615,'المحافظات'!$A$5:$A$44,0)),0),0))</f>
        <v/>
      </c>
      <c r="M2615" s="18">
        <f>IF(AND(B2615&amp;""="",F2615&amp;""=""),"",IFERROR(INDEX('المنتجات'!$C$5:$C$204,MATCH($F2615,'المنتجات'!$A$5:$A$204,0))*G2615,0))</f>
        <v/>
      </c>
      <c r="N2615" s="18">
        <f>IF(AND(B2615&amp;""="",F2615&amp;""=""),"",IF(I2615="تم التسليم",IFERROR(INDEX('المحافظات'!$C$5:$C$44,MATCH($E2615,'المحافظات'!$A$5:$A$44,0)),0),IF(I2615="مرتجع",IFERROR(INDEX('المحافظات'!$D$5:$D$44,MATCH($E2615,'المحافظات'!$A$5:$A$44,0)),0),0)))</f>
        <v/>
      </c>
      <c r="O2615" s="18">
        <f>IF(AND(B2615&amp;""="",F2615&amp;""=""),"",IF(I2615="تم التسليم",K2615+L2615-M2615-N2615,IF(I2615="مرتجع",-N2615,IF(I2615="ملغي",0,""))))</f>
        <v/>
      </c>
      <c r="P2615" s="6">
        <f>IF(AND(B2615&amp;""="",F2615&amp;""=""),"",IF(NOT(ISNUMBER(MATCH(F2615,'المنتجات'!$A$5:$A$204,0))),"كود المنتج غير معروف",IF(NOT(ISNUMBER(MATCH(E2615,'المحافظات'!$A$5:$A$44,0))),"المنطقة غير معروفة",IF(K2615&lt;0,"الخصم أكبر من قيمة الطلب",IF(I2615&amp;""="","اكتب الحالة","")))))</f>
        <v/>
      </c>
    </row>
    <row r="2616">
      <c r="A2616" s="17" t="n"/>
      <c r="B2616" s="5" t="n"/>
      <c r="C2616" s="5" t="n"/>
      <c r="D2616" s="13" t="n"/>
      <c r="E2616" s="5" t="n"/>
      <c r="F2616" s="5" t="n"/>
      <c r="G2616" s="15" t="n"/>
      <c r="H2616" s="14" t="n"/>
      <c r="I2616" s="5" t="n"/>
      <c r="J2616" s="6">
        <f>IF(AND(B2616&amp;""="",F2616&amp;""=""),"",IFERROR(INDEX('المنتجات'!$B$5:$B$204,MATCH($F2616,'المنتجات'!$A$5:$A$204,0))&amp;"",""))</f>
        <v/>
      </c>
      <c r="K2616" s="18">
        <f>IF(AND(B2616&amp;""="",F2616&amp;""=""),"",IFERROR(INDEX('المنتجات'!$D$5:$D$204,MATCH($F2616,'المنتجات'!$A$5:$A$204,0))*G2616-H2616,0))</f>
        <v/>
      </c>
      <c r="L2616" s="18">
        <f>IF(AND(B2616&amp;""="",F2616&amp;""=""),"",IF(I2616="تم التسليم",IFERROR(INDEX('المحافظات'!$B$5:$B$44,MATCH($E2616,'المحافظات'!$A$5:$A$44,0)),0),0))</f>
        <v/>
      </c>
      <c r="M2616" s="18">
        <f>IF(AND(B2616&amp;""="",F2616&amp;""=""),"",IFERROR(INDEX('المنتجات'!$C$5:$C$204,MATCH($F2616,'المنتجات'!$A$5:$A$204,0))*G2616,0))</f>
        <v/>
      </c>
      <c r="N2616" s="18">
        <f>IF(AND(B2616&amp;""="",F2616&amp;""=""),"",IF(I2616="تم التسليم",IFERROR(INDEX('المحافظات'!$C$5:$C$44,MATCH($E2616,'المحافظات'!$A$5:$A$44,0)),0),IF(I2616="مرتجع",IFERROR(INDEX('المحافظات'!$D$5:$D$44,MATCH($E2616,'المحافظات'!$A$5:$A$44,0)),0),0)))</f>
        <v/>
      </c>
      <c r="O2616" s="18">
        <f>IF(AND(B2616&amp;""="",F2616&amp;""=""),"",IF(I2616="تم التسليم",K2616+L2616-M2616-N2616,IF(I2616="مرتجع",-N2616,IF(I2616="ملغي",0,""))))</f>
        <v/>
      </c>
      <c r="P2616" s="6">
        <f>IF(AND(B2616&amp;""="",F2616&amp;""=""),"",IF(NOT(ISNUMBER(MATCH(F2616,'المنتجات'!$A$5:$A$204,0))),"كود المنتج غير معروف",IF(NOT(ISNUMBER(MATCH(E2616,'المحافظات'!$A$5:$A$44,0))),"المنطقة غير معروفة",IF(K2616&lt;0,"الخصم أكبر من قيمة الطلب",IF(I2616&amp;""="","اكتب الحالة","")))))</f>
        <v/>
      </c>
    </row>
    <row r="2617">
      <c r="A2617" s="17" t="n"/>
      <c r="B2617" s="5" t="n"/>
      <c r="C2617" s="5" t="n"/>
      <c r="D2617" s="13" t="n"/>
      <c r="E2617" s="5" t="n"/>
      <c r="F2617" s="5" t="n"/>
      <c r="G2617" s="15" t="n"/>
      <c r="H2617" s="14" t="n"/>
      <c r="I2617" s="5" t="n"/>
      <c r="J2617" s="6">
        <f>IF(AND(B2617&amp;""="",F2617&amp;""=""),"",IFERROR(INDEX('المنتجات'!$B$5:$B$204,MATCH($F2617,'المنتجات'!$A$5:$A$204,0))&amp;"",""))</f>
        <v/>
      </c>
      <c r="K2617" s="18">
        <f>IF(AND(B2617&amp;""="",F2617&amp;""=""),"",IFERROR(INDEX('المنتجات'!$D$5:$D$204,MATCH($F2617,'المنتجات'!$A$5:$A$204,0))*G2617-H2617,0))</f>
        <v/>
      </c>
      <c r="L2617" s="18">
        <f>IF(AND(B2617&amp;""="",F2617&amp;""=""),"",IF(I2617="تم التسليم",IFERROR(INDEX('المحافظات'!$B$5:$B$44,MATCH($E2617,'المحافظات'!$A$5:$A$44,0)),0),0))</f>
        <v/>
      </c>
      <c r="M2617" s="18">
        <f>IF(AND(B2617&amp;""="",F2617&amp;""=""),"",IFERROR(INDEX('المنتجات'!$C$5:$C$204,MATCH($F2617,'المنتجات'!$A$5:$A$204,0))*G2617,0))</f>
        <v/>
      </c>
      <c r="N2617" s="18">
        <f>IF(AND(B2617&amp;""="",F2617&amp;""=""),"",IF(I2617="تم التسليم",IFERROR(INDEX('المحافظات'!$C$5:$C$44,MATCH($E2617,'المحافظات'!$A$5:$A$44,0)),0),IF(I2617="مرتجع",IFERROR(INDEX('المحافظات'!$D$5:$D$44,MATCH($E2617,'المحافظات'!$A$5:$A$44,0)),0),0)))</f>
        <v/>
      </c>
      <c r="O2617" s="18">
        <f>IF(AND(B2617&amp;""="",F2617&amp;""=""),"",IF(I2617="تم التسليم",K2617+L2617-M2617-N2617,IF(I2617="مرتجع",-N2617,IF(I2617="ملغي",0,""))))</f>
        <v/>
      </c>
      <c r="P2617" s="6">
        <f>IF(AND(B2617&amp;""="",F2617&amp;""=""),"",IF(NOT(ISNUMBER(MATCH(F2617,'المنتجات'!$A$5:$A$204,0))),"كود المنتج غير معروف",IF(NOT(ISNUMBER(MATCH(E2617,'المحافظات'!$A$5:$A$44,0))),"المنطقة غير معروفة",IF(K2617&lt;0,"الخصم أكبر من قيمة الطلب",IF(I2617&amp;""="","اكتب الحالة","")))))</f>
        <v/>
      </c>
    </row>
    <row r="2618">
      <c r="A2618" s="17" t="n"/>
      <c r="B2618" s="5" t="n"/>
      <c r="C2618" s="5" t="n"/>
      <c r="D2618" s="13" t="n"/>
      <c r="E2618" s="5" t="n"/>
      <c r="F2618" s="5" t="n"/>
      <c r="G2618" s="15" t="n"/>
      <c r="H2618" s="14" t="n"/>
      <c r="I2618" s="5" t="n"/>
      <c r="J2618" s="6">
        <f>IF(AND(B2618&amp;""="",F2618&amp;""=""),"",IFERROR(INDEX('المنتجات'!$B$5:$B$204,MATCH($F2618,'المنتجات'!$A$5:$A$204,0))&amp;"",""))</f>
        <v/>
      </c>
      <c r="K2618" s="18">
        <f>IF(AND(B2618&amp;""="",F2618&amp;""=""),"",IFERROR(INDEX('المنتجات'!$D$5:$D$204,MATCH($F2618,'المنتجات'!$A$5:$A$204,0))*G2618-H2618,0))</f>
        <v/>
      </c>
      <c r="L2618" s="18">
        <f>IF(AND(B2618&amp;""="",F2618&amp;""=""),"",IF(I2618="تم التسليم",IFERROR(INDEX('المحافظات'!$B$5:$B$44,MATCH($E2618,'المحافظات'!$A$5:$A$44,0)),0),0))</f>
        <v/>
      </c>
      <c r="M2618" s="18">
        <f>IF(AND(B2618&amp;""="",F2618&amp;""=""),"",IFERROR(INDEX('المنتجات'!$C$5:$C$204,MATCH($F2618,'المنتجات'!$A$5:$A$204,0))*G2618,0))</f>
        <v/>
      </c>
      <c r="N2618" s="18">
        <f>IF(AND(B2618&amp;""="",F2618&amp;""=""),"",IF(I2618="تم التسليم",IFERROR(INDEX('المحافظات'!$C$5:$C$44,MATCH($E2618,'المحافظات'!$A$5:$A$44,0)),0),IF(I2618="مرتجع",IFERROR(INDEX('المحافظات'!$D$5:$D$44,MATCH($E2618,'المحافظات'!$A$5:$A$44,0)),0),0)))</f>
        <v/>
      </c>
      <c r="O2618" s="18">
        <f>IF(AND(B2618&amp;""="",F2618&amp;""=""),"",IF(I2618="تم التسليم",K2618+L2618-M2618-N2618,IF(I2618="مرتجع",-N2618,IF(I2618="ملغي",0,""))))</f>
        <v/>
      </c>
      <c r="P2618" s="6">
        <f>IF(AND(B2618&amp;""="",F2618&amp;""=""),"",IF(NOT(ISNUMBER(MATCH(F2618,'المنتجات'!$A$5:$A$204,0))),"كود المنتج غير معروف",IF(NOT(ISNUMBER(MATCH(E2618,'المحافظات'!$A$5:$A$44,0))),"المنطقة غير معروفة",IF(K2618&lt;0,"الخصم أكبر من قيمة الطلب",IF(I2618&amp;""="","اكتب الحالة","")))))</f>
        <v/>
      </c>
    </row>
    <row r="2619">
      <c r="A2619" s="17" t="n"/>
      <c r="B2619" s="5" t="n"/>
      <c r="C2619" s="5" t="n"/>
      <c r="D2619" s="13" t="n"/>
      <c r="E2619" s="5" t="n"/>
      <c r="F2619" s="5" t="n"/>
      <c r="G2619" s="15" t="n"/>
      <c r="H2619" s="14" t="n"/>
      <c r="I2619" s="5" t="n"/>
      <c r="J2619" s="6">
        <f>IF(AND(B2619&amp;""="",F2619&amp;""=""),"",IFERROR(INDEX('المنتجات'!$B$5:$B$204,MATCH($F2619,'المنتجات'!$A$5:$A$204,0))&amp;"",""))</f>
        <v/>
      </c>
      <c r="K2619" s="18">
        <f>IF(AND(B2619&amp;""="",F2619&amp;""=""),"",IFERROR(INDEX('المنتجات'!$D$5:$D$204,MATCH($F2619,'المنتجات'!$A$5:$A$204,0))*G2619-H2619,0))</f>
        <v/>
      </c>
      <c r="L2619" s="18">
        <f>IF(AND(B2619&amp;""="",F2619&amp;""=""),"",IF(I2619="تم التسليم",IFERROR(INDEX('المحافظات'!$B$5:$B$44,MATCH($E2619,'المحافظات'!$A$5:$A$44,0)),0),0))</f>
        <v/>
      </c>
      <c r="M2619" s="18">
        <f>IF(AND(B2619&amp;""="",F2619&amp;""=""),"",IFERROR(INDEX('المنتجات'!$C$5:$C$204,MATCH($F2619,'المنتجات'!$A$5:$A$204,0))*G2619,0))</f>
        <v/>
      </c>
      <c r="N2619" s="18">
        <f>IF(AND(B2619&amp;""="",F2619&amp;""=""),"",IF(I2619="تم التسليم",IFERROR(INDEX('المحافظات'!$C$5:$C$44,MATCH($E2619,'المحافظات'!$A$5:$A$44,0)),0),IF(I2619="مرتجع",IFERROR(INDEX('المحافظات'!$D$5:$D$44,MATCH($E2619,'المحافظات'!$A$5:$A$44,0)),0),0)))</f>
        <v/>
      </c>
      <c r="O2619" s="18">
        <f>IF(AND(B2619&amp;""="",F2619&amp;""=""),"",IF(I2619="تم التسليم",K2619+L2619-M2619-N2619,IF(I2619="مرتجع",-N2619,IF(I2619="ملغي",0,""))))</f>
        <v/>
      </c>
      <c r="P2619" s="6">
        <f>IF(AND(B2619&amp;""="",F2619&amp;""=""),"",IF(NOT(ISNUMBER(MATCH(F2619,'المنتجات'!$A$5:$A$204,0))),"كود المنتج غير معروف",IF(NOT(ISNUMBER(MATCH(E2619,'المحافظات'!$A$5:$A$44,0))),"المنطقة غير معروفة",IF(K2619&lt;0,"الخصم أكبر من قيمة الطلب",IF(I2619&amp;""="","اكتب الحالة","")))))</f>
        <v/>
      </c>
    </row>
    <row r="2620">
      <c r="A2620" s="17" t="n"/>
      <c r="B2620" s="5" t="n"/>
      <c r="C2620" s="5" t="n"/>
      <c r="D2620" s="13" t="n"/>
      <c r="E2620" s="5" t="n"/>
      <c r="F2620" s="5" t="n"/>
      <c r="G2620" s="15" t="n"/>
      <c r="H2620" s="14" t="n"/>
      <c r="I2620" s="5" t="n"/>
      <c r="J2620" s="6">
        <f>IF(AND(B2620&amp;""="",F2620&amp;""=""),"",IFERROR(INDEX('المنتجات'!$B$5:$B$204,MATCH($F2620,'المنتجات'!$A$5:$A$204,0))&amp;"",""))</f>
        <v/>
      </c>
      <c r="K2620" s="18">
        <f>IF(AND(B2620&amp;""="",F2620&amp;""=""),"",IFERROR(INDEX('المنتجات'!$D$5:$D$204,MATCH($F2620,'المنتجات'!$A$5:$A$204,0))*G2620-H2620,0))</f>
        <v/>
      </c>
      <c r="L2620" s="18">
        <f>IF(AND(B2620&amp;""="",F2620&amp;""=""),"",IF(I2620="تم التسليم",IFERROR(INDEX('المحافظات'!$B$5:$B$44,MATCH($E2620,'المحافظات'!$A$5:$A$44,0)),0),0))</f>
        <v/>
      </c>
      <c r="M2620" s="18">
        <f>IF(AND(B2620&amp;""="",F2620&amp;""=""),"",IFERROR(INDEX('المنتجات'!$C$5:$C$204,MATCH($F2620,'المنتجات'!$A$5:$A$204,0))*G2620,0))</f>
        <v/>
      </c>
      <c r="N2620" s="18">
        <f>IF(AND(B2620&amp;""="",F2620&amp;""=""),"",IF(I2620="تم التسليم",IFERROR(INDEX('المحافظات'!$C$5:$C$44,MATCH($E2620,'المحافظات'!$A$5:$A$44,0)),0),IF(I2620="مرتجع",IFERROR(INDEX('المحافظات'!$D$5:$D$44,MATCH($E2620,'المحافظات'!$A$5:$A$44,0)),0),0)))</f>
        <v/>
      </c>
      <c r="O2620" s="18">
        <f>IF(AND(B2620&amp;""="",F2620&amp;""=""),"",IF(I2620="تم التسليم",K2620+L2620-M2620-N2620,IF(I2620="مرتجع",-N2620,IF(I2620="ملغي",0,""))))</f>
        <v/>
      </c>
      <c r="P2620" s="6">
        <f>IF(AND(B2620&amp;""="",F2620&amp;""=""),"",IF(NOT(ISNUMBER(MATCH(F2620,'المنتجات'!$A$5:$A$204,0))),"كود المنتج غير معروف",IF(NOT(ISNUMBER(MATCH(E2620,'المحافظات'!$A$5:$A$44,0))),"المنطقة غير معروفة",IF(K2620&lt;0,"الخصم أكبر من قيمة الطلب",IF(I2620&amp;""="","اكتب الحالة","")))))</f>
        <v/>
      </c>
    </row>
    <row r="2621">
      <c r="A2621" s="17" t="n"/>
      <c r="B2621" s="5" t="n"/>
      <c r="C2621" s="5" t="n"/>
      <c r="D2621" s="13" t="n"/>
      <c r="E2621" s="5" t="n"/>
      <c r="F2621" s="5" t="n"/>
      <c r="G2621" s="15" t="n"/>
      <c r="H2621" s="14" t="n"/>
      <c r="I2621" s="5" t="n"/>
      <c r="J2621" s="6">
        <f>IF(AND(B2621&amp;""="",F2621&amp;""=""),"",IFERROR(INDEX('المنتجات'!$B$5:$B$204,MATCH($F2621,'المنتجات'!$A$5:$A$204,0))&amp;"",""))</f>
        <v/>
      </c>
      <c r="K2621" s="18">
        <f>IF(AND(B2621&amp;""="",F2621&amp;""=""),"",IFERROR(INDEX('المنتجات'!$D$5:$D$204,MATCH($F2621,'المنتجات'!$A$5:$A$204,0))*G2621-H2621,0))</f>
        <v/>
      </c>
      <c r="L2621" s="18">
        <f>IF(AND(B2621&amp;""="",F2621&amp;""=""),"",IF(I2621="تم التسليم",IFERROR(INDEX('المحافظات'!$B$5:$B$44,MATCH($E2621,'المحافظات'!$A$5:$A$44,0)),0),0))</f>
        <v/>
      </c>
      <c r="M2621" s="18">
        <f>IF(AND(B2621&amp;""="",F2621&amp;""=""),"",IFERROR(INDEX('المنتجات'!$C$5:$C$204,MATCH($F2621,'المنتجات'!$A$5:$A$204,0))*G2621,0))</f>
        <v/>
      </c>
      <c r="N2621" s="18">
        <f>IF(AND(B2621&amp;""="",F2621&amp;""=""),"",IF(I2621="تم التسليم",IFERROR(INDEX('المحافظات'!$C$5:$C$44,MATCH($E2621,'المحافظات'!$A$5:$A$44,0)),0),IF(I2621="مرتجع",IFERROR(INDEX('المحافظات'!$D$5:$D$44,MATCH($E2621,'المحافظات'!$A$5:$A$44,0)),0),0)))</f>
        <v/>
      </c>
      <c r="O2621" s="18">
        <f>IF(AND(B2621&amp;""="",F2621&amp;""=""),"",IF(I2621="تم التسليم",K2621+L2621-M2621-N2621,IF(I2621="مرتجع",-N2621,IF(I2621="ملغي",0,""))))</f>
        <v/>
      </c>
      <c r="P2621" s="6">
        <f>IF(AND(B2621&amp;""="",F2621&amp;""=""),"",IF(NOT(ISNUMBER(MATCH(F2621,'المنتجات'!$A$5:$A$204,0))),"كود المنتج غير معروف",IF(NOT(ISNUMBER(MATCH(E2621,'المحافظات'!$A$5:$A$44,0))),"المنطقة غير معروفة",IF(K2621&lt;0,"الخصم أكبر من قيمة الطلب",IF(I2621&amp;""="","اكتب الحالة","")))))</f>
        <v/>
      </c>
    </row>
    <row r="2622">
      <c r="A2622" s="17" t="n"/>
      <c r="B2622" s="5" t="n"/>
      <c r="C2622" s="5" t="n"/>
      <c r="D2622" s="13" t="n"/>
      <c r="E2622" s="5" t="n"/>
      <c r="F2622" s="5" t="n"/>
      <c r="G2622" s="15" t="n"/>
      <c r="H2622" s="14" t="n"/>
      <c r="I2622" s="5" t="n"/>
      <c r="J2622" s="6">
        <f>IF(AND(B2622&amp;""="",F2622&amp;""=""),"",IFERROR(INDEX('المنتجات'!$B$5:$B$204,MATCH($F2622,'المنتجات'!$A$5:$A$204,0))&amp;"",""))</f>
        <v/>
      </c>
      <c r="K2622" s="18">
        <f>IF(AND(B2622&amp;""="",F2622&amp;""=""),"",IFERROR(INDEX('المنتجات'!$D$5:$D$204,MATCH($F2622,'المنتجات'!$A$5:$A$204,0))*G2622-H2622,0))</f>
        <v/>
      </c>
      <c r="L2622" s="18">
        <f>IF(AND(B2622&amp;""="",F2622&amp;""=""),"",IF(I2622="تم التسليم",IFERROR(INDEX('المحافظات'!$B$5:$B$44,MATCH($E2622,'المحافظات'!$A$5:$A$44,0)),0),0))</f>
        <v/>
      </c>
      <c r="M2622" s="18">
        <f>IF(AND(B2622&amp;""="",F2622&amp;""=""),"",IFERROR(INDEX('المنتجات'!$C$5:$C$204,MATCH($F2622,'المنتجات'!$A$5:$A$204,0))*G2622,0))</f>
        <v/>
      </c>
      <c r="N2622" s="18">
        <f>IF(AND(B2622&amp;""="",F2622&amp;""=""),"",IF(I2622="تم التسليم",IFERROR(INDEX('المحافظات'!$C$5:$C$44,MATCH($E2622,'المحافظات'!$A$5:$A$44,0)),0),IF(I2622="مرتجع",IFERROR(INDEX('المحافظات'!$D$5:$D$44,MATCH($E2622,'المحافظات'!$A$5:$A$44,0)),0),0)))</f>
        <v/>
      </c>
      <c r="O2622" s="18">
        <f>IF(AND(B2622&amp;""="",F2622&amp;""=""),"",IF(I2622="تم التسليم",K2622+L2622-M2622-N2622,IF(I2622="مرتجع",-N2622,IF(I2622="ملغي",0,""))))</f>
        <v/>
      </c>
      <c r="P2622" s="6">
        <f>IF(AND(B2622&amp;""="",F2622&amp;""=""),"",IF(NOT(ISNUMBER(MATCH(F2622,'المنتجات'!$A$5:$A$204,0))),"كود المنتج غير معروف",IF(NOT(ISNUMBER(MATCH(E2622,'المحافظات'!$A$5:$A$44,0))),"المنطقة غير معروفة",IF(K2622&lt;0,"الخصم أكبر من قيمة الطلب",IF(I2622&amp;""="","اكتب الحالة","")))))</f>
        <v/>
      </c>
    </row>
    <row r="2623">
      <c r="A2623" s="17" t="n"/>
      <c r="B2623" s="5" t="n"/>
      <c r="C2623" s="5" t="n"/>
      <c r="D2623" s="13" t="n"/>
      <c r="E2623" s="5" t="n"/>
      <c r="F2623" s="5" t="n"/>
      <c r="G2623" s="15" t="n"/>
      <c r="H2623" s="14" t="n"/>
      <c r="I2623" s="5" t="n"/>
      <c r="J2623" s="6">
        <f>IF(AND(B2623&amp;""="",F2623&amp;""=""),"",IFERROR(INDEX('المنتجات'!$B$5:$B$204,MATCH($F2623,'المنتجات'!$A$5:$A$204,0))&amp;"",""))</f>
        <v/>
      </c>
      <c r="K2623" s="18">
        <f>IF(AND(B2623&amp;""="",F2623&amp;""=""),"",IFERROR(INDEX('المنتجات'!$D$5:$D$204,MATCH($F2623,'المنتجات'!$A$5:$A$204,0))*G2623-H2623,0))</f>
        <v/>
      </c>
      <c r="L2623" s="18">
        <f>IF(AND(B2623&amp;""="",F2623&amp;""=""),"",IF(I2623="تم التسليم",IFERROR(INDEX('المحافظات'!$B$5:$B$44,MATCH($E2623,'المحافظات'!$A$5:$A$44,0)),0),0))</f>
        <v/>
      </c>
      <c r="M2623" s="18">
        <f>IF(AND(B2623&amp;""="",F2623&amp;""=""),"",IFERROR(INDEX('المنتجات'!$C$5:$C$204,MATCH($F2623,'المنتجات'!$A$5:$A$204,0))*G2623,0))</f>
        <v/>
      </c>
      <c r="N2623" s="18">
        <f>IF(AND(B2623&amp;""="",F2623&amp;""=""),"",IF(I2623="تم التسليم",IFERROR(INDEX('المحافظات'!$C$5:$C$44,MATCH($E2623,'المحافظات'!$A$5:$A$44,0)),0),IF(I2623="مرتجع",IFERROR(INDEX('المحافظات'!$D$5:$D$44,MATCH($E2623,'المحافظات'!$A$5:$A$44,0)),0),0)))</f>
        <v/>
      </c>
      <c r="O2623" s="18">
        <f>IF(AND(B2623&amp;""="",F2623&amp;""=""),"",IF(I2623="تم التسليم",K2623+L2623-M2623-N2623,IF(I2623="مرتجع",-N2623,IF(I2623="ملغي",0,""))))</f>
        <v/>
      </c>
      <c r="P2623" s="6">
        <f>IF(AND(B2623&amp;""="",F2623&amp;""=""),"",IF(NOT(ISNUMBER(MATCH(F2623,'المنتجات'!$A$5:$A$204,0))),"كود المنتج غير معروف",IF(NOT(ISNUMBER(MATCH(E2623,'المحافظات'!$A$5:$A$44,0))),"المنطقة غير معروفة",IF(K2623&lt;0,"الخصم أكبر من قيمة الطلب",IF(I2623&amp;""="","اكتب الحالة","")))))</f>
        <v/>
      </c>
    </row>
    <row r="2624">
      <c r="A2624" s="17" t="n"/>
      <c r="B2624" s="5" t="n"/>
      <c r="C2624" s="5" t="n"/>
      <c r="D2624" s="13" t="n"/>
      <c r="E2624" s="5" t="n"/>
      <c r="F2624" s="5" t="n"/>
      <c r="G2624" s="15" t="n"/>
      <c r="H2624" s="14" t="n"/>
      <c r="I2624" s="5" t="n"/>
      <c r="J2624" s="6">
        <f>IF(AND(B2624&amp;""="",F2624&amp;""=""),"",IFERROR(INDEX('المنتجات'!$B$5:$B$204,MATCH($F2624,'المنتجات'!$A$5:$A$204,0))&amp;"",""))</f>
        <v/>
      </c>
      <c r="K2624" s="18">
        <f>IF(AND(B2624&amp;""="",F2624&amp;""=""),"",IFERROR(INDEX('المنتجات'!$D$5:$D$204,MATCH($F2624,'المنتجات'!$A$5:$A$204,0))*G2624-H2624,0))</f>
        <v/>
      </c>
      <c r="L2624" s="18">
        <f>IF(AND(B2624&amp;""="",F2624&amp;""=""),"",IF(I2624="تم التسليم",IFERROR(INDEX('المحافظات'!$B$5:$B$44,MATCH($E2624,'المحافظات'!$A$5:$A$44,0)),0),0))</f>
        <v/>
      </c>
      <c r="M2624" s="18">
        <f>IF(AND(B2624&amp;""="",F2624&amp;""=""),"",IFERROR(INDEX('المنتجات'!$C$5:$C$204,MATCH($F2624,'المنتجات'!$A$5:$A$204,0))*G2624,0))</f>
        <v/>
      </c>
      <c r="N2624" s="18">
        <f>IF(AND(B2624&amp;""="",F2624&amp;""=""),"",IF(I2624="تم التسليم",IFERROR(INDEX('المحافظات'!$C$5:$C$44,MATCH($E2624,'المحافظات'!$A$5:$A$44,0)),0),IF(I2624="مرتجع",IFERROR(INDEX('المحافظات'!$D$5:$D$44,MATCH($E2624,'المحافظات'!$A$5:$A$44,0)),0),0)))</f>
        <v/>
      </c>
      <c r="O2624" s="18">
        <f>IF(AND(B2624&amp;""="",F2624&amp;""=""),"",IF(I2624="تم التسليم",K2624+L2624-M2624-N2624,IF(I2624="مرتجع",-N2624,IF(I2624="ملغي",0,""))))</f>
        <v/>
      </c>
      <c r="P2624" s="6">
        <f>IF(AND(B2624&amp;""="",F2624&amp;""=""),"",IF(NOT(ISNUMBER(MATCH(F2624,'المنتجات'!$A$5:$A$204,0))),"كود المنتج غير معروف",IF(NOT(ISNUMBER(MATCH(E2624,'المحافظات'!$A$5:$A$44,0))),"المنطقة غير معروفة",IF(K2624&lt;0,"الخصم أكبر من قيمة الطلب",IF(I2624&amp;""="","اكتب الحالة","")))))</f>
        <v/>
      </c>
    </row>
    <row r="2625">
      <c r="A2625" s="17" t="n"/>
      <c r="B2625" s="5" t="n"/>
      <c r="C2625" s="5" t="n"/>
      <c r="D2625" s="13" t="n"/>
      <c r="E2625" s="5" t="n"/>
      <c r="F2625" s="5" t="n"/>
      <c r="G2625" s="15" t="n"/>
      <c r="H2625" s="14" t="n"/>
      <c r="I2625" s="5" t="n"/>
      <c r="J2625" s="6">
        <f>IF(AND(B2625&amp;""="",F2625&amp;""=""),"",IFERROR(INDEX('المنتجات'!$B$5:$B$204,MATCH($F2625,'المنتجات'!$A$5:$A$204,0))&amp;"",""))</f>
        <v/>
      </c>
      <c r="K2625" s="18">
        <f>IF(AND(B2625&amp;""="",F2625&amp;""=""),"",IFERROR(INDEX('المنتجات'!$D$5:$D$204,MATCH($F2625,'المنتجات'!$A$5:$A$204,0))*G2625-H2625,0))</f>
        <v/>
      </c>
      <c r="L2625" s="18">
        <f>IF(AND(B2625&amp;""="",F2625&amp;""=""),"",IF(I2625="تم التسليم",IFERROR(INDEX('المحافظات'!$B$5:$B$44,MATCH($E2625,'المحافظات'!$A$5:$A$44,0)),0),0))</f>
        <v/>
      </c>
      <c r="M2625" s="18">
        <f>IF(AND(B2625&amp;""="",F2625&amp;""=""),"",IFERROR(INDEX('المنتجات'!$C$5:$C$204,MATCH($F2625,'المنتجات'!$A$5:$A$204,0))*G2625,0))</f>
        <v/>
      </c>
      <c r="N2625" s="18">
        <f>IF(AND(B2625&amp;""="",F2625&amp;""=""),"",IF(I2625="تم التسليم",IFERROR(INDEX('المحافظات'!$C$5:$C$44,MATCH($E2625,'المحافظات'!$A$5:$A$44,0)),0),IF(I2625="مرتجع",IFERROR(INDEX('المحافظات'!$D$5:$D$44,MATCH($E2625,'المحافظات'!$A$5:$A$44,0)),0),0)))</f>
        <v/>
      </c>
      <c r="O2625" s="18">
        <f>IF(AND(B2625&amp;""="",F2625&amp;""=""),"",IF(I2625="تم التسليم",K2625+L2625-M2625-N2625,IF(I2625="مرتجع",-N2625,IF(I2625="ملغي",0,""))))</f>
        <v/>
      </c>
      <c r="P2625" s="6">
        <f>IF(AND(B2625&amp;""="",F2625&amp;""=""),"",IF(NOT(ISNUMBER(MATCH(F2625,'المنتجات'!$A$5:$A$204,0))),"كود المنتج غير معروف",IF(NOT(ISNUMBER(MATCH(E2625,'المحافظات'!$A$5:$A$44,0))),"المنطقة غير معروفة",IF(K2625&lt;0,"الخصم أكبر من قيمة الطلب",IF(I2625&amp;""="","اكتب الحالة","")))))</f>
        <v/>
      </c>
    </row>
    <row r="2626">
      <c r="A2626" s="17" t="n"/>
      <c r="B2626" s="5" t="n"/>
      <c r="C2626" s="5" t="n"/>
      <c r="D2626" s="13" t="n"/>
      <c r="E2626" s="5" t="n"/>
      <c r="F2626" s="5" t="n"/>
      <c r="G2626" s="15" t="n"/>
      <c r="H2626" s="14" t="n"/>
      <c r="I2626" s="5" t="n"/>
      <c r="J2626" s="6">
        <f>IF(AND(B2626&amp;""="",F2626&amp;""=""),"",IFERROR(INDEX('المنتجات'!$B$5:$B$204,MATCH($F2626,'المنتجات'!$A$5:$A$204,0))&amp;"",""))</f>
        <v/>
      </c>
      <c r="K2626" s="18">
        <f>IF(AND(B2626&amp;""="",F2626&amp;""=""),"",IFERROR(INDEX('المنتجات'!$D$5:$D$204,MATCH($F2626,'المنتجات'!$A$5:$A$204,0))*G2626-H2626,0))</f>
        <v/>
      </c>
      <c r="L2626" s="18">
        <f>IF(AND(B2626&amp;""="",F2626&amp;""=""),"",IF(I2626="تم التسليم",IFERROR(INDEX('المحافظات'!$B$5:$B$44,MATCH($E2626,'المحافظات'!$A$5:$A$44,0)),0),0))</f>
        <v/>
      </c>
      <c r="M2626" s="18">
        <f>IF(AND(B2626&amp;""="",F2626&amp;""=""),"",IFERROR(INDEX('المنتجات'!$C$5:$C$204,MATCH($F2626,'المنتجات'!$A$5:$A$204,0))*G2626,0))</f>
        <v/>
      </c>
      <c r="N2626" s="18">
        <f>IF(AND(B2626&amp;""="",F2626&amp;""=""),"",IF(I2626="تم التسليم",IFERROR(INDEX('المحافظات'!$C$5:$C$44,MATCH($E2626,'المحافظات'!$A$5:$A$44,0)),0),IF(I2626="مرتجع",IFERROR(INDEX('المحافظات'!$D$5:$D$44,MATCH($E2626,'المحافظات'!$A$5:$A$44,0)),0),0)))</f>
        <v/>
      </c>
      <c r="O2626" s="18">
        <f>IF(AND(B2626&amp;""="",F2626&amp;""=""),"",IF(I2626="تم التسليم",K2626+L2626-M2626-N2626,IF(I2626="مرتجع",-N2626,IF(I2626="ملغي",0,""))))</f>
        <v/>
      </c>
      <c r="P2626" s="6">
        <f>IF(AND(B2626&amp;""="",F2626&amp;""=""),"",IF(NOT(ISNUMBER(MATCH(F2626,'المنتجات'!$A$5:$A$204,0))),"كود المنتج غير معروف",IF(NOT(ISNUMBER(MATCH(E2626,'المحافظات'!$A$5:$A$44,0))),"المنطقة غير معروفة",IF(K2626&lt;0,"الخصم أكبر من قيمة الطلب",IF(I2626&amp;""="","اكتب الحالة","")))))</f>
        <v/>
      </c>
    </row>
    <row r="2627">
      <c r="A2627" s="17" t="n"/>
      <c r="B2627" s="5" t="n"/>
      <c r="C2627" s="5" t="n"/>
      <c r="D2627" s="13" t="n"/>
      <c r="E2627" s="5" t="n"/>
      <c r="F2627" s="5" t="n"/>
      <c r="G2627" s="15" t="n"/>
      <c r="H2627" s="14" t="n"/>
      <c r="I2627" s="5" t="n"/>
      <c r="J2627" s="6">
        <f>IF(AND(B2627&amp;""="",F2627&amp;""=""),"",IFERROR(INDEX('المنتجات'!$B$5:$B$204,MATCH($F2627,'المنتجات'!$A$5:$A$204,0))&amp;"",""))</f>
        <v/>
      </c>
      <c r="K2627" s="18">
        <f>IF(AND(B2627&amp;""="",F2627&amp;""=""),"",IFERROR(INDEX('المنتجات'!$D$5:$D$204,MATCH($F2627,'المنتجات'!$A$5:$A$204,0))*G2627-H2627,0))</f>
        <v/>
      </c>
      <c r="L2627" s="18">
        <f>IF(AND(B2627&amp;""="",F2627&amp;""=""),"",IF(I2627="تم التسليم",IFERROR(INDEX('المحافظات'!$B$5:$B$44,MATCH($E2627,'المحافظات'!$A$5:$A$44,0)),0),0))</f>
        <v/>
      </c>
      <c r="M2627" s="18">
        <f>IF(AND(B2627&amp;""="",F2627&amp;""=""),"",IFERROR(INDEX('المنتجات'!$C$5:$C$204,MATCH($F2627,'المنتجات'!$A$5:$A$204,0))*G2627,0))</f>
        <v/>
      </c>
      <c r="N2627" s="18">
        <f>IF(AND(B2627&amp;""="",F2627&amp;""=""),"",IF(I2627="تم التسليم",IFERROR(INDEX('المحافظات'!$C$5:$C$44,MATCH($E2627,'المحافظات'!$A$5:$A$44,0)),0),IF(I2627="مرتجع",IFERROR(INDEX('المحافظات'!$D$5:$D$44,MATCH($E2627,'المحافظات'!$A$5:$A$44,0)),0),0)))</f>
        <v/>
      </c>
      <c r="O2627" s="18">
        <f>IF(AND(B2627&amp;""="",F2627&amp;""=""),"",IF(I2627="تم التسليم",K2627+L2627-M2627-N2627,IF(I2627="مرتجع",-N2627,IF(I2627="ملغي",0,""))))</f>
        <v/>
      </c>
      <c r="P2627" s="6">
        <f>IF(AND(B2627&amp;""="",F2627&amp;""=""),"",IF(NOT(ISNUMBER(MATCH(F2627,'المنتجات'!$A$5:$A$204,0))),"كود المنتج غير معروف",IF(NOT(ISNUMBER(MATCH(E2627,'المحافظات'!$A$5:$A$44,0))),"المنطقة غير معروفة",IF(K2627&lt;0,"الخصم أكبر من قيمة الطلب",IF(I2627&amp;""="","اكتب الحالة","")))))</f>
        <v/>
      </c>
    </row>
    <row r="2628">
      <c r="A2628" s="17" t="n"/>
      <c r="B2628" s="5" t="n"/>
      <c r="C2628" s="5" t="n"/>
      <c r="D2628" s="13" t="n"/>
      <c r="E2628" s="5" t="n"/>
      <c r="F2628" s="5" t="n"/>
      <c r="G2628" s="15" t="n"/>
      <c r="H2628" s="14" t="n"/>
      <c r="I2628" s="5" t="n"/>
      <c r="J2628" s="6">
        <f>IF(AND(B2628&amp;""="",F2628&amp;""=""),"",IFERROR(INDEX('المنتجات'!$B$5:$B$204,MATCH($F2628,'المنتجات'!$A$5:$A$204,0))&amp;"",""))</f>
        <v/>
      </c>
      <c r="K2628" s="18">
        <f>IF(AND(B2628&amp;""="",F2628&amp;""=""),"",IFERROR(INDEX('المنتجات'!$D$5:$D$204,MATCH($F2628,'المنتجات'!$A$5:$A$204,0))*G2628-H2628,0))</f>
        <v/>
      </c>
      <c r="L2628" s="18">
        <f>IF(AND(B2628&amp;""="",F2628&amp;""=""),"",IF(I2628="تم التسليم",IFERROR(INDEX('المحافظات'!$B$5:$B$44,MATCH($E2628,'المحافظات'!$A$5:$A$44,0)),0),0))</f>
        <v/>
      </c>
      <c r="M2628" s="18">
        <f>IF(AND(B2628&amp;""="",F2628&amp;""=""),"",IFERROR(INDEX('المنتجات'!$C$5:$C$204,MATCH($F2628,'المنتجات'!$A$5:$A$204,0))*G2628,0))</f>
        <v/>
      </c>
      <c r="N2628" s="18">
        <f>IF(AND(B2628&amp;""="",F2628&amp;""=""),"",IF(I2628="تم التسليم",IFERROR(INDEX('المحافظات'!$C$5:$C$44,MATCH($E2628,'المحافظات'!$A$5:$A$44,0)),0),IF(I2628="مرتجع",IFERROR(INDEX('المحافظات'!$D$5:$D$44,MATCH($E2628,'المحافظات'!$A$5:$A$44,0)),0),0)))</f>
        <v/>
      </c>
      <c r="O2628" s="18">
        <f>IF(AND(B2628&amp;""="",F2628&amp;""=""),"",IF(I2628="تم التسليم",K2628+L2628-M2628-N2628,IF(I2628="مرتجع",-N2628,IF(I2628="ملغي",0,""))))</f>
        <v/>
      </c>
      <c r="P2628" s="6">
        <f>IF(AND(B2628&amp;""="",F2628&amp;""=""),"",IF(NOT(ISNUMBER(MATCH(F2628,'المنتجات'!$A$5:$A$204,0))),"كود المنتج غير معروف",IF(NOT(ISNUMBER(MATCH(E2628,'المحافظات'!$A$5:$A$44,0))),"المنطقة غير معروفة",IF(K2628&lt;0,"الخصم أكبر من قيمة الطلب",IF(I2628&amp;""="","اكتب الحالة","")))))</f>
        <v/>
      </c>
    </row>
    <row r="2629">
      <c r="A2629" s="17" t="n"/>
      <c r="B2629" s="5" t="n"/>
      <c r="C2629" s="5" t="n"/>
      <c r="D2629" s="13" t="n"/>
      <c r="E2629" s="5" t="n"/>
      <c r="F2629" s="5" t="n"/>
      <c r="G2629" s="15" t="n"/>
      <c r="H2629" s="14" t="n"/>
      <c r="I2629" s="5" t="n"/>
      <c r="J2629" s="6">
        <f>IF(AND(B2629&amp;""="",F2629&amp;""=""),"",IFERROR(INDEX('المنتجات'!$B$5:$B$204,MATCH($F2629,'المنتجات'!$A$5:$A$204,0))&amp;"",""))</f>
        <v/>
      </c>
      <c r="K2629" s="18">
        <f>IF(AND(B2629&amp;""="",F2629&amp;""=""),"",IFERROR(INDEX('المنتجات'!$D$5:$D$204,MATCH($F2629,'المنتجات'!$A$5:$A$204,0))*G2629-H2629,0))</f>
        <v/>
      </c>
      <c r="L2629" s="18">
        <f>IF(AND(B2629&amp;""="",F2629&amp;""=""),"",IF(I2629="تم التسليم",IFERROR(INDEX('المحافظات'!$B$5:$B$44,MATCH($E2629,'المحافظات'!$A$5:$A$44,0)),0),0))</f>
        <v/>
      </c>
      <c r="M2629" s="18">
        <f>IF(AND(B2629&amp;""="",F2629&amp;""=""),"",IFERROR(INDEX('المنتجات'!$C$5:$C$204,MATCH($F2629,'المنتجات'!$A$5:$A$204,0))*G2629,0))</f>
        <v/>
      </c>
      <c r="N2629" s="18">
        <f>IF(AND(B2629&amp;""="",F2629&amp;""=""),"",IF(I2629="تم التسليم",IFERROR(INDEX('المحافظات'!$C$5:$C$44,MATCH($E2629,'المحافظات'!$A$5:$A$44,0)),0),IF(I2629="مرتجع",IFERROR(INDEX('المحافظات'!$D$5:$D$44,MATCH($E2629,'المحافظات'!$A$5:$A$44,0)),0),0)))</f>
        <v/>
      </c>
      <c r="O2629" s="18">
        <f>IF(AND(B2629&amp;""="",F2629&amp;""=""),"",IF(I2629="تم التسليم",K2629+L2629-M2629-N2629,IF(I2629="مرتجع",-N2629,IF(I2629="ملغي",0,""))))</f>
        <v/>
      </c>
      <c r="P2629" s="6">
        <f>IF(AND(B2629&amp;""="",F2629&amp;""=""),"",IF(NOT(ISNUMBER(MATCH(F2629,'المنتجات'!$A$5:$A$204,0))),"كود المنتج غير معروف",IF(NOT(ISNUMBER(MATCH(E2629,'المحافظات'!$A$5:$A$44,0))),"المنطقة غير معروفة",IF(K2629&lt;0,"الخصم أكبر من قيمة الطلب",IF(I2629&amp;""="","اكتب الحالة","")))))</f>
        <v/>
      </c>
    </row>
    <row r="2630">
      <c r="A2630" s="17" t="n"/>
      <c r="B2630" s="5" t="n"/>
      <c r="C2630" s="5" t="n"/>
      <c r="D2630" s="13" t="n"/>
      <c r="E2630" s="5" t="n"/>
      <c r="F2630" s="5" t="n"/>
      <c r="G2630" s="15" t="n"/>
      <c r="H2630" s="14" t="n"/>
      <c r="I2630" s="5" t="n"/>
      <c r="J2630" s="6">
        <f>IF(AND(B2630&amp;""="",F2630&amp;""=""),"",IFERROR(INDEX('المنتجات'!$B$5:$B$204,MATCH($F2630,'المنتجات'!$A$5:$A$204,0))&amp;"",""))</f>
        <v/>
      </c>
      <c r="K2630" s="18">
        <f>IF(AND(B2630&amp;""="",F2630&amp;""=""),"",IFERROR(INDEX('المنتجات'!$D$5:$D$204,MATCH($F2630,'المنتجات'!$A$5:$A$204,0))*G2630-H2630,0))</f>
        <v/>
      </c>
      <c r="L2630" s="18">
        <f>IF(AND(B2630&amp;""="",F2630&amp;""=""),"",IF(I2630="تم التسليم",IFERROR(INDEX('المحافظات'!$B$5:$B$44,MATCH($E2630,'المحافظات'!$A$5:$A$44,0)),0),0))</f>
        <v/>
      </c>
      <c r="M2630" s="18">
        <f>IF(AND(B2630&amp;""="",F2630&amp;""=""),"",IFERROR(INDEX('المنتجات'!$C$5:$C$204,MATCH($F2630,'المنتجات'!$A$5:$A$204,0))*G2630,0))</f>
        <v/>
      </c>
      <c r="N2630" s="18">
        <f>IF(AND(B2630&amp;""="",F2630&amp;""=""),"",IF(I2630="تم التسليم",IFERROR(INDEX('المحافظات'!$C$5:$C$44,MATCH($E2630,'المحافظات'!$A$5:$A$44,0)),0),IF(I2630="مرتجع",IFERROR(INDEX('المحافظات'!$D$5:$D$44,MATCH($E2630,'المحافظات'!$A$5:$A$44,0)),0),0)))</f>
        <v/>
      </c>
      <c r="O2630" s="18">
        <f>IF(AND(B2630&amp;""="",F2630&amp;""=""),"",IF(I2630="تم التسليم",K2630+L2630-M2630-N2630,IF(I2630="مرتجع",-N2630,IF(I2630="ملغي",0,""))))</f>
        <v/>
      </c>
      <c r="P2630" s="6">
        <f>IF(AND(B2630&amp;""="",F2630&amp;""=""),"",IF(NOT(ISNUMBER(MATCH(F2630,'المنتجات'!$A$5:$A$204,0))),"كود المنتج غير معروف",IF(NOT(ISNUMBER(MATCH(E2630,'المحافظات'!$A$5:$A$44,0))),"المنطقة غير معروفة",IF(K2630&lt;0,"الخصم أكبر من قيمة الطلب",IF(I2630&amp;""="","اكتب الحالة","")))))</f>
        <v/>
      </c>
    </row>
    <row r="2631">
      <c r="A2631" s="17" t="n"/>
      <c r="B2631" s="5" t="n"/>
      <c r="C2631" s="5" t="n"/>
      <c r="D2631" s="13" t="n"/>
      <c r="E2631" s="5" t="n"/>
      <c r="F2631" s="5" t="n"/>
      <c r="G2631" s="15" t="n"/>
      <c r="H2631" s="14" t="n"/>
      <c r="I2631" s="5" t="n"/>
      <c r="J2631" s="6">
        <f>IF(AND(B2631&amp;""="",F2631&amp;""=""),"",IFERROR(INDEX('المنتجات'!$B$5:$B$204,MATCH($F2631,'المنتجات'!$A$5:$A$204,0))&amp;"",""))</f>
        <v/>
      </c>
      <c r="K2631" s="18">
        <f>IF(AND(B2631&amp;""="",F2631&amp;""=""),"",IFERROR(INDEX('المنتجات'!$D$5:$D$204,MATCH($F2631,'المنتجات'!$A$5:$A$204,0))*G2631-H2631,0))</f>
        <v/>
      </c>
      <c r="L2631" s="18">
        <f>IF(AND(B2631&amp;""="",F2631&amp;""=""),"",IF(I2631="تم التسليم",IFERROR(INDEX('المحافظات'!$B$5:$B$44,MATCH($E2631,'المحافظات'!$A$5:$A$44,0)),0),0))</f>
        <v/>
      </c>
      <c r="M2631" s="18">
        <f>IF(AND(B2631&amp;""="",F2631&amp;""=""),"",IFERROR(INDEX('المنتجات'!$C$5:$C$204,MATCH($F2631,'المنتجات'!$A$5:$A$204,0))*G2631,0))</f>
        <v/>
      </c>
      <c r="N2631" s="18">
        <f>IF(AND(B2631&amp;""="",F2631&amp;""=""),"",IF(I2631="تم التسليم",IFERROR(INDEX('المحافظات'!$C$5:$C$44,MATCH($E2631,'المحافظات'!$A$5:$A$44,0)),0),IF(I2631="مرتجع",IFERROR(INDEX('المحافظات'!$D$5:$D$44,MATCH($E2631,'المحافظات'!$A$5:$A$44,0)),0),0)))</f>
        <v/>
      </c>
      <c r="O2631" s="18">
        <f>IF(AND(B2631&amp;""="",F2631&amp;""=""),"",IF(I2631="تم التسليم",K2631+L2631-M2631-N2631,IF(I2631="مرتجع",-N2631,IF(I2631="ملغي",0,""))))</f>
        <v/>
      </c>
      <c r="P2631" s="6">
        <f>IF(AND(B2631&amp;""="",F2631&amp;""=""),"",IF(NOT(ISNUMBER(MATCH(F2631,'المنتجات'!$A$5:$A$204,0))),"كود المنتج غير معروف",IF(NOT(ISNUMBER(MATCH(E2631,'المحافظات'!$A$5:$A$44,0))),"المنطقة غير معروفة",IF(K2631&lt;0,"الخصم أكبر من قيمة الطلب",IF(I2631&amp;""="","اكتب الحالة","")))))</f>
        <v/>
      </c>
    </row>
    <row r="2632">
      <c r="A2632" s="17" t="n"/>
      <c r="B2632" s="5" t="n"/>
      <c r="C2632" s="5" t="n"/>
      <c r="D2632" s="13" t="n"/>
      <c r="E2632" s="5" t="n"/>
      <c r="F2632" s="5" t="n"/>
      <c r="G2632" s="15" t="n"/>
      <c r="H2632" s="14" t="n"/>
      <c r="I2632" s="5" t="n"/>
      <c r="J2632" s="6">
        <f>IF(AND(B2632&amp;""="",F2632&amp;""=""),"",IFERROR(INDEX('المنتجات'!$B$5:$B$204,MATCH($F2632,'المنتجات'!$A$5:$A$204,0))&amp;"",""))</f>
        <v/>
      </c>
      <c r="K2632" s="18">
        <f>IF(AND(B2632&amp;""="",F2632&amp;""=""),"",IFERROR(INDEX('المنتجات'!$D$5:$D$204,MATCH($F2632,'المنتجات'!$A$5:$A$204,0))*G2632-H2632,0))</f>
        <v/>
      </c>
      <c r="L2632" s="18">
        <f>IF(AND(B2632&amp;""="",F2632&amp;""=""),"",IF(I2632="تم التسليم",IFERROR(INDEX('المحافظات'!$B$5:$B$44,MATCH($E2632,'المحافظات'!$A$5:$A$44,0)),0),0))</f>
        <v/>
      </c>
      <c r="M2632" s="18">
        <f>IF(AND(B2632&amp;""="",F2632&amp;""=""),"",IFERROR(INDEX('المنتجات'!$C$5:$C$204,MATCH($F2632,'المنتجات'!$A$5:$A$204,0))*G2632,0))</f>
        <v/>
      </c>
      <c r="N2632" s="18">
        <f>IF(AND(B2632&amp;""="",F2632&amp;""=""),"",IF(I2632="تم التسليم",IFERROR(INDEX('المحافظات'!$C$5:$C$44,MATCH($E2632,'المحافظات'!$A$5:$A$44,0)),0),IF(I2632="مرتجع",IFERROR(INDEX('المحافظات'!$D$5:$D$44,MATCH($E2632,'المحافظات'!$A$5:$A$44,0)),0),0)))</f>
        <v/>
      </c>
      <c r="O2632" s="18">
        <f>IF(AND(B2632&amp;""="",F2632&amp;""=""),"",IF(I2632="تم التسليم",K2632+L2632-M2632-N2632,IF(I2632="مرتجع",-N2632,IF(I2632="ملغي",0,""))))</f>
        <v/>
      </c>
      <c r="P2632" s="6">
        <f>IF(AND(B2632&amp;""="",F2632&amp;""=""),"",IF(NOT(ISNUMBER(MATCH(F2632,'المنتجات'!$A$5:$A$204,0))),"كود المنتج غير معروف",IF(NOT(ISNUMBER(MATCH(E2632,'المحافظات'!$A$5:$A$44,0))),"المنطقة غير معروفة",IF(K2632&lt;0,"الخصم أكبر من قيمة الطلب",IF(I2632&amp;""="","اكتب الحالة","")))))</f>
        <v/>
      </c>
    </row>
    <row r="2633">
      <c r="A2633" s="17" t="n"/>
      <c r="B2633" s="5" t="n"/>
      <c r="C2633" s="5" t="n"/>
      <c r="D2633" s="13" t="n"/>
      <c r="E2633" s="5" t="n"/>
      <c r="F2633" s="5" t="n"/>
      <c r="G2633" s="15" t="n"/>
      <c r="H2633" s="14" t="n"/>
      <c r="I2633" s="5" t="n"/>
      <c r="J2633" s="6">
        <f>IF(AND(B2633&amp;""="",F2633&amp;""=""),"",IFERROR(INDEX('المنتجات'!$B$5:$B$204,MATCH($F2633,'المنتجات'!$A$5:$A$204,0))&amp;"",""))</f>
        <v/>
      </c>
      <c r="K2633" s="18">
        <f>IF(AND(B2633&amp;""="",F2633&amp;""=""),"",IFERROR(INDEX('المنتجات'!$D$5:$D$204,MATCH($F2633,'المنتجات'!$A$5:$A$204,0))*G2633-H2633,0))</f>
        <v/>
      </c>
      <c r="L2633" s="18">
        <f>IF(AND(B2633&amp;""="",F2633&amp;""=""),"",IF(I2633="تم التسليم",IFERROR(INDEX('المحافظات'!$B$5:$B$44,MATCH($E2633,'المحافظات'!$A$5:$A$44,0)),0),0))</f>
        <v/>
      </c>
      <c r="M2633" s="18">
        <f>IF(AND(B2633&amp;""="",F2633&amp;""=""),"",IFERROR(INDEX('المنتجات'!$C$5:$C$204,MATCH($F2633,'المنتجات'!$A$5:$A$204,0))*G2633,0))</f>
        <v/>
      </c>
      <c r="N2633" s="18">
        <f>IF(AND(B2633&amp;""="",F2633&amp;""=""),"",IF(I2633="تم التسليم",IFERROR(INDEX('المحافظات'!$C$5:$C$44,MATCH($E2633,'المحافظات'!$A$5:$A$44,0)),0),IF(I2633="مرتجع",IFERROR(INDEX('المحافظات'!$D$5:$D$44,MATCH($E2633,'المحافظات'!$A$5:$A$44,0)),0),0)))</f>
        <v/>
      </c>
      <c r="O2633" s="18">
        <f>IF(AND(B2633&amp;""="",F2633&amp;""=""),"",IF(I2633="تم التسليم",K2633+L2633-M2633-N2633,IF(I2633="مرتجع",-N2633,IF(I2633="ملغي",0,""))))</f>
        <v/>
      </c>
      <c r="P2633" s="6">
        <f>IF(AND(B2633&amp;""="",F2633&amp;""=""),"",IF(NOT(ISNUMBER(MATCH(F2633,'المنتجات'!$A$5:$A$204,0))),"كود المنتج غير معروف",IF(NOT(ISNUMBER(MATCH(E2633,'المحافظات'!$A$5:$A$44,0))),"المنطقة غير معروفة",IF(K2633&lt;0,"الخصم أكبر من قيمة الطلب",IF(I2633&amp;""="","اكتب الحالة","")))))</f>
        <v/>
      </c>
    </row>
    <row r="2634">
      <c r="A2634" s="17" t="n"/>
      <c r="B2634" s="5" t="n"/>
      <c r="C2634" s="5" t="n"/>
      <c r="D2634" s="13" t="n"/>
      <c r="E2634" s="5" t="n"/>
      <c r="F2634" s="5" t="n"/>
      <c r="G2634" s="15" t="n"/>
      <c r="H2634" s="14" t="n"/>
      <c r="I2634" s="5" t="n"/>
      <c r="J2634" s="6">
        <f>IF(AND(B2634&amp;""="",F2634&amp;""=""),"",IFERROR(INDEX('المنتجات'!$B$5:$B$204,MATCH($F2634,'المنتجات'!$A$5:$A$204,0))&amp;"",""))</f>
        <v/>
      </c>
      <c r="K2634" s="18">
        <f>IF(AND(B2634&amp;""="",F2634&amp;""=""),"",IFERROR(INDEX('المنتجات'!$D$5:$D$204,MATCH($F2634,'المنتجات'!$A$5:$A$204,0))*G2634-H2634,0))</f>
        <v/>
      </c>
      <c r="L2634" s="18">
        <f>IF(AND(B2634&amp;""="",F2634&amp;""=""),"",IF(I2634="تم التسليم",IFERROR(INDEX('المحافظات'!$B$5:$B$44,MATCH($E2634,'المحافظات'!$A$5:$A$44,0)),0),0))</f>
        <v/>
      </c>
      <c r="M2634" s="18">
        <f>IF(AND(B2634&amp;""="",F2634&amp;""=""),"",IFERROR(INDEX('المنتجات'!$C$5:$C$204,MATCH($F2634,'المنتجات'!$A$5:$A$204,0))*G2634,0))</f>
        <v/>
      </c>
      <c r="N2634" s="18">
        <f>IF(AND(B2634&amp;""="",F2634&amp;""=""),"",IF(I2634="تم التسليم",IFERROR(INDEX('المحافظات'!$C$5:$C$44,MATCH($E2634,'المحافظات'!$A$5:$A$44,0)),0),IF(I2634="مرتجع",IFERROR(INDEX('المحافظات'!$D$5:$D$44,MATCH($E2634,'المحافظات'!$A$5:$A$44,0)),0),0)))</f>
        <v/>
      </c>
      <c r="O2634" s="18">
        <f>IF(AND(B2634&amp;""="",F2634&amp;""=""),"",IF(I2634="تم التسليم",K2634+L2634-M2634-N2634,IF(I2634="مرتجع",-N2634,IF(I2634="ملغي",0,""))))</f>
        <v/>
      </c>
      <c r="P2634" s="6">
        <f>IF(AND(B2634&amp;""="",F2634&amp;""=""),"",IF(NOT(ISNUMBER(MATCH(F2634,'المنتجات'!$A$5:$A$204,0))),"كود المنتج غير معروف",IF(NOT(ISNUMBER(MATCH(E2634,'المحافظات'!$A$5:$A$44,0))),"المنطقة غير معروفة",IF(K2634&lt;0,"الخصم أكبر من قيمة الطلب",IF(I2634&amp;""="","اكتب الحالة","")))))</f>
        <v/>
      </c>
    </row>
    <row r="2635">
      <c r="A2635" s="17" t="n"/>
      <c r="B2635" s="5" t="n"/>
      <c r="C2635" s="5" t="n"/>
      <c r="D2635" s="13" t="n"/>
      <c r="E2635" s="5" t="n"/>
      <c r="F2635" s="5" t="n"/>
      <c r="G2635" s="15" t="n"/>
      <c r="H2635" s="14" t="n"/>
      <c r="I2635" s="5" t="n"/>
      <c r="J2635" s="6">
        <f>IF(AND(B2635&amp;""="",F2635&amp;""=""),"",IFERROR(INDEX('المنتجات'!$B$5:$B$204,MATCH($F2635,'المنتجات'!$A$5:$A$204,0))&amp;"",""))</f>
        <v/>
      </c>
      <c r="K2635" s="18">
        <f>IF(AND(B2635&amp;""="",F2635&amp;""=""),"",IFERROR(INDEX('المنتجات'!$D$5:$D$204,MATCH($F2635,'المنتجات'!$A$5:$A$204,0))*G2635-H2635,0))</f>
        <v/>
      </c>
      <c r="L2635" s="18">
        <f>IF(AND(B2635&amp;""="",F2635&amp;""=""),"",IF(I2635="تم التسليم",IFERROR(INDEX('المحافظات'!$B$5:$B$44,MATCH($E2635,'المحافظات'!$A$5:$A$44,0)),0),0))</f>
        <v/>
      </c>
      <c r="M2635" s="18">
        <f>IF(AND(B2635&amp;""="",F2635&amp;""=""),"",IFERROR(INDEX('المنتجات'!$C$5:$C$204,MATCH($F2635,'المنتجات'!$A$5:$A$204,0))*G2635,0))</f>
        <v/>
      </c>
      <c r="N2635" s="18">
        <f>IF(AND(B2635&amp;""="",F2635&amp;""=""),"",IF(I2635="تم التسليم",IFERROR(INDEX('المحافظات'!$C$5:$C$44,MATCH($E2635,'المحافظات'!$A$5:$A$44,0)),0),IF(I2635="مرتجع",IFERROR(INDEX('المحافظات'!$D$5:$D$44,MATCH($E2635,'المحافظات'!$A$5:$A$44,0)),0),0)))</f>
        <v/>
      </c>
      <c r="O2635" s="18">
        <f>IF(AND(B2635&amp;""="",F2635&amp;""=""),"",IF(I2635="تم التسليم",K2635+L2635-M2635-N2635,IF(I2635="مرتجع",-N2635,IF(I2635="ملغي",0,""))))</f>
        <v/>
      </c>
      <c r="P2635" s="6">
        <f>IF(AND(B2635&amp;""="",F2635&amp;""=""),"",IF(NOT(ISNUMBER(MATCH(F2635,'المنتجات'!$A$5:$A$204,0))),"كود المنتج غير معروف",IF(NOT(ISNUMBER(MATCH(E2635,'المحافظات'!$A$5:$A$44,0))),"المنطقة غير معروفة",IF(K2635&lt;0,"الخصم أكبر من قيمة الطلب",IF(I2635&amp;""="","اكتب الحالة","")))))</f>
        <v/>
      </c>
    </row>
    <row r="2636">
      <c r="A2636" s="17" t="n"/>
      <c r="B2636" s="5" t="n"/>
      <c r="C2636" s="5" t="n"/>
      <c r="D2636" s="13" t="n"/>
      <c r="E2636" s="5" t="n"/>
      <c r="F2636" s="5" t="n"/>
      <c r="G2636" s="15" t="n"/>
      <c r="H2636" s="14" t="n"/>
      <c r="I2636" s="5" t="n"/>
      <c r="J2636" s="6">
        <f>IF(AND(B2636&amp;""="",F2636&amp;""=""),"",IFERROR(INDEX('المنتجات'!$B$5:$B$204,MATCH($F2636,'المنتجات'!$A$5:$A$204,0))&amp;"",""))</f>
        <v/>
      </c>
      <c r="K2636" s="18">
        <f>IF(AND(B2636&amp;""="",F2636&amp;""=""),"",IFERROR(INDEX('المنتجات'!$D$5:$D$204,MATCH($F2636,'المنتجات'!$A$5:$A$204,0))*G2636-H2636,0))</f>
        <v/>
      </c>
      <c r="L2636" s="18">
        <f>IF(AND(B2636&amp;""="",F2636&amp;""=""),"",IF(I2636="تم التسليم",IFERROR(INDEX('المحافظات'!$B$5:$B$44,MATCH($E2636,'المحافظات'!$A$5:$A$44,0)),0),0))</f>
        <v/>
      </c>
      <c r="M2636" s="18">
        <f>IF(AND(B2636&amp;""="",F2636&amp;""=""),"",IFERROR(INDEX('المنتجات'!$C$5:$C$204,MATCH($F2636,'المنتجات'!$A$5:$A$204,0))*G2636,0))</f>
        <v/>
      </c>
      <c r="N2636" s="18">
        <f>IF(AND(B2636&amp;""="",F2636&amp;""=""),"",IF(I2636="تم التسليم",IFERROR(INDEX('المحافظات'!$C$5:$C$44,MATCH($E2636,'المحافظات'!$A$5:$A$44,0)),0),IF(I2636="مرتجع",IFERROR(INDEX('المحافظات'!$D$5:$D$44,MATCH($E2636,'المحافظات'!$A$5:$A$44,0)),0),0)))</f>
        <v/>
      </c>
      <c r="O2636" s="18">
        <f>IF(AND(B2636&amp;""="",F2636&amp;""=""),"",IF(I2636="تم التسليم",K2636+L2636-M2636-N2636,IF(I2636="مرتجع",-N2636,IF(I2636="ملغي",0,""))))</f>
        <v/>
      </c>
      <c r="P2636" s="6">
        <f>IF(AND(B2636&amp;""="",F2636&amp;""=""),"",IF(NOT(ISNUMBER(MATCH(F2636,'المنتجات'!$A$5:$A$204,0))),"كود المنتج غير معروف",IF(NOT(ISNUMBER(MATCH(E2636,'المحافظات'!$A$5:$A$44,0))),"المنطقة غير معروفة",IF(K2636&lt;0,"الخصم أكبر من قيمة الطلب",IF(I2636&amp;""="","اكتب الحالة","")))))</f>
        <v/>
      </c>
    </row>
    <row r="2637">
      <c r="A2637" s="17" t="n"/>
      <c r="B2637" s="5" t="n"/>
      <c r="C2637" s="5" t="n"/>
      <c r="D2637" s="13" t="n"/>
      <c r="E2637" s="5" t="n"/>
      <c r="F2637" s="5" t="n"/>
      <c r="G2637" s="15" t="n"/>
      <c r="H2637" s="14" t="n"/>
      <c r="I2637" s="5" t="n"/>
      <c r="J2637" s="6">
        <f>IF(AND(B2637&amp;""="",F2637&amp;""=""),"",IFERROR(INDEX('المنتجات'!$B$5:$B$204,MATCH($F2637,'المنتجات'!$A$5:$A$204,0))&amp;"",""))</f>
        <v/>
      </c>
      <c r="K2637" s="18">
        <f>IF(AND(B2637&amp;""="",F2637&amp;""=""),"",IFERROR(INDEX('المنتجات'!$D$5:$D$204,MATCH($F2637,'المنتجات'!$A$5:$A$204,0))*G2637-H2637,0))</f>
        <v/>
      </c>
      <c r="L2637" s="18">
        <f>IF(AND(B2637&amp;""="",F2637&amp;""=""),"",IF(I2637="تم التسليم",IFERROR(INDEX('المحافظات'!$B$5:$B$44,MATCH($E2637,'المحافظات'!$A$5:$A$44,0)),0),0))</f>
        <v/>
      </c>
      <c r="M2637" s="18">
        <f>IF(AND(B2637&amp;""="",F2637&amp;""=""),"",IFERROR(INDEX('المنتجات'!$C$5:$C$204,MATCH($F2637,'المنتجات'!$A$5:$A$204,0))*G2637,0))</f>
        <v/>
      </c>
      <c r="N2637" s="18">
        <f>IF(AND(B2637&amp;""="",F2637&amp;""=""),"",IF(I2637="تم التسليم",IFERROR(INDEX('المحافظات'!$C$5:$C$44,MATCH($E2637,'المحافظات'!$A$5:$A$44,0)),0),IF(I2637="مرتجع",IFERROR(INDEX('المحافظات'!$D$5:$D$44,MATCH($E2637,'المحافظات'!$A$5:$A$44,0)),0),0)))</f>
        <v/>
      </c>
      <c r="O2637" s="18">
        <f>IF(AND(B2637&amp;""="",F2637&amp;""=""),"",IF(I2637="تم التسليم",K2637+L2637-M2637-N2637,IF(I2637="مرتجع",-N2637,IF(I2637="ملغي",0,""))))</f>
        <v/>
      </c>
      <c r="P2637" s="6">
        <f>IF(AND(B2637&amp;""="",F2637&amp;""=""),"",IF(NOT(ISNUMBER(MATCH(F2637,'المنتجات'!$A$5:$A$204,0))),"كود المنتج غير معروف",IF(NOT(ISNUMBER(MATCH(E2637,'المحافظات'!$A$5:$A$44,0))),"المنطقة غير معروفة",IF(K2637&lt;0,"الخصم أكبر من قيمة الطلب",IF(I2637&amp;""="","اكتب الحالة","")))))</f>
        <v/>
      </c>
    </row>
    <row r="2638">
      <c r="A2638" s="17" t="n"/>
      <c r="B2638" s="5" t="n"/>
      <c r="C2638" s="5" t="n"/>
      <c r="D2638" s="13" t="n"/>
      <c r="E2638" s="5" t="n"/>
      <c r="F2638" s="5" t="n"/>
      <c r="G2638" s="15" t="n"/>
      <c r="H2638" s="14" t="n"/>
      <c r="I2638" s="5" t="n"/>
      <c r="J2638" s="6">
        <f>IF(AND(B2638&amp;""="",F2638&amp;""=""),"",IFERROR(INDEX('المنتجات'!$B$5:$B$204,MATCH($F2638,'المنتجات'!$A$5:$A$204,0))&amp;"",""))</f>
        <v/>
      </c>
      <c r="K2638" s="18">
        <f>IF(AND(B2638&amp;""="",F2638&amp;""=""),"",IFERROR(INDEX('المنتجات'!$D$5:$D$204,MATCH($F2638,'المنتجات'!$A$5:$A$204,0))*G2638-H2638,0))</f>
        <v/>
      </c>
      <c r="L2638" s="18">
        <f>IF(AND(B2638&amp;""="",F2638&amp;""=""),"",IF(I2638="تم التسليم",IFERROR(INDEX('المحافظات'!$B$5:$B$44,MATCH($E2638,'المحافظات'!$A$5:$A$44,0)),0),0))</f>
        <v/>
      </c>
      <c r="M2638" s="18">
        <f>IF(AND(B2638&amp;""="",F2638&amp;""=""),"",IFERROR(INDEX('المنتجات'!$C$5:$C$204,MATCH($F2638,'المنتجات'!$A$5:$A$204,0))*G2638,0))</f>
        <v/>
      </c>
      <c r="N2638" s="18">
        <f>IF(AND(B2638&amp;""="",F2638&amp;""=""),"",IF(I2638="تم التسليم",IFERROR(INDEX('المحافظات'!$C$5:$C$44,MATCH($E2638,'المحافظات'!$A$5:$A$44,0)),0),IF(I2638="مرتجع",IFERROR(INDEX('المحافظات'!$D$5:$D$44,MATCH($E2638,'المحافظات'!$A$5:$A$44,0)),0),0)))</f>
        <v/>
      </c>
      <c r="O2638" s="18">
        <f>IF(AND(B2638&amp;""="",F2638&amp;""=""),"",IF(I2638="تم التسليم",K2638+L2638-M2638-N2638,IF(I2638="مرتجع",-N2638,IF(I2638="ملغي",0,""))))</f>
        <v/>
      </c>
      <c r="P2638" s="6">
        <f>IF(AND(B2638&amp;""="",F2638&amp;""=""),"",IF(NOT(ISNUMBER(MATCH(F2638,'المنتجات'!$A$5:$A$204,0))),"كود المنتج غير معروف",IF(NOT(ISNUMBER(MATCH(E2638,'المحافظات'!$A$5:$A$44,0))),"المنطقة غير معروفة",IF(K2638&lt;0,"الخصم أكبر من قيمة الطلب",IF(I2638&amp;""="","اكتب الحالة","")))))</f>
        <v/>
      </c>
    </row>
    <row r="2639">
      <c r="A2639" s="17" t="n"/>
      <c r="B2639" s="5" t="n"/>
      <c r="C2639" s="5" t="n"/>
      <c r="D2639" s="13" t="n"/>
      <c r="E2639" s="5" t="n"/>
      <c r="F2639" s="5" t="n"/>
      <c r="G2639" s="15" t="n"/>
      <c r="H2639" s="14" t="n"/>
      <c r="I2639" s="5" t="n"/>
      <c r="J2639" s="6">
        <f>IF(AND(B2639&amp;""="",F2639&amp;""=""),"",IFERROR(INDEX('المنتجات'!$B$5:$B$204,MATCH($F2639,'المنتجات'!$A$5:$A$204,0))&amp;"",""))</f>
        <v/>
      </c>
      <c r="K2639" s="18">
        <f>IF(AND(B2639&amp;""="",F2639&amp;""=""),"",IFERROR(INDEX('المنتجات'!$D$5:$D$204,MATCH($F2639,'المنتجات'!$A$5:$A$204,0))*G2639-H2639,0))</f>
        <v/>
      </c>
      <c r="L2639" s="18">
        <f>IF(AND(B2639&amp;""="",F2639&amp;""=""),"",IF(I2639="تم التسليم",IFERROR(INDEX('المحافظات'!$B$5:$B$44,MATCH($E2639,'المحافظات'!$A$5:$A$44,0)),0),0))</f>
        <v/>
      </c>
      <c r="M2639" s="18">
        <f>IF(AND(B2639&amp;""="",F2639&amp;""=""),"",IFERROR(INDEX('المنتجات'!$C$5:$C$204,MATCH($F2639,'المنتجات'!$A$5:$A$204,0))*G2639,0))</f>
        <v/>
      </c>
      <c r="N2639" s="18">
        <f>IF(AND(B2639&amp;""="",F2639&amp;""=""),"",IF(I2639="تم التسليم",IFERROR(INDEX('المحافظات'!$C$5:$C$44,MATCH($E2639,'المحافظات'!$A$5:$A$44,0)),0),IF(I2639="مرتجع",IFERROR(INDEX('المحافظات'!$D$5:$D$44,MATCH($E2639,'المحافظات'!$A$5:$A$44,0)),0),0)))</f>
        <v/>
      </c>
      <c r="O2639" s="18">
        <f>IF(AND(B2639&amp;""="",F2639&amp;""=""),"",IF(I2639="تم التسليم",K2639+L2639-M2639-N2639,IF(I2639="مرتجع",-N2639,IF(I2639="ملغي",0,""))))</f>
        <v/>
      </c>
      <c r="P2639" s="6">
        <f>IF(AND(B2639&amp;""="",F2639&amp;""=""),"",IF(NOT(ISNUMBER(MATCH(F2639,'المنتجات'!$A$5:$A$204,0))),"كود المنتج غير معروف",IF(NOT(ISNUMBER(MATCH(E2639,'المحافظات'!$A$5:$A$44,0))),"المنطقة غير معروفة",IF(K2639&lt;0,"الخصم أكبر من قيمة الطلب",IF(I2639&amp;""="","اكتب الحالة","")))))</f>
        <v/>
      </c>
    </row>
    <row r="2640">
      <c r="A2640" s="17" t="n"/>
      <c r="B2640" s="5" t="n"/>
      <c r="C2640" s="5" t="n"/>
      <c r="D2640" s="13" t="n"/>
      <c r="E2640" s="5" t="n"/>
      <c r="F2640" s="5" t="n"/>
      <c r="G2640" s="15" t="n"/>
      <c r="H2640" s="14" t="n"/>
      <c r="I2640" s="5" t="n"/>
      <c r="J2640" s="6">
        <f>IF(AND(B2640&amp;""="",F2640&amp;""=""),"",IFERROR(INDEX('المنتجات'!$B$5:$B$204,MATCH($F2640,'المنتجات'!$A$5:$A$204,0))&amp;"",""))</f>
        <v/>
      </c>
      <c r="K2640" s="18">
        <f>IF(AND(B2640&amp;""="",F2640&amp;""=""),"",IFERROR(INDEX('المنتجات'!$D$5:$D$204,MATCH($F2640,'المنتجات'!$A$5:$A$204,0))*G2640-H2640,0))</f>
        <v/>
      </c>
      <c r="L2640" s="18">
        <f>IF(AND(B2640&amp;""="",F2640&amp;""=""),"",IF(I2640="تم التسليم",IFERROR(INDEX('المحافظات'!$B$5:$B$44,MATCH($E2640,'المحافظات'!$A$5:$A$44,0)),0),0))</f>
        <v/>
      </c>
      <c r="M2640" s="18">
        <f>IF(AND(B2640&amp;""="",F2640&amp;""=""),"",IFERROR(INDEX('المنتجات'!$C$5:$C$204,MATCH($F2640,'المنتجات'!$A$5:$A$204,0))*G2640,0))</f>
        <v/>
      </c>
      <c r="N2640" s="18">
        <f>IF(AND(B2640&amp;""="",F2640&amp;""=""),"",IF(I2640="تم التسليم",IFERROR(INDEX('المحافظات'!$C$5:$C$44,MATCH($E2640,'المحافظات'!$A$5:$A$44,0)),0),IF(I2640="مرتجع",IFERROR(INDEX('المحافظات'!$D$5:$D$44,MATCH($E2640,'المحافظات'!$A$5:$A$44,0)),0),0)))</f>
        <v/>
      </c>
      <c r="O2640" s="18">
        <f>IF(AND(B2640&amp;""="",F2640&amp;""=""),"",IF(I2640="تم التسليم",K2640+L2640-M2640-N2640,IF(I2640="مرتجع",-N2640,IF(I2640="ملغي",0,""))))</f>
        <v/>
      </c>
      <c r="P2640" s="6">
        <f>IF(AND(B2640&amp;""="",F2640&amp;""=""),"",IF(NOT(ISNUMBER(MATCH(F2640,'المنتجات'!$A$5:$A$204,0))),"كود المنتج غير معروف",IF(NOT(ISNUMBER(MATCH(E2640,'المحافظات'!$A$5:$A$44,0))),"المنطقة غير معروفة",IF(K2640&lt;0,"الخصم أكبر من قيمة الطلب",IF(I2640&amp;""="","اكتب الحالة","")))))</f>
        <v/>
      </c>
    </row>
    <row r="2641">
      <c r="A2641" s="17" t="n"/>
      <c r="B2641" s="5" t="n"/>
      <c r="C2641" s="5" t="n"/>
      <c r="D2641" s="13" t="n"/>
      <c r="E2641" s="5" t="n"/>
      <c r="F2641" s="5" t="n"/>
      <c r="G2641" s="15" t="n"/>
      <c r="H2641" s="14" t="n"/>
      <c r="I2641" s="5" t="n"/>
      <c r="J2641" s="6">
        <f>IF(AND(B2641&amp;""="",F2641&amp;""=""),"",IFERROR(INDEX('المنتجات'!$B$5:$B$204,MATCH($F2641,'المنتجات'!$A$5:$A$204,0))&amp;"",""))</f>
        <v/>
      </c>
      <c r="K2641" s="18">
        <f>IF(AND(B2641&amp;""="",F2641&amp;""=""),"",IFERROR(INDEX('المنتجات'!$D$5:$D$204,MATCH($F2641,'المنتجات'!$A$5:$A$204,0))*G2641-H2641,0))</f>
        <v/>
      </c>
      <c r="L2641" s="18">
        <f>IF(AND(B2641&amp;""="",F2641&amp;""=""),"",IF(I2641="تم التسليم",IFERROR(INDEX('المحافظات'!$B$5:$B$44,MATCH($E2641,'المحافظات'!$A$5:$A$44,0)),0),0))</f>
        <v/>
      </c>
      <c r="M2641" s="18">
        <f>IF(AND(B2641&amp;""="",F2641&amp;""=""),"",IFERROR(INDEX('المنتجات'!$C$5:$C$204,MATCH($F2641,'المنتجات'!$A$5:$A$204,0))*G2641,0))</f>
        <v/>
      </c>
      <c r="N2641" s="18">
        <f>IF(AND(B2641&amp;""="",F2641&amp;""=""),"",IF(I2641="تم التسليم",IFERROR(INDEX('المحافظات'!$C$5:$C$44,MATCH($E2641,'المحافظات'!$A$5:$A$44,0)),0),IF(I2641="مرتجع",IFERROR(INDEX('المحافظات'!$D$5:$D$44,MATCH($E2641,'المحافظات'!$A$5:$A$44,0)),0),0)))</f>
        <v/>
      </c>
      <c r="O2641" s="18">
        <f>IF(AND(B2641&amp;""="",F2641&amp;""=""),"",IF(I2641="تم التسليم",K2641+L2641-M2641-N2641,IF(I2641="مرتجع",-N2641,IF(I2641="ملغي",0,""))))</f>
        <v/>
      </c>
      <c r="P2641" s="6">
        <f>IF(AND(B2641&amp;""="",F2641&amp;""=""),"",IF(NOT(ISNUMBER(MATCH(F2641,'المنتجات'!$A$5:$A$204,0))),"كود المنتج غير معروف",IF(NOT(ISNUMBER(MATCH(E2641,'المحافظات'!$A$5:$A$44,0))),"المنطقة غير معروفة",IF(K2641&lt;0,"الخصم أكبر من قيمة الطلب",IF(I2641&amp;""="","اكتب الحالة","")))))</f>
        <v/>
      </c>
    </row>
    <row r="2642">
      <c r="A2642" s="17" t="n"/>
      <c r="B2642" s="5" t="n"/>
      <c r="C2642" s="5" t="n"/>
      <c r="D2642" s="13" t="n"/>
      <c r="E2642" s="5" t="n"/>
      <c r="F2642" s="5" t="n"/>
      <c r="G2642" s="15" t="n"/>
      <c r="H2642" s="14" t="n"/>
      <c r="I2642" s="5" t="n"/>
      <c r="J2642" s="6">
        <f>IF(AND(B2642&amp;""="",F2642&amp;""=""),"",IFERROR(INDEX('المنتجات'!$B$5:$B$204,MATCH($F2642,'المنتجات'!$A$5:$A$204,0))&amp;"",""))</f>
        <v/>
      </c>
      <c r="K2642" s="18">
        <f>IF(AND(B2642&amp;""="",F2642&amp;""=""),"",IFERROR(INDEX('المنتجات'!$D$5:$D$204,MATCH($F2642,'المنتجات'!$A$5:$A$204,0))*G2642-H2642,0))</f>
        <v/>
      </c>
      <c r="L2642" s="18">
        <f>IF(AND(B2642&amp;""="",F2642&amp;""=""),"",IF(I2642="تم التسليم",IFERROR(INDEX('المحافظات'!$B$5:$B$44,MATCH($E2642,'المحافظات'!$A$5:$A$44,0)),0),0))</f>
        <v/>
      </c>
      <c r="M2642" s="18">
        <f>IF(AND(B2642&amp;""="",F2642&amp;""=""),"",IFERROR(INDEX('المنتجات'!$C$5:$C$204,MATCH($F2642,'المنتجات'!$A$5:$A$204,0))*G2642,0))</f>
        <v/>
      </c>
      <c r="N2642" s="18">
        <f>IF(AND(B2642&amp;""="",F2642&amp;""=""),"",IF(I2642="تم التسليم",IFERROR(INDEX('المحافظات'!$C$5:$C$44,MATCH($E2642,'المحافظات'!$A$5:$A$44,0)),0),IF(I2642="مرتجع",IFERROR(INDEX('المحافظات'!$D$5:$D$44,MATCH($E2642,'المحافظات'!$A$5:$A$44,0)),0),0)))</f>
        <v/>
      </c>
      <c r="O2642" s="18">
        <f>IF(AND(B2642&amp;""="",F2642&amp;""=""),"",IF(I2642="تم التسليم",K2642+L2642-M2642-N2642,IF(I2642="مرتجع",-N2642,IF(I2642="ملغي",0,""))))</f>
        <v/>
      </c>
      <c r="P2642" s="6">
        <f>IF(AND(B2642&amp;""="",F2642&amp;""=""),"",IF(NOT(ISNUMBER(MATCH(F2642,'المنتجات'!$A$5:$A$204,0))),"كود المنتج غير معروف",IF(NOT(ISNUMBER(MATCH(E2642,'المحافظات'!$A$5:$A$44,0))),"المنطقة غير معروفة",IF(K2642&lt;0,"الخصم أكبر من قيمة الطلب",IF(I2642&amp;""="","اكتب الحالة","")))))</f>
        <v/>
      </c>
    </row>
    <row r="2643">
      <c r="A2643" s="17" t="n"/>
      <c r="B2643" s="5" t="n"/>
      <c r="C2643" s="5" t="n"/>
      <c r="D2643" s="13" t="n"/>
      <c r="E2643" s="5" t="n"/>
      <c r="F2643" s="5" t="n"/>
      <c r="G2643" s="15" t="n"/>
      <c r="H2643" s="14" t="n"/>
      <c r="I2643" s="5" t="n"/>
      <c r="J2643" s="6">
        <f>IF(AND(B2643&amp;""="",F2643&amp;""=""),"",IFERROR(INDEX('المنتجات'!$B$5:$B$204,MATCH($F2643,'المنتجات'!$A$5:$A$204,0))&amp;"",""))</f>
        <v/>
      </c>
      <c r="K2643" s="18">
        <f>IF(AND(B2643&amp;""="",F2643&amp;""=""),"",IFERROR(INDEX('المنتجات'!$D$5:$D$204,MATCH($F2643,'المنتجات'!$A$5:$A$204,0))*G2643-H2643,0))</f>
        <v/>
      </c>
      <c r="L2643" s="18">
        <f>IF(AND(B2643&amp;""="",F2643&amp;""=""),"",IF(I2643="تم التسليم",IFERROR(INDEX('المحافظات'!$B$5:$B$44,MATCH($E2643,'المحافظات'!$A$5:$A$44,0)),0),0))</f>
        <v/>
      </c>
      <c r="M2643" s="18">
        <f>IF(AND(B2643&amp;""="",F2643&amp;""=""),"",IFERROR(INDEX('المنتجات'!$C$5:$C$204,MATCH($F2643,'المنتجات'!$A$5:$A$204,0))*G2643,0))</f>
        <v/>
      </c>
      <c r="N2643" s="18">
        <f>IF(AND(B2643&amp;""="",F2643&amp;""=""),"",IF(I2643="تم التسليم",IFERROR(INDEX('المحافظات'!$C$5:$C$44,MATCH($E2643,'المحافظات'!$A$5:$A$44,0)),0),IF(I2643="مرتجع",IFERROR(INDEX('المحافظات'!$D$5:$D$44,MATCH($E2643,'المحافظات'!$A$5:$A$44,0)),0),0)))</f>
        <v/>
      </c>
      <c r="O2643" s="18">
        <f>IF(AND(B2643&amp;""="",F2643&amp;""=""),"",IF(I2643="تم التسليم",K2643+L2643-M2643-N2643,IF(I2643="مرتجع",-N2643,IF(I2643="ملغي",0,""))))</f>
        <v/>
      </c>
      <c r="P2643" s="6">
        <f>IF(AND(B2643&amp;""="",F2643&amp;""=""),"",IF(NOT(ISNUMBER(MATCH(F2643,'المنتجات'!$A$5:$A$204,0))),"كود المنتج غير معروف",IF(NOT(ISNUMBER(MATCH(E2643,'المحافظات'!$A$5:$A$44,0))),"المنطقة غير معروفة",IF(K2643&lt;0,"الخصم أكبر من قيمة الطلب",IF(I2643&amp;""="","اكتب الحالة","")))))</f>
        <v/>
      </c>
    </row>
    <row r="2644">
      <c r="A2644" s="17" t="n"/>
      <c r="B2644" s="5" t="n"/>
      <c r="C2644" s="5" t="n"/>
      <c r="D2644" s="13" t="n"/>
      <c r="E2644" s="5" t="n"/>
      <c r="F2644" s="5" t="n"/>
      <c r="G2644" s="15" t="n"/>
      <c r="H2644" s="14" t="n"/>
      <c r="I2644" s="5" t="n"/>
      <c r="J2644" s="6">
        <f>IF(AND(B2644&amp;""="",F2644&amp;""=""),"",IFERROR(INDEX('المنتجات'!$B$5:$B$204,MATCH($F2644,'المنتجات'!$A$5:$A$204,0))&amp;"",""))</f>
        <v/>
      </c>
      <c r="K2644" s="18">
        <f>IF(AND(B2644&amp;""="",F2644&amp;""=""),"",IFERROR(INDEX('المنتجات'!$D$5:$D$204,MATCH($F2644,'المنتجات'!$A$5:$A$204,0))*G2644-H2644,0))</f>
        <v/>
      </c>
      <c r="L2644" s="18">
        <f>IF(AND(B2644&amp;""="",F2644&amp;""=""),"",IF(I2644="تم التسليم",IFERROR(INDEX('المحافظات'!$B$5:$B$44,MATCH($E2644,'المحافظات'!$A$5:$A$44,0)),0),0))</f>
        <v/>
      </c>
      <c r="M2644" s="18">
        <f>IF(AND(B2644&amp;""="",F2644&amp;""=""),"",IFERROR(INDEX('المنتجات'!$C$5:$C$204,MATCH($F2644,'المنتجات'!$A$5:$A$204,0))*G2644,0))</f>
        <v/>
      </c>
      <c r="N2644" s="18">
        <f>IF(AND(B2644&amp;""="",F2644&amp;""=""),"",IF(I2644="تم التسليم",IFERROR(INDEX('المحافظات'!$C$5:$C$44,MATCH($E2644,'المحافظات'!$A$5:$A$44,0)),0),IF(I2644="مرتجع",IFERROR(INDEX('المحافظات'!$D$5:$D$44,MATCH($E2644,'المحافظات'!$A$5:$A$44,0)),0),0)))</f>
        <v/>
      </c>
      <c r="O2644" s="18">
        <f>IF(AND(B2644&amp;""="",F2644&amp;""=""),"",IF(I2644="تم التسليم",K2644+L2644-M2644-N2644,IF(I2644="مرتجع",-N2644,IF(I2644="ملغي",0,""))))</f>
        <v/>
      </c>
      <c r="P2644" s="6">
        <f>IF(AND(B2644&amp;""="",F2644&amp;""=""),"",IF(NOT(ISNUMBER(MATCH(F2644,'المنتجات'!$A$5:$A$204,0))),"كود المنتج غير معروف",IF(NOT(ISNUMBER(MATCH(E2644,'المحافظات'!$A$5:$A$44,0))),"المنطقة غير معروفة",IF(K2644&lt;0,"الخصم أكبر من قيمة الطلب",IF(I2644&amp;""="","اكتب الحالة","")))))</f>
        <v/>
      </c>
    </row>
    <row r="2645">
      <c r="A2645" s="17" t="n"/>
      <c r="B2645" s="5" t="n"/>
      <c r="C2645" s="5" t="n"/>
      <c r="D2645" s="13" t="n"/>
      <c r="E2645" s="5" t="n"/>
      <c r="F2645" s="5" t="n"/>
      <c r="G2645" s="15" t="n"/>
      <c r="H2645" s="14" t="n"/>
      <c r="I2645" s="5" t="n"/>
      <c r="J2645" s="6">
        <f>IF(AND(B2645&amp;""="",F2645&amp;""=""),"",IFERROR(INDEX('المنتجات'!$B$5:$B$204,MATCH($F2645,'المنتجات'!$A$5:$A$204,0))&amp;"",""))</f>
        <v/>
      </c>
      <c r="K2645" s="18">
        <f>IF(AND(B2645&amp;""="",F2645&amp;""=""),"",IFERROR(INDEX('المنتجات'!$D$5:$D$204,MATCH($F2645,'المنتجات'!$A$5:$A$204,0))*G2645-H2645,0))</f>
        <v/>
      </c>
      <c r="L2645" s="18">
        <f>IF(AND(B2645&amp;""="",F2645&amp;""=""),"",IF(I2645="تم التسليم",IFERROR(INDEX('المحافظات'!$B$5:$B$44,MATCH($E2645,'المحافظات'!$A$5:$A$44,0)),0),0))</f>
        <v/>
      </c>
      <c r="M2645" s="18">
        <f>IF(AND(B2645&amp;""="",F2645&amp;""=""),"",IFERROR(INDEX('المنتجات'!$C$5:$C$204,MATCH($F2645,'المنتجات'!$A$5:$A$204,0))*G2645,0))</f>
        <v/>
      </c>
      <c r="N2645" s="18">
        <f>IF(AND(B2645&amp;""="",F2645&amp;""=""),"",IF(I2645="تم التسليم",IFERROR(INDEX('المحافظات'!$C$5:$C$44,MATCH($E2645,'المحافظات'!$A$5:$A$44,0)),0),IF(I2645="مرتجع",IFERROR(INDEX('المحافظات'!$D$5:$D$44,MATCH($E2645,'المحافظات'!$A$5:$A$44,0)),0),0)))</f>
        <v/>
      </c>
      <c r="O2645" s="18">
        <f>IF(AND(B2645&amp;""="",F2645&amp;""=""),"",IF(I2645="تم التسليم",K2645+L2645-M2645-N2645,IF(I2645="مرتجع",-N2645,IF(I2645="ملغي",0,""))))</f>
        <v/>
      </c>
      <c r="P2645" s="6">
        <f>IF(AND(B2645&amp;""="",F2645&amp;""=""),"",IF(NOT(ISNUMBER(MATCH(F2645,'المنتجات'!$A$5:$A$204,0))),"كود المنتج غير معروف",IF(NOT(ISNUMBER(MATCH(E2645,'المحافظات'!$A$5:$A$44,0))),"المنطقة غير معروفة",IF(K2645&lt;0,"الخصم أكبر من قيمة الطلب",IF(I2645&amp;""="","اكتب الحالة","")))))</f>
        <v/>
      </c>
    </row>
    <row r="2646">
      <c r="A2646" s="17" t="n"/>
      <c r="B2646" s="5" t="n"/>
      <c r="C2646" s="5" t="n"/>
      <c r="D2646" s="13" t="n"/>
      <c r="E2646" s="5" t="n"/>
      <c r="F2646" s="5" t="n"/>
      <c r="G2646" s="15" t="n"/>
      <c r="H2646" s="14" t="n"/>
      <c r="I2646" s="5" t="n"/>
      <c r="J2646" s="6">
        <f>IF(AND(B2646&amp;""="",F2646&amp;""=""),"",IFERROR(INDEX('المنتجات'!$B$5:$B$204,MATCH($F2646,'المنتجات'!$A$5:$A$204,0))&amp;"",""))</f>
        <v/>
      </c>
      <c r="K2646" s="18">
        <f>IF(AND(B2646&amp;""="",F2646&amp;""=""),"",IFERROR(INDEX('المنتجات'!$D$5:$D$204,MATCH($F2646,'المنتجات'!$A$5:$A$204,0))*G2646-H2646,0))</f>
        <v/>
      </c>
      <c r="L2646" s="18">
        <f>IF(AND(B2646&amp;""="",F2646&amp;""=""),"",IF(I2646="تم التسليم",IFERROR(INDEX('المحافظات'!$B$5:$B$44,MATCH($E2646,'المحافظات'!$A$5:$A$44,0)),0),0))</f>
        <v/>
      </c>
      <c r="M2646" s="18">
        <f>IF(AND(B2646&amp;""="",F2646&amp;""=""),"",IFERROR(INDEX('المنتجات'!$C$5:$C$204,MATCH($F2646,'المنتجات'!$A$5:$A$204,0))*G2646,0))</f>
        <v/>
      </c>
      <c r="N2646" s="18">
        <f>IF(AND(B2646&amp;""="",F2646&amp;""=""),"",IF(I2646="تم التسليم",IFERROR(INDEX('المحافظات'!$C$5:$C$44,MATCH($E2646,'المحافظات'!$A$5:$A$44,0)),0),IF(I2646="مرتجع",IFERROR(INDEX('المحافظات'!$D$5:$D$44,MATCH($E2646,'المحافظات'!$A$5:$A$44,0)),0),0)))</f>
        <v/>
      </c>
      <c r="O2646" s="18">
        <f>IF(AND(B2646&amp;""="",F2646&amp;""=""),"",IF(I2646="تم التسليم",K2646+L2646-M2646-N2646,IF(I2646="مرتجع",-N2646,IF(I2646="ملغي",0,""))))</f>
        <v/>
      </c>
      <c r="P2646" s="6">
        <f>IF(AND(B2646&amp;""="",F2646&amp;""=""),"",IF(NOT(ISNUMBER(MATCH(F2646,'المنتجات'!$A$5:$A$204,0))),"كود المنتج غير معروف",IF(NOT(ISNUMBER(MATCH(E2646,'المحافظات'!$A$5:$A$44,0))),"المنطقة غير معروفة",IF(K2646&lt;0,"الخصم أكبر من قيمة الطلب",IF(I2646&amp;""="","اكتب الحالة","")))))</f>
        <v/>
      </c>
    </row>
    <row r="2647">
      <c r="A2647" s="17" t="n"/>
      <c r="B2647" s="5" t="n"/>
      <c r="C2647" s="5" t="n"/>
      <c r="D2647" s="13" t="n"/>
      <c r="E2647" s="5" t="n"/>
      <c r="F2647" s="5" t="n"/>
      <c r="G2647" s="15" t="n"/>
      <c r="H2647" s="14" t="n"/>
      <c r="I2647" s="5" t="n"/>
      <c r="J2647" s="6">
        <f>IF(AND(B2647&amp;""="",F2647&amp;""=""),"",IFERROR(INDEX('المنتجات'!$B$5:$B$204,MATCH($F2647,'المنتجات'!$A$5:$A$204,0))&amp;"",""))</f>
        <v/>
      </c>
      <c r="K2647" s="18">
        <f>IF(AND(B2647&amp;""="",F2647&amp;""=""),"",IFERROR(INDEX('المنتجات'!$D$5:$D$204,MATCH($F2647,'المنتجات'!$A$5:$A$204,0))*G2647-H2647,0))</f>
        <v/>
      </c>
      <c r="L2647" s="18">
        <f>IF(AND(B2647&amp;""="",F2647&amp;""=""),"",IF(I2647="تم التسليم",IFERROR(INDEX('المحافظات'!$B$5:$B$44,MATCH($E2647,'المحافظات'!$A$5:$A$44,0)),0),0))</f>
        <v/>
      </c>
      <c r="M2647" s="18">
        <f>IF(AND(B2647&amp;""="",F2647&amp;""=""),"",IFERROR(INDEX('المنتجات'!$C$5:$C$204,MATCH($F2647,'المنتجات'!$A$5:$A$204,0))*G2647,0))</f>
        <v/>
      </c>
      <c r="N2647" s="18">
        <f>IF(AND(B2647&amp;""="",F2647&amp;""=""),"",IF(I2647="تم التسليم",IFERROR(INDEX('المحافظات'!$C$5:$C$44,MATCH($E2647,'المحافظات'!$A$5:$A$44,0)),0),IF(I2647="مرتجع",IFERROR(INDEX('المحافظات'!$D$5:$D$44,MATCH($E2647,'المحافظات'!$A$5:$A$44,0)),0),0)))</f>
        <v/>
      </c>
      <c r="O2647" s="18">
        <f>IF(AND(B2647&amp;""="",F2647&amp;""=""),"",IF(I2647="تم التسليم",K2647+L2647-M2647-N2647,IF(I2647="مرتجع",-N2647,IF(I2647="ملغي",0,""))))</f>
        <v/>
      </c>
      <c r="P2647" s="6">
        <f>IF(AND(B2647&amp;""="",F2647&amp;""=""),"",IF(NOT(ISNUMBER(MATCH(F2647,'المنتجات'!$A$5:$A$204,0))),"كود المنتج غير معروف",IF(NOT(ISNUMBER(MATCH(E2647,'المحافظات'!$A$5:$A$44,0))),"المنطقة غير معروفة",IF(K2647&lt;0,"الخصم أكبر من قيمة الطلب",IF(I2647&amp;""="","اكتب الحالة","")))))</f>
        <v/>
      </c>
    </row>
    <row r="2648">
      <c r="A2648" s="17" t="n"/>
      <c r="B2648" s="5" t="n"/>
      <c r="C2648" s="5" t="n"/>
      <c r="D2648" s="13" t="n"/>
      <c r="E2648" s="5" t="n"/>
      <c r="F2648" s="5" t="n"/>
      <c r="G2648" s="15" t="n"/>
      <c r="H2648" s="14" t="n"/>
      <c r="I2648" s="5" t="n"/>
      <c r="J2648" s="6">
        <f>IF(AND(B2648&amp;""="",F2648&amp;""=""),"",IFERROR(INDEX('المنتجات'!$B$5:$B$204,MATCH($F2648,'المنتجات'!$A$5:$A$204,0))&amp;"",""))</f>
        <v/>
      </c>
      <c r="K2648" s="18">
        <f>IF(AND(B2648&amp;""="",F2648&amp;""=""),"",IFERROR(INDEX('المنتجات'!$D$5:$D$204,MATCH($F2648,'المنتجات'!$A$5:$A$204,0))*G2648-H2648,0))</f>
        <v/>
      </c>
      <c r="L2648" s="18">
        <f>IF(AND(B2648&amp;""="",F2648&amp;""=""),"",IF(I2648="تم التسليم",IFERROR(INDEX('المحافظات'!$B$5:$B$44,MATCH($E2648,'المحافظات'!$A$5:$A$44,0)),0),0))</f>
        <v/>
      </c>
      <c r="M2648" s="18">
        <f>IF(AND(B2648&amp;""="",F2648&amp;""=""),"",IFERROR(INDEX('المنتجات'!$C$5:$C$204,MATCH($F2648,'المنتجات'!$A$5:$A$204,0))*G2648,0))</f>
        <v/>
      </c>
      <c r="N2648" s="18">
        <f>IF(AND(B2648&amp;""="",F2648&amp;""=""),"",IF(I2648="تم التسليم",IFERROR(INDEX('المحافظات'!$C$5:$C$44,MATCH($E2648,'المحافظات'!$A$5:$A$44,0)),0),IF(I2648="مرتجع",IFERROR(INDEX('المحافظات'!$D$5:$D$44,MATCH($E2648,'المحافظات'!$A$5:$A$44,0)),0),0)))</f>
        <v/>
      </c>
      <c r="O2648" s="18">
        <f>IF(AND(B2648&amp;""="",F2648&amp;""=""),"",IF(I2648="تم التسليم",K2648+L2648-M2648-N2648,IF(I2648="مرتجع",-N2648,IF(I2648="ملغي",0,""))))</f>
        <v/>
      </c>
      <c r="P2648" s="6">
        <f>IF(AND(B2648&amp;""="",F2648&amp;""=""),"",IF(NOT(ISNUMBER(MATCH(F2648,'المنتجات'!$A$5:$A$204,0))),"كود المنتج غير معروف",IF(NOT(ISNUMBER(MATCH(E2648,'المحافظات'!$A$5:$A$44,0))),"المنطقة غير معروفة",IF(K2648&lt;0,"الخصم أكبر من قيمة الطلب",IF(I2648&amp;""="","اكتب الحالة","")))))</f>
        <v/>
      </c>
    </row>
    <row r="2649">
      <c r="A2649" s="17" t="n"/>
      <c r="B2649" s="5" t="n"/>
      <c r="C2649" s="5" t="n"/>
      <c r="D2649" s="13" t="n"/>
      <c r="E2649" s="5" t="n"/>
      <c r="F2649" s="5" t="n"/>
      <c r="G2649" s="15" t="n"/>
      <c r="H2649" s="14" t="n"/>
      <c r="I2649" s="5" t="n"/>
      <c r="J2649" s="6">
        <f>IF(AND(B2649&amp;""="",F2649&amp;""=""),"",IFERROR(INDEX('المنتجات'!$B$5:$B$204,MATCH($F2649,'المنتجات'!$A$5:$A$204,0))&amp;"",""))</f>
        <v/>
      </c>
      <c r="K2649" s="18">
        <f>IF(AND(B2649&amp;""="",F2649&amp;""=""),"",IFERROR(INDEX('المنتجات'!$D$5:$D$204,MATCH($F2649,'المنتجات'!$A$5:$A$204,0))*G2649-H2649,0))</f>
        <v/>
      </c>
      <c r="L2649" s="18">
        <f>IF(AND(B2649&amp;""="",F2649&amp;""=""),"",IF(I2649="تم التسليم",IFERROR(INDEX('المحافظات'!$B$5:$B$44,MATCH($E2649,'المحافظات'!$A$5:$A$44,0)),0),0))</f>
        <v/>
      </c>
      <c r="M2649" s="18">
        <f>IF(AND(B2649&amp;""="",F2649&amp;""=""),"",IFERROR(INDEX('المنتجات'!$C$5:$C$204,MATCH($F2649,'المنتجات'!$A$5:$A$204,0))*G2649,0))</f>
        <v/>
      </c>
      <c r="N2649" s="18">
        <f>IF(AND(B2649&amp;""="",F2649&amp;""=""),"",IF(I2649="تم التسليم",IFERROR(INDEX('المحافظات'!$C$5:$C$44,MATCH($E2649,'المحافظات'!$A$5:$A$44,0)),0),IF(I2649="مرتجع",IFERROR(INDEX('المحافظات'!$D$5:$D$44,MATCH($E2649,'المحافظات'!$A$5:$A$44,0)),0),0)))</f>
        <v/>
      </c>
      <c r="O2649" s="18">
        <f>IF(AND(B2649&amp;""="",F2649&amp;""=""),"",IF(I2649="تم التسليم",K2649+L2649-M2649-N2649,IF(I2649="مرتجع",-N2649,IF(I2649="ملغي",0,""))))</f>
        <v/>
      </c>
      <c r="P2649" s="6">
        <f>IF(AND(B2649&amp;""="",F2649&amp;""=""),"",IF(NOT(ISNUMBER(MATCH(F2649,'المنتجات'!$A$5:$A$204,0))),"كود المنتج غير معروف",IF(NOT(ISNUMBER(MATCH(E2649,'المحافظات'!$A$5:$A$44,0))),"المنطقة غير معروفة",IF(K2649&lt;0,"الخصم أكبر من قيمة الطلب",IF(I2649&amp;""="","اكتب الحالة","")))))</f>
        <v/>
      </c>
    </row>
    <row r="2650">
      <c r="A2650" s="17" t="n"/>
      <c r="B2650" s="5" t="n"/>
      <c r="C2650" s="5" t="n"/>
      <c r="D2650" s="13" t="n"/>
      <c r="E2650" s="5" t="n"/>
      <c r="F2650" s="5" t="n"/>
      <c r="G2650" s="15" t="n"/>
      <c r="H2650" s="14" t="n"/>
      <c r="I2650" s="5" t="n"/>
      <c r="J2650" s="6">
        <f>IF(AND(B2650&amp;""="",F2650&amp;""=""),"",IFERROR(INDEX('المنتجات'!$B$5:$B$204,MATCH($F2650,'المنتجات'!$A$5:$A$204,0))&amp;"",""))</f>
        <v/>
      </c>
      <c r="K2650" s="18">
        <f>IF(AND(B2650&amp;""="",F2650&amp;""=""),"",IFERROR(INDEX('المنتجات'!$D$5:$D$204,MATCH($F2650,'المنتجات'!$A$5:$A$204,0))*G2650-H2650,0))</f>
        <v/>
      </c>
      <c r="L2650" s="18">
        <f>IF(AND(B2650&amp;""="",F2650&amp;""=""),"",IF(I2650="تم التسليم",IFERROR(INDEX('المحافظات'!$B$5:$B$44,MATCH($E2650,'المحافظات'!$A$5:$A$44,0)),0),0))</f>
        <v/>
      </c>
      <c r="M2650" s="18">
        <f>IF(AND(B2650&amp;""="",F2650&amp;""=""),"",IFERROR(INDEX('المنتجات'!$C$5:$C$204,MATCH($F2650,'المنتجات'!$A$5:$A$204,0))*G2650,0))</f>
        <v/>
      </c>
      <c r="N2650" s="18">
        <f>IF(AND(B2650&amp;""="",F2650&amp;""=""),"",IF(I2650="تم التسليم",IFERROR(INDEX('المحافظات'!$C$5:$C$44,MATCH($E2650,'المحافظات'!$A$5:$A$44,0)),0),IF(I2650="مرتجع",IFERROR(INDEX('المحافظات'!$D$5:$D$44,MATCH($E2650,'المحافظات'!$A$5:$A$44,0)),0),0)))</f>
        <v/>
      </c>
      <c r="O2650" s="18">
        <f>IF(AND(B2650&amp;""="",F2650&amp;""=""),"",IF(I2650="تم التسليم",K2650+L2650-M2650-N2650,IF(I2650="مرتجع",-N2650,IF(I2650="ملغي",0,""))))</f>
        <v/>
      </c>
      <c r="P2650" s="6">
        <f>IF(AND(B2650&amp;""="",F2650&amp;""=""),"",IF(NOT(ISNUMBER(MATCH(F2650,'المنتجات'!$A$5:$A$204,0))),"كود المنتج غير معروف",IF(NOT(ISNUMBER(MATCH(E2650,'المحافظات'!$A$5:$A$44,0))),"المنطقة غير معروفة",IF(K2650&lt;0,"الخصم أكبر من قيمة الطلب",IF(I2650&amp;""="","اكتب الحالة","")))))</f>
        <v/>
      </c>
    </row>
    <row r="2651">
      <c r="A2651" s="17" t="n"/>
      <c r="B2651" s="5" t="n"/>
      <c r="C2651" s="5" t="n"/>
      <c r="D2651" s="13" t="n"/>
      <c r="E2651" s="5" t="n"/>
      <c r="F2651" s="5" t="n"/>
      <c r="G2651" s="15" t="n"/>
      <c r="H2651" s="14" t="n"/>
      <c r="I2651" s="5" t="n"/>
      <c r="J2651" s="6">
        <f>IF(AND(B2651&amp;""="",F2651&amp;""=""),"",IFERROR(INDEX('المنتجات'!$B$5:$B$204,MATCH($F2651,'المنتجات'!$A$5:$A$204,0))&amp;"",""))</f>
        <v/>
      </c>
      <c r="K2651" s="18">
        <f>IF(AND(B2651&amp;""="",F2651&amp;""=""),"",IFERROR(INDEX('المنتجات'!$D$5:$D$204,MATCH($F2651,'المنتجات'!$A$5:$A$204,0))*G2651-H2651,0))</f>
        <v/>
      </c>
      <c r="L2651" s="18">
        <f>IF(AND(B2651&amp;""="",F2651&amp;""=""),"",IF(I2651="تم التسليم",IFERROR(INDEX('المحافظات'!$B$5:$B$44,MATCH($E2651,'المحافظات'!$A$5:$A$44,0)),0),0))</f>
        <v/>
      </c>
      <c r="M2651" s="18">
        <f>IF(AND(B2651&amp;""="",F2651&amp;""=""),"",IFERROR(INDEX('المنتجات'!$C$5:$C$204,MATCH($F2651,'المنتجات'!$A$5:$A$204,0))*G2651,0))</f>
        <v/>
      </c>
      <c r="N2651" s="18">
        <f>IF(AND(B2651&amp;""="",F2651&amp;""=""),"",IF(I2651="تم التسليم",IFERROR(INDEX('المحافظات'!$C$5:$C$44,MATCH($E2651,'المحافظات'!$A$5:$A$44,0)),0),IF(I2651="مرتجع",IFERROR(INDEX('المحافظات'!$D$5:$D$44,MATCH($E2651,'المحافظات'!$A$5:$A$44,0)),0),0)))</f>
        <v/>
      </c>
      <c r="O2651" s="18">
        <f>IF(AND(B2651&amp;""="",F2651&amp;""=""),"",IF(I2651="تم التسليم",K2651+L2651-M2651-N2651,IF(I2651="مرتجع",-N2651,IF(I2651="ملغي",0,""))))</f>
        <v/>
      </c>
      <c r="P2651" s="6">
        <f>IF(AND(B2651&amp;""="",F2651&amp;""=""),"",IF(NOT(ISNUMBER(MATCH(F2651,'المنتجات'!$A$5:$A$204,0))),"كود المنتج غير معروف",IF(NOT(ISNUMBER(MATCH(E2651,'المحافظات'!$A$5:$A$44,0))),"المنطقة غير معروفة",IF(K2651&lt;0,"الخصم أكبر من قيمة الطلب",IF(I2651&amp;""="","اكتب الحالة","")))))</f>
        <v/>
      </c>
    </row>
    <row r="2652">
      <c r="A2652" s="17" t="n"/>
      <c r="B2652" s="5" t="n"/>
      <c r="C2652" s="5" t="n"/>
      <c r="D2652" s="13" t="n"/>
      <c r="E2652" s="5" t="n"/>
      <c r="F2652" s="5" t="n"/>
      <c r="G2652" s="15" t="n"/>
      <c r="H2652" s="14" t="n"/>
      <c r="I2652" s="5" t="n"/>
      <c r="J2652" s="6">
        <f>IF(AND(B2652&amp;""="",F2652&amp;""=""),"",IFERROR(INDEX('المنتجات'!$B$5:$B$204,MATCH($F2652,'المنتجات'!$A$5:$A$204,0))&amp;"",""))</f>
        <v/>
      </c>
      <c r="K2652" s="18">
        <f>IF(AND(B2652&amp;""="",F2652&amp;""=""),"",IFERROR(INDEX('المنتجات'!$D$5:$D$204,MATCH($F2652,'المنتجات'!$A$5:$A$204,0))*G2652-H2652,0))</f>
        <v/>
      </c>
      <c r="L2652" s="18">
        <f>IF(AND(B2652&amp;""="",F2652&amp;""=""),"",IF(I2652="تم التسليم",IFERROR(INDEX('المحافظات'!$B$5:$B$44,MATCH($E2652,'المحافظات'!$A$5:$A$44,0)),0),0))</f>
        <v/>
      </c>
      <c r="M2652" s="18">
        <f>IF(AND(B2652&amp;""="",F2652&amp;""=""),"",IFERROR(INDEX('المنتجات'!$C$5:$C$204,MATCH($F2652,'المنتجات'!$A$5:$A$204,0))*G2652,0))</f>
        <v/>
      </c>
      <c r="N2652" s="18">
        <f>IF(AND(B2652&amp;""="",F2652&amp;""=""),"",IF(I2652="تم التسليم",IFERROR(INDEX('المحافظات'!$C$5:$C$44,MATCH($E2652,'المحافظات'!$A$5:$A$44,0)),0),IF(I2652="مرتجع",IFERROR(INDEX('المحافظات'!$D$5:$D$44,MATCH($E2652,'المحافظات'!$A$5:$A$44,0)),0),0)))</f>
        <v/>
      </c>
      <c r="O2652" s="18">
        <f>IF(AND(B2652&amp;""="",F2652&amp;""=""),"",IF(I2652="تم التسليم",K2652+L2652-M2652-N2652,IF(I2652="مرتجع",-N2652,IF(I2652="ملغي",0,""))))</f>
        <v/>
      </c>
      <c r="P2652" s="6">
        <f>IF(AND(B2652&amp;""="",F2652&amp;""=""),"",IF(NOT(ISNUMBER(MATCH(F2652,'المنتجات'!$A$5:$A$204,0))),"كود المنتج غير معروف",IF(NOT(ISNUMBER(MATCH(E2652,'المحافظات'!$A$5:$A$44,0))),"المنطقة غير معروفة",IF(K2652&lt;0,"الخصم أكبر من قيمة الطلب",IF(I2652&amp;""="","اكتب الحالة","")))))</f>
        <v/>
      </c>
    </row>
    <row r="2653">
      <c r="A2653" s="17" t="n"/>
      <c r="B2653" s="5" t="n"/>
      <c r="C2653" s="5" t="n"/>
      <c r="D2653" s="13" t="n"/>
      <c r="E2653" s="5" t="n"/>
      <c r="F2653" s="5" t="n"/>
      <c r="G2653" s="15" t="n"/>
      <c r="H2653" s="14" t="n"/>
      <c r="I2653" s="5" t="n"/>
      <c r="J2653" s="6">
        <f>IF(AND(B2653&amp;""="",F2653&amp;""=""),"",IFERROR(INDEX('المنتجات'!$B$5:$B$204,MATCH($F2653,'المنتجات'!$A$5:$A$204,0))&amp;"",""))</f>
        <v/>
      </c>
      <c r="K2653" s="18">
        <f>IF(AND(B2653&amp;""="",F2653&amp;""=""),"",IFERROR(INDEX('المنتجات'!$D$5:$D$204,MATCH($F2653,'المنتجات'!$A$5:$A$204,0))*G2653-H2653,0))</f>
        <v/>
      </c>
      <c r="L2653" s="18">
        <f>IF(AND(B2653&amp;""="",F2653&amp;""=""),"",IF(I2653="تم التسليم",IFERROR(INDEX('المحافظات'!$B$5:$B$44,MATCH($E2653,'المحافظات'!$A$5:$A$44,0)),0),0))</f>
        <v/>
      </c>
      <c r="M2653" s="18">
        <f>IF(AND(B2653&amp;""="",F2653&amp;""=""),"",IFERROR(INDEX('المنتجات'!$C$5:$C$204,MATCH($F2653,'المنتجات'!$A$5:$A$204,0))*G2653,0))</f>
        <v/>
      </c>
      <c r="N2653" s="18">
        <f>IF(AND(B2653&amp;""="",F2653&amp;""=""),"",IF(I2653="تم التسليم",IFERROR(INDEX('المحافظات'!$C$5:$C$44,MATCH($E2653,'المحافظات'!$A$5:$A$44,0)),0),IF(I2653="مرتجع",IFERROR(INDEX('المحافظات'!$D$5:$D$44,MATCH($E2653,'المحافظات'!$A$5:$A$44,0)),0),0)))</f>
        <v/>
      </c>
      <c r="O2653" s="18">
        <f>IF(AND(B2653&amp;""="",F2653&amp;""=""),"",IF(I2653="تم التسليم",K2653+L2653-M2653-N2653,IF(I2653="مرتجع",-N2653,IF(I2653="ملغي",0,""))))</f>
        <v/>
      </c>
      <c r="P2653" s="6">
        <f>IF(AND(B2653&amp;""="",F2653&amp;""=""),"",IF(NOT(ISNUMBER(MATCH(F2653,'المنتجات'!$A$5:$A$204,0))),"كود المنتج غير معروف",IF(NOT(ISNUMBER(MATCH(E2653,'المحافظات'!$A$5:$A$44,0))),"المنطقة غير معروفة",IF(K2653&lt;0,"الخصم أكبر من قيمة الطلب",IF(I2653&amp;""="","اكتب الحالة","")))))</f>
        <v/>
      </c>
    </row>
    <row r="2654">
      <c r="A2654" s="17" t="n"/>
      <c r="B2654" s="5" t="n"/>
      <c r="C2654" s="5" t="n"/>
      <c r="D2654" s="13" t="n"/>
      <c r="E2654" s="5" t="n"/>
      <c r="F2654" s="5" t="n"/>
      <c r="G2654" s="15" t="n"/>
      <c r="H2654" s="14" t="n"/>
      <c r="I2654" s="5" t="n"/>
      <c r="J2654" s="6">
        <f>IF(AND(B2654&amp;""="",F2654&amp;""=""),"",IFERROR(INDEX('المنتجات'!$B$5:$B$204,MATCH($F2654,'المنتجات'!$A$5:$A$204,0))&amp;"",""))</f>
        <v/>
      </c>
      <c r="K2654" s="18">
        <f>IF(AND(B2654&amp;""="",F2654&amp;""=""),"",IFERROR(INDEX('المنتجات'!$D$5:$D$204,MATCH($F2654,'المنتجات'!$A$5:$A$204,0))*G2654-H2654,0))</f>
        <v/>
      </c>
      <c r="L2654" s="18">
        <f>IF(AND(B2654&amp;""="",F2654&amp;""=""),"",IF(I2654="تم التسليم",IFERROR(INDEX('المحافظات'!$B$5:$B$44,MATCH($E2654,'المحافظات'!$A$5:$A$44,0)),0),0))</f>
        <v/>
      </c>
      <c r="M2654" s="18">
        <f>IF(AND(B2654&amp;""="",F2654&amp;""=""),"",IFERROR(INDEX('المنتجات'!$C$5:$C$204,MATCH($F2654,'المنتجات'!$A$5:$A$204,0))*G2654,0))</f>
        <v/>
      </c>
      <c r="N2654" s="18">
        <f>IF(AND(B2654&amp;""="",F2654&amp;""=""),"",IF(I2654="تم التسليم",IFERROR(INDEX('المحافظات'!$C$5:$C$44,MATCH($E2654,'المحافظات'!$A$5:$A$44,0)),0),IF(I2654="مرتجع",IFERROR(INDEX('المحافظات'!$D$5:$D$44,MATCH($E2654,'المحافظات'!$A$5:$A$44,0)),0),0)))</f>
        <v/>
      </c>
      <c r="O2654" s="18">
        <f>IF(AND(B2654&amp;""="",F2654&amp;""=""),"",IF(I2654="تم التسليم",K2654+L2654-M2654-N2654,IF(I2654="مرتجع",-N2654,IF(I2654="ملغي",0,""))))</f>
        <v/>
      </c>
      <c r="P2654" s="6">
        <f>IF(AND(B2654&amp;""="",F2654&amp;""=""),"",IF(NOT(ISNUMBER(MATCH(F2654,'المنتجات'!$A$5:$A$204,0))),"كود المنتج غير معروف",IF(NOT(ISNUMBER(MATCH(E2654,'المحافظات'!$A$5:$A$44,0))),"المنطقة غير معروفة",IF(K2654&lt;0,"الخصم أكبر من قيمة الطلب",IF(I2654&amp;""="","اكتب الحالة","")))))</f>
        <v/>
      </c>
    </row>
    <row r="2655">
      <c r="A2655" s="17" t="n"/>
      <c r="B2655" s="5" t="n"/>
      <c r="C2655" s="5" t="n"/>
      <c r="D2655" s="13" t="n"/>
      <c r="E2655" s="5" t="n"/>
      <c r="F2655" s="5" t="n"/>
      <c r="G2655" s="15" t="n"/>
      <c r="H2655" s="14" t="n"/>
      <c r="I2655" s="5" t="n"/>
      <c r="J2655" s="6">
        <f>IF(AND(B2655&amp;""="",F2655&amp;""=""),"",IFERROR(INDEX('المنتجات'!$B$5:$B$204,MATCH($F2655,'المنتجات'!$A$5:$A$204,0))&amp;"",""))</f>
        <v/>
      </c>
      <c r="K2655" s="18">
        <f>IF(AND(B2655&amp;""="",F2655&amp;""=""),"",IFERROR(INDEX('المنتجات'!$D$5:$D$204,MATCH($F2655,'المنتجات'!$A$5:$A$204,0))*G2655-H2655,0))</f>
        <v/>
      </c>
      <c r="L2655" s="18">
        <f>IF(AND(B2655&amp;""="",F2655&amp;""=""),"",IF(I2655="تم التسليم",IFERROR(INDEX('المحافظات'!$B$5:$B$44,MATCH($E2655,'المحافظات'!$A$5:$A$44,0)),0),0))</f>
        <v/>
      </c>
      <c r="M2655" s="18">
        <f>IF(AND(B2655&amp;""="",F2655&amp;""=""),"",IFERROR(INDEX('المنتجات'!$C$5:$C$204,MATCH($F2655,'المنتجات'!$A$5:$A$204,0))*G2655,0))</f>
        <v/>
      </c>
      <c r="N2655" s="18">
        <f>IF(AND(B2655&amp;""="",F2655&amp;""=""),"",IF(I2655="تم التسليم",IFERROR(INDEX('المحافظات'!$C$5:$C$44,MATCH($E2655,'المحافظات'!$A$5:$A$44,0)),0),IF(I2655="مرتجع",IFERROR(INDEX('المحافظات'!$D$5:$D$44,MATCH($E2655,'المحافظات'!$A$5:$A$44,0)),0),0)))</f>
        <v/>
      </c>
      <c r="O2655" s="18">
        <f>IF(AND(B2655&amp;""="",F2655&amp;""=""),"",IF(I2655="تم التسليم",K2655+L2655-M2655-N2655,IF(I2655="مرتجع",-N2655,IF(I2655="ملغي",0,""))))</f>
        <v/>
      </c>
      <c r="P2655" s="6">
        <f>IF(AND(B2655&amp;""="",F2655&amp;""=""),"",IF(NOT(ISNUMBER(MATCH(F2655,'المنتجات'!$A$5:$A$204,0))),"كود المنتج غير معروف",IF(NOT(ISNUMBER(MATCH(E2655,'المحافظات'!$A$5:$A$44,0))),"المنطقة غير معروفة",IF(K2655&lt;0,"الخصم أكبر من قيمة الطلب",IF(I2655&amp;""="","اكتب الحالة","")))))</f>
        <v/>
      </c>
    </row>
    <row r="2656">
      <c r="A2656" s="17" t="n"/>
      <c r="B2656" s="5" t="n"/>
      <c r="C2656" s="5" t="n"/>
      <c r="D2656" s="13" t="n"/>
      <c r="E2656" s="5" t="n"/>
      <c r="F2656" s="5" t="n"/>
      <c r="G2656" s="15" t="n"/>
      <c r="H2656" s="14" t="n"/>
      <c r="I2656" s="5" t="n"/>
      <c r="J2656" s="6">
        <f>IF(AND(B2656&amp;""="",F2656&amp;""=""),"",IFERROR(INDEX('المنتجات'!$B$5:$B$204,MATCH($F2656,'المنتجات'!$A$5:$A$204,0))&amp;"",""))</f>
        <v/>
      </c>
      <c r="K2656" s="18">
        <f>IF(AND(B2656&amp;""="",F2656&amp;""=""),"",IFERROR(INDEX('المنتجات'!$D$5:$D$204,MATCH($F2656,'المنتجات'!$A$5:$A$204,0))*G2656-H2656,0))</f>
        <v/>
      </c>
      <c r="L2656" s="18">
        <f>IF(AND(B2656&amp;""="",F2656&amp;""=""),"",IF(I2656="تم التسليم",IFERROR(INDEX('المحافظات'!$B$5:$B$44,MATCH($E2656,'المحافظات'!$A$5:$A$44,0)),0),0))</f>
        <v/>
      </c>
      <c r="M2656" s="18">
        <f>IF(AND(B2656&amp;""="",F2656&amp;""=""),"",IFERROR(INDEX('المنتجات'!$C$5:$C$204,MATCH($F2656,'المنتجات'!$A$5:$A$204,0))*G2656,0))</f>
        <v/>
      </c>
      <c r="N2656" s="18">
        <f>IF(AND(B2656&amp;""="",F2656&amp;""=""),"",IF(I2656="تم التسليم",IFERROR(INDEX('المحافظات'!$C$5:$C$44,MATCH($E2656,'المحافظات'!$A$5:$A$44,0)),0),IF(I2656="مرتجع",IFERROR(INDEX('المحافظات'!$D$5:$D$44,MATCH($E2656,'المحافظات'!$A$5:$A$44,0)),0),0)))</f>
        <v/>
      </c>
      <c r="O2656" s="18">
        <f>IF(AND(B2656&amp;""="",F2656&amp;""=""),"",IF(I2656="تم التسليم",K2656+L2656-M2656-N2656,IF(I2656="مرتجع",-N2656,IF(I2656="ملغي",0,""))))</f>
        <v/>
      </c>
      <c r="P2656" s="6">
        <f>IF(AND(B2656&amp;""="",F2656&amp;""=""),"",IF(NOT(ISNUMBER(MATCH(F2656,'المنتجات'!$A$5:$A$204,0))),"كود المنتج غير معروف",IF(NOT(ISNUMBER(MATCH(E2656,'المحافظات'!$A$5:$A$44,0))),"المنطقة غير معروفة",IF(K2656&lt;0,"الخصم أكبر من قيمة الطلب",IF(I2656&amp;""="","اكتب الحالة","")))))</f>
        <v/>
      </c>
    </row>
    <row r="2657">
      <c r="A2657" s="17" t="n"/>
      <c r="B2657" s="5" t="n"/>
      <c r="C2657" s="5" t="n"/>
      <c r="D2657" s="13" t="n"/>
      <c r="E2657" s="5" t="n"/>
      <c r="F2657" s="5" t="n"/>
      <c r="G2657" s="15" t="n"/>
      <c r="H2657" s="14" t="n"/>
      <c r="I2657" s="5" t="n"/>
      <c r="J2657" s="6">
        <f>IF(AND(B2657&amp;""="",F2657&amp;""=""),"",IFERROR(INDEX('المنتجات'!$B$5:$B$204,MATCH($F2657,'المنتجات'!$A$5:$A$204,0))&amp;"",""))</f>
        <v/>
      </c>
      <c r="K2657" s="18">
        <f>IF(AND(B2657&amp;""="",F2657&amp;""=""),"",IFERROR(INDEX('المنتجات'!$D$5:$D$204,MATCH($F2657,'المنتجات'!$A$5:$A$204,0))*G2657-H2657,0))</f>
        <v/>
      </c>
      <c r="L2657" s="18">
        <f>IF(AND(B2657&amp;""="",F2657&amp;""=""),"",IF(I2657="تم التسليم",IFERROR(INDEX('المحافظات'!$B$5:$B$44,MATCH($E2657,'المحافظات'!$A$5:$A$44,0)),0),0))</f>
        <v/>
      </c>
      <c r="M2657" s="18">
        <f>IF(AND(B2657&amp;""="",F2657&amp;""=""),"",IFERROR(INDEX('المنتجات'!$C$5:$C$204,MATCH($F2657,'المنتجات'!$A$5:$A$204,0))*G2657,0))</f>
        <v/>
      </c>
      <c r="N2657" s="18">
        <f>IF(AND(B2657&amp;""="",F2657&amp;""=""),"",IF(I2657="تم التسليم",IFERROR(INDEX('المحافظات'!$C$5:$C$44,MATCH($E2657,'المحافظات'!$A$5:$A$44,0)),0),IF(I2657="مرتجع",IFERROR(INDEX('المحافظات'!$D$5:$D$44,MATCH($E2657,'المحافظات'!$A$5:$A$44,0)),0),0)))</f>
        <v/>
      </c>
      <c r="O2657" s="18">
        <f>IF(AND(B2657&amp;""="",F2657&amp;""=""),"",IF(I2657="تم التسليم",K2657+L2657-M2657-N2657,IF(I2657="مرتجع",-N2657,IF(I2657="ملغي",0,""))))</f>
        <v/>
      </c>
      <c r="P2657" s="6">
        <f>IF(AND(B2657&amp;""="",F2657&amp;""=""),"",IF(NOT(ISNUMBER(MATCH(F2657,'المنتجات'!$A$5:$A$204,0))),"كود المنتج غير معروف",IF(NOT(ISNUMBER(MATCH(E2657,'المحافظات'!$A$5:$A$44,0))),"المنطقة غير معروفة",IF(K2657&lt;0,"الخصم أكبر من قيمة الطلب",IF(I2657&amp;""="","اكتب الحالة","")))))</f>
        <v/>
      </c>
    </row>
    <row r="2658">
      <c r="A2658" s="17" t="n"/>
      <c r="B2658" s="5" t="n"/>
      <c r="C2658" s="5" t="n"/>
      <c r="D2658" s="13" t="n"/>
      <c r="E2658" s="5" t="n"/>
      <c r="F2658" s="5" t="n"/>
      <c r="G2658" s="15" t="n"/>
      <c r="H2658" s="14" t="n"/>
      <c r="I2658" s="5" t="n"/>
      <c r="J2658" s="6">
        <f>IF(AND(B2658&amp;""="",F2658&amp;""=""),"",IFERROR(INDEX('المنتجات'!$B$5:$B$204,MATCH($F2658,'المنتجات'!$A$5:$A$204,0))&amp;"",""))</f>
        <v/>
      </c>
      <c r="K2658" s="18">
        <f>IF(AND(B2658&amp;""="",F2658&amp;""=""),"",IFERROR(INDEX('المنتجات'!$D$5:$D$204,MATCH($F2658,'المنتجات'!$A$5:$A$204,0))*G2658-H2658,0))</f>
        <v/>
      </c>
      <c r="L2658" s="18">
        <f>IF(AND(B2658&amp;""="",F2658&amp;""=""),"",IF(I2658="تم التسليم",IFERROR(INDEX('المحافظات'!$B$5:$B$44,MATCH($E2658,'المحافظات'!$A$5:$A$44,0)),0),0))</f>
        <v/>
      </c>
      <c r="M2658" s="18">
        <f>IF(AND(B2658&amp;""="",F2658&amp;""=""),"",IFERROR(INDEX('المنتجات'!$C$5:$C$204,MATCH($F2658,'المنتجات'!$A$5:$A$204,0))*G2658,0))</f>
        <v/>
      </c>
      <c r="N2658" s="18">
        <f>IF(AND(B2658&amp;""="",F2658&amp;""=""),"",IF(I2658="تم التسليم",IFERROR(INDEX('المحافظات'!$C$5:$C$44,MATCH($E2658,'المحافظات'!$A$5:$A$44,0)),0),IF(I2658="مرتجع",IFERROR(INDEX('المحافظات'!$D$5:$D$44,MATCH($E2658,'المحافظات'!$A$5:$A$44,0)),0),0)))</f>
        <v/>
      </c>
      <c r="O2658" s="18">
        <f>IF(AND(B2658&amp;""="",F2658&amp;""=""),"",IF(I2658="تم التسليم",K2658+L2658-M2658-N2658,IF(I2658="مرتجع",-N2658,IF(I2658="ملغي",0,""))))</f>
        <v/>
      </c>
      <c r="P2658" s="6">
        <f>IF(AND(B2658&amp;""="",F2658&amp;""=""),"",IF(NOT(ISNUMBER(MATCH(F2658,'المنتجات'!$A$5:$A$204,0))),"كود المنتج غير معروف",IF(NOT(ISNUMBER(MATCH(E2658,'المحافظات'!$A$5:$A$44,0))),"المنطقة غير معروفة",IF(K2658&lt;0,"الخصم أكبر من قيمة الطلب",IF(I2658&amp;""="","اكتب الحالة","")))))</f>
        <v/>
      </c>
    </row>
    <row r="2659">
      <c r="A2659" s="17" t="n"/>
      <c r="B2659" s="5" t="n"/>
      <c r="C2659" s="5" t="n"/>
      <c r="D2659" s="13" t="n"/>
      <c r="E2659" s="5" t="n"/>
      <c r="F2659" s="5" t="n"/>
      <c r="G2659" s="15" t="n"/>
      <c r="H2659" s="14" t="n"/>
      <c r="I2659" s="5" t="n"/>
      <c r="J2659" s="6">
        <f>IF(AND(B2659&amp;""="",F2659&amp;""=""),"",IFERROR(INDEX('المنتجات'!$B$5:$B$204,MATCH($F2659,'المنتجات'!$A$5:$A$204,0))&amp;"",""))</f>
        <v/>
      </c>
      <c r="K2659" s="18">
        <f>IF(AND(B2659&amp;""="",F2659&amp;""=""),"",IFERROR(INDEX('المنتجات'!$D$5:$D$204,MATCH($F2659,'المنتجات'!$A$5:$A$204,0))*G2659-H2659,0))</f>
        <v/>
      </c>
      <c r="L2659" s="18">
        <f>IF(AND(B2659&amp;""="",F2659&amp;""=""),"",IF(I2659="تم التسليم",IFERROR(INDEX('المحافظات'!$B$5:$B$44,MATCH($E2659,'المحافظات'!$A$5:$A$44,0)),0),0))</f>
        <v/>
      </c>
      <c r="M2659" s="18">
        <f>IF(AND(B2659&amp;""="",F2659&amp;""=""),"",IFERROR(INDEX('المنتجات'!$C$5:$C$204,MATCH($F2659,'المنتجات'!$A$5:$A$204,0))*G2659,0))</f>
        <v/>
      </c>
      <c r="N2659" s="18">
        <f>IF(AND(B2659&amp;""="",F2659&amp;""=""),"",IF(I2659="تم التسليم",IFERROR(INDEX('المحافظات'!$C$5:$C$44,MATCH($E2659,'المحافظات'!$A$5:$A$44,0)),0),IF(I2659="مرتجع",IFERROR(INDEX('المحافظات'!$D$5:$D$44,MATCH($E2659,'المحافظات'!$A$5:$A$44,0)),0),0)))</f>
        <v/>
      </c>
      <c r="O2659" s="18">
        <f>IF(AND(B2659&amp;""="",F2659&amp;""=""),"",IF(I2659="تم التسليم",K2659+L2659-M2659-N2659,IF(I2659="مرتجع",-N2659,IF(I2659="ملغي",0,""))))</f>
        <v/>
      </c>
      <c r="P2659" s="6">
        <f>IF(AND(B2659&amp;""="",F2659&amp;""=""),"",IF(NOT(ISNUMBER(MATCH(F2659,'المنتجات'!$A$5:$A$204,0))),"كود المنتج غير معروف",IF(NOT(ISNUMBER(MATCH(E2659,'المحافظات'!$A$5:$A$44,0))),"المنطقة غير معروفة",IF(K2659&lt;0,"الخصم أكبر من قيمة الطلب",IF(I2659&amp;""="","اكتب الحالة","")))))</f>
        <v/>
      </c>
    </row>
    <row r="2660">
      <c r="A2660" s="17" t="n"/>
      <c r="B2660" s="5" t="n"/>
      <c r="C2660" s="5" t="n"/>
      <c r="D2660" s="13" t="n"/>
      <c r="E2660" s="5" t="n"/>
      <c r="F2660" s="5" t="n"/>
      <c r="G2660" s="15" t="n"/>
      <c r="H2660" s="14" t="n"/>
      <c r="I2660" s="5" t="n"/>
      <c r="J2660" s="6">
        <f>IF(AND(B2660&amp;""="",F2660&amp;""=""),"",IFERROR(INDEX('المنتجات'!$B$5:$B$204,MATCH($F2660,'المنتجات'!$A$5:$A$204,0))&amp;"",""))</f>
        <v/>
      </c>
      <c r="K2660" s="18">
        <f>IF(AND(B2660&amp;""="",F2660&amp;""=""),"",IFERROR(INDEX('المنتجات'!$D$5:$D$204,MATCH($F2660,'المنتجات'!$A$5:$A$204,0))*G2660-H2660,0))</f>
        <v/>
      </c>
      <c r="L2660" s="18">
        <f>IF(AND(B2660&amp;""="",F2660&amp;""=""),"",IF(I2660="تم التسليم",IFERROR(INDEX('المحافظات'!$B$5:$B$44,MATCH($E2660,'المحافظات'!$A$5:$A$44,0)),0),0))</f>
        <v/>
      </c>
      <c r="M2660" s="18">
        <f>IF(AND(B2660&amp;""="",F2660&amp;""=""),"",IFERROR(INDEX('المنتجات'!$C$5:$C$204,MATCH($F2660,'المنتجات'!$A$5:$A$204,0))*G2660,0))</f>
        <v/>
      </c>
      <c r="N2660" s="18">
        <f>IF(AND(B2660&amp;""="",F2660&amp;""=""),"",IF(I2660="تم التسليم",IFERROR(INDEX('المحافظات'!$C$5:$C$44,MATCH($E2660,'المحافظات'!$A$5:$A$44,0)),0),IF(I2660="مرتجع",IFERROR(INDEX('المحافظات'!$D$5:$D$44,MATCH($E2660,'المحافظات'!$A$5:$A$44,0)),0),0)))</f>
        <v/>
      </c>
      <c r="O2660" s="18">
        <f>IF(AND(B2660&amp;""="",F2660&amp;""=""),"",IF(I2660="تم التسليم",K2660+L2660-M2660-N2660,IF(I2660="مرتجع",-N2660,IF(I2660="ملغي",0,""))))</f>
        <v/>
      </c>
      <c r="P2660" s="6">
        <f>IF(AND(B2660&amp;""="",F2660&amp;""=""),"",IF(NOT(ISNUMBER(MATCH(F2660,'المنتجات'!$A$5:$A$204,0))),"كود المنتج غير معروف",IF(NOT(ISNUMBER(MATCH(E2660,'المحافظات'!$A$5:$A$44,0))),"المنطقة غير معروفة",IF(K2660&lt;0,"الخصم أكبر من قيمة الطلب",IF(I2660&amp;""="","اكتب الحالة","")))))</f>
        <v/>
      </c>
    </row>
    <row r="2661">
      <c r="A2661" s="17" t="n"/>
      <c r="B2661" s="5" t="n"/>
      <c r="C2661" s="5" t="n"/>
      <c r="D2661" s="13" t="n"/>
      <c r="E2661" s="5" t="n"/>
      <c r="F2661" s="5" t="n"/>
      <c r="G2661" s="15" t="n"/>
      <c r="H2661" s="14" t="n"/>
      <c r="I2661" s="5" t="n"/>
      <c r="J2661" s="6">
        <f>IF(AND(B2661&amp;""="",F2661&amp;""=""),"",IFERROR(INDEX('المنتجات'!$B$5:$B$204,MATCH($F2661,'المنتجات'!$A$5:$A$204,0))&amp;"",""))</f>
        <v/>
      </c>
      <c r="K2661" s="18">
        <f>IF(AND(B2661&amp;""="",F2661&amp;""=""),"",IFERROR(INDEX('المنتجات'!$D$5:$D$204,MATCH($F2661,'المنتجات'!$A$5:$A$204,0))*G2661-H2661,0))</f>
        <v/>
      </c>
      <c r="L2661" s="18">
        <f>IF(AND(B2661&amp;""="",F2661&amp;""=""),"",IF(I2661="تم التسليم",IFERROR(INDEX('المحافظات'!$B$5:$B$44,MATCH($E2661,'المحافظات'!$A$5:$A$44,0)),0),0))</f>
        <v/>
      </c>
      <c r="M2661" s="18">
        <f>IF(AND(B2661&amp;""="",F2661&amp;""=""),"",IFERROR(INDEX('المنتجات'!$C$5:$C$204,MATCH($F2661,'المنتجات'!$A$5:$A$204,0))*G2661,0))</f>
        <v/>
      </c>
      <c r="N2661" s="18">
        <f>IF(AND(B2661&amp;""="",F2661&amp;""=""),"",IF(I2661="تم التسليم",IFERROR(INDEX('المحافظات'!$C$5:$C$44,MATCH($E2661,'المحافظات'!$A$5:$A$44,0)),0),IF(I2661="مرتجع",IFERROR(INDEX('المحافظات'!$D$5:$D$44,MATCH($E2661,'المحافظات'!$A$5:$A$44,0)),0),0)))</f>
        <v/>
      </c>
      <c r="O2661" s="18">
        <f>IF(AND(B2661&amp;""="",F2661&amp;""=""),"",IF(I2661="تم التسليم",K2661+L2661-M2661-N2661,IF(I2661="مرتجع",-N2661,IF(I2661="ملغي",0,""))))</f>
        <v/>
      </c>
      <c r="P2661" s="6">
        <f>IF(AND(B2661&amp;""="",F2661&amp;""=""),"",IF(NOT(ISNUMBER(MATCH(F2661,'المنتجات'!$A$5:$A$204,0))),"كود المنتج غير معروف",IF(NOT(ISNUMBER(MATCH(E2661,'المحافظات'!$A$5:$A$44,0))),"المنطقة غير معروفة",IF(K2661&lt;0,"الخصم أكبر من قيمة الطلب",IF(I2661&amp;""="","اكتب الحالة","")))))</f>
        <v/>
      </c>
    </row>
    <row r="2662">
      <c r="A2662" s="17" t="n"/>
      <c r="B2662" s="5" t="n"/>
      <c r="C2662" s="5" t="n"/>
      <c r="D2662" s="13" t="n"/>
      <c r="E2662" s="5" t="n"/>
      <c r="F2662" s="5" t="n"/>
      <c r="G2662" s="15" t="n"/>
      <c r="H2662" s="14" t="n"/>
      <c r="I2662" s="5" t="n"/>
      <c r="J2662" s="6">
        <f>IF(AND(B2662&amp;""="",F2662&amp;""=""),"",IFERROR(INDEX('المنتجات'!$B$5:$B$204,MATCH($F2662,'المنتجات'!$A$5:$A$204,0))&amp;"",""))</f>
        <v/>
      </c>
      <c r="K2662" s="18">
        <f>IF(AND(B2662&amp;""="",F2662&amp;""=""),"",IFERROR(INDEX('المنتجات'!$D$5:$D$204,MATCH($F2662,'المنتجات'!$A$5:$A$204,0))*G2662-H2662,0))</f>
        <v/>
      </c>
      <c r="L2662" s="18">
        <f>IF(AND(B2662&amp;""="",F2662&amp;""=""),"",IF(I2662="تم التسليم",IFERROR(INDEX('المحافظات'!$B$5:$B$44,MATCH($E2662,'المحافظات'!$A$5:$A$44,0)),0),0))</f>
        <v/>
      </c>
      <c r="M2662" s="18">
        <f>IF(AND(B2662&amp;""="",F2662&amp;""=""),"",IFERROR(INDEX('المنتجات'!$C$5:$C$204,MATCH($F2662,'المنتجات'!$A$5:$A$204,0))*G2662,0))</f>
        <v/>
      </c>
      <c r="N2662" s="18">
        <f>IF(AND(B2662&amp;""="",F2662&amp;""=""),"",IF(I2662="تم التسليم",IFERROR(INDEX('المحافظات'!$C$5:$C$44,MATCH($E2662,'المحافظات'!$A$5:$A$44,0)),0),IF(I2662="مرتجع",IFERROR(INDEX('المحافظات'!$D$5:$D$44,MATCH($E2662,'المحافظات'!$A$5:$A$44,0)),0),0)))</f>
        <v/>
      </c>
      <c r="O2662" s="18">
        <f>IF(AND(B2662&amp;""="",F2662&amp;""=""),"",IF(I2662="تم التسليم",K2662+L2662-M2662-N2662,IF(I2662="مرتجع",-N2662,IF(I2662="ملغي",0,""))))</f>
        <v/>
      </c>
      <c r="P2662" s="6">
        <f>IF(AND(B2662&amp;""="",F2662&amp;""=""),"",IF(NOT(ISNUMBER(MATCH(F2662,'المنتجات'!$A$5:$A$204,0))),"كود المنتج غير معروف",IF(NOT(ISNUMBER(MATCH(E2662,'المحافظات'!$A$5:$A$44,0))),"المنطقة غير معروفة",IF(K2662&lt;0,"الخصم أكبر من قيمة الطلب",IF(I2662&amp;""="","اكتب الحالة","")))))</f>
        <v/>
      </c>
    </row>
    <row r="2663">
      <c r="A2663" s="17" t="n"/>
      <c r="B2663" s="5" t="n"/>
      <c r="C2663" s="5" t="n"/>
      <c r="D2663" s="13" t="n"/>
      <c r="E2663" s="5" t="n"/>
      <c r="F2663" s="5" t="n"/>
      <c r="G2663" s="15" t="n"/>
      <c r="H2663" s="14" t="n"/>
      <c r="I2663" s="5" t="n"/>
      <c r="J2663" s="6">
        <f>IF(AND(B2663&amp;""="",F2663&amp;""=""),"",IFERROR(INDEX('المنتجات'!$B$5:$B$204,MATCH($F2663,'المنتجات'!$A$5:$A$204,0))&amp;"",""))</f>
        <v/>
      </c>
      <c r="K2663" s="18">
        <f>IF(AND(B2663&amp;""="",F2663&amp;""=""),"",IFERROR(INDEX('المنتجات'!$D$5:$D$204,MATCH($F2663,'المنتجات'!$A$5:$A$204,0))*G2663-H2663,0))</f>
        <v/>
      </c>
      <c r="L2663" s="18">
        <f>IF(AND(B2663&amp;""="",F2663&amp;""=""),"",IF(I2663="تم التسليم",IFERROR(INDEX('المحافظات'!$B$5:$B$44,MATCH($E2663,'المحافظات'!$A$5:$A$44,0)),0),0))</f>
        <v/>
      </c>
      <c r="M2663" s="18">
        <f>IF(AND(B2663&amp;""="",F2663&amp;""=""),"",IFERROR(INDEX('المنتجات'!$C$5:$C$204,MATCH($F2663,'المنتجات'!$A$5:$A$204,0))*G2663,0))</f>
        <v/>
      </c>
      <c r="N2663" s="18">
        <f>IF(AND(B2663&amp;""="",F2663&amp;""=""),"",IF(I2663="تم التسليم",IFERROR(INDEX('المحافظات'!$C$5:$C$44,MATCH($E2663,'المحافظات'!$A$5:$A$44,0)),0),IF(I2663="مرتجع",IFERROR(INDEX('المحافظات'!$D$5:$D$44,MATCH($E2663,'المحافظات'!$A$5:$A$44,0)),0),0)))</f>
        <v/>
      </c>
      <c r="O2663" s="18">
        <f>IF(AND(B2663&amp;""="",F2663&amp;""=""),"",IF(I2663="تم التسليم",K2663+L2663-M2663-N2663,IF(I2663="مرتجع",-N2663,IF(I2663="ملغي",0,""))))</f>
        <v/>
      </c>
      <c r="P2663" s="6">
        <f>IF(AND(B2663&amp;""="",F2663&amp;""=""),"",IF(NOT(ISNUMBER(MATCH(F2663,'المنتجات'!$A$5:$A$204,0))),"كود المنتج غير معروف",IF(NOT(ISNUMBER(MATCH(E2663,'المحافظات'!$A$5:$A$44,0))),"المنطقة غير معروفة",IF(K2663&lt;0,"الخصم أكبر من قيمة الطلب",IF(I2663&amp;""="","اكتب الحالة","")))))</f>
        <v/>
      </c>
    </row>
    <row r="2664">
      <c r="A2664" s="17" t="n"/>
      <c r="B2664" s="5" t="n"/>
      <c r="C2664" s="5" t="n"/>
      <c r="D2664" s="13" t="n"/>
      <c r="E2664" s="5" t="n"/>
      <c r="F2664" s="5" t="n"/>
      <c r="G2664" s="15" t="n"/>
      <c r="H2664" s="14" t="n"/>
      <c r="I2664" s="5" t="n"/>
      <c r="J2664" s="6">
        <f>IF(AND(B2664&amp;""="",F2664&amp;""=""),"",IFERROR(INDEX('المنتجات'!$B$5:$B$204,MATCH($F2664,'المنتجات'!$A$5:$A$204,0))&amp;"",""))</f>
        <v/>
      </c>
      <c r="K2664" s="18">
        <f>IF(AND(B2664&amp;""="",F2664&amp;""=""),"",IFERROR(INDEX('المنتجات'!$D$5:$D$204,MATCH($F2664,'المنتجات'!$A$5:$A$204,0))*G2664-H2664,0))</f>
        <v/>
      </c>
      <c r="L2664" s="18">
        <f>IF(AND(B2664&amp;""="",F2664&amp;""=""),"",IF(I2664="تم التسليم",IFERROR(INDEX('المحافظات'!$B$5:$B$44,MATCH($E2664,'المحافظات'!$A$5:$A$44,0)),0),0))</f>
        <v/>
      </c>
      <c r="M2664" s="18">
        <f>IF(AND(B2664&amp;""="",F2664&amp;""=""),"",IFERROR(INDEX('المنتجات'!$C$5:$C$204,MATCH($F2664,'المنتجات'!$A$5:$A$204,0))*G2664,0))</f>
        <v/>
      </c>
      <c r="N2664" s="18">
        <f>IF(AND(B2664&amp;""="",F2664&amp;""=""),"",IF(I2664="تم التسليم",IFERROR(INDEX('المحافظات'!$C$5:$C$44,MATCH($E2664,'المحافظات'!$A$5:$A$44,0)),0),IF(I2664="مرتجع",IFERROR(INDEX('المحافظات'!$D$5:$D$44,MATCH($E2664,'المحافظات'!$A$5:$A$44,0)),0),0)))</f>
        <v/>
      </c>
      <c r="O2664" s="18">
        <f>IF(AND(B2664&amp;""="",F2664&amp;""=""),"",IF(I2664="تم التسليم",K2664+L2664-M2664-N2664,IF(I2664="مرتجع",-N2664,IF(I2664="ملغي",0,""))))</f>
        <v/>
      </c>
      <c r="P2664" s="6">
        <f>IF(AND(B2664&amp;""="",F2664&amp;""=""),"",IF(NOT(ISNUMBER(MATCH(F2664,'المنتجات'!$A$5:$A$204,0))),"كود المنتج غير معروف",IF(NOT(ISNUMBER(MATCH(E2664,'المحافظات'!$A$5:$A$44,0))),"المنطقة غير معروفة",IF(K2664&lt;0,"الخصم أكبر من قيمة الطلب",IF(I2664&amp;""="","اكتب الحالة","")))))</f>
        <v/>
      </c>
    </row>
    <row r="2665">
      <c r="A2665" s="17" t="n"/>
      <c r="B2665" s="5" t="n"/>
      <c r="C2665" s="5" t="n"/>
      <c r="D2665" s="13" t="n"/>
      <c r="E2665" s="5" t="n"/>
      <c r="F2665" s="5" t="n"/>
      <c r="G2665" s="15" t="n"/>
      <c r="H2665" s="14" t="n"/>
      <c r="I2665" s="5" t="n"/>
      <c r="J2665" s="6">
        <f>IF(AND(B2665&amp;""="",F2665&amp;""=""),"",IFERROR(INDEX('المنتجات'!$B$5:$B$204,MATCH($F2665,'المنتجات'!$A$5:$A$204,0))&amp;"",""))</f>
        <v/>
      </c>
      <c r="K2665" s="18">
        <f>IF(AND(B2665&amp;""="",F2665&amp;""=""),"",IFERROR(INDEX('المنتجات'!$D$5:$D$204,MATCH($F2665,'المنتجات'!$A$5:$A$204,0))*G2665-H2665,0))</f>
        <v/>
      </c>
      <c r="L2665" s="18">
        <f>IF(AND(B2665&amp;""="",F2665&amp;""=""),"",IF(I2665="تم التسليم",IFERROR(INDEX('المحافظات'!$B$5:$B$44,MATCH($E2665,'المحافظات'!$A$5:$A$44,0)),0),0))</f>
        <v/>
      </c>
      <c r="M2665" s="18">
        <f>IF(AND(B2665&amp;""="",F2665&amp;""=""),"",IFERROR(INDEX('المنتجات'!$C$5:$C$204,MATCH($F2665,'المنتجات'!$A$5:$A$204,0))*G2665,0))</f>
        <v/>
      </c>
      <c r="N2665" s="18">
        <f>IF(AND(B2665&amp;""="",F2665&amp;""=""),"",IF(I2665="تم التسليم",IFERROR(INDEX('المحافظات'!$C$5:$C$44,MATCH($E2665,'المحافظات'!$A$5:$A$44,0)),0),IF(I2665="مرتجع",IFERROR(INDEX('المحافظات'!$D$5:$D$44,MATCH($E2665,'المحافظات'!$A$5:$A$44,0)),0),0)))</f>
        <v/>
      </c>
      <c r="O2665" s="18">
        <f>IF(AND(B2665&amp;""="",F2665&amp;""=""),"",IF(I2665="تم التسليم",K2665+L2665-M2665-N2665,IF(I2665="مرتجع",-N2665,IF(I2665="ملغي",0,""))))</f>
        <v/>
      </c>
      <c r="P2665" s="6">
        <f>IF(AND(B2665&amp;""="",F2665&amp;""=""),"",IF(NOT(ISNUMBER(MATCH(F2665,'المنتجات'!$A$5:$A$204,0))),"كود المنتج غير معروف",IF(NOT(ISNUMBER(MATCH(E2665,'المحافظات'!$A$5:$A$44,0))),"المنطقة غير معروفة",IF(K2665&lt;0,"الخصم أكبر من قيمة الطلب",IF(I2665&amp;""="","اكتب الحالة","")))))</f>
        <v/>
      </c>
    </row>
    <row r="2666">
      <c r="A2666" s="17" t="n"/>
      <c r="B2666" s="5" t="n"/>
      <c r="C2666" s="5" t="n"/>
      <c r="D2666" s="13" t="n"/>
      <c r="E2666" s="5" t="n"/>
      <c r="F2666" s="5" t="n"/>
      <c r="G2666" s="15" t="n"/>
      <c r="H2666" s="14" t="n"/>
      <c r="I2666" s="5" t="n"/>
      <c r="J2666" s="6">
        <f>IF(AND(B2666&amp;""="",F2666&amp;""=""),"",IFERROR(INDEX('المنتجات'!$B$5:$B$204,MATCH($F2666,'المنتجات'!$A$5:$A$204,0))&amp;"",""))</f>
        <v/>
      </c>
      <c r="K2666" s="18">
        <f>IF(AND(B2666&amp;""="",F2666&amp;""=""),"",IFERROR(INDEX('المنتجات'!$D$5:$D$204,MATCH($F2666,'المنتجات'!$A$5:$A$204,0))*G2666-H2666,0))</f>
        <v/>
      </c>
      <c r="L2666" s="18">
        <f>IF(AND(B2666&amp;""="",F2666&amp;""=""),"",IF(I2666="تم التسليم",IFERROR(INDEX('المحافظات'!$B$5:$B$44,MATCH($E2666,'المحافظات'!$A$5:$A$44,0)),0),0))</f>
        <v/>
      </c>
      <c r="M2666" s="18">
        <f>IF(AND(B2666&amp;""="",F2666&amp;""=""),"",IFERROR(INDEX('المنتجات'!$C$5:$C$204,MATCH($F2666,'المنتجات'!$A$5:$A$204,0))*G2666,0))</f>
        <v/>
      </c>
      <c r="N2666" s="18">
        <f>IF(AND(B2666&amp;""="",F2666&amp;""=""),"",IF(I2666="تم التسليم",IFERROR(INDEX('المحافظات'!$C$5:$C$44,MATCH($E2666,'المحافظات'!$A$5:$A$44,0)),0),IF(I2666="مرتجع",IFERROR(INDEX('المحافظات'!$D$5:$D$44,MATCH($E2666,'المحافظات'!$A$5:$A$44,0)),0),0)))</f>
        <v/>
      </c>
      <c r="O2666" s="18">
        <f>IF(AND(B2666&amp;""="",F2666&amp;""=""),"",IF(I2666="تم التسليم",K2666+L2666-M2666-N2666,IF(I2666="مرتجع",-N2666,IF(I2666="ملغي",0,""))))</f>
        <v/>
      </c>
      <c r="P2666" s="6">
        <f>IF(AND(B2666&amp;""="",F2666&amp;""=""),"",IF(NOT(ISNUMBER(MATCH(F2666,'المنتجات'!$A$5:$A$204,0))),"كود المنتج غير معروف",IF(NOT(ISNUMBER(MATCH(E2666,'المحافظات'!$A$5:$A$44,0))),"المنطقة غير معروفة",IF(K2666&lt;0,"الخصم أكبر من قيمة الطلب",IF(I2666&amp;""="","اكتب الحالة","")))))</f>
        <v/>
      </c>
    </row>
    <row r="2667">
      <c r="A2667" s="17" t="n"/>
      <c r="B2667" s="5" t="n"/>
      <c r="C2667" s="5" t="n"/>
      <c r="D2667" s="13" t="n"/>
      <c r="E2667" s="5" t="n"/>
      <c r="F2667" s="5" t="n"/>
      <c r="G2667" s="15" t="n"/>
      <c r="H2667" s="14" t="n"/>
      <c r="I2667" s="5" t="n"/>
      <c r="J2667" s="6">
        <f>IF(AND(B2667&amp;""="",F2667&amp;""=""),"",IFERROR(INDEX('المنتجات'!$B$5:$B$204,MATCH($F2667,'المنتجات'!$A$5:$A$204,0))&amp;"",""))</f>
        <v/>
      </c>
      <c r="K2667" s="18">
        <f>IF(AND(B2667&amp;""="",F2667&amp;""=""),"",IFERROR(INDEX('المنتجات'!$D$5:$D$204,MATCH($F2667,'المنتجات'!$A$5:$A$204,0))*G2667-H2667,0))</f>
        <v/>
      </c>
      <c r="L2667" s="18">
        <f>IF(AND(B2667&amp;""="",F2667&amp;""=""),"",IF(I2667="تم التسليم",IFERROR(INDEX('المحافظات'!$B$5:$B$44,MATCH($E2667,'المحافظات'!$A$5:$A$44,0)),0),0))</f>
        <v/>
      </c>
      <c r="M2667" s="18">
        <f>IF(AND(B2667&amp;""="",F2667&amp;""=""),"",IFERROR(INDEX('المنتجات'!$C$5:$C$204,MATCH($F2667,'المنتجات'!$A$5:$A$204,0))*G2667,0))</f>
        <v/>
      </c>
      <c r="N2667" s="18">
        <f>IF(AND(B2667&amp;""="",F2667&amp;""=""),"",IF(I2667="تم التسليم",IFERROR(INDEX('المحافظات'!$C$5:$C$44,MATCH($E2667,'المحافظات'!$A$5:$A$44,0)),0),IF(I2667="مرتجع",IFERROR(INDEX('المحافظات'!$D$5:$D$44,MATCH($E2667,'المحافظات'!$A$5:$A$44,0)),0),0)))</f>
        <v/>
      </c>
      <c r="O2667" s="18">
        <f>IF(AND(B2667&amp;""="",F2667&amp;""=""),"",IF(I2667="تم التسليم",K2667+L2667-M2667-N2667,IF(I2667="مرتجع",-N2667,IF(I2667="ملغي",0,""))))</f>
        <v/>
      </c>
      <c r="P2667" s="6">
        <f>IF(AND(B2667&amp;""="",F2667&amp;""=""),"",IF(NOT(ISNUMBER(MATCH(F2667,'المنتجات'!$A$5:$A$204,0))),"كود المنتج غير معروف",IF(NOT(ISNUMBER(MATCH(E2667,'المحافظات'!$A$5:$A$44,0))),"المنطقة غير معروفة",IF(K2667&lt;0,"الخصم أكبر من قيمة الطلب",IF(I2667&amp;""="","اكتب الحالة","")))))</f>
        <v/>
      </c>
    </row>
    <row r="2668">
      <c r="A2668" s="17" t="n"/>
      <c r="B2668" s="5" t="n"/>
      <c r="C2668" s="5" t="n"/>
      <c r="D2668" s="13" t="n"/>
      <c r="E2668" s="5" t="n"/>
      <c r="F2668" s="5" t="n"/>
      <c r="G2668" s="15" t="n"/>
      <c r="H2668" s="14" t="n"/>
      <c r="I2668" s="5" t="n"/>
      <c r="J2668" s="6">
        <f>IF(AND(B2668&amp;""="",F2668&amp;""=""),"",IFERROR(INDEX('المنتجات'!$B$5:$B$204,MATCH($F2668,'المنتجات'!$A$5:$A$204,0))&amp;"",""))</f>
        <v/>
      </c>
      <c r="K2668" s="18">
        <f>IF(AND(B2668&amp;""="",F2668&amp;""=""),"",IFERROR(INDEX('المنتجات'!$D$5:$D$204,MATCH($F2668,'المنتجات'!$A$5:$A$204,0))*G2668-H2668,0))</f>
        <v/>
      </c>
      <c r="L2668" s="18">
        <f>IF(AND(B2668&amp;""="",F2668&amp;""=""),"",IF(I2668="تم التسليم",IFERROR(INDEX('المحافظات'!$B$5:$B$44,MATCH($E2668,'المحافظات'!$A$5:$A$44,0)),0),0))</f>
        <v/>
      </c>
      <c r="M2668" s="18">
        <f>IF(AND(B2668&amp;""="",F2668&amp;""=""),"",IFERROR(INDEX('المنتجات'!$C$5:$C$204,MATCH($F2668,'المنتجات'!$A$5:$A$204,0))*G2668,0))</f>
        <v/>
      </c>
      <c r="N2668" s="18">
        <f>IF(AND(B2668&amp;""="",F2668&amp;""=""),"",IF(I2668="تم التسليم",IFERROR(INDEX('المحافظات'!$C$5:$C$44,MATCH($E2668,'المحافظات'!$A$5:$A$44,0)),0),IF(I2668="مرتجع",IFERROR(INDEX('المحافظات'!$D$5:$D$44,MATCH($E2668,'المحافظات'!$A$5:$A$44,0)),0),0)))</f>
        <v/>
      </c>
      <c r="O2668" s="18">
        <f>IF(AND(B2668&amp;""="",F2668&amp;""=""),"",IF(I2668="تم التسليم",K2668+L2668-M2668-N2668,IF(I2668="مرتجع",-N2668,IF(I2668="ملغي",0,""))))</f>
        <v/>
      </c>
      <c r="P2668" s="6">
        <f>IF(AND(B2668&amp;""="",F2668&amp;""=""),"",IF(NOT(ISNUMBER(MATCH(F2668,'المنتجات'!$A$5:$A$204,0))),"كود المنتج غير معروف",IF(NOT(ISNUMBER(MATCH(E2668,'المحافظات'!$A$5:$A$44,0))),"المنطقة غير معروفة",IF(K2668&lt;0,"الخصم أكبر من قيمة الطلب",IF(I2668&amp;""="","اكتب الحالة","")))))</f>
        <v/>
      </c>
    </row>
    <row r="2669">
      <c r="A2669" s="17" t="n"/>
      <c r="B2669" s="5" t="n"/>
      <c r="C2669" s="5" t="n"/>
      <c r="D2669" s="13" t="n"/>
      <c r="E2669" s="5" t="n"/>
      <c r="F2669" s="5" t="n"/>
      <c r="G2669" s="15" t="n"/>
      <c r="H2669" s="14" t="n"/>
      <c r="I2669" s="5" t="n"/>
      <c r="J2669" s="6">
        <f>IF(AND(B2669&amp;""="",F2669&amp;""=""),"",IFERROR(INDEX('المنتجات'!$B$5:$B$204,MATCH($F2669,'المنتجات'!$A$5:$A$204,0))&amp;"",""))</f>
        <v/>
      </c>
      <c r="K2669" s="18">
        <f>IF(AND(B2669&amp;""="",F2669&amp;""=""),"",IFERROR(INDEX('المنتجات'!$D$5:$D$204,MATCH($F2669,'المنتجات'!$A$5:$A$204,0))*G2669-H2669,0))</f>
        <v/>
      </c>
      <c r="L2669" s="18">
        <f>IF(AND(B2669&amp;""="",F2669&amp;""=""),"",IF(I2669="تم التسليم",IFERROR(INDEX('المحافظات'!$B$5:$B$44,MATCH($E2669,'المحافظات'!$A$5:$A$44,0)),0),0))</f>
        <v/>
      </c>
      <c r="M2669" s="18">
        <f>IF(AND(B2669&amp;""="",F2669&amp;""=""),"",IFERROR(INDEX('المنتجات'!$C$5:$C$204,MATCH($F2669,'المنتجات'!$A$5:$A$204,0))*G2669,0))</f>
        <v/>
      </c>
      <c r="N2669" s="18">
        <f>IF(AND(B2669&amp;""="",F2669&amp;""=""),"",IF(I2669="تم التسليم",IFERROR(INDEX('المحافظات'!$C$5:$C$44,MATCH($E2669,'المحافظات'!$A$5:$A$44,0)),0),IF(I2669="مرتجع",IFERROR(INDEX('المحافظات'!$D$5:$D$44,MATCH($E2669,'المحافظات'!$A$5:$A$44,0)),0),0)))</f>
        <v/>
      </c>
      <c r="O2669" s="18">
        <f>IF(AND(B2669&amp;""="",F2669&amp;""=""),"",IF(I2669="تم التسليم",K2669+L2669-M2669-N2669,IF(I2669="مرتجع",-N2669,IF(I2669="ملغي",0,""))))</f>
        <v/>
      </c>
      <c r="P2669" s="6">
        <f>IF(AND(B2669&amp;""="",F2669&amp;""=""),"",IF(NOT(ISNUMBER(MATCH(F2669,'المنتجات'!$A$5:$A$204,0))),"كود المنتج غير معروف",IF(NOT(ISNUMBER(MATCH(E2669,'المحافظات'!$A$5:$A$44,0))),"المنطقة غير معروفة",IF(K2669&lt;0,"الخصم أكبر من قيمة الطلب",IF(I2669&amp;""="","اكتب الحالة","")))))</f>
        <v/>
      </c>
    </row>
    <row r="2670">
      <c r="A2670" s="17" t="n"/>
      <c r="B2670" s="5" t="n"/>
      <c r="C2670" s="5" t="n"/>
      <c r="D2670" s="13" t="n"/>
      <c r="E2670" s="5" t="n"/>
      <c r="F2670" s="5" t="n"/>
      <c r="G2670" s="15" t="n"/>
      <c r="H2670" s="14" t="n"/>
      <c r="I2670" s="5" t="n"/>
      <c r="J2670" s="6">
        <f>IF(AND(B2670&amp;""="",F2670&amp;""=""),"",IFERROR(INDEX('المنتجات'!$B$5:$B$204,MATCH($F2670,'المنتجات'!$A$5:$A$204,0))&amp;"",""))</f>
        <v/>
      </c>
      <c r="K2670" s="18">
        <f>IF(AND(B2670&amp;""="",F2670&amp;""=""),"",IFERROR(INDEX('المنتجات'!$D$5:$D$204,MATCH($F2670,'المنتجات'!$A$5:$A$204,0))*G2670-H2670,0))</f>
        <v/>
      </c>
      <c r="L2670" s="18">
        <f>IF(AND(B2670&amp;""="",F2670&amp;""=""),"",IF(I2670="تم التسليم",IFERROR(INDEX('المحافظات'!$B$5:$B$44,MATCH($E2670,'المحافظات'!$A$5:$A$44,0)),0),0))</f>
        <v/>
      </c>
      <c r="M2670" s="18">
        <f>IF(AND(B2670&amp;""="",F2670&amp;""=""),"",IFERROR(INDEX('المنتجات'!$C$5:$C$204,MATCH($F2670,'المنتجات'!$A$5:$A$204,0))*G2670,0))</f>
        <v/>
      </c>
      <c r="N2670" s="18">
        <f>IF(AND(B2670&amp;""="",F2670&amp;""=""),"",IF(I2670="تم التسليم",IFERROR(INDEX('المحافظات'!$C$5:$C$44,MATCH($E2670,'المحافظات'!$A$5:$A$44,0)),0),IF(I2670="مرتجع",IFERROR(INDEX('المحافظات'!$D$5:$D$44,MATCH($E2670,'المحافظات'!$A$5:$A$44,0)),0),0)))</f>
        <v/>
      </c>
      <c r="O2670" s="18">
        <f>IF(AND(B2670&amp;""="",F2670&amp;""=""),"",IF(I2670="تم التسليم",K2670+L2670-M2670-N2670,IF(I2670="مرتجع",-N2670,IF(I2670="ملغي",0,""))))</f>
        <v/>
      </c>
      <c r="P2670" s="6">
        <f>IF(AND(B2670&amp;""="",F2670&amp;""=""),"",IF(NOT(ISNUMBER(MATCH(F2670,'المنتجات'!$A$5:$A$204,0))),"كود المنتج غير معروف",IF(NOT(ISNUMBER(MATCH(E2670,'المحافظات'!$A$5:$A$44,0))),"المنطقة غير معروفة",IF(K2670&lt;0,"الخصم أكبر من قيمة الطلب",IF(I2670&amp;""="","اكتب الحالة","")))))</f>
        <v/>
      </c>
    </row>
    <row r="2671">
      <c r="A2671" s="17" t="n"/>
      <c r="B2671" s="5" t="n"/>
      <c r="C2671" s="5" t="n"/>
      <c r="D2671" s="13" t="n"/>
      <c r="E2671" s="5" t="n"/>
      <c r="F2671" s="5" t="n"/>
      <c r="G2671" s="15" t="n"/>
      <c r="H2671" s="14" t="n"/>
      <c r="I2671" s="5" t="n"/>
      <c r="J2671" s="6">
        <f>IF(AND(B2671&amp;""="",F2671&amp;""=""),"",IFERROR(INDEX('المنتجات'!$B$5:$B$204,MATCH($F2671,'المنتجات'!$A$5:$A$204,0))&amp;"",""))</f>
        <v/>
      </c>
      <c r="K2671" s="18">
        <f>IF(AND(B2671&amp;""="",F2671&amp;""=""),"",IFERROR(INDEX('المنتجات'!$D$5:$D$204,MATCH($F2671,'المنتجات'!$A$5:$A$204,0))*G2671-H2671,0))</f>
        <v/>
      </c>
      <c r="L2671" s="18">
        <f>IF(AND(B2671&amp;""="",F2671&amp;""=""),"",IF(I2671="تم التسليم",IFERROR(INDEX('المحافظات'!$B$5:$B$44,MATCH($E2671,'المحافظات'!$A$5:$A$44,0)),0),0))</f>
        <v/>
      </c>
      <c r="M2671" s="18">
        <f>IF(AND(B2671&amp;""="",F2671&amp;""=""),"",IFERROR(INDEX('المنتجات'!$C$5:$C$204,MATCH($F2671,'المنتجات'!$A$5:$A$204,0))*G2671,0))</f>
        <v/>
      </c>
      <c r="N2671" s="18">
        <f>IF(AND(B2671&amp;""="",F2671&amp;""=""),"",IF(I2671="تم التسليم",IFERROR(INDEX('المحافظات'!$C$5:$C$44,MATCH($E2671,'المحافظات'!$A$5:$A$44,0)),0),IF(I2671="مرتجع",IFERROR(INDEX('المحافظات'!$D$5:$D$44,MATCH($E2671,'المحافظات'!$A$5:$A$44,0)),0),0)))</f>
        <v/>
      </c>
      <c r="O2671" s="18">
        <f>IF(AND(B2671&amp;""="",F2671&amp;""=""),"",IF(I2671="تم التسليم",K2671+L2671-M2671-N2671,IF(I2671="مرتجع",-N2671,IF(I2671="ملغي",0,""))))</f>
        <v/>
      </c>
      <c r="P2671" s="6">
        <f>IF(AND(B2671&amp;""="",F2671&amp;""=""),"",IF(NOT(ISNUMBER(MATCH(F2671,'المنتجات'!$A$5:$A$204,0))),"كود المنتج غير معروف",IF(NOT(ISNUMBER(MATCH(E2671,'المحافظات'!$A$5:$A$44,0))),"المنطقة غير معروفة",IF(K2671&lt;0,"الخصم أكبر من قيمة الطلب",IF(I2671&amp;""="","اكتب الحالة","")))))</f>
        <v/>
      </c>
    </row>
    <row r="2672">
      <c r="A2672" s="17" t="n"/>
      <c r="B2672" s="5" t="n"/>
      <c r="C2672" s="5" t="n"/>
      <c r="D2672" s="13" t="n"/>
      <c r="E2672" s="5" t="n"/>
      <c r="F2672" s="5" t="n"/>
      <c r="G2672" s="15" t="n"/>
      <c r="H2672" s="14" t="n"/>
      <c r="I2672" s="5" t="n"/>
      <c r="J2672" s="6">
        <f>IF(AND(B2672&amp;""="",F2672&amp;""=""),"",IFERROR(INDEX('المنتجات'!$B$5:$B$204,MATCH($F2672,'المنتجات'!$A$5:$A$204,0))&amp;"",""))</f>
        <v/>
      </c>
      <c r="K2672" s="18">
        <f>IF(AND(B2672&amp;""="",F2672&amp;""=""),"",IFERROR(INDEX('المنتجات'!$D$5:$D$204,MATCH($F2672,'المنتجات'!$A$5:$A$204,0))*G2672-H2672,0))</f>
        <v/>
      </c>
      <c r="L2672" s="18">
        <f>IF(AND(B2672&amp;""="",F2672&amp;""=""),"",IF(I2672="تم التسليم",IFERROR(INDEX('المحافظات'!$B$5:$B$44,MATCH($E2672,'المحافظات'!$A$5:$A$44,0)),0),0))</f>
        <v/>
      </c>
      <c r="M2672" s="18">
        <f>IF(AND(B2672&amp;""="",F2672&amp;""=""),"",IFERROR(INDEX('المنتجات'!$C$5:$C$204,MATCH($F2672,'المنتجات'!$A$5:$A$204,0))*G2672,0))</f>
        <v/>
      </c>
      <c r="N2672" s="18">
        <f>IF(AND(B2672&amp;""="",F2672&amp;""=""),"",IF(I2672="تم التسليم",IFERROR(INDEX('المحافظات'!$C$5:$C$44,MATCH($E2672,'المحافظات'!$A$5:$A$44,0)),0),IF(I2672="مرتجع",IFERROR(INDEX('المحافظات'!$D$5:$D$44,MATCH($E2672,'المحافظات'!$A$5:$A$44,0)),0),0)))</f>
        <v/>
      </c>
      <c r="O2672" s="18">
        <f>IF(AND(B2672&amp;""="",F2672&amp;""=""),"",IF(I2672="تم التسليم",K2672+L2672-M2672-N2672,IF(I2672="مرتجع",-N2672,IF(I2672="ملغي",0,""))))</f>
        <v/>
      </c>
      <c r="P2672" s="6">
        <f>IF(AND(B2672&amp;""="",F2672&amp;""=""),"",IF(NOT(ISNUMBER(MATCH(F2672,'المنتجات'!$A$5:$A$204,0))),"كود المنتج غير معروف",IF(NOT(ISNUMBER(MATCH(E2672,'المحافظات'!$A$5:$A$44,0))),"المنطقة غير معروفة",IF(K2672&lt;0,"الخصم أكبر من قيمة الطلب",IF(I2672&amp;""="","اكتب الحالة","")))))</f>
        <v/>
      </c>
    </row>
    <row r="2673">
      <c r="A2673" s="17" t="n"/>
      <c r="B2673" s="5" t="n"/>
      <c r="C2673" s="5" t="n"/>
      <c r="D2673" s="13" t="n"/>
      <c r="E2673" s="5" t="n"/>
      <c r="F2673" s="5" t="n"/>
      <c r="G2673" s="15" t="n"/>
      <c r="H2673" s="14" t="n"/>
      <c r="I2673" s="5" t="n"/>
      <c r="J2673" s="6">
        <f>IF(AND(B2673&amp;""="",F2673&amp;""=""),"",IFERROR(INDEX('المنتجات'!$B$5:$B$204,MATCH($F2673,'المنتجات'!$A$5:$A$204,0))&amp;"",""))</f>
        <v/>
      </c>
      <c r="K2673" s="18">
        <f>IF(AND(B2673&amp;""="",F2673&amp;""=""),"",IFERROR(INDEX('المنتجات'!$D$5:$D$204,MATCH($F2673,'المنتجات'!$A$5:$A$204,0))*G2673-H2673,0))</f>
        <v/>
      </c>
      <c r="L2673" s="18">
        <f>IF(AND(B2673&amp;""="",F2673&amp;""=""),"",IF(I2673="تم التسليم",IFERROR(INDEX('المحافظات'!$B$5:$B$44,MATCH($E2673,'المحافظات'!$A$5:$A$44,0)),0),0))</f>
        <v/>
      </c>
      <c r="M2673" s="18">
        <f>IF(AND(B2673&amp;""="",F2673&amp;""=""),"",IFERROR(INDEX('المنتجات'!$C$5:$C$204,MATCH($F2673,'المنتجات'!$A$5:$A$204,0))*G2673,0))</f>
        <v/>
      </c>
      <c r="N2673" s="18">
        <f>IF(AND(B2673&amp;""="",F2673&amp;""=""),"",IF(I2673="تم التسليم",IFERROR(INDEX('المحافظات'!$C$5:$C$44,MATCH($E2673,'المحافظات'!$A$5:$A$44,0)),0),IF(I2673="مرتجع",IFERROR(INDEX('المحافظات'!$D$5:$D$44,MATCH($E2673,'المحافظات'!$A$5:$A$44,0)),0),0)))</f>
        <v/>
      </c>
      <c r="O2673" s="18">
        <f>IF(AND(B2673&amp;""="",F2673&amp;""=""),"",IF(I2673="تم التسليم",K2673+L2673-M2673-N2673,IF(I2673="مرتجع",-N2673,IF(I2673="ملغي",0,""))))</f>
        <v/>
      </c>
      <c r="P2673" s="6">
        <f>IF(AND(B2673&amp;""="",F2673&amp;""=""),"",IF(NOT(ISNUMBER(MATCH(F2673,'المنتجات'!$A$5:$A$204,0))),"كود المنتج غير معروف",IF(NOT(ISNUMBER(MATCH(E2673,'المحافظات'!$A$5:$A$44,0))),"المنطقة غير معروفة",IF(K2673&lt;0,"الخصم أكبر من قيمة الطلب",IF(I2673&amp;""="","اكتب الحالة","")))))</f>
        <v/>
      </c>
    </row>
    <row r="2674">
      <c r="A2674" s="17" t="n"/>
      <c r="B2674" s="5" t="n"/>
      <c r="C2674" s="5" t="n"/>
      <c r="D2674" s="13" t="n"/>
      <c r="E2674" s="5" t="n"/>
      <c r="F2674" s="5" t="n"/>
      <c r="G2674" s="15" t="n"/>
      <c r="H2674" s="14" t="n"/>
      <c r="I2674" s="5" t="n"/>
      <c r="J2674" s="6">
        <f>IF(AND(B2674&amp;""="",F2674&amp;""=""),"",IFERROR(INDEX('المنتجات'!$B$5:$B$204,MATCH($F2674,'المنتجات'!$A$5:$A$204,0))&amp;"",""))</f>
        <v/>
      </c>
      <c r="K2674" s="18">
        <f>IF(AND(B2674&amp;""="",F2674&amp;""=""),"",IFERROR(INDEX('المنتجات'!$D$5:$D$204,MATCH($F2674,'المنتجات'!$A$5:$A$204,0))*G2674-H2674,0))</f>
        <v/>
      </c>
      <c r="L2674" s="18">
        <f>IF(AND(B2674&amp;""="",F2674&amp;""=""),"",IF(I2674="تم التسليم",IFERROR(INDEX('المحافظات'!$B$5:$B$44,MATCH($E2674,'المحافظات'!$A$5:$A$44,0)),0),0))</f>
        <v/>
      </c>
      <c r="M2674" s="18">
        <f>IF(AND(B2674&amp;""="",F2674&amp;""=""),"",IFERROR(INDEX('المنتجات'!$C$5:$C$204,MATCH($F2674,'المنتجات'!$A$5:$A$204,0))*G2674,0))</f>
        <v/>
      </c>
      <c r="N2674" s="18">
        <f>IF(AND(B2674&amp;""="",F2674&amp;""=""),"",IF(I2674="تم التسليم",IFERROR(INDEX('المحافظات'!$C$5:$C$44,MATCH($E2674,'المحافظات'!$A$5:$A$44,0)),0),IF(I2674="مرتجع",IFERROR(INDEX('المحافظات'!$D$5:$D$44,MATCH($E2674,'المحافظات'!$A$5:$A$44,0)),0),0)))</f>
        <v/>
      </c>
      <c r="O2674" s="18">
        <f>IF(AND(B2674&amp;""="",F2674&amp;""=""),"",IF(I2674="تم التسليم",K2674+L2674-M2674-N2674,IF(I2674="مرتجع",-N2674,IF(I2674="ملغي",0,""))))</f>
        <v/>
      </c>
      <c r="P2674" s="6">
        <f>IF(AND(B2674&amp;""="",F2674&amp;""=""),"",IF(NOT(ISNUMBER(MATCH(F2674,'المنتجات'!$A$5:$A$204,0))),"كود المنتج غير معروف",IF(NOT(ISNUMBER(MATCH(E2674,'المحافظات'!$A$5:$A$44,0))),"المنطقة غير معروفة",IF(K2674&lt;0,"الخصم أكبر من قيمة الطلب",IF(I2674&amp;""="","اكتب الحالة","")))))</f>
        <v/>
      </c>
    </row>
    <row r="2675">
      <c r="A2675" s="17" t="n"/>
      <c r="B2675" s="5" t="n"/>
      <c r="C2675" s="5" t="n"/>
      <c r="D2675" s="13" t="n"/>
      <c r="E2675" s="5" t="n"/>
      <c r="F2675" s="5" t="n"/>
      <c r="G2675" s="15" t="n"/>
      <c r="H2675" s="14" t="n"/>
      <c r="I2675" s="5" t="n"/>
      <c r="J2675" s="6">
        <f>IF(AND(B2675&amp;""="",F2675&amp;""=""),"",IFERROR(INDEX('المنتجات'!$B$5:$B$204,MATCH($F2675,'المنتجات'!$A$5:$A$204,0))&amp;"",""))</f>
        <v/>
      </c>
      <c r="K2675" s="18">
        <f>IF(AND(B2675&amp;""="",F2675&amp;""=""),"",IFERROR(INDEX('المنتجات'!$D$5:$D$204,MATCH($F2675,'المنتجات'!$A$5:$A$204,0))*G2675-H2675,0))</f>
        <v/>
      </c>
      <c r="L2675" s="18">
        <f>IF(AND(B2675&amp;""="",F2675&amp;""=""),"",IF(I2675="تم التسليم",IFERROR(INDEX('المحافظات'!$B$5:$B$44,MATCH($E2675,'المحافظات'!$A$5:$A$44,0)),0),0))</f>
        <v/>
      </c>
      <c r="M2675" s="18">
        <f>IF(AND(B2675&amp;""="",F2675&amp;""=""),"",IFERROR(INDEX('المنتجات'!$C$5:$C$204,MATCH($F2675,'المنتجات'!$A$5:$A$204,0))*G2675,0))</f>
        <v/>
      </c>
      <c r="N2675" s="18">
        <f>IF(AND(B2675&amp;""="",F2675&amp;""=""),"",IF(I2675="تم التسليم",IFERROR(INDEX('المحافظات'!$C$5:$C$44,MATCH($E2675,'المحافظات'!$A$5:$A$44,0)),0),IF(I2675="مرتجع",IFERROR(INDEX('المحافظات'!$D$5:$D$44,MATCH($E2675,'المحافظات'!$A$5:$A$44,0)),0),0)))</f>
        <v/>
      </c>
      <c r="O2675" s="18">
        <f>IF(AND(B2675&amp;""="",F2675&amp;""=""),"",IF(I2675="تم التسليم",K2675+L2675-M2675-N2675,IF(I2675="مرتجع",-N2675,IF(I2675="ملغي",0,""))))</f>
        <v/>
      </c>
      <c r="P2675" s="6">
        <f>IF(AND(B2675&amp;""="",F2675&amp;""=""),"",IF(NOT(ISNUMBER(MATCH(F2675,'المنتجات'!$A$5:$A$204,0))),"كود المنتج غير معروف",IF(NOT(ISNUMBER(MATCH(E2675,'المحافظات'!$A$5:$A$44,0))),"المنطقة غير معروفة",IF(K2675&lt;0,"الخصم أكبر من قيمة الطلب",IF(I2675&amp;""="","اكتب الحالة","")))))</f>
        <v/>
      </c>
    </row>
    <row r="2676">
      <c r="A2676" s="17" t="n"/>
      <c r="B2676" s="5" t="n"/>
      <c r="C2676" s="5" t="n"/>
      <c r="D2676" s="13" t="n"/>
      <c r="E2676" s="5" t="n"/>
      <c r="F2676" s="5" t="n"/>
      <c r="G2676" s="15" t="n"/>
      <c r="H2676" s="14" t="n"/>
      <c r="I2676" s="5" t="n"/>
      <c r="J2676" s="6">
        <f>IF(AND(B2676&amp;""="",F2676&amp;""=""),"",IFERROR(INDEX('المنتجات'!$B$5:$B$204,MATCH($F2676,'المنتجات'!$A$5:$A$204,0))&amp;"",""))</f>
        <v/>
      </c>
      <c r="K2676" s="18">
        <f>IF(AND(B2676&amp;""="",F2676&amp;""=""),"",IFERROR(INDEX('المنتجات'!$D$5:$D$204,MATCH($F2676,'المنتجات'!$A$5:$A$204,0))*G2676-H2676,0))</f>
        <v/>
      </c>
      <c r="L2676" s="18">
        <f>IF(AND(B2676&amp;""="",F2676&amp;""=""),"",IF(I2676="تم التسليم",IFERROR(INDEX('المحافظات'!$B$5:$B$44,MATCH($E2676,'المحافظات'!$A$5:$A$44,0)),0),0))</f>
        <v/>
      </c>
      <c r="M2676" s="18">
        <f>IF(AND(B2676&amp;""="",F2676&amp;""=""),"",IFERROR(INDEX('المنتجات'!$C$5:$C$204,MATCH($F2676,'المنتجات'!$A$5:$A$204,0))*G2676,0))</f>
        <v/>
      </c>
      <c r="N2676" s="18">
        <f>IF(AND(B2676&amp;""="",F2676&amp;""=""),"",IF(I2676="تم التسليم",IFERROR(INDEX('المحافظات'!$C$5:$C$44,MATCH($E2676,'المحافظات'!$A$5:$A$44,0)),0),IF(I2676="مرتجع",IFERROR(INDEX('المحافظات'!$D$5:$D$44,MATCH($E2676,'المحافظات'!$A$5:$A$44,0)),0),0)))</f>
        <v/>
      </c>
      <c r="O2676" s="18">
        <f>IF(AND(B2676&amp;""="",F2676&amp;""=""),"",IF(I2676="تم التسليم",K2676+L2676-M2676-N2676,IF(I2676="مرتجع",-N2676,IF(I2676="ملغي",0,""))))</f>
        <v/>
      </c>
      <c r="P2676" s="6">
        <f>IF(AND(B2676&amp;""="",F2676&amp;""=""),"",IF(NOT(ISNUMBER(MATCH(F2676,'المنتجات'!$A$5:$A$204,0))),"كود المنتج غير معروف",IF(NOT(ISNUMBER(MATCH(E2676,'المحافظات'!$A$5:$A$44,0))),"المنطقة غير معروفة",IF(K2676&lt;0,"الخصم أكبر من قيمة الطلب",IF(I2676&amp;""="","اكتب الحالة","")))))</f>
        <v/>
      </c>
    </row>
    <row r="2677">
      <c r="A2677" s="17" t="n"/>
      <c r="B2677" s="5" t="n"/>
      <c r="C2677" s="5" t="n"/>
      <c r="D2677" s="13" t="n"/>
      <c r="E2677" s="5" t="n"/>
      <c r="F2677" s="5" t="n"/>
      <c r="G2677" s="15" t="n"/>
      <c r="H2677" s="14" t="n"/>
      <c r="I2677" s="5" t="n"/>
      <c r="J2677" s="6">
        <f>IF(AND(B2677&amp;""="",F2677&amp;""=""),"",IFERROR(INDEX('المنتجات'!$B$5:$B$204,MATCH($F2677,'المنتجات'!$A$5:$A$204,0))&amp;"",""))</f>
        <v/>
      </c>
      <c r="K2677" s="18">
        <f>IF(AND(B2677&amp;""="",F2677&amp;""=""),"",IFERROR(INDEX('المنتجات'!$D$5:$D$204,MATCH($F2677,'المنتجات'!$A$5:$A$204,0))*G2677-H2677,0))</f>
        <v/>
      </c>
      <c r="L2677" s="18">
        <f>IF(AND(B2677&amp;""="",F2677&amp;""=""),"",IF(I2677="تم التسليم",IFERROR(INDEX('المحافظات'!$B$5:$B$44,MATCH($E2677,'المحافظات'!$A$5:$A$44,0)),0),0))</f>
        <v/>
      </c>
      <c r="M2677" s="18">
        <f>IF(AND(B2677&amp;""="",F2677&amp;""=""),"",IFERROR(INDEX('المنتجات'!$C$5:$C$204,MATCH($F2677,'المنتجات'!$A$5:$A$204,0))*G2677,0))</f>
        <v/>
      </c>
      <c r="N2677" s="18">
        <f>IF(AND(B2677&amp;""="",F2677&amp;""=""),"",IF(I2677="تم التسليم",IFERROR(INDEX('المحافظات'!$C$5:$C$44,MATCH($E2677,'المحافظات'!$A$5:$A$44,0)),0),IF(I2677="مرتجع",IFERROR(INDEX('المحافظات'!$D$5:$D$44,MATCH($E2677,'المحافظات'!$A$5:$A$44,0)),0),0)))</f>
        <v/>
      </c>
      <c r="O2677" s="18">
        <f>IF(AND(B2677&amp;""="",F2677&amp;""=""),"",IF(I2677="تم التسليم",K2677+L2677-M2677-N2677,IF(I2677="مرتجع",-N2677,IF(I2677="ملغي",0,""))))</f>
        <v/>
      </c>
      <c r="P2677" s="6">
        <f>IF(AND(B2677&amp;""="",F2677&amp;""=""),"",IF(NOT(ISNUMBER(MATCH(F2677,'المنتجات'!$A$5:$A$204,0))),"كود المنتج غير معروف",IF(NOT(ISNUMBER(MATCH(E2677,'المحافظات'!$A$5:$A$44,0))),"المنطقة غير معروفة",IF(K2677&lt;0,"الخصم أكبر من قيمة الطلب",IF(I2677&amp;""="","اكتب الحالة","")))))</f>
        <v/>
      </c>
    </row>
    <row r="2678">
      <c r="A2678" s="17" t="n"/>
      <c r="B2678" s="5" t="n"/>
      <c r="C2678" s="5" t="n"/>
      <c r="D2678" s="13" t="n"/>
      <c r="E2678" s="5" t="n"/>
      <c r="F2678" s="5" t="n"/>
      <c r="G2678" s="15" t="n"/>
      <c r="H2678" s="14" t="n"/>
      <c r="I2678" s="5" t="n"/>
      <c r="J2678" s="6">
        <f>IF(AND(B2678&amp;""="",F2678&amp;""=""),"",IFERROR(INDEX('المنتجات'!$B$5:$B$204,MATCH($F2678,'المنتجات'!$A$5:$A$204,0))&amp;"",""))</f>
        <v/>
      </c>
      <c r="K2678" s="18">
        <f>IF(AND(B2678&amp;""="",F2678&amp;""=""),"",IFERROR(INDEX('المنتجات'!$D$5:$D$204,MATCH($F2678,'المنتجات'!$A$5:$A$204,0))*G2678-H2678,0))</f>
        <v/>
      </c>
      <c r="L2678" s="18">
        <f>IF(AND(B2678&amp;""="",F2678&amp;""=""),"",IF(I2678="تم التسليم",IFERROR(INDEX('المحافظات'!$B$5:$B$44,MATCH($E2678,'المحافظات'!$A$5:$A$44,0)),0),0))</f>
        <v/>
      </c>
      <c r="M2678" s="18">
        <f>IF(AND(B2678&amp;""="",F2678&amp;""=""),"",IFERROR(INDEX('المنتجات'!$C$5:$C$204,MATCH($F2678,'المنتجات'!$A$5:$A$204,0))*G2678,0))</f>
        <v/>
      </c>
      <c r="N2678" s="18">
        <f>IF(AND(B2678&amp;""="",F2678&amp;""=""),"",IF(I2678="تم التسليم",IFERROR(INDEX('المحافظات'!$C$5:$C$44,MATCH($E2678,'المحافظات'!$A$5:$A$44,0)),0),IF(I2678="مرتجع",IFERROR(INDEX('المحافظات'!$D$5:$D$44,MATCH($E2678,'المحافظات'!$A$5:$A$44,0)),0),0)))</f>
        <v/>
      </c>
      <c r="O2678" s="18">
        <f>IF(AND(B2678&amp;""="",F2678&amp;""=""),"",IF(I2678="تم التسليم",K2678+L2678-M2678-N2678,IF(I2678="مرتجع",-N2678,IF(I2678="ملغي",0,""))))</f>
        <v/>
      </c>
      <c r="P2678" s="6">
        <f>IF(AND(B2678&amp;""="",F2678&amp;""=""),"",IF(NOT(ISNUMBER(MATCH(F2678,'المنتجات'!$A$5:$A$204,0))),"كود المنتج غير معروف",IF(NOT(ISNUMBER(MATCH(E2678,'المحافظات'!$A$5:$A$44,0))),"المنطقة غير معروفة",IF(K2678&lt;0,"الخصم أكبر من قيمة الطلب",IF(I2678&amp;""="","اكتب الحالة","")))))</f>
        <v/>
      </c>
    </row>
    <row r="2679">
      <c r="A2679" s="17" t="n"/>
      <c r="B2679" s="5" t="n"/>
      <c r="C2679" s="5" t="n"/>
      <c r="D2679" s="13" t="n"/>
      <c r="E2679" s="5" t="n"/>
      <c r="F2679" s="5" t="n"/>
      <c r="G2679" s="15" t="n"/>
      <c r="H2679" s="14" t="n"/>
      <c r="I2679" s="5" t="n"/>
      <c r="J2679" s="6">
        <f>IF(AND(B2679&amp;""="",F2679&amp;""=""),"",IFERROR(INDEX('المنتجات'!$B$5:$B$204,MATCH($F2679,'المنتجات'!$A$5:$A$204,0))&amp;"",""))</f>
        <v/>
      </c>
      <c r="K2679" s="18">
        <f>IF(AND(B2679&amp;""="",F2679&amp;""=""),"",IFERROR(INDEX('المنتجات'!$D$5:$D$204,MATCH($F2679,'المنتجات'!$A$5:$A$204,0))*G2679-H2679,0))</f>
        <v/>
      </c>
      <c r="L2679" s="18">
        <f>IF(AND(B2679&amp;""="",F2679&amp;""=""),"",IF(I2679="تم التسليم",IFERROR(INDEX('المحافظات'!$B$5:$B$44,MATCH($E2679,'المحافظات'!$A$5:$A$44,0)),0),0))</f>
        <v/>
      </c>
      <c r="M2679" s="18">
        <f>IF(AND(B2679&amp;""="",F2679&amp;""=""),"",IFERROR(INDEX('المنتجات'!$C$5:$C$204,MATCH($F2679,'المنتجات'!$A$5:$A$204,0))*G2679,0))</f>
        <v/>
      </c>
      <c r="N2679" s="18">
        <f>IF(AND(B2679&amp;""="",F2679&amp;""=""),"",IF(I2679="تم التسليم",IFERROR(INDEX('المحافظات'!$C$5:$C$44,MATCH($E2679,'المحافظات'!$A$5:$A$44,0)),0),IF(I2679="مرتجع",IFERROR(INDEX('المحافظات'!$D$5:$D$44,MATCH($E2679,'المحافظات'!$A$5:$A$44,0)),0),0)))</f>
        <v/>
      </c>
      <c r="O2679" s="18">
        <f>IF(AND(B2679&amp;""="",F2679&amp;""=""),"",IF(I2679="تم التسليم",K2679+L2679-M2679-N2679,IF(I2679="مرتجع",-N2679,IF(I2679="ملغي",0,""))))</f>
        <v/>
      </c>
      <c r="P2679" s="6">
        <f>IF(AND(B2679&amp;""="",F2679&amp;""=""),"",IF(NOT(ISNUMBER(MATCH(F2679,'المنتجات'!$A$5:$A$204,0))),"كود المنتج غير معروف",IF(NOT(ISNUMBER(MATCH(E2679,'المحافظات'!$A$5:$A$44,0))),"المنطقة غير معروفة",IF(K2679&lt;0,"الخصم أكبر من قيمة الطلب",IF(I2679&amp;""="","اكتب الحالة","")))))</f>
        <v/>
      </c>
    </row>
    <row r="2680">
      <c r="A2680" s="17" t="n"/>
      <c r="B2680" s="5" t="n"/>
      <c r="C2680" s="5" t="n"/>
      <c r="D2680" s="13" t="n"/>
      <c r="E2680" s="5" t="n"/>
      <c r="F2680" s="5" t="n"/>
      <c r="G2680" s="15" t="n"/>
      <c r="H2680" s="14" t="n"/>
      <c r="I2680" s="5" t="n"/>
      <c r="J2680" s="6">
        <f>IF(AND(B2680&amp;""="",F2680&amp;""=""),"",IFERROR(INDEX('المنتجات'!$B$5:$B$204,MATCH($F2680,'المنتجات'!$A$5:$A$204,0))&amp;"",""))</f>
        <v/>
      </c>
      <c r="K2680" s="18">
        <f>IF(AND(B2680&amp;""="",F2680&amp;""=""),"",IFERROR(INDEX('المنتجات'!$D$5:$D$204,MATCH($F2680,'المنتجات'!$A$5:$A$204,0))*G2680-H2680,0))</f>
        <v/>
      </c>
      <c r="L2680" s="18">
        <f>IF(AND(B2680&amp;""="",F2680&amp;""=""),"",IF(I2680="تم التسليم",IFERROR(INDEX('المحافظات'!$B$5:$B$44,MATCH($E2680,'المحافظات'!$A$5:$A$44,0)),0),0))</f>
        <v/>
      </c>
      <c r="M2680" s="18">
        <f>IF(AND(B2680&amp;""="",F2680&amp;""=""),"",IFERROR(INDEX('المنتجات'!$C$5:$C$204,MATCH($F2680,'المنتجات'!$A$5:$A$204,0))*G2680,0))</f>
        <v/>
      </c>
      <c r="N2680" s="18">
        <f>IF(AND(B2680&amp;""="",F2680&amp;""=""),"",IF(I2680="تم التسليم",IFERROR(INDEX('المحافظات'!$C$5:$C$44,MATCH($E2680,'المحافظات'!$A$5:$A$44,0)),0),IF(I2680="مرتجع",IFERROR(INDEX('المحافظات'!$D$5:$D$44,MATCH($E2680,'المحافظات'!$A$5:$A$44,0)),0),0)))</f>
        <v/>
      </c>
      <c r="O2680" s="18">
        <f>IF(AND(B2680&amp;""="",F2680&amp;""=""),"",IF(I2680="تم التسليم",K2680+L2680-M2680-N2680,IF(I2680="مرتجع",-N2680,IF(I2680="ملغي",0,""))))</f>
        <v/>
      </c>
      <c r="P2680" s="6">
        <f>IF(AND(B2680&amp;""="",F2680&amp;""=""),"",IF(NOT(ISNUMBER(MATCH(F2680,'المنتجات'!$A$5:$A$204,0))),"كود المنتج غير معروف",IF(NOT(ISNUMBER(MATCH(E2680,'المحافظات'!$A$5:$A$44,0))),"المنطقة غير معروفة",IF(K2680&lt;0,"الخصم أكبر من قيمة الطلب",IF(I2680&amp;""="","اكتب الحالة","")))))</f>
        <v/>
      </c>
    </row>
    <row r="2681">
      <c r="A2681" s="17" t="n"/>
      <c r="B2681" s="5" t="n"/>
      <c r="C2681" s="5" t="n"/>
      <c r="D2681" s="13" t="n"/>
      <c r="E2681" s="5" t="n"/>
      <c r="F2681" s="5" t="n"/>
      <c r="G2681" s="15" t="n"/>
      <c r="H2681" s="14" t="n"/>
      <c r="I2681" s="5" t="n"/>
      <c r="J2681" s="6">
        <f>IF(AND(B2681&amp;""="",F2681&amp;""=""),"",IFERROR(INDEX('المنتجات'!$B$5:$B$204,MATCH($F2681,'المنتجات'!$A$5:$A$204,0))&amp;"",""))</f>
        <v/>
      </c>
      <c r="K2681" s="18">
        <f>IF(AND(B2681&amp;""="",F2681&amp;""=""),"",IFERROR(INDEX('المنتجات'!$D$5:$D$204,MATCH($F2681,'المنتجات'!$A$5:$A$204,0))*G2681-H2681,0))</f>
        <v/>
      </c>
      <c r="L2681" s="18">
        <f>IF(AND(B2681&amp;""="",F2681&amp;""=""),"",IF(I2681="تم التسليم",IFERROR(INDEX('المحافظات'!$B$5:$B$44,MATCH($E2681,'المحافظات'!$A$5:$A$44,0)),0),0))</f>
        <v/>
      </c>
      <c r="M2681" s="18">
        <f>IF(AND(B2681&amp;""="",F2681&amp;""=""),"",IFERROR(INDEX('المنتجات'!$C$5:$C$204,MATCH($F2681,'المنتجات'!$A$5:$A$204,0))*G2681,0))</f>
        <v/>
      </c>
      <c r="N2681" s="18">
        <f>IF(AND(B2681&amp;""="",F2681&amp;""=""),"",IF(I2681="تم التسليم",IFERROR(INDEX('المحافظات'!$C$5:$C$44,MATCH($E2681,'المحافظات'!$A$5:$A$44,0)),0),IF(I2681="مرتجع",IFERROR(INDEX('المحافظات'!$D$5:$D$44,MATCH($E2681,'المحافظات'!$A$5:$A$44,0)),0),0)))</f>
        <v/>
      </c>
      <c r="O2681" s="18">
        <f>IF(AND(B2681&amp;""="",F2681&amp;""=""),"",IF(I2681="تم التسليم",K2681+L2681-M2681-N2681,IF(I2681="مرتجع",-N2681,IF(I2681="ملغي",0,""))))</f>
        <v/>
      </c>
      <c r="P2681" s="6">
        <f>IF(AND(B2681&amp;""="",F2681&amp;""=""),"",IF(NOT(ISNUMBER(MATCH(F2681,'المنتجات'!$A$5:$A$204,0))),"كود المنتج غير معروف",IF(NOT(ISNUMBER(MATCH(E2681,'المحافظات'!$A$5:$A$44,0))),"المنطقة غير معروفة",IF(K2681&lt;0,"الخصم أكبر من قيمة الطلب",IF(I2681&amp;""="","اكتب الحالة","")))))</f>
        <v/>
      </c>
    </row>
    <row r="2682">
      <c r="A2682" s="17" t="n"/>
      <c r="B2682" s="5" t="n"/>
      <c r="C2682" s="5" t="n"/>
      <c r="D2682" s="13" t="n"/>
      <c r="E2682" s="5" t="n"/>
      <c r="F2682" s="5" t="n"/>
      <c r="G2682" s="15" t="n"/>
      <c r="H2682" s="14" t="n"/>
      <c r="I2682" s="5" t="n"/>
      <c r="J2682" s="6">
        <f>IF(AND(B2682&amp;""="",F2682&amp;""=""),"",IFERROR(INDEX('المنتجات'!$B$5:$B$204,MATCH($F2682,'المنتجات'!$A$5:$A$204,0))&amp;"",""))</f>
        <v/>
      </c>
      <c r="K2682" s="18">
        <f>IF(AND(B2682&amp;""="",F2682&amp;""=""),"",IFERROR(INDEX('المنتجات'!$D$5:$D$204,MATCH($F2682,'المنتجات'!$A$5:$A$204,0))*G2682-H2682,0))</f>
        <v/>
      </c>
      <c r="L2682" s="18">
        <f>IF(AND(B2682&amp;""="",F2682&amp;""=""),"",IF(I2682="تم التسليم",IFERROR(INDEX('المحافظات'!$B$5:$B$44,MATCH($E2682,'المحافظات'!$A$5:$A$44,0)),0),0))</f>
        <v/>
      </c>
      <c r="M2682" s="18">
        <f>IF(AND(B2682&amp;""="",F2682&amp;""=""),"",IFERROR(INDEX('المنتجات'!$C$5:$C$204,MATCH($F2682,'المنتجات'!$A$5:$A$204,0))*G2682,0))</f>
        <v/>
      </c>
      <c r="N2682" s="18">
        <f>IF(AND(B2682&amp;""="",F2682&amp;""=""),"",IF(I2682="تم التسليم",IFERROR(INDEX('المحافظات'!$C$5:$C$44,MATCH($E2682,'المحافظات'!$A$5:$A$44,0)),0),IF(I2682="مرتجع",IFERROR(INDEX('المحافظات'!$D$5:$D$44,MATCH($E2682,'المحافظات'!$A$5:$A$44,0)),0),0)))</f>
        <v/>
      </c>
      <c r="O2682" s="18">
        <f>IF(AND(B2682&amp;""="",F2682&amp;""=""),"",IF(I2682="تم التسليم",K2682+L2682-M2682-N2682,IF(I2682="مرتجع",-N2682,IF(I2682="ملغي",0,""))))</f>
        <v/>
      </c>
      <c r="P2682" s="6">
        <f>IF(AND(B2682&amp;""="",F2682&amp;""=""),"",IF(NOT(ISNUMBER(MATCH(F2682,'المنتجات'!$A$5:$A$204,0))),"كود المنتج غير معروف",IF(NOT(ISNUMBER(MATCH(E2682,'المحافظات'!$A$5:$A$44,0))),"المنطقة غير معروفة",IF(K2682&lt;0,"الخصم أكبر من قيمة الطلب",IF(I2682&amp;""="","اكتب الحالة","")))))</f>
        <v/>
      </c>
    </row>
    <row r="2683">
      <c r="A2683" s="17" t="n"/>
      <c r="B2683" s="5" t="n"/>
      <c r="C2683" s="5" t="n"/>
      <c r="D2683" s="13" t="n"/>
      <c r="E2683" s="5" t="n"/>
      <c r="F2683" s="5" t="n"/>
      <c r="G2683" s="15" t="n"/>
      <c r="H2683" s="14" t="n"/>
      <c r="I2683" s="5" t="n"/>
      <c r="J2683" s="6">
        <f>IF(AND(B2683&amp;""="",F2683&amp;""=""),"",IFERROR(INDEX('المنتجات'!$B$5:$B$204,MATCH($F2683,'المنتجات'!$A$5:$A$204,0))&amp;"",""))</f>
        <v/>
      </c>
      <c r="K2683" s="18">
        <f>IF(AND(B2683&amp;""="",F2683&amp;""=""),"",IFERROR(INDEX('المنتجات'!$D$5:$D$204,MATCH($F2683,'المنتجات'!$A$5:$A$204,0))*G2683-H2683,0))</f>
        <v/>
      </c>
      <c r="L2683" s="18">
        <f>IF(AND(B2683&amp;""="",F2683&amp;""=""),"",IF(I2683="تم التسليم",IFERROR(INDEX('المحافظات'!$B$5:$B$44,MATCH($E2683,'المحافظات'!$A$5:$A$44,0)),0),0))</f>
        <v/>
      </c>
      <c r="M2683" s="18">
        <f>IF(AND(B2683&amp;""="",F2683&amp;""=""),"",IFERROR(INDEX('المنتجات'!$C$5:$C$204,MATCH($F2683,'المنتجات'!$A$5:$A$204,0))*G2683,0))</f>
        <v/>
      </c>
      <c r="N2683" s="18">
        <f>IF(AND(B2683&amp;""="",F2683&amp;""=""),"",IF(I2683="تم التسليم",IFERROR(INDEX('المحافظات'!$C$5:$C$44,MATCH($E2683,'المحافظات'!$A$5:$A$44,0)),0),IF(I2683="مرتجع",IFERROR(INDEX('المحافظات'!$D$5:$D$44,MATCH($E2683,'المحافظات'!$A$5:$A$44,0)),0),0)))</f>
        <v/>
      </c>
      <c r="O2683" s="18">
        <f>IF(AND(B2683&amp;""="",F2683&amp;""=""),"",IF(I2683="تم التسليم",K2683+L2683-M2683-N2683,IF(I2683="مرتجع",-N2683,IF(I2683="ملغي",0,""))))</f>
        <v/>
      </c>
      <c r="P2683" s="6">
        <f>IF(AND(B2683&amp;""="",F2683&amp;""=""),"",IF(NOT(ISNUMBER(MATCH(F2683,'المنتجات'!$A$5:$A$204,0))),"كود المنتج غير معروف",IF(NOT(ISNUMBER(MATCH(E2683,'المحافظات'!$A$5:$A$44,0))),"المنطقة غير معروفة",IF(K2683&lt;0,"الخصم أكبر من قيمة الطلب",IF(I2683&amp;""="","اكتب الحالة","")))))</f>
        <v/>
      </c>
    </row>
    <row r="2684">
      <c r="A2684" s="17" t="n"/>
      <c r="B2684" s="5" t="n"/>
      <c r="C2684" s="5" t="n"/>
      <c r="D2684" s="13" t="n"/>
      <c r="E2684" s="5" t="n"/>
      <c r="F2684" s="5" t="n"/>
      <c r="G2684" s="15" t="n"/>
      <c r="H2684" s="14" t="n"/>
      <c r="I2684" s="5" t="n"/>
      <c r="J2684" s="6">
        <f>IF(AND(B2684&amp;""="",F2684&amp;""=""),"",IFERROR(INDEX('المنتجات'!$B$5:$B$204,MATCH($F2684,'المنتجات'!$A$5:$A$204,0))&amp;"",""))</f>
        <v/>
      </c>
      <c r="K2684" s="18">
        <f>IF(AND(B2684&amp;""="",F2684&amp;""=""),"",IFERROR(INDEX('المنتجات'!$D$5:$D$204,MATCH($F2684,'المنتجات'!$A$5:$A$204,0))*G2684-H2684,0))</f>
        <v/>
      </c>
      <c r="L2684" s="18">
        <f>IF(AND(B2684&amp;""="",F2684&amp;""=""),"",IF(I2684="تم التسليم",IFERROR(INDEX('المحافظات'!$B$5:$B$44,MATCH($E2684,'المحافظات'!$A$5:$A$44,0)),0),0))</f>
        <v/>
      </c>
      <c r="M2684" s="18">
        <f>IF(AND(B2684&amp;""="",F2684&amp;""=""),"",IFERROR(INDEX('المنتجات'!$C$5:$C$204,MATCH($F2684,'المنتجات'!$A$5:$A$204,0))*G2684,0))</f>
        <v/>
      </c>
      <c r="N2684" s="18">
        <f>IF(AND(B2684&amp;""="",F2684&amp;""=""),"",IF(I2684="تم التسليم",IFERROR(INDEX('المحافظات'!$C$5:$C$44,MATCH($E2684,'المحافظات'!$A$5:$A$44,0)),0),IF(I2684="مرتجع",IFERROR(INDEX('المحافظات'!$D$5:$D$44,MATCH($E2684,'المحافظات'!$A$5:$A$44,0)),0),0)))</f>
        <v/>
      </c>
      <c r="O2684" s="18">
        <f>IF(AND(B2684&amp;""="",F2684&amp;""=""),"",IF(I2684="تم التسليم",K2684+L2684-M2684-N2684,IF(I2684="مرتجع",-N2684,IF(I2684="ملغي",0,""))))</f>
        <v/>
      </c>
      <c r="P2684" s="6">
        <f>IF(AND(B2684&amp;""="",F2684&amp;""=""),"",IF(NOT(ISNUMBER(MATCH(F2684,'المنتجات'!$A$5:$A$204,0))),"كود المنتج غير معروف",IF(NOT(ISNUMBER(MATCH(E2684,'المحافظات'!$A$5:$A$44,0))),"المنطقة غير معروفة",IF(K2684&lt;0,"الخصم أكبر من قيمة الطلب",IF(I2684&amp;""="","اكتب الحالة","")))))</f>
        <v/>
      </c>
    </row>
    <row r="2685">
      <c r="A2685" s="17" t="n"/>
      <c r="B2685" s="5" t="n"/>
      <c r="C2685" s="5" t="n"/>
      <c r="D2685" s="13" t="n"/>
      <c r="E2685" s="5" t="n"/>
      <c r="F2685" s="5" t="n"/>
      <c r="G2685" s="15" t="n"/>
      <c r="H2685" s="14" t="n"/>
      <c r="I2685" s="5" t="n"/>
      <c r="J2685" s="6">
        <f>IF(AND(B2685&amp;""="",F2685&amp;""=""),"",IFERROR(INDEX('المنتجات'!$B$5:$B$204,MATCH($F2685,'المنتجات'!$A$5:$A$204,0))&amp;"",""))</f>
        <v/>
      </c>
      <c r="K2685" s="18">
        <f>IF(AND(B2685&amp;""="",F2685&amp;""=""),"",IFERROR(INDEX('المنتجات'!$D$5:$D$204,MATCH($F2685,'المنتجات'!$A$5:$A$204,0))*G2685-H2685,0))</f>
        <v/>
      </c>
      <c r="L2685" s="18">
        <f>IF(AND(B2685&amp;""="",F2685&amp;""=""),"",IF(I2685="تم التسليم",IFERROR(INDEX('المحافظات'!$B$5:$B$44,MATCH($E2685,'المحافظات'!$A$5:$A$44,0)),0),0))</f>
        <v/>
      </c>
      <c r="M2685" s="18">
        <f>IF(AND(B2685&amp;""="",F2685&amp;""=""),"",IFERROR(INDEX('المنتجات'!$C$5:$C$204,MATCH($F2685,'المنتجات'!$A$5:$A$204,0))*G2685,0))</f>
        <v/>
      </c>
      <c r="N2685" s="18">
        <f>IF(AND(B2685&amp;""="",F2685&amp;""=""),"",IF(I2685="تم التسليم",IFERROR(INDEX('المحافظات'!$C$5:$C$44,MATCH($E2685,'المحافظات'!$A$5:$A$44,0)),0),IF(I2685="مرتجع",IFERROR(INDEX('المحافظات'!$D$5:$D$44,MATCH($E2685,'المحافظات'!$A$5:$A$44,0)),0),0)))</f>
        <v/>
      </c>
      <c r="O2685" s="18">
        <f>IF(AND(B2685&amp;""="",F2685&amp;""=""),"",IF(I2685="تم التسليم",K2685+L2685-M2685-N2685,IF(I2685="مرتجع",-N2685,IF(I2685="ملغي",0,""))))</f>
        <v/>
      </c>
      <c r="P2685" s="6">
        <f>IF(AND(B2685&amp;""="",F2685&amp;""=""),"",IF(NOT(ISNUMBER(MATCH(F2685,'المنتجات'!$A$5:$A$204,0))),"كود المنتج غير معروف",IF(NOT(ISNUMBER(MATCH(E2685,'المحافظات'!$A$5:$A$44,0))),"المنطقة غير معروفة",IF(K2685&lt;0,"الخصم أكبر من قيمة الطلب",IF(I2685&amp;""="","اكتب الحالة","")))))</f>
        <v/>
      </c>
    </row>
    <row r="2686">
      <c r="A2686" s="17" t="n"/>
      <c r="B2686" s="5" t="n"/>
      <c r="C2686" s="5" t="n"/>
      <c r="D2686" s="13" t="n"/>
      <c r="E2686" s="5" t="n"/>
      <c r="F2686" s="5" t="n"/>
      <c r="G2686" s="15" t="n"/>
      <c r="H2686" s="14" t="n"/>
      <c r="I2686" s="5" t="n"/>
      <c r="J2686" s="6">
        <f>IF(AND(B2686&amp;""="",F2686&amp;""=""),"",IFERROR(INDEX('المنتجات'!$B$5:$B$204,MATCH($F2686,'المنتجات'!$A$5:$A$204,0))&amp;"",""))</f>
        <v/>
      </c>
      <c r="K2686" s="18">
        <f>IF(AND(B2686&amp;""="",F2686&amp;""=""),"",IFERROR(INDEX('المنتجات'!$D$5:$D$204,MATCH($F2686,'المنتجات'!$A$5:$A$204,0))*G2686-H2686,0))</f>
        <v/>
      </c>
      <c r="L2686" s="18">
        <f>IF(AND(B2686&amp;""="",F2686&amp;""=""),"",IF(I2686="تم التسليم",IFERROR(INDEX('المحافظات'!$B$5:$B$44,MATCH($E2686,'المحافظات'!$A$5:$A$44,0)),0),0))</f>
        <v/>
      </c>
      <c r="M2686" s="18">
        <f>IF(AND(B2686&amp;""="",F2686&amp;""=""),"",IFERROR(INDEX('المنتجات'!$C$5:$C$204,MATCH($F2686,'المنتجات'!$A$5:$A$204,0))*G2686,0))</f>
        <v/>
      </c>
      <c r="N2686" s="18">
        <f>IF(AND(B2686&amp;""="",F2686&amp;""=""),"",IF(I2686="تم التسليم",IFERROR(INDEX('المحافظات'!$C$5:$C$44,MATCH($E2686,'المحافظات'!$A$5:$A$44,0)),0),IF(I2686="مرتجع",IFERROR(INDEX('المحافظات'!$D$5:$D$44,MATCH($E2686,'المحافظات'!$A$5:$A$44,0)),0),0)))</f>
        <v/>
      </c>
      <c r="O2686" s="18">
        <f>IF(AND(B2686&amp;""="",F2686&amp;""=""),"",IF(I2686="تم التسليم",K2686+L2686-M2686-N2686,IF(I2686="مرتجع",-N2686,IF(I2686="ملغي",0,""))))</f>
        <v/>
      </c>
      <c r="P2686" s="6">
        <f>IF(AND(B2686&amp;""="",F2686&amp;""=""),"",IF(NOT(ISNUMBER(MATCH(F2686,'المنتجات'!$A$5:$A$204,0))),"كود المنتج غير معروف",IF(NOT(ISNUMBER(MATCH(E2686,'المحافظات'!$A$5:$A$44,0))),"المنطقة غير معروفة",IF(K2686&lt;0,"الخصم أكبر من قيمة الطلب",IF(I2686&amp;""="","اكتب الحالة","")))))</f>
        <v/>
      </c>
    </row>
    <row r="2687">
      <c r="A2687" s="17" t="n"/>
      <c r="B2687" s="5" t="n"/>
      <c r="C2687" s="5" t="n"/>
      <c r="D2687" s="13" t="n"/>
      <c r="E2687" s="5" t="n"/>
      <c r="F2687" s="5" t="n"/>
      <c r="G2687" s="15" t="n"/>
      <c r="H2687" s="14" t="n"/>
      <c r="I2687" s="5" t="n"/>
      <c r="J2687" s="6">
        <f>IF(AND(B2687&amp;""="",F2687&amp;""=""),"",IFERROR(INDEX('المنتجات'!$B$5:$B$204,MATCH($F2687,'المنتجات'!$A$5:$A$204,0))&amp;"",""))</f>
        <v/>
      </c>
      <c r="K2687" s="18">
        <f>IF(AND(B2687&amp;""="",F2687&amp;""=""),"",IFERROR(INDEX('المنتجات'!$D$5:$D$204,MATCH($F2687,'المنتجات'!$A$5:$A$204,0))*G2687-H2687,0))</f>
        <v/>
      </c>
      <c r="L2687" s="18">
        <f>IF(AND(B2687&amp;""="",F2687&amp;""=""),"",IF(I2687="تم التسليم",IFERROR(INDEX('المحافظات'!$B$5:$B$44,MATCH($E2687,'المحافظات'!$A$5:$A$44,0)),0),0))</f>
        <v/>
      </c>
      <c r="M2687" s="18">
        <f>IF(AND(B2687&amp;""="",F2687&amp;""=""),"",IFERROR(INDEX('المنتجات'!$C$5:$C$204,MATCH($F2687,'المنتجات'!$A$5:$A$204,0))*G2687,0))</f>
        <v/>
      </c>
      <c r="N2687" s="18">
        <f>IF(AND(B2687&amp;""="",F2687&amp;""=""),"",IF(I2687="تم التسليم",IFERROR(INDEX('المحافظات'!$C$5:$C$44,MATCH($E2687,'المحافظات'!$A$5:$A$44,0)),0),IF(I2687="مرتجع",IFERROR(INDEX('المحافظات'!$D$5:$D$44,MATCH($E2687,'المحافظات'!$A$5:$A$44,0)),0),0)))</f>
        <v/>
      </c>
      <c r="O2687" s="18">
        <f>IF(AND(B2687&amp;""="",F2687&amp;""=""),"",IF(I2687="تم التسليم",K2687+L2687-M2687-N2687,IF(I2687="مرتجع",-N2687,IF(I2687="ملغي",0,""))))</f>
        <v/>
      </c>
      <c r="P2687" s="6">
        <f>IF(AND(B2687&amp;""="",F2687&amp;""=""),"",IF(NOT(ISNUMBER(MATCH(F2687,'المنتجات'!$A$5:$A$204,0))),"كود المنتج غير معروف",IF(NOT(ISNUMBER(MATCH(E2687,'المحافظات'!$A$5:$A$44,0))),"المنطقة غير معروفة",IF(K2687&lt;0,"الخصم أكبر من قيمة الطلب",IF(I2687&amp;""="","اكتب الحالة","")))))</f>
        <v/>
      </c>
    </row>
    <row r="2688">
      <c r="A2688" s="17" t="n"/>
      <c r="B2688" s="5" t="n"/>
      <c r="C2688" s="5" t="n"/>
      <c r="D2688" s="13" t="n"/>
      <c r="E2688" s="5" t="n"/>
      <c r="F2688" s="5" t="n"/>
      <c r="G2688" s="15" t="n"/>
      <c r="H2688" s="14" t="n"/>
      <c r="I2688" s="5" t="n"/>
      <c r="J2688" s="6">
        <f>IF(AND(B2688&amp;""="",F2688&amp;""=""),"",IFERROR(INDEX('المنتجات'!$B$5:$B$204,MATCH($F2688,'المنتجات'!$A$5:$A$204,0))&amp;"",""))</f>
        <v/>
      </c>
      <c r="K2688" s="18">
        <f>IF(AND(B2688&amp;""="",F2688&amp;""=""),"",IFERROR(INDEX('المنتجات'!$D$5:$D$204,MATCH($F2688,'المنتجات'!$A$5:$A$204,0))*G2688-H2688,0))</f>
        <v/>
      </c>
      <c r="L2688" s="18">
        <f>IF(AND(B2688&amp;""="",F2688&amp;""=""),"",IF(I2688="تم التسليم",IFERROR(INDEX('المحافظات'!$B$5:$B$44,MATCH($E2688,'المحافظات'!$A$5:$A$44,0)),0),0))</f>
        <v/>
      </c>
      <c r="M2688" s="18">
        <f>IF(AND(B2688&amp;""="",F2688&amp;""=""),"",IFERROR(INDEX('المنتجات'!$C$5:$C$204,MATCH($F2688,'المنتجات'!$A$5:$A$204,0))*G2688,0))</f>
        <v/>
      </c>
      <c r="N2688" s="18">
        <f>IF(AND(B2688&amp;""="",F2688&amp;""=""),"",IF(I2688="تم التسليم",IFERROR(INDEX('المحافظات'!$C$5:$C$44,MATCH($E2688,'المحافظات'!$A$5:$A$44,0)),0),IF(I2688="مرتجع",IFERROR(INDEX('المحافظات'!$D$5:$D$44,MATCH($E2688,'المحافظات'!$A$5:$A$44,0)),0),0)))</f>
        <v/>
      </c>
      <c r="O2688" s="18">
        <f>IF(AND(B2688&amp;""="",F2688&amp;""=""),"",IF(I2688="تم التسليم",K2688+L2688-M2688-N2688,IF(I2688="مرتجع",-N2688,IF(I2688="ملغي",0,""))))</f>
        <v/>
      </c>
      <c r="P2688" s="6">
        <f>IF(AND(B2688&amp;""="",F2688&amp;""=""),"",IF(NOT(ISNUMBER(MATCH(F2688,'المنتجات'!$A$5:$A$204,0))),"كود المنتج غير معروف",IF(NOT(ISNUMBER(MATCH(E2688,'المحافظات'!$A$5:$A$44,0))),"المنطقة غير معروفة",IF(K2688&lt;0,"الخصم أكبر من قيمة الطلب",IF(I2688&amp;""="","اكتب الحالة","")))))</f>
        <v/>
      </c>
    </row>
    <row r="2689">
      <c r="A2689" s="17" t="n"/>
      <c r="B2689" s="5" t="n"/>
      <c r="C2689" s="5" t="n"/>
      <c r="D2689" s="13" t="n"/>
      <c r="E2689" s="5" t="n"/>
      <c r="F2689" s="5" t="n"/>
      <c r="G2689" s="15" t="n"/>
      <c r="H2689" s="14" t="n"/>
      <c r="I2689" s="5" t="n"/>
      <c r="J2689" s="6">
        <f>IF(AND(B2689&amp;""="",F2689&amp;""=""),"",IFERROR(INDEX('المنتجات'!$B$5:$B$204,MATCH($F2689,'المنتجات'!$A$5:$A$204,0))&amp;"",""))</f>
        <v/>
      </c>
      <c r="K2689" s="18">
        <f>IF(AND(B2689&amp;""="",F2689&amp;""=""),"",IFERROR(INDEX('المنتجات'!$D$5:$D$204,MATCH($F2689,'المنتجات'!$A$5:$A$204,0))*G2689-H2689,0))</f>
        <v/>
      </c>
      <c r="L2689" s="18">
        <f>IF(AND(B2689&amp;""="",F2689&amp;""=""),"",IF(I2689="تم التسليم",IFERROR(INDEX('المحافظات'!$B$5:$B$44,MATCH($E2689,'المحافظات'!$A$5:$A$44,0)),0),0))</f>
        <v/>
      </c>
      <c r="M2689" s="18">
        <f>IF(AND(B2689&amp;""="",F2689&amp;""=""),"",IFERROR(INDEX('المنتجات'!$C$5:$C$204,MATCH($F2689,'المنتجات'!$A$5:$A$204,0))*G2689,0))</f>
        <v/>
      </c>
      <c r="N2689" s="18">
        <f>IF(AND(B2689&amp;""="",F2689&amp;""=""),"",IF(I2689="تم التسليم",IFERROR(INDEX('المحافظات'!$C$5:$C$44,MATCH($E2689,'المحافظات'!$A$5:$A$44,0)),0),IF(I2689="مرتجع",IFERROR(INDEX('المحافظات'!$D$5:$D$44,MATCH($E2689,'المحافظات'!$A$5:$A$44,0)),0),0)))</f>
        <v/>
      </c>
      <c r="O2689" s="18">
        <f>IF(AND(B2689&amp;""="",F2689&amp;""=""),"",IF(I2689="تم التسليم",K2689+L2689-M2689-N2689,IF(I2689="مرتجع",-N2689,IF(I2689="ملغي",0,""))))</f>
        <v/>
      </c>
      <c r="P2689" s="6">
        <f>IF(AND(B2689&amp;""="",F2689&amp;""=""),"",IF(NOT(ISNUMBER(MATCH(F2689,'المنتجات'!$A$5:$A$204,0))),"كود المنتج غير معروف",IF(NOT(ISNUMBER(MATCH(E2689,'المحافظات'!$A$5:$A$44,0))),"المنطقة غير معروفة",IF(K2689&lt;0,"الخصم أكبر من قيمة الطلب",IF(I2689&amp;""="","اكتب الحالة","")))))</f>
        <v/>
      </c>
    </row>
    <row r="2690">
      <c r="A2690" s="17" t="n"/>
      <c r="B2690" s="5" t="n"/>
      <c r="C2690" s="5" t="n"/>
      <c r="D2690" s="13" t="n"/>
      <c r="E2690" s="5" t="n"/>
      <c r="F2690" s="5" t="n"/>
      <c r="G2690" s="15" t="n"/>
      <c r="H2690" s="14" t="n"/>
      <c r="I2690" s="5" t="n"/>
      <c r="J2690" s="6">
        <f>IF(AND(B2690&amp;""="",F2690&amp;""=""),"",IFERROR(INDEX('المنتجات'!$B$5:$B$204,MATCH($F2690,'المنتجات'!$A$5:$A$204,0))&amp;"",""))</f>
        <v/>
      </c>
      <c r="K2690" s="18">
        <f>IF(AND(B2690&amp;""="",F2690&amp;""=""),"",IFERROR(INDEX('المنتجات'!$D$5:$D$204,MATCH($F2690,'المنتجات'!$A$5:$A$204,0))*G2690-H2690,0))</f>
        <v/>
      </c>
      <c r="L2690" s="18">
        <f>IF(AND(B2690&amp;""="",F2690&amp;""=""),"",IF(I2690="تم التسليم",IFERROR(INDEX('المحافظات'!$B$5:$B$44,MATCH($E2690,'المحافظات'!$A$5:$A$44,0)),0),0))</f>
        <v/>
      </c>
      <c r="M2690" s="18">
        <f>IF(AND(B2690&amp;""="",F2690&amp;""=""),"",IFERROR(INDEX('المنتجات'!$C$5:$C$204,MATCH($F2690,'المنتجات'!$A$5:$A$204,0))*G2690,0))</f>
        <v/>
      </c>
      <c r="N2690" s="18">
        <f>IF(AND(B2690&amp;""="",F2690&amp;""=""),"",IF(I2690="تم التسليم",IFERROR(INDEX('المحافظات'!$C$5:$C$44,MATCH($E2690,'المحافظات'!$A$5:$A$44,0)),0),IF(I2690="مرتجع",IFERROR(INDEX('المحافظات'!$D$5:$D$44,MATCH($E2690,'المحافظات'!$A$5:$A$44,0)),0),0)))</f>
        <v/>
      </c>
      <c r="O2690" s="18">
        <f>IF(AND(B2690&amp;""="",F2690&amp;""=""),"",IF(I2690="تم التسليم",K2690+L2690-M2690-N2690,IF(I2690="مرتجع",-N2690,IF(I2690="ملغي",0,""))))</f>
        <v/>
      </c>
      <c r="P2690" s="6">
        <f>IF(AND(B2690&amp;""="",F2690&amp;""=""),"",IF(NOT(ISNUMBER(MATCH(F2690,'المنتجات'!$A$5:$A$204,0))),"كود المنتج غير معروف",IF(NOT(ISNUMBER(MATCH(E2690,'المحافظات'!$A$5:$A$44,0))),"المنطقة غير معروفة",IF(K2690&lt;0,"الخصم أكبر من قيمة الطلب",IF(I2690&amp;""="","اكتب الحالة","")))))</f>
        <v/>
      </c>
    </row>
    <row r="2691">
      <c r="A2691" s="17" t="n"/>
      <c r="B2691" s="5" t="n"/>
      <c r="C2691" s="5" t="n"/>
      <c r="D2691" s="13" t="n"/>
      <c r="E2691" s="5" t="n"/>
      <c r="F2691" s="5" t="n"/>
      <c r="G2691" s="15" t="n"/>
      <c r="H2691" s="14" t="n"/>
      <c r="I2691" s="5" t="n"/>
      <c r="J2691" s="6">
        <f>IF(AND(B2691&amp;""="",F2691&amp;""=""),"",IFERROR(INDEX('المنتجات'!$B$5:$B$204,MATCH($F2691,'المنتجات'!$A$5:$A$204,0))&amp;"",""))</f>
        <v/>
      </c>
      <c r="K2691" s="18">
        <f>IF(AND(B2691&amp;""="",F2691&amp;""=""),"",IFERROR(INDEX('المنتجات'!$D$5:$D$204,MATCH($F2691,'المنتجات'!$A$5:$A$204,0))*G2691-H2691,0))</f>
        <v/>
      </c>
      <c r="L2691" s="18">
        <f>IF(AND(B2691&amp;""="",F2691&amp;""=""),"",IF(I2691="تم التسليم",IFERROR(INDEX('المحافظات'!$B$5:$B$44,MATCH($E2691,'المحافظات'!$A$5:$A$44,0)),0),0))</f>
        <v/>
      </c>
      <c r="M2691" s="18">
        <f>IF(AND(B2691&amp;""="",F2691&amp;""=""),"",IFERROR(INDEX('المنتجات'!$C$5:$C$204,MATCH($F2691,'المنتجات'!$A$5:$A$204,0))*G2691,0))</f>
        <v/>
      </c>
      <c r="N2691" s="18">
        <f>IF(AND(B2691&amp;""="",F2691&amp;""=""),"",IF(I2691="تم التسليم",IFERROR(INDEX('المحافظات'!$C$5:$C$44,MATCH($E2691,'المحافظات'!$A$5:$A$44,0)),0),IF(I2691="مرتجع",IFERROR(INDEX('المحافظات'!$D$5:$D$44,MATCH($E2691,'المحافظات'!$A$5:$A$44,0)),0),0)))</f>
        <v/>
      </c>
      <c r="O2691" s="18">
        <f>IF(AND(B2691&amp;""="",F2691&amp;""=""),"",IF(I2691="تم التسليم",K2691+L2691-M2691-N2691,IF(I2691="مرتجع",-N2691,IF(I2691="ملغي",0,""))))</f>
        <v/>
      </c>
      <c r="P2691" s="6">
        <f>IF(AND(B2691&amp;""="",F2691&amp;""=""),"",IF(NOT(ISNUMBER(MATCH(F2691,'المنتجات'!$A$5:$A$204,0))),"كود المنتج غير معروف",IF(NOT(ISNUMBER(MATCH(E2691,'المحافظات'!$A$5:$A$44,0))),"المنطقة غير معروفة",IF(K2691&lt;0,"الخصم أكبر من قيمة الطلب",IF(I2691&amp;""="","اكتب الحالة","")))))</f>
        <v/>
      </c>
    </row>
    <row r="2692">
      <c r="A2692" s="17" t="n"/>
      <c r="B2692" s="5" t="n"/>
      <c r="C2692" s="5" t="n"/>
      <c r="D2692" s="13" t="n"/>
      <c r="E2692" s="5" t="n"/>
      <c r="F2692" s="5" t="n"/>
      <c r="G2692" s="15" t="n"/>
      <c r="H2692" s="14" t="n"/>
      <c r="I2692" s="5" t="n"/>
      <c r="J2692" s="6">
        <f>IF(AND(B2692&amp;""="",F2692&amp;""=""),"",IFERROR(INDEX('المنتجات'!$B$5:$B$204,MATCH($F2692,'المنتجات'!$A$5:$A$204,0))&amp;"",""))</f>
        <v/>
      </c>
      <c r="K2692" s="18">
        <f>IF(AND(B2692&amp;""="",F2692&amp;""=""),"",IFERROR(INDEX('المنتجات'!$D$5:$D$204,MATCH($F2692,'المنتجات'!$A$5:$A$204,0))*G2692-H2692,0))</f>
        <v/>
      </c>
      <c r="L2692" s="18">
        <f>IF(AND(B2692&amp;""="",F2692&amp;""=""),"",IF(I2692="تم التسليم",IFERROR(INDEX('المحافظات'!$B$5:$B$44,MATCH($E2692,'المحافظات'!$A$5:$A$44,0)),0),0))</f>
        <v/>
      </c>
      <c r="M2692" s="18">
        <f>IF(AND(B2692&amp;""="",F2692&amp;""=""),"",IFERROR(INDEX('المنتجات'!$C$5:$C$204,MATCH($F2692,'المنتجات'!$A$5:$A$204,0))*G2692,0))</f>
        <v/>
      </c>
      <c r="N2692" s="18">
        <f>IF(AND(B2692&amp;""="",F2692&amp;""=""),"",IF(I2692="تم التسليم",IFERROR(INDEX('المحافظات'!$C$5:$C$44,MATCH($E2692,'المحافظات'!$A$5:$A$44,0)),0),IF(I2692="مرتجع",IFERROR(INDEX('المحافظات'!$D$5:$D$44,MATCH($E2692,'المحافظات'!$A$5:$A$44,0)),0),0)))</f>
        <v/>
      </c>
      <c r="O2692" s="18">
        <f>IF(AND(B2692&amp;""="",F2692&amp;""=""),"",IF(I2692="تم التسليم",K2692+L2692-M2692-N2692,IF(I2692="مرتجع",-N2692,IF(I2692="ملغي",0,""))))</f>
        <v/>
      </c>
      <c r="P2692" s="6">
        <f>IF(AND(B2692&amp;""="",F2692&amp;""=""),"",IF(NOT(ISNUMBER(MATCH(F2692,'المنتجات'!$A$5:$A$204,0))),"كود المنتج غير معروف",IF(NOT(ISNUMBER(MATCH(E2692,'المحافظات'!$A$5:$A$44,0))),"المنطقة غير معروفة",IF(K2692&lt;0,"الخصم أكبر من قيمة الطلب",IF(I2692&amp;""="","اكتب الحالة","")))))</f>
        <v/>
      </c>
    </row>
    <row r="2693">
      <c r="A2693" s="17" t="n"/>
      <c r="B2693" s="5" t="n"/>
      <c r="C2693" s="5" t="n"/>
      <c r="D2693" s="13" t="n"/>
      <c r="E2693" s="5" t="n"/>
      <c r="F2693" s="5" t="n"/>
      <c r="G2693" s="15" t="n"/>
      <c r="H2693" s="14" t="n"/>
      <c r="I2693" s="5" t="n"/>
      <c r="J2693" s="6">
        <f>IF(AND(B2693&amp;""="",F2693&amp;""=""),"",IFERROR(INDEX('المنتجات'!$B$5:$B$204,MATCH($F2693,'المنتجات'!$A$5:$A$204,0))&amp;"",""))</f>
        <v/>
      </c>
      <c r="K2693" s="18">
        <f>IF(AND(B2693&amp;""="",F2693&amp;""=""),"",IFERROR(INDEX('المنتجات'!$D$5:$D$204,MATCH($F2693,'المنتجات'!$A$5:$A$204,0))*G2693-H2693,0))</f>
        <v/>
      </c>
      <c r="L2693" s="18">
        <f>IF(AND(B2693&amp;""="",F2693&amp;""=""),"",IF(I2693="تم التسليم",IFERROR(INDEX('المحافظات'!$B$5:$B$44,MATCH($E2693,'المحافظات'!$A$5:$A$44,0)),0),0))</f>
        <v/>
      </c>
      <c r="M2693" s="18">
        <f>IF(AND(B2693&amp;""="",F2693&amp;""=""),"",IFERROR(INDEX('المنتجات'!$C$5:$C$204,MATCH($F2693,'المنتجات'!$A$5:$A$204,0))*G2693,0))</f>
        <v/>
      </c>
      <c r="N2693" s="18">
        <f>IF(AND(B2693&amp;""="",F2693&amp;""=""),"",IF(I2693="تم التسليم",IFERROR(INDEX('المحافظات'!$C$5:$C$44,MATCH($E2693,'المحافظات'!$A$5:$A$44,0)),0),IF(I2693="مرتجع",IFERROR(INDEX('المحافظات'!$D$5:$D$44,MATCH($E2693,'المحافظات'!$A$5:$A$44,0)),0),0)))</f>
        <v/>
      </c>
      <c r="O2693" s="18">
        <f>IF(AND(B2693&amp;""="",F2693&amp;""=""),"",IF(I2693="تم التسليم",K2693+L2693-M2693-N2693,IF(I2693="مرتجع",-N2693,IF(I2693="ملغي",0,""))))</f>
        <v/>
      </c>
      <c r="P2693" s="6">
        <f>IF(AND(B2693&amp;""="",F2693&amp;""=""),"",IF(NOT(ISNUMBER(MATCH(F2693,'المنتجات'!$A$5:$A$204,0))),"كود المنتج غير معروف",IF(NOT(ISNUMBER(MATCH(E2693,'المحافظات'!$A$5:$A$44,0))),"المنطقة غير معروفة",IF(K2693&lt;0,"الخصم أكبر من قيمة الطلب",IF(I2693&amp;""="","اكتب الحالة","")))))</f>
        <v/>
      </c>
    </row>
    <row r="2694">
      <c r="A2694" s="17" t="n"/>
      <c r="B2694" s="5" t="n"/>
      <c r="C2694" s="5" t="n"/>
      <c r="D2694" s="13" t="n"/>
      <c r="E2694" s="5" t="n"/>
      <c r="F2694" s="5" t="n"/>
      <c r="G2694" s="15" t="n"/>
      <c r="H2694" s="14" t="n"/>
      <c r="I2694" s="5" t="n"/>
      <c r="J2694" s="6">
        <f>IF(AND(B2694&amp;""="",F2694&amp;""=""),"",IFERROR(INDEX('المنتجات'!$B$5:$B$204,MATCH($F2694,'المنتجات'!$A$5:$A$204,0))&amp;"",""))</f>
        <v/>
      </c>
      <c r="K2694" s="18">
        <f>IF(AND(B2694&amp;""="",F2694&amp;""=""),"",IFERROR(INDEX('المنتجات'!$D$5:$D$204,MATCH($F2694,'المنتجات'!$A$5:$A$204,0))*G2694-H2694,0))</f>
        <v/>
      </c>
      <c r="L2694" s="18">
        <f>IF(AND(B2694&amp;""="",F2694&amp;""=""),"",IF(I2694="تم التسليم",IFERROR(INDEX('المحافظات'!$B$5:$B$44,MATCH($E2694,'المحافظات'!$A$5:$A$44,0)),0),0))</f>
        <v/>
      </c>
      <c r="M2694" s="18">
        <f>IF(AND(B2694&amp;""="",F2694&amp;""=""),"",IFERROR(INDEX('المنتجات'!$C$5:$C$204,MATCH($F2694,'المنتجات'!$A$5:$A$204,0))*G2694,0))</f>
        <v/>
      </c>
      <c r="N2694" s="18">
        <f>IF(AND(B2694&amp;""="",F2694&amp;""=""),"",IF(I2694="تم التسليم",IFERROR(INDEX('المحافظات'!$C$5:$C$44,MATCH($E2694,'المحافظات'!$A$5:$A$44,0)),0),IF(I2694="مرتجع",IFERROR(INDEX('المحافظات'!$D$5:$D$44,MATCH($E2694,'المحافظات'!$A$5:$A$44,0)),0),0)))</f>
        <v/>
      </c>
      <c r="O2694" s="18">
        <f>IF(AND(B2694&amp;""="",F2694&amp;""=""),"",IF(I2694="تم التسليم",K2694+L2694-M2694-N2694,IF(I2694="مرتجع",-N2694,IF(I2694="ملغي",0,""))))</f>
        <v/>
      </c>
      <c r="P2694" s="6">
        <f>IF(AND(B2694&amp;""="",F2694&amp;""=""),"",IF(NOT(ISNUMBER(MATCH(F2694,'المنتجات'!$A$5:$A$204,0))),"كود المنتج غير معروف",IF(NOT(ISNUMBER(MATCH(E2694,'المحافظات'!$A$5:$A$44,0))),"المنطقة غير معروفة",IF(K2694&lt;0,"الخصم أكبر من قيمة الطلب",IF(I2694&amp;""="","اكتب الحالة","")))))</f>
        <v/>
      </c>
    </row>
    <row r="2695">
      <c r="A2695" s="17" t="n"/>
      <c r="B2695" s="5" t="n"/>
      <c r="C2695" s="5" t="n"/>
      <c r="D2695" s="13" t="n"/>
      <c r="E2695" s="5" t="n"/>
      <c r="F2695" s="5" t="n"/>
      <c r="G2695" s="15" t="n"/>
      <c r="H2695" s="14" t="n"/>
      <c r="I2695" s="5" t="n"/>
      <c r="J2695" s="6">
        <f>IF(AND(B2695&amp;""="",F2695&amp;""=""),"",IFERROR(INDEX('المنتجات'!$B$5:$B$204,MATCH($F2695,'المنتجات'!$A$5:$A$204,0))&amp;"",""))</f>
        <v/>
      </c>
      <c r="K2695" s="18">
        <f>IF(AND(B2695&amp;""="",F2695&amp;""=""),"",IFERROR(INDEX('المنتجات'!$D$5:$D$204,MATCH($F2695,'المنتجات'!$A$5:$A$204,0))*G2695-H2695,0))</f>
        <v/>
      </c>
      <c r="L2695" s="18">
        <f>IF(AND(B2695&amp;""="",F2695&amp;""=""),"",IF(I2695="تم التسليم",IFERROR(INDEX('المحافظات'!$B$5:$B$44,MATCH($E2695,'المحافظات'!$A$5:$A$44,0)),0),0))</f>
        <v/>
      </c>
      <c r="M2695" s="18">
        <f>IF(AND(B2695&amp;""="",F2695&amp;""=""),"",IFERROR(INDEX('المنتجات'!$C$5:$C$204,MATCH($F2695,'المنتجات'!$A$5:$A$204,0))*G2695,0))</f>
        <v/>
      </c>
      <c r="N2695" s="18">
        <f>IF(AND(B2695&amp;""="",F2695&amp;""=""),"",IF(I2695="تم التسليم",IFERROR(INDEX('المحافظات'!$C$5:$C$44,MATCH($E2695,'المحافظات'!$A$5:$A$44,0)),0),IF(I2695="مرتجع",IFERROR(INDEX('المحافظات'!$D$5:$D$44,MATCH($E2695,'المحافظات'!$A$5:$A$44,0)),0),0)))</f>
        <v/>
      </c>
      <c r="O2695" s="18">
        <f>IF(AND(B2695&amp;""="",F2695&amp;""=""),"",IF(I2695="تم التسليم",K2695+L2695-M2695-N2695,IF(I2695="مرتجع",-N2695,IF(I2695="ملغي",0,""))))</f>
        <v/>
      </c>
      <c r="P2695" s="6">
        <f>IF(AND(B2695&amp;""="",F2695&amp;""=""),"",IF(NOT(ISNUMBER(MATCH(F2695,'المنتجات'!$A$5:$A$204,0))),"كود المنتج غير معروف",IF(NOT(ISNUMBER(MATCH(E2695,'المحافظات'!$A$5:$A$44,0))),"المنطقة غير معروفة",IF(K2695&lt;0,"الخصم أكبر من قيمة الطلب",IF(I2695&amp;""="","اكتب الحالة","")))))</f>
        <v/>
      </c>
    </row>
    <row r="2696">
      <c r="A2696" s="17" t="n"/>
      <c r="B2696" s="5" t="n"/>
      <c r="C2696" s="5" t="n"/>
      <c r="D2696" s="13" t="n"/>
      <c r="E2696" s="5" t="n"/>
      <c r="F2696" s="5" t="n"/>
      <c r="G2696" s="15" t="n"/>
      <c r="H2696" s="14" t="n"/>
      <c r="I2696" s="5" t="n"/>
      <c r="J2696" s="6">
        <f>IF(AND(B2696&amp;""="",F2696&amp;""=""),"",IFERROR(INDEX('المنتجات'!$B$5:$B$204,MATCH($F2696,'المنتجات'!$A$5:$A$204,0))&amp;"",""))</f>
        <v/>
      </c>
      <c r="K2696" s="18">
        <f>IF(AND(B2696&amp;""="",F2696&amp;""=""),"",IFERROR(INDEX('المنتجات'!$D$5:$D$204,MATCH($F2696,'المنتجات'!$A$5:$A$204,0))*G2696-H2696,0))</f>
        <v/>
      </c>
      <c r="L2696" s="18">
        <f>IF(AND(B2696&amp;""="",F2696&amp;""=""),"",IF(I2696="تم التسليم",IFERROR(INDEX('المحافظات'!$B$5:$B$44,MATCH($E2696,'المحافظات'!$A$5:$A$44,0)),0),0))</f>
        <v/>
      </c>
      <c r="M2696" s="18">
        <f>IF(AND(B2696&amp;""="",F2696&amp;""=""),"",IFERROR(INDEX('المنتجات'!$C$5:$C$204,MATCH($F2696,'المنتجات'!$A$5:$A$204,0))*G2696,0))</f>
        <v/>
      </c>
      <c r="N2696" s="18">
        <f>IF(AND(B2696&amp;""="",F2696&amp;""=""),"",IF(I2696="تم التسليم",IFERROR(INDEX('المحافظات'!$C$5:$C$44,MATCH($E2696,'المحافظات'!$A$5:$A$44,0)),0),IF(I2696="مرتجع",IFERROR(INDEX('المحافظات'!$D$5:$D$44,MATCH($E2696,'المحافظات'!$A$5:$A$44,0)),0),0)))</f>
        <v/>
      </c>
      <c r="O2696" s="18">
        <f>IF(AND(B2696&amp;""="",F2696&amp;""=""),"",IF(I2696="تم التسليم",K2696+L2696-M2696-N2696,IF(I2696="مرتجع",-N2696,IF(I2696="ملغي",0,""))))</f>
        <v/>
      </c>
      <c r="P2696" s="6">
        <f>IF(AND(B2696&amp;""="",F2696&amp;""=""),"",IF(NOT(ISNUMBER(MATCH(F2696,'المنتجات'!$A$5:$A$204,0))),"كود المنتج غير معروف",IF(NOT(ISNUMBER(MATCH(E2696,'المحافظات'!$A$5:$A$44,0))),"المنطقة غير معروفة",IF(K2696&lt;0,"الخصم أكبر من قيمة الطلب",IF(I2696&amp;""="","اكتب الحالة","")))))</f>
        <v/>
      </c>
    </row>
    <row r="2697">
      <c r="A2697" s="17" t="n"/>
      <c r="B2697" s="5" t="n"/>
      <c r="C2697" s="5" t="n"/>
      <c r="D2697" s="13" t="n"/>
      <c r="E2697" s="5" t="n"/>
      <c r="F2697" s="5" t="n"/>
      <c r="G2697" s="15" t="n"/>
      <c r="H2697" s="14" t="n"/>
      <c r="I2697" s="5" t="n"/>
      <c r="J2697" s="6">
        <f>IF(AND(B2697&amp;""="",F2697&amp;""=""),"",IFERROR(INDEX('المنتجات'!$B$5:$B$204,MATCH($F2697,'المنتجات'!$A$5:$A$204,0))&amp;"",""))</f>
        <v/>
      </c>
      <c r="K2697" s="18">
        <f>IF(AND(B2697&amp;""="",F2697&amp;""=""),"",IFERROR(INDEX('المنتجات'!$D$5:$D$204,MATCH($F2697,'المنتجات'!$A$5:$A$204,0))*G2697-H2697,0))</f>
        <v/>
      </c>
      <c r="L2697" s="18">
        <f>IF(AND(B2697&amp;""="",F2697&amp;""=""),"",IF(I2697="تم التسليم",IFERROR(INDEX('المحافظات'!$B$5:$B$44,MATCH($E2697,'المحافظات'!$A$5:$A$44,0)),0),0))</f>
        <v/>
      </c>
      <c r="M2697" s="18">
        <f>IF(AND(B2697&amp;""="",F2697&amp;""=""),"",IFERROR(INDEX('المنتجات'!$C$5:$C$204,MATCH($F2697,'المنتجات'!$A$5:$A$204,0))*G2697,0))</f>
        <v/>
      </c>
      <c r="N2697" s="18">
        <f>IF(AND(B2697&amp;""="",F2697&amp;""=""),"",IF(I2697="تم التسليم",IFERROR(INDEX('المحافظات'!$C$5:$C$44,MATCH($E2697,'المحافظات'!$A$5:$A$44,0)),0),IF(I2697="مرتجع",IFERROR(INDEX('المحافظات'!$D$5:$D$44,MATCH($E2697,'المحافظات'!$A$5:$A$44,0)),0),0)))</f>
        <v/>
      </c>
      <c r="O2697" s="18">
        <f>IF(AND(B2697&amp;""="",F2697&amp;""=""),"",IF(I2697="تم التسليم",K2697+L2697-M2697-N2697,IF(I2697="مرتجع",-N2697,IF(I2697="ملغي",0,""))))</f>
        <v/>
      </c>
      <c r="P2697" s="6">
        <f>IF(AND(B2697&amp;""="",F2697&amp;""=""),"",IF(NOT(ISNUMBER(MATCH(F2697,'المنتجات'!$A$5:$A$204,0))),"كود المنتج غير معروف",IF(NOT(ISNUMBER(MATCH(E2697,'المحافظات'!$A$5:$A$44,0))),"المنطقة غير معروفة",IF(K2697&lt;0,"الخصم أكبر من قيمة الطلب",IF(I2697&amp;""="","اكتب الحالة","")))))</f>
        <v/>
      </c>
    </row>
    <row r="2698">
      <c r="A2698" s="17" t="n"/>
      <c r="B2698" s="5" t="n"/>
      <c r="C2698" s="5" t="n"/>
      <c r="D2698" s="13" t="n"/>
      <c r="E2698" s="5" t="n"/>
      <c r="F2698" s="5" t="n"/>
      <c r="G2698" s="15" t="n"/>
      <c r="H2698" s="14" t="n"/>
      <c r="I2698" s="5" t="n"/>
      <c r="J2698" s="6">
        <f>IF(AND(B2698&amp;""="",F2698&amp;""=""),"",IFERROR(INDEX('المنتجات'!$B$5:$B$204,MATCH($F2698,'المنتجات'!$A$5:$A$204,0))&amp;"",""))</f>
        <v/>
      </c>
      <c r="K2698" s="18">
        <f>IF(AND(B2698&amp;""="",F2698&amp;""=""),"",IFERROR(INDEX('المنتجات'!$D$5:$D$204,MATCH($F2698,'المنتجات'!$A$5:$A$204,0))*G2698-H2698,0))</f>
        <v/>
      </c>
      <c r="L2698" s="18">
        <f>IF(AND(B2698&amp;""="",F2698&amp;""=""),"",IF(I2698="تم التسليم",IFERROR(INDEX('المحافظات'!$B$5:$B$44,MATCH($E2698,'المحافظات'!$A$5:$A$44,0)),0),0))</f>
        <v/>
      </c>
      <c r="M2698" s="18">
        <f>IF(AND(B2698&amp;""="",F2698&amp;""=""),"",IFERROR(INDEX('المنتجات'!$C$5:$C$204,MATCH($F2698,'المنتجات'!$A$5:$A$204,0))*G2698,0))</f>
        <v/>
      </c>
      <c r="N2698" s="18">
        <f>IF(AND(B2698&amp;""="",F2698&amp;""=""),"",IF(I2698="تم التسليم",IFERROR(INDEX('المحافظات'!$C$5:$C$44,MATCH($E2698,'المحافظات'!$A$5:$A$44,0)),0),IF(I2698="مرتجع",IFERROR(INDEX('المحافظات'!$D$5:$D$44,MATCH($E2698,'المحافظات'!$A$5:$A$44,0)),0),0)))</f>
        <v/>
      </c>
      <c r="O2698" s="18">
        <f>IF(AND(B2698&amp;""="",F2698&amp;""=""),"",IF(I2698="تم التسليم",K2698+L2698-M2698-N2698,IF(I2698="مرتجع",-N2698,IF(I2698="ملغي",0,""))))</f>
        <v/>
      </c>
      <c r="P2698" s="6">
        <f>IF(AND(B2698&amp;""="",F2698&amp;""=""),"",IF(NOT(ISNUMBER(MATCH(F2698,'المنتجات'!$A$5:$A$204,0))),"كود المنتج غير معروف",IF(NOT(ISNUMBER(MATCH(E2698,'المحافظات'!$A$5:$A$44,0))),"المنطقة غير معروفة",IF(K2698&lt;0,"الخصم أكبر من قيمة الطلب",IF(I2698&amp;""="","اكتب الحالة","")))))</f>
        <v/>
      </c>
    </row>
    <row r="2699">
      <c r="A2699" s="17" t="n"/>
      <c r="B2699" s="5" t="n"/>
      <c r="C2699" s="5" t="n"/>
      <c r="D2699" s="13" t="n"/>
      <c r="E2699" s="5" t="n"/>
      <c r="F2699" s="5" t="n"/>
      <c r="G2699" s="15" t="n"/>
      <c r="H2699" s="14" t="n"/>
      <c r="I2699" s="5" t="n"/>
      <c r="J2699" s="6">
        <f>IF(AND(B2699&amp;""="",F2699&amp;""=""),"",IFERROR(INDEX('المنتجات'!$B$5:$B$204,MATCH($F2699,'المنتجات'!$A$5:$A$204,0))&amp;"",""))</f>
        <v/>
      </c>
      <c r="K2699" s="18">
        <f>IF(AND(B2699&amp;""="",F2699&amp;""=""),"",IFERROR(INDEX('المنتجات'!$D$5:$D$204,MATCH($F2699,'المنتجات'!$A$5:$A$204,0))*G2699-H2699,0))</f>
        <v/>
      </c>
      <c r="L2699" s="18">
        <f>IF(AND(B2699&amp;""="",F2699&amp;""=""),"",IF(I2699="تم التسليم",IFERROR(INDEX('المحافظات'!$B$5:$B$44,MATCH($E2699,'المحافظات'!$A$5:$A$44,0)),0),0))</f>
        <v/>
      </c>
      <c r="M2699" s="18">
        <f>IF(AND(B2699&amp;""="",F2699&amp;""=""),"",IFERROR(INDEX('المنتجات'!$C$5:$C$204,MATCH($F2699,'المنتجات'!$A$5:$A$204,0))*G2699,0))</f>
        <v/>
      </c>
      <c r="N2699" s="18">
        <f>IF(AND(B2699&amp;""="",F2699&amp;""=""),"",IF(I2699="تم التسليم",IFERROR(INDEX('المحافظات'!$C$5:$C$44,MATCH($E2699,'المحافظات'!$A$5:$A$44,0)),0),IF(I2699="مرتجع",IFERROR(INDEX('المحافظات'!$D$5:$D$44,MATCH($E2699,'المحافظات'!$A$5:$A$44,0)),0),0)))</f>
        <v/>
      </c>
      <c r="O2699" s="18">
        <f>IF(AND(B2699&amp;""="",F2699&amp;""=""),"",IF(I2699="تم التسليم",K2699+L2699-M2699-N2699,IF(I2699="مرتجع",-N2699,IF(I2699="ملغي",0,""))))</f>
        <v/>
      </c>
      <c r="P2699" s="6">
        <f>IF(AND(B2699&amp;""="",F2699&amp;""=""),"",IF(NOT(ISNUMBER(MATCH(F2699,'المنتجات'!$A$5:$A$204,0))),"كود المنتج غير معروف",IF(NOT(ISNUMBER(MATCH(E2699,'المحافظات'!$A$5:$A$44,0))),"المنطقة غير معروفة",IF(K2699&lt;0,"الخصم أكبر من قيمة الطلب",IF(I2699&amp;""="","اكتب الحالة","")))))</f>
        <v/>
      </c>
    </row>
    <row r="2700">
      <c r="A2700" s="17" t="n"/>
      <c r="B2700" s="5" t="n"/>
      <c r="C2700" s="5" t="n"/>
      <c r="D2700" s="13" t="n"/>
      <c r="E2700" s="5" t="n"/>
      <c r="F2700" s="5" t="n"/>
      <c r="G2700" s="15" t="n"/>
      <c r="H2700" s="14" t="n"/>
      <c r="I2700" s="5" t="n"/>
      <c r="J2700" s="6">
        <f>IF(AND(B2700&amp;""="",F2700&amp;""=""),"",IFERROR(INDEX('المنتجات'!$B$5:$B$204,MATCH($F2700,'المنتجات'!$A$5:$A$204,0))&amp;"",""))</f>
        <v/>
      </c>
      <c r="K2700" s="18">
        <f>IF(AND(B2700&amp;""="",F2700&amp;""=""),"",IFERROR(INDEX('المنتجات'!$D$5:$D$204,MATCH($F2700,'المنتجات'!$A$5:$A$204,0))*G2700-H2700,0))</f>
        <v/>
      </c>
      <c r="L2700" s="18">
        <f>IF(AND(B2700&amp;""="",F2700&amp;""=""),"",IF(I2700="تم التسليم",IFERROR(INDEX('المحافظات'!$B$5:$B$44,MATCH($E2700,'المحافظات'!$A$5:$A$44,0)),0),0))</f>
        <v/>
      </c>
      <c r="M2700" s="18">
        <f>IF(AND(B2700&amp;""="",F2700&amp;""=""),"",IFERROR(INDEX('المنتجات'!$C$5:$C$204,MATCH($F2700,'المنتجات'!$A$5:$A$204,0))*G2700,0))</f>
        <v/>
      </c>
      <c r="N2700" s="18">
        <f>IF(AND(B2700&amp;""="",F2700&amp;""=""),"",IF(I2700="تم التسليم",IFERROR(INDEX('المحافظات'!$C$5:$C$44,MATCH($E2700,'المحافظات'!$A$5:$A$44,0)),0),IF(I2700="مرتجع",IFERROR(INDEX('المحافظات'!$D$5:$D$44,MATCH($E2700,'المحافظات'!$A$5:$A$44,0)),0),0)))</f>
        <v/>
      </c>
      <c r="O2700" s="18">
        <f>IF(AND(B2700&amp;""="",F2700&amp;""=""),"",IF(I2700="تم التسليم",K2700+L2700-M2700-N2700,IF(I2700="مرتجع",-N2700,IF(I2700="ملغي",0,""))))</f>
        <v/>
      </c>
      <c r="P2700" s="6">
        <f>IF(AND(B2700&amp;""="",F2700&amp;""=""),"",IF(NOT(ISNUMBER(MATCH(F2700,'المنتجات'!$A$5:$A$204,0))),"كود المنتج غير معروف",IF(NOT(ISNUMBER(MATCH(E2700,'المحافظات'!$A$5:$A$44,0))),"المنطقة غير معروفة",IF(K2700&lt;0,"الخصم أكبر من قيمة الطلب",IF(I2700&amp;""="","اكتب الحالة","")))))</f>
        <v/>
      </c>
    </row>
    <row r="2701">
      <c r="A2701" s="17" t="n"/>
      <c r="B2701" s="5" t="n"/>
      <c r="C2701" s="5" t="n"/>
      <c r="D2701" s="13" t="n"/>
      <c r="E2701" s="5" t="n"/>
      <c r="F2701" s="5" t="n"/>
      <c r="G2701" s="15" t="n"/>
      <c r="H2701" s="14" t="n"/>
      <c r="I2701" s="5" t="n"/>
      <c r="J2701" s="6">
        <f>IF(AND(B2701&amp;""="",F2701&amp;""=""),"",IFERROR(INDEX('المنتجات'!$B$5:$B$204,MATCH($F2701,'المنتجات'!$A$5:$A$204,0))&amp;"",""))</f>
        <v/>
      </c>
      <c r="K2701" s="18">
        <f>IF(AND(B2701&amp;""="",F2701&amp;""=""),"",IFERROR(INDEX('المنتجات'!$D$5:$D$204,MATCH($F2701,'المنتجات'!$A$5:$A$204,0))*G2701-H2701,0))</f>
        <v/>
      </c>
      <c r="L2701" s="18">
        <f>IF(AND(B2701&amp;""="",F2701&amp;""=""),"",IF(I2701="تم التسليم",IFERROR(INDEX('المحافظات'!$B$5:$B$44,MATCH($E2701,'المحافظات'!$A$5:$A$44,0)),0),0))</f>
        <v/>
      </c>
      <c r="M2701" s="18">
        <f>IF(AND(B2701&amp;""="",F2701&amp;""=""),"",IFERROR(INDEX('المنتجات'!$C$5:$C$204,MATCH($F2701,'المنتجات'!$A$5:$A$204,0))*G2701,0))</f>
        <v/>
      </c>
      <c r="N2701" s="18">
        <f>IF(AND(B2701&amp;""="",F2701&amp;""=""),"",IF(I2701="تم التسليم",IFERROR(INDEX('المحافظات'!$C$5:$C$44,MATCH($E2701,'المحافظات'!$A$5:$A$44,0)),0),IF(I2701="مرتجع",IFERROR(INDEX('المحافظات'!$D$5:$D$44,MATCH($E2701,'المحافظات'!$A$5:$A$44,0)),0),0)))</f>
        <v/>
      </c>
      <c r="O2701" s="18">
        <f>IF(AND(B2701&amp;""="",F2701&amp;""=""),"",IF(I2701="تم التسليم",K2701+L2701-M2701-N2701,IF(I2701="مرتجع",-N2701,IF(I2701="ملغي",0,""))))</f>
        <v/>
      </c>
      <c r="P2701" s="6">
        <f>IF(AND(B2701&amp;""="",F2701&amp;""=""),"",IF(NOT(ISNUMBER(MATCH(F2701,'المنتجات'!$A$5:$A$204,0))),"كود المنتج غير معروف",IF(NOT(ISNUMBER(MATCH(E2701,'المحافظات'!$A$5:$A$44,0))),"المنطقة غير معروفة",IF(K2701&lt;0,"الخصم أكبر من قيمة الطلب",IF(I2701&amp;""="","اكتب الحالة","")))))</f>
        <v/>
      </c>
    </row>
    <row r="2702">
      <c r="A2702" s="17" t="n"/>
      <c r="B2702" s="5" t="n"/>
      <c r="C2702" s="5" t="n"/>
      <c r="D2702" s="13" t="n"/>
      <c r="E2702" s="5" t="n"/>
      <c r="F2702" s="5" t="n"/>
      <c r="G2702" s="15" t="n"/>
      <c r="H2702" s="14" t="n"/>
      <c r="I2702" s="5" t="n"/>
      <c r="J2702" s="6">
        <f>IF(AND(B2702&amp;""="",F2702&amp;""=""),"",IFERROR(INDEX('المنتجات'!$B$5:$B$204,MATCH($F2702,'المنتجات'!$A$5:$A$204,0))&amp;"",""))</f>
        <v/>
      </c>
      <c r="K2702" s="18">
        <f>IF(AND(B2702&amp;""="",F2702&amp;""=""),"",IFERROR(INDEX('المنتجات'!$D$5:$D$204,MATCH($F2702,'المنتجات'!$A$5:$A$204,0))*G2702-H2702,0))</f>
        <v/>
      </c>
      <c r="L2702" s="18">
        <f>IF(AND(B2702&amp;""="",F2702&amp;""=""),"",IF(I2702="تم التسليم",IFERROR(INDEX('المحافظات'!$B$5:$B$44,MATCH($E2702,'المحافظات'!$A$5:$A$44,0)),0),0))</f>
        <v/>
      </c>
      <c r="M2702" s="18">
        <f>IF(AND(B2702&amp;""="",F2702&amp;""=""),"",IFERROR(INDEX('المنتجات'!$C$5:$C$204,MATCH($F2702,'المنتجات'!$A$5:$A$204,0))*G2702,0))</f>
        <v/>
      </c>
      <c r="N2702" s="18">
        <f>IF(AND(B2702&amp;""="",F2702&amp;""=""),"",IF(I2702="تم التسليم",IFERROR(INDEX('المحافظات'!$C$5:$C$44,MATCH($E2702,'المحافظات'!$A$5:$A$44,0)),0),IF(I2702="مرتجع",IFERROR(INDEX('المحافظات'!$D$5:$D$44,MATCH($E2702,'المحافظات'!$A$5:$A$44,0)),0),0)))</f>
        <v/>
      </c>
      <c r="O2702" s="18">
        <f>IF(AND(B2702&amp;""="",F2702&amp;""=""),"",IF(I2702="تم التسليم",K2702+L2702-M2702-N2702,IF(I2702="مرتجع",-N2702,IF(I2702="ملغي",0,""))))</f>
        <v/>
      </c>
      <c r="P2702" s="6">
        <f>IF(AND(B2702&amp;""="",F2702&amp;""=""),"",IF(NOT(ISNUMBER(MATCH(F2702,'المنتجات'!$A$5:$A$204,0))),"كود المنتج غير معروف",IF(NOT(ISNUMBER(MATCH(E2702,'المحافظات'!$A$5:$A$44,0))),"المنطقة غير معروفة",IF(K2702&lt;0,"الخصم أكبر من قيمة الطلب",IF(I2702&amp;""="","اكتب الحالة","")))))</f>
        <v/>
      </c>
    </row>
    <row r="2703">
      <c r="A2703" s="17" t="n"/>
      <c r="B2703" s="5" t="n"/>
      <c r="C2703" s="5" t="n"/>
      <c r="D2703" s="13" t="n"/>
      <c r="E2703" s="5" t="n"/>
      <c r="F2703" s="5" t="n"/>
      <c r="G2703" s="15" t="n"/>
      <c r="H2703" s="14" t="n"/>
      <c r="I2703" s="5" t="n"/>
      <c r="J2703" s="6">
        <f>IF(AND(B2703&amp;""="",F2703&amp;""=""),"",IFERROR(INDEX('المنتجات'!$B$5:$B$204,MATCH($F2703,'المنتجات'!$A$5:$A$204,0))&amp;"",""))</f>
        <v/>
      </c>
      <c r="K2703" s="18">
        <f>IF(AND(B2703&amp;""="",F2703&amp;""=""),"",IFERROR(INDEX('المنتجات'!$D$5:$D$204,MATCH($F2703,'المنتجات'!$A$5:$A$204,0))*G2703-H2703,0))</f>
        <v/>
      </c>
      <c r="L2703" s="18">
        <f>IF(AND(B2703&amp;""="",F2703&amp;""=""),"",IF(I2703="تم التسليم",IFERROR(INDEX('المحافظات'!$B$5:$B$44,MATCH($E2703,'المحافظات'!$A$5:$A$44,0)),0),0))</f>
        <v/>
      </c>
      <c r="M2703" s="18">
        <f>IF(AND(B2703&amp;""="",F2703&amp;""=""),"",IFERROR(INDEX('المنتجات'!$C$5:$C$204,MATCH($F2703,'المنتجات'!$A$5:$A$204,0))*G2703,0))</f>
        <v/>
      </c>
      <c r="N2703" s="18">
        <f>IF(AND(B2703&amp;""="",F2703&amp;""=""),"",IF(I2703="تم التسليم",IFERROR(INDEX('المحافظات'!$C$5:$C$44,MATCH($E2703,'المحافظات'!$A$5:$A$44,0)),0),IF(I2703="مرتجع",IFERROR(INDEX('المحافظات'!$D$5:$D$44,MATCH($E2703,'المحافظات'!$A$5:$A$44,0)),0),0)))</f>
        <v/>
      </c>
      <c r="O2703" s="18">
        <f>IF(AND(B2703&amp;""="",F2703&amp;""=""),"",IF(I2703="تم التسليم",K2703+L2703-M2703-N2703,IF(I2703="مرتجع",-N2703,IF(I2703="ملغي",0,""))))</f>
        <v/>
      </c>
      <c r="P2703" s="6">
        <f>IF(AND(B2703&amp;""="",F2703&amp;""=""),"",IF(NOT(ISNUMBER(MATCH(F2703,'المنتجات'!$A$5:$A$204,0))),"كود المنتج غير معروف",IF(NOT(ISNUMBER(MATCH(E2703,'المحافظات'!$A$5:$A$44,0))),"المنطقة غير معروفة",IF(K2703&lt;0,"الخصم أكبر من قيمة الطلب",IF(I2703&amp;""="","اكتب الحالة","")))))</f>
        <v/>
      </c>
    </row>
    <row r="2704">
      <c r="A2704" s="17" t="n"/>
      <c r="B2704" s="5" t="n"/>
      <c r="C2704" s="5" t="n"/>
      <c r="D2704" s="13" t="n"/>
      <c r="E2704" s="5" t="n"/>
      <c r="F2704" s="5" t="n"/>
      <c r="G2704" s="15" t="n"/>
      <c r="H2704" s="14" t="n"/>
      <c r="I2704" s="5" t="n"/>
      <c r="J2704" s="6">
        <f>IF(AND(B2704&amp;""="",F2704&amp;""=""),"",IFERROR(INDEX('المنتجات'!$B$5:$B$204,MATCH($F2704,'المنتجات'!$A$5:$A$204,0))&amp;"",""))</f>
        <v/>
      </c>
      <c r="K2704" s="18">
        <f>IF(AND(B2704&amp;""="",F2704&amp;""=""),"",IFERROR(INDEX('المنتجات'!$D$5:$D$204,MATCH($F2704,'المنتجات'!$A$5:$A$204,0))*G2704-H2704,0))</f>
        <v/>
      </c>
      <c r="L2704" s="18">
        <f>IF(AND(B2704&amp;""="",F2704&amp;""=""),"",IF(I2704="تم التسليم",IFERROR(INDEX('المحافظات'!$B$5:$B$44,MATCH($E2704,'المحافظات'!$A$5:$A$44,0)),0),0))</f>
        <v/>
      </c>
      <c r="M2704" s="18">
        <f>IF(AND(B2704&amp;""="",F2704&amp;""=""),"",IFERROR(INDEX('المنتجات'!$C$5:$C$204,MATCH($F2704,'المنتجات'!$A$5:$A$204,0))*G2704,0))</f>
        <v/>
      </c>
      <c r="N2704" s="18">
        <f>IF(AND(B2704&amp;""="",F2704&amp;""=""),"",IF(I2704="تم التسليم",IFERROR(INDEX('المحافظات'!$C$5:$C$44,MATCH($E2704,'المحافظات'!$A$5:$A$44,0)),0),IF(I2704="مرتجع",IFERROR(INDEX('المحافظات'!$D$5:$D$44,MATCH($E2704,'المحافظات'!$A$5:$A$44,0)),0),0)))</f>
        <v/>
      </c>
      <c r="O2704" s="18">
        <f>IF(AND(B2704&amp;""="",F2704&amp;""=""),"",IF(I2704="تم التسليم",K2704+L2704-M2704-N2704,IF(I2704="مرتجع",-N2704,IF(I2704="ملغي",0,""))))</f>
        <v/>
      </c>
      <c r="P2704" s="6">
        <f>IF(AND(B2704&amp;""="",F2704&amp;""=""),"",IF(NOT(ISNUMBER(MATCH(F2704,'المنتجات'!$A$5:$A$204,0))),"كود المنتج غير معروف",IF(NOT(ISNUMBER(MATCH(E2704,'المحافظات'!$A$5:$A$44,0))),"المنطقة غير معروفة",IF(K2704&lt;0,"الخصم أكبر من قيمة الطلب",IF(I2704&amp;""="","اكتب الحالة","")))))</f>
        <v/>
      </c>
    </row>
    <row r="2705">
      <c r="A2705" s="17" t="n"/>
      <c r="B2705" s="5" t="n"/>
      <c r="C2705" s="5" t="n"/>
      <c r="D2705" s="13" t="n"/>
      <c r="E2705" s="5" t="n"/>
      <c r="F2705" s="5" t="n"/>
      <c r="G2705" s="15" t="n"/>
      <c r="H2705" s="14" t="n"/>
      <c r="I2705" s="5" t="n"/>
      <c r="J2705" s="6">
        <f>IF(AND(B2705&amp;""="",F2705&amp;""=""),"",IFERROR(INDEX('المنتجات'!$B$5:$B$204,MATCH($F2705,'المنتجات'!$A$5:$A$204,0))&amp;"",""))</f>
        <v/>
      </c>
      <c r="K2705" s="18">
        <f>IF(AND(B2705&amp;""="",F2705&amp;""=""),"",IFERROR(INDEX('المنتجات'!$D$5:$D$204,MATCH($F2705,'المنتجات'!$A$5:$A$204,0))*G2705-H2705,0))</f>
        <v/>
      </c>
      <c r="L2705" s="18">
        <f>IF(AND(B2705&amp;""="",F2705&amp;""=""),"",IF(I2705="تم التسليم",IFERROR(INDEX('المحافظات'!$B$5:$B$44,MATCH($E2705,'المحافظات'!$A$5:$A$44,0)),0),0))</f>
        <v/>
      </c>
      <c r="M2705" s="18">
        <f>IF(AND(B2705&amp;""="",F2705&amp;""=""),"",IFERROR(INDEX('المنتجات'!$C$5:$C$204,MATCH($F2705,'المنتجات'!$A$5:$A$204,0))*G2705,0))</f>
        <v/>
      </c>
      <c r="N2705" s="18">
        <f>IF(AND(B2705&amp;""="",F2705&amp;""=""),"",IF(I2705="تم التسليم",IFERROR(INDEX('المحافظات'!$C$5:$C$44,MATCH($E2705,'المحافظات'!$A$5:$A$44,0)),0),IF(I2705="مرتجع",IFERROR(INDEX('المحافظات'!$D$5:$D$44,MATCH($E2705,'المحافظات'!$A$5:$A$44,0)),0),0)))</f>
        <v/>
      </c>
      <c r="O2705" s="18">
        <f>IF(AND(B2705&amp;""="",F2705&amp;""=""),"",IF(I2705="تم التسليم",K2705+L2705-M2705-N2705,IF(I2705="مرتجع",-N2705,IF(I2705="ملغي",0,""))))</f>
        <v/>
      </c>
      <c r="P2705" s="6">
        <f>IF(AND(B2705&amp;""="",F2705&amp;""=""),"",IF(NOT(ISNUMBER(MATCH(F2705,'المنتجات'!$A$5:$A$204,0))),"كود المنتج غير معروف",IF(NOT(ISNUMBER(MATCH(E2705,'المحافظات'!$A$5:$A$44,0))),"المنطقة غير معروفة",IF(K2705&lt;0,"الخصم أكبر من قيمة الطلب",IF(I2705&amp;""="","اكتب الحالة","")))))</f>
        <v/>
      </c>
    </row>
    <row r="2706">
      <c r="A2706" s="17" t="n"/>
      <c r="B2706" s="5" t="n"/>
      <c r="C2706" s="5" t="n"/>
      <c r="D2706" s="13" t="n"/>
      <c r="E2706" s="5" t="n"/>
      <c r="F2706" s="5" t="n"/>
      <c r="G2706" s="15" t="n"/>
      <c r="H2706" s="14" t="n"/>
      <c r="I2706" s="5" t="n"/>
      <c r="J2706" s="6">
        <f>IF(AND(B2706&amp;""="",F2706&amp;""=""),"",IFERROR(INDEX('المنتجات'!$B$5:$B$204,MATCH($F2706,'المنتجات'!$A$5:$A$204,0))&amp;"",""))</f>
        <v/>
      </c>
      <c r="K2706" s="18">
        <f>IF(AND(B2706&amp;""="",F2706&amp;""=""),"",IFERROR(INDEX('المنتجات'!$D$5:$D$204,MATCH($F2706,'المنتجات'!$A$5:$A$204,0))*G2706-H2706,0))</f>
        <v/>
      </c>
      <c r="L2706" s="18">
        <f>IF(AND(B2706&amp;""="",F2706&amp;""=""),"",IF(I2706="تم التسليم",IFERROR(INDEX('المحافظات'!$B$5:$B$44,MATCH($E2706,'المحافظات'!$A$5:$A$44,0)),0),0))</f>
        <v/>
      </c>
      <c r="M2706" s="18">
        <f>IF(AND(B2706&amp;""="",F2706&amp;""=""),"",IFERROR(INDEX('المنتجات'!$C$5:$C$204,MATCH($F2706,'المنتجات'!$A$5:$A$204,0))*G2706,0))</f>
        <v/>
      </c>
      <c r="N2706" s="18">
        <f>IF(AND(B2706&amp;""="",F2706&amp;""=""),"",IF(I2706="تم التسليم",IFERROR(INDEX('المحافظات'!$C$5:$C$44,MATCH($E2706,'المحافظات'!$A$5:$A$44,0)),0),IF(I2706="مرتجع",IFERROR(INDEX('المحافظات'!$D$5:$D$44,MATCH($E2706,'المحافظات'!$A$5:$A$44,0)),0),0)))</f>
        <v/>
      </c>
      <c r="O2706" s="18">
        <f>IF(AND(B2706&amp;""="",F2706&amp;""=""),"",IF(I2706="تم التسليم",K2706+L2706-M2706-N2706,IF(I2706="مرتجع",-N2706,IF(I2706="ملغي",0,""))))</f>
        <v/>
      </c>
      <c r="P2706" s="6">
        <f>IF(AND(B2706&amp;""="",F2706&amp;""=""),"",IF(NOT(ISNUMBER(MATCH(F2706,'المنتجات'!$A$5:$A$204,0))),"كود المنتج غير معروف",IF(NOT(ISNUMBER(MATCH(E2706,'المحافظات'!$A$5:$A$44,0))),"المنطقة غير معروفة",IF(K2706&lt;0,"الخصم أكبر من قيمة الطلب",IF(I2706&amp;""="","اكتب الحالة","")))))</f>
        <v/>
      </c>
    </row>
    <row r="2707">
      <c r="A2707" s="17" t="n"/>
      <c r="B2707" s="5" t="n"/>
      <c r="C2707" s="5" t="n"/>
      <c r="D2707" s="13" t="n"/>
      <c r="E2707" s="5" t="n"/>
      <c r="F2707" s="5" t="n"/>
      <c r="G2707" s="15" t="n"/>
      <c r="H2707" s="14" t="n"/>
      <c r="I2707" s="5" t="n"/>
      <c r="J2707" s="6">
        <f>IF(AND(B2707&amp;""="",F2707&amp;""=""),"",IFERROR(INDEX('المنتجات'!$B$5:$B$204,MATCH($F2707,'المنتجات'!$A$5:$A$204,0))&amp;"",""))</f>
        <v/>
      </c>
      <c r="K2707" s="18">
        <f>IF(AND(B2707&amp;""="",F2707&amp;""=""),"",IFERROR(INDEX('المنتجات'!$D$5:$D$204,MATCH($F2707,'المنتجات'!$A$5:$A$204,0))*G2707-H2707,0))</f>
        <v/>
      </c>
      <c r="L2707" s="18">
        <f>IF(AND(B2707&amp;""="",F2707&amp;""=""),"",IF(I2707="تم التسليم",IFERROR(INDEX('المحافظات'!$B$5:$B$44,MATCH($E2707,'المحافظات'!$A$5:$A$44,0)),0),0))</f>
        <v/>
      </c>
      <c r="M2707" s="18">
        <f>IF(AND(B2707&amp;""="",F2707&amp;""=""),"",IFERROR(INDEX('المنتجات'!$C$5:$C$204,MATCH($F2707,'المنتجات'!$A$5:$A$204,0))*G2707,0))</f>
        <v/>
      </c>
      <c r="N2707" s="18">
        <f>IF(AND(B2707&amp;""="",F2707&amp;""=""),"",IF(I2707="تم التسليم",IFERROR(INDEX('المحافظات'!$C$5:$C$44,MATCH($E2707,'المحافظات'!$A$5:$A$44,0)),0),IF(I2707="مرتجع",IFERROR(INDEX('المحافظات'!$D$5:$D$44,MATCH($E2707,'المحافظات'!$A$5:$A$44,0)),0),0)))</f>
        <v/>
      </c>
      <c r="O2707" s="18">
        <f>IF(AND(B2707&amp;""="",F2707&amp;""=""),"",IF(I2707="تم التسليم",K2707+L2707-M2707-N2707,IF(I2707="مرتجع",-N2707,IF(I2707="ملغي",0,""))))</f>
        <v/>
      </c>
      <c r="P2707" s="6">
        <f>IF(AND(B2707&amp;""="",F2707&amp;""=""),"",IF(NOT(ISNUMBER(MATCH(F2707,'المنتجات'!$A$5:$A$204,0))),"كود المنتج غير معروف",IF(NOT(ISNUMBER(MATCH(E2707,'المحافظات'!$A$5:$A$44,0))),"المنطقة غير معروفة",IF(K2707&lt;0,"الخصم أكبر من قيمة الطلب",IF(I2707&amp;""="","اكتب الحالة","")))))</f>
        <v/>
      </c>
    </row>
    <row r="2708">
      <c r="A2708" s="17" t="n"/>
      <c r="B2708" s="5" t="n"/>
      <c r="C2708" s="5" t="n"/>
      <c r="D2708" s="13" t="n"/>
      <c r="E2708" s="5" t="n"/>
      <c r="F2708" s="5" t="n"/>
      <c r="G2708" s="15" t="n"/>
      <c r="H2708" s="14" t="n"/>
      <c r="I2708" s="5" t="n"/>
      <c r="J2708" s="6">
        <f>IF(AND(B2708&amp;""="",F2708&amp;""=""),"",IFERROR(INDEX('المنتجات'!$B$5:$B$204,MATCH($F2708,'المنتجات'!$A$5:$A$204,0))&amp;"",""))</f>
        <v/>
      </c>
      <c r="K2708" s="18">
        <f>IF(AND(B2708&amp;""="",F2708&amp;""=""),"",IFERROR(INDEX('المنتجات'!$D$5:$D$204,MATCH($F2708,'المنتجات'!$A$5:$A$204,0))*G2708-H2708,0))</f>
        <v/>
      </c>
      <c r="L2708" s="18">
        <f>IF(AND(B2708&amp;""="",F2708&amp;""=""),"",IF(I2708="تم التسليم",IFERROR(INDEX('المحافظات'!$B$5:$B$44,MATCH($E2708,'المحافظات'!$A$5:$A$44,0)),0),0))</f>
        <v/>
      </c>
      <c r="M2708" s="18">
        <f>IF(AND(B2708&amp;""="",F2708&amp;""=""),"",IFERROR(INDEX('المنتجات'!$C$5:$C$204,MATCH($F2708,'المنتجات'!$A$5:$A$204,0))*G2708,0))</f>
        <v/>
      </c>
      <c r="N2708" s="18">
        <f>IF(AND(B2708&amp;""="",F2708&amp;""=""),"",IF(I2708="تم التسليم",IFERROR(INDEX('المحافظات'!$C$5:$C$44,MATCH($E2708,'المحافظات'!$A$5:$A$44,0)),0),IF(I2708="مرتجع",IFERROR(INDEX('المحافظات'!$D$5:$D$44,MATCH($E2708,'المحافظات'!$A$5:$A$44,0)),0),0)))</f>
        <v/>
      </c>
      <c r="O2708" s="18">
        <f>IF(AND(B2708&amp;""="",F2708&amp;""=""),"",IF(I2708="تم التسليم",K2708+L2708-M2708-N2708,IF(I2708="مرتجع",-N2708,IF(I2708="ملغي",0,""))))</f>
        <v/>
      </c>
      <c r="P2708" s="6">
        <f>IF(AND(B2708&amp;""="",F2708&amp;""=""),"",IF(NOT(ISNUMBER(MATCH(F2708,'المنتجات'!$A$5:$A$204,0))),"كود المنتج غير معروف",IF(NOT(ISNUMBER(MATCH(E2708,'المحافظات'!$A$5:$A$44,0))),"المنطقة غير معروفة",IF(K2708&lt;0,"الخصم أكبر من قيمة الطلب",IF(I2708&amp;""="","اكتب الحالة","")))))</f>
        <v/>
      </c>
    </row>
    <row r="2709">
      <c r="A2709" s="17" t="n"/>
      <c r="B2709" s="5" t="n"/>
      <c r="C2709" s="5" t="n"/>
      <c r="D2709" s="13" t="n"/>
      <c r="E2709" s="5" t="n"/>
      <c r="F2709" s="5" t="n"/>
      <c r="G2709" s="15" t="n"/>
      <c r="H2709" s="14" t="n"/>
      <c r="I2709" s="5" t="n"/>
      <c r="J2709" s="6">
        <f>IF(AND(B2709&amp;""="",F2709&amp;""=""),"",IFERROR(INDEX('المنتجات'!$B$5:$B$204,MATCH($F2709,'المنتجات'!$A$5:$A$204,0))&amp;"",""))</f>
        <v/>
      </c>
      <c r="K2709" s="18">
        <f>IF(AND(B2709&amp;""="",F2709&amp;""=""),"",IFERROR(INDEX('المنتجات'!$D$5:$D$204,MATCH($F2709,'المنتجات'!$A$5:$A$204,0))*G2709-H2709,0))</f>
        <v/>
      </c>
      <c r="L2709" s="18">
        <f>IF(AND(B2709&amp;""="",F2709&amp;""=""),"",IF(I2709="تم التسليم",IFERROR(INDEX('المحافظات'!$B$5:$B$44,MATCH($E2709,'المحافظات'!$A$5:$A$44,0)),0),0))</f>
        <v/>
      </c>
      <c r="M2709" s="18">
        <f>IF(AND(B2709&amp;""="",F2709&amp;""=""),"",IFERROR(INDEX('المنتجات'!$C$5:$C$204,MATCH($F2709,'المنتجات'!$A$5:$A$204,0))*G2709,0))</f>
        <v/>
      </c>
      <c r="N2709" s="18">
        <f>IF(AND(B2709&amp;""="",F2709&amp;""=""),"",IF(I2709="تم التسليم",IFERROR(INDEX('المحافظات'!$C$5:$C$44,MATCH($E2709,'المحافظات'!$A$5:$A$44,0)),0),IF(I2709="مرتجع",IFERROR(INDEX('المحافظات'!$D$5:$D$44,MATCH($E2709,'المحافظات'!$A$5:$A$44,0)),0),0)))</f>
        <v/>
      </c>
      <c r="O2709" s="18">
        <f>IF(AND(B2709&amp;""="",F2709&amp;""=""),"",IF(I2709="تم التسليم",K2709+L2709-M2709-N2709,IF(I2709="مرتجع",-N2709,IF(I2709="ملغي",0,""))))</f>
        <v/>
      </c>
      <c r="P2709" s="6">
        <f>IF(AND(B2709&amp;""="",F2709&amp;""=""),"",IF(NOT(ISNUMBER(MATCH(F2709,'المنتجات'!$A$5:$A$204,0))),"كود المنتج غير معروف",IF(NOT(ISNUMBER(MATCH(E2709,'المحافظات'!$A$5:$A$44,0))),"المنطقة غير معروفة",IF(K2709&lt;0,"الخصم أكبر من قيمة الطلب",IF(I2709&amp;""="","اكتب الحالة","")))))</f>
        <v/>
      </c>
    </row>
    <row r="2710">
      <c r="A2710" s="17" t="n"/>
      <c r="B2710" s="5" t="n"/>
      <c r="C2710" s="5" t="n"/>
      <c r="D2710" s="13" t="n"/>
      <c r="E2710" s="5" t="n"/>
      <c r="F2710" s="5" t="n"/>
      <c r="G2710" s="15" t="n"/>
      <c r="H2710" s="14" t="n"/>
      <c r="I2710" s="5" t="n"/>
      <c r="J2710" s="6">
        <f>IF(AND(B2710&amp;""="",F2710&amp;""=""),"",IFERROR(INDEX('المنتجات'!$B$5:$B$204,MATCH($F2710,'المنتجات'!$A$5:$A$204,0))&amp;"",""))</f>
        <v/>
      </c>
      <c r="K2710" s="18">
        <f>IF(AND(B2710&amp;""="",F2710&amp;""=""),"",IFERROR(INDEX('المنتجات'!$D$5:$D$204,MATCH($F2710,'المنتجات'!$A$5:$A$204,0))*G2710-H2710,0))</f>
        <v/>
      </c>
      <c r="L2710" s="18">
        <f>IF(AND(B2710&amp;""="",F2710&amp;""=""),"",IF(I2710="تم التسليم",IFERROR(INDEX('المحافظات'!$B$5:$B$44,MATCH($E2710,'المحافظات'!$A$5:$A$44,0)),0),0))</f>
        <v/>
      </c>
      <c r="M2710" s="18">
        <f>IF(AND(B2710&amp;""="",F2710&amp;""=""),"",IFERROR(INDEX('المنتجات'!$C$5:$C$204,MATCH($F2710,'المنتجات'!$A$5:$A$204,0))*G2710,0))</f>
        <v/>
      </c>
      <c r="N2710" s="18">
        <f>IF(AND(B2710&amp;""="",F2710&amp;""=""),"",IF(I2710="تم التسليم",IFERROR(INDEX('المحافظات'!$C$5:$C$44,MATCH($E2710,'المحافظات'!$A$5:$A$44,0)),0),IF(I2710="مرتجع",IFERROR(INDEX('المحافظات'!$D$5:$D$44,MATCH($E2710,'المحافظات'!$A$5:$A$44,0)),0),0)))</f>
        <v/>
      </c>
      <c r="O2710" s="18">
        <f>IF(AND(B2710&amp;""="",F2710&amp;""=""),"",IF(I2710="تم التسليم",K2710+L2710-M2710-N2710,IF(I2710="مرتجع",-N2710,IF(I2710="ملغي",0,""))))</f>
        <v/>
      </c>
      <c r="P2710" s="6">
        <f>IF(AND(B2710&amp;""="",F2710&amp;""=""),"",IF(NOT(ISNUMBER(MATCH(F2710,'المنتجات'!$A$5:$A$204,0))),"كود المنتج غير معروف",IF(NOT(ISNUMBER(MATCH(E2710,'المحافظات'!$A$5:$A$44,0))),"المنطقة غير معروفة",IF(K2710&lt;0,"الخصم أكبر من قيمة الطلب",IF(I2710&amp;""="","اكتب الحالة","")))))</f>
        <v/>
      </c>
    </row>
    <row r="2711">
      <c r="A2711" s="17" t="n"/>
      <c r="B2711" s="5" t="n"/>
      <c r="C2711" s="5" t="n"/>
      <c r="D2711" s="13" t="n"/>
      <c r="E2711" s="5" t="n"/>
      <c r="F2711" s="5" t="n"/>
      <c r="G2711" s="15" t="n"/>
      <c r="H2711" s="14" t="n"/>
      <c r="I2711" s="5" t="n"/>
      <c r="J2711" s="6">
        <f>IF(AND(B2711&amp;""="",F2711&amp;""=""),"",IFERROR(INDEX('المنتجات'!$B$5:$B$204,MATCH($F2711,'المنتجات'!$A$5:$A$204,0))&amp;"",""))</f>
        <v/>
      </c>
      <c r="K2711" s="18">
        <f>IF(AND(B2711&amp;""="",F2711&amp;""=""),"",IFERROR(INDEX('المنتجات'!$D$5:$D$204,MATCH($F2711,'المنتجات'!$A$5:$A$204,0))*G2711-H2711,0))</f>
        <v/>
      </c>
      <c r="L2711" s="18">
        <f>IF(AND(B2711&amp;""="",F2711&amp;""=""),"",IF(I2711="تم التسليم",IFERROR(INDEX('المحافظات'!$B$5:$B$44,MATCH($E2711,'المحافظات'!$A$5:$A$44,0)),0),0))</f>
        <v/>
      </c>
      <c r="M2711" s="18">
        <f>IF(AND(B2711&amp;""="",F2711&amp;""=""),"",IFERROR(INDEX('المنتجات'!$C$5:$C$204,MATCH($F2711,'المنتجات'!$A$5:$A$204,0))*G2711,0))</f>
        <v/>
      </c>
      <c r="N2711" s="18">
        <f>IF(AND(B2711&amp;""="",F2711&amp;""=""),"",IF(I2711="تم التسليم",IFERROR(INDEX('المحافظات'!$C$5:$C$44,MATCH($E2711,'المحافظات'!$A$5:$A$44,0)),0),IF(I2711="مرتجع",IFERROR(INDEX('المحافظات'!$D$5:$D$44,MATCH($E2711,'المحافظات'!$A$5:$A$44,0)),0),0)))</f>
        <v/>
      </c>
      <c r="O2711" s="18">
        <f>IF(AND(B2711&amp;""="",F2711&amp;""=""),"",IF(I2711="تم التسليم",K2711+L2711-M2711-N2711,IF(I2711="مرتجع",-N2711,IF(I2711="ملغي",0,""))))</f>
        <v/>
      </c>
      <c r="P2711" s="6">
        <f>IF(AND(B2711&amp;""="",F2711&amp;""=""),"",IF(NOT(ISNUMBER(MATCH(F2711,'المنتجات'!$A$5:$A$204,0))),"كود المنتج غير معروف",IF(NOT(ISNUMBER(MATCH(E2711,'المحافظات'!$A$5:$A$44,0))),"المنطقة غير معروفة",IF(K2711&lt;0,"الخصم أكبر من قيمة الطلب",IF(I2711&amp;""="","اكتب الحالة","")))))</f>
        <v/>
      </c>
    </row>
    <row r="2712">
      <c r="A2712" s="17" t="n"/>
      <c r="B2712" s="5" t="n"/>
      <c r="C2712" s="5" t="n"/>
      <c r="D2712" s="13" t="n"/>
      <c r="E2712" s="5" t="n"/>
      <c r="F2712" s="5" t="n"/>
      <c r="G2712" s="15" t="n"/>
      <c r="H2712" s="14" t="n"/>
      <c r="I2712" s="5" t="n"/>
      <c r="J2712" s="6">
        <f>IF(AND(B2712&amp;""="",F2712&amp;""=""),"",IFERROR(INDEX('المنتجات'!$B$5:$B$204,MATCH($F2712,'المنتجات'!$A$5:$A$204,0))&amp;"",""))</f>
        <v/>
      </c>
      <c r="K2712" s="18">
        <f>IF(AND(B2712&amp;""="",F2712&amp;""=""),"",IFERROR(INDEX('المنتجات'!$D$5:$D$204,MATCH($F2712,'المنتجات'!$A$5:$A$204,0))*G2712-H2712,0))</f>
        <v/>
      </c>
      <c r="L2712" s="18">
        <f>IF(AND(B2712&amp;""="",F2712&amp;""=""),"",IF(I2712="تم التسليم",IFERROR(INDEX('المحافظات'!$B$5:$B$44,MATCH($E2712,'المحافظات'!$A$5:$A$44,0)),0),0))</f>
        <v/>
      </c>
      <c r="M2712" s="18">
        <f>IF(AND(B2712&amp;""="",F2712&amp;""=""),"",IFERROR(INDEX('المنتجات'!$C$5:$C$204,MATCH($F2712,'المنتجات'!$A$5:$A$204,0))*G2712,0))</f>
        <v/>
      </c>
      <c r="N2712" s="18">
        <f>IF(AND(B2712&amp;""="",F2712&amp;""=""),"",IF(I2712="تم التسليم",IFERROR(INDEX('المحافظات'!$C$5:$C$44,MATCH($E2712,'المحافظات'!$A$5:$A$44,0)),0),IF(I2712="مرتجع",IFERROR(INDEX('المحافظات'!$D$5:$D$44,MATCH($E2712,'المحافظات'!$A$5:$A$44,0)),0),0)))</f>
        <v/>
      </c>
      <c r="O2712" s="18">
        <f>IF(AND(B2712&amp;""="",F2712&amp;""=""),"",IF(I2712="تم التسليم",K2712+L2712-M2712-N2712,IF(I2712="مرتجع",-N2712,IF(I2712="ملغي",0,""))))</f>
        <v/>
      </c>
      <c r="P2712" s="6">
        <f>IF(AND(B2712&amp;""="",F2712&amp;""=""),"",IF(NOT(ISNUMBER(MATCH(F2712,'المنتجات'!$A$5:$A$204,0))),"كود المنتج غير معروف",IF(NOT(ISNUMBER(MATCH(E2712,'المحافظات'!$A$5:$A$44,0))),"المنطقة غير معروفة",IF(K2712&lt;0,"الخصم أكبر من قيمة الطلب",IF(I2712&amp;""="","اكتب الحالة","")))))</f>
        <v/>
      </c>
    </row>
    <row r="2713">
      <c r="A2713" s="17" t="n"/>
      <c r="B2713" s="5" t="n"/>
      <c r="C2713" s="5" t="n"/>
      <c r="D2713" s="13" t="n"/>
      <c r="E2713" s="5" t="n"/>
      <c r="F2713" s="5" t="n"/>
      <c r="G2713" s="15" t="n"/>
      <c r="H2713" s="14" t="n"/>
      <c r="I2713" s="5" t="n"/>
      <c r="J2713" s="6">
        <f>IF(AND(B2713&amp;""="",F2713&amp;""=""),"",IFERROR(INDEX('المنتجات'!$B$5:$B$204,MATCH($F2713,'المنتجات'!$A$5:$A$204,0))&amp;"",""))</f>
        <v/>
      </c>
      <c r="K2713" s="18">
        <f>IF(AND(B2713&amp;""="",F2713&amp;""=""),"",IFERROR(INDEX('المنتجات'!$D$5:$D$204,MATCH($F2713,'المنتجات'!$A$5:$A$204,0))*G2713-H2713,0))</f>
        <v/>
      </c>
      <c r="L2713" s="18">
        <f>IF(AND(B2713&amp;""="",F2713&amp;""=""),"",IF(I2713="تم التسليم",IFERROR(INDEX('المحافظات'!$B$5:$B$44,MATCH($E2713,'المحافظات'!$A$5:$A$44,0)),0),0))</f>
        <v/>
      </c>
      <c r="M2713" s="18">
        <f>IF(AND(B2713&amp;""="",F2713&amp;""=""),"",IFERROR(INDEX('المنتجات'!$C$5:$C$204,MATCH($F2713,'المنتجات'!$A$5:$A$204,0))*G2713,0))</f>
        <v/>
      </c>
      <c r="N2713" s="18">
        <f>IF(AND(B2713&amp;""="",F2713&amp;""=""),"",IF(I2713="تم التسليم",IFERROR(INDEX('المحافظات'!$C$5:$C$44,MATCH($E2713,'المحافظات'!$A$5:$A$44,0)),0),IF(I2713="مرتجع",IFERROR(INDEX('المحافظات'!$D$5:$D$44,MATCH($E2713,'المحافظات'!$A$5:$A$44,0)),0),0)))</f>
        <v/>
      </c>
      <c r="O2713" s="18">
        <f>IF(AND(B2713&amp;""="",F2713&amp;""=""),"",IF(I2713="تم التسليم",K2713+L2713-M2713-N2713,IF(I2713="مرتجع",-N2713,IF(I2713="ملغي",0,""))))</f>
        <v/>
      </c>
      <c r="P2713" s="6">
        <f>IF(AND(B2713&amp;""="",F2713&amp;""=""),"",IF(NOT(ISNUMBER(MATCH(F2713,'المنتجات'!$A$5:$A$204,0))),"كود المنتج غير معروف",IF(NOT(ISNUMBER(MATCH(E2713,'المحافظات'!$A$5:$A$44,0))),"المنطقة غير معروفة",IF(K2713&lt;0,"الخصم أكبر من قيمة الطلب",IF(I2713&amp;""="","اكتب الحالة","")))))</f>
        <v/>
      </c>
    </row>
    <row r="2714">
      <c r="A2714" s="17" t="n"/>
      <c r="B2714" s="5" t="n"/>
      <c r="C2714" s="5" t="n"/>
      <c r="D2714" s="13" t="n"/>
      <c r="E2714" s="5" t="n"/>
      <c r="F2714" s="5" t="n"/>
      <c r="G2714" s="15" t="n"/>
      <c r="H2714" s="14" t="n"/>
      <c r="I2714" s="5" t="n"/>
      <c r="J2714" s="6">
        <f>IF(AND(B2714&amp;""="",F2714&amp;""=""),"",IFERROR(INDEX('المنتجات'!$B$5:$B$204,MATCH($F2714,'المنتجات'!$A$5:$A$204,0))&amp;"",""))</f>
        <v/>
      </c>
      <c r="K2714" s="18">
        <f>IF(AND(B2714&amp;""="",F2714&amp;""=""),"",IFERROR(INDEX('المنتجات'!$D$5:$D$204,MATCH($F2714,'المنتجات'!$A$5:$A$204,0))*G2714-H2714,0))</f>
        <v/>
      </c>
      <c r="L2714" s="18">
        <f>IF(AND(B2714&amp;""="",F2714&amp;""=""),"",IF(I2714="تم التسليم",IFERROR(INDEX('المحافظات'!$B$5:$B$44,MATCH($E2714,'المحافظات'!$A$5:$A$44,0)),0),0))</f>
        <v/>
      </c>
      <c r="M2714" s="18">
        <f>IF(AND(B2714&amp;""="",F2714&amp;""=""),"",IFERROR(INDEX('المنتجات'!$C$5:$C$204,MATCH($F2714,'المنتجات'!$A$5:$A$204,0))*G2714,0))</f>
        <v/>
      </c>
      <c r="N2714" s="18">
        <f>IF(AND(B2714&amp;""="",F2714&amp;""=""),"",IF(I2714="تم التسليم",IFERROR(INDEX('المحافظات'!$C$5:$C$44,MATCH($E2714,'المحافظات'!$A$5:$A$44,0)),0),IF(I2714="مرتجع",IFERROR(INDEX('المحافظات'!$D$5:$D$44,MATCH($E2714,'المحافظات'!$A$5:$A$44,0)),0),0)))</f>
        <v/>
      </c>
      <c r="O2714" s="18">
        <f>IF(AND(B2714&amp;""="",F2714&amp;""=""),"",IF(I2714="تم التسليم",K2714+L2714-M2714-N2714,IF(I2714="مرتجع",-N2714,IF(I2714="ملغي",0,""))))</f>
        <v/>
      </c>
      <c r="P2714" s="6">
        <f>IF(AND(B2714&amp;""="",F2714&amp;""=""),"",IF(NOT(ISNUMBER(MATCH(F2714,'المنتجات'!$A$5:$A$204,0))),"كود المنتج غير معروف",IF(NOT(ISNUMBER(MATCH(E2714,'المحافظات'!$A$5:$A$44,0))),"المنطقة غير معروفة",IF(K2714&lt;0,"الخصم أكبر من قيمة الطلب",IF(I2714&amp;""="","اكتب الحالة","")))))</f>
        <v/>
      </c>
    </row>
    <row r="2715">
      <c r="A2715" s="17" t="n"/>
      <c r="B2715" s="5" t="n"/>
      <c r="C2715" s="5" t="n"/>
      <c r="D2715" s="13" t="n"/>
      <c r="E2715" s="5" t="n"/>
      <c r="F2715" s="5" t="n"/>
      <c r="G2715" s="15" t="n"/>
      <c r="H2715" s="14" t="n"/>
      <c r="I2715" s="5" t="n"/>
      <c r="J2715" s="6">
        <f>IF(AND(B2715&amp;""="",F2715&amp;""=""),"",IFERROR(INDEX('المنتجات'!$B$5:$B$204,MATCH($F2715,'المنتجات'!$A$5:$A$204,0))&amp;"",""))</f>
        <v/>
      </c>
      <c r="K2715" s="18">
        <f>IF(AND(B2715&amp;""="",F2715&amp;""=""),"",IFERROR(INDEX('المنتجات'!$D$5:$D$204,MATCH($F2715,'المنتجات'!$A$5:$A$204,0))*G2715-H2715,0))</f>
        <v/>
      </c>
      <c r="L2715" s="18">
        <f>IF(AND(B2715&amp;""="",F2715&amp;""=""),"",IF(I2715="تم التسليم",IFERROR(INDEX('المحافظات'!$B$5:$B$44,MATCH($E2715,'المحافظات'!$A$5:$A$44,0)),0),0))</f>
        <v/>
      </c>
      <c r="M2715" s="18">
        <f>IF(AND(B2715&amp;""="",F2715&amp;""=""),"",IFERROR(INDEX('المنتجات'!$C$5:$C$204,MATCH($F2715,'المنتجات'!$A$5:$A$204,0))*G2715,0))</f>
        <v/>
      </c>
      <c r="N2715" s="18">
        <f>IF(AND(B2715&amp;""="",F2715&amp;""=""),"",IF(I2715="تم التسليم",IFERROR(INDEX('المحافظات'!$C$5:$C$44,MATCH($E2715,'المحافظات'!$A$5:$A$44,0)),0),IF(I2715="مرتجع",IFERROR(INDEX('المحافظات'!$D$5:$D$44,MATCH($E2715,'المحافظات'!$A$5:$A$44,0)),0),0)))</f>
        <v/>
      </c>
      <c r="O2715" s="18">
        <f>IF(AND(B2715&amp;""="",F2715&amp;""=""),"",IF(I2715="تم التسليم",K2715+L2715-M2715-N2715,IF(I2715="مرتجع",-N2715,IF(I2715="ملغي",0,""))))</f>
        <v/>
      </c>
      <c r="P2715" s="6">
        <f>IF(AND(B2715&amp;""="",F2715&amp;""=""),"",IF(NOT(ISNUMBER(MATCH(F2715,'المنتجات'!$A$5:$A$204,0))),"كود المنتج غير معروف",IF(NOT(ISNUMBER(MATCH(E2715,'المحافظات'!$A$5:$A$44,0))),"المنطقة غير معروفة",IF(K2715&lt;0,"الخصم أكبر من قيمة الطلب",IF(I2715&amp;""="","اكتب الحالة","")))))</f>
        <v/>
      </c>
    </row>
    <row r="2716">
      <c r="A2716" s="17" t="n"/>
      <c r="B2716" s="5" t="n"/>
      <c r="C2716" s="5" t="n"/>
      <c r="D2716" s="13" t="n"/>
      <c r="E2716" s="5" t="n"/>
      <c r="F2716" s="5" t="n"/>
      <c r="G2716" s="15" t="n"/>
      <c r="H2716" s="14" t="n"/>
      <c r="I2716" s="5" t="n"/>
      <c r="J2716" s="6">
        <f>IF(AND(B2716&amp;""="",F2716&amp;""=""),"",IFERROR(INDEX('المنتجات'!$B$5:$B$204,MATCH($F2716,'المنتجات'!$A$5:$A$204,0))&amp;"",""))</f>
        <v/>
      </c>
      <c r="K2716" s="18">
        <f>IF(AND(B2716&amp;""="",F2716&amp;""=""),"",IFERROR(INDEX('المنتجات'!$D$5:$D$204,MATCH($F2716,'المنتجات'!$A$5:$A$204,0))*G2716-H2716,0))</f>
        <v/>
      </c>
      <c r="L2716" s="18">
        <f>IF(AND(B2716&amp;""="",F2716&amp;""=""),"",IF(I2716="تم التسليم",IFERROR(INDEX('المحافظات'!$B$5:$B$44,MATCH($E2716,'المحافظات'!$A$5:$A$44,0)),0),0))</f>
        <v/>
      </c>
      <c r="M2716" s="18">
        <f>IF(AND(B2716&amp;""="",F2716&amp;""=""),"",IFERROR(INDEX('المنتجات'!$C$5:$C$204,MATCH($F2716,'المنتجات'!$A$5:$A$204,0))*G2716,0))</f>
        <v/>
      </c>
      <c r="N2716" s="18">
        <f>IF(AND(B2716&amp;""="",F2716&amp;""=""),"",IF(I2716="تم التسليم",IFERROR(INDEX('المحافظات'!$C$5:$C$44,MATCH($E2716,'المحافظات'!$A$5:$A$44,0)),0),IF(I2716="مرتجع",IFERROR(INDEX('المحافظات'!$D$5:$D$44,MATCH($E2716,'المحافظات'!$A$5:$A$44,0)),0),0)))</f>
        <v/>
      </c>
      <c r="O2716" s="18">
        <f>IF(AND(B2716&amp;""="",F2716&amp;""=""),"",IF(I2716="تم التسليم",K2716+L2716-M2716-N2716,IF(I2716="مرتجع",-N2716,IF(I2716="ملغي",0,""))))</f>
        <v/>
      </c>
      <c r="P2716" s="6">
        <f>IF(AND(B2716&amp;""="",F2716&amp;""=""),"",IF(NOT(ISNUMBER(MATCH(F2716,'المنتجات'!$A$5:$A$204,0))),"كود المنتج غير معروف",IF(NOT(ISNUMBER(MATCH(E2716,'المحافظات'!$A$5:$A$44,0))),"المنطقة غير معروفة",IF(K2716&lt;0,"الخصم أكبر من قيمة الطلب",IF(I2716&amp;""="","اكتب الحالة","")))))</f>
        <v/>
      </c>
    </row>
    <row r="2717">
      <c r="A2717" s="17" t="n"/>
      <c r="B2717" s="5" t="n"/>
      <c r="C2717" s="5" t="n"/>
      <c r="D2717" s="13" t="n"/>
      <c r="E2717" s="5" t="n"/>
      <c r="F2717" s="5" t="n"/>
      <c r="G2717" s="15" t="n"/>
      <c r="H2717" s="14" t="n"/>
      <c r="I2717" s="5" t="n"/>
      <c r="J2717" s="6">
        <f>IF(AND(B2717&amp;""="",F2717&amp;""=""),"",IFERROR(INDEX('المنتجات'!$B$5:$B$204,MATCH($F2717,'المنتجات'!$A$5:$A$204,0))&amp;"",""))</f>
        <v/>
      </c>
      <c r="K2717" s="18">
        <f>IF(AND(B2717&amp;""="",F2717&amp;""=""),"",IFERROR(INDEX('المنتجات'!$D$5:$D$204,MATCH($F2717,'المنتجات'!$A$5:$A$204,0))*G2717-H2717,0))</f>
        <v/>
      </c>
      <c r="L2717" s="18">
        <f>IF(AND(B2717&amp;""="",F2717&amp;""=""),"",IF(I2717="تم التسليم",IFERROR(INDEX('المحافظات'!$B$5:$B$44,MATCH($E2717,'المحافظات'!$A$5:$A$44,0)),0),0))</f>
        <v/>
      </c>
      <c r="M2717" s="18">
        <f>IF(AND(B2717&amp;""="",F2717&amp;""=""),"",IFERROR(INDEX('المنتجات'!$C$5:$C$204,MATCH($F2717,'المنتجات'!$A$5:$A$204,0))*G2717,0))</f>
        <v/>
      </c>
      <c r="N2717" s="18">
        <f>IF(AND(B2717&amp;""="",F2717&amp;""=""),"",IF(I2717="تم التسليم",IFERROR(INDEX('المحافظات'!$C$5:$C$44,MATCH($E2717,'المحافظات'!$A$5:$A$44,0)),0),IF(I2717="مرتجع",IFERROR(INDEX('المحافظات'!$D$5:$D$44,MATCH($E2717,'المحافظات'!$A$5:$A$44,0)),0),0)))</f>
        <v/>
      </c>
      <c r="O2717" s="18">
        <f>IF(AND(B2717&amp;""="",F2717&amp;""=""),"",IF(I2717="تم التسليم",K2717+L2717-M2717-N2717,IF(I2717="مرتجع",-N2717,IF(I2717="ملغي",0,""))))</f>
        <v/>
      </c>
      <c r="P2717" s="6">
        <f>IF(AND(B2717&amp;""="",F2717&amp;""=""),"",IF(NOT(ISNUMBER(MATCH(F2717,'المنتجات'!$A$5:$A$204,0))),"كود المنتج غير معروف",IF(NOT(ISNUMBER(MATCH(E2717,'المحافظات'!$A$5:$A$44,0))),"المنطقة غير معروفة",IF(K2717&lt;0,"الخصم أكبر من قيمة الطلب",IF(I2717&amp;""="","اكتب الحالة","")))))</f>
        <v/>
      </c>
    </row>
    <row r="2718">
      <c r="A2718" s="17" t="n"/>
      <c r="B2718" s="5" t="n"/>
      <c r="C2718" s="5" t="n"/>
      <c r="D2718" s="13" t="n"/>
      <c r="E2718" s="5" t="n"/>
      <c r="F2718" s="5" t="n"/>
      <c r="G2718" s="15" t="n"/>
      <c r="H2718" s="14" t="n"/>
      <c r="I2718" s="5" t="n"/>
      <c r="J2718" s="6">
        <f>IF(AND(B2718&amp;""="",F2718&amp;""=""),"",IFERROR(INDEX('المنتجات'!$B$5:$B$204,MATCH($F2718,'المنتجات'!$A$5:$A$204,0))&amp;"",""))</f>
        <v/>
      </c>
      <c r="K2718" s="18">
        <f>IF(AND(B2718&amp;""="",F2718&amp;""=""),"",IFERROR(INDEX('المنتجات'!$D$5:$D$204,MATCH($F2718,'المنتجات'!$A$5:$A$204,0))*G2718-H2718,0))</f>
        <v/>
      </c>
      <c r="L2718" s="18">
        <f>IF(AND(B2718&amp;""="",F2718&amp;""=""),"",IF(I2718="تم التسليم",IFERROR(INDEX('المحافظات'!$B$5:$B$44,MATCH($E2718,'المحافظات'!$A$5:$A$44,0)),0),0))</f>
        <v/>
      </c>
      <c r="M2718" s="18">
        <f>IF(AND(B2718&amp;""="",F2718&amp;""=""),"",IFERROR(INDEX('المنتجات'!$C$5:$C$204,MATCH($F2718,'المنتجات'!$A$5:$A$204,0))*G2718,0))</f>
        <v/>
      </c>
      <c r="N2718" s="18">
        <f>IF(AND(B2718&amp;""="",F2718&amp;""=""),"",IF(I2718="تم التسليم",IFERROR(INDEX('المحافظات'!$C$5:$C$44,MATCH($E2718,'المحافظات'!$A$5:$A$44,0)),0),IF(I2718="مرتجع",IFERROR(INDEX('المحافظات'!$D$5:$D$44,MATCH($E2718,'المحافظات'!$A$5:$A$44,0)),0),0)))</f>
        <v/>
      </c>
      <c r="O2718" s="18">
        <f>IF(AND(B2718&amp;""="",F2718&amp;""=""),"",IF(I2718="تم التسليم",K2718+L2718-M2718-N2718,IF(I2718="مرتجع",-N2718,IF(I2718="ملغي",0,""))))</f>
        <v/>
      </c>
      <c r="P2718" s="6">
        <f>IF(AND(B2718&amp;""="",F2718&amp;""=""),"",IF(NOT(ISNUMBER(MATCH(F2718,'المنتجات'!$A$5:$A$204,0))),"كود المنتج غير معروف",IF(NOT(ISNUMBER(MATCH(E2718,'المحافظات'!$A$5:$A$44,0))),"المنطقة غير معروفة",IF(K2718&lt;0,"الخصم أكبر من قيمة الطلب",IF(I2718&amp;""="","اكتب الحالة","")))))</f>
        <v/>
      </c>
    </row>
    <row r="2719">
      <c r="A2719" s="17" t="n"/>
      <c r="B2719" s="5" t="n"/>
      <c r="C2719" s="5" t="n"/>
      <c r="D2719" s="13" t="n"/>
      <c r="E2719" s="5" t="n"/>
      <c r="F2719" s="5" t="n"/>
      <c r="G2719" s="15" t="n"/>
      <c r="H2719" s="14" t="n"/>
      <c r="I2719" s="5" t="n"/>
      <c r="J2719" s="6">
        <f>IF(AND(B2719&amp;""="",F2719&amp;""=""),"",IFERROR(INDEX('المنتجات'!$B$5:$B$204,MATCH($F2719,'المنتجات'!$A$5:$A$204,0))&amp;"",""))</f>
        <v/>
      </c>
      <c r="K2719" s="18">
        <f>IF(AND(B2719&amp;""="",F2719&amp;""=""),"",IFERROR(INDEX('المنتجات'!$D$5:$D$204,MATCH($F2719,'المنتجات'!$A$5:$A$204,0))*G2719-H2719,0))</f>
        <v/>
      </c>
      <c r="L2719" s="18">
        <f>IF(AND(B2719&amp;""="",F2719&amp;""=""),"",IF(I2719="تم التسليم",IFERROR(INDEX('المحافظات'!$B$5:$B$44,MATCH($E2719,'المحافظات'!$A$5:$A$44,0)),0),0))</f>
        <v/>
      </c>
      <c r="M2719" s="18">
        <f>IF(AND(B2719&amp;""="",F2719&amp;""=""),"",IFERROR(INDEX('المنتجات'!$C$5:$C$204,MATCH($F2719,'المنتجات'!$A$5:$A$204,0))*G2719,0))</f>
        <v/>
      </c>
      <c r="N2719" s="18">
        <f>IF(AND(B2719&amp;""="",F2719&amp;""=""),"",IF(I2719="تم التسليم",IFERROR(INDEX('المحافظات'!$C$5:$C$44,MATCH($E2719,'المحافظات'!$A$5:$A$44,0)),0),IF(I2719="مرتجع",IFERROR(INDEX('المحافظات'!$D$5:$D$44,MATCH($E2719,'المحافظات'!$A$5:$A$44,0)),0),0)))</f>
        <v/>
      </c>
      <c r="O2719" s="18">
        <f>IF(AND(B2719&amp;""="",F2719&amp;""=""),"",IF(I2719="تم التسليم",K2719+L2719-M2719-N2719,IF(I2719="مرتجع",-N2719,IF(I2719="ملغي",0,""))))</f>
        <v/>
      </c>
      <c r="P2719" s="6">
        <f>IF(AND(B2719&amp;""="",F2719&amp;""=""),"",IF(NOT(ISNUMBER(MATCH(F2719,'المنتجات'!$A$5:$A$204,0))),"كود المنتج غير معروف",IF(NOT(ISNUMBER(MATCH(E2719,'المحافظات'!$A$5:$A$44,0))),"المنطقة غير معروفة",IF(K2719&lt;0,"الخصم أكبر من قيمة الطلب",IF(I2719&amp;""="","اكتب الحالة","")))))</f>
        <v/>
      </c>
    </row>
    <row r="2720">
      <c r="A2720" s="17" t="n"/>
      <c r="B2720" s="5" t="n"/>
      <c r="C2720" s="5" t="n"/>
      <c r="D2720" s="13" t="n"/>
      <c r="E2720" s="5" t="n"/>
      <c r="F2720" s="5" t="n"/>
      <c r="G2720" s="15" t="n"/>
      <c r="H2720" s="14" t="n"/>
      <c r="I2720" s="5" t="n"/>
      <c r="J2720" s="6">
        <f>IF(AND(B2720&amp;""="",F2720&amp;""=""),"",IFERROR(INDEX('المنتجات'!$B$5:$B$204,MATCH($F2720,'المنتجات'!$A$5:$A$204,0))&amp;"",""))</f>
        <v/>
      </c>
      <c r="K2720" s="18">
        <f>IF(AND(B2720&amp;""="",F2720&amp;""=""),"",IFERROR(INDEX('المنتجات'!$D$5:$D$204,MATCH($F2720,'المنتجات'!$A$5:$A$204,0))*G2720-H2720,0))</f>
        <v/>
      </c>
      <c r="L2720" s="18">
        <f>IF(AND(B2720&amp;""="",F2720&amp;""=""),"",IF(I2720="تم التسليم",IFERROR(INDEX('المحافظات'!$B$5:$B$44,MATCH($E2720,'المحافظات'!$A$5:$A$44,0)),0),0))</f>
        <v/>
      </c>
      <c r="M2720" s="18">
        <f>IF(AND(B2720&amp;""="",F2720&amp;""=""),"",IFERROR(INDEX('المنتجات'!$C$5:$C$204,MATCH($F2720,'المنتجات'!$A$5:$A$204,0))*G2720,0))</f>
        <v/>
      </c>
      <c r="N2720" s="18">
        <f>IF(AND(B2720&amp;""="",F2720&amp;""=""),"",IF(I2720="تم التسليم",IFERROR(INDEX('المحافظات'!$C$5:$C$44,MATCH($E2720,'المحافظات'!$A$5:$A$44,0)),0),IF(I2720="مرتجع",IFERROR(INDEX('المحافظات'!$D$5:$D$44,MATCH($E2720,'المحافظات'!$A$5:$A$44,0)),0),0)))</f>
        <v/>
      </c>
      <c r="O2720" s="18">
        <f>IF(AND(B2720&amp;""="",F2720&amp;""=""),"",IF(I2720="تم التسليم",K2720+L2720-M2720-N2720,IF(I2720="مرتجع",-N2720,IF(I2720="ملغي",0,""))))</f>
        <v/>
      </c>
      <c r="P2720" s="6">
        <f>IF(AND(B2720&amp;""="",F2720&amp;""=""),"",IF(NOT(ISNUMBER(MATCH(F2720,'المنتجات'!$A$5:$A$204,0))),"كود المنتج غير معروف",IF(NOT(ISNUMBER(MATCH(E2720,'المحافظات'!$A$5:$A$44,0))),"المنطقة غير معروفة",IF(K2720&lt;0,"الخصم أكبر من قيمة الطلب",IF(I2720&amp;""="","اكتب الحالة","")))))</f>
        <v/>
      </c>
    </row>
    <row r="2721">
      <c r="A2721" s="17" t="n"/>
      <c r="B2721" s="5" t="n"/>
      <c r="C2721" s="5" t="n"/>
      <c r="D2721" s="13" t="n"/>
      <c r="E2721" s="5" t="n"/>
      <c r="F2721" s="5" t="n"/>
      <c r="G2721" s="15" t="n"/>
      <c r="H2721" s="14" t="n"/>
      <c r="I2721" s="5" t="n"/>
      <c r="J2721" s="6">
        <f>IF(AND(B2721&amp;""="",F2721&amp;""=""),"",IFERROR(INDEX('المنتجات'!$B$5:$B$204,MATCH($F2721,'المنتجات'!$A$5:$A$204,0))&amp;"",""))</f>
        <v/>
      </c>
      <c r="K2721" s="18">
        <f>IF(AND(B2721&amp;""="",F2721&amp;""=""),"",IFERROR(INDEX('المنتجات'!$D$5:$D$204,MATCH($F2721,'المنتجات'!$A$5:$A$204,0))*G2721-H2721,0))</f>
        <v/>
      </c>
      <c r="L2721" s="18">
        <f>IF(AND(B2721&amp;""="",F2721&amp;""=""),"",IF(I2721="تم التسليم",IFERROR(INDEX('المحافظات'!$B$5:$B$44,MATCH($E2721,'المحافظات'!$A$5:$A$44,0)),0),0))</f>
        <v/>
      </c>
      <c r="M2721" s="18">
        <f>IF(AND(B2721&amp;""="",F2721&amp;""=""),"",IFERROR(INDEX('المنتجات'!$C$5:$C$204,MATCH($F2721,'المنتجات'!$A$5:$A$204,0))*G2721,0))</f>
        <v/>
      </c>
      <c r="N2721" s="18">
        <f>IF(AND(B2721&amp;""="",F2721&amp;""=""),"",IF(I2721="تم التسليم",IFERROR(INDEX('المحافظات'!$C$5:$C$44,MATCH($E2721,'المحافظات'!$A$5:$A$44,0)),0),IF(I2721="مرتجع",IFERROR(INDEX('المحافظات'!$D$5:$D$44,MATCH($E2721,'المحافظات'!$A$5:$A$44,0)),0),0)))</f>
        <v/>
      </c>
      <c r="O2721" s="18">
        <f>IF(AND(B2721&amp;""="",F2721&amp;""=""),"",IF(I2721="تم التسليم",K2721+L2721-M2721-N2721,IF(I2721="مرتجع",-N2721,IF(I2721="ملغي",0,""))))</f>
        <v/>
      </c>
      <c r="P2721" s="6">
        <f>IF(AND(B2721&amp;""="",F2721&amp;""=""),"",IF(NOT(ISNUMBER(MATCH(F2721,'المنتجات'!$A$5:$A$204,0))),"كود المنتج غير معروف",IF(NOT(ISNUMBER(MATCH(E2721,'المحافظات'!$A$5:$A$44,0))),"المنطقة غير معروفة",IF(K2721&lt;0,"الخصم أكبر من قيمة الطلب",IF(I2721&amp;""="","اكتب الحالة","")))))</f>
        <v/>
      </c>
    </row>
    <row r="2722">
      <c r="A2722" s="17" t="n"/>
      <c r="B2722" s="5" t="n"/>
      <c r="C2722" s="5" t="n"/>
      <c r="D2722" s="13" t="n"/>
      <c r="E2722" s="5" t="n"/>
      <c r="F2722" s="5" t="n"/>
      <c r="G2722" s="15" t="n"/>
      <c r="H2722" s="14" t="n"/>
      <c r="I2722" s="5" t="n"/>
      <c r="J2722" s="6">
        <f>IF(AND(B2722&amp;""="",F2722&amp;""=""),"",IFERROR(INDEX('المنتجات'!$B$5:$B$204,MATCH($F2722,'المنتجات'!$A$5:$A$204,0))&amp;"",""))</f>
        <v/>
      </c>
      <c r="K2722" s="18">
        <f>IF(AND(B2722&amp;""="",F2722&amp;""=""),"",IFERROR(INDEX('المنتجات'!$D$5:$D$204,MATCH($F2722,'المنتجات'!$A$5:$A$204,0))*G2722-H2722,0))</f>
        <v/>
      </c>
      <c r="L2722" s="18">
        <f>IF(AND(B2722&amp;""="",F2722&amp;""=""),"",IF(I2722="تم التسليم",IFERROR(INDEX('المحافظات'!$B$5:$B$44,MATCH($E2722,'المحافظات'!$A$5:$A$44,0)),0),0))</f>
        <v/>
      </c>
      <c r="M2722" s="18">
        <f>IF(AND(B2722&amp;""="",F2722&amp;""=""),"",IFERROR(INDEX('المنتجات'!$C$5:$C$204,MATCH($F2722,'المنتجات'!$A$5:$A$204,0))*G2722,0))</f>
        <v/>
      </c>
      <c r="N2722" s="18">
        <f>IF(AND(B2722&amp;""="",F2722&amp;""=""),"",IF(I2722="تم التسليم",IFERROR(INDEX('المحافظات'!$C$5:$C$44,MATCH($E2722,'المحافظات'!$A$5:$A$44,0)),0),IF(I2722="مرتجع",IFERROR(INDEX('المحافظات'!$D$5:$D$44,MATCH($E2722,'المحافظات'!$A$5:$A$44,0)),0),0)))</f>
        <v/>
      </c>
      <c r="O2722" s="18">
        <f>IF(AND(B2722&amp;""="",F2722&amp;""=""),"",IF(I2722="تم التسليم",K2722+L2722-M2722-N2722,IF(I2722="مرتجع",-N2722,IF(I2722="ملغي",0,""))))</f>
        <v/>
      </c>
      <c r="P2722" s="6">
        <f>IF(AND(B2722&amp;""="",F2722&amp;""=""),"",IF(NOT(ISNUMBER(MATCH(F2722,'المنتجات'!$A$5:$A$204,0))),"كود المنتج غير معروف",IF(NOT(ISNUMBER(MATCH(E2722,'المحافظات'!$A$5:$A$44,0))),"المنطقة غير معروفة",IF(K2722&lt;0,"الخصم أكبر من قيمة الطلب",IF(I2722&amp;""="","اكتب الحالة","")))))</f>
        <v/>
      </c>
    </row>
    <row r="2723">
      <c r="A2723" s="17" t="n"/>
      <c r="B2723" s="5" t="n"/>
      <c r="C2723" s="5" t="n"/>
      <c r="D2723" s="13" t="n"/>
      <c r="E2723" s="5" t="n"/>
      <c r="F2723" s="5" t="n"/>
      <c r="G2723" s="15" t="n"/>
      <c r="H2723" s="14" t="n"/>
      <c r="I2723" s="5" t="n"/>
      <c r="J2723" s="6">
        <f>IF(AND(B2723&amp;""="",F2723&amp;""=""),"",IFERROR(INDEX('المنتجات'!$B$5:$B$204,MATCH($F2723,'المنتجات'!$A$5:$A$204,0))&amp;"",""))</f>
        <v/>
      </c>
      <c r="K2723" s="18">
        <f>IF(AND(B2723&amp;""="",F2723&amp;""=""),"",IFERROR(INDEX('المنتجات'!$D$5:$D$204,MATCH($F2723,'المنتجات'!$A$5:$A$204,0))*G2723-H2723,0))</f>
        <v/>
      </c>
      <c r="L2723" s="18">
        <f>IF(AND(B2723&amp;""="",F2723&amp;""=""),"",IF(I2723="تم التسليم",IFERROR(INDEX('المحافظات'!$B$5:$B$44,MATCH($E2723,'المحافظات'!$A$5:$A$44,0)),0),0))</f>
        <v/>
      </c>
      <c r="M2723" s="18">
        <f>IF(AND(B2723&amp;""="",F2723&amp;""=""),"",IFERROR(INDEX('المنتجات'!$C$5:$C$204,MATCH($F2723,'المنتجات'!$A$5:$A$204,0))*G2723,0))</f>
        <v/>
      </c>
      <c r="N2723" s="18">
        <f>IF(AND(B2723&amp;""="",F2723&amp;""=""),"",IF(I2723="تم التسليم",IFERROR(INDEX('المحافظات'!$C$5:$C$44,MATCH($E2723,'المحافظات'!$A$5:$A$44,0)),0),IF(I2723="مرتجع",IFERROR(INDEX('المحافظات'!$D$5:$D$44,MATCH($E2723,'المحافظات'!$A$5:$A$44,0)),0),0)))</f>
        <v/>
      </c>
      <c r="O2723" s="18">
        <f>IF(AND(B2723&amp;""="",F2723&amp;""=""),"",IF(I2723="تم التسليم",K2723+L2723-M2723-N2723,IF(I2723="مرتجع",-N2723,IF(I2723="ملغي",0,""))))</f>
        <v/>
      </c>
      <c r="P2723" s="6">
        <f>IF(AND(B2723&amp;""="",F2723&amp;""=""),"",IF(NOT(ISNUMBER(MATCH(F2723,'المنتجات'!$A$5:$A$204,0))),"كود المنتج غير معروف",IF(NOT(ISNUMBER(MATCH(E2723,'المحافظات'!$A$5:$A$44,0))),"المنطقة غير معروفة",IF(K2723&lt;0,"الخصم أكبر من قيمة الطلب",IF(I2723&amp;""="","اكتب الحالة","")))))</f>
        <v/>
      </c>
    </row>
    <row r="2724">
      <c r="A2724" s="17" t="n"/>
      <c r="B2724" s="5" t="n"/>
      <c r="C2724" s="5" t="n"/>
      <c r="D2724" s="13" t="n"/>
      <c r="E2724" s="5" t="n"/>
      <c r="F2724" s="5" t="n"/>
      <c r="G2724" s="15" t="n"/>
      <c r="H2724" s="14" t="n"/>
      <c r="I2724" s="5" t="n"/>
      <c r="J2724" s="6">
        <f>IF(AND(B2724&amp;""="",F2724&amp;""=""),"",IFERROR(INDEX('المنتجات'!$B$5:$B$204,MATCH($F2724,'المنتجات'!$A$5:$A$204,0))&amp;"",""))</f>
        <v/>
      </c>
      <c r="K2724" s="18">
        <f>IF(AND(B2724&amp;""="",F2724&amp;""=""),"",IFERROR(INDEX('المنتجات'!$D$5:$D$204,MATCH($F2724,'المنتجات'!$A$5:$A$204,0))*G2724-H2724,0))</f>
        <v/>
      </c>
      <c r="L2724" s="18">
        <f>IF(AND(B2724&amp;""="",F2724&amp;""=""),"",IF(I2724="تم التسليم",IFERROR(INDEX('المحافظات'!$B$5:$B$44,MATCH($E2724,'المحافظات'!$A$5:$A$44,0)),0),0))</f>
        <v/>
      </c>
      <c r="M2724" s="18">
        <f>IF(AND(B2724&amp;""="",F2724&amp;""=""),"",IFERROR(INDEX('المنتجات'!$C$5:$C$204,MATCH($F2724,'المنتجات'!$A$5:$A$204,0))*G2724,0))</f>
        <v/>
      </c>
      <c r="N2724" s="18">
        <f>IF(AND(B2724&amp;""="",F2724&amp;""=""),"",IF(I2724="تم التسليم",IFERROR(INDEX('المحافظات'!$C$5:$C$44,MATCH($E2724,'المحافظات'!$A$5:$A$44,0)),0),IF(I2724="مرتجع",IFERROR(INDEX('المحافظات'!$D$5:$D$44,MATCH($E2724,'المحافظات'!$A$5:$A$44,0)),0),0)))</f>
        <v/>
      </c>
      <c r="O2724" s="18">
        <f>IF(AND(B2724&amp;""="",F2724&amp;""=""),"",IF(I2724="تم التسليم",K2724+L2724-M2724-N2724,IF(I2724="مرتجع",-N2724,IF(I2724="ملغي",0,""))))</f>
        <v/>
      </c>
      <c r="P2724" s="6">
        <f>IF(AND(B2724&amp;""="",F2724&amp;""=""),"",IF(NOT(ISNUMBER(MATCH(F2724,'المنتجات'!$A$5:$A$204,0))),"كود المنتج غير معروف",IF(NOT(ISNUMBER(MATCH(E2724,'المحافظات'!$A$5:$A$44,0))),"المنطقة غير معروفة",IF(K2724&lt;0,"الخصم أكبر من قيمة الطلب",IF(I2724&amp;""="","اكتب الحالة","")))))</f>
        <v/>
      </c>
    </row>
    <row r="2725">
      <c r="A2725" s="17" t="n"/>
      <c r="B2725" s="5" t="n"/>
      <c r="C2725" s="5" t="n"/>
      <c r="D2725" s="13" t="n"/>
      <c r="E2725" s="5" t="n"/>
      <c r="F2725" s="5" t="n"/>
      <c r="G2725" s="15" t="n"/>
      <c r="H2725" s="14" t="n"/>
      <c r="I2725" s="5" t="n"/>
      <c r="J2725" s="6">
        <f>IF(AND(B2725&amp;""="",F2725&amp;""=""),"",IFERROR(INDEX('المنتجات'!$B$5:$B$204,MATCH($F2725,'المنتجات'!$A$5:$A$204,0))&amp;"",""))</f>
        <v/>
      </c>
      <c r="K2725" s="18">
        <f>IF(AND(B2725&amp;""="",F2725&amp;""=""),"",IFERROR(INDEX('المنتجات'!$D$5:$D$204,MATCH($F2725,'المنتجات'!$A$5:$A$204,0))*G2725-H2725,0))</f>
        <v/>
      </c>
      <c r="L2725" s="18">
        <f>IF(AND(B2725&amp;""="",F2725&amp;""=""),"",IF(I2725="تم التسليم",IFERROR(INDEX('المحافظات'!$B$5:$B$44,MATCH($E2725,'المحافظات'!$A$5:$A$44,0)),0),0))</f>
        <v/>
      </c>
      <c r="M2725" s="18">
        <f>IF(AND(B2725&amp;""="",F2725&amp;""=""),"",IFERROR(INDEX('المنتجات'!$C$5:$C$204,MATCH($F2725,'المنتجات'!$A$5:$A$204,0))*G2725,0))</f>
        <v/>
      </c>
      <c r="N2725" s="18">
        <f>IF(AND(B2725&amp;""="",F2725&amp;""=""),"",IF(I2725="تم التسليم",IFERROR(INDEX('المحافظات'!$C$5:$C$44,MATCH($E2725,'المحافظات'!$A$5:$A$44,0)),0),IF(I2725="مرتجع",IFERROR(INDEX('المحافظات'!$D$5:$D$44,MATCH($E2725,'المحافظات'!$A$5:$A$44,0)),0),0)))</f>
        <v/>
      </c>
      <c r="O2725" s="18">
        <f>IF(AND(B2725&amp;""="",F2725&amp;""=""),"",IF(I2725="تم التسليم",K2725+L2725-M2725-N2725,IF(I2725="مرتجع",-N2725,IF(I2725="ملغي",0,""))))</f>
        <v/>
      </c>
      <c r="P2725" s="6">
        <f>IF(AND(B2725&amp;""="",F2725&amp;""=""),"",IF(NOT(ISNUMBER(MATCH(F2725,'المنتجات'!$A$5:$A$204,0))),"كود المنتج غير معروف",IF(NOT(ISNUMBER(MATCH(E2725,'المحافظات'!$A$5:$A$44,0))),"المنطقة غير معروفة",IF(K2725&lt;0,"الخصم أكبر من قيمة الطلب",IF(I2725&amp;""="","اكتب الحالة","")))))</f>
        <v/>
      </c>
    </row>
    <row r="2726">
      <c r="A2726" s="17" t="n"/>
      <c r="B2726" s="5" t="n"/>
      <c r="C2726" s="5" t="n"/>
      <c r="D2726" s="13" t="n"/>
      <c r="E2726" s="5" t="n"/>
      <c r="F2726" s="5" t="n"/>
      <c r="G2726" s="15" t="n"/>
      <c r="H2726" s="14" t="n"/>
      <c r="I2726" s="5" t="n"/>
      <c r="J2726" s="6">
        <f>IF(AND(B2726&amp;""="",F2726&amp;""=""),"",IFERROR(INDEX('المنتجات'!$B$5:$B$204,MATCH($F2726,'المنتجات'!$A$5:$A$204,0))&amp;"",""))</f>
        <v/>
      </c>
      <c r="K2726" s="18">
        <f>IF(AND(B2726&amp;""="",F2726&amp;""=""),"",IFERROR(INDEX('المنتجات'!$D$5:$D$204,MATCH($F2726,'المنتجات'!$A$5:$A$204,0))*G2726-H2726,0))</f>
        <v/>
      </c>
      <c r="L2726" s="18">
        <f>IF(AND(B2726&amp;""="",F2726&amp;""=""),"",IF(I2726="تم التسليم",IFERROR(INDEX('المحافظات'!$B$5:$B$44,MATCH($E2726,'المحافظات'!$A$5:$A$44,0)),0),0))</f>
        <v/>
      </c>
      <c r="M2726" s="18">
        <f>IF(AND(B2726&amp;""="",F2726&amp;""=""),"",IFERROR(INDEX('المنتجات'!$C$5:$C$204,MATCH($F2726,'المنتجات'!$A$5:$A$204,0))*G2726,0))</f>
        <v/>
      </c>
      <c r="N2726" s="18">
        <f>IF(AND(B2726&amp;""="",F2726&amp;""=""),"",IF(I2726="تم التسليم",IFERROR(INDEX('المحافظات'!$C$5:$C$44,MATCH($E2726,'المحافظات'!$A$5:$A$44,0)),0),IF(I2726="مرتجع",IFERROR(INDEX('المحافظات'!$D$5:$D$44,MATCH($E2726,'المحافظات'!$A$5:$A$44,0)),0),0)))</f>
        <v/>
      </c>
      <c r="O2726" s="18">
        <f>IF(AND(B2726&amp;""="",F2726&amp;""=""),"",IF(I2726="تم التسليم",K2726+L2726-M2726-N2726,IF(I2726="مرتجع",-N2726,IF(I2726="ملغي",0,""))))</f>
        <v/>
      </c>
      <c r="P2726" s="6">
        <f>IF(AND(B2726&amp;""="",F2726&amp;""=""),"",IF(NOT(ISNUMBER(MATCH(F2726,'المنتجات'!$A$5:$A$204,0))),"كود المنتج غير معروف",IF(NOT(ISNUMBER(MATCH(E2726,'المحافظات'!$A$5:$A$44,0))),"المنطقة غير معروفة",IF(K2726&lt;0,"الخصم أكبر من قيمة الطلب",IF(I2726&amp;""="","اكتب الحالة","")))))</f>
        <v/>
      </c>
    </row>
    <row r="2727">
      <c r="A2727" s="17" t="n"/>
      <c r="B2727" s="5" t="n"/>
      <c r="C2727" s="5" t="n"/>
      <c r="D2727" s="13" t="n"/>
      <c r="E2727" s="5" t="n"/>
      <c r="F2727" s="5" t="n"/>
      <c r="G2727" s="15" t="n"/>
      <c r="H2727" s="14" t="n"/>
      <c r="I2727" s="5" t="n"/>
      <c r="J2727" s="6">
        <f>IF(AND(B2727&amp;""="",F2727&amp;""=""),"",IFERROR(INDEX('المنتجات'!$B$5:$B$204,MATCH($F2727,'المنتجات'!$A$5:$A$204,0))&amp;"",""))</f>
        <v/>
      </c>
      <c r="K2727" s="18">
        <f>IF(AND(B2727&amp;""="",F2727&amp;""=""),"",IFERROR(INDEX('المنتجات'!$D$5:$D$204,MATCH($F2727,'المنتجات'!$A$5:$A$204,0))*G2727-H2727,0))</f>
        <v/>
      </c>
      <c r="L2727" s="18">
        <f>IF(AND(B2727&amp;""="",F2727&amp;""=""),"",IF(I2727="تم التسليم",IFERROR(INDEX('المحافظات'!$B$5:$B$44,MATCH($E2727,'المحافظات'!$A$5:$A$44,0)),0),0))</f>
        <v/>
      </c>
      <c r="M2727" s="18">
        <f>IF(AND(B2727&amp;""="",F2727&amp;""=""),"",IFERROR(INDEX('المنتجات'!$C$5:$C$204,MATCH($F2727,'المنتجات'!$A$5:$A$204,0))*G2727,0))</f>
        <v/>
      </c>
      <c r="N2727" s="18">
        <f>IF(AND(B2727&amp;""="",F2727&amp;""=""),"",IF(I2727="تم التسليم",IFERROR(INDEX('المحافظات'!$C$5:$C$44,MATCH($E2727,'المحافظات'!$A$5:$A$44,0)),0),IF(I2727="مرتجع",IFERROR(INDEX('المحافظات'!$D$5:$D$44,MATCH($E2727,'المحافظات'!$A$5:$A$44,0)),0),0)))</f>
        <v/>
      </c>
      <c r="O2727" s="18">
        <f>IF(AND(B2727&amp;""="",F2727&amp;""=""),"",IF(I2727="تم التسليم",K2727+L2727-M2727-N2727,IF(I2727="مرتجع",-N2727,IF(I2727="ملغي",0,""))))</f>
        <v/>
      </c>
      <c r="P2727" s="6">
        <f>IF(AND(B2727&amp;""="",F2727&amp;""=""),"",IF(NOT(ISNUMBER(MATCH(F2727,'المنتجات'!$A$5:$A$204,0))),"كود المنتج غير معروف",IF(NOT(ISNUMBER(MATCH(E2727,'المحافظات'!$A$5:$A$44,0))),"المنطقة غير معروفة",IF(K2727&lt;0,"الخصم أكبر من قيمة الطلب",IF(I2727&amp;""="","اكتب الحالة","")))))</f>
        <v/>
      </c>
    </row>
    <row r="2728">
      <c r="A2728" s="17" t="n"/>
      <c r="B2728" s="5" t="n"/>
      <c r="C2728" s="5" t="n"/>
      <c r="D2728" s="13" t="n"/>
      <c r="E2728" s="5" t="n"/>
      <c r="F2728" s="5" t="n"/>
      <c r="G2728" s="15" t="n"/>
      <c r="H2728" s="14" t="n"/>
      <c r="I2728" s="5" t="n"/>
      <c r="J2728" s="6">
        <f>IF(AND(B2728&amp;""="",F2728&amp;""=""),"",IFERROR(INDEX('المنتجات'!$B$5:$B$204,MATCH($F2728,'المنتجات'!$A$5:$A$204,0))&amp;"",""))</f>
        <v/>
      </c>
      <c r="K2728" s="18">
        <f>IF(AND(B2728&amp;""="",F2728&amp;""=""),"",IFERROR(INDEX('المنتجات'!$D$5:$D$204,MATCH($F2728,'المنتجات'!$A$5:$A$204,0))*G2728-H2728,0))</f>
        <v/>
      </c>
      <c r="L2728" s="18">
        <f>IF(AND(B2728&amp;""="",F2728&amp;""=""),"",IF(I2728="تم التسليم",IFERROR(INDEX('المحافظات'!$B$5:$B$44,MATCH($E2728,'المحافظات'!$A$5:$A$44,0)),0),0))</f>
        <v/>
      </c>
      <c r="M2728" s="18">
        <f>IF(AND(B2728&amp;""="",F2728&amp;""=""),"",IFERROR(INDEX('المنتجات'!$C$5:$C$204,MATCH($F2728,'المنتجات'!$A$5:$A$204,0))*G2728,0))</f>
        <v/>
      </c>
      <c r="N2728" s="18">
        <f>IF(AND(B2728&amp;""="",F2728&amp;""=""),"",IF(I2728="تم التسليم",IFERROR(INDEX('المحافظات'!$C$5:$C$44,MATCH($E2728,'المحافظات'!$A$5:$A$44,0)),0),IF(I2728="مرتجع",IFERROR(INDEX('المحافظات'!$D$5:$D$44,MATCH($E2728,'المحافظات'!$A$5:$A$44,0)),0),0)))</f>
        <v/>
      </c>
      <c r="O2728" s="18">
        <f>IF(AND(B2728&amp;""="",F2728&amp;""=""),"",IF(I2728="تم التسليم",K2728+L2728-M2728-N2728,IF(I2728="مرتجع",-N2728,IF(I2728="ملغي",0,""))))</f>
        <v/>
      </c>
      <c r="P2728" s="6">
        <f>IF(AND(B2728&amp;""="",F2728&amp;""=""),"",IF(NOT(ISNUMBER(MATCH(F2728,'المنتجات'!$A$5:$A$204,0))),"كود المنتج غير معروف",IF(NOT(ISNUMBER(MATCH(E2728,'المحافظات'!$A$5:$A$44,0))),"المنطقة غير معروفة",IF(K2728&lt;0,"الخصم أكبر من قيمة الطلب",IF(I2728&amp;""="","اكتب الحالة","")))))</f>
        <v/>
      </c>
    </row>
    <row r="2729">
      <c r="A2729" s="17" t="n"/>
      <c r="B2729" s="5" t="n"/>
      <c r="C2729" s="5" t="n"/>
      <c r="D2729" s="13" t="n"/>
      <c r="E2729" s="5" t="n"/>
      <c r="F2729" s="5" t="n"/>
      <c r="G2729" s="15" t="n"/>
      <c r="H2729" s="14" t="n"/>
      <c r="I2729" s="5" t="n"/>
      <c r="J2729" s="6">
        <f>IF(AND(B2729&amp;""="",F2729&amp;""=""),"",IFERROR(INDEX('المنتجات'!$B$5:$B$204,MATCH($F2729,'المنتجات'!$A$5:$A$204,0))&amp;"",""))</f>
        <v/>
      </c>
      <c r="K2729" s="18">
        <f>IF(AND(B2729&amp;""="",F2729&amp;""=""),"",IFERROR(INDEX('المنتجات'!$D$5:$D$204,MATCH($F2729,'المنتجات'!$A$5:$A$204,0))*G2729-H2729,0))</f>
        <v/>
      </c>
      <c r="L2729" s="18">
        <f>IF(AND(B2729&amp;""="",F2729&amp;""=""),"",IF(I2729="تم التسليم",IFERROR(INDEX('المحافظات'!$B$5:$B$44,MATCH($E2729,'المحافظات'!$A$5:$A$44,0)),0),0))</f>
        <v/>
      </c>
      <c r="M2729" s="18">
        <f>IF(AND(B2729&amp;""="",F2729&amp;""=""),"",IFERROR(INDEX('المنتجات'!$C$5:$C$204,MATCH($F2729,'المنتجات'!$A$5:$A$204,0))*G2729,0))</f>
        <v/>
      </c>
      <c r="N2729" s="18">
        <f>IF(AND(B2729&amp;""="",F2729&amp;""=""),"",IF(I2729="تم التسليم",IFERROR(INDEX('المحافظات'!$C$5:$C$44,MATCH($E2729,'المحافظات'!$A$5:$A$44,0)),0),IF(I2729="مرتجع",IFERROR(INDEX('المحافظات'!$D$5:$D$44,MATCH($E2729,'المحافظات'!$A$5:$A$44,0)),0),0)))</f>
        <v/>
      </c>
      <c r="O2729" s="18">
        <f>IF(AND(B2729&amp;""="",F2729&amp;""=""),"",IF(I2729="تم التسليم",K2729+L2729-M2729-N2729,IF(I2729="مرتجع",-N2729,IF(I2729="ملغي",0,""))))</f>
        <v/>
      </c>
      <c r="P2729" s="6">
        <f>IF(AND(B2729&amp;""="",F2729&amp;""=""),"",IF(NOT(ISNUMBER(MATCH(F2729,'المنتجات'!$A$5:$A$204,0))),"كود المنتج غير معروف",IF(NOT(ISNUMBER(MATCH(E2729,'المحافظات'!$A$5:$A$44,0))),"المنطقة غير معروفة",IF(K2729&lt;0,"الخصم أكبر من قيمة الطلب",IF(I2729&amp;""="","اكتب الحالة","")))))</f>
        <v/>
      </c>
    </row>
    <row r="2730">
      <c r="A2730" s="17" t="n"/>
      <c r="B2730" s="5" t="n"/>
      <c r="C2730" s="5" t="n"/>
      <c r="D2730" s="13" t="n"/>
      <c r="E2730" s="5" t="n"/>
      <c r="F2730" s="5" t="n"/>
      <c r="G2730" s="15" t="n"/>
      <c r="H2730" s="14" t="n"/>
      <c r="I2730" s="5" t="n"/>
      <c r="J2730" s="6">
        <f>IF(AND(B2730&amp;""="",F2730&amp;""=""),"",IFERROR(INDEX('المنتجات'!$B$5:$B$204,MATCH($F2730,'المنتجات'!$A$5:$A$204,0))&amp;"",""))</f>
        <v/>
      </c>
      <c r="K2730" s="18">
        <f>IF(AND(B2730&amp;""="",F2730&amp;""=""),"",IFERROR(INDEX('المنتجات'!$D$5:$D$204,MATCH($F2730,'المنتجات'!$A$5:$A$204,0))*G2730-H2730,0))</f>
        <v/>
      </c>
      <c r="L2730" s="18">
        <f>IF(AND(B2730&amp;""="",F2730&amp;""=""),"",IF(I2730="تم التسليم",IFERROR(INDEX('المحافظات'!$B$5:$B$44,MATCH($E2730,'المحافظات'!$A$5:$A$44,0)),0),0))</f>
        <v/>
      </c>
      <c r="M2730" s="18">
        <f>IF(AND(B2730&amp;""="",F2730&amp;""=""),"",IFERROR(INDEX('المنتجات'!$C$5:$C$204,MATCH($F2730,'المنتجات'!$A$5:$A$204,0))*G2730,0))</f>
        <v/>
      </c>
      <c r="N2730" s="18">
        <f>IF(AND(B2730&amp;""="",F2730&amp;""=""),"",IF(I2730="تم التسليم",IFERROR(INDEX('المحافظات'!$C$5:$C$44,MATCH($E2730,'المحافظات'!$A$5:$A$44,0)),0),IF(I2730="مرتجع",IFERROR(INDEX('المحافظات'!$D$5:$D$44,MATCH($E2730,'المحافظات'!$A$5:$A$44,0)),0),0)))</f>
        <v/>
      </c>
      <c r="O2730" s="18">
        <f>IF(AND(B2730&amp;""="",F2730&amp;""=""),"",IF(I2730="تم التسليم",K2730+L2730-M2730-N2730,IF(I2730="مرتجع",-N2730,IF(I2730="ملغي",0,""))))</f>
        <v/>
      </c>
      <c r="P2730" s="6">
        <f>IF(AND(B2730&amp;""="",F2730&amp;""=""),"",IF(NOT(ISNUMBER(MATCH(F2730,'المنتجات'!$A$5:$A$204,0))),"كود المنتج غير معروف",IF(NOT(ISNUMBER(MATCH(E2730,'المحافظات'!$A$5:$A$44,0))),"المنطقة غير معروفة",IF(K2730&lt;0,"الخصم أكبر من قيمة الطلب",IF(I2730&amp;""="","اكتب الحالة","")))))</f>
        <v/>
      </c>
    </row>
    <row r="2731">
      <c r="A2731" s="17" t="n"/>
      <c r="B2731" s="5" t="n"/>
      <c r="C2731" s="5" t="n"/>
      <c r="D2731" s="13" t="n"/>
      <c r="E2731" s="5" t="n"/>
      <c r="F2731" s="5" t="n"/>
      <c r="G2731" s="15" t="n"/>
      <c r="H2731" s="14" t="n"/>
      <c r="I2731" s="5" t="n"/>
      <c r="J2731" s="6">
        <f>IF(AND(B2731&amp;""="",F2731&amp;""=""),"",IFERROR(INDEX('المنتجات'!$B$5:$B$204,MATCH($F2731,'المنتجات'!$A$5:$A$204,0))&amp;"",""))</f>
        <v/>
      </c>
      <c r="K2731" s="18">
        <f>IF(AND(B2731&amp;""="",F2731&amp;""=""),"",IFERROR(INDEX('المنتجات'!$D$5:$D$204,MATCH($F2731,'المنتجات'!$A$5:$A$204,0))*G2731-H2731,0))</f>
        <v/>
      </c>
      <c r="L2731" s="18">
        <f>IF(AND(B2731&amp;""="",F2731&amp;""=""),"",IF(I2731="تم التسليم",IFERROR(INDEX('المحافظات'!$B$5:$B$44,MATCH($E2731,'المحافظات'!$A$5:$A$44,0)),0),0))</f>
        <v/>
      </c>
      <c r="M2731" s="18">
        <f>IF(AND(B2731&amp;""="",F2731&amp;""=""),"",IFERROR(INDEX('المنتجات'!$C$5:$C$204,MATCH($F2731,'المنتجات'!$A$5:$A$204,0))*G2731,0))</f>
        <v/>
      </c>
      <c r="N2731" s="18">
        <f>IF(AND(B2731&amp;""="",F2731&amp;""=""),"",IF(I2731="تم التسليم",IFERROR(INDEX('المحافظات'!$C$5:$C$44,MATCH($E2731,'المحافظات'!$A$5:$A$44,0)),0),IF(I2731="مرتجع",IFERROR(INDEX('المحافظات'!$D$5:$D$44,MATCH($E2731,'المحافظات'!$A$5:$A$44,0)),0),0)))</f>
        <v/>
      </c>
      <c r="O2731" s="18">
        <f>IF(AND(B2731&amp;""="",F2731&amp;""=""),"",IF(I2731="تم التسليم",K2731+L2731-M2731-N2731,IF(I2731="مرتجع",-N2731,IF(I2731="ملغي",0,""))))</f>
        <v/>
      </c>
      <c r="P2731" s="6">
        <f>IF(AND(B2731&amp;""="",F2731&amp;""=""),"",IF(NOT(ISNUMBER(MATCH(F2731,'المنتجات'!$A$5:$A$204,0))),"كود المنتج غير معروف",IF(NOT(ISNUMBER(MATCH(E2731,'المحافظات'!$A$5:$A$44,0))),"المنطقة غير معروفة",IF(K2731&lt;0,"الخصم أكبر من قيمة الطلب",IF(I2731&amp;""="","اكتب الحالة","")))))</f>
        <v/>
      </c>
    </row>
    <row r="2732">
      <c r="A2732" s="17" t="n"/>
      <c r="B2732" s="5" t="n"/>
      <c r="C2732" s="5" t="n"/>
      <c r="D2732" s="13" t="n"/>
      <c r="E2732" s="5" t="n"/>
      <c r="F2732" s="5" t="n"/>
      <c r="G2732" s="15" t="n"/>
      <c r="H2732" s="14" t="n"/>
      <c r="I2732" s="5" t="n"/>
      <c r="J2732" s="6">
        <f>IF(AND(B2732&amp;""="",F2732&amp;""=""),"",IFERROR(INDEX('المنتجات'!$B$5:$B$204,MATCH($F2732,'المنتجات'!$A$5:$A$204,0))&amp;"",""))</f>
        <v/>
      </c>
      <c r="K2732" s="18">
        <f>IF(AND(B2732&amp;""="",F2732&amp;""=""),"",IFERROR(INDEX('المنتجات'!$D$5:$D$204,MATCH($F2732,'المنتجات'!$A$5:$A$204,0))*G2732-H2732,0))</f>
        <v/>
      </c>
      <c r="L2732" s="18">
        <f>IF(AND(B2732&amp;""="",F2732&amp;""=""),"",IF(I2732="تم التسليم",IFERROR(INDEX('المحافظات'!$B$5:$B$44,MATCH($E2732,'المحافظات'!$A$5:$A$44,0)),0),0))</f>
        <v/>
      </c>
      <c r="M2732" s="18">
        <f>IF(AND(B2732&amp;""="",F2732&amp;""=""),"",IFERROR(INDEX('المنتجات'!$C$5:$C$204,MATCH($F2732,'المنتجات'!$A$5:$A$204,0))*G2732,0))</f>
        <v/>
      </c>
      <c r="N2732" s="18">
        <f>IF(AND(B2732&amp;""="",F2732&amp;""=""),"",IF(I2732="تم التسليم",IFERROR(INDEX('المحافظات'!$C$5:$C$44,MATCH($E2732,'المحافظات'!$A$5:$A$44,0)),0),IF(I2732="مرتجع",IFERROR(INDEX('المحافظات'!$D$5:$D$44,MATCH($E2732,'المحافظات'!$A$5:$A$44,0)),0),0)))</f>
        <v/>
      </c>
      <c r="O2732" s="18">
        <f>IF(AND(B2732&amp;""="",F2732&amp;""=""),"",IF(I2732="تم التسليم",K2732+L2732-M2732-N2732,IF(I2732="مرتجع",-N2732,IF(I2732="ملغي",0,""))))</f>
        <v/>
      </c>
      <c r="P2732" s="6">
        <f>IF(AND(B2732&amp;""="",F2732&amp;""=""),"",IF(NOT(ISNUMBER(MATCH(F2732,'المنتجات'!$A$5:$A$204,0))),"كود المنتج غير معروف",IF(NOT(ISNUMBER(MATCH(E2732,'المحافظات'!$A$5:$A$44,0))),"المنطقة غير معروفة",IF(K2732&lt;0,"الخصم أكبر من قيمة الطلب",IF(I2732&amp;""="","اكتب الحالة","")))))</f>
        <v/>
      </c>
    </row>
    <row r="2733">
      <c r="A2733" s="17" t="n"/>
      <c r="B2733" s="5" t="n"/>
      <c r="C2733" s="5" t="n"/>
      <c r="D2733" s="13" t="n"/>
      <c r="E2733" s="5" t="n"/>
      <c r="F2733" s="5" t="n"/>
      <c r="G2733" s="15" t="n"/>
      <c r="H2733" s="14" t="n"/>
      <c r="I2733" s="5" t="n"/>
      <c r="J2733" s="6">
        <f>IF(AND(B2733&amp;""="",F2733&amp;""=""),"",IFERROR(INDEX('المنتجات'!$B$5:$B$204,MATCH($F2733,'المنتجات'!$A$5:$A$204,0))&amp;"",""))</f>
        <v/>
      </c>
      <c r="K2733" s="18">
        <f>IF(AND(B2733&amp;""="",F2733&amp;""=""),"",IFERROR(INDEX('المنتجات'!$D$5:$D$204,MATCH($F2733,'المنتجات'!$A$5:$A$204,0))*G2733-H2733,0))</f>
        <v/>
      </c>
      <c r="L2733" s="18">
        <f>IF(AND(B2733&amp;""="",F2733&amp;""=""),"",IF(I2733="تم التسليم",IFERROR(INDEX('المحافظات'!$B$5:$B$44,MATCH($E2733,'المحافظات'!$A$5:$A$44,0)),0),0))</f>
        <v/>
      </c>
      <c r="M2733" s="18">
        <f>IF(AND(B2733&amp;""="",F2733&amp;""=""),"",IFERROR(INDEX('المنتجات'!$C$5:$C$204,MATCH($F2733,'المنتجات'!$A$5:$A$204,0))*G2733,0))</f>
        <v/>
      </c>
      <c r="N2733" s="18">
        <f>IF(AND(B2733&amp;""="",F2733&amp;""=""),"",IF(I2733="تم التسليم",IFERROR(INDEX('المحافظات'!$C$5:$C$44,MATCH($E2733,'المحافظات'!$A$5:$A$44,0)),0),IF(I2733="مرتجع",IFERROR(INDEX('المحافظات'!$D$5:$D$44,MATCH($E2733,'المحافظات'!$A$5:$A$44,0)),0),0)))</f>
        <v/>
      </c>
      <c r="O2733" s="18">
        <f>IF(AND(B2733&amp;""="",F2733&amp;""=""),"",IF(I2733="تم التسليم",K2733+L2733-M2733-N2733,IF(I2733="مرتجع",-N2733,IF(I2733="ملغي",0,""))))</f>
        <v/>
      </c>
      <c r="P2733" s="6">
        <f>IF(AND(B2733&amp;""="",F2733&amp;""=""),"",IF(NOT(ISNUMBER(MATCH(F2733,'المنتجات'!$A$5:$A$204,0))),"كود المنتج غير معروف",IF(NOT(ISNUMBER(MATCH(E2733,'المحافظات'!$A$5:$A$44,0))),"المنطقة غير معروفة",IF(K2733&lt;0,"الخصم أكبر من قيمة الطلب",IF(I2733&amp;""="","اكتب الحالة","")))))</f>
        <v/>
      </c>
    </row>
    <row r="2734">
      <c r="A2734" s="17" t="n"/>
      <c r="B2734" s="5" t="n"/>
      <c r="C2734" s="5" t="n"/>
      <c r="D2734" s="13" t="n"/>
      <c r="E2734" s="5" t="n"/>
      <c r="F2734" s="5" t="n"/>
      <c r="G2734" s="15" t="n"/>
      <c r="H2734" s="14" t="n"/>
      <c r="I2734" s="5" t="n"/>
      <c r="J2734" s="6">
        <f>IF(AND(B2734&amp;""="",F2734&amp;""=""),"",IFERROR(INDEX('المنتجات'!$B$5:$B$204,MATCH($F2734,'المنتجات'!$A$5:$A$204,0))&amp;"",""))</f>
        <v/>
      </c>
      <c r="K2734" s="18">
        <f>IF(AND(B2734&amp;""="",F2734&amp;""=""),"",IFERROR(INDEX('المنتجات'!$D$5:$D$204,MATCH($F2734,'المنتجات'!$A$5:$A$204,0))*G2734-H2734,0))</f>
        <v/>
      </c>
      <c r="L2734" s="18">
        <f>IF(AND(B2734&amp;""="",F2734&amp;""=""),"",IF(I2734="تم التسليم",IFERROR(INDEX('المحافظات'!$B$5:$B$44,MATCH($E2734,'المحافظات'!$A$5:$A$44,0)),0),0))</f>
        <v/>
      </c>
      <c r="M2734" s="18">
        <f>IF(AND(B2734&amp;""="",F2734&amp;""=""),"",IFERROR(INDEX('المنتجات'!$C$5:$C$204,MATCH($F2734,'المنتجات'!$A$5:$A$204,0))*G2734,0))</f>
        <v/>
      </c>
      <c r="N2734" s="18">
        <f>IF(AND(B2734&amp;""="",F2734&amp;""=""),"",IF(I2734="تم التسليم",IFERROR(INDEX('المحافظات'!$C$5:$C$44,MATCH($E2734,'المحافظات'!$A$5:$A$44,0)),0),IF(I2734="مرتجع",IFERROR(INDEX('المحافظات'!$D$5:$D$44,MATCH($E2734,'المحافظات'!$A$5:$A$44,0)),0),0)))</f>
        <v/>
      </c>
      <c r="O2734" s="18">
        <f>IF(AND(B2734&amp;""="",F2734&amp;""=""),"",IF(I2734="تم التسليم",K2734+L2734-M2734-N2734,IF(I2734="مرتجع",-N2734,IF(I2734="ملغي",0,""))))</f>
        <v/>
      </c>
      <c r="P2734" s="6">
        <f>IF(AND(B2734&amp;""="",F2734&amp;""=""),"",IF(NOT(ISNUMBER(MATCH(F2734,'المنتجات'!$A$5:$A$204,0))),"كود المنتج غير معروف",IF(NOT(ISNUMBER(MATCH(E2734,'المحافظات'!$A$5:$A$44,0))),"المنطقة غير معروفة",IF(K2734&lt;0,"الخصم أكبر من قيمة الطلب",IF(I2734&amp;""="","اكتب الحالة","")))))</f>
        <v/>
      </c>
    </row>
    <row r="2735">
      <c r="A2735" s="17" t="n"/>
      <c r="B2735" s="5" t="n"/>
      <c r="C2735" s="5" t="n"/>
      <c r="D2735" s="13" t="n"/>
      <c r="E2735" s="5" t="n"/>
      <c r="F2735" s="5" t="n"/>
      <c r="G2735" s="15" t="n"/>
      <c r="H2735" s="14" t="n"/>
      <c r="I2735" s="5" t="n"/>
      <c r="J2735" s="6">
        <f>IF(AND(B2735&amp;""="",F2735&amp;""=""),"",IFERROR(INDEX('المنتجات'!$B$5:$B$204,MATCH($F2735,'المنتجات'!$A$5:$A$204,0))&amp;"",""))</f>
        <v/>
      </c>
      <c r="K2735" s="18">
        <f>IF(AND(B2735&amp;""="",F2735&amp;""=""),"",IFERROR(INDEX('المنتجات'!$D$5:$D$204,MATCH($F2735,'المنتجات'!$A$5:$A$204,0))*G2735-H2735,0))</f>
        <v/>
      </c>
      <c r="L2735" s="18">
        <f>IF(AND(B2735&amp;""="",F2735&amp;""=""),"",IF(I2735="تم التسليم",IFERROR(INDEX('المحافظات'!$B$5:$B$44,MATCH($E2735,'المحافظات'!$A$5:$A$44,0)),0),0))</f>
        <v/>
      </c>
      <c r="M2735" s="18">
        <f>IF(AND(B2735&amp;""="",F2735&amp;""=""),"",IFERROR(INDEX('المنتجات'!$C$5:$C$204,MATCH($F2735,'المنتجات'!$A$5:$A$204,0))*G2735,0))</f>
        <v/>
      </c>
      <c r="N2735" s="18">
        <f>IF(AND(B2735&amp;""="",F2735&amp;""=""),"",IF(I2735="تم التسليم",IFERROR(INDEX('المحافظات'!$C$5:$C$44,MATCH($E2735,'المحافظات'!$A$5:$A$44,0)),0),IF(I2735="مرتجع",IFERROR(INDEX('المحافظات'!$D$5:$D$44,MATCH($E2735,'المحافظات'!$A$5:$A$44,0)),0),0)))</f>
        <v/>
      </c>
      <c r="O2735" s="18">
        <f>IF(AND(B2735&amp;""="",F2735&amp;""=""),"",IF(I2735="تم التسليم",K2735+L2735-M2735-N2735,IF(I2735="مرتجع",-N2735,IF(I2735="ملغي",0,""))))</f>
        <v/>
      </c>
      <c r="P2735" s="6">
        <f>IF(AND(B2735&amp;""="",F2735&amp;""=""),"",IF(NOT(ISNUMBER(MATCH(F2735,'المنتجات'!$A$5:$A$204,0))),"كود المنتج غير معروف",IF(NOT(ISNUMBER(MATCH(E2735,'المحافظات'!$A$5:$A$44,0))),"المنطقة غير معروفة",IF(K2735&lt;0,"الخصم أكبر من قيمة الطلب",IF(I2735&amp;""="","اكتب الحالة","")))))</f>
        <v/>
      </c>
    </row>
    <row r="2736">
      <c r="A2736" s="17" t="n"/>
      <c r="B2736" s="5" t="n"/>
      <c r="C2736" s="5" t="n"/>
      <c r="D2736" s="13" t="n"/>
      <c r="E2736" s="5" t="n"/>
      <c r="F2736" s="5" t="n"/>
      <c r="G2736" s="15" t="n"/>
      <c r="H2736" s="14" t="n"/>
      <c r="I2736" s="5" t="n"/>
      <c r="J2736" s="6">
        <f>IF(AND(B2736&amp;""="",F2736&amp;""=""),"",IFERROR(INDEX('المنتجات'!$B$5:$B$204,MATCH($F2736,'المنتجات'!$A$5:$A$204,0))&amp;"",""))</f>
        <v/>
      </c>
      <c r="K2736" s="18">
        <f>IF(AND(B2736&amp;""="",F2736&amp;""=""),"",IFERROR(INDEX('المنتجات'!$D$5:$D$204,MATCH($F2736,'المنتجات'!$A$5:$A$204,0))*G2736-H2736,0))</f>
        <v/>
      </c>
      <c r="L2736" s="18">
        <f>IF(AND(B2736&amp;""="",F2736&amp;""=""),"",IF(I2736="تم التسليم",IFERROR(INDEX('المحافظات'!$B$5:$B$44,MATCH($E2736,'المحافظات'!$A$5:$A$44,0)),0),0))</f>
        <v/>
      </c>
      <c r="M2736" s="18">
        <f>IF(AND(B2736&amp;""="",F2736&amp;""=""),"",IFERROR(INDEX('المنتجات'!$C$5:$C$204,MATCH($F2736,'المنتجات'!$A$5:$A$204,0))*G2736,0))</f>
        <v/>
      </c>
      <c r="N2736" s="18">
        <f>IF(AND(B2736&amp;""="",F2736&amp;""=""),"",IF(I2736="تم التسليم",IFERROR(INDEX('المحافظات'!$C$5:$C$44,MATCH($E2736,'المحافظات'!$A$5:$A$44,0)),0),IF(I2736="مرتجع",IFERROR(INDEX('المحافظات'!$D$5:$D$44,MATCH($E2736,'المحافظات'!$A$5:$A$44,0)),0),0)))</f>
        <v/>
      </c>
      <c r="O2736" s="18">
        <f>IF(AND(B2736&amp;""="",F2736&amp;""=""),"",IF(I2736="تم التسليم",K2736+L2736-M2736-N2736,IF(I2736="مرتجع",-N2736,IF(I2736="ملغي",0,""))))</f>
        <v/>
      </c>
      <c r="P2736" s="6">
        <f>IF(AND(B2736&amp;""="",F2736&amp;""=""),"",IF(NOT(ISNUMBER(MATCH(F2736,'المنتجات'!$A$5:$A$204,0))),"كود المنتج غير معروف",IF(NOT(ISNUMBER(MATCH(E2736,'المحافظات'!$A$5:$A$44,0))),"المنطقة غير معروفة",IF(K2736&lt;0,"الخصم أكبر من قيمة الطلب",IF(I2736&amp;""="","اكتب الحالة","")))))</f>
        <v/>
      </c>
    </row>
    <row r="2737">
      <c r="A2737" s="17" t="n"/>
      <c r="B2737" s="5" t="n"/>
      <c r="C2737" s="5" t="n"/>
      <c r="D2737" s="13" t="n"/>
      <c r="E2737" s="5" t="n"/>
      <c r="F2737" s="5" t="n"/>
      <c r="G2737" s="15" t="n"/>
      <c r="H2737" s="14" t="n"/>
      <c r="I2737" s="5" t="n"/>
      <c r="J2737" s="6">
        <f>IF(AND(B2737&amp;""="",F2737&amp;""=""),"",IFERROR(INDEX('المنتجات'!$B$5:$B$204,MATCH($F2737,'المنتجات'!$A$5:$A$204,0))&amp;"",""))</f>
        <v/>
      </c>
      <c r="K2737" s="18">
        <f>IF(AND(B2737&amp;""="",F2737&amp;""=""),"",IFERROR(INDEX('المنتجات'!$D$5:$D$204,MATCH($F2737,'المنتجات'!$A$5:$A$204,0))*G2737-H2737,0))</f>
        <v/>
      </c>
      <c r="L2737" s="18">
        <f>IF(AND(B2737&amp;""="",F2737&amp;""=""),"",IF(I2737="تم التسليم",IFERROR(INDEX('المحافظات'!$B$5:$B$44,MATCH($E2737,'المحافظات'!$A$5:$A$44,0)),0),0))</f>
        <v/>
      </c>
      <c r="M2737" s="18">
        <f>IF(AND(B2737&amp;""="",F2737&amp;""=""),"",IFERROR(INDEX('المنتجات'!$C$5:$C$204,MATCH($F2737,'المنتجات'!$A$5:$A$204,0))*G2737,0))</f>
        <v/>
      </c>
      <c r="N2737" s="18">
        <f>IF(AND(B2737&amp;""="",F2737&amp;""=""),"",IF(I2737="تم التسليم",IFERROR(INDEX('المحافظات'!$C$5:$C$44,MATCH($E2737,'المحافظات'!$A$5:$A$44,0)),0),IF(I2737="مرتجع",IFERROR(INDEX('المحافظات'!$D$5:$D$44,MATCH($E2737,'المحافظات'!$A$5:$A$44,0)),0),0)))</f>
        <v/>
      </c>
      <c r="O2737" s="18">
        <f>IF(AND(B2737&amp;""="",F2737&amp;""=""),"",IF(I2737="تم التسليم",K2737+L2737-M2737-N2737,IF(I2737="مرتجع",-N2737,IF(I2737="ملغي",0,""))))</f>
        <v/>
      </c>
      <c r="P2737" s="6">
        <f>IF(AND(B2737&amp;""="",F2737&amp;""=""),"",IF(NOT(ISNUMBER(MATCH(F2737,'المنتجات'!$A$5:$A$204,0))),"كود المنتج غير معروف",IF(NOT(ISNUMBER(MATCH(E2737,'المحافظات'!$A$5:$A$44,0))),"المنطقة غير معروفة",IF(K2737&lt;0,"الخصم أكبر من قيمة الطلب",IF(I2737&amp;""="","اكتب الحالة","")))))</f>
        <v/>
      </c>
    </row>
    <row r="2738">
      <c r="A2738" s="17" t="n"/>
      <c r="B2738" s="5" t="n"/>
      <c r="C2738" s="5" t="n"/>
      <c r="D2738" s="13" t="n"/>
      <c r="E2738" s="5" t="n"/>
      <c r="F2738" s="5" t="n"/>
      <c r="G2738" s="15" t="n"/>
      <c r="H2738" s="14" t="n"/>
      <c r="I2738" s="5" t="n"/>
      <c r="J2738" s="6">
        <f>IF(AND(B2738&amp;""="",F2738&amp;""=""),"",IFERROR(INDEX('المنتجات'!$B$5:$B$204,MATCH($F2738,'المنتجات'!$A$5:$A$204,0))&amp;"",""))</f>
        <v/>
      </c>
      <c r="K2738" s="18">
        <f>IF(AND(B2738&amp;""="",F2738&amp;""=""),"",IFERROR(INDEX('المنتجات'!$D$5:$D$204,MATCH($F2738,'المنتجات'!$A$5:$A$204,0))*G2738-H2738,0))</f>
        <v/>
      </c>
      <c r="L2738" s="18">
        <f>IF(AND(B2738&amp;""="",F2738&amp;""=""),"",IF(I2738="تم التسليم",IFERROR(INDEX('المحافظات'!$B$5:$B$44,MATCH($E2738,'المحافظات'!$A$5:$A$44,0)),0),0))</f>
        <v/>
      </c>
      <c r="M2738" s="18">
        <f>IF(AND(B2738&amp;""="",F2738&amp;""=""),"",IFERROR(INDEX('المنتجات'!$C$5:$C$204,MATCH($F2738,'المنتجات'!$A$5:$A$204,0))*G2738,0))</f>
        <v/>
      </c>
      <c r="N2738" s="18">
        <f>IF(AND(B2738&amp;""="",F2738&amp;""=""),"",IF(I2738="تم التسليم",IFERROR(INDEX('المحافظات'!$C$5:$C$44,MATCH($E2738,'المحافظات'!$A$5:$A$44,0)),0),IF(I2738="مرتجع",IFERROR(INDEX('المحافظات'!$D$5:$D$44,MATCH($E2738,'المحافظات'!$A$5:$A$44,0)),0),0)))</f>
        <v/>
      </c>
      <c r="O2738" s="18">
        <f>IF(AND(B2738&amp;""="",F2738&amp;""=""),"",IF(I2738="تم التسليم",K2738+L2738-M2738-N2738,IF(I2738="مرتجع",-N2738,IF(I2738="ملغي",0,""))))</f>
        <v/>
      </c>
      <c r="P2738" s="6">
        <f>IF(AND(B2738&amp;""="",F2738&amp;""=""),"",IF(NOT(ISNUMBER(MATCH(F2738,'المنتجات'!$A$5:$A$204,0))),"كود المنتج غير معروف",IF(NOT(ISNUMBER(MATCH(E2738,'المحافظات'!$A$5:$A$44,0))),"المنطقة غير معروفة",IF(K2738&lt;0,"الخصم أكبر من قيمة الطلب",IF(I2738&amp;""="","اكتب الحالة","")))))</f>
        <v/>
      </c>
    </row>
    <row r="2739">
      <c r="A2739" s="17" t="n"/>
      <c r="B2739" s="5" t="n"/>
      <c r="C2739" s="5" t="n"/>
      <c r="D2739" s="13" t="n"/>
      <c r="E2739" s="5" t="n"/>
      <c r="F2739" s="5" t="n"/>
      <c r="G2739" s="15" t="n"/>
      <c r="H2739" s="14" t="n"/>
      <c r="I2739" s="5" t="n"/>
      <c r="J2739" s="6">
        <f>IF(AND(B2739&amp;""="",F2739&amp;""=""),"",IFERROR(INDEX('المنتجات'!$B$5:$B$204,MATCH($F2739,'المنتجات'!$A$5:$A$204,0))&amp;"",""))</f>
        <v/>
      </c>
      <c r="K2739" s="18">
        <f>IF(AND(B2739&amp;""="",F2739&amp;""=""),"",IFERROR(INDEX('المنتجات'!$D$5:$D$204,MATCH($F2739,'المنتجات'!$A$5:$A$204,0))*G2739-H2739,0))</f>
        <v/>
      </c>
      <c r="L2739" s="18">
        <f>IF(AND(B2739&amp;""="",F2739&amp;""=""),"",IF(I2739="تم التسليم",IFERROR(INDEX('المحافظات'!$B$5:$B$44,MATCH($E2739,'المحافظات'!$A$5:$A$44,0)),0),0))</f>
        <v/>
      </c>
      <c r="M2739" s="18">
        <f>IF(AND(B2739&amp;""="",F2739&amp;""=""),"",IFERROR(INDEX('المنتجات'!$C$5:$C$204,MATCH($F2739,'المنتجات'!$A$5:$A$204,0))*G2739,0))</f>
        <v/>
      </c>
      <c r="N2739" s="18">
        <f>IF(AND(B2739&amp;""="",F2739&amp;""=""),"",IF(I2739="تم التسليم",IFERROR(INDEX('المحافظات'!$C$5:$C$44,MATCH($E2739,'المحافظات'!$A$5:$A$44,0)),0),IF(I2739="مرتجع",IFERROR(INDEX('المحافظات'!$D$5:$D$44,MATCH($E2739,'المحافظات'!$A$5:$A$44,0)),0),0)))</f>
        <v/>
      </c>
      <c r="O2739" s="18">
        <f>IF(AND(B2739&amp;""="",F2739&amp;""=""),"",IF(I2739="تم التسليم",K2739+L2739-M2739-N2739,IF(I2739="مرتجع",-N2739,IF(I2739="ملغي",0,""))))</f>
        <v/>
      </c>
      <c r="P2739" s="6">
        <f>IF(AND(B2739&amp;""="",F2739&amp;""=""),"",IF(NOT(ISNUMBER(MATCH(F2739,'المنتجات'!$A$5:$A$204,0))),"كود المنتج غير معروف",IF(NOT(ISNUMBER(MATCH(E2739,'المحافظات'!$A$5:$A$44,0))),"المنطقة غير معروفة",IF(K2739&lt;0,"الخصم أكبر من قيمة الطلب",IF(I2739&amp;""="","اكتب الحالة","")))))</f>
        <v/>
      </c>
    </row>
    <row r="2740">
      <c r="A2740" s="17" t="n"/>
      <c r="B2740" s="5" t="n"/>
      <c r="C2740" s="5" t="n"/>
      <c r="D2740" s="13" t="n"/>
      <c r="E2740" s="5" t="n"/>
      <c r="F2740" s="5" t="n"/>
      <c r="G2740" s="15" t="n"/>
      <c r="H2740" s="14" t="n"/>
      <c r="I2740" s="5" t="n"/>
      <c r="J2740" s="6">
        <f>IF(AND(B2740&amp;""="",F2740&amp;""=""),"",IFERROR(INDEX('المنتجات'!$B$5:$B$204,MATCH($F2740,'المنتجات'!$A$5:$A$204,0))&amp;"",""))</f>
        <v/>
      </c>
      <c r="K2740" s="18">
        <f>IF(AND(B2740&amp;""="",F2740&amp;""=""),"",IFERROR(INDEX('المنتجات'!$D$5:$D$204,MATCH($F2740,'المنتجات'!$A$5:$A$204,0))*G2740-H2740,0))</f>
        <v/>
      </c>
      <c r="L2740" s="18">
        <f>IF(AND(B2740&amp;""="",F2740&amp;""=""),"",IF(I2740="تم التسليم",IFERROR(INDEX('المحافظات'!$B$5:$B$44,MATCH($E2740,'المحافظات'!$A$5:$A$44,0)),0),0))</f>
        <v/>
      </c>
      <c r="M2740" s="18">
        <f>IF(AND(B2740&amp;""="",F2740&amp;""=""),"",IFERROR(INDEX('المنتجات'!$C$5:$C$204,MATCH($F2740,'المنتجات'!$A$5:$A$204,0))*G2740,0))</f>
        <v/>
      </c>
      <c r="N2740" s="18">
        <f>IF(AND(B2740&amp;""="",F2740&amp;""=""),"",IF(I2740="تم التسليم",IFERROR(INDEX('المحافظات'!$C$5:$C$44,MATCH($E2740,'المحافظات'!$A$5:$A$44,0)),0),IF(I2740="مرتجع",IFERROR(INDEX('المحافظات'!$D$5:$D$44,MATCH($E2740,'المحافظات'!$A$5:$A$44,0)),0),0)))</f>
        <v/>
      </c>
      <c r="O2740" s="18">
        <f>IF(AND(B2740&amp;""="",F2740&amp;""=""),"",IF(I2740="تم التسليم",K2740+L2740-M2740-N2740,IF(I2740="مرتجع",-N2740,IF(I2740="ملغي",0,""))))</f>
        <v/>
      </c>
      <c r="P2740" s="6">
        <f>IF(AND(B2740&amp;""="",F2740&amp;""=""),"",IF(NOT(ISNUMBER(MATCH(F2740,'المنتجات'!$A$5:$A$204,0))),"كود المنتج غير معروف",IF(NOT(ISNUMBER(MATCH(E2740,'المحافظات'!$A$5:$A$44,0))),"المنطقة غير معروفة",IF(K2740&lt;0,"الخصم أكبر من قيمة الطلب",IF(I2740&amp;""="","اكتب الحالة","")))))</f>
        <v/>
      </c>
    </row>
    <row r="2741">
      <c r="A2741" s="17" t="n"/>
      <c r="B2741" s="5" t="n"/>
      <c r="C2741" s="5" t="n"/>
      <c r="D2741" s="13" t="n"/>
      <c r="E2741" s="5" t="n"/>
      <c r="F2741" s="5" t="n"/>
      <c r="G2741" s="15" t="n"/>
      <c r="H2741" s="14" t="n"/>
      <c r="I2741" s="5" t="n"/>
      <c r="J2741" s="6">
        <f>IF(AND(B2741&amp;""="",F2741&amp;""=""),"",IFERROR(INDEX('المنتجات'!$B$5:$B$204,MATCH($F2741,'المنتجات'!$A$5:$A$204,0))&amp;"",""))</f>
        <v/>
      </c>
      <c r="K2741" s="18">
        <f>IF(AND(B2741&amp;""="",F2741&amp;""=""),"",IFERROR(INDEX('المنتجات'!$D$5:$D$204,MATCH($F2741,'المنتجات'!$A$5:$A$204,0))*G2741-H2741,0))</f>
        <v/>
      </c>
      <c r="L2741" s="18">
        <f>IF(AND(B2741&amp;""="",F2741&amp;""=""),"",IF(I2741="تم التسليم",IFERROR(INDEX('المحافظات'!$B$5:$B$44,MATCH($E2741,'المحافظات'!$A$5:$A$44,0)),0),0))</f>
        <v/>
      </c>
      <c r="M2741" s="18">
        <f>IF(AND(B2741&amp;""="",F2741&amp;""=""),"",IFERROR(INDEX('المنتجات'!$C$5:$C$204,MATCH($F2741,'المنتجات'!$A$5:$A$204,0))*G2741,0))</f>
        <v/>
      </c>
      <c r="N2741" s="18">
        <f>IF(AND(B2741&amp;""="",F2741&amp;""=""),"",IF(I2741="تم التسليم",IFERROR(INDEX('المحافظات'!$C$5:$C$44,MATCH($E2741,'المحافظات'!$A$5:$A$44,0)),0),IF(I2741="مرتجع",IFERROR(INDEX('المحافظات'!$D$5:$D$44,MATCH($E2741,'المحافظات'!$A$5:$A$44,0)),0),0)))</f>
        <v/>
      </c>
      <c r="O2741" s="18">
        <f>IF(AND(B2741&amp;""="",F2741&amp;""=""),"",IF(I2741="تم التسليم",K2741+L2741-M2741-N2741,IF(I2741="مرتجع",-N2741,IF(I2741="ملغي",0,""))))</f>
        <v/>
      </c>
      <c r="P2741" s="6">
        <f>IF(AND(B2741&amp;""="",F2741&amp;""=""),"",IF(NOT(ISNUMBER(MATCH(F2741,'المنتجات'!$A$5:$A$204,0))),"كود المنتج غير معروف",IF(NOT(ISNUMBER(MATCH(E2741,'المحافظات'!$A$5:$A$44,0))),"المنطقة غير معروفة",IF(K2741&lt;0,"الخصم أكبر من قيمة الطلب",IF(I2741&amp;""="","اكتب الحالة","")))))</f>
        <v/>
      </c>
    </row>
    <row r="2742">
      <c r="A2742" s="17" t="n"/>
      <c r="B2742" s="5" t="n"/>
      <c r="C2742" s="5" t="n"/>
      <c r="D2742" s="13" t="n"/>
      <c r="E2742" s="5" t="n"/>
      <c r="F2742" s="5" t="n"/>
      <c r="G2742" s="15" t="n"/>
      <c r="H2742" s="14" t="n"/>
      <c r="I2742" s="5" t="n"/>
      <c r="J2742" s="6">
        <f>IF(AND(B2742&amp;""="",F2742&amp;""=""),"",IFERROR(INDEX('المنتجات'!$B$5:$B$204,MATCH($F2742,'المنتجات'!$A$5:$A$204,0))&amp;"",""))</f>
        <v/>
      </c>
      <c r="K2742" s="18">
        <f>IF(AND(B2742&amp;""="",F2742&amp;""=""),"",IFERROR(INDEX('المنتجات'!$D$5:$D$204,MATCH($F2742,'المنتجات'!$A$5:$A$204,0))*G2742-H2742,0))</f>
        <v/>
      </c>
      <c r="L2742" s="18">
        <f>IF(AND(B2742&amp;""="",F2742&amp;""=""),"",IF(I2742="تم التسليم",IFERROR(INDEX('المحافظات'!$B$5:$B$44,MATCH($E2742,'المحافظات'!$A$5:$A$44,0)),0),0))</f>
        <v/>
      </c>
      <c r="M2742" s="18">
        <f>IF(AND(B2742&amp;""="",F2742&amp;""=""),"",IFERROR(INDEX('المنتجات'!$C$5:$C$204,MATCH($F2742,'المنتجات'!$A$5:$A$204,0))*G2742,0))</f>
        <v/>
      </c>
      <c r="N2742" s="18">
        <f>IF(AND(B2742&amp;""="",F2742&amp;""=""),"",IF(I2742="تم التسليم",IFERROR(INDEX('المحافظات'!$C$5:$C$44,MATCH($E2742,'المحافظات'!$A$5:$A$44,0)),0),IF(I2742="مرتجع",IFERROR(INDEX('المحافظات'!$D$5:$D$44,MATCH($E2742,'المحافظات'!$A$5:$A$44,0)),0),0)))</f>
        <v/>
      </c>
      <c r="O2742" s="18">
        <f>IF(AND(B2742&amp;""="",F2742&amp;""=""),"",IF(I2742="تم التسليم",K2742+L2742-M2742-N2742,IF(I2742="مرتجع",-N2742,IF(I2742="ملغي",0,""))))</f>
        <v/>
      </c>
      <c r="P2742" s="6">
        <f>IF(AND(B2742&amp;""="",F2742&amp;""=""),"",IF(NOT(ISNUMBER(MATCH(F2742,'المنتجات'!$A$5:$A$204,0))),"كود المنتج غير معروف",IF(NOT(ISNUMBER(MATCH(E2742,'المحافظات'!$A$5:$A$44,0))),"المنطقة غير معروفة",IF(K2742&lt;0,"الخصم أكبر من قيمة الطلب",IF(I2742&amp;""="","اكتب الحالة","")))))</f>
        <v/>
      </c>
    </row>
    <row r="2743">
      <c r="A2743" s="17" t="n"/>
      <c r="B2743" s="5" t="n"/>
      <c r="C2743" s="5" t="n"/>
      <c r="D2743" s="13" t="n"/>
      <c r="E2743" s="5" t="n"/>
      <c r="F2743" s="5" t="n"/>
      <c r="G2743" s="15" t="n"/>
      <c r="H2743" s="14" t="n"/>
      <c r="I2743" s="5" t="n"/>
      <c r="J2743" s="6">
        <f>IF(AND(B2743&amp;""="",F2743&amp;""=""),"",IFERROR(INDEX('المنتجات'!$B$5:$B$204,MATCH($F2743,'المنتجات'!$A$5:$A$204,0))&amp;"",""))</f>
        <v/>
      </c>
      <c r="K2743" s="18">
        <f>IF(AND(B2743&amp;""="",F2743&amp;""=""),"",IFERROR(INDEX('المنتجات'!$D$5:$D$204,MATCH($F2743,'المنتجات'!$A$5:$A$204,0))*G2743-H2743,0))</f>
        <v/>
      </c>
      <c r="L2743" s="18">
        <f>IF(AND(B2743&amp;""="",F2743&amp;""=""),"",IF(I2743="تم التسليم",IFERROR(INDEX('المحافظات'!$B$5:$B$44,MATCH($E2743,'المحافظات'!$A$5:$A$44,0)),0),0))</f>
        <v/>
      </c>
      <c r="M2743" s="18">
        <f>IF(AND(B2743&amp;""="",F2743&amp;""=""),"",IFERROR(INDEX('المنتجات'!$C$5:$C$204,MATCH($F2743,'المنتجات'!$A$5:$A$204,0))*G2743,0))</f>
        <v/>
      </c>
      <c r="N2743" s="18">
        <f>IF(AND(B2743&amp;""="",F2743&amp;""=""),"",IF(I2743="تم التسليم",IFERROR(INDEX('المحافظات'!$C$5:$C$44,MATCH($E2743,'المحافظات'!$A$5:$A$44,0)),0),IF(I2743="مرتجع",IFERROR(INDEX('المحافظات'!$D$5:$D$44,MATCH($E2743,'المحافظات'!$A$5:$A$44,0)),0),0)))</f>
        <v/>
      </c>
      <c r="O2743" s="18">
        <f>IF(AND(B2743&amp;""="",F2743&amp;""=""),"",IF(I2743="تم التسليم",K2743+L2743-M2743-N2743,IF(I2743="مرتجع",-N2743,IF(I2743="ملغي",0,""))))</f>
        <v/>
      </c>
      <c r="P2743" s="6">
        <f>IF(AND(B2743&amp;""="",F2743&amp;""=""),"",IF(NOT(ISNUMBER(MATCH(F2743,'المنتجات'!$A$5:$A$204,0))),"كود المنتج غير معروف",IF(NOT(ISNUMBER(MATCH(E2743,'المحافظات'!$A$5:$A$44,0))),"المنطقة غير معروفة",IF(K2743&lt;0,"الخصم أكبر من قيمة الطلب",IF(I2743&amp;""="","اكتب الحالة","")))))</f>
        <v/>
      </c>
    </row>
    <row r="2744">
      <c r="A2744" s="17" t="n"/>
      <c r="B2744" s="5" t="n"/>
      <c r="C2744" s="5" t="n"/>
      <c r="D2744" s="13" t="n"/>
      <c r="E2744" s="5" t="n"/>
      <c r="F2744" s="5" t="n"/>
      <c r="G2744" s="15" t="n"/>
      <c r="H2744" s="14" t="n"/>
      <c r="I2744" s="5" t="n"/>
      <c r="J2744" s="6">
        <f>IF(AND(B2744&amp;""="",F2744&amp;""=""),"",IFERROR(INDEX('المنتجات'!$B$5:$B$204,MATCH($F2744,'المنتجات'!$A$5:$A$204,0))&amp;"",""))</f>
        <v/>
      </c>
      <c r="K2744" s="18">
        <f>IF(AND(B2744&amp;""="",F2744&amp;""=""),"",IFERROR(INDEX('المنتجات'!$D$5:$D$204,MATCH($F2744,'المنتجات'!$A$5:$A$204,0))*G2744-H2744,0))</f>
        <v/>
      </c>
      <c r="L2744" s="18">
        <f>IF(AND(B2744&amp;""="",F2744&amp;""=""),"",IF(I2744="تم التسليم",IFERROR(INDEX('المحافظات'!$B$5:$B$44,MATCH($E2744,'المحافظات'!$A$5:$A$44,0)),0),0))</f>
        <v/>
      </c>
      <c r="M2744" s="18">
        <f>IF(AND(B2744&amp;""="",F2744&amp;""=""),"",IFERROR(INDEX('المنتجات'!$C$5:$C$204,MATCH($F2744,'المنتجات'!$A$5:$A$204,0))*G2744,0))</f>
        <v/>
      </c>
      <c r="N2744" s="18">
        <f>IF(AND(B2744&amp;""="",F2744&amp;""=""),"",IF(I2744="تم التسليم",IFERROR(INDEX('المحافظات'!$C$5:$C$44,MATCH($E2744,'المحافظات'!$A$5:$A$44,0)),0),IF(I2744="مرتجع",IFERROR(INDEX('المحافظات'!$D$5:$D$44,MATCH($E2744,'المحافظات'!$A$5:$A$44,0)),0),0)))</f>
        <v/>
      </c>
      <c r="O2744" s="18">
        <f>IF(AND(B2744&amp;""="",F2744&amp;""=""),"",IF(I2744="تم التسليم",K2744+L2744-M2744-N2744,IF(I2744="مرتجع",-N2744,IF(I2744="ملغي",0,""))))</f>
        <v/>
      </c>
      <c r="P2744" s="6">
        <f>IF(AND(B2744&amp;""="",F2744&amp;""=""),"",IF(NOT(ISNUMBER(MATCH(F2744,'المنتجات'!$A$5:$A$204,0))),"كود المنتج غير معروف",IF(NOT(ISNUMBER(MATCH(E2744,'المحافظات'!$A$5:$A$44,0))),"المنطقة غير معروفة",IF(K2744&lt;0,"الخصم أكبر من قيمة الطلب",IF(I2744&amp;""="","اكتب الحالة","")))))</f>
        <v/>
      </c>
    </row>
    <row r="2745">
      <c r="A2745" s="17" t="n"/>
      <c r="B2745" s="5" t="n"/>
      <c r="C2745" s="5" t="n"/>
      <c r="D2745" s="13" t="n"/>
      <c r="E2745" s="5" t="n"/>
      <c r="F2745" s="5" t="n"/>
      <c r="G2745" s="15" t="n"/>
      <c r="H2745" s="14" t="n"/>
      <c r="I2745" s="5" t="n"/>
      <c r="J2745" s="6">
        <f>IF(AND(B2745&amp;""="",F2745&amp;""=""),"",IFERROR(INDEX('المنتجات'!$B$5:$B$204,MATCH($F2745,'المنتجات'!$A$5:$A$204,0))&amp;"",""))</f>
        <v/>
      </c>
      <c r="K2745" s="18">
        <f>IF(AND(B2745&amp;""="",F2745&amp;""=""),"",IFERROR(INDEX('المنتجات'!$D$5:$D$204,MATCH($F2745,'المنتجات'!$A$5:$A$204,0))*G2745-H2745,0))</f>
        <v/>
      </c>
      <c r="L2745" s="18">
        <f>IF(AND(B2745&amp;""="",F2745&amp;""=""),"",IF(I2745="تم التسليم",IFERROR(INDEX('المحافظات'!$B$5:$B$44,MATCH($E2745,'المحافظات'!$A$5:$A$44,0)),0),0))</f>
        <v/>
      </c>
      <c r="M2745" s="18">
        <f>IF(AND(B2745&amp;""="",F2745&amp;""=""),"",IFERROR(INDEX('المنتجات'!$C$5:$C$204,MATCH($F2745,'المنتجات'!$A$5:$A$204,0))*G2745,0))</f>
        <v/>
      </c>
      <c r="N2745" s="18">
        <f>IF(AND(B2745&amp;""="",F2745&amp;""=""),"",IF(I2745="تم التسليم",IFERROR(INDEX('المحافظات'!$C$5:$C$44,MATCH($E2745,'المحافظات'!$A$5:$A$44,0)),0),IF(I2745="مرتجع",IFERROR(INDEX('المحافظات'!$D$5:$D$44,MATCH($E2745,'المحافظات'!$A$5:$A$44,0)),0),0)))</f>
        <v/>
      </c>
      <c r="O2745" s="18">
        <f>IF(AND(B2745&amp;""="",F2745&amp;""=""),"",IF(I2745="تم التسليم",K2745+L2745-M2745-N2745,IF(I2745="مرتجع",-N2745,IF(I2745="ملغي",0,""))))</f>
        <v/>
      </c>
      <c r="P2745" s="6">
        <f>IF(AND(B2745&amp;""="",F2745&amp;""=""),"",IF(NOT(ISNUMBER(MATCH(F2745,'المنتجات'!$A$5:$A$204,0))),"كود المنتج غير معروف",IF(NOT(ISNUMBER(MATCH(E2745,'المحافظات'!$A$5:$A$44,0))),"المنطقة غير معروفة",IF(K2745&lt;0,"الخصم أكبر من قيمة الطلب",IF(I2745&amp;""="","اكتب الحالة","")))))</f>
        <v/>
      </c>
    </row>
    <row r="2746">
      <c r="A2746" s="17" t="n"/>
      <c r="B2746" s="5" t="n"/>
      <c r="C2746" s="5" t="n"/>
      <c r="D2746" s="13" t="n"/>
      <c r="E2746" s="5" t="n"/>
      <c r="F2746" s="5" t="n"/>
      <c r="G2746" s="15" t="n"/>
      <c r="H2746" s="14" t="n"/>
      <c r="I2746" s="5" t="n"/>
      <c r="J2746" s="6">
        <f>IF(AND(B2746&amp;""="",F2746&amp;""=""),"",IFERROR(INDEX('المنتجات'!$B$5:$B$204,MATCH($F2746,'المنتجات'!$A$5:$A$204,0))&amp;"",""))</f>
        <v/>
      </c>
      <c r="K2746" s="18">
        <f>IF(AND(B2746&amp;""="",F2746&amp;""=""),"",IFERROR(INDEX('المنتجات'!$D$5:$D$204,MATCH($F2746,'المنتجات'!$A$5:$A$204,0))*G2746-H2746,0))</f>
        <v/>
      </c>
      <c r="L2746" s="18">
        <f>IF(AND(B2746&amp;""="",F2746&amp;""=""),"",IF(I2746="تم التسليم",IFERROR(INDEX('المحافظات'!$B$5:$B$44,MATCH($E2746,'المحافظات'!$A$5:$A$44,0)),0),0))</f>
        <v/>
      </c>
      <c r="M2746" s="18">
        <f>IF(AND(B2746&amp;""="",F2746&amp;""=""),"",IFERROR(INDEX('المنتجات'!$C$5:$C$204,MATCH($F2746,'المنتجات'!$A$5:$A$204,0))*G2746,0))</f>
        <v/>
      </c>
      <c r="N2746" s="18">
        <f>IF(AND(B2746&amp;""="",F2746&amp;""=""),"",IF(I2746="تم التسليم",IFERROR(INDEX('المحافظات'!$C$5:$C$44,MATCH($E2746,'المحافظات'!$A$5:$A$44,0)),0),IF(I2746="مرتجع",IFERROR(INDEX('المحافظات'!$D$5:$D$44,MATCH($E2746,'المحافظات'!$A$5:$A$44,0)),0),0)))</f>
        <v/>
      </c>
      <c r="O2746" s="18">
        <f>IF(AND(B2746&amp;""="",F2746&amp;""=""),"",IF(I2746="تم التسليم",K2746+L2746-M2746-N2746,IF(I2746="مرتجع",-N2746,IF(I2746="ملغي",0,""))))</f>
        <v/>
      </c>
      <c r="P2746" s="6">
        <f>IF(AND(B2746&amp;""="",F2746&amp;""=""),"",IF(NOT(ISNUMBER(MATCH(F2746,'المنتجات'!$A$5:$A$204,0))),"كود المنتج غير معروف",IF(NOT(ISNUMBER(MATCH(E2746,'المحافظات'!$A$5:$A$44,0))),"المنطقة غير معروفة",IF(K2746&lt;0,"الخصم أكبر من قيمة الطلب",IF(I2746&amp;""="","اكتب الحالة","")))))</f>
        <v/>
      </c>
    </row>
    <row r="2747">
      <c r="A2747" s="17" t="n"/>
      <c r="B2747" s="5" t="n"/>
      <c r="C2747" s="5" t="n"/>
      <c r="D2747" s="13" t="n"/>
      <c r="E2747" s="5" t="n"/>
      <c r="F2747" s="5" t="n"/>
      <c r="G2747" s="15" t="n"/>
      <c r="H2747" s="14" t="n"/>
      <c r="I2747" s="5" t="n"/>
      <c r="J2747" s="6">
        <f>IF(AND(B2747&amp;""="",F2747&amp;""=""),"",IFERROR(INDEX('المنتجات'!$B$5:$B$204,MATCH($F2747,'المنتجات'!$A$5:$A$204,0))&amp;"",""))</f>
        <v/>
      </c>
      <c r="K2747" s="18">
        <f>IF(AND(B2747&amp;""="",F2747&amp;""=""),"",IFERROR(INDEX('المنتجات'!$D$5:$D$204,MATCH($F2747,'المنتجات'!$A$5:$A$204,0))*G2747-H2747,0))</f>
        <v/>
      </c>
      <c r="L2747" s="18">
        <f>IF(AND(B2747&amp;""="",F2747&amp;""=""),"",IF(I2747="تم التسليم",IFERROR(INDEX('المحافظات'!$B$5:$B$44,MATCH($E2747,'المحافظات'!$A$5:$A$44,0)),0),0))</f>
        <v/>
      </c>
      <c r="M2747" s="18">
        <f>IF(AND(B2747&amp;""="",F2747&amp;""=""),"",IFERROR(INDEX('المنتجات'!$C$5:$C$204,MATCH($F2747,'المنتجات'!$A$5:$A$204,0))*G2747,0))</f>
        <v/>
      </c>
      <c r="N2747" s="18">
        <f>IF(AND(B2747&amp;""="",F2747&amp;""=""),"",IF(I2747="تم التسليم",IFERROR(INDEX('المحافظات'!$C$5:$C$44,MATCH($E2747,'المحافظات'!$A$5:$A$44,0)),0),IF(I2747="مرتجع",IFERROR(INDEX('المحافظات'!$D$5:$D$44,MATCH($E2747,'المحافظات'!$A$5:$A$44,0)),0),0)))</f>
        <v/>
      </c>
      <c r="O2747" s="18">
        <f>IF(AND(B2747&amp;""="",F2747&amp;""=""),"",IF(I2747="تم التسليم",K2747+L2747-M2747-N2747,IF(I2747="مرتجع",-N2747,IF(I2747="ملغي",0,""))))</f>
        <v/>
      </c>
      <c r="P2747" s="6">
        <f>IF(AND(B2747&amp;""="",F2747&amp;""=""),"",IF(NOT(ISNUMBER(MATCH(F2747,'المنتجات'!$A$5:$A$204,0))),"كود المنتج غير معروف",IF(NOT(ISNUMBER(MATCH(E2747,'المحافظات'!$A$5:$A$44,0))),"المنطقة غير معروفة",IF(K2747&lt;0,"الخصم أكبر من قيمة الطلب",IF(I2747&amp;""="","اكتب الحالة","")))))</f>
        <v/>
      </c>
    </row>
    <row r="2748">
      <c r="A2748" s="17" t="n"/>
      <c r="B2748" s="5" t="n"/>
      <c r="C2748" s="5" t="n"/>
      <c r="D2748" s="13" t="n"/>
      <c r="E2748" s="5" t="n"/>
      <c r="F2748" s="5" t="n"/>
      <c r="G2748" s="15" t="n"/>
      <c r="H2748" s="14" t="n"/>
      <c r="I2748" s="5" t="n"/>
      <c r="J2748" s="6">
        <f>IF(AND(B2748&amp;""="",F2748&amp;""=""),"",IFERROR(INDEX('المنتجات'!$B$5:$B$204,MATCH($F2748,'المنتجات'!$A$5:$A$204,0))&amp;"",""))</f>
        <v/>
      </c>
      <c r="K2748" s="18">
        <f>IF(AND(B2748&amp;""="",F2748&amp;""=""),"",IFERROR(INDEX('المنتجات'!$D$5:$D$204,MATCH($F2748,'المنتجات'!$A$5:$A$204,0))*G2748-H2748,0))</f>
        <v/>
      </c>
      <c r="L2748" s="18">
        <f>IF(AND(B2748&amp;""="",F2748&amp;""=""),"",IF(I2748="تم التسليم",IFERROR(INDEX('المحافظات'!$B$5:$B$44,MATCH($E2748,'المحافظات'!$A$5:$A$44,0)),0),0))</f>
        <v/>
      </c>
      <c r="M2748" s="18">
        <f>IF(AND(B2748&amp;""="",F2748&amp;""=""),"",IFERROR(INDEX('المنتجات'!$C$5:$C$204,MATCH($F2748,'المنتجات'!$A$5:$A$204,0))*G2748,0))</f>
        <v/>
      </c>
      <c r="N2748" s="18">
        <f>IF(AND(B2748&amp;""="",F2748&amp;""=""),"",IF(I2748="تم التسليم",IFERROR(INDEX('المحافظات'!$C$5:$C$44,MATCH($E2748,'المحافظات'!$A$5:$A$44,0)),0),IF(I2748="مرتجع",IFERROR(INDEX('المحافظات'!$D$5:$D$44,MATCH($E2748,'المحافظات'!$A$5:$A$44,0)),0),0)))</f>
        <v/>
      </c>
      <c r="O2748" s="18">
        <f>IF(AND(B2748&amp;""="",F2748&amp;""=""),"",IF(I2748="تم التسليم",K2748+L2748-M2748-N2748,IF(I2748="مرتجع",-N2748,IF(I2748="ملغي",0,""))))</f>
        <v/>
      </c>
      <c r="P2748" s="6">
        <f>IF(AND(B2748&amp;""="",F2748&amp;""=""),"",IF(NOT(ISNUMBER(MATCH(F2748,'المنتجات'!$A$5:$A$204,0))),"كود المنتج غير معروف",IF(NOT(ISNUMBER(MATCH(E2748,'المحافظات'!$A$5:$A$44,0))),"المنطقة غير معروفة",IF(K2748&lt;0,"الخصم أكبر من قيمة الطلب",IF(I2748&amp;""="","اكتب الحالة","")))))</f>
        <v/>
      </c>
    </row>
    <row r="2749">
      <c r="A2749" s="17" t="n"/>
      <c r="B2749" s="5" t="n"/>
      <c r="C2749" s="5" t="n"/>
      <c r="D2749" s="13" t="n"/>
      <c r="E2749" s="5" t="n"/>
      <c r="F2749" s="5" t="n"/>
      <c r="G2749" s="15" t="n"/>
      <c r="H2749" s="14" t="n"/>
      <c r="I2749" s="5" t="n"/>
      <c r="J2749" s="6">
        <f>IF(AND(B2749&amp;""="",F2749&amp;""=""),"",IFERROR(INDEX('المنتجات'!$B$5:$B$204,MATCH($F2749,'المنتجات'!$A$5:$A$204,0))&amp;"",""))</f>
        <v/>
      </c>
      <c r="K2749" s="18">
        <f>IF(AND(B2749&amp;""="",F2749&amp;""=""),"",IFERROR(INDEX('المنتجات'!$D$5:$D$204,MATCH($F2749,'المنتجات'!$A$5:$A$204,0))*G2749-H2749,0))</f>
        <v/>
      </c>
      <c r="L2749" s="18">
        <f>IF(AND(B2749&amp;""="",F2749&amp;""=""),"",IF(I2749="تم التسليم",IFERROR(INDEX('المحافظات'!$B$5:$B$44,MATCH($E2749,'المحافظات'!$A$5:$A$44,0)),0),0))</f>
        <v/>
      </c>
      <c r="M2749" s="18">
        <f>IF(AND(B2749&amp;""="",F2749&amp;""=""),"",IFERROR(INDEX('المنتجات'!$C$5:$C$204,MATCH($F2749,'المنتجات'!$A$5:$A$204,0))*G2749,0))</f>
        <v/>
      </c>
      <c r="N2749" s="18">
        <f>IF(AND(B2749&amp;""="",F2749&amp;""=""),"",IF(I2749="تم التسليم",IFERROR(INDEX('المحافظات'!$C$5:$C$44,MATCH($E2749,'المحافظات'!$A$5:$A$44,0)),0),IF(I2749="مرتجع",IFERROR(INDEX('المحافظات'!$D$5:$D$44,MATCH($E2749,'المحافظات'!$A$5:$A$44,0)),0),0)))</f>
        <v/>
      </c>
      <c r="O2749" s="18">
        <f>IF(AND(B2749&amp;""="",F2749&amp;""=""),"",IF(I2749="تم التسليم",K2749+L2749-M2749-N2749,IF(I2749="مرتجع",-N2749,IF(I2749="ملغي",0,""))))</f>
        <v/>
      </c>
      <c r="P2749" s="6">
        <f>IF(AND(B2749&amp;""="",F2749&amp;""=""),"",IF(NOT(ISNUMBER(MATCH(F2749,'المنتجات'!$A$5:$A$204,0))),"كود المنتج غير معروف",IF(NOT(ISNUMBER(MATCH(E2749,'المحافظات'!$A$5:$A$44,0))),"المنطقة غير معروفة",IF(K2749&lt;0,"الخصم أكبر من قيمة الطلب",IF(I2749&amp;""="","اكتب الحالة","")))))</f>
        <v/>
      </c>
    </row>
    <row r="2750">
      <c r="A2750" s="17" t="n"/>
      <c r="B2750" s="5" t="n"/>
      <c r="C2750" s="5" t="n"/>
      <c r="D2750" s="13" t="n"/>
      <c r="E2750" s="5" t="n"/>
      <c r="F2750" s="5" t="n"/>
      <c r="G2750" s="15" t="n"/>
      <c r="H2750" s="14" t="n"/>
      <c r="I2750" s="5" t="n"/>
      <c r="J2750" s="6">
        <f>IF(AND(B2750&amp;""="",F2750&amp;""=""),"",IFERROR(INDEX('المنتجات'!$B$5:$B$204,MATCH($F2750,'المنتجات'!$A$5:$A$204,0))&amp;"",""))</f>
        <v/>
      </c>
      <c r="K2750" s="18">
        <f>IF(AND(B2750&amp;""="",F2750&amp;""=""),"",IFERROR(INDEX('المنتجات'!$D$5:$D$204,MATCH($F2750,'المنتجات'!$A$5:$A$204,0))*G2750-H2750,0))</f>
        <v/>
      </c>
      <c r="L2750" s="18">
        <f>IF(AND(B2750&amp;""="",F2750&amp;""=""),"",IF(I2750="تم التسليم",IFERROR(INDEX('المحافظات'!$B$5:$B$44,MATCH($E2750,'المحافظات'!$A$5:$A$44,0)),0),0))</f>
        <v/>
      </c>
      <c r="M2750" s="18">
        <f>IF(AND(B2750&amp;""="",F2750&amp;""=""),"",IFERROR(INDEX('المنتجات'!$C$5:$C$204,MATCH($F2750,'المنتجات'!$A$5:$A$204,0))*G2750,0))</f>
        <v/>
      </c>
      <c r="N2750" s="18">
        <f>IF(AND(B2750&amp;""="",F2750&amp;""=""),"",IF(I2750="تم التسليم",IFERROR(INDEX('المحافظات'!$C$5:$C$44,MATCH($E2750,'المحافظات'!$A$5:$A$44,0)),0),IF(I2750="مرتجع",IFERROR(INDEX('المحافظات'!$D$5:$D$44,MATCH($E2750,'المحافظات'!$A$5:$A$44,0)),0),0)))</f>
        <v/>
      </c>
      <c r="O2750" s="18">
        <f>IF(AND(B2750&amp;""="",F2750&amp;""=""),"",IF(I2750="تم التسليم",K2750+L2750-M2750-N2750,IF(I2750="مرتجع",-N2750,IF(I2750="ملغي",0,""))))</f>
        <v/>
      </c>
      <c r="P2750" s="6">
        <f>IF(AND(B2750&amp;""="",F2750&amp;""=""),"",IF(NOT(ISNUMBER(MATCH(F2750,'المنتجات'!$A$5:$A$204,0))),"كود المنتج غير معروف",IF(NOT(ISNUMBER(MATCH(E2750,'المحافظات'!$A$5:$A$44,0))),"المنطقة غير معروفة",IF(K2750&lt;0,"الخصم أكبر من قيمة الطلب",IF(I2750&amp;""="","اكتب الحالة","")))))</f>
        <v/>
      </c>
    </row>
    <row r="2751">
      <c r="A2751" s="17" t="n"/>
      <c r="B2751" s="5" t="n"/>
      <c r="C2751" s="5" t="n"/>
      <c r="D2751" s="13" t="n"/>
      <c r="E2751" s="5" t="n"/>
      <c r="F2751" s="5" t="n"/>
      <c r="G2751" s="15" t="n"/>
      <c r="H2751" s="14" t="n"/>
      <c r="I2751" s="5" t="n"/>
      <c r="J2751" s="6">
        <f>IF(AND(B2751&amp;""="",F2751&amp;""=""),"",IFERROR(INDEX('المنتجات'!$B$5:$B$204,MATCH($F2751,'المنتجات'!$A$5:$A$204,0))&amp;"",""))</f>
        <v/>
      </c>
      <c r="K2751" s="18">
        <f>IF(AND(B2751&amp;""="",F2751&amp;""=""),"",IFERROR(INDEX('المنتجات'!$D$5:$D$204,MATCH($F2751,'المنتجات'!$A$5:$A$204,0))*G2751-H2751,0))</f>
        <v/>
      </c>
      <c r="L2751" s="18">
        <f>IF(AND(B2751&amp;""="",F2751&amp;""=""),"",IF(I2751="تم التسليم",IFERROR(INDEX('المحافظات'!$B$5:$B$44,MATCH($E2751,'المحافظات'!$A$5:$A$44,0)),0),0))</f>
        <v/>
      </c>
      <c r="M2751" s="18">
        <f>IF(AND(B2751&amp;""="",F2751&amp;""=""),"",IFERROR(INDEX('المنتجات'!$C$5:$C$204,MATCH($F2751,'المنتجات'!$A$5:$A$204,0))*G2751,0))</f>
        <v/>
      </c>
      <c r="N2751" s="18">
        <f>IF(AND(B2751&amp;""="",F2751&amp;""=""),"",IF(I2751="تم التسليم",IFERROR(INDEX('المحافظات'!$C$5:$C$44,MATCH($E2751,'المحافظات'!$A$5:$A$44,0)),0),IF(I2751="مرتجع",IFERROR(INDEX('المحافظات'!$D$5:$D$44,MATCH($E2751,'المحافظات'!$A$5:$A$44,0)),0),0)))</f>
        <v/>
      </c>
      <c r="O2751" s="18">
        <f>IF(AND(B2751&amp;""="",F2751&amp;""=""),"",IF(I2751="تم التسليم",K2751+L2751-M2751-N2751,IF(I2751="مرتجع",-N2751,IF(I2751="ملغي",0,""))))</f>
        <v/>
      </c>
      <c r="P2751" s="6">
        <f>IF(AND(B2751&amp;""="",F2751&amp;""=""),"",IF(NOT(ISNUMBER(MATCH(F2751,'المنتجات'!$A$5:$A$204,0))),"كود المنتج غير معروف",IF(NOT(ISNUMBER(MATCH(E2751,'المحافظات'!$A$5:$A$44,0))),"المنطقة غير معروفة",IF(K2751&lt;0,"الخصم أكبر من قيمة الطلب",IF(I2751&amp;""="","اكتب الحالة","")))))</f>
        <v/>
      </c>
    </row>
    <row r="2752">
      <c r="A2752" s="17" t="n"/>
      <c r="B2752" s="5" t="n"/>
      <c r="C2752" s="5" t="n"/>
      <c r="D2752" s="13" t="n"/>
      <c r="E2752" s="5" t="n"/>
      <c r="F2752" s="5" t="n"/>
      <c r="G2752" s="15" t="n"/>
      <c r="H2752" s="14" t="n"/>
      <c r="I2752" s="5" t="n"/>
      <c r="J2752" s="6">
        <f>IF(AND(B2752&amp;""="",F2752&amp;""=""),"",IFERROR(INDEX('المنتجات'!$B$5:$B$204,MATCH($F2752,'المنتجات'!$A$5:$A$204,0))&amp;"",""))</f>
        <v/>
      </c>
      <c r="K2752" s="18">
        <f>IF(AND(B2752&amp;""="",F2752&amp;""=""),"",IFERROR(INDEX('المنتجات'!$D$5:$D$204,MATCH($F2752,'المنتجات'!$A$5:$A$204,0))*G2752-H2752,0))</f>
        <v/>
      </c>
      <c r="L2752" s="18">
        <f>IF(AND(B2752&amp;""="",F2752&amp;""=""),"",IF(I2752="تم التسليم",IFERROR(INDEX('المحافظات'!$B$5:$B$44,MATCH($E2752,'المحافظات'!$A$5:$A$44,0)),0),0))</f>
        <v/>
      </c>
      <c r="M2752" s="18">
        <f>IF(AND(B2752&amp;""="",F2752&amp;""=""),"",IFERROR(INDEX('المنتجات'!$C$5:$C$204,MATCH($F2752,'المنتجات'!$A$5:$A$204,0))*G2752,0))</f>
        <v/>
      </c>
      <c r="N2752" s="18">
        <f>IF(AND(B2752&amp;""="",F2752&amp;""=""),"",IF(I2752="تم التسليم",IFERROR(INDEX('المحافظات'!$C$5:$C$44,MATCH($E2752,'المحافظات'!$A$5:$A$44,0)),0),IF(I2752="مرتجع",IFERROR(INDEX('المحافظات'!$D$5:$D$44,MATCH($E2752,'المحافظات'!$A$5:$A$44,0)),0),0)))</f>
        <v/>
      </c>
      <c r="O2752" s="18">
        <f>IF(AND(B2752&amp;""="",F2752&amp;""=""),"",IF(I2752="تم التسليم",K2752+L2752-M2752-N2752,IF(I2752="مرتجع",-N2752,IF(I2752="ملغي",0,""))))</f>
        <v/>
      </c>
      <c r="P2752" s="6">
        <f>IF(AND(B2752&amp;""="",F2752&amp;""=""),"",IF(NOT(ISNUMBER(MATCH(F2752,'المنتجات'!$A$5:$A$204,0))),"كود المنتج غير معروف",IF(NOT(ISNUMBER(MATCH(E2752,'المحافظات'!$A$5:$A$44,0))),"المنطقة غير معروفة",IF(K2752&lt;0,"الخصم أكبر من قيمة الطلب",IF(I2752&amp;""="","اكتب الحالة","")))))</f>
        <v/>
      </c>
    </row>
    <row r="2753">
      <c r="A2753" s="17" t="n"/>
      <c r="B2753" s="5" t="n"/>
      <c r="C2753" s="5" t="n"/>
      <c r="D2753" s="13" t="n"/>
      <c r="E2753" s="5" t="n"/>
      <c r="F2753" s="5" t="n"/>
      <c r="G2753" s="15" t="n"/>
      <c r="H2753" s="14" t="n"/>
      <c r="I2753" s="5" t="n"/>
      <c r="J2753" s="6">
        <f>IF(AND(B2753&amp;""="",F2753&amp;""=""),"",IFERROR(INDEX('المنتجات'!$B$5:$B$204,MATCH($F2753,'المنتجات'!$A$5:$A$204,0))&amp;"",""))</f>
        <v/>
      </c>
      <c r="K2753" s="18">
        <f>IF(AND(B2753&amp;""="",F2753&amp;""=""),"",IFERROR(INDEX('المنتجات'!$D$5:$D$204,MATCH($F2753,'المنتجات'!$A$5:$A$204,0))*G2753-H2753,0))</f>
        <v/>
      </c>
      <c r="L2753" s="18">
        <f>IF(AND(B2753&amp;""="",F2753&amp;""=""),"",IF(I2753="تم التسليم",IFERROR(INDEX('المحافظات'!$B$5:$B$44,MATCH($E2753,'المحافظات'!$A$5:$A$44,0)),0),0))</f>
        <v/>
      </c>
      <c r="M2753" s="18">
        <f>IF(AND(B2753&amp;""="",F2753&amp;""=""),"",IFERROR(INDEX('المنتجات'!$C$5:$C$204,MATCH($F2753,'المنتجات'!$A$5:$A$204,0))*G2753,0))</f>
        <v/>
      </c>
      <c r="N2753" s="18">
        <f>IF(AND(B2753&amp;""="",F2753&amp;""=""),"",IF(I2753="تم التسليم",IFERROR(INDEX('المحافظات'!$C$5:$C$44,MATCH($E2753,'المحافظات'!$A$5:$A$44,0)),0),IF(I2753="مرتجع",IFERROR(INDEX('المحافظات'!$D$5:$D$44,MATCH($E2753,'المحافظات'!$A$5:$A$44,0)),0),0)))</f>
        <v/>
      </c>
      <c r="O2753" s="18">
        <f>IF(AND(B2753&amp;""="",F2753&amp;""=""),"",IF(I2753="تم التسليم",K2753+L2753-M2753-N2753,IF(I2753="مرتجع",-N2753,IF(I2753="ملغي",0,""))))</f>
        <v/>
      </c>
      <c r="P2753" s="6">
        <f>IF(AND(B2753&amp;""="",F2753&amp;""=""),"",IF(NOT(ISNUMBER(MATCH(F2753,'المنتجات'!$A$5:$A$204,0))),"كود المنتج غير معروف",IF(NOT(ISNUMBER(MATCH(E2753,'المحافظات'!$A$5:$A$44,0))),"المنطقة غير معروفة",IF(K2753&lt;0,"الخصم أكبر من قيمة الطلب",IF(I2753&amp;""="","اكتب الحالة","")))))</f>
        <v/>
      </c>
    </row>
    <row r="2754">
      <c r="A2754" s="17" t="n"/>
      <c r="B2754" s="5" t="n"/>
      <c r="C2754" s="5" t="n"/>
      <c r="D2754" s="13" t="n"/>
      <c r="E2754" s="5" t="n"/>
      <c r="F2754" s="5" t="n"/>
      <c r="G2754" s="15" t="n"/>
      <c r="H2754" s="14" t="n"/>
      <c r="I2754" s="5" t="n"/>
      <c r="J2754" s="6">
        <f>IF(AND(B2754&amp;""="",F2754&amp;""=""),"",IFERROR(INDEX('المنتجات'!$B$5:$B$204,MATCH($F2754,'المنتجات'!$A$5:$A$204,0))&amp;"",""))</f>
        <v/>
      </c>
      <c r="K2754" s="18">
        <f>IF(AND(B2754&amp;""="",F2754&amp;""=""),"",IFERROR(INDEX('المنتجات'!$D$5:$D$204,MATCH($F2754,'المنتجات'!$A$5:$A$204,0))*G2754-H2754,0))</f>
        <v/>
      </c>
      <c r="L2754" s="18">
        <f>IF(AND(B2754&amp;""="",F2754&amp;""=""),"",IF(I2754="تم التسليم",IFERROR(INDEX('المحافظات'!$B$5:$B$44,MATCH($E2754,'المحافظات'!$A$5:$A$44,0)),0),0))</f>
        <v/>
      </c>
      <c r="M2754" s="18">
        <f>IF(AND(B2754&amp;""="",F2754&amp;""=""),"",IFERROR(INDEX('المنتجات'!$C$5:$C$204,MATCH($F2754,'المنتجات'!$A$5:$A$204,0))*G2754,0))</f>
        <v/>
      </c>
      <c r="N2754" s="18">
        <f>IF(AND(B2754&amp;""="",F2754&amp;""=""),"",IF(I2754="تم التسليم",IFERROR(INDEX('المحافظات'!$C$5:$C$44,MATCH($E2754,'المحافظات'!$A$5:$A$44,0)),0),IF(I2754="مرتجع",IFERROR(INDEX('المحافظات'!$D$5:$D$44,MATCH($E2754,'المحافظات'!$A$5:$A$44,0)),0),0)))</f>
        <v/>
      </c>
      <c r="O2754" s="18">
        <f>IF(AND(B2754&amp;""="",F2754&amp;""=""),"",IF(I2754="تم التسليم",K2754+L2754-M2754-N2754,IF(I2754="مرتجع",-N2754,IF(I2754="ملغي",0,""))))</f>
        <v/>
      </c>
      <c r="P2754" s="6">
        <f>IF(AND(B2754&amp;""="",F2754&amp;""=""),"",IF(NOT(ISNUMBER(MATCH(F2754,'المنتجات'!$A$5:$A$204,0))),"كود المنتج غير معروف",IF(NOT(ISNUMBER(MATCH(E2754,'المحافظات'!$A$5:$A$44,0))),"المنطقة غير معروفة",IF(K2754&lt;0,"الخصم أكبر من قيمة الطلب",IF(I2754&amp;""="","اكتب الحالة","")))))</f>
        <v/>
      </c>
    </row>
    <row r="2755">
      <c r="A2755" s="17" t="n"/>
      <c r="B2755" s="5" t="n"/>
      <c r="C2755" s="5" t="n"/>
      <c r="D2755" s="13" t="n"/>
      <c r="E2755" s="5" t="n"/>
      <c r="F2755" s="5" t="n"/>
      <c r="G2755" s="15" t="n"/>
      <c r="H2755" s="14" t="n"/>
      <c r="I2755" s="5" t="n"/>
      <c r="J2755" s="6">
        <f>IF(AND(B2755&amp;""="",F2755&amp;""=""),"",IFERROR(INDEX('المنتجات'!$B$5:$B$204,MATCH($F2755,'المنتجات'!$A$5:$A$204,0))&amp;"",""))</f>
        <v/>
      </c>
      <c r="K2755" s="18">
        <f>IF(AND(B2755&amp;""="",F2755&amp;""=""),"",IFERROR(INDEX('المنتجات'!$D$5:$D$204,MATCH($F2755,'المنتجات'!$A$5:$A$204,0))*G2755-H2755,0))</f>
        <v/>
      </c>
      <c r="L2755" s="18">
        <f>IF(AND(B2755&amp;""="",F2755&amp;""=""),"",IF(I2755="تم التسليم",IFERROR(INDEX('المحافظات'!$B$5:$B$44,MATCH($E2755,'المحافظات'!$A$5:$A$44,0)),0),0))</f>
        <v/>
      </c>
      <c r="M2755" s="18">
        <f>IF(AND(B2755&amp;""="",F2755&amp;""=""),"",IFERROR(INDEX('المنتجات'!$C$5:$C$204,MATCH($F2755,'المنتجات'!$A$5:$A$204,0))*G2755,0))</f>
        <v/>
      </c>
      <c r="N2755" s="18">
        <f>IF(AND(B2755&amp;""="",F2755&amp;""=""),"",IF(I2755="تم التسليم",IFERROR(INDEX('المحافظات'!$C$5:$C$44,MATCH($E2755,'المحافظات'!$A$5:$A$44,0)),0),IF(I2755="مرتجع",IFERROR(INDEX('المحافظات'!$D$5:$D$44,MATCH($E2755,'المحافظات'!$A$5:$A$44,0)),0),0)))</f>
        <v/>
      </c>
      <c r="O2755" s="18">
        <f>IF(AND(B2755&amp;""="",F2755&amp;""=""),"",IF(I2755="تم التسليم",K2755+L2755-M2755-N2755,IF(I2755="مرتجع",-N2755,IF(I2755="ملغي",0,""))))</f>
        <v/>
      </c>
      <c r="P2755" s="6">
        <f>IF(AND(B2755&amp;""="",F2755&amp;""=""),"",IF(NOT(ISNUMBER(MATCH(F2755,'المنتجات'!$A$5:$A$204,0))),"كود المنتج غير معروف",IF(NOT(ISNUMBER(MATCH(E2755,'المحافظات'!$A$5:$A$44,0))),"المنطقة غير معروفة",IF(K2755&lt;0,"الخصم أكبر من قيمة الطلب",IF(I2755&amp;""="","اكتب الحالة","")))))</f>
        <v/>
      </c>
    </row>
    <row r="2756">
      <c r="A2756" s="17" t="n"/>
      <c r="B2756" s="5" t="n"/>
      <c r="C2756" s="5" t="n"/>
      <c r="D2756" s="13" t="n"/>
      <c r="E2756" s="5" t="n"/>
      <c r="F2756" s="5" t="n"/>
      <c r="G2756" s="15" t="n"/>
      <c r="H2756" s="14" t="n"/>
      <c r="I2756" s="5" t="n"/>
      <c r="J2756" s="6">
        <f>IF(AND(B2756&amp;""="",F2756&amp;""=""),"",IFERROR(INDEX('المنتجات'!$B$5:$B$204,MATCH($F2756,'المنتجات'!$A$5:$A$204,0))&amp;"",""))</f>
        <v/>
      </c>
      <c r="K2756" s="18">
        <f>IF(AND(B2756&amp;""="",F2756&amp;""=""),"",IFERROR(INDEX('المنتجات'!$D$5:$D$204,MATCH($F2756,'المنتجات'!$A$5:$A$204,0))*G2756-H2756,0))</f>
        <v/>
      </c>
      <c r="L2756" s="18">
        <f>IF(AND(B2756&amp;""="",F2756&amp;""=""),"",IF(I2756="تم التسليم",IFERROR(INDEX('المحافظات'!$B$5:$B$44,MATCH($E2756,'المحافظات'!$A$5:$A$44,0)),0),0))</f>
        <v/>
      </c>
      <c r="M2756" s="18">
        <f>IF(AND(B2756&amp;""="",F2756&amp;""=""),"",IFERROR(INDEX('المنتجات'!$C$5:$C$204,MATCH($F2756,'المنتجات'!$A$5:$A$204,0))*G2756,0))</f>
        <v/>
      </c>
      <c r="N2756" s="18">
        <f>IF(AND(B2756&amp;""="",F2756&amp;""=""),"",IF(I2756="تم التسليم",IFERROR(INDEX('المحافظات'!$C$5:$C$44,MATCH($E2756,'المحافظات'!$A$5:$A$44,0)),0),IF(I2756="مرتجع",IFERROR(INDEX('المحافظات'!$D$5:$D$44,MATCH($E2756,'المحافظات'!$A$5:$A$44,0)),0),0)))</f>
        <v/>
      </c>
      <c r="O2756" s="18">
        <f>IF(AND(B2756&amp;""="",F2756&amp;""=""),"",IF(I2756="تم التسليم",K2756+L2756-M2756-N2756,IF(I2756="مرتجع",-N2756,IF(I2756="ملغي",0,""))))</f>
        <v/>
      </c>
      <c r="P2756" s="6">
        <f>IF(AND(B2756&amp;""="",F2756&amp;""=""),"",IF(NOT(ISNUMBER(MATCH(F2756,'المنتجات'!$A$5:$A$204,0))),"كود المنتج غير معروف",IF(NOT(ISNUMBER(MATCH(E2756,'المحافظات'!$A$5:$A$44,0))),"المنطقة غير معروفة",IF(K2756&lt;0,"الخصم أكبر من قيمة الطلب",IF(I2756&amp;""="","اكتب الحالة","")))))</f>
        <v/>
      </c>
    </row>
    <row r="2757">
      <c r="A2757" s="17" t="n"/>
      <c r="B2757" s="5" t="n"/>
      <c r="C2757" s="5" t="n"/>
      <c r="D2757" s="13" t="n"/>
      <c r="E2757" s="5" t="n"/>
      <c r="F2757" s="5" t="n"/>
      <c r="G2757" s="15" t="n"/>
      <c r="H2757" s="14" t="n"/>
      <c r="I2757" s="5" t="n"/>
      <c r="J2757" s="6">
        <f>IF(AND(B2757&amp;""="",F2757&amp;""=""),"",IFERROR(INDEX('المنتجات'!$B$5:$B$204,MATCH($F2757,'المنتجات'!$A$5:$A$204,0))&amp;"",""))</f>
        <v/>
      </c>
      <c r="K2757" s="18">
        <f>IF(AND(B2757&amp;""="",F2757&amp;""=""),"",IFERROR(INDEX('المنتجات'!$D$5:$D$204,MATCH($F2757,'المنتجات'!$A$5:$A$204,0))*G2757-H2757,0))</f>
        <v/>
      </c>
      <c r="L2757" s="18">
        <f>IF(AND(B2757&amp;""="",F2757&amp;""=""),"",IF(I2757="تم التسليم",IFERROR(INDEX('المحافظات'!$B$5:$B$44,MATCH($E2757,'المحافظات'!$A$5:$A$44,0)),0),0))</f>
        <v/>
      </c>
      <c r="M2757" s="18">
        <f>IF(AND(B2757&amp;""="",F2757&amp;""=""),"",IFERROR(INDEX('المنتجات'!$C$5:$C$204,MATCH($F2757,'المنتجات'!$A$5:$A$204,0))*G2757,0))</f>
        <v/>
      </c>
      <c r="N2757" s="18">
        <f>IF(AND(B2757&amp;""="",F2757&amp;""=""),"",IF(I2757="تم التسليم",IFERROR(INDEX('المحافظات'!$C$5:$C$44,MATCH($E2757,'المحافظات'!$A$5:$A$44,0)),0),IF(I2757="مرتجع",IFERROR(INDEX('المحافظات'!$D$5:$D$44,MATCH($E2757,'المحافظات'!$A$5:$A$44,0)),0),0)))</f>
        <v/>
      </c>
      <c r="O2757" s="18">
        <f>IF(AND(B2757&amp;""="",F2757&amp;""=""),"",IF(I2757="تم التسليم",K2757+L2757-M2757-N2757,IF(I2757="مرتجع",-N2757,IF(I2757="ملغي",0,""))))</f>
        <v/>
      </c>
      <c r="P2757" s="6">
        <f>IF(AND(B2757&amp;""="",F2757&amp;""=""),"",IF(NOT(ISNUMBER(MATCH(F2757,'المنتجات'!$A$5:$A$204,0))),"كود المنتج غير معروف",IF(NOT(ISNUMBER(MATCH(E2757,'المحافظات'!$A$5:$A$44,0))),"المنطقة غير معروفة",IF(K2757&lt;0,"الخصم أكبر من قيمة الطلب",IF(I2757&amp;""="","اكتب الحالة","")))))</f>
        <v/>
      </c>
    </row>
    <row r="2758">
      <c r="A2758" s="17" t="n"/>
      <c r="B2758" s="5" t="n"/>
      <c r="C2758" s="5" t="n"/>
      <c r="D2758" s="13" t="n"/>
      <c r="E2758" s="5" t="n"/>
      <c r="F2758" s="5" t="n"/>
      <c r="G2758" s="15" t="n"/>
      <c r="H2758" s="14" t="n"/>
      <c r="I2758" s="5" t="n"/>
      <c r="J2758" s="6">
        <f>IF(AND(B2758&amp;""="",F2758&amp;""=""),"",IFERROR(INDEX('المنتجات'!$B$5:$B$204,MATCH($F2758,'المنتجات'!$A$5:$A$204,0))&amp;"",""))</f>
        <v/>
      </c>
      <c r="K2758" s="18">
        <f>IF(AND(B2758&amp;""="",F2758&amp;""=""),"",IFERROR(INDEX('المنتجات'!$D$5:$D$204,MATCH($F2758,'المنتجات'!$A$5:$A$204,0))*G2758-H2758,0))</f>
        <v/>
      </c>
      <c r="L2758" s="18">
        <f>IF(AND(B2758&amp;""="",F2758&amp;""=""),"",IF(I2758="تم التسليم",IFERROR(INDEX('المحافظات'!$B$5:$B$44,MATCH($E2758,'المحافظات'!$A$5:$A$44,0)),0),0))</f>
        <v/>
      </c>
      <c r="M2758" s="18">
        <f>IF(AND(B2758&amp;""="",F2758&amp;""=""),"",IFERROR(INDEX('المنتجات'!$C$5:$C$204,MATCH($F2758,'المنتجات'!$A$5:$A$204,0))*G2758,0))</f>
        <v/>
      </c>
      <c r="N2758" s="18">
        <f>IF(AND(B2758&amp;""="",F2758&amp;""=""),"",IF(I2758="تم التسليم",IFERROR(INDEX('المحافظات'!$C$5:$C$44,MATCH($E2758,'المحافظات'!$A$5:$A$44,0)),0),IF(I2758="مرتجع",IFERROR(INDEX('المحافظات'!$D$5:$D$44,MATCH($E2758,'المحافظات'!$A$5:$A$44,0)),0),0)))</f>
        <v/>
      </c>
      <c r="O2758" s="18">
        <f>IF(AND(B2758&amp;""="",F2758&amp;""=""),"",IF(I2758="تم التسليم",K2758+L2758-M2758-N2758,IF(I2758="مرتجع",-N2758,IF(I2758="ملغي",0,""))))</f>
        <v/>
      </c>
      <c r="P2758" s="6">
        <f>IF(AND(B2758&amp;""="",F2758&amp;""=""),"",IF(NOT(ISNUMBER(MATCH(F2758,'المنتجات'!$A$5:$A$204,0))),"كود المنتج غير معروف",IF(NOT(ISNUMBER(MATCH(E2758,'المحافظات'!$A$5:$A$44,0))),"المنطقة غير معروفة",IF(K2758&lt;0,"الخصم أكبر من قيمة الطلب",IF(I2758&amp;""="","اكتب الحالة","")))))</f>
        <v/>
      </c>
    </row>
    <row r="2759">
      <c r="A2759" s="17" t="n"/>
      <c r="B2759" s="5" t="n"/>
      <c r="C2759" s="5" t="n"/>
      <c r="D2759" s="13" t="n"/>
      <c r="E2759" s="5" t="n"/>
      <c r="F2759" s="5" t="n"/>
      <c r="G2759" s="15" t="n"/>
      <c r="H2759" s="14" t="n"/>
      <c r="I2759" s="5" t="n"/>
      <c r="J2759" s="6">
        <f>IF(AND(B2759&amp;""="",F2759&amp;""=""),"",IFERROR(INDEX('المنتجات'!$B$5:$B$204,MATCH($F2759,'المنتجات'!$A$5:$A$204,0))&amp;"",""))</f>
        <v/>
      </c>
      <c r="K2759" s="18">
        <f>IF(AND(B2759&amp;""="",F2759&amp;""=""),"",IFERROR(INDEX('المنتجات'!$D$5:$D$204,MATCH($F2759,'المنتجات'!$A$5:$A$204,0))*G2759-H2759,0))</f>
        <v/>
      </c>
      <c r="L2759" s="18">
        <f>IF(AND(B2759&amp;""="",F2759&amp;""=""),"",IF(I2759="تم التسليم",IFERROR(INDEX('المحافظات'!$B$5:$B$44,MATCH($E2759,'المحافظات'!$A$5:$A$44,0)),0),0))</f>
        <v/>
      </c>
      <c r="M2759" s="18">
        <f>IF(AND(B2759&amp;""="",F2759&amp;""=""),"",IFERROR(INDEX('المنتجات'!$C$5:$C$204,MATCH($F2759,'المنتجات'!$A$5:$A$204,0))*G2759,0))</f>
        <v/>
      </c>
      <c r="N2759" s="18">
        <f>IF(AND(B2759&amp;""="",F2759&amp;""=""),"",IF(I2759="تم التسليم",IFERROR(INDEX('المحافظات'!$C$5:$C$44,MATCH($E2759,'المحافظات'!$A$5:$A$44,0)),0),IF(I2759="مرتجع",IFERROR(INDEX('المحافظات'!$D$5:$D$44,MATCH($E2759,'المحافظات'!$A$5:$A$44,0)),0),0)))</f>
        <v/>
      </c>
      <c r="O2759" s="18">
        <f>IF(AND(B2759&amp;""="",F2759&amp;""=""),"",IF(I2759="تم التسليم",K2759+L2759-M2759-N2759,IF(I2759="مرتجع",-N2759,IF(I2759="ملغي",0,""))))</f>
        <v/>
      </c>
      <c r="P2759" s="6">
        <f>IF(AND(B2759&amp;""="",F2759&amp;""=""),"",IF(NOT(ISNUMBER(MATCH(F2759,'المنتجات'!$A$5:$A$204,0))),"كود المنتج غير معروف",IF(NOT(ISNUMBER(MATCH(E2759,'المحافظات'!$A$5:$A$44,0))),"المنطقة غير معروفة",IF(K2759&lt;0,"الخصم أكبر من قيمة الطلب",IF(I2759&amp;""="","اكتب الحالة","")))))</f>
        <v/>
      </c>
    </row>
    <row r="2760">
      <c r="A2760" s="17" t="n"/>
      <c r="B2760" s="5" t="n"/>
      <c r="C2760" s="5" t="n"/>
      <c r="D2760" s="13" t="n"/>
      <c r="E2760" s="5" t="n"/>
      <c r="F2760" s="5" t="n"/>
      <c r="G2760" s="15" t="n"/>
      <c r="H2760" s="14" t="n"/>
      <c r="I2760" s="5" t="n"/>
      <c r="J2760" s="6">
        <f>IF(AND(B2760&amp;""="",F2760&amp;""=""),"",IFERROR(INDEX('المنتجات'!$B$5:$B$204,MATCH($F2760,'المنتجات'!$A$5:$A$204,0))&amp;"",""))</f>
        <v/>
      </c>
      <c r="K2760" s="18">
        <f>IF(AND(B2760&amp;""="",F2760&amp;""=""),"",IFERROR(INDEX('المنتجات'!$D$5:$D$204,MATCH($F2760,'المنتجات'!$A$5:$A$204,0))*G2760-H2760,0))</f>
        <v/>
      </c>
      <c r="L2760" s="18">
        <f>IF(AND(B2760&amp;""="",F2760&amp;""=""),"",IF(I2760="تم التسليم",IFERROR(INDEX('المحافظات'!$B$5:$B$44,MATCH($E2760,'المحافظات'!$A$5:$A$44,0)),0),0))</f>
        <v/>
      </c>
      <c r="M2760" s="18">
        <f>IF(AND(B2760&amp;""="",F2760&amp;""=""),"",IFERROR(INDEX('المنتجات'!$C$5:$C$204,MATCH($F2760,'المنتجات'!$A$5:$A$204,0))*G2760,0))</f>
        <v/>
      </c>
      <c r="N2760" s="18">
        <f>IF(AND(B2760&amp;""="",F2760&amp;""=""),"",IF(I2760="تم التسليم",IFERROR(INDEX('المحافظات'!$C$5:$C$44,MATCH($E2760,'المحافظات'!$A$5:$A$44,0)),0),IF(I2760="مرتجع",IFERROR(INDEX('المحافظات'!$D$5:$D$44,MATCH($E2760,'المحافظات'!$A$5:$A$44,0)),0),0)))</f>
        <v/>
      </c>
      <c r="O2760" s="18">
        <f>IF(AND(B2760&amp;""="",F2760&amp;""=""),"",IF(I2760="تم التسليم",K2760+L2760-M2760-N2760,IF(I2760="مرتجع",-N2760,IF(I2760="ملغي",0,""))))</f>
        <v/>
      </c>
      <c r="P2760" s="6">
        <f>IF(AND(B2760&amp;""="",F2760&amp;""=""),"",IF(NOT(ISNUMBER(MATCH(F2760,'المنتجات'!$A$5:$A$204,0))),"كود المنتج غير معروف",IF(NOT(ISNUMBER(MATCH(E2760,'المحافظات'!$A$5:$A$44,0))),"المنطقة غير معروفة",IF(K2760&lt;0,"الخصم أكبر من قيمة الطلب",IF(I2760&amp;""="","اكتب الحالة","")))))</f>
        <v/>
      </c>
    </row>
    <row r="2761">
      <c r="A2761" s="17" t="n"/>
      <c r="B2761" s="5" t="n"/>
      <c r="C2761" s="5" t="n"/>
      <c r="D2761" s="13" t="n"/>
      <c r="E2761" s="5" t="n"/>
      <c r="F2761" s="5" t="n"/>
      <c r="G2761" s="15" t="n"/>
      <c r="H2761" s="14" t="n"/>
      <c r="I2761" s="5" t="n"/>
      <c r="J2761" s="6">
        <f>IF(AND(B2761&amp;""="",F2761&amp;""=""),"",IFERROR(INDEX('المنتجات'!$B$5:$B$204,MATCH($F2761,'المنتجات'!$A$5:$A$204,0))&amp;"",""))</f>
        <v/>
      </c>
      <c r="K2761" s="18">
        <f>IF(AND(B2761&amp;""="",F2761&amp;""=""),"",IFERROR(INDEX('المنتجات'!$D$5:$D$204,MATCH($F2761,'المنتجات'!$A$5:$A$204,0))*G2761-H2761,0))</f>
        <v/>
      </c>
      <c r="L2761" s="18">
        <f>IF(AND(B2761&amp;""="",F2761&amp;""=""),"",IF(I2761="تم التسليم",IFERROR(INDEX('المحافظات'!$B$5:$B$44,MATCH($E2761,'المحافظات'!$A$5:$A$44,0)),0),0))</f>
        <v/>
      </c>
      <c r="M2761" s="18">
        <f>IF(AND(B2761&amp;""="",F2761&amp;""=""),"",IFERROR(INDEX('المنتجات'!$C$5:$C$204,MATCH($F2761,'المنتجات'!$A$5:$A$204,0))*G2761,0))</f>
        <v/>
      </c>
      <c r="N2761" s="18">
        <f>IF(AND(B2761&amp;""="",F2761&amp;""=""),"",IF(I2761="تم التسليم",IFERROR(INDEX('المحافظات'!$C$5:$C$44,MATCH($E2761,'المحافظات'!$A$5:$A$44,0)),0),IF(I2761="مرتجع",IFERROR(INDEX('المحافظات'!$D$5:$D$44,MATCH($E2761,'المحافظات'!$A$5:$A$44,0)),0),0)))</f>
        <v/>
      </c>
      <c r="O2761" s="18">
        <f>IF(AND(B2761&amp;""="",F2761&amp;""=""),"",IF(I2761="تم التسليم",K2761+L2761-M2761-N2761,IF(I2761="مرتجع",-N2761,IF(I2761="ملغي",0,""))))</f>
        <v/>
      </c>
      <c r="P2761" s="6">
        <f>IF(AND(B2761&amp;""="",F2761&amp;""=""),"",IF(NOT(ISNUMBER(MATCH(F2761,'المنتجات'!$A$5:$A$204,0))),"كود المنتج غير معروف",IF(NOT(ISNUMBER(MATCH(E2761,'المحافظات'!$A$5:$A$44,0))),"المنطقة غير معروفة",IF(K2761&lt;0,"الخصم أكبر من قيمة الطلب",IF(I2761&amp;""="","اكتب الحالة","")))))</f>
        <v/>
      </c>
    </row>
    <row r="2762">
      <c r="A2762" s="17" t="n"/>
      <c r="B2762" s="5" t="n"/>
      <c r="C2762" s="5" t="n"/>
      <c r="D2762" s="13" t="n"/>
      <c r="E2762" s="5" t="n"/>
      <c r="F2762" s="5" t="n"/>
      <c r="G2762" s="15" t="n"/>
      <c r="H2762" s="14" t="n"/>
      <c r="I2762" s="5" t="n"/>
      <c r="J2762" s="6">
        <f>IF(AND(B2762&amp;""="",F2762&amp;""=""),"",IFERROR(INDEX('المنتجات'!$B$5:$B$204,MATCH($F2762,'المنتجات'!$A$5:$A$204,0))&amp;"",""))</f>
        <v/>
      </c>
      <c r="K2762" s="18">
        <f>IF(AND(B2762&amp;""="",F2762&amp;""=""),"",IFERROR(INDEX('المنتجات'!$D$5:$D$204,MATCH($F2762,'المنتجات'!$A$5:$A$204,0))*G2762-H2762,0))</f>
        <v/>
      </c>
      <c r="L2762" s="18">
        <f>IF(AND(B2762&amp;""="",F2762&amp;""=""),"",IF(I2762="تم التسليم",IFERROR(INDEX('المحافظات'!$B$5:$B$44,MATCH($E2762,'المحافظات'!$A$5:$A$44,0)),0),0))</f>
        <v/>
      </c>
      <c r="M2762" s="18">
        <f>IF(AND(B2762&amp;""="",F2762&amp;""=""),"",IFERROR(INDEX('المنتجات'!$C$5:$C$204,MATCH($F2762,'المنتجات'!$A$5:$A$204,0))*G2762,0))</f>
        <v/>
      </c>
      <c r="N2762" s="18">
        <f>IF(AND(B2762&amp;""="",F2762&amp;""=""),"",IF(I2762="تم التسليم",IFERROR(INDEX('المحافظات'!$C$5:$C$44,MATCH($E2762,'المحافظات'!$A$5:$A$44,0)),0),IF(I2762="مرتجع",IFERROR(INDEX('المحافظات'!$D$5:$D$44,MATCH($E2762,'المحافظات'!$A$5:$A$44,0)),0),0)))</f>
        <v/>
      </c>
      <c r="O2762" s="18">
        <f>IF(AND(B2762&amp;""="",F2762&amp;""=""),"",IF(I2762="تم التسليم",K2762+L2762-M2762-N2762,IF(I2762="مرتجع",-N2762,IF(I2762="ملغي",0,""))))</f>
        <v/>
      </c>
      <c r="P2762" s="6">
        <f>IF(AND(B2762&amp;""="",F2762&amp;""=""),"",IF(NOT(ISNUMBER(MATCH(F2762,'المنتجات'!$A$5:$A$204,0))),"كود المنتج غير معروف",IF(NOT(ISNUMBER(MATCH(E2762,'المحافظات'!$A$5:$A$44,0))),"المنطقة غير معروفة",IF(K2762&lt;0,"الخصم أكبر من قيمة الطلب",IF(I2762&amp;""="","اكتب الحالة","")))))</f>
        <v/>
      </c>
    </row>
    <row r="2763">
      <c r="A2763" s="17" t="n"/>
      <c r="B2763" s="5" t="n"/>
      <c r="C2763" s="5" t="n"/>
      <c r="D2763" s="13" t="n"/>
      <c r="E2763" s="5" t="n"/>
      <c r="F2763" s="5" t="n"/>
      <c r="G2763" s="15" t="n"/>
      <c r="H2763" s="14" t="n"/>
      <c r="I2763" s="5" t="n"/>
      <c r="J2763" s="6">
        <f>IF(AND(B2763&amp;""="",F2763&amp;""=""),"",IFERROR(INDEX('المنتجات'!$B$5:$B$204,MATCH($F2763,'المنتجات'!$A$5:$A$204,0))&amp;"",""))</f>
        <v/>
      </c>
      <c r="K2763" s="18">
        <f>IF(AND(B2763&amp;""="",F2763&amp;""=""),"",IFERROR(INDEX('المنتجات'!$D$5:$D$204,MATCH($F2763,'المنتجات'!$A$5:$A$204,0))*G2763-H2763,0))</f>
        <v/>
      </c>
      <c r="L2763" s="18">
        <f>IF(AND(B2763&amp;""="",F2763&amp;""=""),"",IF(I2763="تم التسليم",IFERROR(INDEX('المحافظات'!$B$5:$B$44,MATCH($E2763,'المحافظات'!$A$5:$A$44,0)),0),0))</f>
        <v/>
      </c>
      <c r="M2763" s="18">
        <f>IF(AND(B2763&amp;""="",F2763&amp;""=""),"",IFERROR(INDEX('المنتجات'!$C$5:$C$204,MATCH($F2763,'المنتجات'!$A$5:$A$204,0))*G2763,0))</f>
        <v/>
      </c>
      <c r="N2763" s="18">
        <f>IF(AND(B2763&amp;""="",F2763&amp;""=""),"",IF(I2763="تم التسليم",IFERROR(INDEX('المحافظات'!$C$5:$C$44,MATCH($E2763,'المحافظات'!$A$5:$A$44,0)),0),IF(I2763="مرتجع",IFERROR(INDEX('المحافظات'!$D$5:$D$44,MATCH($E2763,'المحافظات'!$A$5:$A$44,0)),0),0)))</f>
        <v/>
      </c>
      <c r="O2763" s="18">
        <f>IF(AND(B2763&amp;""="",F2763&amp;""=""),"",IF(I2763="تم التسليم",K2763+L2763-M2763-N2763,IF(I2763="مرتجع",-N2763,IF(I2763="ملغي",0,""))))</f>
        <v/>
      </c>
      <c r="P2763" s="6">
        <f>IF(AND(B2763&amp;""="",F2763&amp;""=""),"",IF(NOT(ISNUMBER(MATCH(F2763,'المنتجات'!$A$5:$A$204,0))),"كود المنتج غير معروف",IF(NOT(ISNUMBER(MATCH(E2763,'المحافظات'!$A$5:$A$44,0))),"المنطقة غير معروفة",IF(K2763&lt;0,"الخصم أكبر من قيمة الطلب",IF(I2763&amp;""="","اكتب الحالة","")))))</f>
        <v/>
      </c>
    </row>
    <row r="2764">
      <c r="A2764" s="17" t="n"/>
      <c r="B2764" s="5" t="n"/>
      <c r="C2764" s="5" t="n"/>
      <c r="D2764" s="13" t="n"/>
      <c r="E2764" s="5" t="n"/>
      <c r="F2764" s="5" t="n"/>
      <c r="G2764" s="15" t="n"/>
      <c r="H2764" s="14" t="n"/>
      <c r="I2764" s="5" t="n"/>
      <c r="J2764" s="6">
        <f>IF(AND(B2764&amp;""="",F2764&amp;""=""),"",IFERROR(INDEX('المنتجات'!$B$5:$B$204,MATCH($F2764,'المنتجات'!$A$5:$A$204,0))&amp;"",""))</f>
        <v/>
      </c>
      <c r="K2764" s="18">
        <f>IF(AND(B2764&amp;""="",F2764&amp;""=""),"",IFERROR(INDEX('المنتجات'!$D$5:$D$204,MATCH($F2764,'المنتجات'!$A$5:$A$204,0))*G2764-H2764,0))</f>
        <v/>
      </c>
      <c r="L2764" s="18">
        <f>IF(AND(B2764&amp;""="",F2764&amp;""=""),"",IF(I2764="تم التسليم",IFERROR(INDEX('المحافظات'!$B$5:$B$44,MATCH($E2764,'المحافظات'!$A$5:$A$44,0)),0),0))</f>
        <v/>
      </c>
      <c r="M2764" s="18">
        <f>IF(AND(B2764&amp;""="",F2764&amp;""=""),"",IFERROR(INDEX('المنتجات'!$C$5:$C$204,MATCH($F2764,'المنتجات'!$A$5:$A$204,0))*G2764,0))</f>
        <v/>
      </c>
      <c r="N2764" s="18">
        <f>IF(AND(B2764&amp;""="",F2764&amp;""=""),"",IF(I2764="تم التسليم",IFERROR(INDEX('المحافظات'!$C$5:$C$44,MATCH($E2764,'المحافظات'!$A$5:$A$44,0)),0),IF(I2764="مرتجع",IFERROR(INDEX('المحافظات'!$D$5:$D$44,MATCH($E2764,'المحافظات'!$A$5:$A$44,0)),0),0)))</f>
        <v/>
      </c>
      <c r="O2764" s="18">
        <f>IF(AND(B2764&amp;""="",F2764&amp;""=""),"",IF(I2764="تم التسليم",K2764+L2764-M2764-N2764,IF(I2764="مرتجع",-N2764,IF(I2764="ملغي",0,""))))</f>
        <v/>
      </c>
      <c r="P2764" s="6">
        <f>IF(AND(B2764&amp;""="",F2764&amp;""=""),"",IF(NOT(ISNUMBER(MATCH(F2764,'المنتجات'!$A$5:$A$204,0))),"كود المنتج غير معروف",IF(NOT(ISNUMBER(MATCH(E2764,'المحافظات'!$A$5:$A$44,0))),"المنطقة غير معروفة",IF(K2764&lt;0,"الخصم أكبر من قيمة الطلب",IF(I2764&amp;""="","اكتب الحالة","")))))</f>
        <v/>
      </c>
    </row>
    <row r="2765">
      <c r="A2765" s="17" t="n"/>
      <c r="B2765" s="5" t="n"/>
      <c r="C2765" s="5" t="n"/>
      <c r="D2765" s="13" t="n"/>
      <c r="E2765" s="5" t="n"/>
      <c r="F2765" s="5" t="n"/>
      <c r="G2765" s="15" t="n"/>
      <c r="H2765" s="14" t="n"/>
      <c r="I2765" s="5" t="n"/>
      <c r="J2765" s="6">
        <f>IF(AND(B2765&amp;""="",F2765&amp;""=""),"",IFERROR(INDEX('المنتجات'!$B$5:$B$204,MATCH($F2765,'المنتجات'!$A$5:$A$204,0))&amp;"",""))</f>
        <v/>
      </c>
      <c r="K2765" s="18">
        <f>IF(AND(B2765&amp;""="",F2765&amp;""=""),"",IFERROR(INDEX('المنتجات'!$D$5:$D$204,MATCH($F2765,'المنتجات'!$A$5:$A$204,0))*G2765-H2765,0))</f>
        <v/>
      </c>
      <c r="L2765" s="18">
        <f>IF(AND(B2765&amp;""="",F2765&amp;""=""),"",IF(I2765="تم التسليم",IFERROR(INDEX('المحافظات'!$B$5:$B$44,MATCH($E2765,'المحافظات'!$A$5:$A$44,0)),0),0))</f>
        <v/>
      </c>
      <c r="M2765" s="18">
        <f>IF(AND(B2765&amp;""="",F2765&amp;""=""),"",IFERROR(INDEX('المنتجات'!$C$5:$C$204,MATCH($F2765,'المنتجات'!$A$5:$A$204,0))*G2765,0))</f>
        <v/>
      </c>
      <c r="N2765" s="18">
        <f>IF(AND(B2765&amp;""="",F2765&amp;""=""),"",IF(I2765="تم التسليم",IFERROR(INDEX('المحافظات'!$C$5:$C$44,MATCH($E2765,'المحافظات'!$A$5:$A$44,0)),0),IF(I2765="مرتجع",IFERROR(INDEX('المحافظات'!$D$5:$D$44,MATCH($E2765,'المحافظات'!$A$5:$A$44,0)),0),0)))</f>
        <v/>
      </c>
      <c r="O2765" s="18">
        <f>IF(AND(B2765&amp;""="",F2765&amp;""=""),"",IF(I2765="تم التسليم",K2765+L2765-M2765-N2765,IF(I2765="مرتجع",-N2765,IF(I2765="ملغي",0,""))))</f>
        <v/>
      </c>
      <c r="P2765" s="6">
        <f>IF(AND(B2765&amp;""="",F2765&amp;""=""),"",IF(NOT(ISNUMBER(MATCH(F2765,'المنتجات'!$A$5:$A$204,0))),"كود المنتج غير معروف",IF(NOT(ISNUMBER(MATCH(E2765,'المحافظات'!$A$5:$A$44,0))),"المنطقة غير معروفة",IF(K2765&lt;0,"الخصم أكبر من قيمة الطلب",IF(I2765&amp;""="","اكتب الحالة","")))))</f>
        <v/>
      </c>
    </row>
    <row r="2766">
      <c r="A2766" s="17" t="n"/>
      <c r="B2766" s="5" t="n"/>
      <c r="C2766" s="5" t="n"/>
      <c r="D2766" s="13" t="n"/>
      <c r="E2766" s="5" t="n"/>
      <c r="F2766" s="5" t="n"/>
      <c r="G2766" s="15" t="n"/>
      <c r="H2766" s="14" t="n"/>
      <c r="I2766" s="5" t="n"/>
      <c r="J2766" s="6">
        <f>IF(AND(B2766&amp;""="",F2766&amp;""=""),"",IFERROR(INDEX('المنتجات'!$B$5:$B$204,MATCH($F2766,'المنتجات'!$A$5:$A$204,0))&amp;"",""))</f>
        <v/>
      </c>
      <c r="K2766" s="18">
        <f>IF(AND(B2766&amp;""="",F2766&amp;""=""),"",IFERROR(INDEX('المنتجات'!$D$5:$D$204,MATCH($F2766,'المنتجات'!$A$5:$A$204,0))*G2766-H2766,0))</f>
        <v/>
      </c>
      <c r="L2766" s="18">
        <f>IF(AND(B2766&amp;""="",F2766&amp;""=""),"",IF(I2766="تم التسليم",IFERROR(INDEX('المحافظات'!$B$5:$B$44,MATCH($E2766,'المحافظات'!$A$5:$A$44,0)),0),0))</f>
        <v/>
      </c>
      <c r="M2766" s="18">
        <f>IF(AND(B2766&amp;""="",F2766&amp;""=""),"",IFERROR(INDEX('المنتجات'!$C$5:$C$204,MATCH($F2766,'المنتجات'!$A$5:$A$204,0))*G2766,0))</f>
        <v/>
      </c>
      <c r="N2766" s="18">
        <f>IF(AND(B2766&amp;""="",F2766&amp;""=""),"",IF(I2766="تم التسليم",IFERROR(INDEX('المحافظات'!$C$5:$C$44,MATCH($E2766,'المحافظات'!$A$5:$A$44,0)),0),IF(I2766="مرتجع",IFERROR(INDEX('المحافظات'!$D$5:$D$44,MATCH($E2766,'المحافظات'!$A$5:$A$44,0)),0),0)))</f>
        <v/>
      </c>
      <c r="O2766" s="18">
        <f>IF(AND(B2766&amp;""="",F2766&amp;""=""),"",IF(I2766="تم التسليم",K2766+L2766-M2766-N2766,IF(I2766="مرتجع",-N2766,IF(I2766="ملغي",0,""))))</f>
        <v/>
      </c>
      <c r="P2766" s="6">
        <f>IF(AND(B2766&amp;""="",F2766&amp;""=""),"",IF(NOT(ISNUMBER(MATCH(F2766,'المنتجات'!$A$5:$A$204,0))),"كود المنتج غير معروف",IF(NOT(ISNUMBER(MATCH(E2766,'المحافظات'!$A$5:$A$44,0))),"المنطقة غير معروفة",IF(K2766&lt;0,"الخصم أكبر من قيمة الطلب",IF(I2766&amp;""="","اكتب الحالة","")))))</f>
        <v/>
      </c>
    </row>
    <row r="2767">
      <c r="A2767" s="17" t="n"/>
      <c r="B2767" s="5" t="n"/>
      <c r="C2767" s="5" t="n"/>
      <c r="D2767" s="13" t="n"/>
      <c r="E2767" s="5" t="n"/>
      <c r="F2767" s="5" t="n"/>
      <c r="G2767" s="15" t="n"/>
      <c r="H2767" s="14" t="n"/>
      <c r="I2767" s="5" t="n"/>
      <c r="J2767" s="6">
        <f>IF(AND(B2767&amp;""="",F2767&amp;""=""),"",IFERROR(INDEX('المنتجات'!$B$5:$B$204,MATCH($F2767,'المنتجات'!$A$5:$A$204,0))&amp;"",""))</f>
        <v/>
      </c>
      <c r="K2767" s="18">
        <f>IF(AND(B2767&amp;""="",F2767&amp;""=""),"",IFERROR(INDEX('المنتجات'!$D$5:$D$204,MATCH($F2767,'المنتجات'!$A$5:$A$204,0))*G2767-H2767,0))</f>
        <v/>
      </c>
      <c r="L2767" s="18">
        <f>IF(AND(B2767&amp;""="",F2767&amp;""=""),"",IF(I2767="تم التسليم",IFERROR(INDEX('المحافظات'!$B$5:$B$44,MATCH($E2767,'المحافظات'!$A$5:$A$44,0)),0),0))</f>
        <v/>
      </c>
      <c r="M2767" s="18">
        <f>IF(AND(B2767&amp;""="",F2767&amp;""=""),"",IFERROR(INDEX('المنتجات'!$C$5:$C$204,MATCH($F2767,'المنتجات'!$A$5:$A$204,0))*G2767,0))</f>
        <v/>
      </c>
      <c r="N2767" s="18">
        <f>IF(AND(B2767&amp;""="",F2767&amp;""=""),"",IF(I2767="تم التسليم",IFERROR(INDEX('المحافظات'!$C$5:$C$44,MATCH($E2767,'المحافظات'!$A$5:$A$44,0)),0),IF(I2767="مرتجع",IFERROR(INDEX('المحافظات'!$D$5:$D$44,MATCH($E2767,'المحافظات'!$A$5:$A$44,0)),0),0)))</f>
        <v/>
      </c>
      <c r="O2767" s="18">
        <f>IF(AND(B2767&amp;""="",F2767&amp;""=""),"",IF(I2767="تم التسليم",K2767+L2767-M2767-N2767,IF(I2767="مرتجع",-N2767,IF(I2767="ملغي",0,""))))</f>
        <v/>
      </c>
      <c r="P2767" s="6">
        <f>IF(AND(B2767&amp;""="",F2767&amp;""=""),"",IF(NOT(ISNUMBER(MATCH(F2767,'المنتجات'!$A$5:$A$204,0))),"كود المنتج غير معروف",IF(NOT(ISNUMBER(MATCH(E2767,'المحافظات'!$A$5:$A$44,0))),"المنطقة غير معروفة",IF(K2767&lt;0,"الخصم أكبر من قيمة الطلب",IF(I2767&amp;""="","اكتب الحالة","")))))</f>
        <v/>
      </c>
    </row>
    <row r="2768">
      <c r="A2768" s="17" t="n"/>
      <c r="B2768" s="5" t="n"/>
      <c r="C2768" s="5" t="n"/>
      <c r="D2768" s="13" t="n"/>
      <c r="E2768" s="5" t="n"/>
      <c r="F2768" s="5" t="n"/>
      <c r="G2768" s="15" t="n"/>
      <c r="H2768" s="14" t="n"/>
      <c r="I2768" s="5" t="n"/>
      <c r="J2768" s="6">
        <f>IF(AND(B2768&amp;""="",F2768&amp;""=""),"",IFERROR(INDEX('المنتجات'!$B$5:$B$204,MATCH($F2768,'المنتجات'!$A$5:$A$204,0))&amp;"",""))</f>
        <v/>
      </c>
      <c r="K2768" s="18">
        <f>IF(AND(B2768&amp;""="",F2768&amp;""=""),"",IFERROR(INDEX('المنتجات'!$D$5:$D$204,MATCH($F2768,'المنتجات'!$A$5:$A$204,0))*G2768-H2768,0))</f>
        <v/>
      </c>
      <c r="L2768" s="18">
        <f>IF(AND(B2768&amp;""="",F2768&amp;""=""),"",IF(I2768="تم التسليم",IFERROR(INDEX('المحافظات'!$B$5:$B$44,MATCH($E2768,'المحافظات'!$A$5:$A$44,0)),0),0))</f>
        <v/>
      </c>
      <c r="M2768" s="18">
        <f>IF(AND(B2768&amp;""="",F2768&amp;""=""),"",IFERROR(INDEX('المنتجات'!$C$5:$C$204,MATCH($F2768,'المنتجات'!$A$5:$A$204,0))*G2768,0))</f>
        <v/>
      </c>
      <c r="N2768" s="18">
        <f>IF(AND(B2768&amp;""="",F2768&amp;""=""),"",IF(I2768="تم التسليم",IFERROR(INDEX('المحافظات'!$C$5:$C$44,MATCH($E2768,'المحافظات'!$A$5:$A$44,0)),0),IF(I2768="مرتجع",IFERROR(INDEX('المحافظات'!$D$5:$D$44,MATCH($E2768,'المحافظات'!$A$5:$A$44,0)),0),0)))</f>
        <v/>
      </c>
      <c r="O2768" s="18">
        <f>IF(AND(B2768&amp;""="",F2768&amp;""=""),"",IF(I2768="تم التسليم",K2768+L2768-M2768-N2768,IF(I2768="مرتجع",-N2768,IF(I2768="ملغي",0,""))))</f>
        <v/>
      </c>
      <c r="P2768" s="6">
        <f>IF(AND(B2768&amp;""="",F2768&amp;""=""),"",IF(NOT(ISNUMBER(MATCH(F2768,'المنتجات'!$A$5:$A$204,0))),"كود المنتج غير معروف",IF(NOT(ISNUMBER(MATCH(E2768,'المحافظات'!$A$5:$A$44,0))),"المنطقة غير معروفة",IF(K2768&lt;0,"الخصم أكبر من قيمة الطلب",IF(I2768&amp;""="","اكتب الحالة","")))))</f>
        <v/>
      </c>
    </row>
    <row r="2769">
      <c r="A2769" s="17" t="n"/>
      <c r="B2769" s="5" t="n"/>
      <c r="C2769" s="5" t="n"/>
      <c r="D2769" s="13" t="n"/>
      <c r="E2769" s="5" t="n"/>
      <c r="F2769" s="5" t="n"/>
      <c r="G2769" s="15" t="n"/>
      <c r="H2769" s="14" t="n"/>
      <c r="I2769" s="5" t="n"/>
      <c r="J2769" s="6">
        <f>IF(AND(B2769&amp;""="",F2769&amp;""=""),"",IFERROR(INDEX('المنتجات'!$B$5:$B$204,MATCH($F2769,'المنتجات'!$A$5:$A$204,0))&amp;"",""))</f>
        <v/>
      </c>
      <c r="K2769" s="18">
        <f>IF(AND(B2769&amp;""="",F2769&amp;""=""),"",IFERROR(INDEX('المنتجات'!$D$5:$D$204,MATCH($F2769,'المنتجات'!$A$5:$A$204,0))*G2769-H2769,0))</f>
        <v/>
      </c>
      <c r="L2769" s="18">
        <f>IF(AND(B2769&amp;""="",F2769&amp;""=""),"",IF(I2769="تم التسليم",IFERROR(INDEX('المحافظات'!$B$5:$B$44,MATCH($E2769,'المحافظات'!$A$5:$A$44,0)),0),0))</f>
        <v/>
      </c>
      <c r="M2769" s="18">
        <f>IF(AND(B2769&amp;""="",F2769&amp;""=""),"",IFERROR(INDEX('المنتجات'!$C$5:$C$204,MATCH($F2769,'المنتجات'!$A$5:$A$204,0))*G2769,0))</f>
        <v/>
      </c>
      <c r="N2769" s="18">
        <f>IF(AND(B2769&amp;""="",F2769&amp;""=""),"",IF(I2769="تم التسليم",IFERROR(INDEX('المحافظات'!$C$5:$C$44,MATCH($E2769,'المحافظات'!$A$5:$A$44,0)),0),IF(I2769="مرتجع",IFERROR(INDEX('المحافظات'!$D$5:$D$44,MATCH($E2769,'المحافظات'!$A$5:$A$44,0)),0),0)))</f>
        <v/>
      </c>
      <c r="O2769" s="18">
        <f>IF(AND(B2769&amp;""="",F2769&amp;""=""),"",IF(I2769="تم التسليم",K2769+L2769-M2769-N2769,IF(I2769="مرتجع",-N2769,IF(I2769="ملغي",0,""))))</f>
        <v/>
      </c>
      <c r="P2769" s="6">
        <f>IF(AND(B2769&amp;""="",F2769&amp;""=""),"",IF(NOT(ISNUMBER(MATCH(F2769,'المنتجات'!$A$5:$A$204,0))),"كود المنتج غير معروف",IF(NOT(ISNUMBER(MATCH(E2769,'المحافظات'!$A$5:$A$44,0))),"المنطقة غير معروفة",IF(K2769&lt;0,"الخصم أكبر من قيمة الطلب",IF(I2769&amp;""="","اكتب الحالة","")))))</f>
        <v/>
      </c>
    </row>
    <row r="2770">
      <c r="A2770" s="17" t="n"/>
      <c r="B2770" s="5" t="n"/>
      <c r="C2770" s="5" t="n"/>
      <c r="D2770" s="13" t="n"/>
      <c r="E2770" s="5" t="n"/>
      <c r="F2770" s="5" t="n"/>
      <c r="G2770" s="15" t="n"/>
      <c r="H2770" s="14" t="n"/>
      <c r="I2770" s="5" t="n"/>
      <c r="J2770" s="6">
        <f>IF(AND(B2770&amp;""="",F2770&amp;""=""),"",IFERROR(INDEX('المنتجات'!$B$5:$B$204,MATCH($F2770,'المنتجات'!$A$5:$A$204,0))&amp;"",""))</f>
        <v/>
      </c>
      <c r="K2770" s="18">
        <f>IF(AND(B2770&amp;""="",F2770&amp;""=""),"",IFERROR(INDEX('المنتجات'!$D$5:$D$204,MATCH($F2770,'المنتجات'!$A$5:$A$204,0))*G2770-H2770,0))</f>
        <v/>
      </c>
      <c r="L2770" s="18">
        <f>IF(AND(B2770&amp;""="",F2770&amp;""=""),"",IF(I2770="تم التسليم",IFERROR(INDEX('المحافظات'!$B$5:$B$44,MATCH($E2770,'المحافظات'!$A$5:$A$44,0)),0),0))</f>
        <v/>
      </c>
      <c r="M2770" s="18">
        <f>IF(AND(B2770&amp;""="",F2770&amp;""=""),"",IFERROR(INDEX('المنتجات'!$C$5:$C$204,MATCH($F2770,'المنتجات'!$A$5:$A$204,0))*G2770,0))</f>
        <v/>
      </c>
      <c r="N2770" s="18">
        <f>IF(AND(B2770&amp;""="",F2770&amp;""=""),"",IF(I2770="تم التسليم",IFERROR(INDEX('المحافظات'!$C$5:$C$44,MATCH($E2770,'المحافظات'!$A$5:$A$44,0)),0),IF(I2770="مرتجع",IFERROR(INDEX('المحافظات'!$D$5:$D$44,MATCH($E2770,'المحافظات'!$A$5:$A$44,0)),0),0)))</f>
        <v/>
      </c>
      <c r="O2770" s="18">
        <f>IF(AND(B2770&amp;""="",F2770&amp;""=""),"",IF(I2770="تم التسليم",K2770+L2770-M2770-N2770,IF(I2770="مرتجع",-N2770,IF(I2770="ملغي",0,""))))</f>
        <v/>
      </c>
      <c r="P2770" s="6">
        <f>IF(AND(B2770&amp;""="",F2770&amp;""=""),"",IF(NOT(ISNUMBER(MATCH(F2770,'المنتجات'!$A$5:$A$204,0))),"كود المنتج غير معروف",IF(NOT(ISNUMBER(MATCH(E2770,'المحافظات'!$A$5:$A$44,0))),"المنطقة غير معروفة",IF(K2770&lt;0,"الخصم أكبر من قيمة الطلب",IF(I2770&amp;""="","اكتب الحالة","")))))</f>
        <v/>
      </c>
    </row>
    <row r="2771">
      <c r="A2771" s="17" t="n"/>
      <c r="B2771" s="5" t="n"/>
      <c r="C2771" s="5" t="n"/>
      <c r="D2771" s="13" t="n"/>
      <c r="E2771" s="5" t="n"/>
      <c r="F2771" s="5" t="n"/>
      <c r="G2771" s="15" t="n"/>
      <c r="H2771" s="14" t="n"/>
      <c r="I2771" s="5" t="n"/>
      <c r="J2771" s="6">
        <f>IF(AND(B2771&amp;""="",F2771&amp;""=""),"",IFERROR(INDEX('المنتجات'!$B$5:$B$204,MATCH($F2771,'المنتجات'!$A$5:$A$204,0))&amp;"",""))</f>
        <v/>
      </c>
      <c r="K2771" s="18">
        <f>IF(AND(B2771&amp;""="",F2771&amp;""=""),"",IFERROR(INDEX('المنتجات'!$D$5:$D$204,MATCH($F2771,'المنتجات'!$A$5:$A$204,0))*G2771-H2771,0))</f>
        <v/>
      </c>
      <c r="L2771" s="18">
        <f>IF(AND(B2771&amp;""="",F2771&amp;""=""),"",IF(I2771="تم التسليم",IFERROR(INDEX('المحافظات'!$B$5:$B$44,MATCH($E2771,'المحافظات'!$A$5:$A$44,0)),0),0))</f>
        <v/>
      </c>
      <c r="M2771" s="18">
        <f>IF(AND(B2771&amp;""="",F2771&amp;""=""),"",IFERROR(INDEX('المنتجات'!$C$5:$C$204,MATCH($F2771,'المنتجات'!$A$5:$A$204,0))*G2771,0))</f>
        <v/>
      </c>
      <c r="N2771" s="18">
        <f>IF(AND(B2771&amp;""="",F2771&amp;""=""),"",IF(I2771="تم التسليم",IFERROR(INDEX('المحافظات'!$C$5:$C$44,MATCH($E2771,'المحافظات'!$A$5:$A$44,0)),0),IF(I2771="مرتجع",IFERROR(INDEX('المحافظات'!$D$5:$D$44,MATCH($E2771,'المحافظات'!$A$5:$A$44,0)),0),0)))</f>
        <v/>
      </c>
      <c r="O2771" s="18">
        <f>IF(AND(B2771&amp;""="",F2771&amp;""=""),"",IF(I2771="تم التسليم",K2771+L2771-M2771-N2771,IF(I2771="مرتجع",-N2771,IF(I2771="ملغي",0,""))))</f>
        <v/>
      </c>
      <c r="P2771" s="6">
        <f>IF(AND(B2771&amp;""="",F2771&amp;""=""),"",IF(NOT(ISNUMBER(MATCH(F2771,'المنتجات'!$A$5:$A$204,0))),"كود المنتج غير معروف",IF(NOT(ISNUMBER(MATCH(E2771,'المحافظات'!$A$5:$A$44,0))),"المنطقة غير معروفة",IF(K2771&lt;0,"الخصم أكبر من قيمة الطلب",IF(I2771&amp;""="","اكتب الحالة","")))))</f>
        <v/>
      </c>
    </row>
    <row r="2772">
      <c r="A2772" s="17" t="n"/>
      <c r="B2772" s="5" t="n"/>
      <c r="C2772" s="5" t="n"/>
      <c r="D2772" s="13" t="n"/>
      <c r="E2772" s="5" t="n"/>
      <c r="F2772" s="5" t="n"/>
      <c r="G2772" s="15" t="n"/>
      <c r="H2772" s="14" t="n"/>
      <c r="I2772" s="5" t="n"/>
      <c r="J2772" s="6">
        <f>IF(AND(B2772&amp;""="",F2772&amp;""=""),"",IFERROR(INDEX('المنتجات'!$B$5:$B$204,MATCH($F2772,'المنتجات'!$A$5:$A$204,0))&amp;"",""))</f>
        <v/>
      </c>
      <c r="K2772" s="18">
        <f>IF(AND(B2772&amp;""="",F2772&amp;""=""),"",IFERROR(INDEX('المنتجات'!$D$5:$D$204,MATCH($F2772,'المنتجات'!$A$5:$A$204,0))*G2772-H2772,0))</f>
        <v/>
      </c>
      <c r="L2772" s="18">
        <f>IF(AND(B2772&amp;""="",F2772&amp;""=""),"",IF(I2772="تم التسليم",IFERROR(INDEX('المحافظات'!$B$5:$B$44,MATCH($E2772,'المحافظات'!$A$5:$A$44,0)),0),0))</f>
        <v/>
      </c>
      <c r="M2772" s="18">
        <f>IF(AND(B2772&amp;""="",F2772&amp;""=""),"",IFERROR(INDEX('المنتجات'!$C$5:$C$204,MATCH($F2772,'المنتجات'!$A$5:$A$204,0))*G2772,0))</f>
        <v/>
      </c>
      <c r="N2772" s="18">
        <f>IF(AND(B2772&amp;""="",F2772&amp;""=""),"",IF(I2772="تم التسليم",IFERROR(INDEX('المحافظات'!$C$5:$C$44,MATCH($E2772,'المحافظات'!$A$5:$A$44,0)),0),IF(I2772="مرتجع",IFERROR(INDEX('المحافظات'!$D$5:$D$44,MATCH($E2772,'المحافظات'!$A$5:$A$44,0)),0),0)))</f>
        <v/>
      </c>
      <c r="O2772" s="18">
        <f>IF(AND(B2772&amp;""="",F2772&amp;""=""),"",IF(I2772="تم التسليم",K2772+L2772-M2772-N2772,IF(I2772="مرتجع",-N2772,IF(I2772="ملغي",0,""))))</f>
        <v/>
      </c>
      <c r="P2772" s="6">
        <f>IF(AND(B2772&amp;""="",F2772&amp;""=""),"",IF(NOT(ISNUMBER(MATCH(F2772,'المنتجات'!$A$5:$A$204,0))),"كود المنتج غير معروف",IF(NOT(ISNUMBER(MATCH(E2772,'المحافظات'!$A$5:$A$44,0))),"المنطقة غير معروفة",IF(K2772&lt;0,"الخصم أكبر من قيمة الطلب",IF(I2772&amp;""="","اكتب الحالة","")))))</f>
        <v/>
      </c>
    </row>
    <row r="2773">
      <c r="A2773" s="17" t="n"/>
      <c r="B2773" s="5" t="n"/>
      <c r="C2773" s="5" t="n"/>
      <c r="D2773" s="13" t="n"/>
      <c r="E2773" s="5" t="n"/>
      <c r="F2773" s="5" t="n"/>
      <c r="G2773" s="15" t="n"/>
      <c r="H2773" s="14" t="n"/>
      <c r="I2773" s="5" t="n"/>
      <c r="J2773" s="6">
        <f>IF(AND(B2773&amp;""="",F2773&amp;""=""),"",IFERROR(INDEX('المنتجات'!$B$5:$B$204,MATCH($F2773,'المنتجات'!$A$5:$A$204,0))&amp;"",""))</f>
        <v/>
      </c>
      <c r="K2773" s="18">
        <f>IF(AND(B2773&amp;""="",F2773&amp;""=""),"",IFERROR(INDEX('المنتجات'!$D$5:$D$204,MATCH($F2773,'المنتجات'!$A$5:$A$204,0))*G2773-H2773,0))</f>
        <v/>
      </c>
      <c r="L2773" s="18">
        <f>IF(AND(B2773&amp;""="",F2773&amp;""=""),"",IF(I2773="تم التسليم",IFERROR(INDEX('المحافظات'!$B$5:$B$44,MATCH($E2773,'المحافظات'!$A$5:$A$44,0)),0),0))</f>
        <v/>
      </c>
      <c r="M2773" s="18">
        <f>IF(AND(B2773&amp;""="",F2773&amp;""=""),"",IFERROR(INDEX('المنتجات'!$C$5:$C$204,MATCH($F2773,'المنتجات'!$A$5:$A$204,0))*G2773,0))</f>
        <v/>
      </c>
      <c r="N2773" s="18">
        <f>IF(AND(B2773&amp;""="",F2773&amp;""=""),"",IF(I2773="تم التسليم",IFERROR(INDEX('المحافظات'!$C$5:$C$44,MATCH($E2773,'المحافظات'!$A$5:$A$44,0)),0),IF(I2773="مرتجع",IFERROR(INDEX('المحافظات'!$D$5:$D$44,MATCH($E2773,'المحافظات'!$A$5:$A$44,0)),0),0)))</f>
        <v/>
      </c>
      <c r="O2773" s="18">
        <f>IF(AND(B2773&amp;""="",F2773&amp;""=""),"",IF(I2773="تم التسليم",K2773+L2773-M2773-N2773,IF(I2773="مرتجع",-N2773,IF(I2773="ملغي",0,""))))</f>
        <v/>
      </c>
      <c r="P2773" s="6">
        <f>IF(AND(B2773&amp;""="",F2773&amp;""=""),"",IF(NOT(ISNUMBER(MATCH(F2773,'المنتجات'!$A$5:$A$204,0))),"كود المنتج غير معروف",IF(NOT(ISNUMBER(MATCH(E2773,'المحافظات'!$A$5:$A$44,0))),"المنطقة غير معروفة",IF(K2773&lt;0,"الخصم أكبر من قيمة الطلب",IF(I2773&amp;""="","اكتب الحالة","")))))</f>
        <v/>
      </c>
    </row>
    <row r="2774">
      <c r="A2774" s="17" t="n"/>
      <c r="B2774" s="5" t="n"/>
      <c r="C2774" s="5" t="n"/>
      <c r="D2774" s="13" t="n"/>
      <c r="E2774" s="5" t="n"/>
      <c r="F2774" s="5" t="n"/>
      <c r="G2774" s="15" t="n"/>
      <c r="H2774" s="14" t="n"/>
      <c r="I2774" s="5" t="n"/>
      <c r="J2774" s="6">
        <f>IF(AND(B2774&amp;""="",F2774&amp;""=""),"",IFERROR(INDEX('المنتجات'!$B$5:$B$204,MATCH($F2774,'المنتجات'!$A$5:$A$204,0))&amp;"",""))</f>
        <v/>
      </c>
      <c r="K2774" s="18">
        <f>IF(AND(B2774&amp;""="",F2774&amp;""=""),"",IFERROR(INDEX('المنتجات'!$D$5:$D$204,MATCH($F2774,'المنتجات'!$A$5:$A$204,0))*G2774-H2774,0))</f>
        <v/>
      </c>
      <c r="L2774" s="18">
        <f>IF(AND(B2774&amp;""="",F2774&amp;""=""),"",IF(I2774="تم التسليم",IFERROR(INDEX('المحافظات'!$B$5:$B$44,MATCH($E2774,'المحافظات'!$A$5:$A$44,0)),0),0))</f>
        <v/>
      </c>
      <c r="M2774" s="18">
        <f>IF(AND(B2774&amp;""="",F2774&amp;""=""),"",IFERROR(INDEX('المنتجات'!$C$5:$C$204,MATCH($F2774,'المنتجات'!$A$5:$A$204,0))*G2774,0))</f>
        <v/>
      </c>
      <c r="N2774" s="18">
        <f>IF(AND(B2774&amp;""="",F2774&amp;""=""),"",IF(I2774="تم التسليم",IFERROR(INDEX('المحافظات'!$C$5:$C$44,MATCH($E2774,'المحافظات'!$A$5:$A$44,0)),0),IF(I2774="مرتجع",IFERROR(INDEX('المحافظات'!$D$5:$D$44,MATCH($E2774,'المحافظات'!$A$5:$A$44,0)),0),0)))</f>
        <v/>
      </c>
      <c r="O2774" s="18">
        <f>IF(AND(B2774&amp;""="",F2774&amp;""=""),"",IF(I2774="تم التسليم",K2774+L2774-M2774-N2774,IF(I2774="مرتجع",-N2774,IF(I2774="ملغي",0,""))))</f>
        <v/>
      </c>
      <c r="P2774" s="6">
        <f>IF(AND(B2774&amp;""="",F2774&amp;""=""),"",IF(NOT(ISNUMBER(MATCH(F2774,'المنتجات'!$A$5:$A$204,0))),"كود المنتج غير معروف",IF(NOT(ISNUMBER(MATCH(E2774,'المحافظات'!$A$5:$A$44,0))),"المنطقة غير معروفة",IF(K2774&lt;0,"الخصم أكبر من قيمة الطلب",IF(I2774&amp;""="","اكتب الحالة","")))))</f>
        <v/>
      </c>
    </row>
    <row r="2775">
      <c r="A2775" s="17" t="n"/>
      <c r="B2775" s="5" t="n"/>
      <c r="C2775" s="5" t="n"/>
      <c r="D2775" s="13" t="n"/>
      <c r="E2775" s="5" t="n"/>
      <c r="F2775" s="5" t="n"/>
      <c r="G2775" s="15" t="n"/>
      <c r="H2775" s="14" t="n"/>
      <c r="I2775" s="5" t="n"/>
      <c r="J2775" s="6">
        <f>IF(AND(B2775&amp;""="",F2775&amp;""=""),"",IFERROR(INDEX('المنتجات'!$B$5:$B$204,MATCH($F2775,'المنتجات'!$A$5:$A$204,0))&amp;"",""))</f>
        <v/>
      </c>
      <c r="K2775" s="18">
        <f>IF(AND(B2775&amp;""="",F2775&amp;""=""),"",IFERROR(INDEX('المنتجات'!$D$5:$D$204,MATCH($F2775,'المنتجات'!$A$5:$A$204,0))*G2775-H2775,0))</f>
        <v/>
      </c>
      <c r="L2775" s="18">
        <f>IF(AND(B2775&amp;""="",F2775&amp;""=""),"",IF(I2775="تم التسليم",IFERROR(INDEX('المحافظات'!$B$5:$B$44,MATCH($E2775,'المحافظات'!$A$5:$A$44,0)),0),0))</f>
        <v/>
      </c>
      <c r="M2775" s="18">
        <f>IF(AND(B2775&amp;""="",F2775&amp;""=""),"",IFERROR(INDEX('المنتجات'!$C$5:$C$204,MATCH($F2775,'المنتجات'!$A$5:$A$204,0))*G2775,0))</f>
        <v/>
      </c>
      <c r="N2775" s="18">
        <f>IF(AND(B2775&amp;""="",F2775&amp;""=""),"",IF(I2775="تم التسليم",IFERROR(INDEX('المحافظات'!$C$5:$C$44,MATCH($E2775,'المحافظات'!$A$5:$A$44,0)),0),IF(I2775="مرتجع",IFERROR(INDEX('المحافظات'!$D$5:$D$44,MATCH($E2775,'المحافظات'!$A$5:$A$44,0)),0),0)))</f>
        <v/>
      </c>
      <c r="O2775" s="18">
        <f>IF(AND(B2775&amp;""="",F2775&amp;""=""),"",IF(I2775="تم التسليم",K2775+L2775-M2775-N2775,IF(I2775="مرتجع",-N2775,IF(I2775="ملغي",0,""))))</f>
        <v/>
      </c>
      <c r="P2775" s="6">
        <f>IF(AND(B2775&amp;""="",F2775&amp;""=""),"",IF(NOT(ISNUMBER(MATCH(F2775,'المنتجات'!$A$5:$A$204,0))),"كود المنتج غير معروف",IF(NOT(ISNUMBER(MATCH(E2775,'المحافظات'!$A$5:$A$44,0))),"المنطقة غير معروفة",IF(K2775&lt;0,"الخصم أكبر من قيمة الطلب",IF(I2775&amp;""="","اكتب الحالة","")))))</f>
        <v/>
      </c>
    </row>
    <row r="2776">
      <c r="A2776" s="17" t="n"/>
      <c r="B2776" s="5" t="n"/>
      <c r="C2776" s="5" t="n"/>
      <c r="D2776" s="13" t="n"/>
      <c r="E2776" s="5" t="n"/>
      <c r="F2776" s="5" t="n"/>
      <c r="G2776" s="15" t="n"/>
      <c r="H2776" s="14" t="n"/>
      <c r="I2776" s="5" t="n"/>
      <c r="J2776" s="6">
        <f>IF(AND(B2776&amp;""="",F2776&amp;""=""),"",IFERROR(INDEX('المنتجات'!$B$5:$B$204,MATCH($F2776,'المنتجات'!$A$5:$A$204,0))&amp;"",""))</f>
        <v/>
      </c>
      <c r="K2776" s="18">
        <f>IF(AND(B2776&amp;""="",F2776&amp;""=""),"",IFERROR(INDEX('المنتجات'!$D$5:$D$204,MATCH($F2776,'المنتجات'!$A$5:$A$204,0))*G2776-H2776,0))</f>
        <v/>
      </c>
      <c r="L2776" s="18">
        <f>IF(AND(B2776&amp;""="",F2776&amp;""=""),"",IF(I2776="تم التسليم",IFERROR(INDEX('المحافظات'!$B$5:$B$44,MATCH($E2776,'المحافظات'!$A$5:$A$44,0)),0),0))</f>
        <v/>
      </c>
      <c r="M2776" s="18">
        <f>IF(AND(B2776&amp;""="",F2776&amp;""=""),"",IFERROR(INDEX('المنتجات'!$C$5:$C$204,MATCH($F2776,'المنتجات'!$A$5:$A$204,0))*G2776,0))</f>
        <v/>
      </c>
      <c r="N2776" s="18">
        <f>IF(AND(B2776&amp;""="",F2776&amp;""=""),"",IF(I2776="تم التسليم",IFERROR(INDEX('المحافظات'!$C$5:$C$44,MATCH($E2776,'المحافظات'!$A$5:$A$44,0)),0),IF(I2776="مرتجع",IFERROR(INDEX('المحافظات'!$D$5:$D$44,MATCH($E2776,'المحافظات'!$A$5:$A$44,0)),0),0)))</f>
        <v/>
      </c>
      <c r="O2776" s="18">
        <f>IF(AND(B2776&amp;""="",F2776&amp;""=""),"",IF(I2776="تم التسليم",K2776+L2776-M2776-N2776,IF(I2776="مرتجع",-N2776,IF(I2776="ملغي",0,""))))</f>
        <v/>
      </c>
      <c r="P2776" s="6">
        <f>IF(AND(B2776&amp;""="",F2776&amp;""=""),"",IF(NOT(ISNUMBER(MATCH(F2776,'المنتجات'!$A$5:$A$204,0))),"كود المنتج غير معروف",IF(NOT(ISNUMBER(MATCH(E2776,'المحافظات'!$A$5:$A$44,0))),"المنطقة غير معروفة",IF(K2776&lt;0,"الخصم أكبر من قيمة الطلب",IF(I2776&amp;""="","اكتب الحالة","")))))</f>
        <v/>
      </c>
    </row>
    <row r="2777">
      <c r="A2777" s="17" t="n"/>
      <c r="B2777" s="5" t="n"/>
      <c r="C2777" s="5" t="n"/>
      <c r="D2777" s="13" t="n"/>
      <c r="E2777" s="5" t="n"/>
      <c r="F2777" s="5" t="n"/>
      <c r="G2777" s="15" t="n"/>
      <c r="H2777" s="14" t="n"/>
      <c r="I2777" s="5" t="n"/>
      <c r="J2777" s="6">
        <f>IF(AND(B2777&amp;""="",F2777&amp;""=""),"",IFERROR(INDEX('المنتجات'!$B$5:$B$204,MATCH($F2777,'المنتجات'!$A$5:$A$204,0))&amp;"",""))</f>
        <v/>
      </c>
      <c r="K2777" s="18">
        <f>IF(AND(B2777&amp;""="",F2777&amp;""=""),"",IFERROR(INDEX('المنتجات'!$D$5:$D$204,MATCH($F2777,'المنتجات'!$A$5:$A$204,0))*G2777-H2777,0))</f>
        <v/>
      </c>
      <c r="L2777" s="18">
        <f>IF(AND(B2777&amp;""="",F2777&amp;""=""),"",IF(I2777="تم التسليم",IFERROR(INDEX('المحافظات'!$B$5:$B$44,MATCH($E2777,'المحافظات'!$A$5:$A$44,0)),0),0))</f>
        <v/>
      </c>
      <c r="M2777" s="18">
        <f>IF(AND(B2777&amp;""="",F2777&amp;""=""),"",IFERROR(INDEX('المنتجات'!$C$5:$C$204,MATCH($F2777,'المنتجات'!$A$5:$A$204,0))*G2777,0))</f>
        <v/>
      </c>
      <c r="N2777" s="18">
        <f>IF(AND(B2777&amp;""="",F2777&amp;""=""),"",IF(I2777="تم التسليم",IFERROR(INDEX('المحافظات'!$C$5:$C$44,MATCH($E2777,'المحافظات'!$A$5:$A$44,0)),0),IF(I2777="مرتجع",IFERROR(INDEX('المحافظات'!$D$5:$D$44,MATCH($E2777,'المحافظات'!$A$5:$A$44,0)),0),0)))</f>
        <v/>
      </c>
      <c r="O2777" s="18">
        <f>IF(AND(B2777&amp;""="",F2777&amp;""=""),"",IF(I2777="تم التسليم",K2777+L2777-M2777-N2777,IF(I2777="مرتجع",-N2777,IF(I2777="ملغي",0,""))))</f>
        <v/>
      </c>
      <c r="P2777" s="6">
        <f>IF(AND(B2777&amp;""="",F2777&amp;""=""),"",IF(NOT(ISNUMBER(MATCH(F2777,'المنتجات'!$A$5:$A$204,0))),"كود المنتج غير معروف",IF(NOT(ISNUMBER(MATCH(E2777,'المحافظات'!$A$5:$A$44,0))),"المنطقة غير معروفة",IF(K2777&lt;0,"الخصم أكبر من قيمة الطلب",IF(I2777&amp;""="","اكتب الحالة","")))))</f>
        <v/>
      </c>
    </row>
    <row r="2778">
      <c r="A2778" s="17" t="n"/>
      <c r="B2778" s="5" t="n"/>
      <c r="C2778" s="5" t="n"/>
      <c r="D2778" s="13" t="n"/>
      <c r="E2778" s="5" t="n"/>
      <c r="F2778" s="5" t="n"/>
      <c r="G2778" s="15" t="n"/>
      <c r="H2778" s="14" t="n"/>
      <c r="I2778" s="5" t="n"/>
      <c r="J2778" s="6">
        <f>IF(AND(B2778&amp;""="",F2778&amp;""=""),"",IFERROR(INDEX('المنتجات'!$B$5:$B$204,MATCH($F2778,'المنتجات'!$A$5:$A$204,0))&amp;"",""))</f>
        <v/>
      </c>
      <c r="K2778" s="18">
        <f>IF(AND(B2778&amp;""="",F2778&amp;""=""),"",IFERROR(INDEX('المنتجات'!$D$5:$D$204,MATCH($F2778,'المنتجات'!$A$5:$A$204,0))*G2778-H2778,0))</f>
        <v/>
      </c>
      <c r="L2778" s="18">
        <f>IF(AND(B2778&amp;""="",F2778&amp;""=""),"",IF(I2778="تم التسليم",IFERROR(INDEX('المحافظات'!$B$5:$B$44,MATCH($E2778,'المحافظات'!$A$5:$A$44,0)),0),0))</f>
        <v/>
      </c>
      <c r="M2778" s="18">
        <f>IF(AND(B2778&amp;""="",F2778&amp;""=""),"",IFERROR(INDEX('المنتجات'!$C$5:$C$204,MATCH($F2778,'المنتجات'!$A$5:$A$204,0))*G2778,0))</f>
        <v/>
      </c>
      <c r="N2778" s="18">
        <f>IF(AND(B2778&amp;""="",F2778&amp;""=""),"",IF(I2778="تم التسليم",IFERROR(INDEX('المحافظات'!$C$5:$C$44,MATCH($E2778,'المحافظات'!$A$5:$A$44,0)),0),IF(I2778="مرتجع",IFERROR(INDEX('المحافظات'!$D$5:$D$44,MATCH($E2778,'المحافظات'!$A$5:$A$44,0)),0),0)))</f>
        <v/>
      </c>
      <c r="O2778" s="18">
        <f>IF(AND(B2778&amp;""="",F2778&amp;""=""),"",IF(I2778="تم التسليم",K2778+L2778-M2778-N2778,IF(I2778="مرتجع",-N2778,IF(I2778="ملغي",0,""))))</f>
        <v/>
      </c>
      <c r="P2778" s="6">
        <f>IF(AND(B2778&amp;""="",F2778&amp;""=""),"",IF(NOT(ISNUMBER(MATCH(F2778,'المنتجات'!$A$5:$A$204,0))),"كود المنتج غير معروف",IF(NOT(ISNUMBER(MATCH(E2778,'المحافظات'!$A$5:$A$44,0))),"المنطقة غير معروفة",IF(K2778&lt;0,"الخصم أكبر من قيمة الطلب",IF(I2778&amp;""="","اكتب الحالة","")))))</f>
        <v/>
      </c>
    </row>
    <row r="2779">
      <c r="A2779" s="17" t="n"/>
      <c r="B2779" s="5" t="n"/>
      <c r="C2779" s="5" t="n"/>
      <c r="D2779" s="13" t="n"/>
      <c r="E2779" s="5" t="n"/>
      <c r="F2779" s="5" t="n"/>
      <c r="G2779" s="15" t="n"/>
      <c r="H2779" s="14" t="n"/>
      <c r="I2779" s="5" t="n"/>
      <c r="J2779" s="6">
        <f>IF(AND(B2779&amp;""="",F2779&amp;""=""),"",IFERROR(INDEX('المنتجات'!$B$5:$B$204,MATCH($F2779,'المنتجات'!$A$5:$A$204,0))&amp;"",""))</f>
        <v/>
      </c>
      <c r="K2779" s="18">
        <f>IF(AND(B2779&amp;""="",F2779&amp;""=""),"",IFERROR(INDEX('المنتجات'!$D$5:$D$204,MATCH($F2779,'المنتجات'!$A$5:$A$204,0))*G2779-H2779,0))</f>
        <v/>
      </c>
      <c r="L2779" s="18">
        <f>IF(AND(B2779&amp;""="",F2779&amp;""=""),"",IF(I2779="تم التسليم",IFERROR(INDEX('المحافظات'!$B$5:$B$44,MATCH($E2779,'المحافظات'!$A$5:$A$44,0)),0),0))</f>
        <v/>
      </c>
      <c r="M2779" s="18">
        <f>IF(AND(B2779&amp;""="",F2779&amp;""=""),"",IFERROR(INDEX('المنتجات'!$C$5:$C$204,MATCH($F2779,'المنتجات'!$A$5:$A$204,0))*G2779,0))</f>
        <v/>
      </c>
      <c r="N2779" s="18">
        <f>IF(AND(B2779&amp;""="",F2779&amp;""=""),"",IF(I2779="تم التسليم",IFERROR(INDEX('المحافظات'!$C$5:$C$44,MATCH($E2779,'المحافظات'!$A$5:$A$44,0)),0),IF(I2779="مرتجع",IFERROR(INDEX('المحافظات'!$D$5:$D$44,MATCH($E2779,'المحافظات'!$A$5:$A$44,0)),0),0)))</f>
        <v/>
      </c>
      <c r="O2779" s="18">
        <f>IF(AND(B2779&amp;""="",F2779&amp;""=""),"",IF(I2779="تم التسليم",K2779+L2779-M2779-N2779,IF(I2779="مرتجع",-N2779,IF(I2779="ملغي",0,""))))</f>
        <v/>
      </c>
      <c r="P2779" s="6">
        <f>IF(AND(B2779&amp;""="",F2779&amp;""=""),"",IF(NOT(ISNUMBER(MATCH(F2779,'المنتجات'!$A$5:$A$204,0))),"كود المنتج غير معروف",IF(NOT(ISNUMBER(MATCH(E2779,'المحافظات'!$A$5:$A$44,0))),"المنطقة غير معروفة",IF(K2779&lt;0,"الخصم أكبر من قيمة الطلب",IF(I2779&amp;""="","اكتب الحالة","")))))</f>
        <v/>
      </c>
    </row>
    <row r="2780">
      <c r="A2780" s="17" t="n"/>
      <c r="B2780" s="5" t="n"/>
      <c r="C2780" s="5" t="n"/>
      <c r="D2780" s="13" t="n"/>
      <c r="E2780" s="5" t="n"/>
      <c r="F2780" s="5" t="n"/>
      <c r="G2780" s="15" t="n"/>
      <c r="H2780" s="14" t="n"/>
      <c r="I2780" s="5" t="n"/>
      <c r="J2780" s="6">
        <f>IF(AND(B2780&amp;""="",F2780&amp;""=""),"",IFERROR(INDEX('المنتجات'!$B$5:$B$204,MATCH($F2780,'المنتجات'!$A$5:$A$204,0))&amp;"",""))</f>
        <v/>
      </c>
      <c r="K2780" s="18">
        <f>IF(AND(B2780&amp;""="",F2780&amp;""=""),"",IFERROR(INDEX('المنتجات'!$D$5:$D$204,MATCH($F2780,'المنتجات'!$A$5:$A$204,0))*G2780-H2780,0))</f>
        <v/>
      </c>
      <c r="L2780" s="18">
        <f>IF(AND(B2780&amp;""="",F2780&amp;""=""),"",IF(I2780="تم التسليم",IFERROR(INDEX('المحافظات'!$B$5:$B$44,MATCH($E2780,'المحافظات'!$A$5:$A$44,0)),0),0))</f>
        <v/>
      </c>
      <c r="M2780" s="18">
        <f>IF(AND(B2780&amp;""="",F2780&amp;""=""),"",IFERROR(INDEX('المنتجات'!$C$5:$C$204,MATCH($F2780,'المنتجات'!$A$5:$A$204,0))*G2780,0))</f>
        <v/>
      </c>
      <c r="N2780" s="18">
        <f>IF(AND(B2780&amp;""="",F2780&amp;""=""),"",IF(I2780="تم التسليم",IFERROR(INDEX('المحافظات'!$C$5:$C$44,MATCH($E2780,'المحافظات'!$A$5:$A$44,0)),0),IF(I2780="مرتجع",IFERROR(INDEX('المحافظات'!$D$5:$D$44,MATCH($E2780,'المحافظات'!$A$5:$A$44,0)),0),0)))</f>
        <v/>
      </c>
      <c r="O2780" s="18">
        <f>IF(AND(B2780&amp;""="",F2780&amp;""=""),"",IF(I2780="تم التسليم",K2780+L2780-M2780-N2780,IF(I2780="مرتجع",-N2780,IF(I2780="ملغي",0,""))))</f>
        <v/>
      </c>
      <c r="P2780" s="6">
        <f>IF(AND(B2780&amp;""="",F2780&amp;""=""),"",IF(NOT(ISNUMBER(MATCH(F2780,'المنتجات'!$A$5:$A$204,0))),"كود المنتج غير معروف",IF(NOT(ISNUMBER(MATCH(E2780,'المحافظات'!$A$5:$A$44,0))),"المنطقة غير معروفة",IF(K2780&lt;0,"الخصم أكبر من قيمة الطلب",IF(I2780&amp;""="","اكتب الحالة","")))))</f>
        <v/>
      </c>
    </row>
    <row r="2781">
      <c r="A2781" s="17" t="n"/>
      <c r="B2781" s="5" t="n"/>
      <c r="C2781" s="5" t="n"/>
      <c r="D2781" s="13" t="n"/>
      <c r="E2781" s="5" t="n"/>
      <c r="F2781" s="5" t="n"/>
      <c r="G2781" s="15" t="n"/>
      <c r="H2781" s="14" t="n"/>
      <c r="I2781" s="5" t="n"/>
      <c r="J2781" s="6">
        <f>IF(AND(B2781&amp;""="",F2781&amp;""=""),"",IFERROR(INDEX('المنتجات'!$B$5:$B$204,MATCH($F2781,'المنتجات'!$A$5:$A$204,0))&amp;"",""))</f>
        <v/>
      </c>
      <c r="K2781" s="18">
        <f>IF(AND(B2781&amp;""="",F2781&amp;""=""),"",IFERROR(INDEX('المنتجات'!$D$5:$D$204,MATCH($F2781,'المنتجات'!$A$5:$A$204,0))*G2781-H2781,0))</f>
        <v/>
      </c>
      <c r="L2781" s="18">
        <f>IF(AND(B2781&amp;""="",F2781&amp;""=""),"",IF(I2781="تم التسليم",IFERROR(INDEX('المحافظات'!$B$5:$B$44,MATCH($E2781,'المحافظات'!$A$5:$A$44,0)),0),0))</f>
        <v/>
      </c>
      <c r="M2781" s="18">
        <f>IF(AND(B2781&amp;""="",F2781&amp;""=""),"",IFERROR(INDEX('المنتجات'!$C$5:$C$204,MATCH($F2781,'المنتجات'!$A$5:$A$204,0))*G2781,0))</f>
        <v/>
      </c>
      <c r="N2781" s="18">
        <f>IF(AND(B2781&amp;""="",F2781&amp;""=""),"",IF(I2781="تم التسليم",IFERROR(INDEX('المحافظات'!$C$5:$C$44,MATCH($E2781,'المحافظات'!$A$5:$A$44,0)),0),IF(I2781="مرتجع",IFERROR(INDEX('المحافظات'!$D$5:$D$44,MATCH($E2781,'المحافظات'!$A$5:$A$44,0)),0),0)))</f>
        <v/>
      </c>
      <c r="O2781" s="18">
        <f>IF(AND(B2781&amp;""="",F2781&amp;""=""),"",IF(I2781="تم التسليم",K2781+L2781-M2781-N2781,IF(I2781="مرتجع",-N2781,IF(I2781="ملغي",0,""))))</f>
        <v/>
      </c>
      <c r="P2781" s="6">
        <f>IF(AND(B2781&amp;""="",F2781&amp;""=""),"",IF(NOT(ISNUMBER(MATCH(F2781,'المنتجات'!$A$5:$A$204,0))),"كود المنتج غير معروف",IF(NOT(ISNUMBER(MATCH(E2781,'المحافظات'!$A$5:$A$44,0))),"المنطقة غير معروفة",IF(K2781&lt;0,"الخصم أكبر من قيمة الطلب",IF(I2781&amp;""="","اكتب الحالة","")))))</f>
        <v/>
      </c>
    </row>
    <row r="2782">
      <c r="A2782" s="17" t="n"/>
      <c r="B2782" s="5" t="n"/>
      <c r="C2782" s="5" t="n"/>
      <c r="D2782" s="13" t="n"/>
      <c r="E2782" s="5" t="n"/>
      <c r="F2782" s="5" t="n"/>
      <c r="G2782" s="15" t="n"/>
      <c r="H2782" s="14" t="n"/>
      <c r="I2782" s="5" t="n"/>
      <c r="J2782" s="6">
        <f>IF(AND(B2782&amp;""="",F2782&amp;""=""),"",IFERROR(INDEX('المنتجات'!$B$5:$B$204,MATCH($F2782,'المنتجات'!$A$5:$A$204,0))&amp;"",""))</f>
        <v/>
      </c>
      <c r="K2782" s="18">
        <f>IF(AND(B2782&amp;""="",F2782&amp;""=""),"",IFERROR(INDEX('المنتجات'!$D$5:$D$204,MATCH($F2782,'المنتجات'!$A$5:$A$204,0))*G2782-H2782,0))</f>
        <v/>
      </c>
      <c r="L2782" s="18">
        <f>IF(AND(B2782&amp;""="",F2782&amp;""=""),"",IF(I2782="تم التسليم",IFERROR(INDEX('المحافظات'!$B$5:$B$44,MATCH($E2782,'المحافظات'!$A$5:$A$44,0)),0),0))</f>
        <v/>
      </c>
      <c r="M2782" s="18">
        <f>IF(AND(B2782&amp;""="",F2782&amp;""=""),"",IFERROR(INDEX('المنتجات'!$C$5:$C$204,MATCH($F2782,'المنتجات'!$A$5:$A$204,0))*G2782,0))</f>
        <v/>
      </c>
      <c r="N2782" s="18">
        <f>IF(AND(B2782&amp;""="",F2782&amp;""=""),"",IF(I2782="تم التسليم",IFERROR(INDEX('المحافظات'!$C$5:$C$44,MATCH($E2782,'المحافظات'!$A$5:$A$44,0)),0),IF(I2782="مرتجع",IFERROR(INDEX('المحافظات'!$D$5:$D$44,MATCH($E2782,'المحافظات'!$A$5:$A$44,0)),0),0)))</f>
        <v/>
      </c>
      <c r="O2782" s="18">
        <f>IF(AND(B2782&amp;""="",F2782&amp;""=""),"",IF(I2782="تم التسليم",K2782+L2782-M2782-N2782,IF(I2782="مرتجع",-N2782,IF(I2782="ملغي",0,""))))</f>
        <v/>
      </c>
      <c r="P2782" s="6">
        <f>IF(AND(B2782&amp;""="",F2782&amp;""=""),"",IF(NOT(ISNUMBER(MATCH(F2782,'المنتجات'!$A$5:$A$204,0))),"كود المنتج غير معروف",IF(NOT(ISNUMBER(MATCH(E2782,'المحافظات'!$A$5:$A$44,0))),"المنطقة غير معروفة",IF(K2782&lt;0,"الخصم أكبر من قيمة الطلب",IF(I2782&amp;""="","اكتب الحالة","")))))</f>
        <v/>
      </c>
    </row>
    <row r="2783">
      <c r="A2783" s="17" t="n"/>
      <c r="B2783" s="5" t="n"/>
      <c r="C2783" s="5" t="n"/>
      <c r="D2783" s="13" t="n"/>
      <c r="E2783" s="5" t="n"/>
      <c r="F2783" s="5" t="n"/>
      <c r="G2783" s="15" t="n"/>
      <c r="H2783" s="14" t="n"/>
      <c r="I2783" s="5" t="n"/>
      <c r="J2783" s="6">
        <f>IF(AND(B2783&amp;""="",F2783&amp;""=""),"",IFERROR(INDEX('المنتجات'!$B$5:$B$204,MATCH($F2783,'المنتجات'!$A$5:$A$204,0))&amp;"",""))</f>
        <v/>
      </c>
      <c r="K2783" s="18">
        <f>IF(AND(B2783&amp;""="",F2783&amp;""=""),"",IFERROR(INDEX('المنتجات'!$D$5:$D$204,MATCH($F2783,'المنتجات'!$A$5:$A$204,0))*G2783-H2783,0))</f>
        <v/>
      </c>
      <c r="L2783" s="18">
        <f>IF(AND(B2783&amp;""="",F2783&amp;""=""),"",IF(I2783="تم التسليم",IFERROR(INDEX('المحافظات'!$B$5:$B$44,MATCH($E2783,'المحافظات'!$A$5:$A$44,0)),0),0))</f>
        <v/>
      </c>
      <c r="M2783" s="18">
        <f>IF(AND(B2783&amp;""="",F2783&amp;""=""),"",IFERROR(INDEX('المنتجات'!$C$5:$C$204,MATCH($F2783,'المنتجات'!$A$5:$A$204,0))*G2783,0))</f>
        <v/>
      </c>
      <c r="N2783" s="18">
        <f>IF(AND(B2783&amp;""="",F2783&amp;""=""),"",IF(I2783="تم التسليم",IFERROR(INDEX('المحافظات'!$C$5:$C$44,MATCH($E2783,'المحافظات'!$A$5:$A$44,0)),0),IF(I2783="مرتجع",IFERROR(INDEX('المحافظات'!$D$5:$D$44,MATCH($E2783,'المحافظات'!$A$5:$A$44,0)),0),0)))</f>
        <v/>
      </c>
      <c r="O2783" s="18">
        <f>IF(AND(B2783&amp;""="",F2783&amp;""=""),"",IF(I2783="تم التسليم",K2783+L2783-M2783-N2783,IF(I2783="مرتجع",-N2783,IF(I2783="ملغي",0,""))))</f>
        <v/>
      </c>
      <c r="P2783" s="6">
        <f>IF(AND(B2783&amp;""="",F2783&amp;""=""),"",IF(NOT(ISNUMBER(MATCH(F2783,'المنتجات'!$A$5:$A$204,0))),"كود المنتج غير معروف",IF(NOT(ISNUMBER(MATCH(E2783,'المحافظات'!$A$5:$A$44,0))),"المنطقة غير معروفة",IF(K2783&lt;0,"الخصم أكبر من قيمة الطلب",IF(I2783&amp;""="","اكتب الحالة","")))))</f>
        <v/>
      </c>
    </row>
    <row r="2784">
      <c r="A2784" s="17" t="n"/>
      <c r="B2784" s="5" t="n"/>
      <c r="C2784" s="5" t="n"/>
      <c r="D2784" s="13" t="n"/>
      <c r="E2784" s="5" t="n"/>
      <c r="F2784" s="5" t="n"/>
      <c r="G2784" s="15" t="n"/>
      <c r="H2784" s="14" t="n"/>
      <c r="I2784" s="5" t="n"/>
      <c r="J2784" s="6">
        <f>IF(AND(B2784&amp;""="",F2784&amp;""=""),"",IFERROR(INDEX('المنتجات'!$B$5:$B$204,MATCH($F2784,'المنتجات'!$A$5:$A$204,0))&amp;"",""))</f>
        <v/>
      </c>
      <c r="K2784" s="18">
        <f>IF(AND(B2784&amp;""="",F2784&amp;""=""),"",IFERROR(INDEX('المنتجات'!$D$5:$D$204,MATCH($F2784,'المنتجات'!$A$5:$A$204,0))*G2784-H2784,0))</f>
        <v/>
      </c>
      <c r="L2784" s="18">
        <f>IF(AND(B2784&amp;""="",F2784&amp;""=""),"",IF(I2784="تم التسليم",IFERROR(INDEX('المحافظات'!$B$5:$B$44,MATCH($E2784,'المحافظات'!$A$5:$A$44,0)),0),0))</f>
        <v/>
      </c>
      <c r="M2784" s="18">
        <f>IF(AND(B2784&amp;""="",F2784&amp;""=""),"",IFERROR(INDEX('المنتجات'!$C$5:$C$204,MATCH($F2784,'المنتجات'!$A$5:$A$204,0))*G2784,0))</f>
        <v/>
      </c>
      <c r="N2784" s="18">
        <f>IF(AND(B2784&amp;""="",F2784&amp;""=""),"",IF(I2784="تم التسليم",IFERROR(INDEX('المحافظات'!$C$5:$C$44,MATCH($E2784,'المحافظات'!$A$5:$A$44,0)),0),IF(I2784="مرتجع",IFERROR(INDEX('المحافظات'!$D$5:$D$44,MATCH($E2784,'المحافظات'!$A$5:$A$44,0)),0),0)))</f>
        <v/>
      </c>
      <c r="O2784" s="18">
        <f>IF(AND(B2784&amp;""="",F2784&amp;""=""),"",IF(I2784="تم التسليم",K2784+L2784-M2784-N2784,IF(I2784="مرتجع",-N2784,IF(I2784="ملغي",0,""))))</f>
        <v/>
      </c>
      <c r="P2784" s="6">
        <f>IF(AND(B2784&amp;""="",F2784&amp;""=""),"",IF(NOT(ISNUMBER(MATCH(F2784,'المنتجات'!$A$5:$A$204,0))),"كود المنتج غير معروف",IF(NOT(ISNUMBER(MATCH(E2784,'المحافظات'!$A$5:$A$44,0))),"المنطقة غير معروفة",IF(K2784&lt;0,"الخصم أكبر من قيمة الطلب",IF(I2784&amp;""="","اكتب الحالة","")))))</f>
        <v/>
      </c>
    </row>
    <row r="2785">
      <c r="A2785" s="17" t="n"/>
      <c r="B2785" s="5" t="n"/>
      <c r="C2785" s="5" t="n"/>
      <c r="D2785" s="13" t="n"/>
      <c r="E2785" s="5" t="n"/>
      <c r="F2785" s="5" t="n"/>
      <c r="G2785" s="15" t="n"/>
      <c r="H2785" s="14" t="n"/>
      <c r="I2785" s="5" t="n"/>
      <c r="J2785" s="6">
        <f>IF(AND(B2785&amp;""="",F2785&amp;""=""),"",IFERROR(INDEX('المنتجات'!$B$5:$B$204,MATCH($F2785,'المنتجات'!$A$5:$A$204,0))&amp;"",""))</f>
        <v/>
      </c>
      <c r="K2785" s="18">
        <f>IF(AND(B2785&amp;""="",F2785&amp;""=""),"",IFERROR(INDEX('المنتجات'!$D$5:$D$204,MATCH($F2785,'المنتجات'!$A$5:$A$204,0))*G2785-H2785,0))</f>
        <v/>
      </c>
      <c r="L2785" s="18">
        <f>IF(AND(B2785&amp;""="",F2785&amp;""=""),"",IF(I2785="تم التسليم",IFERROR(INDEX('المحافظات'!$B$5:$B$44,MATCH($E2785,'المحافظات'!$A$5:$A$44,0)),0),0))</f>
        <v/>
      </c>
      <c r="M2785" s="18">
        <f>IF(AND(B2785&amp;""="",F2785&amp;""=""),"",IFERROR(INDEX('المنتجات'!$C$5:$C$204,MATCH($F2785,'المنتجات'!$A$5:$A$204,0))*G2785,0))</f>
        <v/>
      </c>
      <c r="N2785" s="18">
        <f>IF(AND(B2785&amp;""="",F2785&amp;""=""),"",IF(I2785="تم التسليم",IFERROR(INDEX('المحافظات'!$C$5:$C$44,MATCH($E2785,'المحافظات'!$A$5:$A$44,0)),0),IF(I2785="مرتجع",IFERROR(INDEX('المحافظات'!$D$5:$D$44,MATCH($E2785,'المحافظات'!$A$5:$A$44,0)),0),0)))</f>
        <v/>
      </c>
      <c r="O2785" s="18">
        <f>IF(AND(B2785&amp;""="",F2785&amp;""=""),"",IF(I2785="تم التسليم",K2785+L2785-M2785-N2785,IF(I2785="مرتجع",-N2785,IF(I2785="ملغي",0,""))))</f>
        <v/>
      </c>
      <c r="P2785" s="6">
        <f>IF(AND(B2785&amp;""="",F2785&amp;""=""),"",IF(NOT(ISNUMBER(MATCH(F2785,'المنتجات'!$A$5:$A$204,0))),"كود المنتج غير معروف",IF(NOT(ISNUMBER(MATCH(E2785,'المحافظات'!$A$5:$A$44,0))),"المنطقة غير معروفة",IF(K2785&lt;0,"الخصم أكبر من قيمة الطلب",IF(I2785&amp;""="","اكتب الحالة","")))))</f>
        <v/>
      </c>
    </row>
    <row r="2786">
      <c r="A2786" s="17" t="n"/>
      <c r="B2786" s="5" t="n"/>
      <c r="C2786" s="5" t="n"/>
      <c r="D2786" s="13" t="n"/>
      <c r="E2786" s="5" t="n"/>
      <c r="F2786" s="5" t="n"/>
      <c r="G2786" s="15" t="n"/>
      <c r="H2786" s="14" t="n"/>
      <c r="I2786" s="5" t="n"/>
      <c r="J2786" s="6">
        <f>IF(AND(B2786&amp;""="",F2786&amp;""=""),"",IFERROR(INDEX('المنتجات'!$B$5:$B$204,MATCH($F2786,'المنتجات'!$A$5:$A$204,0))&amp;"",""))</f>
        <v/>
      </c>
      <c r="K2786" s="18">
        <f>IF(AND(B2786&amp;""="",F2786&amp;""=""),"",IFERROR(INDEX('المنتجات'!$D$5:$D$204,MATCH($F2786,'المنتجات'!$A$5:$A$204,0))*G2786-H2786,0))</f>
        <v/>
      </c>
      <c r="L2786" s="18">
        <f>IF(AND(B2786&amp;""="",F2786&amp;""=""),"",IF(I2786="تم التسليم",IFERROR(INDEX('المحافظات'!$B$5:$B$44,MATCH($E2786,'المحافظات'!$A$5:$A$44,0)),0),0))</f>
        <v/>
      </c>
      <c r="M2786" s="18">
        <f>IF(AND(B2786&amp;""="",F2786&amp;""=""),"",IFERROR(INDEX('المنتجات'!$C$5:$C$204,MATCH($F2786,'المنتجات'!$A$5:$A$204,0))*G2786,0))</f>
        <v/>
      </c>
      <c r="N2786" s="18">
        <f>IF(AND(B2786&amp;""="",F2786&amp;""=""),"",IF(I2786="تم التسليم",IFERROR(INDEX('المحافظات'!$C$5:$C$44,MATCH($E2786,'المحافظات'!$A$5:$A$44,0)),0),IF(I2786="مرتجع",IFERROR(INDEX('المحافظات'!$D$5:$D$44,MATCH($E2786,'المحافظات'!$A$5:$A$44,0)),0),0)))</f>
        <v/>
      </c>
      <c r="O2786" s="18">
        <f>IF(AND(B2786&amp;""="",F2786&amp;""=""),"",IF(I2786="تم التسليم",K2786+L2786-M2786-N2786,IF(I2786="مرتجع",-N2786,IF(I2786="ملغي",0,""))))</f>
        <v/>
      </c>
      <c r="P2786" s="6">
        <f>IF(AND(B2786&amp;""="",F2786&amp;""=""),"",IF(NOT(ISNUMBER(MATCH(F2786,'المنتجات'!$A$5:$A$204,0))),"كود المنتج غير معروف",IF(NOT(ISNUMBER(MATCH(E2786,'المحافظات'!$A$5:$A$44,0))),"المنطقة غير معروفة",IF(K2786&lt;0,"الخصم أكبر من قيمة الطلب",IF(I2786&amp;""="","اكتب الحالة","")))))</f>
        <v/>
      </c>
    </row>
    <row r="2787">
      <c r="A2787" s="17" t="n"/>
      <c r="B2787" s="5" t="n"/>
      <c r="C2787" s="5" t="n"/>
      <c r="D2787" s="13" t="n"/>
      <c r="E2787" s="5" t="n"/>
      <c r="F2787" s="5" t="n"/>
      <c r="G2787" s="15" t="n"/>
      <c r="H2787" s="14" t="n"/>
      <c r="I2787" s="5" t="n"/>
      <c r="J2787" s="6">
        <f>IF(AND(B2787&amp;""="",F2787&amp;""=""),"",IFERROR(INDEX('المنتجات'!$B$5:$B$204,MATCH($F2787,'المنتجات'!$A$5:$A$204,0))&amp;"",""))</f>
        <v/>
      </c>
      <c r="K2787" s="18">
        <f>IF(AND(B2787&amp;""="",F2787&amp;""=""),"",IFERROR(INDEX('المنتجات'!$D$5:$D$204,MATCH($F2787,'المنتجات'!$A$5:$A$204,0))*G2787-H2787,0))</f>
        <v/>
      </c>
      <c r="L2787" s="18">
        <f>IF(AND(B2787&amp;""="",F2787&amp;""=""),"",IF(I2787="تم التسليم",IFERROR(INDEX('المحافظات'!$B$5:$B$44,MATCH($E2787,'المحافظات'!$A$5:$A$44,0)),0),0))</f>
        <v/>
      </c>
      <c r="M2787" s="18">
        <f>IF(AND(B2787&amp;""="",F2787&amp;""=""),"",IFERROR(INDEX('المنتجات'!$C$5:$C$204,MATCH($F2787,'المنتجات'!$A$5:$A$204,0))*G2787,0))</f>
        <v/>
      </c>
      <c r="N2787" s="18">
        <f>IF(AND(B2787&amp;""="",F2787&amp;""=""),"",IF(I2787="تم التسليم",IFERROR(INDEX('المحافظات'!$C$5:$C$44,MATCH($E2787,'المحافظات'!$A$5:$A$44,0)),0),IF(I2787="مرتجع",IFERROR(INDEX('المحافظات'!$D$5:$D$44,MATCH($E2787,'المحافظات'!$A$5:$A$44,0)),0),0)))</f>
        <v/>
      </c>
      <c r="O2787" s="18">
        <f>IF(AND(B2787&amp;""="",F2787&amp;""=""),"",IF(I2787="تم التسليم",K2787+L2787-M2787-N2787,IF(I2787="مرتجع",-N2787,IF(I2787="ملغي",0,""))))</f>
        <v/>
      </c>
      <c r="P2787" s="6">
        <f>IF(AND(B2787&amp;""="",F2787&amp;""=""),"",IF(NOT(ISNUMBER(MATCH(F2787,'المنتجات'!$A$5:$A$204,0))),"كود المنتج غير معروف",IF(NOT(ISNUMBER(MATCH(E2787,'المحافظات'!$A$5:$A$44,0))),"المنطقة غير معروفة",IF(K2787&lt;0,"الخصم أكبر من قيمة الطلب",IF(I2787&amp;""="","اكتب الحالة","")))))</f>
        <v/>
      </c>
    </row>
    <row r="2788">
      <c r="A2788" s="17" t="n"/>
      <c r="B2788" s="5" t="n"/>
      <c r="C2788" s="5" t="n"/>
      <c r="D2788" s="13" t="n"/>
      <c r="E2788" s="5" t="n"/>
      <c r="F2788" s="5" t="n"/>
      <c r="G2788" s="15" t="n"/>
      <c r="H2788" s="14" t="n"/>
      <c r="I2788" s="5" t="n"/>
      <c r="J2788" s="6">
        <f>IF(AND(B2788&amp;""="",F2788&amp;""=""),"",IFERROR(INDEX('المنتجات'!$B$5:$B$204,MATCH($F2788,'المنتجات'!$A$5:$A$204,0))&amp;"",""))</f>
        <v/>
      </c>
      <c r="K2788" s="18">
        <f>IF(AND(B2788&amp;""="",F2788&amp;""=""),"",IFERROR(INDEX('المنتجات'!$D$5:$D$204,MATCH($F2788,'المنتجات'!$A$5:$A$204,0))*G2788-H2788,0))</f>
        <v/>
      </c>
      <c r="L2788" s="18">
        <f>IF(AND(B2788&amp;""="",F2788&amp;""=""),"",IF(I2788="تم التسليم",IFERROR(INDEX('المحافظات'!$B$5:$B$44,MATCH($E2788,'المحافظات'!$A$5:$A$44,0)),0),0))</f>
        <v/>
      </c>
      <c r="M2788" s="18">
        <f>IF(AND(B2788&amp;""="",F2788&amp;""=""),"",IFERROR(INDEX('المنتجات'!$C$5:$C$204,MATCH($F2788,'المنتجات'!$A$5:$A$204,0))*G2788,0))</f>
        <v/>
      </c>
      <c r="N2788" s="18">
        <f>IF(AND(B2788&amp;""="",F2788&amp;""=""),"",IF(I2788="تم التسليم",IFERROR(INDEX('المحافظات'!$C$5:$C$44,MATCH($E2788,'المحافظات'!$A$5:$A$44,0)),0),IF(I2788="مرتجع",IFERROR(INDEX('المحافظات'!$D$5:$D$44,MATCH($E2788,'المحافظات'!$A$5:$A$44,0)),0),0)))</f>
        <v/>
      </c>
      <c r="O2788" s="18">
        <f>IF(AND(B2788&amp;""="",F2788&amp;""=""),"",IF(I2788="تم التسليم",K2788+L2788-M2788-N2788,IF(I2788="مرتجع",-N2788,IF(I2788="ملغي",0,""))))</f>
        <v/>
      </c>
      <c r="P2788" s="6">
        <f>IF(AND(B2788&amp;""="",F2788&amp;""=""),"",IF(NOT(ISNUMBER(MATCH(F2788,'المنتجات'!$A$5:$A$204,0))),"كود المنتج غير معروف",IF(NOT(ISNUMBER(MATCH(E2788,'المحافظات'!$A$5:$A$44,0))),"المنطقة غير معروفة",IF(K2788&lt;0,"الخصم أكبر من قيمة الطلب",IF(I2788&amp;""="","اكتب الحالة","")))))</f>
        <v/>
      </c>
    </row>
    <row r="2789">
      <c r="A2789" s="17" t="n"/>
      <c r="B2789" s="5" t="n"/>
      <c r="C2789" s="5" t="n"/>
      <c r="D2789" s="13" t="n"/>
      <c r="E2789" s="5" t="n"/>
      <c r="F2789" s="5" t="n"/>
      <c r="G2789" s="15" t="n"/>
      <c r="H2789" s="14" t="n"/>
      <c r="I2789" s="5" t="n"/>
      <c r="J2789" s="6">
        <f>IF(AND(B2789&amp;""="",F2789&amp;""=""),"",IFERROR(INDEX('المنتجات'!$B$5:$B$204,MATCH($F2789,'المنتجات'!$A$5:$A$204,0))&amp;"",""))</f>
        <v/>
      </c>
      <c r="K2789" s="18">
        <f>IF(AND(B2789&amp;""="",F2789&amp;""=""),"",IFERROR(INDEX('المنتجات'!$D$5:$D$204,MATCH($F2789,'المنتجات'!$A$5:$A$204,0))*G2789-H2789,0))</f>
        <v/>
      </c>
      <c r="L2789" s="18">
        <f>IF(AND(B2789&amp;""="",F2789&amp;""=""),"",IF(I2789="تم التسليم",IFERROR(INDEX('المحافظات'!$B$5:$B$44,MATCH($E2789,'المحافظات'!$A$5:$A$44,0)),0),0))</f>
        <v/>
      </c>
      <c r="M2789" s="18">
        <f>IF(AND(B2789&amp;""="",F2789&amp;""=""),"",IFERROR(INDEX('المنتجات'!$C$5:$C$204,MATCH($F2789,'المنتجات'!$A$5:$A$204,0))*G2789,0))</f>
        <v/>
      </c>
      <c r="N2789" s="18">
        <f>IF(AND(B2789&amp;""="",F2789&amp;""=""),"",IF(I2789="تم التسليم",IFERROR(INDEX('المحافظات'!$C$5:$C$44,MATCH($E2789,'المحافظات'!$A$5:$A$44,0)),0),IF(I2789="مرتجع",IFERROR(INDEX('المحافظات'!$D$5:$D$44,MATCH($E2789,'المحافظات'!$A$5:$A$44,0)),0),0)))</f>
        <v/>
      </c>
      <c r="O2789" s="18">
        <f>IF(AND(B2789&amp;""="",F2789&amp;""=""),"",IF(I2789="تم التسليم",K2789+L2789-M2789-N2789,IF(I2789="مرتجع",-N2789,IF(I2789="ملغي",0,""))))</f>
        <v/>
      </c>
      <c r="P2789" s="6">
        <f>IF(AND(B2789&amp;""="",F2789&amp;""=""),"",IF(NOT(ISNUMBER(MATCH(F2789,'المنتجات'!$A$5:$A$204,0))),"كود المنتج غير معروف",IF(NOT(ISNUMBER(MATCH(E2789,'المحافظات'!$A$5:$A$44,0))),"المنطقة غير معروفة",IF(K2789&lt;0,"الخصم أكبر من قيمة الطلب",IF(I2789&amp;""="","اكتب الحالة","")))))</f>
        <v/>
      </c>
    </row>
    <row r="2790">
      <c r="A2790" s="17" t="n"/>
      <c r="B2790" s="5" t="n"/>
      <c r="C2790" s="5" t="n"/>
      <c r="D2790" s="13" t="n"/>
      <c r="E2790" s="5" t="n"/>
      <c r="F2790" s="5" t="n"/>
      <c r="G2790" s="15" t="n"/>
      <c r="H2790" s="14" t="n"/>
      <c r="I2790" s="5" t="n"/>
      <c r="J2790" s="6">
        <f>IF(AND(B2790&amp;""="",F2790&amp;""=""),"",IFERROR(INDEX('المنتجات'!$B$5:$B$204,MATCH($F2790,'المنتجات'!$A$5:$A$204,0))&amp;"",""))</f>
        <v/>
      </c>
      <c r="K2790" s="18">
        <f>IF(AND(B2790&amp;""="",F2790&amp;""=""),"",IFERROR(INDEX('المنتجات'!$D$5:$D$204,MATCH($F2790,'المنتجات'!$A$5:$A$204,0))*G2790-H2790,0))</f>
        <v/>
      </c>
      <c r="L2790" s="18">
        <f>IF(AND(B2790&amp;""="",F2790&amp;""=""),"",IF(I2790="تم التسليم",IFERROR(INDEX('المحافظات'!$B$5:$B$44,MATCH($E2790,'المحافظات'!$A$5:$A$44,0)),0),0))</f>
        <v/>
      </c>
      <c r="M2790" s="18">
        <f>IF(AND(B2790&amp;""="",F2790&amp;""=""),"",IFERROR(INDEX('المنتجات'!$C$5:$C$204,MATCH($F2790,'المنتجات'!$A$5:$A$204,0))*G2790,0))</f>
        <v/>
      </c>
      <c r="N2790" s="18">
        <f>IF(AND(B2790&amp;""="",F2790&amp;""=""),"",IF(I2790="تم التسليم",IFERROR(INDEX('المحافظات'!$C$5:$C$44,MATCH($E2790,'المحافظات'!$A$5:$A$44,0)),0),IF(I2790="مرتجع",IFERROR(INDEX('المحافظات'!$D$5:$D$44,MATCH($E2790,'المحافظات'!$A$5:$A$44,0)),0),0)))</f>
        <v/>
      </c>
      <c r="O2790" s="18">
        <f>IF(AND(B2790&amp;""="",F2790&amp;""=""),"",IF(I2790="تم التسليم",K2790+L2790-M2790-N2790,IF(I2790="مرتجع",-N2790,IF(I2790="ملغي",0,""))))</f>
        <v/>
      </c>
      <c r="P2790" s="6">
        <f>IF(AND(B2790&amp;""="",F2790&amp;""=""),"",IF(NOT(ISNUMBER(MATCH(F2790,'المنتجات'!$A$5:$A$204,0))),"كود المنتج غير معروف",IF(NOT(ISNUMBER(MATCH(E2790,'المحافظات'!$A$5:$A$44,0))),"المنطقة غير معروفة",IF(K2790&lt;0,"الخصم أكبر من قيمة الطلب",IF(I2790&amp;""="","اكتب الحالة","")))))</f>
        <v/>
      </c>
    </row>
    <row r="2791">
      <c r="A2791" s="17" t="n"/>
      <c r="B2791" s="5" t="n"/>
      <c r="C2791" s="5" t="n"/>
      <c r="D2791" s="13" t="n"/>
      <c r="E2791" s="5" t="n"/>
      <c r="F2791" s="5" t="n"/>
      <c r="G2791" s="15" t="n"/>
      <c r="H2791" s="14" t="n"/>
      <c r="I2791" s="5" t="n"/>
      <c r="J2791" s="6">
        <f>IF(AND(B2791&amp;""="",F2791&amp;""=""),"",IFERROR(INDEX('المنتجات'!$B$5:$B$204,MATCH($F2791,'المنتجات'!$A$5:$A$204,0))&amp;"",""))</f>
        <v/>
      </c>
      <c r="K2791" s="18">
        <f>IF(AND(B2791&amp;""="",F2791&amp;""=""),"",IFERROR(INDEX('المنتجات'!$D$5:$D$204,MATCH($F2791,'المنتجات'!$A$5:$A$204,0))*G2791-H2791,0))</f>
        <v/>
      </c>
      <c r="L2791" s="18">
        <f>IF(AND(B2791&amp;""="",F2791&amp;""=""),"",IF(I2791="تم التسليم",IFERROR(INDEX('المحافظات'!$B$5:$B$44,MATCH($E2791,'المحافظات'!$A$5:$A$44,0)),0),0))</f>
        <v/>
      </c>
      <c r="M2791" s="18">
        <f>IF(AND(B2791&amp;""="",F2791&amp;""=""),"",IFERROR(INDEX('المنتجات'!$C$5:$C$204,MATCH($F2791,'المنتجات'!$A$5:$A$204,0))*G2791,0))</f>
        <v/>
      </c>
      <c r="N2791" s="18">
        <f>IF(AND(B2791&amp;""="",F2791&amp;""=""),"",IF(I2791="تم التسليم",IFERROR(INDEX('المحافظات'!$C$5:$C$44,MATCH($E2791,'المحافظات'!$A$5:$A$44,0)),0),IF(I2791="مرتجع",IFERROR(INDEX('المحافظات'!$D$5:$D$44,MATCH($E2791,'المحافظات'!$A$5:$A$44,0)),0),0)))</f>
        <v/>
      </c>
      <c r="O2791" s="18">
        <f>IF(AND(B2791&amp;""="",F2791&amp;""=""),"",IF(I2791="تم التسليم",K2791+L2791-M2791-N2791,IF(I2791="مرتجع",-N2791,IF(I2791="ملغي",0,""))))</f>
        <v/>
      </c>
      <c r="P2791" s="6">
        <f>IF(AND(B2791&amp;""="",F2791&amp;""=""),"",IF(NOT(ISNUMBER(MATCH(F2791,'المنتجات'!$A$5:$A$204,0))),"كود المنتج غير معروف",IF(NOT(ISNUMBER(MATCH(E2791,'المحافظات'!$A$5:$A$44,0))),"المنطقة غير معروفة",IF(K2791&lt;0,"الخصم أكبر من قيمة الطلب",IF(I2791&amp;""="","اكتب الحالة","")))))</f>
        <v/>
      </c>
    </row>
    <row r="2792">
      <c r="A2792" s="17" t="n"/>
      <c r="B2792" s="5" t="n"/>
      <c r="C2792" s="5" t="n"/>
      <c r="D2792" s="13" t="n"/>
      <c r="E2792" s="5" t="n"/>
      <c r="F2792" s="5" t="n"/>
      <c r="G2792" s="15" t="n"/>
      <c r="H2792" s="14" t="n"/>
      <c r="I2792" s="5" t="n"/>
      <c r="J2792" s="6">
        <f>IF(AND(B2792&amp;""="",F2792&amp;""=""),"",IFERROR(INDEX('المنتجات'!$B$5:$B$204,MATCH($F2792,'المنتجات'!$A$5:$A$204,0))&amp;"",""))</f>
        <v/>
      </c>
      <c r="K2792" s="18">
        <f>IF(AND(B2792&amp;""="",F2792&amp;""=""),"",IFERROR(INDEX('المنتجات'!$D$5:$D$204,MATCH($F2792,'المنتجات'!$A$5:$A$204,0))*G2792-H2792,0))</f>
        <v/>
      </c>
      <c r="L2792" s="18">
        <f>IF(AND(B2792&amp;""="",F2792&amp;""=""),"",IF(I2792="تم التسليم",IFERROR(INDEX('المحافظات'!$B$5:$B$44,MATCH($E2792,'المحافظات'!$A$5:$A$44,0)),0),0))</f>
        <v/>
      </c>
      <c r="M2792" s="18">
        <f>IF(AND(B2792&amp;""="",F2792&amp;""=""),"",IFERROR(INDEX('المنتجات'!$C$5:$C$204,MATCH($F2792,'المنتجات'!$A$5:$A$204,0))*G2792,0))</f>
        <v/>
      </c>
      <c r="N2792" s="18">
        <f>IF(AND(B2792&amp;""="",F2792&amp;""=""),"",IF(I2792="تم التسليم",IFERROR(INDEX('المحافظات'!$C$5:$C$44,MATCH($E2792,'المحافظات'!$A$5:$A$44,0)),0),IF(I2792="مرتجع",IFERROR(INDEX('المحافظات'!$D$5:$D$44,MATCH($E2792,'المحافظات'!$A$5:$A$44,0)),0),0)))</f>
        <v/>
      </c>
      <c r="O2792" s="18">
        <f>IF(AND(B2792&amp;""="",F2792&amp;""=""),"",IF(I2792="تم التسليم",K2792+L2792-M2792-N2792,IF(I2792="مرتجع",-N2792,IF(I2792="ملغي",0,""))))</f>
        <v/>
      </c>
      <c r="P2792" s="6">
        <f>IF(AND(B2792&amp;""="",F2792&amp;""=""),"",IF(NOT(ISNUMBER(MATCH(F2792,'المنتجات'!$A$5:$A$204,0))),"كود المنتج غير معروف",IF(NOT(ISNUMBER(MATCH(E2792,'المحافظات'!$A$5:$A$44,0))),"المنطقة غير معروفة",IF(K2792&lt;0,"الخصم أكبر من قيمة الطلب",IF(I2792&amp;""="","اكتب الحالة","")))))</f>
        <v/>
      </c>
    </row>
    <row r="2793">
      <c r="A2793" s="17" t="n"/>
      <c r="B2793" s="5" t="n"/>
      <c r="C2793" s="5" t="n"/>
      <c r="D2793" s="13" t="n"/>
      <c r="E2793" s="5" t="n"/>
      <c r="F2793" s="5" t="n"/>
      <c r="G2793" s="15" t="n"/>
      <c r="H2793" s="14" t="n"/>
      <c r="I2793" s="5" t="n"/>
      <c r="J2793" s="6">
        <f>IF(AND(B2793&amp;""="",F2793&amp;""=""),"",IFERROR(INDEX('المنتجات'!$B$5:$B$204,MATCH($F2793,'المنتجات'!$A$5:$A$204,0))&amp;"",""))</f>
        <v/>
      </c>
      <c r="K2793" s="18">
        <f>IF(AND(B2793&amp;""="",F2793&amp;""=""),"",IFERROR(INDEX('المنتجات'!$D$5:$D$204,MATCH($F2793,'المنتجات'!$A$5:$A$204,0))*G2793-H2793,0))</f>
        <v/>
      </c>
      <c r="L2793" s="18">
        <f>IF(AND(B2793&amp;""="",F2793&amp;""=""),"",IF(I2793="تم التسليم",IFERROR(INDEX('المحافظات'!$B$5:$B$44,MATCH($E2793,'المحافظات'!$A$5:$A$44,0)),0),0))</f>
        <v/>
      </c>
      <c r="M2793" s="18">
        <f>IF(AND(B2793&amp;""="",F2793&amp;""=""),"",IFERROR(INDEX('المنتجات'!$C$5:$C$204,MATCH($F2793,'المنتجات'!$A$5:$A$204,0))*G2793,0))</f>
        <v/>
      </c>
      <c r="N2793" s="18">
        <f>IF(AND(B2793&amp;""="",F2793&amp;""=""),"",IF(I2793="تم التسليم",IFERROR(INDEX('المحافظات'!$C$5:$C$44,MATCH($E2793,'المحافظات'!$A$5:$A$44,0)),0),IF(I2793="مرتجع",IFERROR(INDEX('المحافظات'!$D$5:$D$44,MATCH($E2793,'المحافظات'!$A$5:$A$44,0)),0),0)))</f>
        <v/>
      </c>
      <c r="O2793" s="18">
        <f>IF(AND(B2793&amp;""="",F2793&amp;""=""),"",IF(I2793="تم التسليم",K2793+L2793-M2793-N2793,IF(I2793="مرتجع",-N2793,IF(I2793="ملغي",0,""))))</f>
        <v/>
      </c>
      <c r="P2793" s="6">
        <f>IF(AND(B2793&amp;""="",F2793&amp;""=""),"",IF(NOT(ISNUMBER(MATCH(F2793,'المنتجات'!$A$5:$A$204,0))),"كود المنتج غير معروف",IF(NOT(ISNUMBER(MATCH(E2793,'المحافظات'!$A$5:$A$44,0))),"المنطقة غير معروفة",IF(K2793&lt;0,"الخصم أكبر من قيمة الطلب",IF(I2793&amp;""="","اكتب الحالة","")))))</f>
        <v/>
      </c>
    </row>
    <row r="2794">
      <c r="A2794" s="17" t="n"/>
      <c r="B2794" s="5" t="n"/>
      <c r="C2794" s="5" t="n"/>
      <c r="D2794" s="13" t="n"/>
      <c r="E2794" s="5" t="n"/>
      <c r="F2794" s="5" t="n"/>
      <c r="G2794" s="15" t="n"/>
      <c r="H2794" s="14" t="n"/>
      <c r="I2794" s="5" t="n"/>
      <c r="J2794" s="6">
        <f>IF(AND(B2794&amp;""="",F2794&amp;""=""),"",IFERROR(INDEX('المنتجات'!$B$5:$B$204,MATCH($F2794,'المنتجات'!$A$5:$A$204,0))&amp;"",""))</f>
        <v/>
      </c>
      <c r="K2794" s="18">
        <f>IF(AND(B2794&amp;""="",F2794&amp;""=""),"",IFERROR(INDEX('المنتجات'!$D$5:$D$204,MATCH($F2794,'المنتجات'!$A$5:$A$204,0))*G2794-H2794,0))</f>
        <v/>
      </c>
      <c r="L2794" s="18">
        <f>IF(AND(B2794&amp;""="",F2794&amp;""=""),"",IF(I2794="تم التسليم",IFERROR(INDEX('المحافظات'!$B$5:$B$44,MATCH($E2794,'المحافظات'!$A$5:$A$44,0)),0),0))</f>
        <v/>
      </c>
      <c r="M2794" s="18">
        <f>IF(AND(B2794&amp;""="",F2794&amp;""=""),"",IFERROR(INDEX('المنتجات'!$C$5:$C$204,MATCH($F2794,'المنتجات'!$A$5:$A$204,0))*G2794,0))</f>
        <v/>
      </c>
      <c r="N2794" s="18">
        <f>IF(AND(B2794&amp;""="",F2794&amp;""=""),"",IF(I2794="تم التسليم",IFERROR(INDEX('المحافظات'!$C$5:$C$44,MATCH($E2794,'المحافظات'!$A$5:$A$44,0)),0),IF(I2794="مرتجع",IFERROR(INDEX('المحافظات'!$D$5:$D$44,MATCH($E2794,'المحافظات'!$A$5:$A$44,0)),0),0)))</f>
        <v/>
      </c>
      <c r="O2794" s="18">
        <f>IF(AND(B2794&amp;""="",F2794&amp;""=""),"",IF(I2794="تم التسليم",K2794+L2794-M2794-N2794,IF(I2794="مرتجع",-N2794,IF(I2794="ملغي",0,""))))</f>
        <v/>
      </c>
      <c r="P2794" s="6">
        <f>IF(AND(B2794&amp;""="",F2794&amp;""=""),"",IF(NOT(ISNUMBER(MATCH(F2794,'المنتجات'!$A$5:$A$204,0))),"كود المنتج غير معروف",IF(NOT(ISNUMBER(MATCH(E2794,'المحافظات'!$A$5:$A$44,0))),"المنطقة غير معروفة",IF(K2794&lt;0,"الخصم أكبر من قيمة الطلب",IF(I2794&amp;""="","اكتب الحالة","")))))</f>
        <v/>
      </c>
    </row>
    <row r="2795">
      <c r="A2795" s="17" t="n"/>
      <c r="B2795" s="5" t="n"/>
      <c r="C2795" s="5" t="n"/>
      <c r="D2795" s="13" t="n"/>
      <c r="E2795" s="5" t="n"/>
      <c r="F2795" s="5" t="n"/>
      <c r="G2795" s="15" t="n"/>
      <c r="H2795" s="14" t="n"/>
      <c r="I2795" s="5" t="n"/>
      <c r="J2795" s="6">
        <f>IF(AND(B2795&amp;""="",F2795&amp;""=""),"",IFERROR(INDEX('المنتجات'!$B$5:$B$204,MATCH($F2795,'المنتجات'!$A$5:$A$204,0))&amp;"",""))</f>
        <v/>
      </c>
      <c r="K2795" s="18">
        <f>IF(AND(B2795&amp;""="",F2795&amp;""=""),"",IFERROR(INDEX('المنتجات'!$D$5:$D$204,MATCH($F2795,'المنتجات'!$A$5:$A$204,0))*G2795-H2795,0))</f>
        <v/>
      </c>
      <c r="L2795" s="18">
        <f>IF(AND(B2795&amp;""="",F2795&amp;""=""),"",IF(I2795="تم التسليم",IFERROR(INDEX('المحافظات'!$B$5:$B$44,MATCH($E2795,'المحافظات'!$A$5:$A$44,0)),0),0))</f>
        <v/>
      </c>
      <c r="M2795" s="18">
        <f>IF(AND(B2795&amp;""="",F2795&amp;""=""),"",IFERROR(INDEX('المنتجات'!$C$5:$C$204,MATCH($F2795,'المنتجات'!$A$5:$A$204,0))*G2795,0))</f>
        <v/>
      </c>
      <c r="N2795" s="18">
        <f>IF(AND(B2795&amp;""="",F2795&amp;""=""),"",IF(I2795="تم التسليم",IFERROR(INDEX('المحافظات'!$C$5:$C$44,MATCH($E2795,'المحافظات'!$A$5:$A$44,0)),0),IF(I2795="مرتجع",IFERROR(INDEX('المحافظات'!$D$5:$D$44,MATCH($E2795,'المحافظات'!$A$5:$A$44,0)),0),0)))</f>
        <v/>
      </c>
      <c r="O2795" s="18">
        <f>IF(AND(B2795&amp;""="",F2795&amp;""=""),"",IF(I2795="تم التسليم",K2795+L2795-M2795-N2795,IF(I2795="مرتجع",-N2795,IF(I2795="ملغي",0,""))))</f>
        <v/>
      </c>
      <c r="P2795" s="6">
        <f>IF(AND(B2795&amp;""="",F2795&amp;""=""),"",IF(NOT(ISNUMBER(MATCH(F2795,'المنتجات'!$A$5:$A$204,0))),"كود المنتج غير معروف",IF(NOT(ISNUMBER(MATCH(E2795,'المحافظات'!$A$5:$A$44,0))),"المنطقة غير معروفة",IF(K2795&lt;0,"الخصم أكبر من قيمة الطلب",IF(I2795&amp;""="","اكتب الحالة","")))))</f>
        <v/>
      </c>
    </row>
    <row r="2796">
      <c r="A2796" s="17" t="n"/>
      <c r="B2796" s="5" t="n"/>
      <c r="C2796" s="5" t="n"/>
      <c r="D2796" s="13" t="n"/>
      <c r="E2796" s="5" t="n"/>
      <c r="F2796" s="5" t="n"/>
      <c r="G2796" s="15" t="n"/>
      <c r="H2796" s="14" t="n"/>
      <c r="I2796" s="5" t="n"/>
      <c r="J2796" s="6">
        <f>IF(AND(B2796&amp;""="",F2796&amp;""=""),"",IFERROR(INDEX('المنتجات'!$B$5:$B$204,MATCH($F2796,'المنتجات'!$A$5:$A$204,0))&amp;"",""))</f>
        <v/>
      </c>
      <c r="K2796" s="18">
        <f>IF(AND(B2796&amp;""="",F2796&amp;""=""),"",IFERROR(INDEX('المنتجات'!$D$5:$D$204,MATCH($F2796,'المنتجات'!$A$5:$A$204,0))*G2796-H2796,0))</f>
        <v/>
      </c>
      <c r="L2796" s="18">
        <f>IF(AND(B2796&amp;""="",F2796&amp;""=""),"",IF(I2796="تم التسليم",IFERROR(INDEX('المحافظات'!$B$5:$B$44,MATCH($E2796,'المحافظات'!$A$5:$A$44,0)),0),0))</f>
        <v/>
      </c>
      <c r="M2796" s="18">
        <f>IF(AND(B2796&amp;""="",F2796&amp;""=""),"",IFERROR(INDEX('المنتجات'!$C$5:$C$204,MATCH($F2796,'المنتجات'!$A$5:$A$204,0))*G2796,0))</f>
        <v/>
      </c>
      <c r="N2796" s="18">
        <f>IF(AND(B2796&amp;""="",F2796&amp;""=""),"",IF(I2796="تم التسليم",IFERROR(INDEX('المحافظات'!$C$5:$C$44,MATCH($E2796,'المحافظات'!$A$5:$A$44,0)),0),IF(I2796="مرتجع",IFERROR(INDEX('المحافظات'!$D$5:$D$44,MATCH($E2796,'المحافظات'!$A$5:$A$44,0)),0),0)))</f>
        <v/>
      </c>
      <c r="O2796" s="18">
        <f>IF(AND(B2796&amp;""="",F2796&amp;""=""),"",IF(I2796="تم التسليم",K2796+L2796-M2796-N2796,IF(I2796="مرتجع",-N2796,IF(I2796="ملغي",0,""))))</f>
        <v/>
      </c>
      <c r="P2796" s="6">
        <f>IF(AND(B2796&amp;""="",F2796&amp;""=""),"",IF(NOT(ISNUMBER(MATCH(F2796,'المنتجات'!$A$5:$A$204,0))),"كود المنتج غير معروف",IF(NOT(ISNUMBER(MATCH(E2796,'المحافظات'!$A$5:$A$44,0))),"المنطقة غير معروفة",IF(K2796&lt;0,"الخصم أكبر من قيمة الطلب",IF(I2796&amp;""="","اكتب الحالة","")))))</f>
        <v/>
      </c>
    </row>
    <row r="2797">
      <c r="A2797" s="17" t="n"/>
      <c r="B2797" s="5" t="n"/>
      <c r="C2797" s="5" t="n"/>
      <c r="D2797" s="13" t="n"/>
      <c r="E2797" s="5" t="n"/>
      <c r="F2797" s="5" t="n"/>
      <c r="G2797" s="15" t="n"/>
      <c r="H2797" s="14" t="n"/>
      <c r="I2797" s="5" t="n"/>
      <c r="J2797" s="6">
        <f>IF(AND(B2797&amp;""="",F2797&amp;""=""),"",IFERROR(INDEX('المنتجات'!$B$5:$B$204,MATCH($F2797,'المنتجات'!$A$5:$A$204,0))&amp;"",""))</f>
        <v/>
      </c>
      <c r="K2797" s="18">
        <f>IF(AND(B2797&amp;""="",F2797&amp;""=""),"",IFERROR(INDEX('المنتجات'!$D$5:$D$204,MATCH($F2797,'المنتجات'!$A$5:$A$204,0))*G2797-H2797,0))</f>
        <v/>
      </c>
      <c r="L2797" s="18">
        <f>IF(AND(B2797&amp;""="",F2797&amp;""=""),"",IF(I2797="تم التسليم",IFERROR(INDEX('المحافظات'!$B$5:$B$44,MATCH($E2797,'المحافظات'!$A$5:$A$44,0)),0),0))</f>
        <v/>
      </c>
      <c r="M2797" s="18">
        <f>IF(AND(B2797&amp;""="",F2797&amp;""=""),"",IFERROR(INDEX('المنتجات'!$C$5:$C$204,MATCH($F2797,'المنتجات'!$A$5:$A$204,0))*G2797,0))</f>
        <v/>
      </c>
      <c r="N2797" s="18">
        <f>IF(AND(B2797&amp;""="",F2797&amp;""=""),"",IF(I2797="تم التسليم",IFERROR(INDEX('المحافظات'!$C$5:$C$44,MATCH($E2797,'المحافظات'!$A$5:$A$44,0)),0),IF(I2797="مرتجع",IFERROR(INDEX('المحافظات'!$D$5:$D$44,MATCH($E2797,'المحافظات'!$A$5:$A$44,0)),0),0)))</f>
        <v/>
      </c>
      <c r="O2797" s="18">
        <f>IF(AND(B2797&amp;""="",F2797&amp;""=""),"",IF(I2797="تم التسليم",K2797+L2797-M2797-N2797,IF(I2797="مرتجع",-N2797,IF(I2797="ملغي",0,""))))</f>
        <v/>
      </c>
      <c r="P2797" s="6">
        <f>IF(AND(B2797&amp;""="",F2797&amp;""=""),"",IF(NOT(ISNUMBER(MATCH(F2797,'المنتجات'!$A$5:$A$204,0))),"كود المنتج غير معروف",IF(NOT(ISNUMBER(MATCH(E2797,'المحافظات'!$A$5:$A$44,0))),"المنطقة غير معروفة",IF(K2797&lt;0,"الخصم أكبر من قيمة الطلب",IF(I2797&amp;""="","اكتب الحالة","")))))</f>
        <v/>
      </c>
    </row>
    <row r="2798">
      <c r="A2798" s="17" t="n"/>
      <c r="B2798" s="5" t="n"/>
      <c r="C2798" s="5" t="n"/>
      <c r="D2798" s="13" t="n"/>
      <c r="E2798" s="5" t="n"/>
      <c r="F2798" s="5" t="n"/>
      <c r="G2798" s="15" t="n"/>
      <c r="H2798" s="14" t="n"/>
      <c r="I2798" s="5" t="n"/>
      <c r="J2798" s="6">
        <f>IF(AND(B2798&amp;""="",F2798&amp;""=""),"",IFERROR(INDEX('المنتجات'!$B$5:$B$204,MATCH($F2798,'المنتجات'!$A$5:$A$204,0))&amp;"",""))</f>
        <v/>
      </c>
      <c r="K2798" s="18">
        <f>IF(AND(B2798&amp;""="",F2798&amp;""=""),"",IFERROR(INDEX('المنتجات'!$D$5:$D$204,MATCH($F2798,'المنتجات'!$A$5:$A$204,0))*G2798-H2798,0))</f>
        <v/>
      </c>
      <c r="L2798" s="18">
        <f>IF(AND(B2798&amp;""="",F2798&amp;""=""),"",IF(I2798="تم التسليم",IFERROR(INDEX('المحافظات'!$B$5:$B$44,MATCH($E2798,'المحافظات'!$A$5:$A$44,0)),0),0))</f>
        <v/>
      </c>
      <c r="M2798" s="18">
        <f>IF(AND(B2798&amp;""="",F2798&amp;""=""),"",IFERROR(INDEX('المنتجات'!$C$5:$C$204,MATCH($F2798,'المنتجات'!$A$5:$A$204,0))*G2798,0))</f>
        <v/>
      </c>
      <c r="N2798" s="18">
        <f>IF(AND(B2798&amp;""="",F2798&amp;""=""),"",IF(I2798="تم التسليم",IFERROR(INDEX('المحافظات'!$C$5:$C$44,MATCH($E2798,'المحافظات'!$A$5:$A$44,0)),0),IF(I2798="مرتجع",IFERROR(INDEX('المحافظات'!$D$5:$D$44,MATCH($E2798,'المحافظات'!$A$5:$A$44,0)),0),0)))</f>
        <v/>
      </c>
      <c r="O2798" s="18">
        <f>IF(AND(B2798&amp;""="",F2798&amp;""=""),"",IF(I2798="تم التسليم",K2798+L2798-M2798-N2798,IF(I2798="مرتجع",-N2798,IF(I2798="ملغي",0,""))))</f>
        <v/>
      </c>
      <c r="P2798" s="6">
        <f>IF(AND(B2798&amp;""="",F2798&amp;""=""),"",IF(NOT(ISNUMBER(MATCH(F2798,'المنتجات'!$A$5:$A$204,0))),"كود المنتج غير معروف",IF(NOT(ISNUMBER(MATCH(E2798,'المحافظات'!$A$5:$A$44,0))),"المنطقة غير معروفة",IF(K2798&lt;0,"الخصم أكبر من قيمة الطلب",IF(I2798&amp;""="","اكتب الحالة","")))))</f>
        <v/>
      </c>
    </row>
    <row r="2799">
      <c r="A2799" s="17" t="n"/>
      <c r="B2799" s="5" t="n"/>
      <c r="C2799" s="5" t="n"/>
      <c r="D2799" s="13" t="n"/>
      <c r="E2799" s="5" t="n"/>
      <c r="F2799" s="5" t="n"/>
      <c r="G2799" s="15" t="n"/>
      <c r="H2799" s="14" t="n"/>
      <c r="I2799" s="5" t="n"/>
      <c r="J2799" s="6">
        <f>IF(AND(B2799&amp;""="",F2799&amp;""=""),"",IFERROR(INDEX('المنتجات'!$B$5:$B$204,MATCH($F2799,'المنتجات'!$A$5:$A$204,0))&amp;"",""))</f>
        <v/>
      </c>
      <c r="K2799" s="18">
        <f>IF(AND(B2799&amp;""="",F2799&amp;""=""),"",IFERROR(INDEX('المنتجات'!$D$5:$D$204,MATCH($F2799,'المنتجات'!$A$5:$A$204,0))*G2799-H2799,0))</f>
        <v/>
      </c>
      <c r="L2799" s="18">
        <f>IF(AND(B2799&amp;""="",F2799&amp;""=""),"",IF(I2799="تم التسليم",IFERROR(INDEX('المحافظات'!$B$5:$B$44,MATCH($E2799,'المحافظات'!$A$5:$A$44,0)),0),0))</f>
        <v/>
      </c>
      <c r="M2799" s="18">
        <f>IF(AND(B2799&amp;""="",F2799&amp;""=""),"",IFERROR(INDEX('المنتجات'!$C$5:$C$204,MATCH($F2799,'المنتجات'!$A$5:$A$204,0))*G2799,0))</f>
        <v/>
      </c>
      <c r="N2799" s="18">
        <f>IF(AND(B2799&amp;""="",F2799&amp;""=""),"",IF(I2799="تم التسليم",IFERROR(INDEX('المحافظات'!$C$5:$C$44,MATCH($E2799,'المحافظات'!$A$5:$A$44,0)),0),IF(I2799="مرتجع",IFERROR(INDEX('المحافظات'!$D$5:$D$44,MATCH($E2799,'المحافظات'!$A$5:$A$44,0)),0),0)))</f>
        <v/>
      </c>
      <c r="O2799" s="18">
        <f>IF(AND(B2799&amp;""="",F2799&amp;""=""),"",IF(I2799="تم التسليم",K2799+L2799-M2799-N2799,IF(I2799="مرتجع",-N2799,IF(I2799="ملغي",0,""))))</f>
        <v/>
      </c>
      <c r="P2799" s="6">
        <f>IF(AND(B2799&amp;""="",F2799&amp;""=""),"",IF(NOT(ISNUMBER(MATCH(F2799,'المنتجات'!$A$5:$A$204,0))),"كود المنتج غير معروف",IF(NOT(ISNUMBER(MATCH(E2799,'المحافظات'!$A$5:$A$44,0))),"المنطقة غير معروفة",IF(K2799&lt;0,"الخصم أكبر من قيمة الطلب",IF(I2799&amp;""="","اكتب الحالة","")))))</f>
        <v/>
      </c>
    </row>
    <row r="2800">
      <c r="A2800" s="17" t="n"/>
      <c r="B2800" s="5" t="n"/>
      <c r="C2800" s="5" t="n"/>
      <c r="D2800" s="13" t="n"/>
      <c r="E2800" s="5" t="n"/>
      <c r="F2800" s="5" t="n"/>
      <c r="G2800" s="15" t="n"/>
      <c r="H2800" s="14" t="n"/>
      <c r="I2800" s="5" t="n"/>
      <c r="J2800" s="6">
        <f>IF(AND(B2800&amp;""="",F2800&amp;""=""),"",IFERROR(INDEX('المنتجات'!$B$5:$B$204,MATCH($F2800,'المنتجات'!$A$5:$A$204,0))&amp;"",""))</f>
        <v/>
      </c>
      <c r="K2800" s="18">
        <f>IF(AND(B2800&amp;""="",F2800&amp;""=""),"",IFERROR(INDEX('المنتجات'!$D$5:$D$204,MATCH($F2800,'المنتجات'!$A$5:$A$204,0))*G2800-H2800,0))</f>
        <v/>
      </c>
      <c r="L2800" s="18">
        <f>IF(AND(B2800&amp;""="",F2800&amp;""=""),"",IF(I2800="تم التسليم",IFERROR(INDEX('المحافظات'!$B$5:$B$44,MATCH($E2800,'المحافظات'!$A$5:$A$44,0)),0),0))</f>
        <v/>
      </c>
      <c r="M2800" s="18">
        <f>IF(AND(B2800&amp;""="",F2800&amp;""=""),"",IFERROR(INDEX('المنتجات'!$C$5:$C$204,MATCH($F2800,'المنتجات'!$A$5:$A$204,0))*G2800,0))</f>
        <v/>
      </c>
      <c r="N2800" s="18">
        <f>IF(AND(B2800&amp;""="",F2800&amp;""=""),"",IF(I2800="تم التسليم",IFERROR(INDEX('المحافظات'!$C$5:$C$44,MATCH($E2800,'المحافظات'!$A$5:$A$44,0)),0),IF(I2800="مرتجع",IFERROR(INDEX('المحافظات'!$D$5:$D$44,MATCH($E2800,'المحافظات'!$A$5:$A$44,0)),0),0)))</f>
        <v/>
      </c>
      <c r="O2800" s="18">
        <f>IF(AND(B2800&amp;""="",F2800&amp;""=""),"",IF(I2800="تم التسليم",K2800+L2800-M2800-N2800,IF(I2800="مرتجع",-N2800,IF(I2800="ملغي",0,""))))</f>
        <v/>
      </c>
      <c r="P2800" s="6">
        <f>IF(AND(B2800&amp;""="",F2800&amp;""=""),"",IF(NOT(ISNUMBER(MATCH(F2800,'المنتجات'!$A$5:$A$204,0))),"كود المنتج غير معروف",IF(NOT(ISNUMBER(MATCH(E2800,'المحافظات'!$A$5:$A$44,0))),"المنطقة غير معروفة",IF(K2800&lt;0,"الخصم أكبر من قيمة الطلب",IF(I2800&amp;""="","اكتب الحالة","")))))</f>
        <v/>
      </c>
    </row>
    <row r="2801">
      <c r="A2801" s="17" t="n"/>
      <c r="B2801" s="5" t="n"/>
      <c r="C2801" s="5" t="n"/>
      <c r="D2801" s="13" t="n"/>
      <c r="E2801" s="5" t="n"/>
      <c r="F2801" s="5" t="n"/>
      <c r="G2801" s="15" t="n"/>
      <c r="H2801" s="14" t="n"/>
      <c r="I2801" s="5" t="n"/>
      <c r="J2801" s="6">
        <f>IF(AND(B2801&amp;""="",F2801&amp;""=""),"",IFERROR(INDEX('المنتجات'!$B$5:$B$204,MATCH($F2801,'المنتجات'!$A$5:$A$204,0))&amp;"",""))</f>
        <v/>
      </c>
      <c r="K2801" s="18">
        <f>IF(AND(B2801&amp;""="",F2801&amp;""=""),"",IFERROR(INDEX('المنتجات'!$D$5:$D$204,MATCH($F2801,'المنتجات'!$A$5:$A$204,0))*G2801-H2801,0))</f>
        <v/>
      </c>
      <c r="L2801" s="18">
        <f>IF(AND(B2801&amp;""="",F2801&amp;""=""),"",IF(I2801="تم التسليم",IFERROR(INDEX('المحافظات'!$B$5:$B$44,MATCH($E2801,'المحافظات'!$A$5:$A$44,0)),0),0))</f>
        <v/>
      </c>
      <c r="M2801" s="18">
        <f>IF(AND(B2801&amp;""="",F2801&amp;""=""),"",IFERROR(INDEX('المنتجات'!$C$5:$C$204,MATCH($F2801,'المنتجات'!$A$5:$A$204,0))*G2801,0))</f>
        <v/>
      </c>
      <c r="N2801" s="18">
        <f>IF(AND(B2801&amp;""="",F2801&amp;""=""),"",IF(I2801="تم التسليم",IFERROR(INDEX('المحافظات'!$C$5:$C$44,MATCH($E2801,'المحافظات'!$A$5:$A$44,0)),0),IF(I2801="مرتجع",IFERROR(INDEX('المحافظات'!$D$5:$D$44,MATCH($E2801,'المحافظات'!$A$5:$A$44,0)),0),0)))</f>
        <v/>
      </c>
      <c r="O2801" s="18">
        <f>IF(AND(B2801&amp;""="",F2801&amp;""=""),"",IF(I2801="تم التسليم",K2801+L2801-M2801-N2801,IF(I2801="مرتجع",-N2801,IF(I2801="ملغي",0,""))))</f>
        <v/>
      </c>
      <c r="P2801" s="6">
        <f>IF(AND(B2801&amp;""="",F2801&amp;""=""),"",IF(NOT(ISNUMBER(MATCH(F2801,'المنتجات'!$A$5:$A$204,0))),"كود المنتج غير معروف",IF(NOT(ISNUMBER(MATCH(E2801,'المحافظات'!$A$5:$A$44,0))),"المنطقة غير معروفة",IF(K2801&lt;0,"الخصم أكبر من قيمة الطلب",IF(I2801&amp;""="","اكتب الحالة","")))))</f>
        <v/>
      </c>
    </row>
    <row r="2802">
      <c r="A2802" s="17" t="n"/>
      <c r="B2802" s="5" t="n"/>
      <c r="C2802" s="5" t="n"/>
      <c r="D2802" s="13" t="n"/>
      <c r="E2802" s="5" t="n"/>
      <c r="F2802" s="5" t="n"/>
      <c r="G2802" s="15" t="n"/>
      <c r="H2802" s="14" t="n"/>
      <c r="I2802" s="5" t="n"/>
      <c r="J2802" s="6">
        <f>IF(AND(B2802&amp;""="",F2802&amp;""=""),"",IFERROR(INDEX('المنتجات'!$B$5:$B$204,MATCH($F2802,'المنتجات'!$A$5:$A$204,0))&amp;"",""))</f>
        <v/>
      </c>
      <c r="K2802" s="18">
        <f>IF(AND(B2802&amp;""="",F2802&amp;""=""),"",IFERROR(INDEX('المنتجات'!$D$5:$D$204,MATCH($F2802,'المنتجات'!$A$5:$A$204,0))*G2802-H2802,0))</f>
        <v/>
      </c>
      <c r="L2802" s="18">
        <f>IF(AND(B2802&amp;""="",F2802&amp;""=""),"",IF(I2802="تم التسليم",IFERROR(INDEX('المحافظات'!$B$5:$B$44,MATCH($E2802,'المحافظات'!$A$5:$A$44,0)),0),0))</f>
        <v/>
      </c>
      <c r="M2802" s="18">
        <f>IF(AND(B2802&amp;""="",F2802&amp;""=""),"",IFERROR(INDEX('المنتجات'!$C$5:$C$204,MATCH($F2802,'المنتجات'!$A$5:$A$204,0))*G2802,0))</f>
        <v/>
      </c>
      <c r="N2802" s="18">
        <f>IF(AND(B2802&amp;""="",F2802&amp;""=""),"",IF(I2802="تم التسليم",IFERROR(INDEX('المحافظات'!$C$5:$C$44,MATCH($E2802,'المحافظات'!$A$5:$A$44,0)),0),IF(I2802="مرتجع",IFERROR(INDEX('المحافظات'!$D$5:$D$44,MATCH($E2802,'المحافظات'!$A$5:$A$44,0)),0),0)))</f>
        <v/>
      </c>
      <c r="O2802" s="18">
        <f>IF(AND(B2802&amp;""="",F2802&amp;""=""),"",IF(I2802="تم التسليم",K2802+L2802-M2802-N2802,IF(I2802="مرتجع",-N2802,IF(I2802="ملغي",0,""))))</f>
        <v/>
      </c>
      <c r="P2802" s="6">
        <f>IF(AND(B2802&amp;""="",F2802&amp;""=""),"",IF(NOT(ISNUMBER(MATCH(F2802,'المنتجات'!$A$5:$A$204,0))),"كود المنتج غير معروف",IF(NOT(ISNUMBER(MATCH(E2802,'المحافظات'!$A$5:$A$44,0))),"المنطقة غير معروفة",IF(K2802&lt;0,"الخصم أكبر من قيمة الطلب",IF(I2802&amp;""="","اكتب الحالة","")))))</f>
        <v/>
      </c>
    </row>
    <row r="2803">
      <c r="A2803" s="17" t="n"/>
      <c r="B2803" s="5" t="n"/>
      <c r="C2803" s="5" t="n"/>
      <c r="D2803" s="13" t="n"/>
      <c r="E2803" s="5" t="n"/>
      <c r="F2803" s="5" t="n"/>
      <c r="G2803" s="15" t="n"/>
      <c r="H2803" s="14" t="n"/>
      <c r="I2803" s="5" t="n"/>
      <c r="J2803" s="6">
        <f>IF(AND(B2803&amp;""="",F2803&amp;""=""),"",IFERROR(INDEX('المنتجات'!$B$5:$B$204,MATCH($F2803,'المنتجات'!$A$5:$A$204,0))&amp;"",""))</f>
        <v/>
      </c>
      <c r="K2803" s="18">
        <f>IF(AND(B2803&amp;""="",F2803&amp;""=""),"",IFERROR(INDEX('المنتجات'!$D$5:$D$204,MATCH($F2803,'المنتجات'!$A$5:$A$204,0))*G2803-H2803,0))</f>
        <v/>
      </c>
      <c r="L2803" s="18">
        <f>IF(AND(B2803&amp;""="",F2803&amp;""=""),"",IF(I2803="تم التسليم",IFERROR(INDEX('المحافظات'!$B$5:$B$44,MATCH($E2803,'المحافظات'!$A$5:$A$44,0)),0),0))</f>
        <v/>
      </c>
      <c r="M2803" s="18">
        <f>IF(AND(B2803&amp;""="",F2803&amp;""=""),"",IFERROR(INDEX('المنتجات'!$C$5:$C$204,MATCH($F2803,'المنتجات'!$A$5:$A$204,0))*G2803,0))</f>
        <v/>
      </c>
      <c r="N2803" s="18">
        <f>IF(AND(B2803&amp;""="",F2803&amp;""=""),"",IF(I2803="تم التسليم",IFERROR(INDEX('المحافظات'!$C$5:$C$44,MATCH($E2803,'المحافظات'!$A$5:$A$44,0)),0),IF(I2803="مرتجع",IFERROR(INDEX('المحافظات'!$D$5:$D$44,MATCH($E2803,'المحافظات'!$A$5:$A$44,0)),0),0)))</f>
        <v/>
      </c>
      <c r="O2803" s="18">
        <f>IF(AND(B2803&amp;""="",F2803&amp;""=""),"",IF(I2803="تم التسليم",K2803+L2803-M2803-N2803,IF(I2803="مرتجع",-N2803,IF(I2803="ملغي",0,""))))</f>
        <v/>
      </c>
      <c r="P2803" s="6">
        <f>IF(AND(B2803&amp;""="",F2803&amp;""=""),"",IF(NOT(ISNUMBER(MATCH(F2803,'المنتجات'!$A$5:$A$204,0))),"كود المنتج غير معروف",IF(NOT(ISNUMBER(MATCH(E2803,'المحافظات'!$A$5:$A$44,0))),"المنطقة غير معروفة",IF(K2803&lt;0,"الخصم أكبر من قيمة الطلب",IF(I2803&amp;""="","اكتب الحالة","")))))</f>
        <v/>
      </c>
    </row>
    <row r="2804">
      <c r="A2804" s="17" t="n"/>
      <c r="B2804" s="5" t="n"/>
      <c r="C2804" s="5" t="n"/>
      <c r="D2804" s="13" t="n"/>
      <c r="E2804" s="5" t="n"/>
      <c r="F2804" s="5" t="n"/>
      <c r="G2804" s="15" t="n"/>
      <c r="H2804" s="14" t="n"/>
      <c r="I2804" s="5" t="n"/>
      <c r="J2804" s="6">
        <f>IF(AND(B2804&amp;""="",F2804&amp;""=""),"",IFERROR(INDEX('المنتجات'!$B$5:$B$204,MATCH($F2804,'المنتجات'!$A$5:$A$204,0))&amp;"",""))</f>
        <v/>
      </c>
      <c r="K2804" s="18">
        <f>IF(AND(B2804&amp;""="",F2804&amp;""=""),"",IFERROR(INDEX('المنتجات'!$D$5:$D$204,MATCH($F2804,'المنتجات'!$A$5:$A$204,0))*G2804-H2804,0))</f>
        <v/>
      </c>
      <c r="L2804" s="18">
        <f>IF(AND(B2804&amp;""="",F2804&amp;""=""),"",IF(I2804="تم التسليم",IFERROR(INDEX('المحافظات'!$B$5:$B$44,MATCH($E2804,'المحافظات'!$A$5:$A$44,0)),0),0))</f>
        <v/>
      </c>
      <c r="M2804" s="18">
        <f>IF(AND(B2804&amp;""="",F2804&amp;""=""),"",IFERROR(INDEX('المنتجات'!$C$5:$C$204,MATCH($F2804,'المنتجات'!$A$5:$A$204,0))*G2804,0))</f>
        <v/>
      </c>
      <c r="N2804" s="18">
        <f>IF(AND(B2804&amp;""="",F2804&amp;""=""),"",IF(I2804="تم التسليم",IFERROR(INDEX('المحافظات'!$C$5:$C$44,MATCH($E2804,'المحافظات'!$A$5:$A$44,0)),0),IF(I2804="مرتجع",IFERROR(INDEX('المحافظات'!$D$5:$D$44,MATCH($E2804,'المحافظات'!$A$5:$A$44,0)),0),0)))</f>
        <v/>
      </c>
      <c r="O2804" s="18">
        <f>IF(AND(B2804&amp;""="",F2804&amp;""=""),"",IF(I2804="تم التسليم",K2804+L2804-M2804-N2804,IF(I2804="مرتجع",-N2804,IF(I2804="ملغي",0,""))))</f>
        <v/>
      </c>
      <c r="P2804" s="6">
        <f>IF(AND(B2804&amp;""="",F2804&amp;""=""),"",IF(NOT(ISNUMBER(MATCH(F2804,'المنتجات'!$A$5:$A$204,0))),"كود المنتج غير معروف",IF(NOT(ISNUMBER(MATCH(E2804,'المحافظات'!$A$5:$A$44,0))),"المنطقة غير معروفة",IF(K2804&lt;0,"الخصم أكبر من قيمة الطلب",IF(I2804&amp;""="","اكتب الحالة","")))))</f>
        <v/>
      </c>
    </row>
    <row r="2805">
      <c r="A2805" s="17" t="n"/>
      <c r="B2805" s="5" t="n"/>
      <c r="C2805" s="5" t="n"/>
      <c r="D2805" s="13" t="n"/>
      <c r="E2805" s="5" t="n"/>
      <c r="F2805" s="5" t="n"/>
      <c r="G2805" s="15" t="n"/>
      <c r="H2805" s="14" t="n"/>
      <c r="I2805" s="5" t="n"/>
      <c r="J2805" s="6">
        <f>IF(AND(B2805&amp;""="",F2805&amp;""=""),"",IFERROR(INDEX('المنتجات'!$B$5:$B$204,MATCH($F2805,'المنتجات'!$A$5:$A$204,0))&amp;"",""))</f>
        <v/>
      </c>
      <c r="K2805" s="18">
        <f>IF(AND(B2805&amp;""="",F2805&amp;""=""),"",IFERROR(INDEX('المنتجات'!$D$5:$D$204,MATCH($F2805,'المنتجات'!$A$5:$A$204,0))*G2805-H2805,0))</f>
        <v/>
      </c>
      <c r="L2805" s="18">
        <f>IF(AND(B2805&amp;""="",F2805&amp;""=""),"",IF(I2805="تم التسليم",IFERROR(INDEX('المحافظات'!$B$5:$B$44,MATCH($E2805,'المحافظات'!$A$5:$A$44,0)),0),0))</f>
        <v/>
      </c>
      <c r="M2805" s="18">
        <f>IF(AND(B2805&amp;""="",F2805&amp;""=""),"",IFERROR(INDEX('المنتجات'!$C$5:$C$204,MATCH($F2805,'المنتجات'!$A$5:$A$204,0))*G2805,0))</f>
        <v/>
      </c>
      <c r="N2805" s="18">
        <f>IF(AND(B2805&amp;""="",F2805&amp;""=""),"",IF(I2805="تم التسليم",IFERROR(INDEX('المحافظات'!$C$5:$C$44,MATCH($E2805,'المحافظات'!$A$5:$A$44,0)),0),IF(I2805="مرتجع",IFERROR(INDEX('المحافظات'!$D$5:$D$44,MATCH($E2805,'المحافظات'!$A$5:$A$44,0)),0),0)))</f>
        <v/>
      </c>
      <c r="O2805" s="18">
        <f>IF(AND(B2805&amp;""="",F2805&amp;""=""),"",IF(I2805="تم التسليم",K2805+L2805-M2805-N2805,IF(I2805="مرتجع",-N2805,IF(I2805="ملغي",0,""))))</f>
        <v/>
      </c>
      <c r="P2805" s="6">
        <f>IF(AND(B2805&amp;""="",F2805&amp;""=""),"",IF(NOT(ISNUMBER(MATCH(F2805,'المنتجات'!$A$5:$A$204,0))),"كود المنتج غير معروف",IF(NOT(ISNUMBER(MATCH(E2805,'المحافظات'!$A$5:$A$44,0))),"المنطقة غير معروفة",IF(K2805&lt;0,"الخصم أكبر من قيمة الطلب",IF(I2805&amp;""="","اكتب الحالة","")))))</f>
        <v/>
      </c>
    </row>
    <row r="2806">
      <c r="A2806" s="17" t="n"/>
      <c r="B2806" s="5" t="n"/>
      <c r="C2806" s="5" t="n"/>
      <c r="D2806" s="13" t="n"/>
      <c r="E2806" s="5" t="n"/>
      <c r="F2806" s="5" t="n"/>
      <c r="G2806" s="15" t="n"/>
      <c r="H2806" s="14" t="n"/>
      <c r="I2806" s="5" t="n"/>
      <c r="J2806" s="6">
        <f>IF(AND(B2806&amp;""="",F2806&amp;""=""),"",IFERROR(INDEX('المنتجات'!$B$5:$B$204,MATCH($F2806,'المنتجات'!$A$5:$A$204,0))&amp;"",""))</f>
        <v/>
      </c>
      <c r="K2806" s="18">
        <f>IF(AND(B2806&amp;""="",F2806&amp;""=""),"",IFERROR(INDEX('المنتجات'!$D$5:$D$204,MATCH($F2806,'المنتجات'!$A$5:$A$204,0))*G2806-H2806,0))</f>
        <v/>
      </c>
      <c r="L2806" s="18">
        <f>IF(AND(B2806&amp;""="",F2806&amp;""=""),"",IF(I2806="تم التسليم",IFERROR(INDEX('المحافظات'!$B$5:$B$44,MATCH($E2806,'المحافظات'!$A$5:$A$44,0)),0),0))</f>
        <v/>
      </c>
      <c r="M2806" s="18">
        <f>IF(AND(B2806&amp;""="",F2806&amp;""=""),"",IFERROR(INDEX('المنتجات'!$C$5:$C$204,MATCH($F2806,'المنتجات'!$A$5:$A$204,0))*G2806,0))</f>
        <v/>
      </c>
      <c r="N2806" s="18">
        <f>IF(AND(B2806&amp;""="",F2806&amp;""=""),"",IF(I2806="تم التسليم",IFERROR(INDEX('المحافظات'!$C$5:$C$44,MATCH($E2806,'المحافظات'!$A$5:$A$44,0)),0),IF(I2806="مرتجع",IFERROR(INDEX('المحافظات'!$D$5:$D$44,MATCH($E2806,'المحافظات'!$A$5:$A$44,0)),0),0)))</f>
        <v/>
      </c>
      <c r="O2806" s="18">
        <f>IF(AND(B2806&amp;""="",F2806&amp;""=""),"",IF(I2806="تم التسليم",K2806+L2806-M2806-N2806,IF(I2806="مرتجع",-N2806,IF(I2806="ملغي",0,""))))</f>
        <v/>
      </c>
      <c r="P2806" s="6">
        <f>IF(AND(B2806&amp;""="",F2806&amp;""=""),"",IF(NOT(ISNUMBER(MATCH(F2806,'المنتجات'!$A$5:$A$204,0))),"كود المنتج غير معروف",IF(NOT(ISNUMBER(MATCH(E2806,'المحافظات'!$A$5:$A$44,0))),"المنطقة غير معروفة",IF(K2806&lt;0,"الخصم أكبر من قيمة الطلب",IF(I2806&amp;""="","اكتب الحالة","")))))</f>
        <v/>
      </c>
    </row>
    <row r="2807">
      <c r="A2807" s="17" t="n"/>
      <c r="B2807" s="5" t="n"/>
      <c r="C2807" s="5" t="n"/>
      <c r="D2807" s="13" t="n"/>
      <c r="E2807" s="5" t="n"/>
      <c r="F2807" s="5" t="n"/>
      <c r="G2807" s="15" t="n"/>
      <c r="H2807" s="14" t="n"/>
      <c r="I2807" s="5" t="n"/>
      <c r="J2807" s="6">
        <f>IF(AND(B2807&amp;""="",F2807&amp;""=""),"",IFERROR(INDEX('المنتجات'!$B$5:$B$204,MATCH($F2807,'المنتجات'!$A$5:$A$204,0))&amp;"",""))</f>
        <v/>
      </c>
      <c r="K2807" s="18">
        <f>IF(AND(B2807&amp;""="",F2807&amp;""=""),"",IFERROR(INDEX('المنتجات'!$D$5:$D$204,MATCH($F2807,'المنتجات'!$A$5:$A$204,0))*G2807-H2807,0))</f>
        <v/>
      </c>
      <c r="L2807" s="18">
        <f>IF(AND(B2807&amp;""="",F2807&amp;""=""),"",IF(I2807="تم التسليم",IFERROR(INDEX('المحافظات'!$B$5:$B$44,MATCH($E2807,'المحافظات'!$A$5:$A$44,0)),0),0))</f>
        <v/>
      </c>
      <c r="M2807" s="18">
        <f>IF(AND(B2807&amp;""="",F2807&amp;""=""),"",IFERROR(INDEX('المنتجات'!$C$5:$C$204,MATCH($F2807,'المنتجات'!$A$5:$A$204,0))*G2807,0))</f>
        <v/>
      </c>
      <c r="N2807" s="18">
        <f>IF(AND(B2807&amp;""="",F2807&amp;""=""),"",IF(I2807="تم التسليم",IFERROR(INDEX('المحافظات'!$C$5:$C$44,MATCH($E2807,'المحافظات'!$A$5:$A$44,0)),0),IF(I2807="مرتجع",IFERROR(INDEX('المحافظات'!$D$5:$D$44,MATCH($E2807,'المحافظات'!$A$5:$A$44,0)),0),0)))</f>
        <v/>
      </c>
      <c r="O2807" s="18">
        <f>IF(AND(B2807&amp;""="",F2807&amp;""=""),"",IF(I2807="تم التسليم",K2807+L2807-M2807-N2807,IF(I2807="مرتجع",-N2807,IF(I2807="ملغي",0,""))))</f>
        <v/>
      </c>
      <c r="P2807" s="6">
        <f>IF(AND(B2807&amp;""="",F2807&amp;""=""),"",IF(NOT(ISNUMBER(MATCH(F2807,'المنتجات'!$A$5:$A$204,0))),"كود المنتج غير معروف",IF(NOT(ISNUMBER(MATCH(E2807,'المحافظات'!$A$5:$A$44,0))),"المنطقة غير معروفة",IF(K2807&lt;0,"الخصم أكبر من قيمة الطلب",IF(I2807&amp;""="","اكتب الحالة","")))))</f>
        <v/>
      </c>
    </row>
    <row r="2808">
      <c r="A2808" s="17" t="n"/>
      <c r="B2808" s="5" t="n"/>
      <c r="C2808" s="5" t="n"/>
      <c r="D2808" s="13" t="n"/>
      <c r="E2808" s="5" t="n"/>
      <c r="F2808" s="5" t="n"/>
      <c r="G2808" s="15" t="n"/>
      <c r="H2808" s="14" t="n"/>
      <c r="I2808" s="5" t="n"/>
      <c r="J2808" s="6">
        <f>IF(AND(B2808&amp;""="",F2808&amp;""=""),"",IFERROR(INDEX('المنتجات'!$B$5:$B$204,MATCH($F2808,'المنتجات'!$A$5:$A$204,0))&amp;"",""))</f>
        <v/>
      </c>
      <c r="K2808" s="18">
        <f>IF(AND(B2808&amp;""="",F2808&amp;""=""),"",IFERROR(INDEX('المنتجات'!$D$5:$D$204,MATCH($F2808,'المنتجات'!$A$5:$A$204,0))*G2808-H2808,0))</f>
        <v/>
      </c>
      <c r="L2808" s="18">
        <f>IF(AND(B2808&amp;""="",F2808&amp;""=""),"",IF(I2808="تم التسليم",IFERROR(INDEX('المحافظات'!$B$5:$B$44,MATCH($E2808,'المحافظات'!$A$5:$A$44,0)),0),0))</f>
        <v/>
      </c>
      <c r="M2808" s="18">
        <f>IF(AND(B2808&amp;""="",F2808&amp;""=""),"",IFERROR(INDEX('المنتجات'!$C$5:$C$204,MATCH($F2808,'المنتجات'!$A$5:$A$204,0))*G2808,0))</f>
        <v/>
      </c>
      <c r="N2808" s="18">
        <f>IF(AND(B2808&amp;""="",F2808&amp;""=""),"",IF(I2808="تم التسليم",IFERROR(INDEX('المحافظات'!$C$5:$C$44,MATCH($E2808,'المحافظات'!$A$5:$A$44,0)),0),IF(I2808="مرتجع",IFERROR(INDEX('المحافظات'!$D$5:$D$44,MATCH($E2808,'المحافظات'!$A$5:$A$44,0)),0),0)))</f>
        <v/>
      </c>
      <c r="O2808" s="18">
        <f>IF(AND(B2808&amp;""="",F2808&amp;""=""),"",IF(I2808="تم التسليم",K2808+L2808-M2808-N2808,IF(I2808="مرتجع",-N2808,IF(I2808="ملغي",0,""))))</f>
        <v/>
      </c>
      <c r="P2808" s="6">
        <f>IF(AND(B2808&amp;""="",F2808&amp;""=""),"",IF(NOT(ISNUMBER(MATCH(F2808,'المنتجات'!$A$5:$A$204,0))),"كود المنتج غير معروف",IF(NOT(ISNUMBER(MATCH(E2808,'المحافظات'!$A$5:$A$44,0))),"المنطقة غير معروفة",IF(K2808&lt;0,"الخصم أكبر من قيمة الطلب",IF(I2808&amp;""="","اكتب الحالة","")))))</f>
        <v/>
      </c>
    </row>
    <row r="2809">
      <c r="A2809" s="17" t="n"/>
      <c r="B2809" s="5" t="n"/>
      <c r="C2809" s="5" t="n"/>
      <c r="D2809" s="13" t="n"/>
      <c r="E2809" s="5" t="n"/>
      <c r="F2809" s="5" t="n"/>
      <c r="G2809" s="15" t="n"/>
      <c r="H2809" s="14" t="n"/>
      <c r="I2809" s="5" t="n"/>
      <c r="J2809" s="6">
        <f>IF(AND(B2809&amp;""="",F2809&amp;""=""),"",IFERROR(INDEX('المنتجات'!$B$5:$B$204,MATCH($F2809,'المنتجات'!$A$5:$A$204,0))&amp;"",""))</f>
        <v/>
      </c>
      <c r="K2809" s="18">
        <f>IF(AND(B2809&amp;""="",F2809&amp;""=""),"",IFERROR(INDEX('المنتجات'!$D$5:$D$204,MATCH($F2809,'المنتجات'!$A$5:$A$204,0))*G2809-H2809,0))</f>
        <v/>
      </c>
      <c r="L2809" s="18">
        <f>IF(AND(B2809&amp;""="",F2809&amp;""=""),"",IF(I2809="تم التسليم",IFERROR(INDEX('المحافظات'!$B$5:$B$44,MATCH($E2809,'المحافظات'!$A$5:$A$44,0)),0),0))</f>
        <v/>
      </c>
      <c r="M2809" s="18">
        <f>IF(AND(B2809&amp;""="",F2809&amp;""=""),"",IFERROR(INDEX('المنتجات'!$C$5:$C$204,MATCH($F2809,'المنتجات'!$A$5:$A$204,0))*G2809,0))</f>
        <v/>
      </c>
      <c r="N2809" s="18">
        <f>IF(AND(B2809&amp;""="",F2809&amp;""=""),"",IF(I2809="تم التسليم",IFERROR(INDEX('المحافظات'!$C$5:$C$44,MATCH($E2809,'المحافظات'!$A$5:$A$44,0)),0),IF(I2809="مرتجع",IFERROR(INDEX('المحافظات'!$D$5:$D$44,MATCH($E2809,'المحافظات'!$A$5:$A$44,0)),0),0)))</f>
        <v/>
      </c>
      <c r="O2809" s="18">
        <f>IF(AND(B2809&amp;""="",F2809&amp;""=""),"",IF(I2809="تم التسليم",K2809+L2809-M2809-N2809,IF(I2809="مرتجع",-N2809,IF(I2809="ملغي",0,""))))</f>
        <v/>
      </c>
      <c r="P2809" s="6">
        <f>IF(AND(B2809&amp;""="",F2809&amp;""=""),"",IF(NOT(ISNUMBER(MATCH(F2809,'المنتجات'!$A$5:$A$204,0))),"كود المنتج غير معروف",IF(NOT(ISNUMBER(MATCH(E2809,'المحافظات'!$A$5:$A$44,0))),"المنطقة غير معروفة",IF(K2809&lt;0,"الخصم أكبر من قيمة الطلب",IF(I2809&amp;""="","اكتب الحالة","")))))</f>
        <v/>
      </c>
    </row>
    <row r="2810">
      <c r="A2810" s="17" t="n"/>
      <c r="B2810" s="5" t="n"/>
      <c r="C2810" s="5" t="n"/>
      <c r="D2810" s="13" t="n"/>
      <c r="E2810" s="5" t="n"/>
      <c r="F2810" s="5" t="n"/>
      <c r="G2810" s="15" t="n"/>
      <c r="H2810" s="14" t="n"/>
      <c r="I2810" s="5" t="n"/>
      <c r="J2810" s="6">
        <f>IF(AND(B2810&amp;""="",F2810&amp;""=""),"",IFERROR(INDEX('المنتجات'!$B$5:$B$204,MATCH($F2810,'المنتجات'!$A$5:$A$204,0))&amp;"",""))</f>
        <v/>
      </c>
      <c r="K2810" s="18">
        <f>IF(AND(B2810&amp;""="",F2810&amp;""=""),"",IFERROR(INDEX('المنتجات'!$D$5:$D$204,MATCH($F2810,'المنتجات'!$A$5:$A$204,0))*G2810-H2810,0))</f>
        <v/>
      </c>
      <c r="L2810" s="18">
        <f>IF(AND(B2810&amp;""="",F2810&amp;""=""),"",IF(I2810="تم التسليم",IFERROR(INDEX('المحافظات'!$B$5:$B$44,MATCH($E2810,'المحافظات'!$A$5:$A$44,0)),0),0))</f>
        <v/>
      </c>
      <c r="M2810" s="18">
        <f>IF(AND(B2810&amp;""="",F2810&amp;""=""),"",IFERROR(INDEX('المنتجات'!$C$5:$C$204,MATCH($F2810,'المنتجات'!$A$5:$A$204,0))*G2810,0))</f>
        <v/>
      </c>
      <c r="N2810" s="18">
        <f>IF(AND(B2810&amp;""="",F2810&amp;""=""),"",IF(I2810="تم التسليم",IFERROR(INDEX('المحافظات'!$C$5:$C$44,MATCH($E2810,'المحافظات'!$A$5:$A$44,0)),0),IF(I2810="مرتجع",IFERROR(INDEX('المحافظات'!$D$5:$D$44,MATCH($E2810,'المحافظات'!$A$5:$A$44,0)),0),0)))</f>
        <v/>
      </c>
      <c r="O2810" s="18">
        <f>IF(AND(B2810&amp;""="",F2810&amp;""=""),"",IF(I2810="تم التسليم",K2810+L2810-M2810-N2810,IF(I2810="مرتجع",-N2810,IF(I2810="ملغي",0,""))))</f>
        <v/>
      </c>
      <c r="P2810" s="6">
        <f>IF(AND(B2810&amp;""="",F2810&amp;""=""),"",IF(NOT(ISNUMBER(MATCH(F2810,'المنتجات'!$A$5:$A$204,0))),"كود المنتج غير معروف",IF(NOT(ISNUMBER(MATCH(E2810,'المحافظات'!$A$5:$A$44,0))),"المنطقة غير معروفة",IF(K2810&lt;0,"الخصم أكبر من قيمة الطلب",IF(I2810&amp;""="","اكتب الحالة","")))))</f>
        <v/>
      </c>
    </row>
    <row r="2811">
      <c r="A2811" s="17" t="n"/>
      <c r="B2811" s="5" t="n"/>
      <c r="C2811" s="5" t="n"/>
      <c r="D2811" s="13" t="n"/>
      <c r="E2811" s="5" t="n"/>
      <c r="F2811" s="5" t="n"/>
      <c r="G2811" s="15" t="n"/>
      <c r="H2811" s="14" t="n"/>
      <c r="I2811" s="5" t="n"/>
      <c r="J2811" s="6">
        <f>IF(AND(B2811&amp;""="",F2811&amp;""=""),"",IFERROR(INDEX('المنتجات'!$B$5:$B$204,MATCH($F2811,'المنتجات'!$A$5:$A$204,0))&amp;"",""))</f>
        <v/>
      </c>
      <c r="K2811" s="18">
        <f>IF(AND(B2811&amp;""="",F2811&amp;""=""),"",IFERROR(INDEX('المنتجات'!$D$5:$D$204,MATCH($F2811,'المنتجات'!$A$5:$A$204,0))*G2811-H2811,0))</f>
        <v/>
      </c>
      <c r="L2811" s="18">
        <f>IF(AND(B2811&amp;""="",F2811&amp;""=""),"",IF(I2811="تم التسليم",IFERROR(INDEX('المحافظات'!$B$5:$B$44,MATCH($E2811,'المحافظات'!$A$5:$A$44,0)),0),0))</f>
        <v/>
      </c>
      <c r="M2811" s="18">
        <f>IF(AND(B2811&amp;""="",F2811&amp;""=""),"",IFERROR(INDEX('المنتجات'!$C$5:$C$204,MATCH($F2811,'المنتجات'!$A$5:$A$204,0))*G2811,0))</f>
        <v/>
      </c>
      <c r="N2811" s="18">
        <f>IF(AND(B2811&amp;""="",F2811&amp;""=""),"",IF(I2811="تم التسليم",IFERROR(INDEX('المحافظات'!$C$5:$C$44,MATCH($E2811,'المحافظات'!$A$5:$A$44,0)),0),IF(I2811="مرتجع",IFERROR(INDEX('المحافظات'!$D$5:$D$44,MATCH($E2811,'المحافظات'!$A$5:$A$44,0)),0),0)))</f>
        <v/>
      </c>
      <c r="O2811" s="18">
        <f>IF(AND(B2811&amp;""="",F2811&amp;""=""),"",IF(I2811="تم التسليم",K2811+L2811-M2811-N2811,IF(I2811="مرتجع",-N2811,IF(I2811="ملغي",0,""))))</f>
        <v/>
      </c>
      <c r="P2811" s="6">
        <f>IF(AND(B2811&amp;""="",F2811&amp;""=""),"",IF(NOT(ISNUMBER(MATCH(F2811,'المنتجات'!$A$5:$A$204,0))),"كود المنتج غير معروف",IF(NOT(ISNUMBER(MATCH(E2811,'المحافظات'!$A$5:$A$44,0))),"المنطقة غير معروفة",IF(K2811&lt;0,"الخصم أكبر من قيمة الطلب",IF(I2811&amp;""="","اكتب الحالة","")))))</f>
        <v/>
      </c>
    </row>
    <row r="2812">
      <c r="A2812" s="17" t="n"/>
      <c r="B2812" s="5" t="n"/>
      <c r="C2812" s="5" t="n"/>
      <c r="D2812" s="13" t="n"/>
      <c r="E2812" s="5" t="n"/>
      <c r="F2812" s="5" t="n"/>
      <c r="G2812" s="15" t="n"/>
      <c r="H2812" s="14" t="n"/>
      <c r="I2812" s="5" t="n"/>
      <c r="J2812" s="6">
        <f>IF(AND(B2812&amp;""="",F2812&amp;""=""),"",IFERROR(INDEX('المنتجات'!$B$5:$B$204,MATCH($F2812,'المنتجات'!$A$5:$A$204,0))&amp;"",""))</f>
        <v/>
      </c>
      <c r="K2812" s="18">
        <f>IF(AND(B2812&amp;""="",F2812&amp;""=""),"",IFERROR(INDEX('المنتجات'!$D$5:$D$204,MATCH($F2812,'المنتجات'!$A$5:$A$204,0))*G2812-H2812,0))</f>
        <v/>
      </c>
      <c r="L2812" s="18">
        <f>IF(AND(B2812&amp;""="",F2812&amp;""=""),"",IF(I2812="تم التسليم",IFERROR(INDEX('المحافظات'!$B$5:$B$44,MATCH($E2812,'المحافظات'!$A$5:$A$44,0)),0),0))</f>
        <v/>
      </c>
      <c r="M2812" s="18">
        <f>IF(AND(B2812&amp;""="",F2812&amp;""=""),"",IFERROR(INDEX('المنتجات'!$C$5:$C$204,MATCH($F2812,'المنتجات'!$A$5:$A$204,0))*G2812,0))</f>
        <v/>
      </c>
      <c r="N2812" s="18">
        <f>IF(AND(B2812&amp;""="",F2812&amp;""=""),"",IF(I2812="تم التسليم",IFERROR(INDEX('المحافظات'!$C$5:$C$44,MATCH($E2812,'المحافظات'!$A$5:$A$44,0)),0),IF(I2812="مرتجع",IFERROR(INDEX('المحافظات'!$D$5:$D$44,MATCH($E2812,'المحافظات'!$A$5:$A$44,0)),0),0)))</f>
        <v/>
      </c>
      <c r="O2812" s="18">
        <f>IF(AND(B2812&amp;""="",F2812&amp;""=""),"",IF(I2812="تم التسليم",K2812+L2812-M2812-N2812,IF(I2812="مرتجع",-N2812,IF(I2812="ملغي",0,""))))</f>
        <v/>
      </c>
      <c r="P2812" s="6">
        <f>IF(AND(B2812&amp;""="",F2812&amp;""=""),"",IF(NOT(ISNUMBER(MATCH(F2812,'المنتجات'!$A$5:$A$204,0))),"كود المنتج غير معروف",IF(NOT(ISNUMBER(MATCH(E2812,'المحافظات'!$A$5:$A$44,0))),"المنطقة غير معروفة",IF(K2812&lt;0,"الخصم أكبر من قيمة الطلب",IF(I2812&amp;""="","اكتب الحالة","")))))</f>
        <v/>
      </c>
    </row>
    <row r="2813">
      <c r="A2813" s="17" t="n"/>
      <c r="B2813" s="5" t="n"/>
      <c r="C2813" s="5" t="n"/>
      <c r="D2813" s="13" t="n"/>
      <c r="E2813" s="5" t="n"/>
      <c r="F2813" s="5" t="n"/>
      <c r="G2813" s="15" t="n"/>
      <c r="H2813" s="14" t="n"/>
      <c r="I2813" s="5" t="n"/>
      <c r="J2813" s="6">
        <f>IF(AND(B2813&amp;""="",F2813&amp;""=""),"",IFERROR(INDEX('المنتجات'!$B$5:$B$204,MATCH($F2813,'المنتجات'!$A$5:$A$204,0))&amp;"",""))</f>
        <v/>
      </c>
      <c r="K2813" s="18">
        <f>IF(AND(B2813&amp;""="",F2813&amp;""=""),"",IFERROR(INDEX('المنتجات'!$D$5:$D$204,MATCH($F2813,'المنتجات'!$A$5:$A$204,0))*G2813-H2813,0))</f>
        <v/>
      </c>
      <c r="L2813" s="18">
        <f>IF(AND(B2813&amp;""="",F2813&amp;""=""),"",IF(I2813="تم التسليم",IFERROR(INDEX('المحافظات'!$B$5:$B$44,MATCH($E2813,'المحافظات'!$A$5:$A$44,0)),0),0))</f>
        <v/>
      </c>
      <c r="M2813" s="18">
        <f>IF(AND(B2813&amp;""="",F2813&amp;""=""),"",IFERROR(INDEX('المنتجات'!$C$5:$C$204,MATCH($F2813,'المنتجات'!$A$5:$A$204,0))*G2813,0))</f>
        <v/>
      </c>
      <c r="N2813" s="18">
        <f>IF(AND(B2813&amp;""="",F2813&amp;""=""),"",IF(I2813="تم التسليم",IFERROR(INDEX('المحافظات'!$C$5:$C$44,MATCH($E2813,'المحافظات'!$A$5:$A$44,0)),0),IF(I2813="مرتجع",IFERROR(INDEX('المحافظات'!$D$5:$D$44,MATCH($E2813,'المحافظات'!$A$5:$A$44,0)),0),0)))</f>
        <v/>
      </c>
      <c r="O2813" s="18">
        <f>IF(AND(B2813&amp;""="",F2813&amp;""=""),"",IF(I2813="تم التسليم",K2813+L2813-M2813-N2813,IF(I2813="مرتجع",-N2813,IF(I2813="ملغي",0,""))))</f>
        <v/>
      </c>
      <c r="P2813" s="6">
        <f>IF(AND(B2813&amp;""="",F2813&amp;""=""),"",IF(NOT(ISNUMBER(MATCH(F2813,'المنتجات'!$A$5:$A$204,0))),"كود المنتج غير معروف",IF(NOT(ISNUMBER(MATCH(E2813,'المحافظات'!$A$5:$A$44,0))),"المنطقة غير معروفة",IF(K2813&lt;0,"الخصم أكبر من قيمة الطلب",IF(I2813&amp;""="","اكتب الحالة","")))))</f>
        <v/>
      </c>
    </row>
    <row r="2814">
      <c r="A2814" s="17" t="n"/>
      <c r="B2814" s="5" t="n"/>
      <c r="C2814" s="5" t="n"/>
      <c r="D2814" s="13" t="n"/>
      <c r="E2814" s="5" t="n"/>
      <c r="F2814" s="5" t="n"/>
      <c r="G2814" s="15" t="n"/>
      <c r="H2814" s="14" t="n"/>
      <c r="I2814" s="5" t="n"/>
      <c r="J2814" s="6">
        <f>IF(AND(B2814&amp;""="",F2814&amp;""=""),"",IFERROR(INDEX('المنتجات'!$B$5:$B$204,MATCH($F2814,'المنتجات'!$A$5:$A$204,0))&amp;"",""))</f>
        <v/>
      </c>
      <c r="K2814" s="18">
        <f>IF(AND(B2814&amp;""="",F2814&amp;""=""),"",IFERROR(INDEX('المنتجات'!$D$5:$D$204,MATCH($F2814,'المنتجات'!$A$5:$A$204,0))*G2814-H2814,0))</f>
        <v/>
      </c>
      <c r="L2814" s="18">
        <f>IF(AND(B2814&amp;""="",F2814&amp;""=""),"",IF(I2814="تم التسليم",IFERROR(INDEX('المحافظات'!$B$5:$B$44,MATCH($E2814,'المحافظات'!$A$5:$A$44,0)),0),0))</f>
        <v/>
      </c>
      <c r="M2814" s="18">
        <f>IF(AND(B2814&amp;""="",F2814&amp;""=""),"",IFERROR(INDEX('المنتجات'!$C$5:$C$204,MATCH($F2814,'المنتجات'!$A$5:$A$204,0))*G2814,0))</f>
        <v/>
      </c>
      <c r="N2814" s="18">
        <f>IF(AND(B2814&amp;""="",F2814&amp;""=""),"",IF(I2814="تم التسليم",IFERROR(INDEX('المحافظات'!$C$5:$C$44,MATCH($E2814,'المحافظات'!$A$5:$A$44,0)),0),IF(I2814="مرتجع",IFERROR(INDEX('المحافظات'!$D$5:$D$44,MATCH($E2814,'المحافظات'!$A$5:$A$44,0)),0),0)))</f>
        <v/>
      </c>
      <c r="O2814" s="18">
        <f>IF(AND(B2814&amp;""="",F2814&amp;""=""),"",IF(I2814="تم التسليم",K2814+L2814-M2814-N2814,IF(I2814="مرتجع",-N2814,IF(I2814="ملغي",0,""))))</f>
        <v/>
      </c>
      <c r="P2814" s="6">
        <f>IF(AND(B2814&amp;""="",F2814&amp;""=""),"",IF(NOT(ISNUMBER(MATCH(F2814,'المنتجات'!$A$5:$A$204,0))),"كود المنتج غير معروف",IF(NOT(ISNUMBER(MATCH(E2814,'المحافظات'!$A$5:$A$44,0))),"المنطقة غير معروفة",IF(K2814&lt;0,"الخصم أكبر من قيمة الطلب",IF(I2814&amp;""="","اكتب الحالة","")))))</f>
        <v/>
      </c>
    </row>
    <row r="2815">
      <c r="A2815" s="17" t="n"/>
      <c r="B2815" s="5" t="n"/>
      <c r="C2815" s="5" t="n"/>
      <c r="D2815" s="13" t="n"/>
      <c r="E2815" s="5" t="n"/>
      <c r="F2815" s="5" t="n"/>
      <c r="G2815" s="15" t="n"/>
      <c r="H2815" s="14" t="n"/>
      <c r="I2815" s="5" t="n"/>
      <c r="J2815" s="6">
        <f>IF(AND(B2815&amp;""="",F2815&amp;""=""),"",IFERROR(INDEX('المنتجات'!$B$5:$B$204,MATCH($F2815,'المنتجات'!$A$5:$A$204,0))&amp;"",""))</f>
        <v/>
      </c>
      <c r="K2815" s="18">
        <f>IF(AND(B2815&amp;""="",F2815&amp;""=""),"",IFERROR(INDEX('المنتجات'!$D$5:$D$204,MATCH($F2815,'المنتجات'!$A$5:$A$204,0))*G2815-H2815,0))</f>
        <v/>
      </c>
      <c r="L2815" s="18">
        <f>IF(AND(B2815&amp;""="",F2815&amp;""=""),"",IF(I2815="تم التسليم",IFERROR(INDEX('المحافظات'!$B$5:$B$44,MATCH($E2815,'المحافظات'!$A$5:$A$44,0)),0),0))</f>
        <v/>
      </c>
      <c r="M2815" s="18">
        <f>IF(AND(B2815&amp;""="",F2815&amp;""=""),"",IFERROR(INDEX('المنتجات'!$C$5:$C$204,MATCH($F2815,'المنتجات'!$A$5:$A$204,0))*G2815,0))</f>
        <v/>
      </c>
      <c r="N2815" s="18">
        <f>IF(AND(B2815&amp;""="",F2815&amp;""=""),"",IF(I2815="تم التسليم",IFERROR(INDEX('المحافظات'!$C$5:$C$44,MATCH($E2815,'المحافظات'!$A$5:$A$44,0)),0),IF(I2815="مرتجع",IFERROR(INDEX('المحافظات'!$D$5:$D$44,MATCH($E2815,'المحافظات'!$A$5:$A$44,0)),0),0)))</f>
        <v/>
      </c>
      <c r="O2815" s="18">
        <f>IF(AND(B2815&amp;""="",F2815&amp;""=""),"",IF(I2815="تم التسليم",K2815+L2815-M2815-N2815,IF(I2815="مرتجع",-N2815,IF(I2815="ملغي",0,""))))</f>
        <v/>
      </c>
      <c r="P2815" s="6">
        <f>IF(AND(B2815&amp;""="",F2815&amp;""=""),"",IF(NOT(ISNUMBER(MATCH(F2815,'المنتجات'!$A$5:$A$204,0))),"كود المنتج غير معروف",IF(NOT(ISNUMBER(MATCH(E2815,'المحافظات'!$A$5:$A$44,0))),"المنطقة غير معروفة",IF(K2815&lt;0,"الخصم أكبر من قيمة الطلب",IF(I2815&amp;""="","اكتب الحالة","")))))</f>
        <v/>
      </c>
    </row>
    <row r="2816">
      <c r="A2816" s="17" t="n"/>
      <c r="B2816" s="5" t="n"/>
      <c r="C2816" s="5" t="n"/>
      <c r="D2816" s="13" t="n"/>
      <c r="E2816" s="5" t="n"/>
      <c r="F2816" s="5" t="n"/>
      <c r="G2816" s="15" t="n"/>
      <c r="H2816" s="14" t="n"/>
      <c r="I2816" s="5" t="n"/>
      <c r="J2816" s="6">
        <f>IF(AND(B2816&amp;""="",F2816&amp;""=""),"",IFERROR(INDEX('المنتجات'!$B$5:$B$204,MATCH($F2816,'المنتجات'!$A$5:$A$204,0))&amp;"",""))</f>
        <v/>
      </c>
      <c r="K2816" s="18">
        <f>IF(AND(B2816&amp;""="",F2816&amp;""=""),"",IFERROR(INDEX('المنتجات'!$D$5:$D$204,MATCH($F2816,'المنتجات'!$A$5:$A$204,0))*G2816-H2816,0))</f>
        <v/>
      </c>
      <c r="L2816" s="18">
        <f>IF(AND(B2816&amp;""="",F2816&amp;""=""),"",IF(I2816="تم التسليم",IFERROR(INDEX('المحافظات'!$B$5:$B$44,MATCH($E2816,'المحافظات'!$A$5:$A$44,0)),0),0))</f>
        <v/>
      </c>
      <c r="M2816" s="18">
        <f>IF(AND(B2816&amp;""="",F2816&amp;""=""),"",IFERROR(INDEX('المنتجات'!$C$5:$C$204,MATCH($F2816,'المنتجات'!$A$5:$A$204,0))*G2816,0))</f>
        <v/>
      </c>
      <c r="N2816" s="18">
        <f>IF(AND(B2816&amp;""="",F2816&amp;""=""),"",IF(I2816="تم التسليم",IFERROR(INDEX('المحافظات'!$C$5:$C$44,MATCH($E2816,'المحافظات'!$A$5:$A$44,0)),0),IF(I2816="مرتجع",IFERROR(INDEX('المحافظات'!$D$5:$D$44,MATCH($E2816,'المحافظات'!$A$5:$A$44,0)),0),0)))</f>
        <v/>
      </c>
      <c r="O2816" s="18">
        <f>IF(AND(B2816&amp;""="",F2816&amp;""=""),"",IF(I2816="تم التسليم",K2816+L2816-M2816-N2816,IF(I2816="مرتجع",-N2816,IF(I2816="ملغي",0,""))))</f>
        <v/>
      </c>
      <c r="P2816" s="6">
        <f>IF(AND(B2816&amp;""="",F2816&amp;""=""),"",IF(NOT(ISNUMBER(MATCH(F2816,'المنتجات'!$A$5:$A$204,0))),"كود المنتج غير معروف",IF(NOT(ISNUMBER(MATCH(E2816,'المحافظات'!$A$5:$A$44,0))),"المنطقة غير معروفة",IF(K2816&lt;0,"الخصم أكبر من قيمة الطلب",IF(I2816&amp;""="","اكتب الحالة","")))))</f>
        <v/>
      </c>
    </row>
    <row r="2817">
      <c r="A2817" s="17" t="n"/>
      <c r="B2817" s="5" t="n"/>
      <c r="C2817" s="5" t="n"/>
      <c r="D2817" s="13" t="n"/>
      <c r="E2817" s="5" t="n"/>
      <c r="F2817" s="5" t="n"/>
      <c r="G2817" s="15" t="n"/>
      <c r="H2817" s="14" t="n"/>
      <c r="I2817" s="5" t="n"/>
      <c r="J2817" s="6">
        <f>IF(AND(B2817&amp;""="",F2817&amp;""=""),"",IFERROR(INDEX('المنتجات'!$B$5:$B$204,MATCH($F2817,'المنتجات'!$A$5:$A$204,0))&amp;"",""))</f>
        <v/>
      </c>
      <c r="K2817" s="18">
        <f>IF(AND(B2817&amp;""="",F2817&amp;""=""),"",IFERROR(INDEX('المنتجات'!$D$5:$D$204,MATCH($F2817,'المنتجات'!$A$5:$A$204,0))*G2817-H2817,0))</f>
        <v/>
      </c>
      <c r="L2817" s="18">
        <f>IF(AND(B2817&amp;""="",F2817&amp;""=""),"",IF(I2817="تم التسليم",IFERROR(INDEX('المحافظات'!$B$5:$B$44,MATCH($E2817,'المحافظات'!$A$5:$A$44,0)),0),0))</f>
        <v/>
      </c>
      <c r="M2817" s="18">
        <f>IF(AND(B2817&amp;""="",F2817&amp;""=""),"",IFERROR(INDEX('المنتجات'!$C$5:$C$204,MATCH($F2817,'المنتجات'!$A$5:$A$204,0))*G2817,0))</f>
        <v/>
      </c>
      <c r="N2817" s="18">
        <f>IF(AND(B2817&amp;""="",F2817&amp;""=""),"",IF(I2817="تم التسليم",IFERROR(INDEX('المحافظات'!$C$5:$C$44,MATCH($E2817,'المحافظات'!$A$5:$A$44,0)),0),IF(I2817="مرتجع",IFERROR(INDEX('المحافظات'!$D$5:$D$44,MATCH($E2817,'المحافظات'!$A$5:$A$44,0)),0),0)))</f>
        <v/>
      </c>
      <c r="O2817" s="18">
        <f>IF(AND(B2817&amp;""="",F2817&amp;""=""),"",IF(I2817="تم التسليم",K2817+L2817-M2817-N2817,IF(I2817="مرتجع",-N2817,IF(I2817="ملغي",0,""))))</f>
        <v/>
      </c>
      <c r="P2817" s="6">
        <f>IF(AND(B2817&amp;""="",F2817&amp;""=""),"",IF(NOT(ISNUMBER(MATCH(F2817,'المنتجات'!$A$5:$A$204,0))),"كود المنتج غير معروف",IF(NOT(ISNUMBER(MATCH(E2817,'المحافظات'!$A$5:$A$44,0))),"المنطقة غير معروفة",IF(K2817&lt;0,"الخصم أكبر من قيمة الطلب",IF(I2817&amp;""="","اكتب الحالة","")))))</f>
        <v/>
      </c>
    </row>
    <row r="2818">
      <c r="A2818" s="17" t="n"/>
      <c r="B2818" s="5" t="n"/>
      <c r="C2818" s="5" t="n"/>
      <c r="D2818" s="13" t="n"/>
      <c r="E2818" s="5" t="n"/>
      <c r="F2818" s="5" t="n"/>
      <c r="G2818" s="15" t="n"/>
      <c r="H2818" s="14" t="n"/>
      <c r="I2818" s="5" t="n"/>
      <c r="J2818" s="6">
        <f>IF(AND(B2818&amp;""="",F2818&amp;""=""),"",IFERROR(INDEX('المنتجات'!$B$5:$B$204,MATCH($F2818,'المنتجات'!$A$5:$A$204,0))&amp;"",""))</f>
        <v/>
      </c>
      <c r="K2818" s="18">
        <f>IF(AND(B2818&amp;""="",F2818&amp;""=""),"",IFERROR(INDEX('المنتجات'!$D$5:$D$204,MATCH($F2818,'المنتجات'!$A$5:$A$204,0))*G2818-H2818,0))</f>
        <v/>
      </c>
      <c r="L2818" s="18">
        <f>IF(AND(B2818&amp;""="",F2818&amp;""=""),"",IF(I2818="تم التسليم",IFERROR(INDEX('المحافظات'!$B$5:$B$44,MATCH($E2818,'المحافظات'!$A$5:$A$44,0)),0),0))</f>
        <v/>
      </c>
      <c r="M2818" s="18">
        <f>IF(AND(B2818&amp;""="",F2818&amp;""=""),"",IFERROR(INDEX('المنتجات'!$C$5:$C$204,MATCH($F2818,'المنتجات'!$A$5:$A$204,0))*G2818,0))</f>
        <v/>
      </c>
      <c r="N2818" s="18">
        <f>IF(AND(B2818&amp;""="",F2818&amp;""=""),"",IF(I2818="تم التسليم",IFERROR(INDEX('المحافظات'!$C$5:$C$44,MATCH($E2818,'المحافظات'!$A$5:$A$44,0)),0),IF(I2818="مرتجع",IFERROR(INDEX('المحافظات'!$D$5:$D$44,MATCH($E2818,'المحافظات'!$A$5:$A$44,0)),0),0)))</f>
        <v/>
      </c>
      <c r="O2818" s="18">
        <f>IF(AND(B2818&amp;""="",F2818&amp;""=""),"",IF(I2818="تم التسليم",K2818+L2818-M2818-N2818,IF(I2818="مرتجع",-N2818,IF(I2818="ملغي",0,""))))</f>
        <v/>
      </c>
      <c r="P2818" s="6">
        <f>IF(AND(B2818&amp;""="",F2818&amp;""=""),"",IF(NOT(ISNUMBER(MATCH(F2818,'المنتجات'!$A$5:$A$204,0))),"كود المنتج غير معروف",IF(NOT(ISNUMBER(MATCH(E2818,'المحافظات'!$A$5:$A$44,0))),"المنطقة غير معروفة",IF(K2818&lt;0,"الخصم أكبر من قيمة الطلب",IF(I2818&amp;""="","اكتب الحالة","")))))</f>
        <v/>
      </c>
    </row>
    <row r="2819">
      <c r="A2819" s="17" t="n"/>
      <c r="B2819" s="5" t="n"/>
      <c r="C2819" s="5" t="n"/>
      <c r="D2819" s="13" t="n"/>
      <c r="E2819" s="5" t="n"/>
      <c r="F2819" s="5" t="n"/>
      <c r="G2819" s="15" t="n"/>
      <c r="H2819" s="14" t="n"/>
      <c r="I2819" s="5" t="n"/>
      <c r="J2819" s="6">
        <f>IF(AND(B2819&amp;""="",F2819&amp;""=""),"",IFERROR(INDEX('المنتجات'!$B$5:$B$204,MATCH($F2819,'المنتجات'!$A$5:$A$204,0))&amp;"",""))</f>
        <v/>
      </c>
      <c r="K2819" s="18">
        <f>IF(AND(B2819&amp;""="",F2819&amp;""=""),"",IFERROR(INDEX('المنتجات'!$D$5:$D$204,MATCH($F2819,'المنتجات'!$A$5:$A$204,0))*G2819-H2819,0))</f>
        <v/>
      </c>
      <c r="L2819" s="18">
        <f>IF(AND(B2819&amp;""="",F2819&amp;""=""),"",IF(I2819="تم التسليم",IFERROR(INDEX('المحافظات'!$B$5:$B$44,MATCH($E2819,'المحافظات'!$A$5:$A$44,0)),0),0))</f>
        <v/>
      </c>
      <c r="M2819" s="18">
        <f>IF(AND(B2819&amp;""="",F2819&amp;""=""),"",IFERROR(INDEX('المنتجات'!$C$5:$C$204,MATCH($F2819,'المنتجات'!$A$5:$A$204,0))*G2819,0))</f>
        <v/>
      </c>
      <c r="N2819" s="18">
        <f>IF(AND(B2819&amp;""="",F2819&amp;""=""),"",IF(I2819="تم التسليم",IFERROR(INDEX('المحافظات'!$C$5:$C$44,MATCH($E2819,'المحافظات'!$A$5:$A$44,0)),0),IF(I2819="مرتجع",IFERROR(INDEX('المحافظات'!$D$5:$D$44,MATCH($E2819,'المحافظات'!$A$5:$A$44,0)),0),0)))</f>
        <v/>
      </c>
      <c r="O2819" s="18">
        <f>IF(AND(B2819&amp;""="",F2819&amp;""=""),"",IF(I2819="تم التسليم",K2819+L2819-M2819-N2819,IF(I2819="مرتجع",-N2819,IF(I2819="ملغي",0,""))))</f>
        <v/>
      </c>
      <c r="P2819" s="6">
        <f>IF(AND(B2819&amp;""="",F2819&amp;""=""),"",IF(NOT(ISNUMBER(MATCH(F2819,'المنتجات'!$A$5:$A$204,0))),"كود المنتج غير معروف",IF(NOT(ISNUMBER(MATCH(E2819,'المحافظات'!$A$5:$A$44,0))),"المنطقة غير معروفة",IF(K2819&lt;0,"الخصم أكبر من قيمة الطلب",IF(I2819&amp;""="","اكتب الحالة","")))))</f>
        <v/>
      </c>
    </row>
    <row r="2820">
      <c r="A2820" s="17" t="n"/>
      <c r="B2820" s="5" t="n"/>
      <c r="C2820" s="5" t="n"/>
      <c r="D2820" s="13" t="n"/>
      <c r="E2820" s="5" t="n"/>
      <c r="F2820" s="5" t="n"/>
      <c r="G2820" s="15" t="n"/>
      <c r="H2820" s="14" t="n"/>
      <c r="I2820" s="5" t="n"/>
      <c r="J2820" s="6">
        <f>IF(AND(B2820&amp;""="",F2820&amp;""=""),"",IFERROR(INDEX('المنتجات'!$B$5:$B$204,MATCH($F2820,'المنتجات'!$A$5:$A$204,0))&amp;"",""))</f>
        <v/>
      </c>
      <c r="K2820" s="18">
        <f>IF(AND(B2820&amp;""="",F2820&amp;""=""),"",IFERROR(INDEX('المنتجات'!$D$5:$D$204,MATCH($F2820,'المنتجات'!$A$5:$A$204,0))*G2820-H2820,0))</f>
        <v/>
      </c>
      <c r="L2820" s="18">
        <f>IF(AND(B2820&amp;""="",F2820&amp;""=""),"",IF(I2820="تم التسليم",IFERROR(INDEX('المحافظات'!$B$5:$B$44,MATCH($E2820,'المحافظات'!$A$5:$A$44,0)),0),0))</f>
        <v/>
      </c>
      <c r="M2820" s="18">
        <f>IF(AND(B2820&amp;""="",F2820&amp;""=""),"",IFERROR(INDEX('المنتجات'!$C$5:$C$204,MATCH($F2820,'المنتجات'!$A$5:$A$204,0))*G2820,0))</f>
        <v/>
      </c>
      <c r="N2820" s="18">
        <f>IF(AND(B2820&amp;""="",F2820&amp;""=""),"",IF(I2820="تم التسليم",IFERROR(INDEX('المحافظات'!$C$5:$C$44,MATCH($E2820,'المحافظات'!$A$5:$A$44,0)),0),IF(I2820="مرتجع",IFERROR(INDEX('المحافظات'!$D$5:$D$44,MATCH($E2820,'المحافظات'!$A$5:$A$44,0)),0),0)))</f>
        <v/>
      </c>
      <c r="O2820" s="18">
        <f>IF(AND(B2820&amp;""="",F2820&amp;""=""),"",IF(I2820="تم التسليم",K2820+L2820-M2820-N2820,IF(I2820="مرتجع",-N2820,IF(I2820="ملغي",0,""))))</f>
        <v/>
      </c>
      <c r="P2820" s="6">
        <f>IF(AND(B2820&amp;""="",F2820&amp;""=""),"",IF(NOT(ISNUMBER(MATCH(F2820,'المنتجات'!$A$5:$A$204,0))),"كود المنتج غير معروف",IF(NOT(ISNUMBER(MATCH(E2820,'المحافظات'!$A$5:$A$44,0))),"المنطقة غير معروفة",IF(K2820&lt;0,"الخصم أكبر من قيمة الطلب",IF(I2820&amp;""="","اكتب الحالة","")))))</f>
        <v/>
      </c>
    </row>
    <row r="2821">
      <c r="A2821" s="17" t="n"/>
      <c r="B2821" s="5" t="n"/>
      <c r="C2821" s="5" t="n"/>
      <c r="D2821" s="13" t="n"/>
      <c r="E2821" s="5" t="n"/>
      <c r="F2821" s="5" t="n"/>
      <c r="G2821" s="15" t="n"/>
      <c r="H2821" s="14" t="n"/>
      <c r="I2821" s="5" t="n"/>
      <c r="J2821" s="6">
        <f>IF(AND(B2821&amp;""="",F2821&amp;""=""),"",IFERROR(INDEX('المنتجات'!$B$5:$B$204,MATCH($F2821,'المنتجات'!$A$5:$A$204,0))&amp;"",""))</f>
        <v/>
      </c>
      <c r="K2821" s="18">
        <f>IF(AND(B2821&amp;""="",F2821&amp;""=""),"",IFERROR(INDEX('المنتجات'!$D$5:$D$204,MATCH($F2821,'المنتجات'!$A$5:$A$204,0))*G2821-H2821,0))</f>
        <v/>
      </c>
      <c r="L2821" s="18">
        <f>IF(AND(B2821&amp;""="",F2821&amp;""=""),"",IF(I2821="تم التسليم",IFERROR(INDEX('المحافظات'!$B$5:$B$44,MATCH($E2821,'المحافظات'!$A$5:$A$44,0)),0),0))</f>
        <v/>
      </c>
      <c r="M2821" s="18">
        <f>IF(AND(B2821&amp;""="",F2821&amp;""=""),"",IFERROR(INDEX('المنتجات'!$C$5:$C$204,MATCH($F2821,'المنتجات'!$A$5:$A$204,0))*G2821,0))</f>
        <v/>
      </c>
      <c r="N2821" s="18">
        <f>IF(AND(B2821&amp;""="",F2821&amp;""=""),"",IF(I2821="تم التسليم",IFERROR(INDEX('المحافظات'!$C$5:$C$44,MATCH($E2821,'المحافظات'!$A$5:$A$44,0)),0),IF(I2821="مرتجع",IFERROR(INDEX('المحافظات'!$D$5:$D$44,MATCH($E2821,'المحافظات'!$A$5:$A$44,0)),0),0)))</f>
        <v/>
      </c>
      <c r="O2821" s="18">
        <f>IF(AND(B2821&amp;""="",F2821&amp;""=""),"",IF(I2821="تم التسليم",K2821+L2821-M2821-N2821,IF(I2821="مرتجع",-N2821,IF(I2821="ملغي",0,""))))</f>
        <v/>
      </c>
      <c r="P2821" s="6">
        <f>IF(AND(B2821&amp;""="",F2821&amp;""=""),"",IF(NOT(ISNUMBER(MATCH(F2821,'المنتجات'!$A$5:$A$204,0))),"كود المنتج غير معروف",IF(NOT(ISNUMBER(MATCH(E2821,'المحافظات'!$A$5:$A$44,0))),"المنطقة غير معروفة",IF(K2821&lt;0,"الخصم أكبر من قيمة الطلب",IF(I2821&amp;""="","اكتب الحالة","")))))</f>
        <v/>
      </c>
    </row>
    <row r="2822">
      <c r="A2822" s="17" t="n"/>
      <c r="B2822" s="5" t="n"/>
      <c r="C2822" s="5" t="n"/>
      <c r="D2822" s="13" t="n"/>
      <c r="E2822" s="5" t="n"/>
      <c r="F2822" s="5" t="n"/>
      <c r="G2822" s="15" t="n"/>
      <c r="H2822" s="14" t="n"/>
      <c r="I2822" s="5" t="n"/>
      <c r="J2822" s="6">
        <f>IF(AND(B2822&amp;""="",F2822&amp;""=""),"",IFERROR(INDEX('المنتجات'!$B$5:$B$204,MATCH($F2822,'المنتجات'!$A$5:$A$204,0))&amp;"",""))</f>
        <v/>
      </c>
      <c r="K2822" s="18">
        <f>IF(AND(B2822&amp;""="",F2822&amp;""=""),"",IFERROR(INDEX('المنتجات'!$D$5:$D$204,MATCH($F2822,'المنتجات'!$A$5:$A$204,0))*G2822-H2822,0))</f>
        <v/>
      </c>
      <c r="L2822" s="18">
        <f>IF(AND(B2822&amp;""="",F2822&amp;""=""),"",IF(I2822="تم التسليم",IFERROR(INDEX('المحافظات'!$B$5:$B$44,MATCH($E2822,'المحافظات'!$A$5:$A$44,0)),0),0))</f>
        <v/>
      </c>
      <c r="M2822" s="18">
        <f>IF(AND(B2822&amp;""="",F2822&amp;""=""),"",IFERROR(INDEX('المنتجات'!$C$5:$C$204,MATCH($F2822,'المنتجات'!$A$5:$A$204,0))*G2822,0))</f>
        <v/>
      </c>
      <c r="N2822" s="18">
        <f>IF(AND(B2822&amp;""="",F2822&amp;""=""),"",IF(I2822="تم التسليم",IFERROR(INDEX('المحافظات'!$C$5:$C$44,MATCH($E2822,'المحافظات'!$A$5:$A$44,0)),0),IF(I2822="مرتجع",IFERROR(INDEX('المحافظات'!$D$5:$D$44,MATCH($E2822,'المحافظات'!$A$5:$A$44,0)),0),0)))</f>
        <v/>
      </c>
      <c r="O2822" s="18">
        <f>IF(AND(B2822&amp;""="",F2822&amp;""=""),"",IF(I2822="تم التسليم",K2822+L2822-M2822-N2822,IF(I2822="مرتجع",-N2822,IF(I2822="ملغي",0,""))))</f>
        <v/>
      </c>
      <c r="P2822" s="6">
        <f>IF(AND(B2822&amp;""="",F2822&amp;""=""),"",IF(NOT(ISNUMBER(MATCH(F2822,'المنتجات'!$A$5:$A$204,0))),"كود المنتج غير معروف",IF(NOT(ISNUMBER(MATCH(E2822,'المحافظات'!$A$5:$A$44,0))),"المنطقة غير معروفة",IF(K2822&lt;0,"الخصم أكبر من قيمة الطلب",IF(I2822&amp;""="","اكتب الحالة","")))))</f>
        <v/>
      </c>
    </row>
    <row r="2823">
      <c r="A2823" s="17" t="n"/>
      <c r="B2823" s="5" t="n"/>
      <c r="C2823" s="5" t="n"/>
      <c r="D2823" s="13" t="n"/>
      <c r="E2823" s="5" t="n"/>
      <c r="F2823" s="5" t="n"/>
      <c r="G2823" s="15" t="n"/>
      <c r="H2823" s="14" t="n"/>
      <c r="I2823" s="5" t="n"/>
      <c r="J2823" s="6">
        <f>IF(AND(B2823&amp;""="",F2823&amp;""=""),"",IFERROR(INDEX('المنتجات'!$B$5:$B$204,MATCH($F2823,'المنتجات'!$A$5:$A$204,0))&amp;"",""))</f>
        <v/>
      </c>
      <c r="K2823" s="18">
        <f>IF(AND(B2823&amp;""="",F2823&amp;""=""),"",IFERROR(INDEX('المنتجات'!$D$5:$D$204,MATCH($F2823,'المنتجات'!$A$5:$A$204,0))*G2823-H2823,0))</f>
        <v/>
      </c>
      <c r="L2823" s="18">
        <f>IF(AND(B2823&amp;""="",F2823&amp;""=""),"",IF(I2823="تم التسليم",IFERROR(INDEX('المحافظات'!$B$5:$B$44,MATCH($E2823,'المحافظات'!$A$5:$A$44,0)),0),0))</f>
        <v/>
      </c>
      <c r="M2823" s="18">
        <f>IF(AND(B2823&amp;""="",F2823&amp;""=""),"",IFERROR(INDEX('المنتجات'!$C$5:$C$204,MATCH($F2823,'المنتجات'!$A$5:$A$204,0))*G2823,0))</f>
        <v/>
      </c>
      <c r="N2823" s="18">
        <f>IF(AND(B2823&amp;""="",F2823&amp;""=""),"",IF(I2823="تم التسليم",IFERROR(INDEX('المحافظات'!$C$5:$C$44,MATCH($E2823,'المحافظات'!$A$5:$A$44,0)),0),IF(I2823="مرتجع",IFERROR(INDEX('المحافظات'!$D$5:$D$44,MATCH($E2823,'المحافظات'!$A$5:$A$44,0)),0),0)))</f>
        <v/>
      </c>
      <c r="O2823" s="18">
        <f>IF(AND(B2823&amp;""="",F2823&amp;""=""),"",IF(I2823="تم التسليم",K2823+L2823-M2823-N2823,IF(I2823="مرتجع",-N2823,IF(I2823="ملغي",0,""))))</f>
        <v/>
      </c>
      <c r="P2823" s="6">
        <f>IF(AND(B2823&amp;""="",F2823&amp;""=""),"",IF(NOT(ISNUMBER(MATCH(F2823,'المنتجات'!$A$5:$A$204,0))),"كود المنتج غير معروف",IF(NOT(ISNUMBER(MATCH(E2823,'المحافظات'!$A$5:$A$44,0))),"المنطقة غير معروفة",IF(K2823&lt;0,"الخصم أكبر من قيمة الطلب",IF(I2823&amp;""="","اكتب الحالة","")))))</f>
        <v/>
      </c>
    </row>
    <row r="2824">
      <c r="A2824" s="17" t="n"/>
      <c r="B2824" s="5" t="n"/>
      <c r="C2824" s="5" t="n"/>
      <c r="D2824" s="13" t="n"/>
      <c r="E2824" s="5" t="n"/>
      <c r="F2824" s="5" t="n"/>
      <c r="G2824" s="15" t="n"/>
      <c r="H2824" s="14" t="n"/>
      <c r="I2824" s="5" t="n"/>
      <c r="J2824" s="6">
        <f>IF(AND(B2824&amp;""="",F2824&amp;""=""),"",IFERROR(INDEX('المنتجات'!$B$5:$B$204,MATCH($F2824,'المنتجات'!$A$5:$A$204,0))&amp;"",""))</f>
        <v/>
      </c>
      <c r="K2824" s="18">
        <f>IF(AND(B2824&amp;""="",F2824&amp;""=""),"",IFERROR(INDEX('المنتجات'!$D$5:$D$204,MATCH($F2824,'المنتجات'!$A$5:$A$204,0))*G2824-H2824,0))</f>
        <v/>
      </c>
      <c r="L2824" s="18">
        <f>IF(AND(B2824&amp;""="",F2824&amp;""=""),"",IF(I2824="تم التسليم",IFERROR(INDEX('المحافظات'!$B$5:$B$44,MATCH($E2824,'المحافظات'!$A$5:$A$44,0)),0),0))</f>
        <v/>
      </c>
      <c r="M2824" s="18">
        <f>IF(AND(B2824&amp;""="",F2824&amp;""=""),"",IFERROR(INDEX('المنتجات'!$C$5:$C$204,MATCH($F2824,'المنتجات'!$A$5:$A$204,0))*G2824,0))</f>
        <v/>
      </c>
      <c r="N2824" s="18">
        <f>IF(AND(B2824&amp;""="",F2824&amp;""=""),"",IF(I2824="تم التسليم",IFERROR(INDEX('المحافظات'!$C$5:$C$44,MATCH($E2824,'المحافظات'!$A$5:$A$44,0)),0),IF(I2824="مرتجع",IFERROR(INDEX('المحافظات'!$D$5:$D$44,MATCH($E2824,'المحافظات'!$A$5:$A$44,0)),0),0)))</f>
        <v/>
      </c>
      <c r="O2824" s="18">
        <f>IF(AND(B2824&amp;""="",F2824&amp;""=""),"",IF(I2824="تم التسليم",K2824+L2824-M2824-N2824,IF(I2824="مرتجع",-N2824,IF(I2824="ملغي",0,""))))</f>
        <v/>
      </c>
      <c r="P2824" s="6">
        <f>IF(AND(B2824&amp;""="",F2824&amp;""=""),"",IF(NOT(ISNUMBER(MATCH(F2824,'المنتجات'!$A$5:$A$204,0))),"كود المنتج غير معروف",IF(NOT(ISNUMBER(MATCH(E2824,'المحافظات'!$A$5:$A$44,0))),"المنطقة غير معروفة",IF(K2824&lt;0,"الخصم أكبر من قيمة الطلب",IF(I2824&amp;""="","اكتب الحالة","")))))</f>
        <v/>
      </c>
    </row>
    <row r="2825">
      <c r="A2825" s="17" t="n"/>
      <c r="B2825" s="5" t="n"/>
      <c r="C2825" s="5" t="n"/>
      <c r="D2825" s="13" t="n"/>
      <c r="E2825" s="5" t="n"/>
      <c r="F2825" s="5" t="n"/>
      <c r="G2825" s="15" t="n"/>
      <c r="H2825" s="14" t="n"/>
      <c r="I2825" s="5" t="n"/>
      <c r="J2825" s="6">
        <f>IF(AND(B2825&amp;""="",F2825&amp;""=""),"",IFERROR(INDEX('المنتجات'!$B$5:$B$204,MATCH($F2825,'المنتجات'!$A$5:$A$204,0))&amp;"",""))</f>
        <v/>
      </c>
      <c r="K2825" s="18">
        <f>IF(AND(B2825&amp;""="",F2825&amp;""=""),"",IFERROR(INDEX('المنتجات'!$D$5:$D$204,MATCH($F2825,'المنتجات'!$A$5:$A$204,0))*G2825-H2825,0))</f>
        <v/>
      </c>
      <c r="L2825" s="18">
        <f>IF(AND(B2825&amp;""="",F2825&amp;""=""),"",IF(I2825="تم التسليم",IFERROR(INDEX('المحافظات'!$B$5:$B$44,MATCH($E2825,'المحافظات'!$A$5:$A$44,0)),0),0))</f>
        <v/>
      </c>
      <c r="M2825" s="18">
        <f>IF(AND(B2825&amp;""="",F2825&amp;""=""),"",IFERROR(INDEX('المنتجات'!$C$5:$C$204,MATCH($F2825,'المنتجات'!$A$5:$A$204,0))*G2825,0))</f>
        <v/>
      </c>
      <c r="N2825" s="18">
        <f>IF(AND(B2825&amp;""="",F2825&amp;""=""),"",IF(I2825="تم التسليم",IFERROR(INDEX('المحافظات'!$C$5:$C$44,MATCH($E2825,'المحافظات'!$A$5:$A$44,0)),0),IF(I2825="مرتجع",IFERROR(INDEX('المحافظات'!$D$5:$D$44,MATCH($E2825,'المحافظات'!$A$5:$A$44,0)),0),0)))</f>
        <v/>
      </c>
      <c r="O2825" s="18">
        <f>IF(AND(B2825&amp;""="",F2825&amp;""=""),"",IF(I2825="تم التسليم",K2825+L2825-M2825-N2825,IF(I2825="مرتجع",-N2825,IF(I2825="ملغي",0,""))))</f>
        <v/>
      </c>
      <c r="P2825" s="6">
        <f>IF(AND(B2825&amp;""="",F2825&amp;""=""),"",IF(NOT(ISNUMBER(MATCH(F2825,'المنتجات'!$A$5:$A$204,0))),"كود المنتج غير معروف",IF(NOT(ISNUMBER(MATCH(E2825,'المحافظات'!$A$5:$A$44,0))),"المنطقة غير معروفة",IF(K2825&lt;0,"الخصم أكبر من قيمة الطلب",IF(I2825&amp;""="","اكتب الحالة","")))))</f>
        <v/>
      </c>
    </row>
    <row r="2826">
      <c r="A2826" s="17" t="n"/>
      <c r="B2826" s="5" t="n"/>
      <c r="C2826" s="5" t="n"/>
      <c r="D2826" s="13" t="n"/>
      <c r="E2826" s="5" t="n"/>
      <c r="F2826" s="5" t="n"/>
      <c r="G2826" s="15" t="n"/>
      <c r="H2826" s="14" t="n"/>
      <c r="I2826" s="5" t="n"/>
      <c r="J2826" s="6">
        <f>IF(AND(B2826&amp;""="",F2826&amp;""=""),"",IFERROR(INDEX('المنتجات'!$B$5:$B$204,MATCH($F2826,'المنتجات'!$A$5:$A$204,0))&amp;"",""))</f>
        <v/>
      </c>
      <c r="K2826" s="18">
        <f>IF(AND(B2826&amp;""="",F2826&amp;""=""),"",IFERROR(INDEX('المنتجات'!$D$5:$D$204,MATCH($F2826,'المنتجات'!$A$5:$A$204,0))*G2826-H2826,0))</f>
        <v/>
      </c>
      <c r="L2826" s="18">
        <f>IF(AND(B2826&amp;""="",F2826&amp;""=""),"",IF(I2826="تم التسليم",IFERROR(INDEX('المحافظات'!$B$5:$B$44,MATCH($E2826,'المحافظات'!$A$5:$A$44,0)),0),0))</f>
        <v/>
      </c>
      <c r="M2826" s="18">
        <f>IF(AND(B2826&amp;""="",F2826&amp;""=""),"",IFERROR(INDEX('المنتجات'!$C$5:$C$204,MATCH($F2826,'المنتجات'!$A$5:$A$204,0))*G2826,0))</f>
        <v/>
      </c>
      <c r="N2826" s="18">
        <f>IF(AND(B2826&amp;""="",F2826&amp;""=""),"",IF(I2826="تم التسليم",IFERROR(INDEX('المحافظات'!$C$5:$C$44,MATCH($E2826,'المحافظات'!$A$5:$A$44,0)),0),IF(I2826="مرتجع",IFERROR(INDEX('المحافظات'!$D$5:$D$44,MATCH($E2826,'المحافظات'!$A$5:$A$44,0)),0),0)))</f>
        <v/>
      </c>
      <c r="O2826" s="18">
        <f>IF(AND(B2826&amp;""="",F2826&amp;""=""),"",IF(I2826="تم التسليم",K2826+L2826-M2826-N2826,IF(I2826="مرتجع",-N2826,IF(I2826="ملغي",0,""))))</f>
        <v/>
      </c>
      <c r="P2826" s="6">
        <f>IF(AND(B2826&amp;""="",F2826&amp;""=""),"",IF(NOT(ISNUMBER(MATCH(F2826,'المنتجات'!$A$5:$A$204,0))),"كود المنتج غير معروف",IF(NOT(ISNUMBER(MATCH(E2826,'المحافظات'!$A$5:$A$44,0))),"المنطقة غير معروفة",IF(K2826&lt;0,"الخصم أكبر من قيمة الطلب",IF(I2826&amp;""="","اكتب الحالة","")))))</f>
        <v/>
      </c>
    </row>
    <row r="2827">
      <c r="A2827" s="17" t="n"/>
      <c r="B2827" s="5" t="n"/>
      <c r="C2827" s="5" t="n"/>
      <c r="D2827" s="13" t="n"/>
      <c r="E2827" s="5" t="n"/>
      <c r="F2827" s="5" t="n"/>
      <c r="G2827" s="15" t="n"/>
      <c r="H2827" s="14" t="n"/>
      <c r="I2827" s="5" t="n"/>
      <c r="J2827" s="6">
        <f>IF(AND(B2827&amp;""="",F2827&amp;""=""),"",IFERROR(INDEX('المنتجات'!$B$5:$B$204,MATCH($F2827,'المنتجات'!$A$5:$A$204,0))&amp;"",""))</f>
        <v/>
      </c>
      <c r="K2827" s="18">
        <f>IF(AND(B2827&amp;""="",F2827&amp;""=""),"",IFERROR(INDEX('المنتجات'!$D$5:$D$204,MATCH($F2827,'المنتجات'!$A$5:$A$204,0))*G2827-H2827,0))</f>
        <v/>
      </c>
      <c r="L2827" s="18">
        <f>IF(AND(B2827&amp;""="",F2827&amp;""=""),"",IF(I2827="تم التسليم",IFERROR(INDEX('المحافظات'!$B$5:$B$44,MATCH($E2827,'المحافظات'!$A$5:$A$44,0)),0),0))</f>
        <v/>
      </c>
      <c r="M2827" s="18">
        <f>IF(AND(B2827&amp;""="",F2827&amp;""=""),"",IFERROR(INDEX('المنتجات'!$C$5:$C$204,MATCH($F2827,'المنتجات'!$A$5:$A$204,0))*G2827,0))</f>
        <v/>
      </c>
      <c r="N2827" s="18">
        <f>IF(AND(B2827&amp;""="",F2827&amp;""=""),"",IF(I2827="تم التسليم",IFERROR(INDEX('المحافظات'!$C$5:$C$44,MATCH($E2827,'المحافظات'!$A$5:$A$44,0)),0),IF(I2827="مرتجع",IFERROR(INDEX('المحافظات'!$D$5:$D$44,MATCH($E2827,'المحافظات'!$A$5:$A$44,0)),0),0)))</f>
        <v/>
      </c>
      <c r="O2827" s="18">
        <f>IF(AND(B2827&amp;""="",F2827&amp;""=""),"",IF(I2827="تم التسليم",K2827+L2827-M2827-N2827,IF(I2827="مرتجع",-N2827,IF(I2827="ملغي",0,""))))</f>
        <v/>
      </c>
      <c r="P2827" s="6">
        <f>IF(AND(B2827&amp;""="",F2827&amp;""=""),"",IF(NOT(ISNUMBER(MATCH(F2827,'المنتجات'!$A$5:$A$204,0))),"كود المنتج غير معروف",IF(NOT(ISNUMBER(MATCH(E2827,'المحافظات'!$A$5:$A$44,0))),"المنطقة غير معروفة",IF(K2827&lt;0,"الخصم أكبر من قيمة الطلب",IF(I2827&amp;""="","اكتب الحالة","")))))</f>
        <v/>
      </c>
    </row>
    <row r="2828">
      <c r="A2828" s="17" t="n"/>
      <c r="B2828" s="5" t="n"/>
      <c r="C2828" s="5" t="n"/>
      <c r="D2828" s="13" t="n"/>
      <c r="E2828" s="5" t="n"/>
      <c r="F2828" s="5" t="n"/>
      <c r="G2828" s="15" t="n"/>
      <c r="H2828" s="14" t="n"/>
      <c r="I2828" s="5" t="n"/>
      <c r="J2828" s="6">
        <f>IF(AND(B2828&amp;""="",F2828&amp;""=""),"",IFERROR(INDEX('المنتجات'!$B$5:$B$204,MATCH($F2828,'المنتجات'!$A$5:$A$204,0))&amp;"",""))</f>
        <v/>
      </c>
      <c r="K2828" s="18">
        <f>IF(AND(B2828&amp;""="",F2828&amp;""=""),"",IFERROR(INDEX('المنتجات'!$D$5:$D$204,MATCH($F2828,'المنتجات'!$A$5:$A$204,0))*G2828-H2828,0))</f>
        <v/>
      </c>
      <c r="L2828" s="18">
        <f>IF(AND(B2828&amp;""="",F2828&amp;""=""),"",IF(I2828="تم التسليم",IFERROR(INDEX('المحافظات'!$B$5:$B$44,MATCH($E2828,'المحافظات'!$A$5:$A$44,0)),0),0))</f>
        <v/>
      </c>
      <c r="M2828" s="18">
        <f>IF(AND(B2828&amp;""="",F2828&amp;""=""),"",IFERROR(INDEX('المنتجات'!$C$5:$C$204,MATCH($F2828,'المنتجات'!$A$5:$A$204,0))*G2828,0))</f>
        <v/>
      </c>
      <c r="N2828" s="18">
        <f>IF(AND(B2828&amp;""="",F2828&amp;""=""),"",IF(I2828="تم التسليم",IFERROR(INDEX('المحافظات'!$C$5:$C$44,MATCH($E2828,'المحافظات'!$A$5:$A$44,0)),0),IF(I2828="مرتجع",IFERROR(INDEX('المحافظات'!$D$5:$D$44,MATCH($E2828,'المحافظات'!$A$5:$A$44,0)),0),0)))</f>
        <v/>
      </c>
      <c r="O2828" s="18">
        <f>IF(AND(B2828&amp;""="",F2828&amp;""=""),"",IF(I2828="تم التسليم",K2828+L2828-M2828-N2828,IF(I2828="مرتجع",-N2828,IF(I2828="ملغي",0,""))))</f>
        <v/>
      </c>
      <c r="P2828" s="6">
        <f>IF(AND(B2828&amp;""="",F2828&amp;""=""),"",IF(NOT(ISNUMBER(MATCH(F2828,'المنتجات'!$A$5:$A$204,0))),"كود المنتج غير معروف",IF(NOT(ISNUMBER(MATCH(E2828,'المحافظات'!$A$5:$A$44,0))),"المنطقة غير معروفة",IF(K2828&lt;0,"الخصم أكبر من قيمة الطلب",IF(I2828&amp;""="","اكتب الحالة","")))))</f>
        <v/>
      </c>
    </row>
    <row r="2829">
      <c r="A2829" s="17" t="n"/>
      <c r="B2829" s="5" t="n"/>
      <c r="C2829" s="5" t="n"/>
      <c r="D2829" s="13" t="n"/>
      <c r="E2829" s="5" t="n"/>
      <c r="F2829" s="5" t="n"/>
      <c r="G2829" s="15" t="n"/>
      <c r="H2829" s="14" t="n"/>
      <c r="I2829" s="5" t="n"/>
      <c r="J2829" s="6">
        <f>IF(AND(B2829&amp;""="",F2829&amp;""=""),"",IFERROR(INDEX('المنتجات'!$B$5:$B$204,MATCH($F2829,'المنتجات'!$A$5:$A$204,0))&amp;"",""))</f>
        <v/>
      </c>
      <c r="K2829" s="18">
        <f>IF(AND(B2829&amp;""="",F2829&amp;""=""),"",IFERROR(INDEX('المنتجات'!$D$5:$D$204,MATCH($F2829,'المنتجات'!$A$5:$A$204,0))*G2829-H2829,0))</f>
        <v/>
      </c>
      <c r="L2829" s="18">
        <f>IF(AND(B2829&amp;""="",F2829&amp;""=""),"",IF(I2829="تم التسليم",IFERROR(INDEX('المحافظات'!$B$5:$B$44,MATCH($E2829,'المحافظات'!$A$5:$A$44,0)),0),0))</f>
        <v/>
      </c>
      <c r="M2829" s="18">
        <f>IF(AND(B2829&amp;""="",F2829&amp;""=""),"",IFERROR(INDEX('المنتجات'!$C$5:$C$204,MATCH($F2829,'المنتجات'!$A$5:$A$204,0))*G2829,0))</f>
        <v/>
      </c>
      <c r="N2829" s="18">
        <f>IF(AND(B2829&amp;""="",F2829&amp;""=""),"",IF(I2829="تم التسليم",IFERROR(INDEX('المحافظات'!$C$5:$C$44,MATCH($E2829,'المحافظات'!$A$5:$A$44,0)),0),IF(I2829="مرتجع",IFERROR(INDEX('المحافظات'!$D$5:$D$44,MATCH($E2829,'المحافظات'!$A$5:$A$44,0)),0),0)))</f>
        <v/>
      </c>
      <c r="O2829" s="18">
        <f>IF(AND(B2829&amp;""="",F2829&amp;""=""),"",IF(I2829="تم التسليم",K2829+L2829-M2829-N2829,IF(I2829="مرتجع",-N2829,IF(I2829="ملغي",0,""))))</f>
        <v/>
      </c>
      <c r="P2829" s="6">
        <f>IF(AND(B2829&amp;""="",F2829&amp;""=""),"",IF(NOT(ISNUMBER(MATCH(F2829,'المنتجات'!$A$5:$A$204,0))),"كود المنتج غير معروف",IF(NOT(ISNUMBER(MATCH(E2829,'المحافظات'!$A$5:$A$44,0))),"المنطقة غير معروفة",IF(K2829&lt;0,"الخصم أكبر من قيمة الطلب",IF(I2829&amp;""="","اكتب الحالة","")))))</f>
        <v/>
      </c>
    </row>
    <row r="2830">
      <c r="A2830" s="17" t="n"/>
      <c r="B2830" s="5" t="n"/>
      <c r="C2830" s="5" t="n"/>
      <c r="D2830" s="13" t="n"/>
      <c r="E2830" s="5" t="n"/>
      <c r="F2830" s="5" t="n"/>
      <c r="G2830" s="15" t="n"/>
      <c r="H2830" s="14" t="n"/>
      <c r="I2830" s="5" t="n"/>
      <c r="J2830" s="6">
        <f>IF(AND(B2830&amp;""="",F2830&amp;""=""),"",IFERROR(INDEX('المنتجات'!$B$5:$B$204,MATCH($F2830,'المنتجات'!$A$5:$A$204,0))&amp;"",""))</f>
        <v/>
      </c>
      <c r="K2830" s="18">
        <f>IF(AND(B2830&amp;""="",F2830&amp;""=""),"",IFERROR(INDEX('المنتجات'!$D$5:$D$204,MATCH($F2830,'المنتجات'!$A$5:$A$204,0))*G2830-H2830,0))</f>
        <v/>
      </c>
      <c r="L2830" s="18">
        <f>IF(AND(B2830&amp;""="",F2830&amp;""=""),"",IF(I2830="تم التسليم",IFERROR(INDEX('المحافظات'!$B$5:$B$44,MATCH($E2830,'المحافظات'!$A$5:$A$44,0)),0),0))</f>
        <v/>
      </c>
      <c r="M2830" s="18">
        <f>IF(AND(B2830&amp;""="",F2830&amp;""=""),"",IFERROR(INDEX('المنتجات'!$C$5:$C$204,MATCH($F2830,'المنتجات'!$A$5:$A$204,0))*G2830,0))</f>
        <v/>
      </c>
      <c r="N2830" s="18">
        <f>IF(AND(B2830&amp;""="",F2830&amp;""=""),"",IF(I2830="تم التسليم",IFERROR(INDEX('المحافظات'!$C$5:$C$44,MATCH($E2830,'المحافظات'!$A$5:$A$44,0)),0),IF(I2830="مرتجع",IFERROR(INDEX('المحافظات'!$D$5:$D$44,MATCH($E2830,'المحافظات'!$A$5:$A$44,0)),0),0)))</f>
        <v/>
      </c>
      <c r="O2830" s="18">
        <f>IF(AND(B2830&amp;""="",F2830&amp;""=""),"",IF(I2830="تم التسليم",K2830+L2830-M2830-N2830,IF(I2830="مرتجع",-N2830,IF(I2830="ملغي",0,""))))</f>
        <v/>
      </c>
      <c r="P2830" s="6">
        <f>IF(AND(B2830&amp;""="",F2830&amp;""=""),"",IF(NOT(ISNUMBER(MATCH(F2830,'المنتجات'!$A$5:$A$204,0))),"كود المنتج غير معروف",IF(NOT(ISNUMBER(MATCH(E2830,'المحافظات'!$A$5:$A$44,0))),"المنطقة غير معروفة",IF(K2830&lt;0,"الخصم أكبر من قيمة الطلب",IF(I2830&amp;""="","اكتب الحالة","")))))</f>
        <v/>
      </c>
    </row>
    <row r="2831">
      <c r="A2831" s="17" t="n"/>
      <c r="B2831" s="5" t="n"/>
      <c r="C2831" s="5" t="n"/>
      <c r="D2831" s="13" t="n"/>
      <c r="E2831" s="5" t="n"/>
      <c r="F2831" s="5" t="n"/>
      <c r="G2831" s="15" t="n"/>
      <c r="H2831" s="14" t="n"/>
      <c r="I2831" s="5" t="n"/>
      <c r="J2831" s="6">
        <f>IF(AND(B2831&amp;""="",F2831&amp;""=""),"",IFERROR(INDEX('المنتجات'!$B$5:$B$204,MATCH($F2831,'المنتجات'!$A$5:$A$204,0))&amp;"",""))</f>
        <v/>
      </c>
      <c r="K2831" s="18">
        <f>IF(AND(B2831&amp;""="",F2831&amp;""=""),"",IFERROR(INDEX('المنتجات'!$D$5:$D$204,MATCH($F2831,'المنتجات'!$A$5:$A$204,0))*G2831-H2831,0))</f>
        <v/>
      </c>
      <c r="L2831" s="18">
        <f>IF(AND(B2831&amp;""="",F2831&amp;""=""),"",IF(I2831="تم التسليم",IFERROR(INDEX('المحافظات'!$B$5:$B$44,MATCH($E2831,'المحافظات'!$A$5:$A$44,0)),0),0))</f>
        <v/>
      </c>
      <c r="M2831" s="18">
        <f>IF(AND(B2831&amp;""="",F2831&amp;""=""),"",IFERROR(INDEX('المنتجات'!$C$5:$C$204,MATCH($F2831,'المنتجات'!$A$5:$A$204,0))*G2831,0))</f>
        <v/>
      </c>
      <c r="N2831" s="18">
        <f>IF(AND(B2831&amp;""="",F2831&amp;""=""),"",IF(I2831="تم التسليم",IFERROR(INDEX('المحافظات'!$C$5:$C$44,MATCH($E2831,'المحافظات'!$A$5:$A$44,0)),0),IF(I2831="مرتجع",IFERROR(INDEX('المحافظات'!$D$5:$D$44,MATCH($E2831,'المحافظات'!$A$5:$A$44,0)),0),0)))</f>
        <v/>
      </c>
      <c r="O2831" s="18">
        <f>IF(AND(B2831&amp;""="",F2831&amp;""=""),"",IF(I2831="تم التسليم",K2831+L2831-M2831-N2831,IF(I2831="مرتجع",-N2831,IF(I2831="ملغي",0,""))))</f>
        <v/>
      </c>
      <c r="P2831" s="6">
        <f>IF(AND(B2831&amp;""="",F2831&amp;""=""),"",IF(NOT(ISNUMBER(MATCH(F2831,'المنتجات'!$A$5:$A$204,0))),"كود المنتج غير معروف",IF(NOT(ISNUMBER(MATCH(E2831,'المحافظات'!$A$5:$A$44,0))),"المنطقة غير معروفة",IF(K2831&lt;0,"الخصم أكبر من قيمة الطلب",IF(I2831&amp;""="","اكتب الحالة","")))))</f>
        <v/>
      </c>
    </row>
    <row r="2832">
      <c r="A2832" s="17" t="n"/>
      <c r="B2832" s="5" t="n"/>
      <c r="C2832" s="5" t="n"/>
      <c r="D2832" s="13" t="n"/>
      <c r="E2832" s="5" t="n"/>
      <c r="F2832" s="5" t="n"/>
      <c r="G2832" s="15" t="n"/>
      <c r="H2832" s="14" t="n"/>
      <c r="I2832" s="5" t="n"/>
      <c r="J2832" s="6">
        <f>IF(AND(B2832&amp;""="",F2832&amp;""=""),"",IFERROR(INDEX('المنتجات'!$B$5:$B$204,MATCH($F2832,'المنتجات'!$A$5:$A$204,0))&amp;"",""))</f>
        <v/>
      </c>
      <c r="K2832" s="18">
        <f>IF(AND(B2832&amp;""="",F2832&amp;""=""),"",IFERROR(INDEX('المنتجات'!$D$5:$D$204,MATCH($F2832,'المنتجات'!$A$5:$A$204,0))*G2832-H2832,0))</f>
        <v/>
      </c>
      <c r="L2832" s="18">
        <f>IF(AND(B2832&amp;""="",F2832&amp;""=""),"",IF(I2832="تم التسليم",IFERROR(INDEX('المحافظات'!$B$5:$B$44,MATCH($E2832,'المحافظات'!$A$5:$A$44,0)),0),0))</f>
        <v/>
      </c>
      <c r="M2832" s="18">
        <f>IF(AND(B2832&amp;""="",F2832&amp;""=""),"",IFERROR(INDEX('المنتجات'!$C$5:$C$204,MATCH($F2832,'المنتجات'!$A$5:$A$204,0))*G2832,0))</f>
        <v/>
      </c>
      <c r="N2832" s="18">
        <f>IF(AND(B2832&amp;""="",F2832&amp;""=""),"",IF(I2832="تم التسليم",IFERROR(INDEX('المحافظات'!$C$5:$C$44,MATCH($E2832,'المحافظات'!$A$5:$A$44,0)),0),IF(I2832="مرتجع",IFERROR(INDEX('المحافظات'!$D$5:$D$44,MATCH($E2832,'المحافظات'!$A$5:$A$44,0)),0),0)))</f>
        <v/>
      </c>
      <c r="O2832" s="18">
        <f>IF(AND(B2832&amp;""="",F2832&amp;""=""),"",IF(I2832="تم التسليم",K2832+L2832-M2832-N2832,IF(I2832="مرتجع",-N2832,IF(I2832="ملغي",0,""))))</f>
        <v/>
      </c>
      <c r="P2832" s="6">
        <f>IF(AND(B2832&amp;""="",F2832&amp;""=""),"",IF(NOT(ISNUMBER(MATCH(F2832,'المنتجات'!$A$5:$A$204,0))),"كود المنتج غير معروف",IF(NOT(ISNUMBER(MATCH(E2832,'المحافظات'!$A$5:$A$44,0))),"المنطقة غير معروفة",IF(K2832&lt;0,"الخصم أكبر من قيمة الطلب",IF(I2832&amp;""="","اكتب الحالة","")))))</f>
        <v/>
      </c>
    </row>
    <row r="2833">
      <c r="A2833" s="17" t="n"/>
      <c r="B2833" s="5" t="n"/>
      <c r="C2833" s="5" t="n"/>
      <c r="D2833" s="13" t="n"/>
      <c r="E2833" s="5" t="n"/>
      <c r="F2833" s="5" t="n"/>
      <c r="G2833" s="15" t="n"/>
      <c r="H2833" s="14" t="n"/>
      <c r="I2833" s="5" t="n"/>
      <c r="J2833" s="6">
        <f>IF(AND(B2833&amp;""="",F2833&amp;""=""),"",IFERROR(INDEX('المنتجات'!$B$5:$B$204,MATCH($F2833,'المنتجات'!$A$5:$A$204,0))&amp;"",""))</f>
        <v/>
      </c>
      <c r="K2833" s="18">
        <f>IF(AND(B2833&amp;""="",F2833&amp;""=""),"",IFERROR(INDEX('المنتجات'!$D$5:$D$204,MATCH($F2833,'المنتجات'!$A$5:$A$204,0))*G2833-H2833,0))</f>
        <v/>
      </c>
      <c r="L2833" s="18">
        <f>IF(AND(B2833&amp;""="",F2833&amp;""=""),"",IF(I2833="تم التسليم",IFERROR(INDEX('المحافظات'!$B$5:$B$44,MATCH($E2833,'المحافظات'!$A$5:$A$44,0)),0),0))</f>
        <v/>
      </c>
      <c r="M2833" s="18">
        <f>IF(AND(B2833&amp;""="",F2833&amp;""=""),"",IFERROR(INDEX('المنتجات'!$C$5:$C$204,MATCH($F2833,'المنتجات'!$A$5:$A$204,0))*G2833,0))</f>
        <v/>
      </c>
      <c r="N2833" s="18">
        <f>IF(AND(B2833&amp;""="",F2833&amp;""=""),"",IF(I2833="تم التسليم",IFERROR(INDEX('المحافظات'!$C$5:$C$44,MATCH($E2833,'المحافظات'!$A$5:$A$44,0)),0),IF(I2833="مرتجع",IFERROR(INDEX('المحافظات'!$D$5:$D$44,MATCH($E2833,'المحافظات'!$A$5:$A$44,0)),0),0)))</f>
        <v/>
      </c>
      <c r="O2833" s="18">
        <f>IF(AND(B2833&amp;""="",F2833&amp;""=""),"",IF(I2833="تم التسليم",K2833+L2833-M2833-N2833,IF(I2833="مرتجع",-N2833,IF(I2833="ملغي",0,""))))</f>
        <v/>
      </c>
      <c r="P2833" s="6">
        <f>IF(AND(B2833&amp;""="",F2833&amp;""=""),"",IF(NOT(ISNUMBER(MATCH(F2833,'المنتجات'!$A$5:$A$204,0))),"كود المنتج غير معروف",IF(NOT(ISNUMBER(MATCH(E2833,'المحافظات'!$A$5:$A$44,0))),"المنطقة غير معروفة",IF(K2833&lt;0,"الخصم أكبر من قيمة الطلب",IF(I2833&amp;""="","اكتب الحالة","")))))</f>
        <v/>
      </c>
    </row>
    <row r="2834">
      <c r="A2834" s="17" t="n"/>
      <c r="B2834" s="5" t="n"/>
      <c r="C2834" s="5" t="n"/>
      <c r="D2834" s="13" t="n"/>
      <c r="E2834" s="5" t="n"/>
      <c r="F2834" s="5" t="n"/>
      <c r="G2834" s="15" t="n"/>
      <c r="H2834" s="14" t="n"/>
      <c r="I2834" s="5" t="n"/>
      <c r="J2834" s="6">
        <f>IF(AND(B2834&amp;""="",F2834&amp;""=""),"",IFERROR(INDEX('المنتجات'!$B$5:$B$204,MATCH($F2834,'المنتجات'!$A$5:$A$204,0))&amp;"",""))</f>
        <v/>
      </c>
      <c r="K2834" s="18">
        <f>IF(AND(B2834&amp;""="",F2834&amp;""=""),"",IFERROR(INDEX('المنتجات'!$D$5:$D$204,MATCH($F2834,'المنتجات'!$A$5:$A$204,0))*G2834-H2834,0))</f>
        <v/>
      </c>
      <c r="L2834" s="18">
        <f>IF(AND(B2834&amp;""="",F2834&amp;""=""),"",IF(I2834="تم التسليم",IFERROR(INDEX('المحافظات'!$B$5:$B$44,MATCH($E2834,'المحافظات'!$A$5:$A$44,0)),0),0))</f>
        <v/>
      </c>
      <c r="M2834" s="18">
        <f>IF(AND(B2834&amp;""="",F2834&amp;""=""),"",IFERROR(INDEX('المنتجات'!$C$5:$C$204,MATCH($F2834,'المنتجات'!$A$5:$A$204,0))*G2834,0))</f>
        <v/>
      </c>
      <c r="N2834" s="18">
        <f>IF(AND(B2834&amp;""="",F2834&amp;""=""),"",IF(I2834="تم التسليم",IFERROR(INDEX('المحافظات'!$C$5:$C$44,MATCH($E2834,'المحافظات'!$A$5:$A$44,0)),0),IF(I2834="مرتجع",IFERROR(INDEX('المحافظات'!$D$5:$D$44,MATCH($E2834,'المحافظات'!$A$5:$A$44,0)),0),0)))</f>
        <v/>
      </c>
      <c r="O2834" s="18">
        <f>IF(AND(B2834&amp;""="",F2834&amp;""=""),"",IF(I2834="تم التسليم",K2834+L2834-M2834-N2834,IF(I2834="مرتجع",-N2834,IF(I2834="ملغي",0,""))))</f>
        <v/>
      </c>
      <c r="P2834" s="6">
        <f>IF(AND(B2834&amp;""="",F2834&amp;""=""),"",IF(NOT(ISNUMBER(MATCH(F2834,'المنتجات'!$A$5:$A$204,0))),"كود المنتج غير معروف",IF(NOT(ISNUMBER(MATCH(E2834,'المحافظات'!$A$5:$A$44,0))),"المنطقة غير معروفة",IF(K2834&lt;0,"الخصم أكبر من قيمة الطلب",IF(I2834&amp;""="","اكتب الحالة","")))))</f>
        <v/>
      </c>
    </row>
    <row r="2835">
      <c r="A2835" s="17" t="n"/>
      <c r="B2835" s="5" t="n"/>
      <c r="C2835" s="5" t="n"/>
      <c r="D2835" s="13" t="n"/>
      <c r="E2835" s="5" t="n"/>
      <c r="F2835" s="5" t="n"/>
      <c r="G2835" s="15" t="n"/>
      <c r="H2835" s="14" t="n"/>
      <c r="I2835" s="5" t="n"/>
      <c r="J2835" s="6">
        <f>IF(AND(B2835&amp;""="",F2835&amp;""=""),"",IFERROR(INDEX('المنتجات'!$B$5:$B$204,MATCH($F2835,'المنتجات'!$A$5:$A$204,0))&amp;"",""))</f>
        <v/>
      </c>
      <c r="K2835" s="18">
        <f>IF(AND(B2835&amp;""="",F2835&amp;""=""),"",IFERROR(INDEX('المنتجات'!$D$5:$D$204,MATCH($F2835,'المنتجات'!$A$5:$A$204,0))*G2835-H2835,0))</f>
        <v/>
      </c>
      <c r="L2835" s="18">
        <f>IF(AND(B2835&amp;""="",F2835&amp;""=""),"",IF(I2835="تم التسليم",IFERROR(INDEX('المحافظات'!$B$5:$B$44,MATCH($E2835,'المحافظات'!$A$5:$A$44,0)),0),0))</f>
        <v/>
      </c>
      <c r="M2835" s="18">
        <f>IF(AND(B2835&amp;""="",F2835&amp;""=""),"",IFERROR(INDEX('المنتجات'!$C$5:$C$204,MATCH($F2835,'المنتجات'!$A$5:$A$204,0))*G2835,0))</f>
        <v/>
      </c>
      <c r="N2835" s="18">
        <f>IF(AND(B2835&amp;""="",F2835&amp;""=""),"",IF(I2835="تم التسليم",IFERROR(INDEX('المحافظات'!$C$5:$C$44,MATCH($E2835,'المحافظات'!$A$5:$A$44,0)),0),IF(I2835="مرتجع",IFERROR(INDEX('المحافظات'!$D$5:$D$44,MATCH($E2835,'المحافظات'!$A$5:$A$44,0)),0),0)))</f>
        <v/>
      </c>
      <c r="O2835" s="18">
        <f>IF(AND(B2835&amp;""="",F2835&amp;""=""),"",IF(I2835="تم التسليم",K2835+L2835-M2835-N2835,IF(I2835="مرتجع",-N2835,IF(I2835="ملغي",0,""))))</f>
        <v/>
      </c>
      <c r="P2835" s="6">
        <f>IF(AND(B2835&amp;""="",F2835&amp;""=""),"",IF(NOT(ISNUMBER(MATCH(F2835,'المنتجات'!$A$5:$A$204,0))),"كود المنتج غير معروف",IF(NOT(ISNUMBER(MATCH(E2835,'المحافظات'!$A$5:$A$44,0))),"المنطقة غير معروفة",IF(K2835&lt;0,"الخصم أكبر من قيمة الطلب",IF(I2835&amp;""="","اكتب الحالة","")))))</f>
        <v/>
      </c>
    </row>
    <row r="2836">
      <c r="A2836" s="17" t="n"/>
      <c r="B2836" s="5" t="n"/>
      <c r="C2836" s="5" t="n"/>
      <c r="D2836" s="13" t="n"/>
      <c r="E2836" s="5" t="n"/>
      <c r="F2836" s="5" t="n"/>
      <c r="G2836" s="15" t="n"/>
      <c r="H2836" s="14" t="n"/>
      <c r="I2836" s="5" t="n"/>
      <c r="J2836" s="6">
        <f>IF(AND(B2836&amp;""="",F2836&amp;""=""),"",IFERROR(INDEX('المنتجات'!$B$5:$B$204,MATCH($F2836,'المنتجات'!$A$5:$A$204,0))&amp;"",""))</f>
        <v/>
      </c>
      <c r="K2836" s="18">
        <f>IF(AND(B2836&amp;""="",F2836&amp;""=""),"",IFERROR(INDEX('المنتجات'!$D$5:$D$204,MATCH($F2836,'المنتجات'!$A$5:$A$204,0))*G2836-H2836,0))</f>
        <v/>
      </c>
      <c r="L2836" s="18">
        <f>IF(AND(B2836&amp;""="",F2836&amp;""=""),"",IF(I2836="تم التسليم",IFERROR(INDEX('المحافظات'!$B$5:$B$44,MATCH($E2836,'المحافظات'!$A$5:$A$44,0)),0),0))</f>
        <v/>
      </c>
      <c r="M2836" s="18">
        <f>IF(AND(B2836&amp;""="",F2836&amp;""=""),"",IFERROR(INDEX('المنتجات'!$C$5:$C$204,MATCH($F2836,'المنتجات'!$A$5:$A$204,0))*G2836,0))</f>
        <v/>
      </c>
      <c r="N2836" s="18">
        <f>IF(AND(B2836&amp;""="",F2836&amp;""=""),"",IF(I2836="تم التسليم",IFERROR(INDEX('المحافظات'!$C$5:$C$44,MATCH($E2836,'المحافظات'!$A$5:$A$44,0)),0),IF(I2836="مرتجع",IFERROR(INDEX('المحافظات'!$D$5:$D$44,MATCH($E2836,'المحافظات'!$A$5:$A$44,0)),0),0)))</f>
        <v/>
      </c>
      <c r="O2836" s="18">
        <f>IF(AND(B2836&amp;""="",F2836&amp;""=""),"",IF(I2836="تم التسليم",K2836+L2836-M2836-N2836,IF(I2836="مرتجع",-N2836,IF(I2836="ملغي",0,""))))</f>
        <v/>
      </c>
      <c r="P2836" s="6">
        <f>IF(AND(B2836&amp;""="",F2836&amp;""=""),"",IF(NOT(ISNUMBER(MATCH(F2836,'المنتجات'!$A$5:$A$204,0))),"كود المنتج غير معروف",IF(NOT(ISNUMBER(MATCH(E2836,'المحافظات'!$A$5:$A$44,0))),"المنطقة غير معروفة",IF(K2836&lt;0,"الخصم أكبر من قيمة الطلب",IF(I2836&amp;""="","اكتب الحالة","")))))</f>
        <v/>
      </c>
    </row>
    <row r="2837">
      <c r="A2837" s="17" t="n"/>
      <c r="B2837" s="5" t="n"/>
      <c r="C2837" s="5" t="n"/>
      <c r="D2837" s="13" t="n"/>
      <c r="E2837" s="5" t="n"/>
      <c r="F2837" s="5" t="n"/>
      <c r="G2837" s="15" t="n"/>
      <c r="H2837" s="14" t="n"/>
      <c r="I2837" s="5" t="n"/>
      <c r="J2837" s="6">
        <f>IF(AND(B2837&amp;""="",F2837&amp;""=""),"",IFERROR(INDEX('المنتجات'!$B$5:$B$204,MATCH($F2837,'المنتجات'!$A$5:$A$204,0))&amp;"",""))</f>
        <v/>
      </c>
      <c r="K2837" s="18">
        <f>IF(AND(B2837&amp;""="",F2837&amp;""=""),"",IFERROR(INDEX('المنتجات'!$D$5:$D$204,MATCH($F2837,'المنتجات'!$A$5:$A$204,0))*G2837-H2837,0))</f>
        <v/>
      </c>
      <c r="L2837" s="18">
        <f>IF(AND(B2837&amp;""="",F2837&amp;""=""),"",IF(I2837="تم التسليم",IFERROR(INDEX('المحافظات'!$B$5:$B$44,MATCH($E2837,'المحافظات'!$A$5:$A$44,0)),0),0))</f>
        <v/>
      </c>
      <c r="M2837" s="18">
        <f>IF(AND(B2837&amp;""="",F2837&amp;""=""),"",IFERROR(INDEX('المنتجات'!$C$5:$C$204,MATCH($F2837,'المنتجات'!$A$5:$A$204,0))*G2837,0))</f>
        <v/>
      </c>
      <c r="N2837" s="18">
        <f>IF(AND(B2837&amp;""="",F2837&amp;""=""),"",IF(I2837="تم التسليم",IFERROR(INDEX('المحافظات'!$C$5:$C$44,MATCH($E2837,'المحافظات'!$A$5:$A$44,0)),0),IF(I2837="مرتجع",IFERROR(INDEX('المحافظات'!$D$5:$D$44,MATCH($E2837,'المحافظات'!$A$5:$A$44,0)),0),0)))</f>
        <v/>
      </c>
      <c r="O2837" s="18">
        <f>IF(AND(B2837&amp;""="",F2837&amp;""=""),"",IF(I2837="تم التسليم",K2837+L2837-M2837-N2837,IF(I2837="مرتجع",-N2837,IF(I2837="ملغي",0,""))))</f>
        <v/>
      </c>
      <c r="P2837" s="6">
        <f>IF(AND(B2837&amp;""="",F2837&amp;""=""),"",IF(NOT(ISNUMBER(MATCH(F2837,'المنتجات'!$A$5:$A$204,0))),"كود المنتج غير معروف",IF(NOT(ISNUMBER(MATCH(E2837,'المحافظات'!$A$5:$A$44,0))),"المنطقة غير معروفة",IF(K2837&lt;0,"الخصم أكبر من قيمة الطلب",IF(I2837&amp;""="","اكتب الحالة","")))))</f>
        <v/>
      </c>
    </row>
    <row r="2838">
      <c r="A2838" s="17" t="n"/>
      <c r="B2838" s="5" t="n"/>
      <c r="C2838" s="5" t="n"/>
      <c r="D2838" s="13" t="n"/>
      <c r="E2838" s="5" t="n"/>
      <c r="F2838" s="5" t="n"/>
      <c r="G2838" s="15" t="n"/>
      <c r="H2838" s="14" t="n"/>
      <c r="I2838" s="5" t="n"/>
      <c r="J2838" s="6">
        <f>IF(AND(B2838&amp;""="",F2838&amp;""=""),"",IFERROR(INDEX('المنتجات'!$B$5:$B$204,MATCH($F2838,'المنتجات'!$A$5:$A$204,0))&amp;"",""))</f>
        <v/>
      </c>
      <c r="K2838" s="18">
        <f>IF(AND(B2838&amp;""="",F2838&amp;""=""),"",IFERROR(INDEX('المنتجات'!$D$5:$D$204,MATCH($F2838,'المنتجات'!$A$5:$A$204,0))*G2838-H2838,0))</f>
        <v/>
      </c>
      <c r="L2838" s="18">
        <f>IF(AND(B2838&amp;""="",F2838&amp;""=""),"",IF(I2838="تم التسليم",IFERROR(INDEX('المحافظات'!$B$5:$B$44,MATCH($E2838,'المحافظات'!$A$5:$A$44,0)),0),0))</f>
        <v/>
      </c>
      <c r="M2838" s="18">
        <f>IF(AND(B2838&amp;""="",F2838&amp;""=""),"",IFERROR(INDEX('المنتجات'!$C$5:$C$204,MATCH($F2838,'المنتجات'!$A$5:$A$204,0))*G2838,0))</f>
        <v/>
      </c>
      <c r="N2838" s="18">
        <f>IF(AND(B2838&amp;""="",F2838&amp;""=""),"",IF(I2838="تم التسليم",IFERROR(INDEX('المحافظات'!$C$5:$C$44,MATCH($E2838,'المحافظات'!$A$5:$A$44,0)),0),IF(I2838="مرتجع",IFERROR(INDEX('المحافظات'!$D$5:$D$44,MATCH($E2838,'المحافظات'!$A$5:$A$44,0)),0),0)))</f>
        <v/>
      </c>
      <c r="O2838" s="18">
        <f>IF(AND(B2838&amp;""="",F2838&amp;""=""),"",IF(I2838="تم التسليم",K2838+L2838-M2838-N2838,IF(I2838="مرتجع",-N2838,IF(I2838="ملغي",0,""))))</f>
        <v/>
      </c>
      <c r="P2838" s="6">
        <f>IF(AND(B2838&amp;""="",F2838&amp;""=""),"",IF(NOT(ISNUMBER(MATCH(F2838,'المنتجات'!$A$5:$A$204,0))),"كود المنتج غير معروف",IF(NOT(ISNUMBER(MATCH(E2838,'المحافظات'!$A$5:$A$44,0))),"المنطقة غير معروفة",IF(K2838&lt;0,"الخصم أكبر من قيمة الطلب",IF(I2838&amp;""="","اكتب الحالة","")))))</f>
        <v/>
      </c>
    </row>
    <row r="2839">
      <c r="A2839" s="17" t="n"/>
      <c r="B2839" s="5" t="n"/>
      <c r="C2839" s="5" t="n"/>
      <c r="D2839" s="13" t="n"/>
      <c r="E2839" s="5" t="n"/>
      <c r="F2839" s="5" t="n"/>
      <c r="G2839" s="15" t="n"/>
      <c r="H2839" s="14" t="n"/>
      <c r="I2839" s="5" t="n"/>
      <c r="J2839" s="6">
        <f>IF(AND(B2839&amp;""="",F2839&amp;""=""),"",IFERROR(INDEX('المنتجات'!$B$5:$B$204,MATCH($F2839,'المنتجات'!$A$5:$A$204,0))&amp;"",""))</f>
        <v/>
      </c>
      <c r="K2839" s="18">
        <f>IF(AND(B2839&amp;""="",F2839&amp;""=""),"",IFERROR(INDEX('المنتجات'!$D$5:$D$204,MATCH($F2839,'المنتجات'!$A$5:$A$204,0))*G2839-H2839,0))</f>
        <v/>
      </c>
      <c r="L2839" s="18">
        <f>IF(AND(B2839&amp;""="",F2839&amp;""=""),"",IF(I2839="تم التسليم",IFERROR(INDEX('المحافظات'!$B$5:$B$44,MATCH($E2839,'المحافظات'!$A$5:$A$44,0)),0),0))</f>
        <v/>
      </c>
      <c r="M2839" s="18">
        <f>IF(AND(B2839&amp;""="",F2839&amp;""=""),"",IFERROR(INDEX('المنتجات'!$C$5:$C$204,MATCH($F2839,'المنتجات'!$A$5:$A$204,0))*G2839,0))</f>
        <v/>
      </c>
      <c r="N2839" s="18">
        <f>IF(AND(B2839&amp;""="",F2839&amp;""=""),"",IF(I2839="تم التسليم",IFERROR(INDEX('المحافظات'!$C$5:$C$44,MATCH($E2839,'المحافظات'!$A$5:$A$44,0)),0),IF(I2839="مرتجع",IFERROR(INDEX('المحافظات'!$D$5:$D$44,MATCH($E2839,'المحافظات'!$A$5:$A$44,0)),0),0)))</f>
        <v/>
      </c>
      <c r="O2839" s="18">
        <f>IF(AND(B2839&amp;""="",F2839&amp;""=""),"",IF(I2839="تم التسليم",K2839+L2839-M2839-N2839,IF(I2839="مرتجع",-N2839,IF(I2839="ملغي",0,""))))</f>
        <v/>
      </c>
      <c r="P2839" s="6">
        <f>IF(AND(B2839&amp;""="",F2839&amp;""=""),"",IF(NOT(ISNUMBER(MATCH(F2839,'المنتجات'!$A$5:$A$204,0))),"كود المنتج غير معروف",IF(NOT(ISNUMBER(MATCH(E2839,'المحافظات'!$A$5:$A$44,0))),"المنطقة غير معروفة",IF(K2839&lt;0,"الخصم أكبر من قيمة الطلب",IF(I2839&amp;""="","اكتب الحالة","")))))</f>
        <v/>
      </c>
    </row>
    <row r="2840">
      <c r="A2840" s="17" t="n"/>
      <c r="B2840" s="5" t="n"/>
      <c r="C2840" s="5" t="n"/>
      <c r="D2840" s="13" t="n"/>
      <c r="E2840" s="5" t="n"/>
      <c r="F2840" s="5" t="n"/>
      <c r="G2840" s="15" t="n"/>
      <c r="H2840" s="14" t="n"/>
      <c r="I2840" s="5" t="n"/>
      <c r="J2840" s="6">
        <f>IF(AND(B2840&amp;""="",F2840&amp;""=""),"",IFERROR(INDEX('المنتجات'!$B$5:$B$204,MATCH($F2840,'المنتجات'!$A$5:$A$204,0))&amp;"",""))</f>
        <v/>
      </c>
      <c r="K2840" s="18">
        <f>IF(AND(B2840&amp;""="",F2840&amp;""=""),"",IFERROR(INDEX('المنتجات'!$D$5:$D$204,MATCH($F2840,'المنتجات'!$A$5:$A$204,0))*G2840-H2840,0))</f>
        <v/>
      </c>
      <c r="L2840" s="18">
        <f>IF(AND(B2840&amp;""="",F2840&amp;""=""),"",IF(I2840="تم التسليم",IFERROR(INDEX('المحافظات'!$B$5:$B$44,MATCH($E2840,'المحافظات'!$A$5:$A$44,0)),0),0))</f>
        <v/>
      </c>
      <c r="M2840" s="18">
        <f>IF(AND(B2840&amp;""="",F2840&amp;""=""),"",IFERROR(INDEX('المنتجات'!$C$5:$C$204,MATCH($F2840,'المنتجات'!$A$5:$A$204,0))*G2840,0))</f>
        <v/>
      </c>
      <c r="N2840" s="18">
        <f>IF(AND(B2840&amp;""="",F2840&amp;""=""),"",IF(I2840="تم التسليم",IFERROR(INDEX('المحافظات'!$C$5:$C$44,MATCH($E2840,'المحافظات'!$A$5:$A$44,0)),0),IF(I2840="مرتجع",IFERROR(INDEX('المحافظات'!$D$5:$D$44,MATCH($E2840,'المحافظات'!$A$5:$A$44,0)),0),0)))</f>
        <v/>
      </c>
      <c r="O2840" s="18">
        <f>IF(AND(B2840&amp;""="",F2840&amp;""=""),"",IF(I2840="تم التسليم",K2840+L2840-M2840-N2840,IF(I2840="مرتجع",-N2840,IF(I2840="ملغي",0,""))))</f>
        <v/>
      </c>
      <c r="P2840" s="6">
        <f>IF(AND(B2840&amp;""="",F2840&amp;""=""),"",IF(NOT(ISNUMBER(MATCH(F2840,'المنتجات'!$A$5:$A$204,0))),"كود المنتج غير معروف",IF(NOT(ISNUMBER(MATCH(E2840,'المحافظات'!$A$5:$A$44,0))),"المنطقة غير معروفة",IF(K2840&lt;0,"الخصم أكبر من قيمة الطلب",IF(I2840&amp;""="","اكتب الحالة","")))))</f>
        <v/>
      </c>
    </row>
    <row r="2841">
      <c r="A2841" s="17" t="n"/>
      <c r="B2841" s="5" t="n"/>
      <c r="C2841" s="5" t="n"/>
      <c r="D2841" s="13" t="n"/>
      <c r="E2841" s="5" t="n"/>
      <c r="F2841" s="5" t="n"/>
      <c r="G2841" s="15" t="n"/>
      <c r="H2841" s="14" t="n"/>
      <c r="I2841" s="5" t="n"/>
      <c r="J2841" s="6">
        <f>IF(AND(B2841&amp;""="",F2841&amp;""=""),"",IFERROR(INDEX('المنتجات'!$B$5:$B$204,MATCH($F2841,'المنتجات'!$A$5:$A$204,0))&amp;"",""))</f>
        <v/>
      </c>
      <c r="K2841" s="18">
        <f>IF(AND(B2841&amp;""="",F2841&amp;""=""),"",IFERROR(INDEX('المنتجات'!$D$5:$D$204,MATCH($F2841,'المنتجات'!$A$5:$A$204,0))*G2841-H2841,0))</f>
        <v/>
      </c>
      <c r="L2841" s="18">
        <f>IF(AND(B2841&amp;""="",F2841&amp;""=""),"",IF(I2841="تم التسليم",IFERROR(INDEX('المحافظات'!$B$5:$B$44,MATCH($E2841,'المحافظات'!$A$5:$A$44,0)),0),0))</f>
        <v/>
      </c>
      <c r="M2841" s="18">
        <f>IF(AND(B2841&amp;""="",F2841&amp;""=""),"",IFERROR(INDEX('المنتجات'!$C$5:$C$204,MATCH($F2841,'المنتجات'!$A$5:$A$204,0))*G2841,0))</f>
        <v/>
      </c>
      <c r="N2841" s="18">
        <f>IF(AND(B2841&amp;""="",F2841&amp;""=""),"",IF(I2841="تم التسليم",IFERROR(INDEX('المحافظات'!$C$5:$C$44,MATCH($E2841,'المحافظات'!$A$5:$A$44,0)),0),IF(I2841="مرتجع",IFERROR(INDEX('المحافظات'!$D$5:$D$44,MATCH($E2841,'المحافظات'!$A$5:$A$44,0)),0),0)))</f>
        <v/>
      </c>
      <c r="O2841" s="18">
        <f>IF(AND(B2841&amp;""="",F2841&amp;""=""),"",IF(I2841="تم التسليم",K2841+L2841-M2841-N2841,IF(I2841="مرتجع",-N2841,IF(I2841="ملغي",0,""))))</f>
        <v/>
      </c>
      <c r="P2841" s="6">
        <f>IF(AND(B2841&amp;""="",F2841&amp;""=""),"",IF(NOT(ISNUMBER(MATCH(F2841,'المنتجات'!$A$5:$A$204,0))),"كود المنتج غير معروف",IF(NOT(ISNUMBER(MATCH(E2841,'المحافظات'!$A$5:$A$44,0))),"المنطقة غير معروفة",IF(K2841&lt;0,"الخصم أكبر من قيمة الطلب",IF(I2841&amp;""="","اكتب الحالة","")))))</f>
        <v/>
      </c>
    </row>
    <row r="2842">
      <c r="A2842" s="17" t="n"/>
      <c r="B2842" s="5" t="n"/>
      <c r="C2842" s="5" t="n"/>
      <c r="D2842" s="13" t="n"/>
      <c r="E2842" s="5" t="n"/>
      <c r="F2842" s="5" t="n"/>
      <c r="G2842" s="15" t="n"/>
      <c r="H2842" s="14" t="n"/>
      <c r="I2842" s="5" t="n"/>
      <c r="J2842" s="6">
        <f>IF(AND(B2842&amp;""="",F2842&amp;""=""),"",IFERROR(INDEX('المنتجات'!$B$5:$B$204,MATCH($F2842,'المنتجات'!$A$5:$A$204,0))&amp;"",""))</f>
        <v/>
      </c>
      <c r="K2842" s="18">
        <f>IF(AND(B2842&amp;""="",F2842&amp;""=""),"",IFERROR(INDEX('المنتجات'!$D$5:$D$204,MATCH($F2842,'المنتجات'!$A$5:$A$204,0))*G2842-H2842,0))</f>
        <v/>
      </c>
      <c r="L2842" s="18">
        <f>IF(AND(B2842&amp;""="",F2842&amp;""=""),"",IF(I2842="تم التسليم",IFERROR(INDEX('المحافظات'!$B$5:$B$44,MATCH($E2842,'المحافظات'!$A$5:$A$44,0)),0),0))</f>
        <v/>
      </c>
      <c r="M2842" s="18">
        <f>IF(AND(B2842&amp;""="",F2842&amp;""=""),"",IFERROR(INDEX('المنتجات'!$C$5:$C$204,MATCH($F2842,'المنتجات'!$A$5:$A$204,0))*G2842,0))</f>
        <v/>
      </c>
      <c r="N2842" s="18">
        <f>IF(AND(B2842&amp;""="",F2842&amp;""=""),"",IF(I2842="تم التسليم",IFERROR(INDEX('المحافظات'!$C$5:$C$44,MATCH($E2842,'المحافظات'!$A$5:$A$44,0)),0),IF(I2842="مرتجع",IFERROR(INDEX('المحافظات'!$D$5:$D$44,MATCH($E2842,'المحافظات'!$A$5:$A$44,0)),0),0)))</f>
        <v/>
      </c>
      <c r="O2842" s="18">
        <f>IF(AND(B2842&amp;""="",F2842&amp;""=""),"",IF(I2842="تم التسليم",K2842+L2842-M2842-N2842,IF(I2842="مرتجع",-N2842,IF(I2842="ملغي",0,""))))</f>
        <v/>
      </c>
      <c r="P2842" s="6">
        <f>IF(AND(B2842&amp;""="",F2842&amp;""=""),"",IF(NOT(ISNUMBER(MATCH(F2842,'المنتجات'!$A$5:$A$204,0))),"كود المنتج غير معروف",IF(NOT(ISNUMBER(MATCH(E2842,'المحافظات'!$A$5:$A$44,0))),"المنطقة غير معروفة",IF(K2842&lt;0,"الخصم أكبر من قيمة الطلب",IF(I2842&amp;""="","اكتب الحالة","")))))</f>
        <v/>
      </c>
    </row>
    <row r="2843">
      <c r="A2843" s="17" t="n"/>
      <c r="B2843" s="5" t="n"/>
      <c r="C2843" s="5" t="n"/>
      <c r="D2843" s="13" t="n"/>
      <c r="E2843" s="5" t="n"/>
      <c r="F2843" s="5" t="n"/>
      <c r="G2843" s="15" t="n"/>
      <c r="H2843" s="14" t="n"/>
      <c r="I2843" s="5" t="n"/>
      <c r="J2843" s="6">
        <f>IF(AND(B2843&amp;""="",F2843&amp;""=""),"",IFERROR(INDEX('المنتجات'!$B$5:$B$204,MATCH($F2843,'المنتجات'!$A$5:$A$204,0))&amp;"",""))</f>
        <v/>
      </c>
      <c r="K2843" s="18">
        <f>IF(AND(B2843&amp;""="",F2843&amp;""=""),"",IFERROR(INDEX('المنتجات'!$D$5:$D$204,MATCH($F2843,'المنتجات'!$A$5:$A$204,0))*G2843-H2843,0))</f>
        <v/>
      </c>
      <c r="L2843" s="18">
        <f>IF(AND(B2843&amp;""="",F2843&amp;""=""),"",IF(I2843="تم التسليم",IFERROR(INDEX('المحافظات'!$B$5:$B$44,MATCH($E2843,'المحافظات'!$A$5:$A$44,0)),0),0))</f>
        <v/>
      </c>
      <c r="M2843" s="18">
        <f>IF(AND(B2843&amp;""="",F2843&amp;""=""),"",IFERROR(INDEX('المنتجات'!$C$5:$C$204,MATCH($F2843,'المنتجات'!$A$5:$A$204,0))*G2843,0))</f>
        <v/>
      </c>
      <c r="N2843" s="18">
        <f>IF(AND(B2843&amp;""="",F2843&amp;""=""),"",IF(I2843="تم التسليم",IFERROR(INDEX('المحافظات'!$C$5:$C$44,MATCH($E2843,'المحافظات'!$A$5:$A$44,0)),0),IF(I2843="مرتجع",IFERROR(INDEX('المحافظات'!$D$5:$D$44,MATCH($E2843,'المحافظات'!$A$5:$A$44,0)),0),0)))</f>
        <v/>
      </c>
      <c r="O2843" s="18">
        <f>IF(AND(B2843&amp;""="",F2843&amp;""=""),"",IF(I2843="تم التسليم",K2843+L2843-M2843-N2843,IF(I2843="مرتجع",-N2843,IF(I2843="ملغي",0,""))))</f>
        <v/>
      </c>
      <c r="P2843" s="6">
        <f>IF(AND(B2843&amp;""="",F2843&amp;""=""),"",IF(NOT(ISNUMBER(MATCH(F2843,'المنتجات'!$A$5:$A$204,0))),"كود المنتج غير معروف",IF(NOT(ISNUMBER(MATCH(E2843,'المحافظات'!$A$5:$A$44,0))),"المنطقة غير معروفة",IF(K2843&lt;0,"الخصم أكبر من قيمة الطلب",IF(I2843&amp;""="","اكتب الحالة","")))))</f>
        <v/>
      </c>
    </row>
    <row r="2844">
      <c r="A2844" s="17" t="n"/>
      <c r="B2844" s="5" t="n"/>
      <c r="C2844" s="5" t="n"/>
      <c r="D2844" s="13" t="n"/>
      <c r="E2844" s="5" t="n"/>
      <c r="F2844" s="5" t="n"/>
      <c r="G2844" s="15" t="n"/>
      <c r="H2844" s="14" t="n"/>
      <c r="I2844" s="5" t="n"/>
      <c r="J2844" s="6">
        <f>IF(AND(B2844&amp;""="",F2844&amp;""=""),"",IFERROR(INDEX('المنتجات'!$B$5:$B$204,MATCH($F2844,'المنتجات'!$A$5:$A$204,0))&amp;"",""))</f>
        <v/>
      </c>
      <c r="K2844" s="18">
        <f>IF(AND(B2844&amp;""="",F2844&amp;""=""),"",IFERROR(INDEX('المنتجات'!$D$5:$D$204,MATCH($F2844,'المنتجات'!$A$5:$A$204,0))*G2844-H2844,0))</f>
        <v/>
      </c>
      <c r="L2844" s="18">
        <f>IF(AND(B2844&amp;""="",F2844&amp;""=""),"",IF(I2844="تم التسليم",IFERROR(INDEX('المحافظات'!$B$5:$B$44,MATCH($E2844,'المحافظات'!$A$5:$A$44,0)),0),0))</f>
        <v/>
      </c>
      <c r="M2844" s="18">
        <f>IF(AND(B2844&amp;""="",F2844&amp;""=""),"",IFERROR(INDEX('المنتجات'!$C$5:$C$204,MATCH($F2844,'المنتجات'!$A$5:$A$204,0))*G2844,0))</f>
        <v/>
      </c>
      <c r="N2844" s="18">
        <f>IF(AND(B2844&amp;""="",F2844&amp;""=""),"",IF(I2844="تم التسليم",IFERROR(INDEX('المحافظات'!$C$5:$C$44,MATCH($E2844,'المحافظات'!$A$5:$A$44,0)),0),IF(I2844="مرتجع",IFERROR(INDEX('المحافظات'!$D$5:$D$44,MATCH($E2844,'المحافظات'!$A$5:$A$44,0)),0),0)))</f>
        <v/>
      </c>
      <c r="O2844" s="18">
        <f>IF(AND(B2844&amp;""="",F2844&amp;""=""),"",IF(I2844="تم التسليم",K2844+L2844-M2844-N2844,IF(I2844="مرتجع",-N2844,IF(I2844="ملغي",0,""))))</f>
        <v/>
      </c>
      <c r="P2844" s="6">
        <f>IF(AND(B2844&amp;""="",F2844&amp;""=""),"",IF(NOT(ISNUMBER(MATCH(F2844,'المنتجات'!$A$5:$A$204,0))),"كود المنتج غير معروف",IF(NOT(ISNUMBER(MATCH(E2844,'المحافظات'!$A$5:$A$44,0))),"المنطقة غير معروفة",IF(K2844&lt;0,"الخصم أكبر من قيمة الطلب",IF(I2844&amp;""="","اكتب الحالة","")))))</f>
        <v/>
      </c>
    </row>
    <row r="2845">
      <c r="A2845" s="17" t="n"/>
      <c r="B2845" s="5" t="n"/>
      <c r="C2845" s="5" t="n"/>
      <c r="D2845" s="13" t="n"/>
      <c r="E2845" s="5" t="n"/>
      <c r="F2845" s="5" t="n"/>
      <c r="G2845" s="15" t="n"/>
      <c r="H2845" s="14" t="n"/>
      <c r="I2845" s="5" t="n"/>
      <c r="J2845" s="6">
        <f>IF(AND(B2845&amp;""="",F2845&amp;""=""),"",IFERROR(INDEX('المنتجات'!$B$5:$B$204,MATCH($F2845,'المنتجات'!$A$5:$A$204,0))&amp;"",""))</f>
        <v/>
      </c>
      <c r="K2845" s="18">
        <f>IF(AND(B2845&amp;""="",F2845&amp;""=""),"",IFERROR(INDEX('المنتجات'!$D$5:$D$204,MATCH($F2845,'المنتجات'!$A$5:$A$204,0))*G2845-H2845,0))</f>
        <v/>
      </c>
      <c r="L2845" s="18">
        <f>IF(AND(B2845&amp;""="",F2845&amp;""=""),"",IF(I2845="تم التسليم",IFERROR(INDEX('المحافظات'!$B$5:$B$44,MATCH($E2845,'المحافظات'!$A$5:$A$44,0)),0),0))</f>
        <v/>
      </c>
      <c r="M2845" s="18">
        <f>IF(AND(B2845&amp;""="",F2845&amp;""=""),"",IFERROR(INDEX('المنتجات'!$C$5:$C$204,MATCH($F2845,'المنتجات'!$A$5:$A$204,0))*G2845,0))</f>
        <v/>
      </c>
      <c r="N2845" s="18">
        <f>IF(AND(B2845&amp;""="",F2845&amp;""=""),"",IF(I2845="تم التسليم",IFERROR(INDEX('المحافظات'!$C$5:$C$44,MATCH($E2845,'المحافظات'!$A$5:$A$44,0)),0),IF(I2845="مرتجع",IFERROR(INDEX('المحافظات'!$D$5:$D$44,MATCH($E2845,'المحافظات'!$A$5:$A$44,0)),0),0)))</f>
        <v/>
      </c>
      <c r="O2845" s="18">
        <f>IF(AND(B2845&amp;""="",F2845&amp;""=""),"",IF(I2845="تم التسليم",K2845+L2845-M2845-N2845,IF(I2845="مرتجع",-N2845,IF(I2845="ملغي",0,""))))</f>
        <v/>
      </c>
      <c r="P2845" s="6">
        <f>IF(AND(B2845&amp;""="",F2845&amp;""=""),"",IF(NOT(ISNUMBER(MATCH(F2845,'المنتجات'!$A$5:$A$204,0))),"كود المنتج غير معروف",IF(NOT(ISNUMBER(MATCH(E2845,'المحافظات'!$A$5:$A$44,0))),"المنطقة غير معروفة",IF(K2845&lt;0,"الخصم أكبر من قيمة الطلب",IF(I2845&amp;""="","اكتب الحالة","")))))</f>
        <v/>
      </c>
    </row>
    <row r="2846">
      <c r="A2846" s="17" t="n"/>
      <c r="B2846" s="5" t="n"/>
      <c r="C2846" s="5" t="n"/>
      <c r="D2846" s="13" t="n"/>
      <c r="E2846" s="5" t="n"/>
      <c r="F2846" s="5" t="n"/>
      <c r="G2846" s="15" t="n"/>
      <c r="H2846" s="14" t="n"/>
      <c r="I2846" s="5" t="n"/>
      <c r="J2846" s="6">
        <f>IF(AND(B2846&amp;""="",F2846&amp;""=""),"",IFERROR(INDEX('المنتجات'!$B$5:$B$204,MATCH($F2846,'المنتجات'!$A$5:$A$204,0))&amp;"",""))</f>
        <v/>
      </c>
      <c r="K2846" s="18">
        <f>IF(AND(B2846&amp;""="",F2846&amp;""=""),"",IFERROR(INDEX('المنتجات'!$D$5:$D$204,MATCH($F2846,'المنتجات'!$A$5:$A$204,0))*G2846-H2846,0))</f>
        <v/>
      </c>
      <c r="L2846" s="18">
        <f>IF(AND(B2846&amp;""="",F2846&amp;""=""),"",IF(I2846="تم التسليم",IFERROR(INDEX('المحافظات'!$B$5:$B$44,MATCH($E2846,'المحافظات'!$A$5:$A$44,0)),0),0))</f>
        <v/>
      </c>
      <c r="M2846" s="18">
        <f>IF(AND(B2846&amp;""="",F2846&amp;""=""),"",IFERROR(INDEX('المنتجات'!$C$5:$C$204,MATCH($F2846,'المنتجات'!$A$5:$A$204,0))*G2846,0))</f>
        <v/>
      </c>
      <c r="N2846" s="18">
        <f>IF(AND(B2846&amp;""="",F2846&amp;""=""),"",IF(I2846="تم التسليم",IFERROR(INDEX('المحافظات'!$C$5:$C$44,MATCH($E2846,'المحافظات'!$A$5:$A$44,0)),0),IF(I2846="مرتجع",IFERROR(INDEX('المحافظات'!$D$5:$D$44,MATCH($E2846,'المحافظات'!$A$5:$A$44,0)),0),0)))</f>
        <v/>
      </c>
      <c r="O2846" s="18">
        <f>IF(AND(B2846&amp;""="",F2846&amp;""=""),"",IF(I2846="تم التسليم",K2846+L2846-M2846-N2846,IF(I2846="مرتجع",-N2846,IF(I2846="ملغي",0,""))))</f>
        <v/>
      </c>
      <c r="P2846" s="6">
        <f>IF(AND(B2846&amp;""="",F2846&amp;""=""),"",IF(NOT(ISNUMBER(MATCH(F2846,'المنتجات'!$A$5:$A$204,0))),"كود المنتج غير معروف",IF(NOT(ISNUMBER(MATCH(E2846,'المحافظات'!$A$5:$A$44,0))),"المنطقة غير معروفة",IF(K2846&lt;0,"الخصم أكبر من قيمة الطلب",IF(I2846&amp;""="","اكتب الحالة","")))))</f>
        <v/>
      </c>
    </row>
    <row r="2847">
      <c r="A2847" s="17" t="n"/>
      <c r="B2847" s="5" t="n"/>
      <c r="C2847" s="5" t="n"/>
      <c r="D2847" s="13" t="n"/>
      <c r="E2847" s="5" t="n"/>
      <c r="F2847" s="5" t="n"/>
      <c r="G2847" s="15" t="n"/>
      <c r="H2847" s="14" t="n"/>
      <c r="I2847" s="5" t="n"/>
      <c r="J2847" s="6">
        <f>IF(AND(B2847&amp;""="",F2847&amp;""=""),"",IFERROR(INDEX('المنتجات'!$B$5:$B$204,MATCH($F2847,'المنتجات'!$A$5:$A$204,0))&amp;"",""))</f>
        <v/>
      </c>
      <c r="K2847" s="18">
        <f>IF(AND(B2847&amp;""="",F2847&amp;""=""),"",IFERROR(INDEX('المنتجات'!$D$5:$D$204,MATCH($F2847,'المنتجات'!$A$5:$A$204,0))*G2847-H2847,0))</f>
        <v/>
      </c>
      <c r="L2847" s="18">
        <f>IF(AND(B2847&amp;""="",F2847&amp;""=""),"",IF(I2847="تم التسليم",IFERROR(INDEX('المحافظات'!$B$5:$B$44,MATCH($E2847,'المحافظات'!$A$5:$A$44,0)),0),0))</f>
        <v/>
      </c>
      <c r="M2847" s="18">
        <f>IF(AND(B2847&amp;""="",F2847&amp;""=""),"",IFERROR(INDEX('المنتجات'!$C$5:$C$204,MATCH($F2847,'المنتجات'!$A$5:$A$204,0))*G2847,0))</f>
        <v/>
      </c>
      <c r="N2847" s="18">
        <f>IF(AND(B2847&amp;""="",F2847&amp;""=""),"",IF(I2847="تم التسليم",IFERROR(INDEX('المحافظات'!$C$5:$C$44,MATCH($E2847,'المحافظات'!$A$5:$A$44,0)),0),IF(I2847="مرتجع",IFERROR(INDEX('المحافظات'!$D$5:$D$44,MATCH($E2847,'المحافظات'!$A$5:$A$44,0)),0),0)))</f>
        <v/>
      </c>
      <c r="O2847" s="18">
        <f>IF(AND(B2847&amp;""="",F2847&amp;""=""),"",IF(I2847="تم التسليم",K2847+L2847-M2847-N2847,IF(I2847="مرتجع",-N2847,IF(I2847="ملغي",0,""))))</f>
        <v/>
      </c>
      <c r="P2847" s="6">
        <f>IF(AND(B2847&amp;""="",F2847&amp;""=""),"",IF(NOT(ISNUMBER(MATCH(F2847,'المنتجات'!$A$5:$A$204,0))),"كود المنتج غير معروف",IF(NOT(ISNUMBER(MATCH(E2847,'المحافظات'!$A$5:$A$44,0))),"المنطقة غير معروفة",IF(K2847&lt;0,"الخصم أكبر من قيمة الطلب",IF(I2847&amp;""="","اكتب الحالة","")))))</f>
        <v/>
      </c>
    </row>
    <row r="2848">
      <c r="A2848" s="17" t="n"/>
      <c r="B2848" s="5" t="n"/>
      <c r="C2848" s="5" t="n"/>
      <c r="D2848" s="13" t="n"/>
      <c r="E2848" s="5" t="n"/>
      <c r="F2848" s="5" t="n"/>
      <c r="G2848" s="15" t="n"/>
      <c r="H2848" s="14" t="n"/>
      <c r="I2848" s="5" t="n"/>
      <c r="J2848" s="6">
        <f>IF(AND(B2848&amp;""="",F2848&amp;""=""),"",IFERROR(INDEX('المنتجات'!$B$5:$B$204,MATCH($F2848,'المنتجات'!$A$5:$A$204,0))&amp;"",""))</f>
        <v/>
      </c>
      <c r="K2848" s="18">
        <f>IF(AND(B2848&amp;""="",F2848&amp;""=""),"",IFERROR(INDEX('المنتجات'!$D$5:$D$204,MATCH($F2848,'المنتجات'!$A$5:$A$204,0))*G2848-H2848,0))</f>
        <v/>
      </c>
      <c r="L2848" s="18">
        <f>IF(AND(B2848&amp;""="",F2848&amp;""=""),"",IF(I2848="تم التسليم",IFERROR(INDEX('المحافظات'!$B$5:$B$44,MATCH($E2848,'المحافظات'!$A$5:$A$44,0)),0),0))</f>
        <v/>
      </c>
      <c r="M2848" s="18">
        <f>IF(AND(B2848&amp;""="",F2848&amp;""=""),"",IFERROR(INDEX('المنتجات'!$C$5:$C$204,MATCH($F2848,'المنتجات'!$A$5:$A$204,0))*G2848,0))</f>
        <v/>
      </c>
      <c r="N2848" s="18">
        <f>IF(AND(B2848&amp;""="",F2848&amp;""=""),"",IF(I2848="تم التسليم",IFERROR(INDEX('المحافظات'!$C$5:$C$44,MATCH($E2848,'المحافظات'!$A$5:$A$44,0)),0),IF(I2848="مرتجع",IFERROR(INDEX('المحافظات'!$D$5:$D$44,MATCH($E2848,'المحافظات'!$A$5:$A$44,0)),0),0)))</f>
        <v/>
      </c>
      <c r="O2848" s="18">
        <f>IF(AND(B2848&amp;""="",F2848&amp;""=""),"",IF(I2848="تم التسليم",K2848+L2848-M2848-N2848,IF(I2848="مرتجع",-N2848,IF(I2848="ملغي",0,""))))</f>
        <v/>
      </c>
      <c r="P2848" s="6">
        <f>IF(AND(B2848&amp;""="",F2848&amp;""=""),"",IF(NOT(ISNUMBER(MATCH(F2848,'المنتجات'!$A$5:$A$204,0))),"كود المنتج غير معروف",IF(NOT(ISNUMBER(MATCH(E2848,'المحافظات'!$A$5:$A$44,0))),"المنطقة غير معروفة",IF(K2848&lt;0,"الخصم أكبر من قيمة الطلب",IF(I2848&amp;""="","اكتب الحالة","")))))</f>
        <v/>
      </c>
    </row>
    <row r="2849">
      <c r="A2849" s="17" t="n"/>
      <c r="B2849" s="5" t="n"/>
      <c r="C2849" s="5" t="n"/>
      <c r="D2849" s="13" t="n"/>
      <c r="E2849" s="5" t="n"/>
      <c r="F2849" s="5" t="n"/>
      <c r="G2849" s="15" t="n"/>
      <c r="H2849" s="14" t="n"/>
      <c r="I2849" s="5" t="n"/>
      <c r="J2849" s="6">
        <f>IF(AND(B2849&amp;""="",F2849&amp;""=""),"",IFERROR(INDEX('المنتجات'!$B$5:$B$204,MATCH($F2849,'المنتجات'!$A$5:$A$204,0))&amp;"",""))</f>
        <v/>
      </c>
      <c r="K2849" s="18">
        <f>IF(AND(B2849&amp;""="",F2849&amp;""=""),"",IFERROR(INDEX('المنتجات'!$D$5:$D$204,MATCH($F2849,'المنتجات'!$A$5:$A$204,0))*G2849-H2849,0))</f>
        <v/>
      </c>
      <c r="L2849" s="18">
        <f>IF(AND(B2849&amp;""="",F2849&amp;""=""),"",IF(I2849="تم التسليم",IFERROR(INDEX('المحافظات'!$B$5:$B$44,MATCH($E2849,'المحافظات'!$A$5:$A$44,0)),0),0))</f>
        <v/>
      </c>
      <c r="M2849" s="18">
        <f>IF(AND(B2849&amp;""="",F2849&amp;""=""),"",IFERROR(INDEX('المنتجات'!$C$5:$C$204,MATCH($F2849,'المنتجات'!$A$5:$A$204,0))*G2849,0))</f>
        <v/>
      </c>
      <c r="N2849" s="18">
        <f>IF(AND(B2849&amp;""="",F2849&amp;""=""),"",IF(I2849="تم التسليم",IFERROR(INDEX('المحافظات'!$C$5:$C$44,MATCH($E2849,'المحافظات'!$A$5:$A$44,0)),0),IF(I2849="مرتجع",IFERROR(INDEX('المحافظات'!$D$5:$D$44,MATCH($E2849,'المحافظات'!$A$5:$A$44,0)),0),0)))</f>
        <v/>
      </c>
      <c r="O2849" s="18">
        <f>IF(AND(B2849&amp;""="",F2849&amp;""=""),"",IF(I2849="تم التسليم",K2849+L2849-M2849-N2849,IF(I2849="مرتجع",-N2849,IF(I2849="ملغي",0,""))))</f>
        <v/>
      </c>
      <c r="P2849" s="6">
        <f>IF(AND(B2849&amp;""="",F2849&amp;""=""),"",IF(NOT(ISNUMBER(MATCH(F2849,'المنتجات'!$A$5:$A$204,0))),"كود المنتج غير معروف",IF(NOT(ISNUMBER(MATCH(E2849,'المحافظات'!$A$5:$A$44,0))),"المنطقة غير معروفة",IF(K2849&lt;0,"الخصم أكبر من قيمة الطلب",IF(I2849&amp;""="","اكتب الحالة","")))))</f>
        <v/>
      </c>
    </row>
    <row r="2850">
      <c r="A2850" s="17" t="n"/>
      <c r="B2850" s="5" t="n"/>
      <c r="C2850" s="5" t="n"/>
      <c r="D2850" s="13" t="n"/>
      <c r="E2850" s="5" t="n"/>
      <c r="F2850" s="5" t="n"/>
      <c r="G2850" s="15" t="n"/>
      <c r="H2850" s="14" t="n"/>
      <c r="I2850" s="5" t="n"/>
      <c r="J2850" s="6">
        <f>IF(AND(B2850&amp;""="",F2850&amp;""=""),"",IFERROR(INDEX('المنتجات'!$B$5:$B$204,MATCH($F2850,'المنتجات'!$A$5:$A$204,0))&amp;"",""))</f>
        <v/>
      </c>
      <c r="K2850" s="18">
        <f>IF(AND(B2850&amp;""="",F2850&amp;""=""),"",IFERROR(INDEX('المنتجات'!$D$5:$D$204,MATCH($F2850,'المنتجات'!$A$5:$A$204,0))*G2850-H2850,0))</f>
        <v/>
      </c>
      <c r="L2850" s="18">
        <f>IF(AND(B2850&amp;""="",F2850&amp;""=""),"",IF(I2850="تم التسليم",IFERROR(INDEX('المحافظات'!$B$5:$B$44,MATCH($E2850,'المحافظات'!$A$5:$A$44,0)),0),0))</f>
        <v/>
      </c>
      <c r="M2850" s="18">
        <f>IF(AND(B2850&amp;""="",F2850&amp;""=""),"",IFERROR(INDEX('المنتجات'!$C$5:$C$204,MATCH($F2850,'المنتجات'!$A$5:$A$204,0))*G2850,0))</f>
        <v/>
      </c>
      <c r="N2850" s="18">
        <f>IF(AND(B2850&amp;""="",F2850&amp;""=""),"",IF(I2850="تم التسليم",IFERROR(INDEX('المحافظات'!$C$5:$C$44,MATCH($E2850,'المحافظات'!$A$5:$A$44,0)),0),IF(I2850="مرتجع",IFERROR(INDEX('المحافظات'!$D$5:$D$44,MATCH($E2850,'المحافظات'!$A$5:$A$44,0)),0),0)))</f>
        <v/>
      </c>
      <c r="O2850" s="18">
        <f>IF(AND(B2850&amp;""="",F2850&amp;""=""),"",IF(I2850="تم التسليم",K2850+L2850-M2850-N2850,IF(I2850="مرتجع",-N2850,IF(I2850="ملغي",0,""))))</f>
        <v/>
      </c>
      <c r="P2850" s="6">
        <f>IF(AND(B2850&amp;""="",F2850&amp;""=""),"",IF(NOT(ISNUMBER(MATCH(F2850,'المنتجات'!$A$5:$A$204,0))),"كود المنتج غير معروف",IF(NOT(ISNUMBER(MATCH(E2850,'المحافظات'!$A$5:$A$44,0))),"المنطقة غير معروفة",IF(K2850&lt;0,"الخصم أكبر من قيمة الطلب",IF(I2850&amp;""="","اكتب الحالة","")))))</f>
        <v/>
      </c>
    </row>
    <row r="2851">
      <c r="A2851" s="17" t="n"/>
      <c r="B2851" s="5" t="n"/>
      <c r="C2851" s="5" t="n"/>
      <c r="D2851" s="13" t="n"/>
      <c r="E2851" s="5" t="n"/>
      <c r="F2851" s="5" t="n"/>
      <c r="G2851" s="15" t="n"/>
      <c r="H2851" s="14" t="n"/>
      <c r="I2851" s="5" t="n"/>
      <c r="J2851" s="6">
        <f>IF(AND(B2851&amp;""="",F2851&amp;""=""),"",IFERROR(INDEX('المنتجات'!$B$5:$B$204,MATCH($F2851,'المنتجات'!$A$5:$A$204,0))&amp;"",""))</f>
        <v/>
      </c>
      <c r="K2851" s="18">
        <f>IF(AND(B2851&amp;""="",F2851&amp;""=""),"",IFERROR(INDEX('المنتجات'!$D$5:$D$204,MATCH($F2851,'المنتجات'!$A$5:$A$204,0))*G2851-H2851,0))</f>
        <v/>
      </c>
      <c r="L2851" s="18">
        <f>IF(AND(B2851&amp;""="",F2851&amp;""=""),"",IF(I2851="تم التسليم",IFERROR(INDEX('المحافظات'!$B$5:$B$44,MATCH($E2851,'المحافظات'!$A$5:$A$44,0)),0),0))</f>
        <v/>
      </c>
      <c r="M2851" s="18">
        <f>IF(AND(B2851&amp;""="",F2851&amp;""=""),"",IFERROR(INDEX('المنتجات'!$C$5:$C$204,MATCH($F2851,'المنتجات'!$A$5:$A$204,0))*G2851,0))</f>
        <v/>
      </c>
      <c r="N2851" s="18">
        <f>IF(AND(B2851&amp;""="",F2851&amp;""=""),"",IF(I2851="تم التسليم",IFERROR(INDEX('المحافظات'!$C$5:$C$44,MATCH($E2851,'المحافظات'!$A$5:$A$44,0)),0),IF(I2851="مرتجع",IFERROR(INDEX('المحافظات'!$D$5:$D$44,MATCH($E2851,'المحافظات'!$A$5:$A$44,0)),0),0)))</f>
        <v/>
      </c>
      <c r="O2851" s="18">
        <f>IF(AND(B2851&amp;""="",F2851&amp;""=""),"",IF(I2851="تم التسليم",K2851+L2851-M2851-N2851,IF(I2851="مرتجع",-N2851,IF(I2851="ملغي",0,""))))</f>
        <v/>
      </c>
      <c r="P2851" s="6">
        <f>IF(AND(B2851&amp;""="",F2851&amp;""=""),"",IF(NOT(ISNUMBER(MATCH(F2851,'المنتجات'!$A$5:$A$204,0))),"كود المنتج غير معروف",IF(NOT(ISNUMBER(MATCH(E2851,'المحافظات'!$A$5:$A$44,0))),"المنطقة غير معروفة",IF(K2851&lt;0,"الخصم أكبر من قيمة الطلب",IF(I2851&amp;""="","اكتب الحالة","")))))</f>
        <v/>
      </c>
    </row>
    <row r="2852">
      <c r="A2852" s="17" t="n"/>
      <c r="B2852" s="5" t="n"/>
      <c r="C2852" s="5" t="n"/>
      <c r="D2852" s="13" t="n"/>
      <c r="E2852" s="5" t="n"/>
      <c r="F2852" s="5" t="n"/>
      <c r="G2852" s="15" t="n"/>
      <c r="H2852" s="14" t="n"/>
      <c r="I2852" s="5" t="n"/>
      <c r="J2852" s="6">
        <f>IF(AND(B2852&amp;""="",F2852&amp;""=""),"",IFERROR(INDEX('المنتجات'!$B$5:$B$204,MATCH($F2852,'المنتجات'!$A$5:$A$204,0))&amp;"",""))</f>
        <v/>
      </c>
      <c r="K2852" s="18">
        <f>IF(AND(B2852&amp;""="",F2852&amp;""=""),"",IFERROR(INDEX('المنتجات'!$D$5:$D$204,MATCH($F2852,'المنتجات'!$A$5:$A$204,0))*G2852-H2852,0))</f>
        <v/>
      </c>
      <c r="L2852" s="18">
        <f>IF(AND(B2852&amp;""="",F2852&amp;""=""),"",IF(I2852="تم التسليم",IFERROR(INDEX('المحافظات'!$B$5:$B$44,MATCH($E2852,'المحافظات'!$A$5:$A$44,0)),0),0))</f>
        <v/>
      </c>
      <c r="M2852" s="18">
        <f>IF(AND(B2852&amp;""="",F2852&amp;""=""),"",IFERROR(INDEX('المنتجات'!$C$5:$C$204,MATCH($F2852,'المنتجات'!$A$5:$A$204,0))*G2852,0))</f>
        <v/>
      </c>
      <c r="N2852" s="18">
        <f>IF(AND(B2852&amp;""="",F2852&amp;""=""),"",IF(I2852="تم التسليم",IFERROR(INDEX('المحافظات'!$C$5:$C$44,MATCH($E2852,'المحافظات'!$A$5:$A$44,0)),0),IF(I2852="مرتجع",IFERROR(INDEX('المحافظات'!$D$5:$D$44,MATCH($E2852,'المحافظات'!$A$5:$A$44,0)),0),0)))</f>
        <v/>
      </c>
      <c r="O2852" s="18">
        <f>IF(AND(B2852&amp;""="",F2852&amp;""=""),"",IF(I2852="تم التسليم",K2852+L2852-M2852-N2852,IF(I2852="مرتجع",-N2852,IF(I2852="ملغي",0,""))))</f>
        <v/>
      </c>
      <c r="P2852" s="6">
        <f>IF(AND(B2852&amp;""="",F2852&amp;""=""),"",IF(NOT(ISNUMBER(MATCH(F2852,'المنتجات'!$A$5:$A$204,0))),"كود المنتج غير معروف",IF(NOT(ISNUMBER(MATCH(E2852,'المحافظات'!$A$5:$A$44,0))),"المنطقة غير معروفة",IF(K2852&lt;0,"الخصم أكبر من قيمة الطلب",IF(I2852&amp;""="","اكتب الحالة","")))))</f>
        <v/>
      </c>
    </row>
    <row r="2853">
      <c r="A2853" s="17" t="n"/>
      <c r="B2853" s="5" t="n"/>
      <c r="C2853" s="5" t="n"/>
      <c r="D2853" s="13" t="n"/>
      <c r="E2853" s="5" t="n"/>
      <c r="F2853" s="5" t="n"/>
      <c r="G2853" s="15" t="n"/>
      <c r="H2853" s="14" t="n"/>
      <c r="I2853" s="5" t="n"/>
      <c r="J2853" s="6">
        <f>IF(AND(B2853&amp;""="",F2853&amp;""=""),"",IFERROR(INDEX('المنتجات'!$B$5:$B$204,MATCH($F2853,'المنتجات'!$A$5:$A$204,0))&amp;"",""))</f>
        <v/>
      </c>
      <c r="K2853" s="18">
        <f>IF(AND(B2853&amp;""="",F2853&amp;""=""),"",IFERROR(INDEX('المنتجات'!$D$5:$D$204,MATCH($F2853,'المنتجات'!$A$5:$A$204,0))*G2853-H2853,0))</f>
        <v/>
      </c>
      <c r="L2853" s="18">
        <f>IF(AND(B2853&amp;""="",F2853&amp;""=""),"",IF(I2853="تم التسليم",IFERROR(INDEX('المحافظات'!$B$5:$B$44,MATCH($E2853,'المحافظات'!$A$5:$A$44,0)),0),0))</f>
        <v/>
      </c>
      <c r="M2853" s="18">
        <f>IF(AND(B2853&amp;""="",F2853&amp;""=""),"",IFERROR(INDEX('المنتجات'!$C$5:$C$204,MATCH($F2853,'المنتجات'!$A$5:$A$204,0))*G2853,0))</f>
        <v/>
      </c>
      <c r="N2853" s="18">
        <f>IF(AND(B2853&amp;""="",F2853&amp;""=""),"",IF(I2853="تم التسليم",IFERROR(INDEX('المحافظات'!$C$5:$C$44,MATCH($E2853,'المحافظات'!$A$5:$A$44,0)),0),IF(I2853="مرتجع",IFERROR(INDEX('المحافظات'!$D$5:$D$44,MATCH($E2853,'المحافظات'!$A$5:$A$44,0)),0),0)))</f>
        <v/>
      </c>
      <c r="O2853" s="18">
        <f>IF(AND(B2853&amp;""="",F2853&amp;""=""),"",IF(I2853="تم التسليم",K2853+L2853-M2853-N2853,IF(I2853="مرتجع",-N2853,IF(I2853="ملغي",0,""))))</f>
        <v/>
      </c>
      <c r="P2853" s="6">
        <f>IF(AND(B2853&amp;""="",F2853&amp;""=""),"",IF(NOT(ISNUMBER(MATCH(F2853,'المنتجات'!$A$5:$A$204,0))),"كود المنتج غير معروف",IF(NOT(ISNUMBER(MATCH(E2853,'المحافظات'!$A$5:$A$44,0))),"المنطقة غير معروفة",IF(K2853&lt;0,"الخصم أكبر من قيمة الطلب",IF(I2853&amp;""="","اكتب الحالة","")))))</f>
        <v/>
      </c>
    </row>
    <row r="2854">
      <c r="A2854" s="17" t="n"/>
      <c r="B2854" s="5" t="n"/>
      <c r="C2854" s="5" t="n"/>
      <c r="D2854" s="13" t="n"/>
      <c r="E2854" s="5" t="n"/>
      <c r="F2854" s="5" t="n"/>
      <c r="G2854" s="15" t="n"/>
      <c r="H2854" s="14" t="n"/>
      <c r="I2854" s="5" t="n"/>
      <c r="J2854" s="6">
        <f>IF(AND(B2854&amp;""="",F2854&amp;""=""),"",IFERROR(INDEX('المنتجات'!$B$5:$B$204,MATCH($F2854,'المنتجات'!$A$5:$A$204,0))&amp;"",""))</f>
        <v/>
      </c>
      <c r="K2854" s="18">
        <f>IF(AND(B2854&amp;""="",F2854&amp;""=""),"",IFERROR(INDEX('المنتجات'!$D$5:$D$204,MATCH($F2854,'المنتجات'!$A$5:$A$204,0))*G2854-H2854,0))</f>
        <v/>
      </c>
      <c r="L2854" s="18">
        <f>IF(AND(B2854&amp;""="",F2854&amp;""=""),"",IF(I2854="تم التسليم",IFERROR(INDEX('المحافظات'!$B$5:$B$44,MATCH($E2854,'المحافظات'!$A$5:$A$44,0)),0),0))</f>
        <v/>
      </c>
      <c r="M2854" s="18">
        <f>IF(AND(B2854&amp;""="",F2854&amp;""=""),"",IFERROR(INDEX('المنتجات'!$C$5:$C$204,MATCH($F2854,'المنتجات'!$A$5:$A$204,0))*G2854,0))</f>
        <v/>
      </c>
      <c r="N2854" s="18">
        <f>IF(AND(B2854&amp;""="",F2854&amp;""=""),"",IF(I2854="تم التسليم",IFERROR(INDEX('المحافظات'!$C$5:$C$44,MATCH($E2854,'المحافظات'!$A$5:$A$44,0)),0),IF(I2854="مرتجع",IFERROR(INDEX('المحافظات'!$D$5:$D$44,MATCH($E2854,'المحافظات'!$A$5:$A$44,0)),0),0)))</f>
        <v/>
      </c>
      <c r="O2854" s="18">
        <f>IF(AND(B2854&amp;""="",F2854&amp;""=""),"",IF(I2854="تم التسليم",K2854+L2854-M2854-N2854,IF(I2854="مرتجع",-N2854,IF(I2854="ملغي",0,""))))</f>
        <v/>
      </c>
      <c r="P2854" s="6">
        <f>IF(AND(B2854&amp;""="",F2854&amp;""=""),"",IF(NOT(ISNUMBER(MATCH(F2854,'المنتجات'!$A$5:$A$204,0))),"كود المنتج غير معروف",IF(NOT(ISNUMBER(MATCH(E2854,'المحافظات'!$A$5:$A$44,0))),"المنطقة غير معروفة",IF(K2854&lt;0,"الخصم أكبر من قيمة الطلب",IF(I2854&amp;""="","اكتب الحالة","")))))</f>
        <v/>
      </c>
    </row>
    <row r="2855">
      <c r="A2855" s="17" t="n"/>
      <c r="B2855" s="5" t="n"/>
      <c r="C2855" s="5" t="n"/>
      <c r="D2855" s="13" t="n"/>
      <c r="E2855" s="5" t="n"/>
      <c r="F2855" s="5" t="n"/>
      <c r="G2855" s="15" t="n"/>
      <c r="H2855" s="14" t="n"/>
      <c r="I2855" s="5" t="n"/>
      <c r="J2855" s="6">
        <f>IF(AND(B2855&amp;""="",F2855&amp;""=""),"",IFERROR(INDEX('المنتجات'!$B$5:$B$204,MATCH($F2855,'المنتجات'!$A$5:$A$204,0))&amp;"",""))</f>
        <v/>
      </c>
      <c r="K2855" s="18">
        <f>IF(AND(B2855&amp;""="",F2855&amp;""=""),"",IFERROR(INDEX('المنتجات'!$D$5:$D$204,MATCH($F2855,'المنتجات'!$A$5:$A$204,0))*G2855-H2855,0))</f>
        <v/>
      </c>
      <c r="L2855" s="18">
        <f>IF(AND(B2855&amp;""="",F2855&amp;""=""),"",IF(I2855="تم التسليم",IFERROR(INDEX('المحافظات'!$B$5:$B$44,MATCH($E2855,'المحافظات'!$A$5:$A$44,0)),0),0))</f>
        <v/>
      </c>
      <c r="M2855" s="18">
        <f>IF(AND(B2855&amp;""="",F2855&amp;""=""),"",IFERROR(INDEX('المنتجات'!$C$5:$C$204,MATCH($F2855,'المنتجات'!$A$5:$A$204,0))*G2855,0))</f>
        <v/>
      </c>
      <c r="N2855" s="18">
        <f>IF(AND(B2855&amp;""="",F2855&amp;""=""),"",IF(I2855="تم التسليم",IFERROR(INDEX('المحافظات'!$C$5:$C$44,MATCH($E2855,'المحافظات'!$A$5:$A$44,0)),0),IF(I2855="مرتجع",IFERROR(INDEX('المحافظات'!$D$5:$D$44,MATCH($E2855,'المحافظات'!$A$5:$A$44,0)),0),0)))</f>
        <v/>
      </c>
      <c r="O2855" s="18">
        <f>IF(AND(B2855&amp;""="",F2855&amp;""=""),"",IF(I2855="تم التسليم",K2855+L2855-M2855-N2855,IF(I2855="مرتجع",-N2855,IF(I2855="ملغي",0,""))))</f>
        <v/>
      </c>
      <c r="P2855" s="6">
        <f>IF(AND(B2855&amp;""="",F2855&amp;""=""),"",IF(NOT(ISNUMBER(MATCH(F2855,'المنتجات'!$A$5:$A$204,0))),"كود المنتج غير معروف",IF(NOT(ISNUMBER(MATCH(E2855,'المحافظات'!$A$5:$A$44,0))),"المنطقة غير معروفة",IF(K2855&lt;0,"الخصم أكبر من قيمة الطلب",IF(I2855&amp;""="","اكتب الحالة","")))))</f>
        <v/>
      </c>
    </row>
    <row r="2856">
      <c r="A2856" s="17" t="n"/>
      <c r="B2856" s="5" t="n"/>
      <c r="C2856" s="5" t="n"/>
      <c r="D2856" s="13" t="n"/>
      <c r="E2856" s="5" t="n"/>
      <c r="F2856" s="5" t="n"/>
      <c r="G2856" s="15" t="n"/>
      <c r="H2856" s="14" t="n"/>
      <c r="I2856" s="5" t="n"/>
      <c r="J2856" s="6">
        <f>IF(AND(B2856&amp;""="",F2856&amp;""=""),"",IFERROR(INDEX('المنتجات'!$B$5:$B$204,MATCH($F2856,'المنتجات'!$A$5:$A$204,0))&amp;"",""))</f>
        <v/>
      </c>
      <c r="K2856" s="18">
        <f>IF(AND(B2856&amp;""="",F2856&amp;""=""),"",IFERROR(INDEX('المنتجات'!$D$5:$D$204,MATCH($F2856,'المنتجات'!$A$5:$A$204,0))*G2856-H2856,0))</f>
        <v/>
      </c>
      <c r="L2856" s="18">
        <f>IF(AND(B2856&amp;""="",F2856&amp;""=""),"",IF(I2856="تم التسليم",IFERROR(INDEX('المحافظات'!$B$5:$B$44,MATCH($E2856,'المحافظات'!$A$5:$A$44,0)),0),0))</f>
        <v/>
      </c>
      <c r="M2856" s="18">
        <f>IF(AND(B2856&amp;""="",F2856&amp;""=""),"",IFERROR(INDEX('المنتجات'!$C$5:$C$204,MATCH($F2856,'المنتجات'!$A$5:$A$204,0))*G2856,0))</f>
        <v/>
      </c>
      <c r="N2856" s="18">
        <f>IF(AND(B2856&amp;""="",F2856&amp;""=""),"",IF(I2856="تم التسليم",IFERROR(INDEX('المحافظات'!$C$5:$C$44,MATCH($E2856,'المحافظات'!$A$5:$A$44,0)),0),IF(I2856="مرتجع",IFERROR(INDEX('المحافظات'!$D$5:$D$44,MATCH($E2856,'المحافظات'!$A$5:$A$44,0)),0),0)))</f>
        <v/>
      </c>
      <c r="O2856" s="18">
        <f>IF(AND(B2856&amp;""="",F2856&amp;""=""),"",IF(I2856="تم التسليم",K2856+L2856-M2856-N2856,IF(I2856="مرتجع",-N2856,IF(I2856="ملغي",0,""))))</f>
        <v/>
      </c>
      <c r="P2856" s="6">
        <f>IF(AND(B2856&amp;""="",F2856&amp;""=""),"",IF(NOT(ISNUMBER(MATCH(F2856,'المنتجات'!$A$5:$A$204,0))),"كود المنتج غير معروف",IF(NOT(ISNUMBER(MATCH(E2856,'المحافظات'!$A$5:$A$44,0))),"المنطقة غير معروفة",IF(K2856&lt;0,"الخصم أكبر من قيمة الطلب",IF(I2856&amp;""="","اكتب الحالة","")))))</f>
        <v/>
      </c>
    </row>
    <row r="2857">
      <c r="A2857" s="17" t="n"/>
      <c r="B2857" s="5" t="n"/>
      <c r="C2857" s="5" t="n"/>
      <c r="D2857" s="13" t="n"/>
      <c r="E2857" s="5" t="n"/>
      <c r="F2857" s="5" t="n"/>
      <c r="G2857" s="15" t="n"/>
      <c r="H2857" s="14" t="n"/>
      <c r="I2857" s="5" t="n"/>
      <c r="J2857" s="6">
        <f>IF(AND(B2857&amp;""="",F2857&amp;""=""),"",IFERROR(INDEX('المنتجات'!$B$5:$B$204,MATCH($F2857,'المنتجات'!$A$5:$A$204,0))&amp;"",""))</f>
        <v/>
      </c>
      <c r="K2857" s="18">
        <f>IF(AND(B2857&amp;""="",F2857&amp;""=""),"",IFERROR(INDEX('المنتجات'!$D$5:$D$204,MATCH($F2857,'المنتجات'!$A$5:$A$204,0))*G2857-H2857,0))</f>
        <v/>
      </c>
      <c r="L2857" s="18">
        <f>IF(AND(B2857&amp;""="",F2857&amp;""=""),"",IF(I2857="تم التسليم",IFERROR(INDEX('المحافظات'!$B$5:$B$44,MATCH($E2857,'المحافظات'!$A$5:$A$44,0)),0),0))</f>
        <v/>
      </c>
      <c r="M2857" s="18">
        <f>IF(AND(B2857&amp;""="",F2857&amp;""=""),"",IFERROR(INDEX('المنتجات'!$C$5:$C$204,MATCH($F2857,'المنتجات'!$A$5:$A$204,0))*G2857,0))</f>
        <v/>
      </c>
      <c r="N2857" s="18">
        <f>IF(AND(B2857&amp;""="",F2857&amp;""=""),"",IF(I2857="تم التسليم",IFERROR(INDEX('المحافظات'!$C$5:$C$44,MATCH($E2857,'المحافظات'!$A$5:$A$44,0)),0),IF(I2857="مرتجع",IFERROR(INDEX('المحافظات'!$D$5:$D$44,MATCH($E2857,'المحافظات'!$A$5:$A$44,0)),0),0)))</f>
        <v/>
      </c>
      <c r="O2857" s="18">
        <f>IF(AND(B2857&amp;""="",F2857&amp;""=""),"",IF(I2857="تم التسليم",K2857+L2857-M2857-N2857,IF(I2857="مرتجع",-N2857,IF(I2857="ملغي",0,""))))</f>
        <v/>
      </c>
      <c r="P2857" s="6">
        <f>IF(AND(B2857&amp;""="",F2857&amp;""=""),"",IF(NOT(ISNUMBER(MATCH(F2857,'المنتجات'!$A$5:$A$204,0))),"كود المنتج غير معروف",IF(NOT(ISNUMBER(MATCH(E2857,'المحافظات'!$A$5:$A$44,0))),"المنطقة غير معروفة",IF(K2857&lt;0,"الخصم أكبر من قيمة الطلب",IF(I2857&amp;""="","اكتب الحالة","")))))</f>
        <v/>
      </c>
    </row>
    <row r="2858">
      <c r="A2858" s="17" t="n"/>
      <c r="B2858" s="5" t="n"/>
      <c r="C2858" s="5" t="n"/>
      <c r="D2858" s="13" t="n"/>
      <c r="E2858" s="5" t="n"/>
      <c r="F2858" s="5" t="n"/>
      <c r="G2858" s="15" t="n"/>
      <c r="H2858" s="14" t="n"/>
      <c r="I2858" s="5" t="n"/>
      <c r="J2858" s="6">
        <f>IF(AND(B2858&amp;""="",F2858&amp;""=""),"",IFERROR(INDEX('المنتجات'!$B$5:$B$204,MATCH($F2858,'المنتجات'!$A$5:$A$204,0))&amp;"",""))</f>
        <v/>
      </c>
      <c r="K2858" s="18">
        <f>IF(AND(B2858&amp;""="",F2858&amp;""=""),"",IFERROR(INDEX('المنتجات'!$D$5:$D$204,MATCH($F2858,'المنتجات'!$A$5:$A$204,0))*G2858-H2858,0))</f>
        <v/>
      </c>
      <c r="L2858" s="18">
        <f>IF(AND(B2858&amp;""="",F2858&amp;""=""),"",IF(I2858="تم التسليم",IFERROR(INDEX('المحافظات'!$B$5:$B$44,MATCH($E2858,'المحافظات'!$A$5:$A$44,0)),0),0))</f>
        <v/>
      </c>
      <c r="M2858" s="18">
        <f>IF(AND(B2858&amp;""="",F2858&amp;""=""),"",IFERROR(INDEX('المنتجات'!$C$5:$C$204,MATCH($F2858,'المنتجات'!$A$5:$A$204,0))*G2858,0))</f>
        <v/>
      </c>
      <c r="N2858" s="18">
        <f>IF(AND(B2858&amp;""="",F2858&amp;""=""),"",IF(I2858="تم التسليم",IFERROR(INDEX('المحافظات'!$C$5:$C$44,MATCH($E2858,'المحافظات'!$A$5:$A$44,0)),0),IF(I2858="مرتجع",IFERROR(INDEX('المحافظات'!$D$5:$D$44,MATCH($E2858,'المحافظات'!$A$5:$A$44,0)),0),0)))</f>
        <v/>
      </c>
      <c r="O2858" s="18">
        <f>IF(AND(B2858&amp;""="",F2858&amp;""=""),"",IF(I2858="تم التسليم",K2858+L2858-M2858-N2858,IF(I2858="مرتجع",-N2858,IF(I2858="ملغي",0,""))))</f>
        <v/>
      </c>
      <c r="P2858" s="6">
        <f>IF(AND(B2858&amp;""="",F2858&amp;""=""),"",IF(NOT(ISNUMBER(MATCH(F2858,'المنتجات'!$A$5:$A$204,0))),"كود المنتج غير معروف",IF(NOT(ISNUMBER(MATCH(E2858,'المحافظات'!$A$5:$A$44,0))),"المنطقة غير معروفة",IF(K2858&lt;0,"الخصم أكبر من قيمة الطلب",IF(I2858&amp;""="","اكتب الحالة","")))))</f>
        <v/>
      </c>
    </row>
    <row r="2859">
      <c r="A2859" s="17" t="n"/>
      <c r="B2859" s="5" t="n"/>
      <c r="C2859" s="5" t="n"/>
      <c r="D2859" s="13" t="n"/>
      <c r="E2859" s="5" t="n"/>
      <c r="F2859" s="5" t="n"/>
      <c r="G2859" s="15" t="n"/>
      <c r="H2859" s="14" t="n"/>
      <c r="I2859" s="5" t="n"/>
      <c r="J2859" s="6">
        <f>IF(AND(B2859&amp;""="",F2859&amp;""=""),"",IFERROR(INDEX('المنتجات'!$B$5:$B$204,MATCH($F2859,'المنتجات'!$A$5:$A$204,0))&amp;"",""))</f>
        <v/>
      </c>
      <c r="K2859" s="18">
        <f>IF(AND(B2859&amp;""="",F2859&amp;""=""),"",IFERROR(INDEX('المنتجات'!$D$5:$D$204,MATCH($F2859,'المنتجات'!$A$5:$A$204,0))*G2859-H2859,0))</f>
        <v/>
      </c>
      <c r="L2859" s="18">
        <f>IF(AND(B2859&amp;""="",F2859&amp;""=""),"",IF(I2859="تم التسليم",IFERROR(INDEX('المحافظات'!$B$5:$B$44,MATCH($E2859,'المحافظات'!$A$5:$A$44,0)),0),0))</f>
        <v/>
      </c>
      <c r="M2859" s="18">
        <f>IF(AND(B2859&amp;""="",F2859&amp;""=""),"",IFERROR(INDEX('المنتجات'!$C$5:$C$204,MATCH($F2859,'المنتجات'!$A$5:$A$204,0))*G2859,0))</f>
        <v/>
      </c>
      <c r="N2859" s="18">
        <f>IF(AND(B2859&amp;""="",F2859&amp;""=""),"",IF(I2859="تم التسليم",IFERROR(INDEX('المحافظات'!$C$5:$C$44,MATCH($E2859,'المحافظات'!$A$5:$A$44,0)),0),IF(I2859="مرتجع",IFERROR(INDEX('المحافظات'!$D$5:$D$44,MATCH($E2859,'المحافظات'!$A$5:$A$44,0)),0),0)))</f>
        <v/>
      </c>
      <c r="O2859" s="18">
        <f>IF(AND(B2859&amp;""="",F2859&amp;""=""),"",IF(I2859="تم التسليم",K2859+L2859-M2859-N2859,IF(I2859="مرتجع",-N2859,IF(I2859="ملغي",0,""))))</f>
        <v/>
      </c>
      <c r="P2859" s="6">
        <f>IF(AND(B2859&amp;""="",F2859&amp;""=""),"",IF(NOT(ISNUMBER(MATCH(F2859,'المنتجات'!$A$5:$A$204,0))),"كود المنتج غير معروف",IF(NOT(ISNUMBER(MATCH(E2859,'المحافظات'!$A$5:$A$44,0))),"المنطقة غير معروفة",IF(K2859&lt;0,"الخصم أكبر من قيمة الطلب",IF(I2859&amp;""="","اكتب الحالة","")))))</f>
        <v/>
      </c>
    </row>
    <row r="2860">
      <c r="A2860" s="17" t="n"/>
      <c r="B2860" s="5" t="n"/>
      <c r="C2860" s="5" t="n"/>
      <c r="D2860" s="13" t="n"/>
      <c r="E2860" s="5" t="n"/>
      <c r="F2860" s="5" t="n"/>
      <c r="G2860" s="15" t="n"/>
      <c r="H2860" s="14" t="n"/>
      <c r="I2860" s="5" t="n"/>
      <c r="J2860" s="6">
        <f>IF(AND(B2860&amp;""="",F2860&amp;""=""),"",IFERROR(INDEX('المنتجات'!$B$5:$B$204,MATCH($F2860,'المنتجات'!$A$5:$A$204,0))&amp;"",""))</f>
        <v/>
      </c>
      <c r="K2860" s="18">
        <f>IF(AND(B2860&amp;""="",F2860&amp;""=""),"",IFERROR(INDEX('المنتجات'!$D$5:$D$204,MATCH($F2860,'المنتجات'!$A$5:$A$204,0))*G2860-H2860,0))</f>
        <v/>
      </c>
      <c r="L2860" s="18">
        <f>IF(AND(B2860&amp;""="",F2860&amp;""=""),"",IF(I2860="تم التسليم",IFERROR(INDEX('المحافظات'!$B$5:$B$44,MATCH($E2860,'المحافظات'!$A$5:$A$44,0)),0),0))</f>
        <v/>
      </c>
      <c r="M2860" s="18">
        <f>IF(AND(B2860&amp;""="",F2860&amp;""=""),"",IFERROR(INDEX('المنتجات'!$C$5:$C$204,MATCH($F2860,'المنتجات'!$A$5:$A$204,0))*G2860,0))</f>
        <v/>
      </c>
      <c r="N2860" s="18">
        <f>IF(AND(B2860&amp;""="",F2860&amp;""=""),"",IF(I2860="تم التسليم",IFERROR(INDEX('المحافظات'!$C$5:$C$44,MATCH($E2860,'المحافظات'!$A$5:$A$44,0)),0),IF(I2860="مرتجع",IFERROR(INDEX('المحافظات'!$D$5:$D$44,MATCH($E2860,'المحافظات'!$A$5:$A$44,0)),0),0)))</f>
        <v/>
      </c>
      <c r="O2860" s="18">
        <f>IF(AND(B2860&amp;""="",F2860&amp;""=""),"",IF(I2860="تم التسليم",K2860+L2860-M2860-N2860,IF(I2860="مرتجع",-N2860,IF(I2860="ملغي",0,""))))</f>
        <v/>
      </c>
      <c r="P2860" s="6">
        <f>IF(AND(B2860&amp;""="",F2860&amp;""=""),"",IF(NOT(ISNUMBER(MATCH(F2860,'المنتجات'!$A$5:$A$204,0))),"كود المنتج غير معروف",IF(NOT(ISNUMBER(MATCH(E2860,'المحافظات'!$A$5:$A$44,0))),"المنطقة غير معروفة",IF(K2860&lt;0,"الخصم أكبر من قيمة الطلب",IF(I2860&amp;""="","اكتب الحالة","")))))</f>
        <v/>
      </c>
    </row>
    <row r="2861">
      <c r="A2861" s="17" t="n"/>
      <c r="B2861" s="5" t="n"/>
      <c r="C2861" s="5" t="n"/>
      <c r="D2861" s="13" t="n"/>
      <c r="E2861" s="5" t="n"/>
      <c r="F2861" s="5" t="n"/>
      <c r="G2861" s="15" t="n"/>
      <c r="H2861" s="14" t="n"/>
      <c r="I2861" s="5" t="n"/>
      <c r="J2861" s="6">
        <f>IF(AND(B2861&amp;""="",F2861&amp;""=""),"",IFERROR(INDEX('المنتجات'!$B$5:$B$204,MATCH($F2861,'المنتجات'!$A$5:$A$204,0))&amp;"",""))</f>
        <v/>
      </c>
      <c r="K2861" s="18">
        <f>IF(AND(B2861&amp;""="",F2861&amp;""=""),"",IFERROR(INDEX('المنتجات'!$D$5:$D$204,MATCH($F2861,'المنتجات'!$A$5:$A$204,0))*G2861-H2861,0))</f>
        <v/>
      </c>
      <c r="L2861" s="18">
        <f>IF(AND(B2861&amp;""="",F2861&amp;""=""),"",IF(I2861="تم التسليم",IFERROR(INDEX('المحافظات'!$B$5:$B$44,MATCH($E2861,'المحافظات'!$A$5:$A$44,0)),0),0))</f>
        <v/>
      </c>
      <c r="M2861" s="18">
        <f>IF(AND(B2861&amp;""="",F2861&amp;""=""),"",IFERROR(INDEX('المنتجات'!$C$5:$C$204,MATCH($F2861,'المنتجات'!$A$5:$A$204,0))*G2861,0))</f>
        <v/>
      </c>
      <c r="N2861" s="18">
        <f>IF(AND(B2861&amp;""="",F2861&amp;""=""),"",IF(I2861="تم التسليم",IFERROR(INDEX('المحافظات'!$C$5:$C$44,MATCH($E2861,'المحافظات'!$A$5:$A$44,0)),0),IF(I2861="مرتجع",IFERROR(INDEX('المحافظات'!$D$5:$D$44,MATCH($E2861,'المحافظات'!$A$5:$A$44,0)),0),0)))</f>
        <v/>
      </c>
      <c r="O2861" s="18">
        <f>IF(AND(B2861&amp;""="",F2861&amp;""=""),"",IF(I2861="تم التسليم",K2861+L2861-M2861-N2861,IF(I2861="مرتجع",-N2861,IF(I2861="ملغي",0,""))))</f>
        <v/>
      </c>
      <c r="P2861" s="6">
        <f>IF(AND(B2861&amp;""="",F2861&amp;""=""),"",IF(NOT(ISNUMBER(MATCH(F2861,'المنتجات'!$A$5:$A$204,0))),"كود المنتج غير معروف",IF(NOT(ISNUMBER(MATCH(E2861,'المحافظات'!$A$5:$A$44,0))),"المنطقة غير معروفة",IF(K2861&lt;0,"الخصم أكبر من قيمة الطلب",IF(I2861&amp;""="","اكتب الحالة","")))))</f>
        <v/>
      </c>
    </row>
    <row r="2862">
      <c r="A2862" s="17" t="n"/>
      <c r="B2862" s="5" t="n"/>
      <c r="C2862" s="5" t="n"/>
      <c r="D2862" s="13" t="n"/>
      <c r="E2862" s="5" t="n"/>
      <c r="F2862" s="5" t="n"/>
      <c r="G2862" s="15" t="n"/>
      <c r="H2862" s="14" t="n"/>
      <c r="I2862" s="5" t="n"/>
      <c r="J2862" s="6">
        <f>IF(AND(B2862&amp;""="",F2862&amp;""=""),"",IFERROR(INDEX('المنتجات'!$B$5:$B$204,MATCH($F2862,'المنتجات'!$A$5:$A$204,0))&amp;"",""))</f>
        <v/>
      </c>
      <c r="K2862" s="18">
        <f>IF(AND(B2862&amp;""="",F2862&amp;""=""),"",IFERROR(INDEX('المنتجات'!$D$5:$D$204,MATCH($F2862,'المنتجات'!$A$5:$A$204,0))*G2862-H2862,0))</f>
        <v/>
      </c>
      <c r="L2862" s="18">
        <f>IF(AND(B2862&amp;""="",F2862&amp;""=""),"",IF(I2862="تم التسليم",IFERROR(INDEX('المحافظات'!$B$5:$B$44,MATCH($E2862,'المحافظات'!$A$5:$A$44,0)),0),0))</f>
        <v/>
      </c>
      <c r="M2862" s="18">
        <f>IF(AND(B2862&amp;""="",F2862&amp;""=""),"",IFERROR(INDEX('المنتجات'!$C$5:$C$204,MATCH($F2862,'المنتجات'!$A$5:$A$204,0))*G2862,0))</f>
        <v/>
      </c>
      <c r="N2862" s="18">
        <f>IF(AND(B2862&amp;""="",F2862&amp;""=""),"",IF(I2862="تم التسليم",IFERROR(INDEX('المحافظات'!$C$5:$C$44,MATCH($E2862,'المحافظات'!$A$5:$A$44,0)),0),IF(I2862="مرتجع",IFERROR(INDEX('المحافظات'!$D$5:$D$44,MATCH($E2862,'المحافظات'!$A$5:$A$44,0)),0),0)))</f>
        <v/>
      </c>
      <c r="O2862" s="18">
        <f>IF(AND(B2862&amp;""="",F2862&amp;""=""),"",IF(I2862="تم التسليم",K2862+L2862-M2862-N2862,IF(I2862="مرتجع",-N2862,IF(I2862="ملغي",0,""))))</f>
        <v/>
      </c>
      <c r="P2862" s="6">
        <f>IF(AND(B2862&amp;""="",F2862&amp;""=""),"",IF(NOT(ISNUMBER(MATCH(F2862,'المنتجات'!$A$5:$A$204,0))),"كود المنتج غير معروف",IF(NOT(ISNUMBER(MATCH(E2862,'المحافظات'!$A$5:$A$44,0))),"المنطقة غير معروفة",IF(K2862&lt;0,"الخصم أكبر من قيمة الطلب",IF(I2862&amp;""="","اكتب الحالة","")))))</f>
        <v/>
      </c>
    </row>
    <row r="2863">
      <c r="A2863" s="17" t="n"/>
      <c r="B2863" s="5" t="n"/>
      <c r="C2863" s="5" t="n"/>
      <c r="D2863" s="13" t="n"/>
      <c r="E2863" s="5" t="n"/>
      <c r="F2863" s="5" t="n"/>
      <c r="G2863" s="15" t="n"/>
      <c r="H2863" s="14" t="n"/>
      <c r="I2863" s="5" t="n"/>
      <c r="J2863" s="6">
        <f>IF(AND(B2863&amp;""="",F2863&amp;""=""),"",IFERROR(INDEX('المنتجات'!$B$5:$B$204,MATCH($F2863,'المنتجات'!$A$5:$A$204,0))&amp;"",""))</f>
        <v/>
      </c>
      <c r="K2863" s="18">
        <f>IF(AND(B2863&amp;""="",F2863&amp;""=""),"",IFERROR(INDEX('المنتجات'!$D$5:$D$204,MATCH($F2863,'المنتجات'!$A$5:$A$204,0))*G2863-H2863,0))</f>
        <v/>
      </c>
      <c r="L2863" s="18">
        <f>IF(AND(B2863&amp;""="",F2863&amp;""=""),"",IF(I2863="تم التسليم",IFERROR(INDEX('المحافظات'!$B$5:$B$44,MATCH($E2863,'المحافظات'!$A$5:$A$44,0)),0),0))</f>
        <v/>
      </c>
      <c r="M2863" s="18">
        <f>IF(AND(B2863&amp;""="",F2863&amp;""=""),"",IFERROR(INDEX('المنتجات'!$C$5:$C$204,MATCH($F2863,'المنتجات'!$A$5:$A$204,0))*G2863,0))</f>
        <v/>
      </c>
      <c r="N2863" s="18">
        <f>IF(AND(B2863&amp;""="",F2863&amp;""=""),"",IF(I2863="تم التسليم",IFERROR(INDEX('المحافظات'!$C$5:$C$44,MATCH($E2863,'المحافظات'!$A$5:$A$44,0)),0),IF(I2863="مرتجع",IFERROR(INDEX('المحافظات'!$D$5:$D$44,MATCH($E2863,'المحافظات'!$A$5:$A$44,0)),0),0)))</f>
        <v/>
      </c>
      <c r="O2863" s="18">
        <f>IF(AND(B2863&amp;""="",F2863&amp;""=""),"",IF(I2863="تم التسليم",K2863+L2863-M2863-N2863,IF(I2863="مرتجع",-N2863,IF(I2863="ملغي",0,""))))</f>
        <v/>
      </c>
      <c r="P2863" s="6">
        <f>IF(AND(B2863&amp;""="",F2863&amp;""=""),"",IF(NOT(ISNUMBER(MATCH(F2863,'المنتجات'!$A$5:$A$204,0))),"كود المنتج غير معروف",IF(NOT(ISNUMBER(MATCH(E2863,'المحافظات'!$A$5:$A$44,0))),"المنطقة غير معروفة",IF(K2863&lt;0,"الخصم أكبر من قيمة الطلب",IF(I2863&amp;""="","اكتب الحالة","")))))</f>
        <v/>
      </c>
    </row>
    <row r="2864">
      <c r="A2864" s="17" t="n"/>
      <c r="B2864" s="5" t="n"/>
      <c r="C2864" s="5" t="n"/>
      <c r="D2864" s="13" t="n"/>
      <c r="E2864" s="5" t="n"/>
      <c r="F2864" s="5" t="n"/>
      <c r="G2864" s="15" t="n"/>
      <c r="H2864" s="14" t="n"/>
      <c r="I2864" s="5" t="n"/>
      <c r="J2864" s="6">
        <f>IF(AND(B2864&amp;""="",F2864&amp;""=""),"",IFERROR(INDEX('المنتجات'!$B$5:$B$204,MATCH($F2864,'المنتجات'!$A$5:$A$204,0))&amp;"",""))</f>
        <v/>
      </c>
      <c r="K2864" s="18">
        <f>IF(AND(B2864&amp;""="",F2864&amp;""=""),"",IFERROR(INDEX('المنتجات'!$D$5:$D$204,MATCH($F2864,'المنتجات'!$A$5:$A$204,0))*G2864-H2864,0))</f>
        <v/>
      </c>
      <c r="L2864" s="18">
        <f>IF(AND(B2864&amp;""="",F2864&amp;""=""),"",IF(I2864="تم التسليم",IFERROR(INDEX('المحافظات'!$B$5:$B$44,MATCH($E2864,'المحافظات'!$A$5:$A$44,0)),0),0))</f>
        <v/>
      </c>
      <c r="M2864" s="18">
        <f>IF(AND(B2864&amp;""="",F2864&amp;""=""),"",IFERROR(INDEX('المنتجات'!$C$5:$C$204,MATCH($F2864,'المنتجات'!$A$5:$A$204,0))*G2864,0))</f>
        <v/>
      </c>
      <c r="N2864" s="18">
        <f>IF(AND(B2864&amp;""="",F2864&amp;""=""),"",IF(I2864="تم التسليم",IFERROR(INDEX('المحافظات'!$C$5:$C$44,MATCH($E2864,'المحافظات'!$A$5:$A$44,0)),0),IF(I2864="مرتجع",IFERROR(INDEX('المحافظات'!$D$5:$D$44,MATCH($E2864,'المحافظات'!$A$5:$A$44,0)),0),0)))</f>
        <v/>
      </c>
      <c r="O2864" s="18">
        <f>IF(AND(B2864&amp;""="",F2864&amp;""=""),"",IF(I2864="تم التسليم",K2864+L2864-M2864-N2864,IF(I2864="مرتجع",-N2864,IF(I2864="ملغي",0,""))))</f>
        <v/>
      </c>
      <c r="P2864" s="6">
        <f>IF(AND(B2864&amp;""="",F2864&amp;""=""),"",IF(NOT(ISNUMBER(MATCH(F2864,'المنتجات'!$A$5:$A$204,0))),"كود المنتج غير معروف",IF(NOT(ISNUMBER(MATCH(E2864,'المحافظات'!$A$5:$A$44,0))),"المنطقة غير معروفة",IF(K2864&lt;0,"الخصم أكبر من قيمة الطلب",IF(I2864&amp;""="","اكتب الحالة","")))))</f>
        <v/>
      </c>
    </row>
    <row r="2865">
      <c r="A2865" s="17" t="n"/>
      <c r="B2865" s="5" t="n"/>
      <c r="C2865" s="5" t="n"/>
      <c r="D2865" s="13" t="n"/>
      <c r="E2865" s="5" t="n"/>
      <c r="F2865" s="5" t="n"/>
      <c r="G2865" s="15" t="n"/>
      <c r="H2865" s="14" t="n"/>
      <c r="I2865" s="5" t="n"/>
      <c r="J2865" s="6">
        <f>IF(AND(B2865&amp;""="",F2865&amp;""=""),"",IFERROR(INDEX('المنتجات'!$B$5:$B$204,MATCH($F2865,'المنتجات'!$A$5:$A$204,0))&amp;"",""))</f>
        <v/>
      </c>
      <c r="K2865" s="18">
        <f>IF(AND(B2865&amp;""="",F2865&amp;""=""),"",IFERROR(INDEX('المنتجات'!$D$5:$D$204,MATCH($F2865,'المنتجات'!$A$5:$A$204,0))*G2865-H2865,0))</f>
        <v/>
      </c>
      <c r="L2865" s="18">
        <f>IF(AND(B2865&amp;""="",F2865&amp;""=""),"",IF(I2865="تم التسليم",IFERROR(INDEX('المحافظات'!$B$5:$B$44,MATCH($E2865,'المحافظات'!$A$5:$A$44,0)),0),0))</f>
        <v/>
      </c>
      <c r="M2865" s="18">
        <f>IF(AND(B2865&amp;""="",F2865&amp;""=""),"",IFERROR(INDEX('المنتجات'!$C$5:$C$204,MATCH($F2865,'المنتجات'!$A$5:$A$204,0))*G2865,0))</f>
        <v/>
      </c>
      <c r="N2865" s="18">
        <f>IF(AND(B2865&amp;""="",F2865&amp;""=""),"",IF(I2865="تم التسليم",IFERROR(INDEX('المحافظات'!$C$5:$C$44,MATCH($E2865,'المحافظات'!$A$5:$A$44,0)),0),IF(I2865="مرتجع",IFERROR(INDEX('المحافظات'!$D$5:$D$44,MATCH($E2865,'المحافظات'!$A$5:$A$44,0)),0),0)))</f>
        <v/>
      </c>
      <c r="O2865" s="18">
        <f>IF(AND(B2865&amp;""="",F2865&amp;""=""),"",IF(I2865="تم التسليم",K2865+L2865-M2865-N2865,IF(I2865="مرتجع",-N2865,IF(I2865="ملغي",0,""))))</f>
        <v/>
      </c>
      <c r="P2865" s="6">
        <f>IF(AND(B2865&amp;""="",F2865&amp;""=""),"",IF(NOT(ISNUMBER(MATCH(F2865,'المنتجات'!$A$5:$A$204,0))),"كود المنتج غير معروف",IF(NOT(ISNUMBER(MATCH(E2865,'المحافظات'!$A$5:$A$44,0))),"المنطقة غير معروفة",IF(K2865&lt;0,"الخصم أكبر من قيمة الطلب",IF(I2865&amp;""="","اكتب الحالة","")))))</f>
        <v/>
      </c>
    </row>
    <row r="2866">
      <c r="A2866" s="17" t="n"/>
      <c r="B2866" s="5" t="n"/>
      <c r="C2866" s="5" t="n"/>
      <c r="D2866" s="13" t="n"/>
      <c r="E2866" s="5" t="n"/>
      <c r="F2866" s="5" t="n"/>
      <c r="G2866" s="15" t="n"/>
      <c r="H2866" s="14" t="n"/>
      <c r="I2866" s="5" t="n"/>
      <c r="J2866" s="6">
        <f>IF(AND(B2866&amp;""="",F2866&amp;""=""),"",IFERROR(INDEX('المنتجات'!$B$5:$B$204,MATCH($F2866,'المنتجات'!$A$5:$A$204,0))&amp;"",""))</f>
        <v/>
      </c>
      <c r="K2866" s="18">
        <f>IF(AND(B2866&amp;""="",F2866&amp;""=""),"",IFERROR(INDEX('المنتجات'!$D$5:$D$204,MATCH($F2866,'المنتجات'!$A$5:$A$204,0))*G2866-H2866,0))</f>
        <v/>
      </c>
      <c r="L2866" s="18">
        <f>IF(AND(B2866&amp;""="",F2866&amp;""=""),"",IF(I2866="تم التسليم",IFERROR(INDEX('المحافظات'!$B$5:$B$44,MATCH($E2866,'المحافظات'!$A$5:$A$44,0)),0),0))</f>
        <v/>
      </c>
      <c r="M2866" s="18">
        <f>IF(AND(B2866&amp;""="",F2866&amp;""=""),"",IFERROR(INDEX('المنتجات'!$C$5:$C$204,MATCH($F2866,'المنتجات'!$A$5:$A$204,0))*G2866,0))</f>
        <v/>
      </c>
      <c r="N2866" s="18">
        <f>IF(AND(B2866&amp;""="",F2866&amp;""=""),"",IF(I2866="تم التسليم",IFERROR(INDEX('المحافظات'!$C$5:$C$44,MATCH($E2866,'المحافظات'!$A$5:$A$44,0)),0),IF(I2866="مرتجع",IFERROR(INDEX('المحافظات'!$D$5:$D$44,MATCH($E2866,'المحافظات'!$A$5:$A$44,0)),0),0)))</f>
        <v/>
      </c>
      <c r="O2866" s="18">
        <f>IF(AND(B2866&amp;""="",F2866&amp;""=""),"",IF(I2866="تم التسليم",K2866+L2866-M2866-N2866,IF(I2866="مرتجع",-N2866,IF(I2866="ملغي",0,""))))</f>
        <v/>
      </c>
      <c r="P2866" s="6">
        <f>IF(AND(B2866&amp;""="",F2866&amp;""=""),"",IF(NOT(ISNUMBER(MATCH(F2866,'المنتجات'!$A$5:$A$204,0))),"كود المنتج غير معروف",IF(NOT(ISNUMBER(MATCH(E2866,'المحافظات'!$A$5:$A$44,0))),"المنطقة غير معروفة",IF(K2866&lt;0,"الخصم أكبر من قيمة الطلب",IF(I2866&amp;""="","اكتب الحالة","")))))</f>
        <v/>
      </c>
    </row>
    <row r="2867">
      <c r="A2867" s="17" t="n"/>
      <c r="B2867" s="5" t="n"/>
      <c r="C2867" s="5" t="n"/>
      <c r="D2867" s="13" t="n"/>
      <c r="E2867" s="5" t="n"/>
      <c r="F2867" s="5" t="n"/>
      <c r="G2867" s="15" t="n"/>
      <c r="H2867" s="14" t="n"/>
      <c r="I2867" s="5" t="n"/>
      <c r="J2867" s="6">
        <f>IF(AND(B2867&amp;""="",F2867&amp;""=""),"",IFERROR(INDEX('المنتجات'!$B$5:$B$204,MATCH($F2867,'المنتجات'!$A$5:$A$204,0))&amp;"",""))</f>
        <v/>
      </c>
      <c r="K2867" s="18">
        <f>IF(AND(B2867&amp;""="",F2867&amp;""=""),"",IFERROR(INDEX('المنتجات'!$D$5:$D$204,MATCH($F2867,'المنتجات'!$A$5:$A$204,0))*G2867-H2867,0))</f>
        <v/>
      </c>
      <c r="L2867" s="18">
        <f>IF(AND(B2867&amp;""="",F2867&amp;""=""),"",IF(I2867="تم التسليم",IFERROR(INDEX('المحافظات'!$B$5:$B$44,MATCH($E2867,'المحافظات'!$A$5:$A$44,0)),0),0))</f>
        <v/>
      </c>
      <c r="M2867" s="18">
        <f>IF(AND(B2867&amp;""="",F2867&amp;""=""),"",IFERROR(INDEX('المنتجات'!$C$5:$C$204,MATCH($F2867,'المنتجات'!$A$5:$A$204,0))*G2867,0))</f>
        <v/>
      </c>
      <c r="N2867" s="18">
        <f>IF(AND(B2867&amp;""="",F2867&amp;""=""),"",IF(I2867="تم التسليم",IFERROR(INDEX('المحافظات'!$C$5:$C$44,MATCH($E2867,'المحافظات'!$A$5:$A$44,0)),0),IF(I2867="مرتجع",IFERROR(INDEX('المحافظات'!$D$5:$D$44,MATCH($E2867,'المحافظات'!$A$5:$A$44,0)),0),0)))</f>
        <v/>
      </c>
      <c r="O2867" s="18">
        <f>IF(AND(B2867&amp;""="",F2867&amp;""=""),"",IF(I2867="تم التسليم",K2867+L2867-M2867-N2867,IF(I2867="مرتجع",-N2867,IF(I2867="ملغي",0,""))))</f>
        <v/>
      </c>
      <c r="P2867" s="6">
        <f>IF(AND(B2867&amp;""="",F2867&amp;""=""),"",IF(NOT(ISNUMBER(MATCH(F2867,'المنتجات'!$A$5:$A$204,0))),"كود المنتج غير معروف",IF(NOT(ISNUMBER(MATCH(E2867,'المحافظات'!$A$5:$A$44,0))),"المنطقة غير معروفة",IF(K2867&lt;0,"الخصم أكبر من قيمة الطلب",IF(I2867&amp;""="","اكتب الحالة","")))))</f>
        <v/>
      </c>
    </row>
    <row r="2868">
      <c r="A2868" s="17" t="n"/>
      <c r="B2868" s="5" t="n"/>
      <c r="C2868" s="5" t="n"/>
      <c r="D2868" s="13" t="n"/>
      <c r="E2868" s="5" t="n"/>
      <c r="F2868" s="5" t="n"/>
      <c r="G2868" s="15" t="n"/>
      <c r="H2868" s="14" t="n"/>
      <c r="I2868" s="5" t="n"/>
      <c r="J2868" s="6">
        <f>IF(AND(B2868&amp;""="",F2868&amp;""=""),"",IFERROR(INDEX('المنتجات'!$B$5:$B$204,MATCH($F2868,'المنتجات'!$A$5:$A$204,0))&amp;"",""))</f>
        <v/>
      </c>
      <c r="K2868" s="18">
        <f>IF(AND(B2868&amp;""="",F2868&amp;""=""),"",IFERROR(INDEX('المنتجات'!$D$5:$D$204,MATCH($F2868,'المنتجات'!$A$5:$A$204,0))*G2868-H2868,0))</f>
        <v/>
      </c>
      <c r="L2868" s="18">
        <f>IF(AND(B2868&amp;""="",F2868&amp;""=""),"",IF(I2868="تم التسليم",IFERROR(INDEX('المحافظات'!$B$5:$B$44,MATCH($E2868,'المحافظات'!$A$5:$A$44,0)),0),0))</f>
        <v/>
      </c>
      <c r="M2868" s="18">
        <f>IF(AND(B2868&amp;""="",F2868&amp;""=""),"",IFERROR(INDEX('المنتجات'!$C$5:$C$204,MATCH($F2868,'المنتجات'!$A$5:$A$204,0))*G2868,0))</f>
        <v/>
      </c>
      <c r="N2868" s="18">
        <f>IF(AND(B2868&amp;""="",F2868&amp;""=""),"",IF(I2868="تم التسليم",IFERROR(INDEX('المحافظات'!$C$5:$C$44,MATCH($E2868,'المحافظات'!$A$5:$A$44,0)),0),IF(I2868="مرتجع",IFERROR(INDEX('المحافظات'!$D$5:$D$44,MATCH($E2868,'المحافظات'!$A$5:$A$44,0)),0),0)))</f>
        <v/>
      </c>
      <c r="O2868" s="18">
        <f>IF(AND(B2868&amp;""="",F2868&amp;""=""),"",IF(I2868="تم التسليم",K2868+L2868-M2868-N2868,IF(I2868="مرتجع",-N2868,IF(I2868="ملغي",0,""))))</f>
        <v/>
      </c>
      <c r="P2868" s="6">
        <f>IF(AND(B2868&amp;""="",F2868&amp;""=""),"",IF(NOT(ISNUMBER(MATCH(F2868,'المنتجات'!$A$5:$A$204,0))),"كود المنتج غير معروف",IF(NOT(ISNUMBER(MATCH(E2868,'المحافظات'!$A$5:$A$44,0))),"المنطقة غير معروفة",IF(K2868&lt;0,"الخصم أكبر من قيمة الطلب",IF(I2868&amp;""="","اكتب الحالة","")))))</f>
        <v/>
      </c>
    </row>
    <row r="2869">
      <c r="A2869" s="17" t="n"/>
      <c r="B2869" s="5" t="n"/>
      <c r="C2869" s="5" t="n"/>
      <c r="D2869" s="13" t="n"/>
      <c r="E2869" s="5" t="n"/>
      <c r="F2869" s="5" t="n"/>
      <c r="G2869" s="15" t="n"/>
      <c r="H2869" s="14" t="n"/>
      <c r="I2869" s="5" t="n"/>
      <c r="J2869" s="6">
        <f>IF(AND(B2869&amp;""="",F2869&amp;""=""),"",IFERROR(INDEX('المنتجات'!$B$5:$B$204,MATCH($F2869,'المنتجات'!$A$5:$A$204,0))&amp;"",""))</f>
        <v/>
      </c>
      <c r="K2869" s="18">
        <f>IF(AND(B2869&amp;""="",F2869&amp;""=""),"",IFERROR(INDEX('المنتجات'!$D$5:$D$204,MATCH($F2869,'المنتجات'!$A$5:$A$204,0))*G2869-H2869,0))</f>
        <v/>
      </c>
      <c r="L2869" s="18">
        <f>IF(AND(B2869&amp;""="",F2869&amp;""=""),"",IF(I2869="تم التسليم",IFERROR(INDEX('المحافظات'!$B$5:$B$44,MATCH($E2869,'المحافظات'!$A$5:$A$44,0)),0),0))</f>
        <v/>
      </c>
      <c r="M2869" s="18">
        <f>IF(AND(B2869&amp;""="",F2869&amp;""=""),"",IFERROR(INDEX('المنتجات'!$C$5:$C$204,MATCH($F2869,'المنتجات'!$A$5:$A$204,0))*G2869,0))</f>
        <v/>
      </c>
      <c r="N2869" s="18">
        <f>IF(AND(B2869&amp;""="",F2869&amp;""=""),"",IF(I2869="تم التسليم",IFERROR(INDEX('المحافظات'!$C$5:$C$44,MATCH($E2869,'المحافظات'!$A$5:$A$44,0)),0),IF(I2869="مرتجع",IFERROR(INDEX('المحافظات'!$D$5:$D$44,MATCH($E2869,'المحافظات'!$A$5:$A$44,0)),0),0)))</f>
        <v/>
      </c>
      <c r="O2869" s="18">
        <f>IF(AND(B2869&amp;""="",F2869&amp;""=""),"",IF(I2869="تم التسليم",K2869+L2869-M2869-N2869,IF(I2869="مرتجع",-N2869,IF(I2869="ملغي",0,""))))</f>
        <v/>
      </c>
      <c r="P2869" s="6">
        <f>IF(AND(B2869&amp;""="",F2869&amp;""=""),"",IF(NOT(ISNUMBER(MATCH(F2869,'المنتجات'!$A$5:$A$204,0))),"كود المنتج غير معروف",IF(NOT(ISNUMBER(MATCH(E2869,'المحافظات'!$A$5:$A$44,0))),"المنطقة غير معروفة",IF(K2869&lt;0,"الخصم أكبر من قيمة الطلب",IF(I2869&amp;""="","اكتب الحالة","")))))</f>
        <v/>
      </c>
    </row>
    <row r="2870">
      <c r="A2870" s="17" t="n"/>
      <c r="B2870" s="5" t="n"/>
      <c r="C2870" s="5" t="n"/>
      <c r="D2870" s="13" t="n"/>
      <c r="E2870" s="5" t="n"/>
      <c r="F2870" s="5" t="n"/>
      <c r="G2870" s="15" t="n"/>
      <c r="H2870" s="14" t="n"/>
      <c r="I2870" s="5" t="n"/>
      <c r="J2870" s="6">
        <f>IF(AND(B2870&amp;""="",F2870&amp;""=""),"",IFERROR(INDEX('المنتجات'!$B$5:$B$204,MATCH($F2870,'المنتجات'!$A$5:$A$204,0))&amp;"",""))</f>
        <v/>
      </c>
      <c r="K2870" s="18">
        <f>IF(AND(B2870&amp;""="",F2870&amp;""=""),"",IFERROR(INDEX('المنتجات'!$D$5:$D$204,MATCH($F2870,'المنتجات'!$A$5:$A$204,0))*G2870-H2870,0))</f>
        <v/>
      </c>
      <c r="L2870" s="18">
        <f>IF(AND(B2870&amp;""="",F2870&amp;""=""),"",IF(I2870="تم التسليم",IFERROR(INDEX('المحافظات'!$B$5:$B$44,MATCH($E2870,'المحافظات'!$A$5:$A$44,0)),0),0))</f>
        <v/>
      </c>
      <c r="M2870" s="18">
        <f>IF(AND(B2870&amp;""="",F2870&amp;""=""),"",IFERROR(INDEX('المنتجات'!$C$5:$C$204,MATCH($F2870,'المنتجات'!$A$5:$A$204,0))*G2870,0))</f>
        <v/>
      </c>
      <c r="N2870" s="18">
        <f>IF(AND(B2870&amp;""="",F2870&amp;""=""),"",IF(I2870="تم التسليم",IFERROR(INDEX('المحافظات'!$C$5:$C$44,MATCH($E2870,'المحافظات'!$A$5:$A$44,0)),0),IF(I2870="مرتجع",IFERROR(INDEX('المحافظات'!$D$5:$D$44,MATCH($E2870,'المحافظات'!$A$5:$A$44,0)),0),0)))</f>
        <v/>
      </c>
      <c r="O2870" s="18">
        <f>IF(AND(B2870&amp;""="",F2870&amp;""=""),"",IF(I2870="تم التسليم",K2870+L2870-M2870-N2870,IF(I2870="مرتجع",-N2870,IF(I2870="ملغي",0,""))))</f>
        <v/>
      </c>
      <c r="P2870" s="6">
        <f>IF(AND(B2870&amp;""="",F2870&amp;""=""),"",IF(NOT(ISNUMBER(MATCH(F2870,'المنتجات'!$A$5:$A$204,0))),"كود المنتج غير معروف",IF(NOT(ISNUMBER(MATCH(E2870,'المحافظات'!$A$5:$A$44,0))),"المنطقة غير معروفة",IF(K2870&lt;0,"الخصم أكبر من قيمة الطلب",IF(I2870&amp;""="","اكتب الحالة","")))))</f>
        <v/>
      </c>
    </row>
    <row r="2871">
      <c r="A2871" s="17" t="n"/>
      <c r="B2871" s="5" t="n"/>
      <c r="C2871" s="5" t="n"/>
      <c r="D2871" s="13" t="n"/>
      <c r="E2871" s="5" t="n"/>
      <c r="F2871" s="5" t="n"/>
      <c r="G2871" s="15" t="n"/>
      <c r="H2871" s="14" t="n"/>
      <c r="I2871" s="5" t="n"/>
      <c r="J2871" s="6">
        <f>IF(AND(B2871&amp;""="",F2871&amp;""=""),"",IFERROR(INDEX('المنتجات'!$B$5:$B$204,MATCH($F2871,'المنتجات'!$A$5:$A$204,0))&amp;"",""))</f>
        <v/>
      </c>
      <c r="K2871" s="18">
        <f>IF(AND(B2871&amp;""="",F2871&amp;""=""),"",IFERROR(INDEX('المنتجات'!$D$5:$D$204,MATCH($F2871,'المنتجات'!$A$5:$A$204,0))*G2871-H2871,0))</f>
        <v/>
      </c>
      <c r="L2871" s="18">
        <f>IF(AND(B2871&amp;""="",F2871&amp;""=""),"",IF(I2871="تم التسليم",IFERROR(INDEX('المحافظات'!$B$5:$B$44,MATCH($E2871,'المحافظات'!$A$5:$A$44,0)),0),0))</f>
        <v/>
      </c>
      <c r="M2871" s="18">
        <f>IF(AND(B2871&amp;""="",F2871&amp;""=""),"",IFERROR(INDEX('المنتجات'!$C$5:$C$204,MATCH($F2871,'المنتجات'!$A$5:$A$204,0))*G2871,0))</f>
        <v/>
      </c>
      <c r="N2871" s="18">
        <f>IF(AND(B2871&amp;""="",F2871&amp;""=""),"",IF(I2871="تم التسليم",IFERROR(INDEX('المحافظات'!$C$5:$C$44,MATCH($E2871,'المحافظات'!$A$5:$A$44,0)),0),IF(I2871="مرتجع",IFERROR(INDEX('المحافظات'!$D$5:$D$44,MATCH($E2871,'المحافظات'!$A$5:$A$44,0)),0),0)))</f>
        <v/>
      </c>
      <c r="O2871" s="18">
        <f>IF(AND(B2871&amp;""="",F2871&amp;""=""),"",IF(I2871="تم التسليم",K2871+L2871-M2871-N2871,IF(I2871="مرتجع",-N2871,IF(I2871="ملغي",0,""))))</f>
        <v/>
      </c>
      <c r="P2871" s="6">
        <f>IF(AND(B2871&amp;""="",F2871&amp;""=""),"",IF(NOT(ISNUMBER(MATCH(F2871,'المنتجات'!$A$5:$A$204,0))),"كود المنتج غير معروف",IF(NOT(ISNUMBER(MATCH(E2871,'المحافظات'!$A$5:$A$44,0))),"المنطقة غير معروفة",IF(K2871&lt;0,"الخصم أكبر من قيمة الطلب",IF(I2871&amp;""="","اكتب الحالة","")))))</f>
        <v/>
      </c>
    </row>
    <row r="2872">
      <c r="A2872" s="17" t="n"/>
      <c r="B2872" s="5" t="n"/>
      <c r="C2872" s="5" t="n"/>
      <c r="D2872" s="13" t="n"/>
      <c r="E2872" s="5" t="n"/>
      <c r="F2872" s="5" t="n"/>
      <c r="G2872" s="15" t="n"/>
      <c r="H2872" s="14" t="n"/>
      <c r="I2872" s="5" t="n"/>
      <c r="J2872" s="6">
        <f>IF(AND(B2872&amp;""="",F2872&amp;""=""),"",IFERROR(INDEX('المنتجات'!$B$5:$B$204,MATCH($F2872,'المنتجات'!$A$5:$A$204,0))&amp;"",""))</f>
        <v/>
      </c>
      <c r="K2872" s="18">
        <f>IF(AND(B2872&amp;""="",F2872&amp;""=""),"",IFERROR(INDEX('المنتجات'!$D$5:$D$204,MATCH($F2872,'المنتجات'!$A$5:$A$204,0))*G2872-H2872,0))</f>
        <v/>
      </c>
      <c r="L2872" s="18">
        <f>IF(AND(B2872&amp;""="",F2872&amp;""=""),"",IF(I2872="تم التسليم",IFERROR(INDEX('المحافظات'!$B$5:$B$44,MATCH($E2872,'المحافظات'!$A$5:$A$44,0)),0),0))</f>
        <v/>
      </c>
      <c r="M2872" s="18">
        <f>IF(AND(B2872&amp;""="",F2872&amp;""=""),"",IFERROR(INDEX('المنتجات'!$C$5:$C$204,MATCH($F2872,'المنتجات'!$A$5:$A$204,0))*G2872,0))</f>
        <v/>
      </c>
      <c r="N2872" s="18">
        <f>IF(AND(B2872&amp;""="",F2872&amp;""=""),"",IF(I2872="تم التسليم",IFERROR(INDEX('المحافظات'!$C$5:$C$44,MATCH($E2872,'المحافظات'!$A$5:$A$44,0)),0),IF(I2872="مرتجع",IFERROR(INDEX('المحافظات'!$D$5:$D$44,MATCH($E2872,'المحافظات'!$A$5:$A$44,0)),0),0)))</f>
        <v/>
      </c>
      <c r="O2872" s="18">
        <f>IF(AND(B2872&amp;""="",F2872&amp;""=""),"",IF(I2872="تم التسليم",K2872+L2872-M2872-N2872,IF(I2872="مرتجع",-N2872,IF(I2872="ملغي",0,""))))</f>
        <v/>
      </c>
      <c r="P2872" s="6">
        <f>IF(AND(B2872&amp;""="",F2872&amp;""=""),"",IF(NOT(ISNUMBER(MATCH(F2872,'المنتجات'!$A$5:$A$204,0))),"كود المنتج غير معروف",IF(NOT(ISNUMBER(MATCH(E2872,'المحافظات'!$A$5:$A$44,0))),"المنطقة غير معروفة",IF(K2872&lt;0,"الخصم أكبر من قيمة الطلب",IF(I2872&amp;""="","اكتب الحالة","")))))</f>
        <v/>
      </c>
    </row>
    <row r="2873">
      <c r="A2873" s="17" t="n"/>
      <c r="B2873" s="5" t="n"/>
      <c r="C2873" s="5" t="n"/>
      <c r="D2873" s="13" t="n"/>
      <c r="E2873" s="5" t="n"/>
      <c r="F2873" s="5" t="n"/>
      <c r="G2873" s="15" t="n"/>
      <c r="H2873" s="14" t="n"/>
      <c r="I2873" s="5" t="n"/>
      <c r="J2873" s="6">
        <f>IF(AND(B2873&amp;""="",F2873&amp;""=""),"",IFERROR(INDEX('المنتجات'!$B$5:$B$204,MATCH($F2873,'المنتجات'!$A$5:$A$204,0))&amp;"",""))</f>
        <v/>
      </c>
      <c r="K2873" s="18">
        <f>IF(AND(B2873&amp;""="",F2873&amp;""=""),"",IFERROR(INDEX('المنتجات'!$D$5:$D$204,MATCH($F2873,'المنتجات'!$A$5:$A$204,0))*G2873-H2873,0))</f>
        <v/>
      </c>
      <c r="L2873" s="18">
        <f>IF(AND(B2873&amp;""="",F2873&amp;""=""),"",IF(I2873="تم التسليم",IFERROR(INDEX('المحافظات'!$B$5:$B$44,MATCH($E2873,'المحافظات'!$A$5:$A$44,0)),0),0))</f>
        <v/>
      </c>
      <c r="M2873" s="18">
        <f>IF(AND(B2873&amp;""="",F2873&amp;""=""),"",IFERROR(INDEX('المنتجات'!$C$5:$C$204,MATCH($F2873,'المنتجات'!$A$5:$A$204,0))*G2873,0))</f>
        <v/>
      </c>
      <c r="N2873" s="18">
        <f>IF(AND(B2873&amp;""="",F2873&amp;""=""),"",IF(I2873="تم التسليم",IFERROR(INDEX('المحافظات'!$C$5:$C$44,MATCH($E2873,'المحافظات'!$A$5:$A$44,0)),0),IF(I2873="مرتجع",IFERROR(INDEX('المحافظات'!$D$5:$D$44,MATCH($E2873,'المحافظات'!$A$5:$A$44,0)),0),0)))</f>
        <v/>
      </c>
      <c r="O2873" s="18">
        <f>IF(AND(B2873&amp;""="",F2873&amp;""=""),"",IF(I2873="تم التسليم",K2873+L2873-M2873-N2873,IF(I2873="مرتجع",-N2873,IF(I2873="ملغي",0,""))))</f>
        <v/>
      </c>
      <c r="P2873" s="6">
        <f>IF(AND(B2873&amp;""="",F2873&amp;""=""),"",IF(NOT(ISNUMBER(MATCH(F2873,'المنتجات'!$A$5:$A$204,0))),"كود المنتج غير معروف",IF(NOT(ISNUMBER(MATCH(E2873,'المحافظات'!$A$5:$A$44,0))),"المنطقة غير معروفة",IF(K2873&lt;0,"الخصم أكبر من قيمة الطلب",IF(I2873&amp;""="","اكتب الحالة","")))))</f>
        <v/>
      </c>
    </row>
    <row r="2874">
      <c r="A2874" s="17" t="n"/>
      <c r="B2874" s="5" t="n"/>
      <c r="C2874" s="5" t="n"/>
      <c r="D2874" s="13" t="n"/>
      <c r="E2874" s="5" t="n"/>
      <c r="F2874" s="5" t="n"/>
      <c r="G2874" s="15" t="n"/>
      <c r="H2874" s="14" t="n"/>
      <c r="I2874" s="5" t="n"/>
      <c r="J2874" s="6">
        <f>IF(AND(B2874&amp;""="",F2874&amp;""=""),"",IFERROR(INDEX('المنتجات'!$B$5:$B$204,MATCH($F2874,'المنتجات'!$A$5:$A$204,0))&amp;"",""))</f>
        <v/>
      </c>
      <c r="K2874" s="18">
        <f>IF(AND(B2874&amp;""="",F2874&amp;""=""),"",IFERROR(INDEX('المنتجات'!$D$5:$D$204,MATCH($F2874,'المنتجات'!$A$5:$A$204,0))*G2874-H2874,0))</f>
        <v/>
      </c>
      <c r="L2874" s="18">
        <f>IF(AND(B2874&amp;""="",F2874&amp;""=""),"",IF(I2874="تم التسليم",IFERROR(INDEX('المحافظات'!$B$5:$B$44,MATCH($E2874,'المحافظات'!$A$5:$A$44,0)),0),0))</f>
        <v/>
      </c>
      <c r="M2874" s="18">
        <f>IF(AND(B2874&amp;""="",F2874&amp;""=""),"",IFERROR(INDEX('المنتجات'!$C$5:$C$204,MATCH($F2874,'المنتجات'!$A$5:$A$204,0))*G2874,0))</f>
        <v/>
      </c>
      <c r="N2874" s="18">
        <f>IF(AND(B2874&amp;""="",F2874&amp;""=""),"",IF(I2874="تم التسليم",IFERROR(INDEX('المحافظات'!$C$5:$C$44,MATCH($E2874,'المحافظات'!$A$5:$A$44,0)),0),IF(I2874="مرتجع",IFERROR(INDEX('المحافظات'!$D$5:$D$44,MATCH($E2874,'المحافظات'!$A$5:$A$44,0)),0),0)))</f>
        <v/>
      </c>
      <c r="O2874" s="18">
        <f>IF(AND(B2874&amp;""="",F2874&amp;""=""),"",IF(I2874="تم التسليم",K2874+L2874-M2874-N2874,IF(I2874="مرتجع",-N2874,IF(I2874="ملغي",0,""))))</f>
        <v/>
      </c>
      <c r="P2874" s="6">
        <f>IF(AND(B2874&amp;""="",F2874&amp;""=""),"",IF(NOT(ISNUMBER(MATCH(F2874,'المنتجات'!$A$5:$A$204,0))),"كود المنتج غير معروف",IF(NOT(ISNUMBER(MATCH(E2874,'المحافظات'!$A$5:$A$44,0))),"المنطقة غير معروفة",IF(K2874&lt;0,"الخصم أكبر من قيمة الطلب",IF(I2874&amp;""="","اكتب الحالة","")))))</f>
        <v/>
      </c>
    </row>
    <row r="2875">
      <c r="A2875" s="17" t="n"/>
      <c r="B2875" s="5" t="n"/>
      <c r="C2875" s="5" t="n"/>
      <c r="D2875" s="13" t="n"/>
      <c r="E2875" s="5" t="n"/>
      <c r="F2875" s="5" t="n"/>
      <c r="G2875" s="15" t="n"/>
      <c r="H2875" s="14" t="n"/>
      <c r="I2875" s="5" t="n"/>
      <c r="J2875" s="6">
        <f>IF(AND(B2875&amp;""="",F2875&amp;""=""),"",IFERROR(INDEX('المنتجات'!$B$5:$B$204,MATCH($F2875,'المنتجات'!$A$5:$A$204,0))&amp;"",""))</f>
        <v/>
      </c>
      <c r="K2875" s="18">
        <f>IF(AND(B2875&amp;""="",F2875&amp;""=""),"",IFERROR(INDEX('المنتجات'!$D$5:$D$204,MATCH($F2875,'المنتجات'!$A$5:$A$204,0))*G2875-H2875,0))</f>
        <v/>
      </c>
      <c r="L2875" s="18">
        <f>IF(AND(B2875&amp;""="",F2875&amp;""=""),"",IF(I2875="تم التسليم",IFERROR(INDEX('المحافظات'!$B$5:$B$44,MATCH($E2875,'المحافظات'!$A$5:$A$44,0)),0),0))</f>
        <v/>
      </c>
      <c r="M2875" s="18">
        <f>IF(AND(B2875&amp;""="",F2875&amp;""=""),"",IFERROR(INDEX('المنتجات'!$C$5:$C$204,MATCH($F2875,'المنتجات'!$A$5:$A$204,0))*G2875,0))</f>
        <v/>
      </c>
      <c r="N2875" s="18">
        <f>IF(AND(B2875&amp;""="",F2875&amp;""=""),"",IF(I2875="تم التسليم",IFERROR(INDEX('المحافظات'!$C$5:$C$44,MATCH($E2875,'المحافظات'!$A$5:$A$44,0)),0),IF(I2875="مرتجع",IFERROR(INDEX('المحافظات'!$D$5:$D$44,MATCH($E2875,'المحافظات'!$A$5:$A$44,0)),0),0)))</f>
        <v/>
      </c>
      <c r="O2875" s="18">
        <f>IF(AND(B2875&amp;""="",F2875&amp;""=""),"",IF(I2875="تم التسليم",K2875+L2875-M2875-N2875,IF(I2875="مرتجع",-N2875,IF(I2875="ملغي",0,""))))</f>
        <v/>
      </c>
      <c r="P2875" s="6">
        <f>IF(AND(B2875&amp;""="",F2875&amp;""=""),"",IF(NOT(ISNUMBER(MATCH(F2875,'المنتجات'!$A$5:$A$204,0))),"كود المنتج غير معروف",IF(NOT(ISNUMBER(MATCH(E2875,'المحافظات'!$A$5:$A$44,0))),"المنطقة غير معروفة",IF(K2875&lt;0,"الخصم أكبر من قيمة الطلب",IF(I2875&amp;""="","اكتب الحالة","")))))</f>
        <v/>
      </c>
    </row>
    <row r="2876">
      <c r="A2876" s="17" t="n"/>
      <c r="B2876" s="5" t="n"/>
      <c r="C2876" s="5" t="n"/>
      <c r="D2876" s="13" t="n"/>
      <c r="E2876" s="5" t="n"/>
      <c r="F2876" s="5" t="n"/>
      <c r="G2876" s="15" t="n"/>
      <c r="H2876" s="14" t="n"/>
      <c r="I2876" s="5" t="n"/>
      <c r="J2876" s="6">
        <f>IF(AND(B2876&amp;""="",F2876&amp;""=""),"",IFERROR(INDEX('المنتجات'!$B$5:$B$204,MATCH($F2876,'المنتجات'!$A$5:$A$204,0))&amp;"",""))</f>
        <v/>
      </c>
      <c r="K2876" s="18">
        <f>IF(AND(B2876&amp;""="",F2876&amp;""=""),"",IFERROR(INDEX('المنتجات'!$D$5:$D$204,MATCH($F2876,'المنتجات'!$A$5:$A$204,0))*G2876-H2876,0))</f>
        <v/>
      </c>
      <c r="L2876" s="18">
        <f>IF(AND(B2876&amp;""="",F2876&amp;""=""),"",IF(I2876="تم التسليم",IFERROR(INDEX('المحافظات'!$B$5:$B$44,MATCH($E2876,'المحافظات'!$A$5:$A$44,0)),0),0))</f>
        <v/>
      </c>
      <c r="M2876" s="18">
        <f>IF(AND(B2876&amp;""="",F2876&amp;""=""),"",IFERROR(INDEX('المنتجات'!$C$5:$C$204,MATCH($F2876,'المنتجات'!$A$5:$A$204,0))*G2876,0))</f>
        <v/>
      </c>
      <c r="N2876" s="18">
        <f>IF(AND(B2876&amp;""="",F2876&amp;""=""),"",IF(I2876="تم التسليم",IFERROR(INDEX('المحافظات'!$C$5:$C$44,MATCH($E2876,'المحافظات'!$A$5:$A$44,0)),0),IF(I2876="مرتجع",IFERROR(INDEX('المحافظات'!$D$5:$D$44,MATCH($E2876,'المحافظات'!$A$5:$A$44,0)),0),0)))</f>
        <v/>
      </c>
      <c r="O2876" s="18">
        <f>IF(AND(B2876&amp;""="",F2876&amp;""=""),"",IF(I2876="تم التسليم",K2876+L2876-M2876-N2876,IF(I2876="مرتجع",-N2876,IF(I2876="ملغي",0,""))))</f>
        <v/>
      </c>
      <c r="P2876" s="6">
        <f>IF(AND(B2876&amp;""="",F2876&amp;""=""),"",IF(NOT(ISNUMBER(MATCH(F2876,'المنتجات'!$A$5:$A$204,0))),"كود المنتج غير معروف",IF(NOT(ISNUMBER(MATCH(E2876,'المحافظات'!$A$5:$A$44,0))),"المنطقة غير معروفة",IF(K2876&lt;0,"الخصم أكبر من قيمة الطلب",IF(I2876&amp;""="","اكتب الحالة","")))))</f>
        <v/>
      </c>
    </row>
    <row r="2877">
      <c r="A2877" s="17" t="n"/>
      <c r="B2877" s="5" t="n"/>
      <c r="C2877" s="5" t="n"/>
      <c r="D2877" s="13" t="n"/>
      <c r="E2877" s="5" t="n"/>
      <c r="F2877" s="5" t="n"/>
      <c r="G2877" s="15" t="n"/>
      <c r="H2877" s="14" t="n"/>
      <c r="I2877" s="5" t="n"/>
      <c r="J2877" s="6">
        <f>IF(AND(B2877&amp;""="",F2877&amp;""=""),"",IFERROR(INDEX('المنتجات'!$B$5:$B$204,MATCH($F2877,'المنتجات'!$A$5:$A$204,0))&amp;"",""))</f>
        <v/>
      </c>
      <c r="K2877" s="18">
        <f>IF(AND(B2877&amp;""="",F2877&amp;""=""),"",IFERROR(INDEX('المنتجات'!$D$5:$D$204,MATCH($F2877,'المنتجات'!$A$5:$A$204,0))*G2877-H2877,0))</f>
        <v/>
      </c>
      <c r="L2877" s="18">
        <f>IF(AND(B2877&amp;""="",F2877&amp;""=""),"",IF(I2877="تم التسليم",IFERROR(INDEX('المحافظات'!$B$5:$B$44,MATCH($E2877,'المحافظات'!$A$5:$A$44,0)),0),0))</f>
        <v/>
      </c>
      <c r="M2877" s="18">
        <f>IF(AND(B2877&amp;""="",F2877&amp;""=""),"",IFERROR(INDEX('المنتجات'!$C$5:$C$204,MATCH($F2877,'المنتجات'!$A$5:$A$204,0))*G2877,0))</f>
        <v/>
      </c>
      <c r="N2877" s="18">
        <f>IF(AND(B2877&amp;""="",F2877&amp;""=""),"",IF(I2877="تم التسليم",IFERROR(INDEX('المحافظات'!$C$5:$C$44,MATCH($E2877,'المحافظات'!$A$5:$A$44,0)),0),IF(I2877="مرتجع",IFERROR(INDEX('المحافظات'!$D$5:$D$44,MATCH($E2877,'المحافظات'!$A$5:$A$44,0)),0),0)))</f>
        <v/>
      </c>
      <c r="O2877" s="18">
        <f>IF(AND(B2877&amp;""="",F2877&amp;""=""),"",IF(I2877="تم التسليم",K2877+L2877-M2877-N2877,IF(I2877="مرتجع",-N2877,IF(I2877="ملغي",0,""))))</f>
        <v/>
      </c>
      <c r="P2877" s="6">
        <f>IF(AND(B2877&amp;""="",F2877&amp;""=""),"",IF(NOT(ISNUMBER(MATCH(F2877,'المنتجات'!$A$5:$A$204,0))),"كود المنتج غير معروف",IF(NOT(ISNUMBER(MATCH(E2877,'المحافظات'!$A$5:$A$44,0))),"المنطقة غير معروفة",IF(K2877&lt;0,"الخصم أكبر من قيمة الطلب",IF(I2877&amp;""="","اكتب الحالة","")))))</f>
        <v/>
      </c>
    </row>
    <row r="2878">
      <c r="A2878" s="17" t="n"/>
      <c r="B2878" s="5" t="n"/>
      <c r="C2878" s="5" t="n"/>
      <c r="D2878" s="13" t="n"/>
      <c r="E2878" s="5" t="n"/>
      <c r="F2878" s="5" t="n"/>
      <c r="G2878" s="15" t="n"/>
      <c r="H2878" s="14" t="n"/>
      <c r="I2878" s="5" t="n"/>
      <c r="J2878" s="6">
        <f>IF(AND(B2878&amp;""="",F2878&amp;""=""),"",IFERROR(INDEX('المنتجات'!$B$5:$B$204,MATCH($F2878,'المنتجات'!$A$5:$A$204,0))&amp;"",""))</f>
        <v/>
      </c>
      <c r="K2878" s="18">
        <f>IF(AND(B2878&amp;""="",F2878&amp;""=""),"",IFERROR(INDEX('المنتجات'!$D$5:$D$204,MATCH($F2878,'المنتجات'!$A$5:$A$204,0))*G2878-H2878,0))</f>
        <v/>
      </c>
      <c r="L2878" s="18">
        <f>IF(AND(B2878&amp;""="",F2878&amp;""=""),"",IF(I2878="تم التسليم",IFERROR(INDEX('المحافظات'!$B$5:$B$44,MATCH($E2878,'المحافظات'!$A$5:$A$44,0)),0),0))</f>
        <v/>
      </c>
      <c r="M2878" s="18">
        <f>IF(AND(B2878&amp;""="",F2878&amp;""=""),"",IFERROR(INDEX('المنتجات'!$C$5:$C$204,MATCH($F2878,'المنتجات'!$A$5:$A$204,0))*G2878,0))</f>
        <v/>
      </c>
      <c r="N2878" s="18">
        <f>IF(AND(B2878&amp;""="",F2878&amp;""=""),"",IF(I2878="تم التسليم",IFERROR(INDEX('المحافظات'!$C$5:$C$44,MATCH($E2878,'المحافظات'!$A$5:$A$44,0)),0),IF(I2878="مرتجع",IFERROR(INDEX('المحافظات'!$D$5:$D$44,MATCH($E2878,'المحافظات'!$A$5:$A$44,0)),0),0)))</f>
        <v/>
      </c>
      <c r="O2878" s="18">
        <f>IF(AND(B2878&amp;""="",F2878&amp;""=""),"",IF(I2878="تم التسليم",K2878+L2878-M2878-N2878,IF(I2878="مرتجع",-N2878,IF(I2878="ملغي",0,""))))</f>
        <v/>
      </c>
      <c r="P2878" s="6">
        <f>IF(AND(B2878&amp;""="",F2878&amp;""=""),"",IF(NOT(ISNUMBER(MATCH(F2878,'المنتجات'!$A$5:$A$204,0))),"كود المنتج غير معروف",IF(NOT(ISNUMBER(MATCH(E2878,'المحافظات'!$A$5:$A$44,0))),"المنطقة غير معروفة",IF(K2878&lt;0,"الخصم أكبر من قيمة الطلب",IF(I2878&amp;""="","اكتب الحالة","")))))</f>
        <v/>
      </c>
    </row>
    <row r="2879">
      <c r="A2879" s="17" t="n"/>
      <c r="B2879" s="5" t="n"/>
      <c r="C2879" s="5" t="n"/>
      <c r="D2879" s="13" t="n"/>
      <c r="E2879" s="5" t="n"/>
      <c r="F2879" s="5" t="n"/>
      <c r="G2879" s="15" t="n"/>
      <c r="H2879" s="14" t="n"/>
      <c r="I2879" s="5" t="n"/>
      <c r="J2879" s="6">
        <f>IF(AND(B2879&amp;""="",F2879&amp;""=""),"",IFERROR(INDEX('المنتجات'!$B$5:$B$204,MATCH($F2879,'المنتجات'!$A$5:$A$204,0))&amp;"",""))</f>
        <v/>
      </c>
      <c r="K2879" s="18">
        <f>IF(AND(B2879&amp;""="",F2879&amp;""=""),"",IFERROR(INDEX('المنتجات'!$D$5:$D$204,MATCH($F2879,'المنتجات'!$A$5:$A$204,0))*G2879-H2879,0))</f>
        <v/>
      </c>
      <c r="L2879" s="18">
        <f>IF(AND(B2879&amp;""="",F2879&amp;""=""),"",IF(I2879="تم التسليم",IFERROR(INDEX('المحافظات'!$B$5:$B$44,MATCH($E2879,'المحافظات'!$A$5:$A$44,0)),0),0))</f>
        <v/>
      </c>
      <c r="M2879" s="18">
        <f>IF(AND(B2879&amp;""="",F2879&amp;""=""),"",IFERROR(INDEX('المنتجات'!$C$5:$C$204,MATCH($F2879,'المنتجات'!$A$5:$A$204,0))*G2879,0))</f>
        <v/>
      </c>
      <c r="N2879" s="18">
        <f>IF(AND(B2879&amp;""="",F2879&amp;""=""),"",IF(I2879="تم التسليم",IFERROR(INDEX('المحافظات'!$C$5:$C$44,MATCH($E2879,'المحافظات'!$A$5:$A$44,0)),0),IF(I2879="مرتجع",IFERROR(INDEX('المحافظات'!$D$5:$D$44,MATCH($E2879,'المحافظات'!$A$5:$A$44,0)),0),0)))</f>
        <v/>
      </c>
      <c r="O2879" s="18">
        <f>IF(AND(B2879&amp;""="",F2879&amp;""=""),"",IF(I2879="تم التسليم",K2879+L2879-M2879-N2879,IF(I2879="مرتجع",-N2879,IF(I2879="ملغي",0,""))))</f>
        <v/>
      </c>
      <c r="P2879" s="6">
        <f>IF(AND(B2879&amp;""="",F2879&amp;""=""),"",IF(NOT(ISNUMBER(MATCH(F2879,'المنتجات'!$A$5:$A$204,0))),"كود المنتج غير معروف",IF(NOT(ISNUMBER(MATCH(E2879,'المحافظات'!$A$5:$A$44,0))),"المنطقة غير معروفة",IF(K2879&lt;0,"الخصم أكبر من قيمة الطلب",IF(I2879&amp;""="","اكتب الحالة","")))))</f>
        <v/>
      </c>
    </row>
    <row r="2880">
      <c r="A2880" s="17" t="n"/>
      <c r="B2880" s="5" t="n"/>
      <c r="C2880" s="5" t="n"/>
      <c r="D2880" s="13" t="n"/>
      <c r="E2880" s="5" t="n"/>
      <c r="F2880" s="5" t="n"/>
      <c r="G2880" s="15" t="n"/>
      <c r="H2880" s="14" t="n"/>
      <c r="I2880" s="5" t="n"/>
      <c r="J2880" s="6">
        <f>IF(AND(B2880&amp;""="",F2880&amp;""=""),"",IFERROR(INDEX('المنتجات'!$B$5:$B$204,MATCH($F2880,'المنتجات'!$A$5:$A$204,0))&amp;"",""))</f>
        <v/>
      </c>
      <c r="K2880" s="18">
        <f>IF(AND(B2880&amp;""="",F2880&amp;""=""),"",IFERROR(INDEX('المنتجات'!$D$5:$D$204,MATCH($F2880,'المنتجات'!$A$5:$A$204,0))*G2880-H2880,0))</f>
        <v/>
      </c>
      <c r="L2880" s="18">
        <f>IF(AND(B2880&amp;""="",F2880&amp;""=""),"",IF(I2880="تم التسليم",IFERROR(INDEX('المحافظات'!$B$5:$B$44,MATCH($E2880,'المحافظات'!$A$5:$A$44,0)),0),0))</f>
        <v/>
      </c>
      <c r="M2880" s="18">
        <f>IF(AND(B2880&amp;""="",F2880&amp;""=""),"",IFERROR(INDEX('المنتجات'!$C$5:$C$204,MATCH($F2880,'المنتجات'!$A$5:$A$204,0))*G2880,0))</f>
        <v/>
      </c>
      <c r="N2880" s="18">
        <f>IF(AND(B2880&amp;""="",F2880&amp;""=""),"",IF(I2880="تم التسليم",IFERROR(INDEX('المحافظات'!$C$5:$C$44,MATCH($E2880,'المحافظات'!$A$5:$A$44,0)),0),IF(I2880="مرتجع",IFERROR(INDEX('المحافظات'!$D$5:$D$44,MATCH($E2880,'المحافظات'!$A$5:$A$44,0)),0),0)))</f>
        <v/>
      </c>
      <c r="O2880" s="18">
        <f>IF(AND(B2880&amp;""="",F2880&amp;""=""),"",IF(I2880="تم التسليم",K2880+L2880-M2880-N2880,IF(I2880="مرتجع",-N2880,IF(I2880="ملغي",0,""))))</f>
        <v/>
      </c>
      <c r="P2880" s="6">
        <f>IF(AND(B2880&amp;""="",F2880&amp;""=""),"",IF(NOT(ISNUMBER(MATCH(F2880,'المنتجات'!$A$5:$A$204,0))),"كود المنتج غير معروف",IF(NOT(ISNUMBER(MATCH(E2880,'المحافظات'!$A$5:$A$44,0))),"المنطقة غير معروفة",IF(K2880&lt;0,"الخصم أكبر من قيمة الطلب",IF(I2880&amp;""="","اكتب الحالة","")))))</f>
        <v/>
      </c>
    </row>
    <row r="2881">
      <c r="A2881" s="17" t="n"/>
      <c r="B2881" s="5" t="n"/>
      <c r="C2881" s="5" t="n"/>
      <c r="D2881" s="13" t="n"/>
      <c r="E2881" s="5" t="n"/>
      <c r="F2881" s="5" t="n"/>
      <c r="G2881" s="15" t="n"/>
      <c r="H2881" s="14" t="n"/>
      <c r="I2881" s="5" t="n"/>
      <c r="J2881" s="6">
        <f>IF(AND(B2881&amp;""="",F2881&amp;""=""),"",IFERROR(INDEX('المنتجات'!$B$5:$B$204,MATCH($F2881,'المنتجات'!$A$5:$A$204,0))&amp;"",""))</f>
        <v/>
      </c>
      <c r="K2881" s="18">
        <f>IF(AND(B2881&amp;""="",F2881&amp;""=""),"",IFERROR(INDEX('المنتجات'!$D$5:$D$204,MATCH($F2881,'المنتجات'!$A$5:$A$204,0))*G2881-H2881,0))</f>
        <v/>
      </c>
      <c r="L2881" s="18">
        <f>IF(AND(B2881&amp;""="",F2881&amp;""=""),"",IF(I2881="تم التسليم",IFERROR(INDEX('المحافظات'!$B$5:$B$44,MATCH($E2881,'المحافظات'!$A$5:$A$44,0)),0),0))</f>
        <v/>
      </c>
      <c r="M2881" s="18">
        <f>IF(AND(B2881&amp;""="",F2881&amp;""=""),"",IFERROR(INDEX('المنتجات'!$C$5:$C$204,MATCH($F2881,'المنتجات'!$A$5:$A$204,0))*G2881,0))</f>
        <v/>
      </c>
      <c r="N2881" s="18">
        <f>IF(AND(B2881&amp;""="",F2881&amp;""=""),"",IF(I2881="تم التسليم",IFERROR(INDEX('المحافظات'!$C$5:$C$44,MATCH($E2881,'المحافظات'!$A$5:$A$44,0)),0),IF(I2881="مرتجع",IFERROR(INDEX('المحافظات'!$D$5:$D$44,MATCH($E2881,'المحافظات'!$A$5:$A$44,0)),0),0)))</f>
        <v/>
      </c>
      <c r="O2881" s="18">
        <f>IF(AND(B2881&amp;""="",F2881&amp;""=""),"",IF(I2881="تم التسليم",K2881+L2881-M2881-N2881,IF(I2881="مرتجع",-N2881,IF(I2881="ملغي",0,""))))</f>
        <v/>
      </c>
      <c r="P2881" s="6">
        <f>IF(AND(B2881&amp;""="",F2881&amp;""=""),"",IF(NOT(ISNUMBER(MATCH(F2881,'المنتجات'!$A$5:$A$204,0))),"كود المنتج غير معروف",IF(NOT(ISNUMBER(MATCH(E2881,'المحافظات'!$A$5:$A$44,0))),"المنطقة غير معروفة",IF(K2881&lt;0,"الخصم أكبر من قيمة الطلب",IF(I2881&amp;""="","اكتب الحالة","")))))</f>
        <v/>
      </c>
    </row>
    <row r="2882">
      <c r="A2882" s="17" t="n"/>
      <c r="B2882" s="5" t="n"/>
      <c r="C2882" s="5" t="n"/>
      <c r="D2882" s="13" t="n"/>
      <c r="E2882" s="5" t="n"/>
      <c r="F2882" s="5" t="n"/>
      <c r="G2882" s="15" t="n"/>
      <c r="H2882" s="14" t="n"/>
      <c r="I2882" s="5" t="n"/>
      <c r="J2882" s="6">
        <f>IF(AND(B2882&amp;""="",F2882&amp;""=""),"",IFERROR(INDEX('المنتجات'!$B$5:$B$204,MATCH($F2882,'المنتجات'!$A$5:$A$204,0))&amp;"",""))</f>
        <v/>
      </c>
      <c r="K2882" s="18">
        <f>IF(AND(B2882&amp;""="",F2882&amp;""=""),"",IFERROR(INDEX('المنتجات'!$D$5:$D$204,MATCH($F2882,'المنتجات'!$A$5:$A$204,0))*G2882-H2882,0))</f>
        <v/>
      </c>
      <c r="L2882" s="18">
        <f>IF(AND(B2882&amp;""="",F2882&amp;""=""),"",IF(I2882="تم التسليم",IFERROR(INDEX('المحافظات'!$B$5:$B$44,MATCH($E2882,'المحافظات'!$A$5:$A$44,0)),0),0))</f>
        <v/>
      </c>
      <c r="M2882" s="18">
        <f>IF(AND(B2882&amp;""="",F2882&amp;""=""),"",IFERROR(INDEX('المنتجات'!$C$5:$C$204,MATCH($F2882,'المنتجات'!$A$5:$A$204,0))*G2882,0))</f>
        <v/>
      </c>
      <c r="N2882" s="18">
        <f>IF(AND(B2882&amp;""="",F2882&amp;""=""),"",IF(I2882="تم التسليم",IFERROR(INDEX('المحافظات'!$C$5:$C$44,MATCH($E2882,'المحافظات'!$A$5:$A$44,0)),0),IF(I2882="مرتجع",IFERROR(INDEX('المحافظات'!$D$5:$D$44,MATCH($E2882,'المحافظات'!$A$5:$A$44,0)),0),0)))</f>
        <v/>
      </c>
      <c r="O2882" s="18">
        <f>IF(AND(B2882&amp;""="",F2882&amp;""=""),"",IF(I2882="تم التسليم",K2882+L2882-M2882-N2882,IF(I2882="مرتجع",-N2882,IF(I2882="ملغي",0,""))))</f>
        <v/>
      </c>
      <c r="P2882" s="6">
        <f>IF(AND(B2882&amp;""="",F2882&amp;""=""),"",IF(NOT(ISNUMBER(MATCH(F2882,'المنتجات'!$A$5:$A$204,0))),"كود المنتج غير معروف",IF(NOT(ISNUMBER(MATCH(E2882,'المحافظات'!$A$5:$A$44,0))),"المنطقة غير معروفة",IF(K2882&lt;0,"الخصم أكبر من قيمة الطلب",IF(I2882&amp;""="","اكتب الحالة","")))))</f>
        <v/>
      </c>
    </row>
    <row r="2883">
      <c r="A2883" s="17" t="n"/>
      <c r="B2883" s="5" t="n"/>
      <c r="C2883" s="5" t="n"/>
      <c r="D2883" s="13" t="n"/>
      <c r="E2883" s="5" t="n"/>
      <c r="F2883" s="5" t="n"/>
      <c r="G2883" s="15" t="n"/>
      <c r="H2883" s="14" t="n"/>
      <c r="I2883" s="5" t="n"/>
      <c r="J2883" s="6">
        <f>IF(AND(B2883&amp;""="",F2883&amp;""=""),"",IFERROR(INDEX('المنتجات'!$B$5:$B$204,MATCH($F2883,'المنتجات'!$A$5:$A$204,0))&amp;"",""))</f>
        <v/>
      </c>
      <c r="K2883" s="18">
        <f>IF(AND(B2883&amp;""="",F2883&amp;""=""),"",IFERROR(INDEX('المنتجات'!$D$5:$D$204,MATCH($F2883,'المنتجات'!$A$5:$A$204,0))*G2883-H2883,0))</f>
        <v/>
      </c>
      <c r="L2883" s="18">
        <f>IF(AND(B2883&amp;""="",F2883&amp;""=""),"",IF(I2883="تم التسليم",IFERROR(INDEX('المحافظات'!$B$5:$B$44,MATCH($E2883,'المحافظات'!$A$5:$A$44,0)),0),0))</f>
        <v/>
      </c>
      <c r="M2883" s="18">
        <f>IF(AND(B2883&amp;""="",F2883&amp;""=""),"",IFERROR(INDEX('المنتجات'!$C$5:$C$204,MATCH($F2883,'المنتجات'!$A$5:$A$204,0))*G2883,0))</f>
        <v/>
      </c>
      <c r="N2883" s="18">
        <f>IF(AND(B2883&amp;""="",F2883&amp;""=""),"",IF(I2883="تم التسليم",IFERROR(INDEX('المحافظات'!$C$5:$C$44,MATCH($E2883,'المحافظات'!$A$5:$A$44,0)),0),IF(I2883="مرتجع",IFERROR(INDEX('المحافظات'!$D$5:$D$44,MATCH($E2883,'المحافظات'!$A$5:$A$44,0)),0),0)))</f>
        <v/>
      </c>
      <c r="O2883" s="18">
        <f>IF(AND(B2883&amp;""="",F2883&amp;""=""),"",IF(I2883="تم التسليم",K2883+L2883-M2883-N2883,IF(I2883="مرتجع",-N2883,IF(I2883="ملغي",0,""))))</f>
        <v/>
      </c>
      <c r="P2883" s="6">
        <f>IF(AND(B2883&amp;""="",F2883&amp;""=""),"",IF(NOT(ISNUMBER(MATCH(F2883,'المنتجات'!$A$5:$A$204,0))),"كود المنتج غير معروف",IF(NOT(ISNUMBER(MATCH(E2883,'المحافظات'!$A$5:$A$44,0))),"المنطقة غير معروفة",IF(K2883&lt;0,"الخصم أكبر من قيمة الطلب",IF(I2883&amp;""="","اكتب الحالة","")))))</f>
        <v/>
      </c>
    </row>
    <row r="2884">
      <c r="A2884" s="17" t="n"/>
      <c r="B2884" s="5" t="n"/>
      <c r="C2884" s="5" t="n"/>
      <c r="D2884" s="13" t="n"/>
      <c r="E2884" s="5" t="n"/>
      <c r="F2884" s="5" t="n"/>
      <c r="G2884" s="15" t="n"/>
      <c r="H2884" s="14" t="n"/>
      <c r="I2884" s="5" t="n"/>
      <c r="J2884" s="6">
        <f>IF(AND(B2884&amp;""="",F2884&amp;""=""),"",IFERROR(INDEX('المنتجات'!$B$5:$B$204,MATCH($F2884,'المنتجات'!$A$5:$A$204,0))&amp;"",""))</f>
        <v/>
      </c>
      <c r="K2884" s="18">
        <f>IF(AND(B2884&amp;""="",F2884&amp;""=""),"",IFERROR(INDEX('المنتجات'!$D$5:$D$204,MATCH($F2884,'المنتجات'!$A$5:$A$204,0))*G2884-H2884,0))</f>
        <v/>
      </c>
      <c r="L2884" s="18">
        <f>IF(AND(B2884&amp;""="",F2884&amp;""=""),"",IF(I2884="تم التسليم",IFERROR(INDEX('المحافظات'!$B$5:$B$44,MATCH($E2884,'المحافظات'!$A$5:$A$44,0)),0),0))</f>
        <v/>
      </c>
      <c r="M2884" s="18">
        <f>IF(AND(B2884&amp;""="",F2884&amp;""=""),"",IFERROR(INDEX('المنتجات'!$C$5:$C$204,MATCH($F2884,'المنتجات'!$A$5:$A$204,0))*G2884,0))</f>
        <v/>
      </c>
      <c r="N2884" s="18">
        <f>IF(AND(B2884&amp;""="",F2884&amp;""=""),"",IF(I2884="تم التسليم",IFERROR(INDEX('المحافظات'!$C$5:$C$44,MATCH($E2884,'المحافظات'!$A$5:$A$44,0)),0),IF(I2884="مرتجع",IFERROR(INDEX('المحافظات'!$D$5:$D$44,MATCH($E2884,'المحافظات'!$A$5:$A$44,0)),0),0)))</f>
        <v/>
      </c>
      <c r="O2884" s="18">
        <f>IF(AND(B2884&amp;""="",F2884&amp;""=""),"",IF(I2884="تم التسليم",K2884+L2884-M2884-N2884,IF(I2884="مرتجع",-N2884,IF(I2884="ملغي",0,""))))</f>
        <v/>
      </c>
      <c r="P2884" s="6">
        <f>IF(AND(B2884&amp;""="",F2884&amp;""=""),"",IF(NOT(ISNUMBER(MATCH(F2884,'المنتجات'!$A$5:$A$204,0))),"كود المنتج غير معروف",IF(NOT(ISNUMBER(MATCH(E2884,'المحافظات'!$A$5:$A$44,0))),"المنطقة غير معروفة",IF(K2884&lt;0,"الخصم أكبر من قيمة الطلب",IF(I2884&amp;""="","اكتب الحالة","")))))</f>
        <v/>
      </c>
    </row>
    <row r="2885">
      <c r="A2885" s="17" t="n"/>
      <c r="B2885" s="5" t="n"/>
      <c r="C2885" s="5" t="n"/>
      <c r="D2885" s="13" t="n"/>
      <c r="E2885" s="5" t="n"/>
      <c r="F2885" s="5" t="n"/>
      <c r="G2885" s="15" t="n"/>
      <c r="H2885" s="14" t="n"/>
      <c r="I2885" s="5" t="n"/>
      <c r="J2885" s="6">
        <f>IF(AND(B2885&amp;""="",F2885&amp;""=""),"",IFERROR(INDEX('المنتجات'!$B$5:$B$204,MATCH($F2885,'المنتجات'!$A$5:$A$204,0))&amp;"",""))</f>
        <v/>
      </c>
      <c r="K2885" s="18">
        <f>IF(AND(B2885&amp;""="",F2885&amp;""=""),"",IFERROR(INDEX('المنتجات'!$D$5:$D$204,MATCH($F2885,'المنتجات'!$A$5:$A$204,0))*G2885-H2885,0))</f>
        <v/>
      </c>
      <c r="L2885" s="18">
        <f>IF(AND(B2885&amp;""="",F2885&amp;""=""),"",IF(I2885="تم التسليم",IFERROR(INDEX('المحافظات'!$B$5:$B$44,MATCH($E2885,'المحافظات'!$A$5:$A$44,0)),0),0))</f>
        <v/>
      </c>
      <c r="M2885" s="18">
        <f>IF(AND(B2885&amp;""="",F2885&amp;""=""),"",IFERROR(INDEX('المنتجات'!$C$5:$C$204,MATCH($F2885,'المنتجات'!$A$5:$A$204,0))*G2885,0))</f>
        <v/>
      </c>
      <c r="N2885" s="18">
        <f>IF(AND(B2885&amp;""="",F2885&amp;""=""),"",IF(I2885="تم التسليم",IFERROR(INDEX('المحافظات'!$C$5:$C$44,MATCH($E2885,'المحافظات'!$A$5:$A$44,0)),0),IF(I2885="مرتجع",IFERROR(INDEX('المحافظات'!$D$5:$D$44,MATCH($E2885,'المحافظات'!$A$5:$A$44,0)),0),0)))</f>
        <v/>
      </c>
      <c r="O2885" s="18">
        <f>IF(AND(B2885&amp;""="",F2885&amp;""=""),"",IF(I2885="تم التسليم",K2885+L2885-M2885-N2885,IF(I2885="مرتجع",-N2885,IF(I2885="ملغي",0,""))))</f>
        <v/>
      </c>
      <c r="P2885" s="6">
        <f>IF(AND(B2885&amp;""="",F2885&amp;""=""),"",IF(NOT(ISNUMBER(MATCH(F2885,'المنتجات'!$A$5:$A$204,0))),"كود المنتج غير معروف",IF(NOT(ISNUMBER(MATCH(E2885,'المحافظات'!$A$5:$A$44,0))),"المنطقة غير معروفة",IF(K2885&lt;0,"الخصم أكبر من قيمة الطلب",IF(I2885&amp;""="","اكتب الحالة","")))))</f>
        <v/>
      </c>
    </row>
    <row r="2886">
      <c r="A2886" s="17" t="n"/>
      <c r="B2886" s="5" t="n"/>
      <c r="C2886" s="5" t="n"/>
      <c r="D2886" s="13" t="n"/>
      <c r="E2886" s="5" t="n"/>
      <c r="F2886" s="5" t="n"/>
      <c r="G2886" s="15" t="n"/>
      <c r="H2886" s="14" t="n"/>
      <c r="I2886" s="5" t="n"/>
      <c r="J2886" s="6">
        <f>IF(AND(B2886&amp;""="",F2886&amp;""=""),"",IFERROR(INDEX('المنتجات'!$B$5:$B$204,MATCH($F2886,'المنتجات'!$A$5:$A$204,0))&amp;"",""))</f>
        <v/>
      </c>
      <c r="K2886" s="18">
        <f>IF(AND(B2886&amp;""="",F2886&amp;""=""),"",IFERROR(INDEX('المنتجات'!$D$5:$D$204,MATCH($F2886,'المنتجات'!$A$5:$A$204,0))*G2886-H2886,0))</f>
        <v/>
      </c>
      <c r="L2886" s="18">
        <f>IF(AND(B2886&amp;""="",F2886&amp;""=""),"",IF(I2886="تم التسليم",IFERROR(INDEX('المحافظات'!$B$5:$B$44,MATCH($E2886,'المحافظات'!$A$5:$A$44,0)),0),0))</f>
        <v/>
      </c>
      <c r="M2886" s="18">
        <f>IF(AND(B2886&amp;""="",F2886&amp;""=""),"",IFERROR(INDEX('المنتجات'!$C$5:$C$204,MATCH($F2886,'المنتجات'!$A$5:$A$204,0))*G2886,0))</f>
        <v/>
      </c>
      <c r="N2886" s="18">
        <f>IF(AND(B2886&amp;""="",F2886&amp;""=""),"",IF(I2886="تم التسليم",IFERROR(INDEX('المحافظات'!$C$5:$C$44,MATCH($E2886,'المحافظات'!$A$5:$A$44,0)),0),IF(I2886="مرتجع",IFERROR(INDEX('المحافظات'!$D$5:$D$44,MATCH($E2886,'المحافظات'!$A$5:$A$44,0)),0),0)))</f>
        <v/>
      </c>
      <c r="O2886" s="18">
        <f>IF(AND(B2886&amp;""="",F2886&amp;""=""),"",IF(I2886="تم التسليم",K2886+L2886-M2886-N2886,IF(I2886="مرتجع",-N2886,IF(I2886="ملغي",0,""))))</f>
        <v/>
      </c>
      <c r="P2886" s="6">
        <f>IF(AND(B2886&amp;""="",F2886&amp;""=""),"",IF(NOT(ISNUMBER(MATCH(F2886,'المنتجات'!$A$5:$A$204,0))),"كود المنتج غير معروف",IF(NOT(ISNUMBER(MATCH(E2886,'المحافظات'!$A$5:$A$44,0))),"المنطقة غير معروفة",IF(K2886&lt;0,"الخصم أكبر من قيمة الطلب",IF(I2886&amp;""="","اكتب الحالة","")))))</f>
        <v/>
      </c>
    </row>
    <row r="2887">
      <c r="A2887" s="17" t="n"/>
      <c r="B2887" s="5" t="n"/>
      <c r="C2887" s="5" t="n"/>
      <c r="D2887" s="13" t="n"/>
      <c r="E2887" s="5" t="n"/>
      <c r="F2887" s="5" t="n"/>
      <c r="G2887" s="15" t="n"/>
      <c r="H2887" s="14" t="n"/>
      <c r="I2887" s="5" t="n"/>
      <c r="J2887" s="6">
        <f>IF(AND(B2887&amp;""="",F2887&amp;""=""),"",IFERROR(INDEX('المنتجات'!$B$5:$B$204,MATCH($F2887,'المنتجات'!$A$5:$A$204,0))&amp;"",""))</f>
        <v/>
      </c>
      <c r="K2887" s="18">
        <f>IF(AND(B2887&amp;""="",F2887&amp;""=""),"",IFERROR(INDEX('المنتجات'!$D$5:$D$204,MATCH($F2887,'المنتجات'!$A$5:$A$204,0))*G2887-H2887,0))</f>
        <v/>
      </c>
      <c r="L2887" s="18">
        <f>IF(AND(B2887&amp;""="",F2887&amp;""=""),"",IF(I2887="تم التسليم",IFERROR(INDEX('المحافظات'!$B$5:$B$44,MATCH($E2887,'المحافظات'!$A$5:$A$44,0)),0),0))</f>
        <v/>
      </c>
      <c r="M2887" s="18">
        <f>IF(AND(B2887&amp;""="",F2887&amp;""=""),"",IFERROR(INDEX('المنتجات'!$C$5:$C$204,MATCH($F2887,'المنتجات'!$A$5:$A$204,0))*G2887,0))</f>
        <v/>
      </c>
      <c r="N2887" s="18">
        <f>IF(AND(B2887&amp;""="",F2887&amp;""=""),"",IF(I2887="تم التسليم",IFERROR(INDEX('المحافظات'!$C$5:$C$44,MATCH($E2887,'المحافظات'!$A$5:$A$44,0)),0),IF(I2887="مرتجع",IFERROR(INDEX('المحافظات'!$D$5:$D$44,MATCH($E2887,'المحافظات'!$A$5:$A$44,0)),0),0)))</f>
        <v/>
      </c>
      <c r="O2887" s="18">
        <f>IF(AND(B2887&amp;""="",F2887&amp;""=""),"",IF(I2887="تم التسليم",K2887+L2887-M2887-N2887,IF(I2887="مرتجع",-N2887,IF(I2887="ملغي",0,""))))</f>
        <v/>
      </c>
      <c r="P2887" s="6">
        <f>IF(AND(B2887&amp;""="",F2887&amp;""=""),"",IF(NOT(ISNUMBER(MATCH(F2887,'المنتجات'!$A$5:$A$204,0))),"كود المنتج غير معروف",IF(NOT(ISNUMBER(MATCH(E2887,'المحافظات'!$A$5:$A$44,0))),"المنطقة غير معروفة",IF(K2887&lt;0,"الخصم أكبر من قيمة الطلب",IF(I2887&amp;""="","اكتب الحالة","")))))</f>
        <v/>
      </c>
    </row>
    <row r="2888">
      <c r="A2888" s="17" t="n"/>
      <c r="B2888" s="5" t="n"/>
      <c r="C2888" s="5" t="n"/>
      <c r="D2888" s="13" t="n"/>
      <c r="E2888" s="5" t="n"/>
      <c r="F2888" s="5" t="n"/>
      <c r="G2888" s="15" t="n"/>
      <c r="H2888" s="14" t="n"/>
      <c r="I2888" s="5" t="n"/>
      <c r="J2888" s="6">
        <f>IF(AND(B2888&amp;""="",F2888&amp;""=""),"",IFERROR(INDEX('المنتجات'!$B$5:$B$204,MATCH($F2888,'المنتجات'!$A$5:$A$204,0))&amp;"",""))</f>
        <v/>
      </c>
      <c r="K2888" s="18">
        <f>IF(AND(B2888&amp;""="",F2888&amp;""=""),"",IFERROR(INDEX('المنتجات'!$D$5:$D$204,MATCH($F2888,'المنتجات'!$A$5:$A$204,0))*G2888-H2888,0))</f>
        <v/>
      </c>
      <c r="L2888" s="18">
        <f>IF(AND(B2888&amp;""="",F2888&amp;""=""),"",IF(I2888="تم التسليم",IFERROR(INDEX('المحافظات'!$B$5:$B$44,MATCH($E2888,'المحافظات'!$A$5:$A$44,0)),0),0))</f>
        <v/>
      </c>
      <c r="M2888" s="18">
        <f>IF(AND(B2888&amp;""="",F2888&amp;""=""),"",IFERROR(INDEX('المنتجات'!$C$5:$C$204,MATCH($F2888,'المنتجات'!$A$5:$A$204,0))*G2888,0))</f>
        <v/>
      </c>
      <c r="N2888" s="18">
        <f>IF(AND(B2888&amp;""="",F2888&amp;""=""),"",IF(I2888="تم التسليم",IFERROR(INDEX('المحافظات'!$C$5:$C$44,MATCH($E2888,'المحافظات'!$A$5:$A$44,0)),0),IF(I2888="مرتجع",IFERROR(INDEX('المحافظات'!$D$5:$D$44,MATCH($E2888,'المحافظات'!$A$5:$A$44,0)),0),0)))</f>
        <v/>
      </c>
      <c r="O2888" s="18">
        <f>IF(AND(B2888&amp;""="",F2888&amp;""=""),"",IF(I2888="تم التسليم",K2888+L2888-M2888-N2888,IF(I2888="مرتجع",-N2888,IF(I2888="ملغي",0,""))))</f>
        <v/>
      </c>
      <c r="P2888" s="6">
        <f>IF(AND(B2888&amp;""="",F2888&amp;""=""),"",IF(NOT(ISNUMBER(MATCH(F2888,'المنتجات'!$A$5:$A$204,0))),"كود المنتج غير معروف",IF(NOT(ISNUMBER(MATCH(E2888,'المحافظات'!$A$5:$A$44,0))),"المنطقة غير معروفة",IF(K2888&lt;0,"الخصم أكبر من قيمة الطلب",IF(I2888&amp;""="","اكتب الحالة","")))))</f>
        <v/>
      </c>
    </row>
    <row r="2889">
      <c r="A2889" s="17" t="n"/>
      <c r="B2889" s="5" t="n"/>
      <c r="C2889" s="5" t="n"/>
      <c r="D2889" s="13" t="n"/>
      <c r="E2889" s="5" t="n"/>
      <c r="F2889" s="5" t="n"/>
      <c r="G2889" s="15" t="n"/>
      <c r="H2889" s="14" t="n"/>
      <c r="I2889" s="5" t="n"/>
      <c r="J2889" s="6">
        <f>IF(AND(B2889&amp;""="",F2889&amp;""=""),"",IFERROR(INDEX('المنتجات'!$B$5:$B$204,MATCH($F2889,'المنتجات'!$A$5:$A$204,0))&amp;"",""))</f>
        <v/>
      </c>
      <c r="K2889" s="18">
        <f>IF(AND(B2889&amp;""="",F2889&amp;""=""),"",IFERROR(INDEX('المنتجات'!$D$5:$D$204,MATCH($F2889,'المنتجات'!$A$5:$A$204,0))*G2889-H2889,0))</f>
        <v/>
      </c>
      <c r="L2889" s="18">
        <f>IF(AND(B2889&amp;""="",F2889&amp;""=""),"",IF(I2889="تم التسليم",IFERROR(INDEX('المحافظات'!$B$5:$B$44,MATCH($E2889,'المحافظات'!$A$5:$A$44,0)),0),0))</f>
        <v/>
      </c>
      <c r="M2889" s="18">
        <f>IF(AND(B2889&amp;""="",F2889&amp;""=""),"",IFERROR(INDEX('المنتجات'!$C$5:$C$204,MATCH($F2889,'المنتجات'!$A$5:$A$204,0))*G2889,0))</f>
        <v/>
      </c>
      <c r="N2889" s="18">
        <f>IF(AND(B2889&amp;""="",F2889&amp;""=""),"",IF(I2889="تم التسليم",IFERROR(INDEX('المحافظات'!$C$5:$C$44,MATCH($E2889,'المحافظات'!$A$5:$A$44,0)),0),IF(I2889="مرتجع",IFERROR(INDEX('المحافظات'!$D$5:$D$44,MATCH($E2889,'المحافظات'!$A$5:$A$44,0)),0),0)))</f>
        <v/>
      </c>
      <c r="O2889" s="18">
        <f>IF(AND(B2889&amp;""="",F2889&amp;""=""),"",IF(I2889="تم التسليم",K2889+L2889-M2889-N2889,IF(I2889="مرتجع",-N2889,IF(I2889="ملغي",0,""))))</f>
        <v/>
      </c>
      <c r="P2889" s="6">
        <f>IF(AND(B2889&amp;""="",F2889&amp;""=""),"",IF(NOT(ISNUMBER(MATCH(F2889,'المنتجات'!$A$5:$A$204,0))),"كود المنتج غير معروف",IF(NOT(ISNUMBER(MATCH(E2889,'المحافظات'!$A$5:$A$44,0))),"المنطقة غير معروفة",IF(K2889&lt;0,"الخصم أكبر من قيمة الطلب",IF(I2889&amp;""="","اكتب الحالة","")))))</f>
        <v/>
      </c>
    </row>
    <row r="2890">
      <c r="A2890" s="17" t="n"/>
      <c r="B2890" s="5" t="n"/>
      <c r="C2890" s="5" t="n"/>
      <c r="D2890" s="13" t="n"/>
      <c r="E2890" s="5" t="n"/>
      <c r="F2890" s="5" t="n"/>
      <c r="G2890" s="15" t="n"/>
      <c r="H2890" s="14" t="n"/>
      <c r="I2890" s="5" t="n"/>
      <c r="J2890" s="6">
        <f>IF(AND(B2890&amp;""="",F2890&amp;""=""),"",IFERROR(INDEX('المنتجات'!$B$5:$B$204,MATCH($F2890,'المنتجات'!$A$5:$A$204,0))&amp;"",""))</f>
        <v/>
      </c>
      <c r="K2890" s="18">
        <f>IF(AND(B2890&amp;""="",F2890&amp;""=""),"",IFERROR(INDEX('المنتجات'!$D$5:$D$204,MATCH($F2890,'المنتجات'!$A$5:$A$204,0))*G2890-H2890,0))</f>
        <v/>
      </c>
      <c r="L2890" s="18">
        <f>IF(AND(B2890&amp;""="",F2890&amp;""=""),"",IF(I2890="تم التسليم",IFERROR(INDEX('المحافظات'!$B$5:$B$44,MATCH($E2890,'المحافظات'!$A$5:$A$44,0)),0),0))</f>
        <v/>
      </c>
      <c r="M2890" s="18">
        <f>IF(AND(B2890&amp;""="",F2890&amp;""=""),"",IFERROR(INDEX('المنتجات'!$C$5:$C$204,MATCH($F2890,'المنتجات'!$A$5:$A$204,0))*G2890,0))</f>
        <v/>
      </c>
      <c r="N2890" s="18">
        <f>IF(AND(B2890&amp;""="",F2890&amp;""=""),"",IF(I2890="تم التسليم",IFERROR(INDEX('المحافظات'!$C$5:$C$44,MATCH($E2890,'المحافظات'!$A$5:$A$44,0)),0),IF(I2890="مرتجع",IFERROR(INDEX('المحافظات'!$D$5:$D$44,MATCH($E2890,'المحافظات'!$A$5:$A$44,0)),0),0)))</f>
        <v/>
      </c>
      <c r="O2890" s="18">
        <f>IF(AND(B2890&amp;""="",F2890&amp;""=""),"",IF(I2890="تم التسليم",K2890+L2890-M2890-N2890,IF(I2890="مرتجع",-N2890,IF(I2890="ملغي",0,""))))</f>
        <v/>
      </c>
      <c r="P2890" s="6">
        <f>IF(AND(B2890&amp;""="",F2890&amp;""=""),"",IF(NOT(ISNUMBER(MATCH(F2890,'المنتجات'!$A$5:$A$204,0))),"كود المنتج غير معروف",IF(NOT(ISNUMBER(MATCH(E2890,'المحافظات'!$A$5:$A$44,0))),"المنطقة غير معروفة",IF(K2890&lt;0,"الخصم أكبر من قيمة الطلب",IF(I2890&amp;""="","اكتب الحالة","")))))</f>
        <v/>
      </c>
    </row>
    <row r="2891">
      <c r="A2891" s="17" t="n"/>
      <c r="B2891" s="5" t="n"/>
      <c r="C2891" s="5" t="n"/>
      <c r="D2891" s="13" t="n"/>
      <c r="E2891" s="5" t="n"/>
      <c r="F2891" s="5" t="n"/>
      <c r="G2891" s="15" t="n"/>
      <c r="H2891" s="14" t="n"/>
      <c r="I2891" s="5" t="n"/>
      <c r="J2891" s="6">
        <f>IF(AND(B2891&amp;""="",F2891&amp;""=""),"",IFERROR(INDEX('المنتجات'!$B$5:$B$204,MATCH($F2891,'المنتجات'!$A$5:$A$204,0))&amp;"",""))</f>
        <v/>
      </c>
      <c r="K2891" s="18">
        <f>IF(AND(B2891&amp;""="",F2891&amp;""=""),"",IFERROR(INDEX('المنتجات'!$D$5:$D$204,MATCH($F2891,'المنتجات'!$A$5:$A$204,0))*G2891-H2891,0))</f>
        <v/>
      </c>
      <c r="L2891" s="18">
        <f>IF(AND(B2891&amp;""="",F2891&amp;""=""),"",IF(I2891="تم التسليم",IFERROR(INDEX('المحافظات'!$B$5:$B$44,MATCH($E2891,'المحافظات'!$A$5:$A$44,0)),0),0))</f>
        <v/>
      </c>
      <c r="M2891" s="18">
        <f>IF(AND(B2891&amp;""="",F2891&amp;""=""),"",IFERROR(INDEX('المنتجات'!$C$5:$C$204,MATCH($F2891,'المنتجات'!$A$5:$A$204,0))*G2891,0))</f>
        <v/>
      </c>
      <c r="N2891" s="18">
        <f>IF(AND(B2891&amp;""="",F2891&amp;""=""),"",IF(I2891="تم التسليم",IFERROR(INDEX('المحافظات'!$C$5:$C$44,MATCH($E2891,'المحافظات'!$A$5:$A$44,0)),0),IF(I2891="مرتجع",IFERROR(INDEX('المحافظات'!$D$5:$D$44,MATCH($E2891,'المحافظات'!$A$5:$A$44,0)),0),0)))</f>
        <v/>
      </c>
      <c r="O2891" s="18">
        <f>IF(AND(B2891&amp;""="",F2891&amp;""=""),"",IF(I2891="تم التسليم",K2891+L2891-M2891-N2891,IF(I2891="مرتجع",-N2891,IF(I2891="ملغي",0,""))))</f>
        <v/>
      </c>
      <c r="P2891" s="6">
        <f>IF(AND(B2891&amp;""="",F2891&amp;""=""),"",IF(NOT(ISNUMBER(MATCH(F2891,'المنتجات'!$A$5:$A$204,0))),"كود المنتج غير معروف",IF(NOT(ISNUMBER(MATCH(E2891,'المحافظات'!$A$5:$A$44,0))),"المنطقة غير معروفة",IF(K2891&lt;0,"الخصم أكبر من قيمة الطلب",IF(I2891&amp;""="","اكتب الحالة","")))))</f>
        <v/>
      </c>
    </row>
    <row r="2892">
      <c r="A2892" s="17" t="n"/>
      <c r="B2892" s="5" t="n"/>
      <c r="C2892" s="5" t="n"/>
      <c r="D2892" s="13" t="n"/>
      <c r="E2892" s="5" t="n"/>
      <c r="F2892" s="5" t="n"/>
      <c r="G2892" s="15" t="n"/>
      <c r="H2892" s="14" t="n"/>
      <c r="I2892" s="5" t="n"/>
      <c r="J2892" s="6">
        <f>IF(AND(B2892&amp;""="",F2892&amp;""=""),"",IFERROR(INDEX('المنتجات'!$B$5:$B$204,MATCH($F2892,'المنتجات'!$A$5:$A$204,0))&amp;"",""))</f>
        <v/>
      </c>
      <c r="K2892" s="18">
        <f>IF(AND(B2892&amp;""="",F2892&amp;""=""),"",IFERROR(INDEX('المنتجات'!$D$5:$D$204,MATCH($F2892,'المنتجات'!$A$5:$A$204,0))*G2892-H2892,0))</f>
        <v/>
      </c>
      <c r="L2892" s="18">
        <f>IF(AND(B2892&amp;""="",F2892&amp;""=""),"",IF(I2892="تم التسليم",IFERROR(INDEX('المحافظات'!$B$5:$B$44,MATCH($E2892,'المحافظات'!$A$5:$A$44,0)),0),0))</f>
        <v/>
      </c>
      <c r="M2892" s="18">
        <f>IF(AND(B2892&amp;""="",F2892&amp;""=""),"",IFERROR(INDEX('المنتجات'!$C$5:$C$204,MATCH($F2892,'المنتجات'!$A$5:$A$204,0))*G2892,0))</f>
        <v/>
      </c>
      <c r="N2892" s="18">
        <f>IF(AND(B2892&amp;""="",F2892&amp;""=""),"",IF(I2892="تم التسليم",IFERROR(INDEX('المحافظات'!$C$5:$C$44,MATCH($E2892,'المحافظات'!$A$5:$A$44,0)),0),IF(I2892="مرتجع",IFERROR(INDEX('المحافظات'!$D$5:$D$44,MATCH($E2892,'المحافظات'!$A$5:$A$44,0)),0),0)))</f>
        <v/>
      </c>
      <c r="O2892" s="18">
        <f>IF(AND(B2892&amp;""="",F2892&amp;""=""),"",IF(I2892="تم التسليم",K2892+L2892-M2892-N2892,IF(I2892="مرتجع",-N2892,IF(I2892="ملغي",0,""))))</f>
        <v/>
      </c>
      <c r="P2892" s="6">
        <f>IF(AND(B2892&amp;""="",F2892&amp;""=""),"",IF(NOT(ISNUMBER(MATCH(F2892,'المنتجات'!$A$5:$A$204,0))),"كود المنتج غير معروف",IF(NOT(ISNUMBER(MATCH(E2892,'المحافظات'!$A$5:$A$44,0))),"المنطقة غير معروفة",IF(K2892&lt;0,"الخصم أكبر من قيمة الطلب",IF(I2892&amp;""="","اكتب الحالة","")))))</f>
        <v/>
      </c>
    </row>
    <row r="2893">
      <c r="A2893" s="17" t="n"/>
      <c r="B2893" s="5" t="n"/>
      <c r="C2893" s="5" t="n"/>
      <c r="D2893" s="13" t="n"/>
      <c r="E2893" s="5" t="n"/>
      <c r="F2893" s="5" t="n"/>
      <c r="G2893" s="15" t="n"/>
      <c r="H2893" s="14" t="n"/>
      <c r="I2893" s="5" t="n"/>
      <c r="J2893" s="6">
        <f>IF(AND(B2893&amp;""="",F2893&amp;""=""),"",IFERROR(INDEX('المنتجات'!$B$5:$B$204,MATCH($F2893,'المنتجات'!$A$5:$A$204,0))&amp;"",""))</f>
        <v/>
      </c>
      <c r="K2893" s="18">
        <f>IF(AND(B2893&amp;""="",F2893&amp;""=""),"",IFERROR(INDEX('المنتجات'!$D$5:$D$204,MATCH($F2893,'المنتجات'!$A$5:$A$204,0))*G2893-H2893,0))</f>
        <v/>
      </c>
      <c r="L2893" s="18">
        <f>IF(AND(B2893&amp;""="",F2893&amp;""=""),"",IF(I2893="تم التسليم",IFERROR(INDEX('المحافظات'!$B$5:$B$44,MATCH($E2893,'المحافظات'!$A$5:$A$44,0)),0),0))</f>
        <v/>
      </c>
      <c r="M2893" s="18">
        <f>IF(AND(B2893&amp;""="",F2893&amp;""=""),"",IFERROR(INDEX('المنتجات'!$C$5:$C$204,MATCH($F2893,'المنتجات'!$A$5:$A$204,0))*G2893,0))</f>
        <v/>
      </c>
      <c r="N2893" s="18">
        <f>IF(AND(B2893&amp;""="",F2893&amp;""=""),"",IF(I2893="تم التسليم",IFERROR(INDEX('المحافظات'!$C$5:$C$44,MATCH($E2893,'المحافظات'!$A$5:$A$44,0)),0),IF(I2893="مرتجع",IFERROR(INDEX('المحافظات'!$D$5:$D$44,MATCH($E2893,'المحافظات'!$A$5:$A$44,0)),0),0)))</f>
        <v/>
      </c>
      <c r="O2893" s="18">
        <f>IF(AND(B2893&amp;""="",F2893&amp;""=""),"",IF(I2893="تم التسليم",K2893+L2893-M2893-N2893,IF(I2893="مرتجع",-N2893,IF(I2893="ملغي",0,""))))</f>
        <v/>
      </c>
      <c r="P2893" s="6">
        <f>IF(AND(B2893&amp;""="",F2893&amp;""=""),"",IF(NOT(ISNUMBER(MATCH(F2893,'المنتجات'!$A$5:$A$204,0))),"كود المنتج غير معروف",IF(NOT(ISNUMBER(MATCH(E2893,'المحافظات'!$A$5:$A$44,0))),"المنطقة غير معروفة",IF(K2893&lt;0,"الخصم أكبر من قيمة الطلب",IF(I2893&amp;""="","اكتب الحالة","")))))</f>
        <v/>
      </c>
    </row>
    <row r="2894">
      <c r="A2894" s="17" t="n"/>
      <c r="B2894" s="5" t="n"/>
      <c r="C2894" s="5" t="n"/>
      <c r="D2894" s="13" t="n"/>
      <c r="E2894" s="5" t="n"/>
      <c r="F2894" s="5" t="n"/>
      <c r="G2894" s="15" t="n"/>
      <c r="H2894" s="14" t="n"/>
      <c r="I2894" s="5" t="n"/>
      <c r="J2894" s="6">
        <f>IF(AND(B2894&amp;""="",F2894&amp;""=""),"",IFERROR(INDEX('المنتجات'!$B$5:$B$204,MATCH($F2894,'المنتجات'!$A$5:$A$204,0))&amp;"",""))</f>
        <v/>
      </c>
      <c r="K2894" s="18">
        <f>IF(AND(B2894&amp;""="",F2894&amp;""=""),"",IFERROR(INDEX('المنتجات'!$D$5:$D$204,MATCH($F2894,'المنتجات'!$A$5:$A$204,0))*G2894-H2894,0))</f>
        <v/>
      </c>
      <c r="L2894" s="18">
        <f>IF(AND(B2894&amp;""="",F2894&amp;""=""),"",IF(I2894="تم التسليم",IFERROR(INDEX('المحافظات'!$B$5:$B$44,MATCH($E2894,'المحافظات'!$A$5:$A$44,0)),0),0))</f>
        <v/>
      </c>
      <c r="M2894" s="18">
        <f>IF(AND(B2894&amp;""="",F2894&amp;""=""),"",IFERROR(INDEX('المنتجات'!$C$5:$C$204,MATCH($F2894,'المنتجات'!$A$5:$A$204,0))*G2894,0))</f>
        <v/>
      </c>
      <c r="N2894" s="18">
        <f>IF(AND(B2894&amp;""="",F2894&amp;""=""),"",IF(I2894="تم التسليم",IFERROR(INDEX('المحافظات'!$C$5:$C$44,MATCH($E2894,'المحافظات'!$A$5:$A$44,0)),0),IF(I2894="مرتجع",IFERROR(INDEX('المحافظات'!$D$5:$D$44,MATCH($E2894,'المحافظات'!$A$5:$A$44,0)),0),0)))</f>
        <v/>
      </c>
      <c r="O2894" s="18">
        <f>IF(AND(B2894&amp;""="",F2894&amp;""=""),"",IF(I2894="تم التسليم",K2894+L2894-M2894-N2894,IF(I2894="مرتجع",-N2894,IF(I2894="ملغي",0,""))))</f>
        <v/>
      </c>
      <c r="P2894" s="6">
        <f>IF(AND(B2894&amp;""="",F2894&amp;""=""),"",IF(NOT(ISNUMBER(MATCH(F2894,'المنتجات'!$A$5:$A$204,0))),"كود المنتج غير معروف",IF(NOT(ISNUMBER(MATCH(E2894,'المحافظات'!$A$5:$A$44,0))),"المنطقة غير معروفة",IF(K2894&lt;0,"الخصم أكبر من قيمة الطلب",IF(I2894&amp;""="","اكتب الحالة","")))))</f>
        <v/>
      </c>
    </row>
    <row r="2895">
      <c r="A2895" s="17" t="n"/>
      <c r="B2895" s="5" t="n"/>
      <c r="C2895" s="5" t="n"/>
      <c r="D2895" s="13" t="n"/>
      <c r="E2895" s="5" t="n"/>
      <c r="F2895" s="5" t="n"/>
      <c r="G2895" s="15" t="n"/>
      <c r="H2895" s="14" t="n"/>
      <c r="I2895" s="5" t="n"/>
      <c r="J2895" s="6">
        <f>IF(AND(B2895&amp;""="",F2895&amp;""=""),"",IFERROR(INDEX('المنتجات'!$B$5:$B$204,MATCH($F2895,'المنتجات'!$A$5:$A$204,0))&amp;"",""))</f>
        <v/>
      </c>
      <c r="K2895" s="18">
        <f>IF(AND(B2895&amp;""="",F2895&amp;""=""),"",IFERROR(INDEX('المنتجات'!$D$5:$D$204,MATCH($F2895,'المنتجات'!$A$5:$A$204,0))*G2895-H2895,0))</f>
        <v/>
      </c>
      <c r="L2895" s="18">
        <f>IF(AND(B2895&amp;""="",F2895&amp;""=""),"",IF(I2895="تم التسليم",IFERROR(INDEX('المحافظات'!$B$5:$B$44,MATCH($E2895,'المحافظات'!$A$5:$A$44,0)),0),0))</f>
        <v/>
      </c>
      <c r="M2895" s="18">
        <f>IF(AND(B2895&amp;""="",F2895&amp;""=""),"",IFERROR(INDEX('المنتجات'!$C$5:$C$204,MATCH($F2895,'المنتجات'!$A$5:$A$204,0))*G2895,0))</f>
        <v/>
      </c>
      <c r="N2895" s="18">
        <f>IF(AND(B2895&amp;""="",F2895&amp;""=""),"",IF(I2895="تم التسليم",IFERROR(INDEX('المحافظات'!$C$5:$C$44,MATCH($E2895,'المحافظات'!$A$5:$A$44,0)),0),IF(I2895="مرتجع",IFERROR(INDEX('المحافظات'!$D$5:$D$44,MATCH($E2895,'المحافظات'!$A$5:$A$44,0)),0),0)))</f>
        <v/>
      </c>
      <c r="O2895" s="18">
        <f>IF(AND(B2895&amp;""="",F2895&amp;""=""),"",IF(I2895="تم التسليم",K2895+L2895-M2895-N2895,IF(I2895="مرتجع",-N2895,IF(I2895="ملغي",0,""))))</f>
        <v/>
      </c>
      <c r="P2895" s="6">
        <f>IF(AND(B2895&amp;""="",F2895&amp;""=""),"",IF(NOT(ISNUMBER(MATCH(F2895,'المنتجات'!$A$5:$A$204,0))),"كود المنتج غير معروف",IF(NOT(ISNUMBER(MATCH(E2895,'المحافظات'!$A$5:$A$44,0))),"المنطقة غير معروفة",IF(K2895&lt;0,"الخصم أكبر من قيمة الطلب",IF(I2895&amp;""="","اكتب الحالة","")))))</f>
        <v/>
      </c>
    </row>
    <row r="2896">
      <c r="A2896" s="17" t="n"/>
      <c r="B2896" s="5" t="n"/>
      <c r="C2896" s="5" t="n"/>
      <c r="D2896" s="13" t="n"/>
      <c r="E2896" s="5" t="n"/>
      <c r="F2896" s="5" t="n"/>
      <c r="G2896" s="15" t="n"/>
      <c r="H2896" s="14" t="n"/>
      <c r="I2896" s="5" t="n"/>
      <c r="J2896" s="6">
        <f>IF(AND(B2896&amp;""="",F2896&amp;""=""),"",IFERROR(INDEX('المنتجات'!$B$5:$B$204,MATCH($F2896,'المنتجات'!$A$5:$A$204,0))&amp;"",""))</f>
        <v/>
      </c>
      <c r="K2896" s="18">
        <f>IF(AND(B2896&amp;""="",F2896&amp;""=""),"",IFERROR(INDEX('المنتجات'!$D$5:$D$204,MATCH($F2896,'المنتجات'!$A$5:$A$204,0))*G2896-H2896,0))</f>
        <v/>
      </c>
      <c r="L2896" s="18">
        <f>IF(AND(B2896&amp;""="",F2896&amp;""=""),"",IF(I2896="تم التسليم",IFERROR(INDEX('المحافظات'!$B$5:$B$44,MATCH($E2896,'المحافظات'!$A$5:$A$44,0)),0),0))</f>
        <v/>
      </c>
      <c r="M2896" s="18">
        <f>IF(AND(B2896&amp;""="",F2896&amp;""=""),"",IFERROR(INDEX('المنتجات'!$C$5:$C$204,MATCH($F2896,'المنتجات'!$A$5:$A$204,0))*G2896,0))</f>
        <v/>
      </c>
      <c r="N2896" s="18">
        <f>IF(AND(B2896&amp;""="",F2896&amp;""=""),"",IF(I2896="تم التسليم",IFERROR(INDEX('المحافظات'!$C$5:$C$44,MATCH($E2896,'المحافظات'!$A$5:$A$44,0)),0),IF(I2896="مرتجع",IFERROR(INDEX('المحافظات'!$D$5:$D$44,MATCH($E2896,'المحافظات'!$A$5:$A$44,0)),0),0)))</f>
        <v/>
      </c>
      <c r="O2896" s="18">
        <f>IF(AND(B2896&amp;""="",F2896&amp;""=""),"",IF(I2896="تم التسليم",K2896+L2896-M2896-N2896,IF(I2896="مرتجع",-N2896,IF(I2896="ملغي",0,""))))</f>
        <v/>
      </c>
      <c r="P2896" s="6">
        <f>IF(AND(B2896&amp;""="",F2896&amp;""=""),"",IF(NOT(ISNUMBER(MATCH(F2896,'المنتجات'!$A$5:$A$204,0))),"كود المنتج غير معروف",IF(NOT(ISNUMBER(MATCH(E2896,'المحافظات'!$A$5:$A$44,0))),"المنطقة غير معروفة",IF(K2896&lt;0,"الخصم أكبر من قيمة الطلب",IF(I2896&amp;""="","اكتب الحالة","")))))</f>
        <v/>
      </c>
    </row>
    <row r="2897">
      <c r="A2897" s="17" t="n"/>
      <c r="B2897" s="5" t="n"/>
      <c r="C2897" s="5" t="n"/>
      <c r="D2897" s="13" t="n"/>
      <c r="E2897" s="5" t="n"/>
      <c r="F2897" s="5" t="n"/>
      <c r="G2897" s="15" t="n"/>
      <c r="H2897" s="14" t="n"/>
      <c r="I2897" s="5" t="n"/>
      <c r="J2897" s="6">
        <f>IF(AND(B2897&amp;""="",F2897&amp;""=""),"",IFERROR(INDEX('المنتجات'!$B$5:$B$204,MATCH($F2897,'المنتجات'!$A$5:$A$204,0))&amp;"",""))</f>
        <v/>
      </c>
      <c r="K2897" s="18">
        <f>IF(AND(B2897&amp;""="",F2897&amp;""=""),"",IFERROR(INDEX('المنتجات'!$D$5:$D$204,MATCH($F2897,'المنتجات'!$A$5:$A$204,0))*G2897-H2897,0))</f>
        <v/>
      </c>
      <c r="L2897" s="18">
        <f>IF(AND(B2897&amp;""="",F2897&amp;""=""),"",IF(I2897="تم التسليم",IFERROR(INDEX('المحافظات'!$B$5:$B$44,MATCH($E2897,'المحافظات'!$A$5:$A$44,0)),0),0))</f>
        <v/>
      </c>
      <c r="M2897" s="18">
        <f>IF(AND(B2897&amp;""="",F2897&amp;""=""),"",IFERROR(INDEX('المنتجات'!$C$5:$C$204,MATCH($F2897,'المنتجات'!$A$5:$A$204,0))*G2897,0))</f>
        <v/>
      </c>
      <c r="N2897" s="18">
        <f>IF(AND(B2897&amp;""="",F2897&amp;""=""),"",IF(I2897="تم التسليم",IFERROR(INDEX('المحافظات'!$C$5:$C$44,MATCH($E2897,'المحافظات'!$A$5:$A$44,0)),0),IF(I2897="مرتجع",IFERROR(INDEX('المحافظات'!$D$5:$D$44,MATCH($E2897,'المحافظات'!$A$5:$A$44,0)),0),0)))</f>
        <v/>
      </c>
      <c r="O2897" s="18">
        <f>IF(AND(B2897&amp;""="",F2897&amp;""=""),"",IF(I2897="تم التسليم",K2897+L2897-M2897-N2897,IF(I2897="مرتجع",-N2897,IF(I2897="ملغي",0,""))))</f>
        <v/>
      </c>
      <c r="P2897" s="6">
        <f>IF(AND(B2897&amp;""="",F2897&amp;""=""),"",IF(NOT(ISNUMBER(MATCH(F2897,'المنتجات'!$A$5:$A$204,0))),"كود المنتج غير معروف",IF(NOT(ISNUMBER(MATCH(E2897,'المحافظات'!$A$5:$A$44,0))),"المنطقة غير معروفة",IF(K2897&lt;0,"الخصم أكبر من قيمة الطلب",IF(I2897&amp;""="","اكتب الحالة","")))))</f>
        <v/>
      </c>
    </row>
    <row r="2898">
      <c r="A2898" s="17" t="n"/>
      <c r="B2898" s="5" t="n"/>
      <c r="C2898" s="5" t="n"/>
      <c r="D2898" s="13" t="n"/>
      <c r="E2898" s="5" t="n"/>
      <c r="F2898" s="5" t="n"/>
      <c r="G2898" s="15" t="n"/>
      <c r="H2898" s="14" t="n"/>
      <c r="I2898" s="5" t="n"/>
      <c r="J2898" s="6">
        <f>IF(AND(B2898&amp;""="",F2898&amp;""=""),"",IFERROR(INDEX('المنتجات'!$B$5:$B$204,MATCH($F2898,'المنتجات'!$A$5:$A$204,0))&amp;"",""))</f>
        <v/>
      </c>
      <c r="K2898" s="18">
        <f>IF(AND(B2898&amp;""="",F2898&amp;""=""),"",IFERROR(INDEX('المنتجات'!$D$5:$D$204,MATCH($F2898,'المنتجات'!$A$5:$A$204,0))*G2898-H2898,0))</f>
        <v/>
      </c>
      <c r="L2898" s="18">
        <f>IF(AND(B2898&amp;""="",F2898&amp;""=""),"",IF(I2898="تم التسليم",IFERROR(INDEX('المحافظات'!$B$5:$B$44,MATCH($E2898,'المحافظات'!$A$5:$A$44,0)),0),0))</f>
        <v/>
      </c>
      <c r="M2898" s="18">
        <f>IF(AND(B2898&amp;""="",F2898&amp;""=""),"",IFERROR(INDEX('المنتجات'!$C$5:$C$204,MATCH($F2898,'المنتجات'!$A$5:$A$204,0))*G2898,0))</f>
        <v/>
      </c>
      <c r="N2898" s="18">
        <f>IF(AND(B2898&amp;""="",F2898&amp;""=""),"",IF(I2898="تم التسليم",IFERROR(INDEX('المحافظات'!$C$5:$C$44,MATCH($E2898,'المحافظات'!$A$5:$A$44,0)),0),IF(I2898="مرتجع",IFERROR(INDEX('المحافظات'!$D$5:$D$44,MATCH($E2898,'المحافظات'!$A$5:$A$44,0)),0),0)))</f>
        <v/>
      </c>
      <c r="O2898" s="18">
        <f>IF(AND(B2898&amp;""="",F2898&amp;""=""),"",IF(I2898="تم التسليم",K2898+L2898-M2898-N2898,IF(I2898="مرتجع",-N2898,IF(I2898="ملغي",0,""))))</f>
        <v/>
      </c>
      <c r="P2898" s="6">
        <f>IF(AND(B2898&amp;""="",F2898&amp;""=""),"",IF(NOT(ISNUMBER(MATCH(F2898,'المنتجات'!$A$5:$A$204,0))),"كود المنتج غير معروف",IF(NOT(ISNUMBER(MATCH(E2898,'المحافظات'!$A$5:$A$44,0))),"المنطقة غير معروفة",IF(K2898&lt;0,"الخصم أكبر من قيمة الطلب",IF(I2898&amp;""="","اكتب الحالة","")))))</f>
        <v/>
      </c>
    </row>
    <row r="2899">
      <c r="A2899" s="17" t="n"/>
      <c r="B2899" s="5" t="n"/>
      <c r="C2899" s="5" t="n"/>
      <c r="D2899" s="13" t="n"/>
      <c r="E2899" s="5" t="n"/>
      <c r="F2899" s="5" t="n"/>
      <c r="G2899" s="15" t="n"/>
      <c r="H2899" s="14" t="n"/>
      <c r="I2899" s="5" t="n"/>
      <c r="J2899" s="6">
        <f>IF(AND(B2899&amp;""="",F2899&amp;""=""),"",IFERROR(INDEX('المنتجات'!$B$5:$B$204,MATCH($F2899,'المنتجات'!$A$5:$A$204,0))&amp;"",""))</f>
        <v/>
      </c>
      <c r="K2899" s="18">
        <f>IF(AND(B2899&amp;""="",F2899&amp;""=""),"",IFERROR(INDEX('المنتجات'!$D$5:$D$204,MATCH($F2899,'المنتجات'!$A$5:$A$204,0))*G2899-H2899,0))</f>
        <v/>
      </c>
      <c r="L2899" s="18">
        <f>IF(AND(B2899&amp;""="",F2899&amp;""=""),"",IF(I2899="تم التسليم",IFERROR(INDEX('المحافظات'!$B$5:$B$44,MATCH($E2899,'المحافظات'!$A$5:$A$44,0)),0),0))</f>
        <v/>
      </c>
      <c r="M2899" s="18">
        <f>IF(AND(B2899&amp;""="",F2899&amp;""=""),"",IFERROR(INDEX('المنتجات'!$C$5:$C$204,MATCH($F2899,'المنتجات'!$A$5:$A$204,0))*G2899,0))</f>
        <v/>
      </c>
      <c r="N2899" s="18">
        <f>IF(AND(B2899&amp;""="",F2899&amp;""=""),"",IF(I2899="تم التسليم",IFERROR(INDEX('المحافظات'!$C$5:$C$44,MATCH($E2899,'المحافظات'!$A$5:$A$44,0)),0),IF(I2899="مرتجع",IFERROR(INDEX('المحافظات'!$D$5:$D$44,MATCH($E2899,'المحافظات'!$A$5:$A$44,0)),0),0)))</f>
        <v/>
      </c>
      <c r="O2899" s="18">
        <f>IF(AND(B2899&amp;""="",F2899&amp;""=""),"",IF(I2899="تم التسليم",K2899+L2899-M2899-N2899,IF(I2899="مرتجع",-N2899,IF(I2899="ملغي",0,""))))</f>
        <v/>
      </c>
      <c r="P2899" s="6">
        <f>IF(AND(B2899&amp;""="",F2899&amp;""=""),"",IF(NOT(ISNUMBER(MATCH(F2899,'المنتجات'!$A$5:$A$204,0))),"كود المنتج غير معروف",IF(NOT(ISNUMBER(MATCH(E2899,'المحافظات'!$A$5:$A$44,0))),"المنطقة غير معروفة",IF(K2899&lt;0,"الخصم أكبر من قيمة الطلب",IF(I2899&amp;""="","اكتب الحالة","")))))</f>
        <v/>
      </c>
    </row>
    <row r="2900">
      <c r="A2900" s="17" t="n"/>
      <c r="B2900" s="5" t="n"/>
      <c r="C2900" s="5" t="n"/>
      <c r="D2900" s="13" t="n"/>
      <c r="E2900" s="5" t="n"/>
      <c r="F2900" s="5" t="n"/>
      <c r="G2900" s="15" t="n"/>
      <c r="H2900" s="14" t="n"/>
      <c r="I2900" s="5" t="n"/>
      <c r="J2900" s="6">
        <f>IF(AND(B2900&amp;""="",F2900&amp;""=""),"",IFERROR(INDEX('المنتجات'!$B$5:$B$204,MATCH($F2900,'المنتجات'!$A$5:$A$204,0))&amp;"",""))</f>
        <v/>
      </c>
      <c r="K2900" s="18">
        <f>IF(AND(B2900&amp;""="",F2900&amp;""=""),"",IFERROR(INDEX('المنتجات'!$D$5:$D$204,MATCH($F2900,'المنتجات'!$A$5:$A$204,0))*G2900-H2900,0))</f>
        <v/>
      </c>
      <c r="L2900" s="18">
        <f>IF(AND(B2900&amp;""="",F2900&amp;""=""),"",IF(I2900="تم التسليم",IFERROR(INDEX('المحافظات'!$B$5:$B$44,MATCH($E2900,'المحافظات'!$A$5:$A$44,0)),0),0))</f>
        <v/>
      </c>
      <c r="M2900" s="18">
        <f>IF(AND(B2900&amp;""="",F2900&amp;""=""),"",IFERROR(INDEX('المنتجات'!$C$5:$C$204,MATCH($F2900,'المنتجات'!$A$5:$A$204,0))*G2900,0))</f>
        <v/>
      </c>
      <c r="N2900" s="18">
        <f>IF(AND(B2900&amp;""="",F2900&amp;""=""),"",IF(I2900="تم التسليم",IFERROR(INDEX('المحافظات'!$C$5:$C$44,MATCH($E2900,'المحافظات'!$A$5:$A$44,0)),0),IF(I2900="مرتجع",IFERROR(INDEX('المحافظات'!$D$5:$D$44,MATCH($E2900,'المحافظات'!$A$5:$A$44,0)),0),0)))</f>
        <v/>
      </c>
      <c r="O2900" s="18">
        <f>IF(AND(B2900&amp;""="",F2900&amp;""=""),"",IF(I2900="تم التسليم",K2900+L2900-M2900-N2900,IF(I2900="مرتجع",-N2900,IF(I2900="ملغي",0,""))))</f>
        <v/>
      </c>
      <c r="P2900" s="6">
        <f>IF(AND(B2900&amp;""="",F2900&amp;""=""),"",IF(NOT(ISNUMBER(MATCH(F2900,'المنتجات'!$A$5:$A$204,0))),"كود المنتج غير معروف",IF(NOT(ISNUMBER(MATCH(E2900,'المحافظات'!$A$5:$A$44,0))),"المنطقة غير معروفة",IF(K2900&lt;0,"الخصم أكبر من قيمة الطلب",IF(I2900&amp;""="","اكتب الحالة","")))))</f>
        <v/>
      </c>
    </row>
    <row r="2901">
      <c r="A2901" s="17" t="n"/>
      <c r="B2901" s="5" t="n"/>
      <c r="C2901" s="5" t="n"/>
      <c r="D2901" s="13" t="n"/>
      <c r="E2901" s="5" t="n"/>
      <c r="F2901" s="5" t="n"/>
      <c r="G2901" s="15" t="n"/>
      <c r="H2901" s="14" t="n"/>
      <c r="I2901" s="5" t="n"/>
      <c r="J2901" s="6">
        <f>IF(AND(B2901&amp;""="",F2901&amp;""=""),"",IFERROR(INDEX('المنتجات'!$B$5:$B$204,MATCH($F2901,'المنتجات'!$A$5:$A$204,0))&amp;"",""))</f>
        <v/>
      </c>
      <c r="K2901" s="18">
        <f>IF(AND(B2901&amp;""="",F2901&amp;""=""),"",IFERROR(INDEX('المنتجات'!$D$5:$D$204,MATCH($F2901,'المنتجات'!$A$5:$A$204,0))*G2901-H2901,0))</f>
        <v/>
      </c>
      <c r="L2901" s="18">
        <f>IF(AND(B2901&amp;""="",F2901&amp;""=""),"",IF(I2901="تم التسليم",IFERROR(INDEX('المحافظات'!$B$5:$B$44,MATCH($E2901,'المحافظات'!$A$5:$A$44,0)),0),0))</f>
        <v/>
      </c>
      <c r="M2901" s="18">
        <f>IF(AND(B2901&amp;""="",F2901&amp;""=""),"",IFERROR(INDEX('المنتجات'!$C$5:$C$204,MATCH($F2901,'المنتجات'!$A$5:$A$204,0))*G2901,0))</f>
        <v/>
      </c>
      <c r="N2901" s="18">
        <f>IF(AND(B2901&amp;""="",F2901&amp;""=""),"",IF(I2901="تم التسليم",IFERROR(INDEX('المحافظات'!$C$5:$C$44,MATCH($E2901,'المحافظات'!$A$5:$A$44,0)),0),IF(I2901="مرتجع",IFERROR(INDEX('المحافظات'!$D$5:$D$44,MATCH($E2901,'المحافظات'!$A$5:$A$44,0)),0),0)))</f>
        <v/>
      </c>
      <c r="O2901" s="18">
        <f>IF(AND(B2901&amp;""="",F2901&amp;""=""),"",IF(I2901="تم التسليم",K2901+L2901-M2901-N2901,IF(I2901="مرتجع",-N2901,IF(I2901="ملغي",0,""))))</f>
        <v/>
      </c>
      <c r="P2901" s="6">
        <f>IF(AND(B2901&amp;""="",F2901&amp;""=""),"",IF(NOT(ISNUMBER(MATCH(F2901,'المنتجات'!$A$5:$A$204,0))),"كود المنتج غير معروف",IF(NOT(ISNUMBER(MATCH(E2901,'المحافظات'!$A$5:$A$44,0))),"المنطقة غير معروفة",IF(K2901&lt;0,"الخصم أكبر من قيمة الطلب",IF(I2901&amp;""="","اكتب الحالة","")))))</f>
        <v/>
      </c>
    </row>
    <row r="2902">
      <c r="A2902" s="17" t="n"/>
      <c r="B2902" s="5" t="n"/>
      <c r="C2902" s="5" t="n"/>
      <c r="D2902" s="13" t="n"/>
      <c r="E2902" s="5" t="n"/>
      <c r="F2902" s="5" t="n"/>
      <c r="G2902" s="15" t="n"/>
      <c r="H2902" s="14" t="n"/>
      <c r="I2902" s="5" t="n"/>
      <c r="J2902" s="6">
        <f>IF(AND(B2902&amp;""="",F2902&amp;""=""),"",IFERROR(INDEX('المنتجات'!$B$5:$B$204,MATCH($F2902,'المنتجات'!$A$5:$A$204,0))&amp;"",""))</f>
        <v/>
      </c>
      <c r="K2902" s="18">
        <f>IF(AND(B2902&amp;""="",F2902&amp;""=""),"",IFERROR(INDEX('المنتجات'!$D$5:$D$204,MATCH($F2902,'المنتجات'!$A$5:$A$204,0))*G2902-H2902,0))</f>
        <v/>
      </c>
      <c r="L2902" s="18">
        <f>IF(AND(B2902&amp;""="",F2902&amp;""=""),"",IF(I2902="تم التسليم",IFERROR(INDEX('المحافظات'!$B$5:$B$44,MATCH($E2902,'المحافظات'!$A$5:$A$44,0)),0),0))</f>
        <v/>
      </c>
      <c r="M2902" s="18">
        <f>IF(AND(B2902&amp;""="",F2902&amp;""=""),"",IFERROR(INDEX('المنتجات'!$C$5:$C$204,MATCH($F2902,'المنتجات'!$A$5:$A$204,0))*G2902,0))</f>
        <v/>
      </c>
      <c r="N2902" s="18">
        <f>IF(AND(B2902&amp;""="",F2902&amp;""=""),"",IF(I2902="تم التسليم",IFERROR(INDEX('المحافظات'!$C$5:$C$44,MATCH($E2902,'المحافظات'!$A$5:$A$44,0)),0),IF(I2902="مرتجع",IFERROR(INDEX('المحافظات'!$D$5:$D$44,MATCH($E2902,'المحافظات'!$A$5:$A$44,0)),0),0)))</f>
        <v/>
      </c>
      <c r="O2902" s="18">
        <f>IF(AND(B2902&amp;""="",F2902&amp;""=""),"",IF(I2902="تم التسليم",K2902+L2902-M2902-N2902,IF(I2902="مرتجع",-N2902,IF(I2902="ملغي",0,""))))</f>
        <v/>
      </c>
      <c r="P2902" s="6">
        <f>IF(AND(B2902&amp;""="",F2902&amp;""=""),"",IF(NOT(ISNUMBER(MATCH(F2902,'المنتجات'!$A$5:$A$204,0))),"كود المنتج غير معروف",IF(NOT(ISNUMBER(MATCH(E2902,'المحافظات'!$A$5:$A$44,0))),"المنطقة غير معروفة",IF(K2902&lt;0,"الخصم أكبر من قيمة الطلب",IF(I2902&amp;""="","اكتب الحالة","")))))</f>
        <v/>
      </c>
    </row>
    <row r="2903">
      <c r="A2903" s="17" t="n"/>
      <c r="B2903" s="5" t="n"/>
      <c r="C2903" s="5" t="n"/>
      <c r="D2903" s="13" t="n"/>
      <c r="E2903" s="5" t="n"/>
      <c r="F2903" s="5" t="n"/>
      <c r="G2903" s="15" t="n"/>
      <c r="H2903" s="14" t="n"/>
      <c r="I2903" s="5" t="n"/>
      <c r="J2903" s="6">
        <f>IF(AND(B2903&amp;""="",F2903&amp;""=""),"",IFERROR(INDEX('المنتجات'!$B$5:$B$204,MATCH($F2903,'المنتجات'!$A$5:$A$204,0))&amp;"",""))</f>
        <v/>
      </c>
      <c r="K2903" s="18">
        <f>IF(AND(B2903&amp;""="",F2903&amp;""=""),"",IFERROR(INDEX('المنتجات'!$D$5:$D$204,MATCH($F2903,'المنتجات'!$A$5:$A$204,0))*G2903-H2903,0))</f>
        <v/>
      </c>
      <c r="L2903" s="18">
        <f>IF(AND(B2903&amp;""="",F2903&amp;""=""),"",IF(I2903="تم التسليم",IFERROR(INDEX('المحافظات'!$B$5:$B$44,MATCH($E2903,'المحافظات'!$A$5:$A$44,0)),0),0))</f>
        <v/>
      </c>
      <c r="M2903" s="18">
        <f>IF(AND(B2903&amp;""="",F2903&amp;""=""),"",IFERROR(INDEX('المنتجات'!$C$5:$C$204,MATCH($F2903,'المنتجات'!$A$5:$A$204,0))*G2903,0))</f>
        <v/>
      </c>
      <c r="N2903" s="18">
        <f>IF(AND(B2903&amp;""="",F2903&amp;""=""),"",IF(I2903="تم التسليم",IFERROR(INDEX('المحافظات'!$C$5:$C$44,MATCH($E2903,'المحافظات'!$A$5:$A$44,0)),0),IF(I2903="مرتجع",IFERROR(INDEX('المحافظات'!$D$5:$D$44,MATCH($E2903,'المحافظات'!$A$5:$A$44,0)),0),0)))</f>
        <v/>
      </c>
      <c r="O2903" s="18">
        <f>IF(AND(B2903&amp;""="",F2903&amp;""=""),"",IF(I2903="تم التسليم",K2903+L2903-M2903-N2903,IF(I2903="مرتجع",-N2903,IF(I2903="ملغي",0,""))))</f>
        <v/>
      </c>
      <c r="P2903" s="6">
        <f>IF(AND(B2903&amp;""="",F2903&amp;""=""),"",IF(NOT(ISNUMBER(MATCH(F2903,'المنتجات'!$A$5:$A$204,0))),"كود المنتج غير معروف",IF(NOT(ISNUMBER(MATCH(E2903,'المحافظات'!$A$5:$A$44,0))),"المنطقة غير معروفة",IF(K2903&lt;0,"الخصم أكبر من قيمة الطلب",IF(I2903&amp;""="","اكتب الحالة","")))))</f>
        <v/>
      </c>
    </row>
    <row r="2904">
      <c r="A2904" s="17" t="n"/>
      <c r="B2904" s="5" t="n"/>
      <c r="C2904" s="5" t="n"/>
      <c r="D2904" s="13" t="n"/>
      <c r="E2904" s="5" t="n"/>
      <c r="F2904" s="5" t="n"/>
      <c r="G2904" s="15" t="n"/>
      <c r="H2904" s="14" t="n"/>
      <c r="I2904" s="5" t="n"/>
      <c r="J2904" s="6">
        <f>IF(AND(B2904&amp;""="",F2904&amp;""=""),"",IFERROR(INDEX('المنتجات'!$B$5:$B$204,MATCH($F2904,'المنتجات'!$A$5:$A$204,0))&amp;"",""))</f>
        <v/>
      </c>
      <c r="K2904" s="18">
        <f>IF(AND(B2904&amp;""="",F2904&amp;""=""),"",IFERROR(INDEX('المنتجات'!$D$5:$D$204,MATCH($F2904,'المنتجات'!$A$5:$A$204,0))*G2904-H2904,0))</f>
        <v/>
      </c>
      <c r="L2904" s="18">
        <f>IF(AND(B2904&amp;""="",F2904&amp;""=""),"",IF(I2904="تم التسليم",IFERROR(INDEX('المحافظات'!$B$5:$B$44,MATCH($E2904,'المحافظات'!$A$5:$A$44,0)),0),0))</f>
        <v/>
      </c>
      <c r="M2904" s="18">
        <f>IF(AND(B2904&amp;""="",F2904&amp;""=""),"",IFERROR(INDEX('المنتجات'!$C$5:$C$204,MATCH($F2904,'المنتجات'!$A$5:$A$204,0))*G2904,0))</f>
        <v/>
      </c>
      <c r="N2904" s="18">
        <f>IF(AND(B2904&amp;""="",F2904&amp;""=""),"",IF(I2904="تم التسليم",IFERROR(INDEX('المحافظات'!$C$5:$C$44,MATCH($E2904,'المحافظات'!$A$5:$A$44,0)),0),IF(I2904="مرتجع",IFERROR(INDEX('المحافظات'!$D$5:$D$44,MATCH($E2904,'المحافظات'!$A$5:$A$44,0)),0),0)))</f>
        <v/>
      </c>
      <c r="O2904" s="18">
        <f>IF(AND(B2904&amp;""="",F2904&amp;""=""),"",IF(I2904="تم التسليم",K2904+L2904-M2904-N2904,IF(I2904="مرتجع",-N2904,IF(I2904="ملغي",0,""))))</f>
        <v/>
      </c>
      <c r="P2904" s="6">
        <f>IF(AND(B2904&amp;""="",F2904&amp;""=""),"",IF(NOT(ISNUMBER(MATCH(F2904,'المنتجات'!$A$5:$A$204,0))),"كود المنتج غير معروف",IF(NOT(ISNUMBER(MATCH(E2904,'المحافظات'!$A$5:$A$44,0))),"المنطقة غير معروفة",IF(K2904&lt;0,"الخصم أكبر من قيمة الطلب",IF(I2904&amp;""="","اكتب الحالة","")))))</f>
        <v/>
      </c>
    </row>
    <row r="2905">
      <c r="A2905" s="17" t="n"/>
      <c r="B2905" s="5" t="n"/>
      <c r="C2905" s="5" t="n"/>
      <c r="D2905" s="13" t="n"/>
      <c r="E2905" s="5" t="n"/>
      <c r="F2905" s="5" t="n"/>
      <c r="G2905" s="15" t="n"/>
      <c r="H2905" s="14" t="n"/>
      <c r="I2905" s="5" t="n"/>
      <c r="J2905" s="6">
        <f>IF(AND(B2905&amp;""="",F2905&amp;""=""),"",IFERROR(INDEX('المنتجات'!$B$5:$B$204,MATCH($F2905,'المنتجات'!$A$5:$A$204,0))&amp;"",""))</f>
        <v/>
      </c>
      <c r="K2905" s="18">
        <f>IF(AND(B2905&amp;""="",F2905&amp;""=""),"",IFERROR(INDEX('المنتجات'!$D$5:$D$204,MATCH($F2905,'المنتجات'!$A$5:$A$204,0))*G2905-H2905,0))</f>
        <v/>
      </c>
      <c r="L2905" s="18">
        <f>IF(AND(B2905&amp;""="",F2905&amp;""=""),"",IF(I2905="تم التسليم",IFERROR(INDEX('المحافظات'!$B$5:$B$44,MATCH($E2905,'المحافظات'!$A$5:$A$44,0)),0),0))</f>
        <v/>
      </c>
      <c r="M2905" s="18">
        <f>IF(AND(B2905&amp;""="",F2905&amp;""=""),"",IFERROR(INDEX('المنتجات'!$C$5:$C$204,MATCH($F2905,'المنتجات'!$A$5:$A$204,0))*G2905,0))</f>
        <v/>
      </c>
      <c r="N2905" s="18">
        <f>IF(AND(B2905&amp;""="",F2905&amp;""=""),"",IF(I2905="تم التسليم",IFERROR(INDEX('المحافظات'!$C$5:$C$44,MATCH($E2905,'المحافظات'!$A$5:$A$44,0)),0),IF(I2905="مرتجع",IFERROR(INDEX('المحافظات'!$D$5:$D$44,MATCH($E2905,'المحافظات'!$A$5:$A$44,0)),0),0)))</f>
        <v/>
      </c>
      <c r="O2905" s="18">
        <f>IF(AND(B2905&amp;""="",F2905&amp;""=""),"",IF(I2905="تم التسليم",K2905+L2905-M2905-N2905,IF(I2905="مرتجع",-N2905,IF(I2905="ملغي",0,""))))</f>
        <v/>
      </c>
      <c r="P2905" s="6">
        <f>IF(AND(B2905&amp;""="",F2905&amp;""=""),"",IF(NOT(ISNUMBER(MATCH(F2905,'المنتجات'!$A$5:$A$204,0))),"كود المنتج غير معروف",IF(NOT(ISNUMBER(MATCH(E2905,'المحافظات'!$A$5:$A$44,0))),"المنطقة غير معروفة",IF(K2905&lt;0,"الخصم أكبر من قيمة الطلب",IF(I2905&amp;""="","اكتب الحالة","")))))</f>
        <v/>
      </c>
    </row>
    <row r="2906">
      <c r="A2906" s="17" t="n"/>
      <c r="B2906" s="5" t="n"/>
      <c r="C2906" s="5" t="n"/>
      <c r="D2906" s="13" t="n"/>
      <c r="E2906" s="5" t="n"/>
      <c r="F2906" s="5" t="n"/>
      <c r="G2906" s="15" t="n"/>
      <c r="H2906" s="14" t="n"/>
      <c r="I2906" s="5" t="n"/>
      <c r="J2906" s="6">
        <f>IF(AND(B2906&amp;""="",F2906&amp;""=""),"",IFERROR(INDEX('المنتجات'!$B$5:$B$204,MATCH($F2906,'المنتجات'!$A$5:$A$204,0))&amp;"",""))</f>
        <v/>
      </c>
      <c r="K2906" s="18">
        <f>IF(AND(B2906&amp;""="",F2906&amp;""=""),"",IFERROR(INDEX('المنتجات'!$D$5:$D$204,MATCH($F2906,'المنتجات'!$A$5:$A$204,0))*G2906-H2906,0))</f>
        <v/>
      </c>
      <c r="L2906" s="18">
        <f>IF(AND(B2906&amp;""="",F2906&amp;""=""),"",IF(I2906="تم التسليم",IFERROR(INDEX('المحافظات'!$B$5:$B$44,MATCH($E2906,'المحافظات'!$A$5:$A$44,0)),0),0))</f>
        <v/>
      </c>
      <c r="M2906" s="18">
        <f>IF(AND(B2906&amp;""="",F2906&amp;""=""),"",IFERROR(INDEX('المنتجات'!$C$5:$C$204,MATCH($F2906,'المنتجات'!$A$5:$A$204,0))*G2906,0))</f>
        <v/>
      </c>
      <c r="N2906" s="18">
        <f>IF(AND(B2906&amp;""="",F2906&amp;""=""),"",IF(I2906="تم التسليم",IFERROR(INDEX('المحافظات'!$C$5:$C$44,MATCH($E2906,'المحافظات'!$A$5:$A$44,0)),0),IF(I2906="مرتجع",IFERROR(INDEX('المحافظات'!$D$5:$D$44,MATCH($E2906,'المحافظات'!$A$5:$A$44,0)),0),0)))</f>
        <v/>
      </c>
      <c r="O2906" s="18">
        <f>IF(AND(B2906&amp;""="",F2906&amp;""=""),"",IF(I2906="تم التسليم",K2906+L2906-M2906-N2906,IF(I2906="مرتجع",-N2906,IF(I2906="ملغي",0,""))))</f>
        <v/>
      </c>
      <c r="P2906" s="6">
        <f>IF(AND(B2906&amp;""="",F2906&amp;""=""),"",IF(NOT(ISNUMBER(MATCH(F2906,'المنتجات'!$A$5:$A$204,0))),"كود المنتج غير معروف",IF(NOT(ISNUMBER(MATCH(E2906,'المحافظات'!$A$5:$A$44,0))),"المنطقة غير معروفة",IF(K2906&lt;0,"الخصم أكبر من قيمة الطلب",IF(I2906&amp;""="","اكتب الحالة","")))))</f>
        <v/>
      </c>
    </row>
    <row r="2907">
      <c r="A2907" s="17" t="n"/>
      <c r="B2907" s="5" t="n"/>
      <c r="C2907" s="5" t="n"/>
      <c r="D2907" s="13" t="n"/>
      <c r="E2907" s="5" t="n"/>
      <c r="F2907" s="5" t="n"/>
      <c r="G2907" s="15" t="n"/>
      <c r="H2907" s="14" t="n"/>
      <c r="I2907" s="5" t="n"/>
      <c r="J2907" s="6">
        <f>IF(AND(B2907&amp;""="",F2907&amp;""=""),"",IFERROR(INDEX('المنتجات'!$B$5:$B$204,MATCH($F2907,'المنتجات'!$A$5:$A$204,0))&amp;"",""))</f>
        <v/>
      </c>
      <c r="K2907" s="18">
        <f>IF(AND(B2907&amp;""="",F2907&amp;""=""),"",IFERROR(INDEX('المنتجات'!$D$5:$D$204,MATCH($F2907,'المنتجات'!$A$5:$A$204,0))*G2907-H2907,0))</f>
        <v/>
      </c>
      <c r="L2907" s="18">
        <f>IF(AND(B2907&amp;""="",F2907&amp;""=""),"",IF(I2907="تم التسليم",IFERROR(INDEX('المحافظات'!$B$5:$B$44,MATCH($E2907,'المحافظات'!$A$5:$A$44,0)),0),0))</f>
        <v/>
      </c>
      <c r="M2907" s="18">
        <f>IF(AND(B2907&amp;""="",F2907&amp;""=""),"",IFERROR(INDEX('المنتجات'!$C$5:$C$204,MATCH($F2907,'المنتجات'!$A$5:$A$204,0))*G2907,0))</f>
        <v/>
      </c>
      <c r="N2907" s="18">
        <f>IF(AND(B2907&amp;""="",F2907&amp;""=""),"",IF(I2907="تم التسليم",IFERROR(INDEX('المحافظات'!$C$5:$C$44,MATCH($E2907,'المحافظات'!$A$5:$A$44,0)),0),IF(I2907="مرتجع",IFERROR(INDEX('المحافظات'!$D$5:$D$44,MATCH($E2907,'المحافظات'!$A$5:$A$44,0)),0),0)))</f>
        <v/>
      </c>
      <c r="O2907" s="18">
        <f>IF(AND(B2907&amp;""="",F2907&amp;""=""),"",IF(I2907="تم التسليم",K2907+L2907-M2907-N2907,IF(I2907="مرتجع",-N2907,IF(I2907="ملغي",0,""))))</f>
        <v/>
      </c>
      <c r="P2907" s="6">
        <f>IF(AND(B2907&amp;""="",F2907&amp;""=""),"",IF(NOT(ISNUMBER(MATCH(F2907,'المنتجات'!$A$5:$A$204,0))),"كود المنتج غير معروف",IF(NOT(ISNUMBER(MATCH(E2907,'المحافظات'!$A$5:$A$44,0))),"المنطقة غير معروفة",IF(K2907&lt;0,"الخصم أكبر من قيمة الطلب",IF(I2907&amp;""="","اكتب الحالة","")))))</f>
        <v/>
      </c>
    </row>
    <row r="2908">
      <c r="A2908" s="17" t="n"/>
      <c r="B2908" s="5" t="n"/>
      <c r="C2908" s="5" t="n"/>
      <c r="D2908" s="13" t="n"/>
      <c r="E2908" s="5" t="n"/>
      <c r="F2908" s="5" t="n"/>
      <c r="G2908" s="15" t="n"/>
      <c r="H2908" s="14" t="n"/>
      <c r="I2908" s="5" t="n"/>
      <c r="J2908" s="6">
        <f>IF(AND(B2908&amp;""="",F2908&amp;""=""),"",IFERROR(INDEX('المنتجات'!$B$5:$B$204,MATCH($F2908,'المنتجات'!$A$5:$A$204,0))&amp;"",""))</f>
        <v/>
      </c>
      <c r="K2908" s="18">
        <f>IF(AND(B2908&amp;""="",F2908&amp;""=""),"",IFERROR(INDEX('المنتجات'!$D$5:$D$204,MATCH($F2908,'المنتجات'!$A$5:$A$204,0))*G2908-H2908,0))</f>
        <v/>
      </c>
      <c r="L2908" s="18">
        <f>IF(AND(B2908&amp;""="",F2908&amp;""=""),"",IF(I2908="تم التسليم",IFERROR(INDEX('المحافظات'!$B$5:$B$44,MATCH($E2908,'المحافظات'!$A$5:$A$44,0)),0),0))</f>
        <v/>
      </c>
      <c r="M2908" s="18">
        <f>IF(AND(B2908&amp;""="",F2908&amp;""=""),"",IFERROR(INDEX('المنتجات'!$C$5:$C$204,MATCH($F2908,'المنتجات'!$A$5:$A$204,0))*G2908,0))</f>
        <v/>
      </c>
      <c r="N2908" s="18">
        <f>IF(AND(B2908&amp;""="",F2908&amp;""=""),"",IF(I2908="تم التسليم",IFERROR(INDEX('المحافظات'!$C$5:$C$44,MATCH($E2908,'المحافظات'!$A$5:$A$44,0)),0),IF(I2908="مرتجع",IFERROR(INDEX('المحافظات'!$D$5:$D$44,MATCH($E2908,'المحافظات'!$A$5:$A$44,0)),0),0)))</f>
        <v/>
      </c>
      <c r="O2908" s="18">
        <f>IF(AND(B2908&amp;""="",F2908&amp;""=""),"",IF(I2908="تم التسليم",K2908+L2908-M2908-N2908,IF(I2908="مرتجع",-N2908,IF(I2908="ملغي",0,""))))</f>
        <v/>
      </c>
      <c r="P2908" s="6">
        <f>IF(AND(B2908&amp;""="",F2908&amp;""=""),"",IF(NOT(ISNUMBER(MATCH(F2908,'المنتجات'!$A$5:$A$204,0))),"كود المنتج غير معروف",IF(NOT(ISNUMBER(MATCH(E2908,'المحافظات'!$A$5:$A$44,0))),"المنطقة غير معروفة",IF(K2908&lt;0,"الخصم أكبر من قيمة الطلب",IF(I2908&amp;""="","اكتب الحالة","")))))</f>
        <v/>
      </c>
    </row>
    <row r="2909">
      <c r="A2909" s="17" t="n"/>
      <c r="B2909" s="5" t="n"/>
      <c r="C2909" s="5" t="n"/>
      <c r="D2909" s="13" t="n"/>
      <c r="E2909" s="5" t="n"/>
      <c r="F2909" s="5" t="n"/>
      <c r="G2909" s="15" t="n"/>
      <c r="H2909" s="14" t="n"/>
      <c r="I2909" s="5" t="n"/>
      <c r="J2909" s="6">
        <f>IF(AND(B2909&amp;""="",F2909&amp;""=""),"",IFERROR(INDEX('المنتجات'!$B$5:$B$204,MATCH($F2909,'المنتجات'!$A$5:$A$204,0))&amp;"",""))</f>
        <v/>
      </c>
      <c r="K2909" s="18">
        <f>IF(AND(B2909&amp;""="",F2909&amp;""=""),"",IFERROR(INDEX('المنتجات'!$D$5:$D$204,MATCH($F2909,'المنتجات'!$A$5:$A$204,0))*G2909-H2909,0))</f>
        <v/>
      </c>
      <c r="L2909" s="18">
        <f>IF(AND(B2909&amp;""="",F2909&amp;""=""),"",IF(I2909="تم التسليم",IFERROR(INDEX('المحافظات'!$B$5:$B$44,MATCH($E2909,'المحافظات'!$A$5:$A$44,0)),0),0))</f>
        <v/>
      </c>
      <c r="M2909" s="18">
        <f>IF(AND(B2909&amp;""="",F2909&amp;""=""),"",IFERROR(INDEX('المنتجات'!$C$5:$C$204,MATCH($F2909,'المنتجات'!$A$5:$A$204,0))*G2909,0))</f>
        <v/>
      </c>
      <c r="N2909" s="18">
        <f>IF(AND(B2909&amp;""="",F2909&amp;""=""),"",IF(I2909="تم التسليم",IFERROR(INDEX('المحافظات'!$C$5:$C$44,MATCH($E2909,'المحافظات'!$A$5:$A$44,0)),0),IF(I2909="مرتجع",IFERROR(INDEX('المحافظات'!$D$5:$D$44,MATCH($E2909,'المحافظات'!$A$5:$A$44,0)),0),0)))</f>
        <v/>
      </c>
      <c r="O2909" s="18">
        <f>IF(AND(B2909&amp;""="",F2909&amp;""=""),"",IF(I2909="تم التسليم",K2909+L2909-M2909-N2909,IF(I2909="مرتجع",-N2909,IF(I2909="ملغي",0,""))))</f>
        <v/>
      </c>
      <c r="P2909" s="6">
        <f>IF(AND(B2909&amp;""="",F2909&amp;""=""),"",IF(NOT(ISNUMBER(MATCH(F2909,'المنتجات'!$A$5:$A$204,0))),"كود المنتج غير معروف",IF(NOT(ISNUMBER(MATCH(E2909,'المحافظات'!$A$5:$A$44,0))),"المنطقة غير معروفة",IF(K2909&lt;0,"الخصم أكبر من قيمة الطلب",IF(I2909&amp;""="","اكتب الحالة","")))))</f>
        <v/>
      </c>
    </row>
    <row r="2910">
      <c r="A2910" s="17" t="n"/>
      <c r="B2910" s="5" t="n"/>
      <c r="C2910" s="5" t="n"/>
      <c r="D2910" s="13" t="n"/>
      <c r="E2910" s="5" t="n"/>
      <c r="F2910" s="5" t="n"/>
      <c r="G2910" s="15" t="n"/>
      <c r="H2910" s="14" t="n"/>
      <c r="I2910" s="5" t="n"/>
      <c r="J2910" s="6">
        <f>IF(AND(B2910&amp;""="",F2910&amp;""=""),"",IFERROR(INDEX('المنتجات'!$B$5:$B$204,MATCH($F2910,'المنتجات'!$A$5:$A$204,0))&amp;"",""))</f>
        <v/>
      </c>
      <c r="K2910" s="18">
        <f>IF(AND(B2910&amp;""="",F2910&amp;""=""),"",IFERROR(INDEX('المنتجات'!$D$5:$D$204,MATCH($F2910,'المنتجات'!$A$5:$A$204,0))*G2910-H2910,0))</f>
        <v/>
      </c>
      <c r="L2910" s="18">
        <f>IF(AND(B2910&amp;""="",F2910&amp;""=""),"",IF(I2910="تم التسليم",IFERROR(INDEX('المحافظات'!$B$5:$B$44,MATCH($E2910,'المحافظات'!$A$5:$A$44,0)),0),0))</f>
        <v/>
      </c>
      <c r="M2910" s="18">
        <f>IF(AND(B2910&amp;""="",F2910&amp;""=""),"",IFERROR(INDEX('المنتجات'!$C$5:$C$204,MATCH($F2910,'المنتجات'!$A$5:$A$204,0))*G2910,0))</f>
        <v/>
      </c>
      <c r="N2910" s="18">
        <f>IF(AND(B2910&amp;""="",F2910&amp;""=""),"",IF(I2910="تم التسليم",IFERROR(INDEX('المحافظات'!$C$5:$C$44,MATCH($E2910,'المحافظات'!$A$5:$A$44,0)),0),IF(I2910="مرتجع",IFERROR(INDEX('المحافظات'!$D$5:$D$44,MATCH($E2910,'المحافظات'!$A$5:$A$44,0)),0),0)))</f>
        <v/>
      </c>
      <c r="O2910" s="18">
        <f>IF(AND(B2910&amp;""="",F2910&amp;""=""),"",IF(I2910="تم التسليم",K2910+L2910-M2910-N2910,IF(I2910="مرتجع",-N2910,IF(I2910="ملغي",0,""))))</f>
        <v/>
      </c>
      <c r="P2910" s="6">
        <f>IF(AND(B2910&amp;""="",F2910&amp;""=""),"",IF(NOT(ISNUMBER(MATCH(F2910,'المنتجات'!$A$5:$A$204,0))),"كود المنتج غير معروف",IF(NOT(ISNUMBER(MATCH(E2910,'المحافظات'!$A$5:$A$44,0))),"المنطقة غير معروفة",IF(K2910&lt;0,"الخصم أكبر من قيمة الطلب",IF(I2910&amp;""="","اكتب الحالة","")))))</f>
        <v/>
      </c>
    </row>
    <row r="2911">
      <c r="A2911" s="17" t="n"/>
      <c r="B2911" s="5" t="n"/>
      <c r="C2911" s="5" t="n"/>
      <c r="D2911" s="13" t="n"/>
      <c r="E2911" s="5" t="n"/>
      <c r="F2911" s="5" t="n"/>
      <c r="G2911" s="15" t="n"/>
      <c r="H2911" s="14" t="n"/>
      <c r="I2911" s="5" t="n"/>
      <c r="J2911" s="6">
        <f>IF(AND(B2911&amp;""="",F2911&amp;""=""),"",IFERROR(INDEX('المنتجات'!$B$5:$B$204,MATCH($F2911,'المنتجات'!$A$5:$A$204,0))&amp;"",""))</f>
        <v/>
      </c>
      <c r="K2911" s="18">
        <f>IF(AND(B2911&amp;""="",F2911&amp;""=""),"",IFERROR(INDEX('المنتجات'!$D$5:$D$204,MATCH($F2911,'المنتجات'!$A$5:$A$204,0))*G2911-H2911,0))</f>
        <v/>
      </c>
      <c r="L2911" s="18">
        <f>IF(AND(B2911&amp;""="",F2911&amp;""=""),"",IF(I2911="تم التسليم",IFERROR(INDEX('المحافظات'!$B$5:$B$44,MATCH($E2911,'المحافظات'!$A$5:$A$44,0)),0),0))</f>
        <v/>
      </c>
      <c r="M2911" s="18">
        <f>IF(AND(B2911&amp;""="",F2911&amp;""=""),"",IFERROR(INDEX('المنتجات'!$C$5:$C$204,MATCH($F2911,'المنتجات'!$A$5:$A$204,0))*G2911,0))</f>
        <v/>
      </c>
      <c r="N2911" s="18">
        <f>IF(AND(B2911&amp;""="",F2911&amp;""=""),"",IF(I2911="تم التسليم",IFERROR(INDEX('المحافظات'!$C$5:$C$44,MATCH($E2911,'المحافظات'!$A$5:$A$44,0)),0),IF(I2911="مرتجع",IFERROR(INDEX('المحافظات'!$D$5:$D$44,MATCH($E2911,'المحافظات'!$A$5:$A$44,0)),0),0)))</f>
        <v/>
      </c>
      <c r="O2911" s="18">
        <f>IF(AND(B2911&amp;""="",F2911&amp;""=""),"",IF(I2911="تم التسليم",K2911+L2911-M2911-N2911,IF(I2911="مرتجع",-N2911,IF(I2911="ملغي",0,""))))</f>
        <v/>
      </c>
      <c r="P2911" s="6">
        <f>IF(AND(B2911&amp;""="",F2911&amp;""=""),"",IF(NOT(ISNUMBER(MATCH(F2911,'المنتجات'!$A$5:$A$204,0))),"كود المنتج غير معروف",IF(NOT(ISNUMBER(MATCH(E2911,'المحافظات'!$A$5:$A$44,0))),"المنطقة غير معروفة",IF(K2911&lt;0,"الخصم أكبر من قيمة الطلب",IF(I2911&amp;""="","اكتب الحالة","")))))</f>
        <v/>
      </c>
    </row>
    <row r="2912">
      <c r="A2912" s="17" t="n"/>
      <c r="B2912" s="5" t="n"/>
      <c r="C2912" s="5" t="n"/>
      <c r="D2912" s="13" t="n"/>
      <c r="E2912" s="5" t="n"/>
      <c r="F2912" s="5" t="n"/>
      <c r="G2912" s="15" t="n"/>
      <c r="H2912" s="14" t="n"/>
      <c r="I2912" s="5" t="n"/>
      <c r="J2912" s="6">
        <f>IF(AND(B2912&amp;""="",F2912&amp;""=""),"",IFERROR(INDEX('المنتجات'!$B$5:$B$204,MATCH($F2912,'المنتجات'!$A$5:$A$204,0))&amp;"",""))</f>
        <v/>
      </c>
      <c r="K2912" s="18">
        <f>IF(AND(B2912&amp;""="",F2912&amp;""=""),"",IFERROR(INDEX('المنتجات'!$D$5:$D$204,MATCH($F2912,'المنتجات'!$A$5:$A$204,0))*G2912-H2912,0))</f>
        <v/>
      </c>
      <c r="L2912" s="18">
        <f>IF(AND(B2912&amp;""="",F2912&amp;""=""),"",IF(I2912="تم التسليم",IFERROR(INDEX('المحافظات'!$B$5:$B$44,MATCH($E2912,'المحافظات'!$A$5:$A$44,0)),0),0))</f>
        <v/>
      </c>
      <c r="M2912" s="18">
        <f>IF(AND(B2912&amp;""="",F2912&amp;""=""),"",IFERROR(INDEX('المنتجات'!$C$5:$C$204,MATCH($F2912,'المنتجات'!$A$5:$A$204,0))*G2912,0))</f>
        <v/>
      </c>
      <c r="N2912" s="18">
        <f>IF(AND(B2912&amp;""="",F2912&amp;""=""),"",IF(I2912="تم التسليم",IFERROR(INDEX('المحافظات'!$C$5:$C$44,MATCH($E2912,'المحافظات'!$A$5:$A$44,0)),0),IF(I2912="مرتجع",IFERROR(INDEX('المحافظات'!$D$5:$D$44,MATCH($E2912,'المحافظات'!$A$5:$A$44,0)),0),0)))</f>
        <v/>
      </c>
      <c r="O2912" s="18">
        <f>IF(AND(B2912&amp;""="",F2912&amp;""=""),"",IF(I2912="تم التسليم",K2912+L2912-M2912-N2912,IF(I2912="مرتجع",-N2912,IF(I2912="ملغي",0,""))))</f>
        <v/>
      </c>
      <c r="P2912" s="6">
        <f>IF(AND(B2912&amp;""="",F2912&amp;""=""),"",IF(NOT(ISNUMBER(MATCH(F2912,'المنتجات'!$A$5:$A$204,0))),"كود المنتج غير معروف",IF(NOT(ISNUMBER(MATCH(E2912,'المحافظات'!$A$5:$A$44,0))),"المنطقة غير معروفة",IF(K2912&lt;0,"الخصم أكبر من قيمة الطلب",IF(I2912&amp;""="","اكتب الحالة","")))))</f>
        <v/>
      </c>
    </row>
    <row r="2913">
      <c r="A2913" s="17" t="n"/>
      <c r="B2913" s="5" t="n"/>
      <c r="C2913" s="5" t="n"/>
      <c r="D2913" s="13" t="n"/>
      <c r="E2913" s="5" t="n"/>
      <c r="F2913" s="5" t="n"/>
      <c r="G2913" s="15" t="n"/>
      <c r="H2913" s="14" t="n"/>
      <c r="I2913" s="5" t="n"/>
      <c r="J2913" s="6">
        <f>IF(AND(B2913&amp;""="",F2913&amp;""=""),"",IFERROR(INDEX('المنتجات'!$B$5:$B$204,MATCH($F2913,'المنتجات'!$A$5:$A$204,0))&amp;"",""))</f>
        <v/>
      </c>
      <c r="K2913" s="18">
        <f>IF(AND(B2913&amp;""="",F2913&amp;""=""),"",IFERROR(INDEX('المنتجات'!$D$5:$D$204,MATCH($F2913,'المنتجات'!$A$5:$A$204,0))*G2913-H2913,0))</f>
        <v/>
      </c>
      <c r="L2913" s="18">
        <f>IF(AND(B2913&amp;""="",F2913&amp;""=""),"",IF(I2913="تم التسليم",IFERROR(INDEX('المحافظات'!$B$5:$B$44,MATCH($E2913,'المحافظات'!$A$5:$A$44,0)),0),0))</f>
        <v/>
      </c>
      <c r="M2913" s="18">
        <f>IF(AND(B2913&amp;""="",F2913&amp;""=""),"",IFERROR(INDEX('المنتجات'!$C$5:$C$204,MATCH($F2913,'المنتجات'!$A$5:$A$204,0))*G2913,0))</f>
        <v/>
      </c>
      <c r="N2913" s="18">
        <f>IF(AND(B2913&amp;""="",F2913&amp;""=""),"",IF(I2913="تم التسليم",IFERROR(INDEX('المحافظات'!$C$5:$C$44,MATCH($E2913,'المحافظات'!$A$5:$A$44,0)),0),IF(I2913="مرتجع",IFERROR(INDEX('المحافظات'!$D$5:$D$44,MATCH($E2913,'المحافظات'!$A$5:$A$44,0)),0),0)))</f>
        <v/>
      </c>
      <c r="O2913" s="18">
        <f>IF(AND(B2913&amp;""="",F2913&amp;""=""),"",IF(I2913="تم التسليم",K2913+L2913-M2913-N2913,IF(I2913="مرتجع",-N2913,IF(I2913="ملغي",0,""))))</f>
        <v/>
      </c>
      <c r="P2913" s="6">
        <f>IF(AND(B2913&amp;""="",F2913&amp;""=""),"",IF(NOT(ISNUMBER(MATCH(F2913,'المنتجات'!$A$5:$A$204,0))),"كود المنتج غير معروف",IF(NOT(ISNUMBER(MATCH(E2913,'المحافظات'!$A$5:$A$44,0))),"المنطقة غير معروفة",IF(K2913&lt;0,"الخصم أكبر من قيمة الطلب",IF(I2913&amp;""="","اكتب الحالة","")))))</f>
        <v/>
      </c>
    </row>
    <row r="2914">
      <c r="A2914" s="17" t="n"/>
      <c r="B2914" s="5" t="n"/>
      <c r="C2914" s="5" t="n"/>
      <c r="D2914" s="13" t="n"/>
      <c r="E2914" s="5" t="n"/>
      <c r="F2914" s="5" t="n"/>
      <c r="G2914" s="15" t="n"/>
      <c r="H2914" s="14" t="n"/>
      <c r="I2914" s="5" t="n"/>
      <c r="J2914" s="6">
        <f>IF(AND(B2914&amp;""="",F2914&amp;""=""),"",IFERROR(INDEX('المنتجات'!$B$5:$B$204,MATCH($F2914,'المنتجات'!$A$5:$A$204,0))&amp;"",""))</f>
        <v/>
      </c>
      <c r="K2914" s="18">
        <f>IF(AND(B2914&amp;""="",F2914&amp;""=""),"",IFERROR(INDEX('المنتجات'!$D$5:$D$204,MATCH($F2914,'المنتجات'!$A$5:$A$204,0))*G2914-H2914,0))</f>
        <v/>
      </c>
      <c r="L2914" s="18">
        <f>IF(AND(B2914&amp;""="",F2914&amp;""=""),"",IF(I2914="تم التسليم",IFERROR(INDEX('المحافظات'!$B$5:$B$44,MATCH($E2914,'المحافظات'!$A$5:$A$44,0)),0),0))</f>
        <v/>
      </c>
      <c r="M2914" s="18">
        <f>IF(AND(B2914&amp;""="",F2914&amp;""=""),"",IFERROR(INDEX('المنتجات'!$C$5:$C$204,MATCH($F2914,'المنتجات'!$A$5:$A$204,0))*G2914,0))</f>
        <v/>
      </c>
      <c r="N2914" s="18">
        <f>IF(AND(B2914&amp;""="",F2914&amp;""=""),"",IF(I2914="تم التسليم",IFERROR(INDEX('المحافظات'!$C$5:$C$44,MATCH($E2914,'المحافظات'!$A$5:$A$44,0)),0),IF(I2914="مرتجع",IFERROR(INDEX('المحافظات'!$D$5:$D$44,MATCH($E2914,'المحافظات'!$A$5:$A$44,0)),0),0)))</f>
        <v/>
      </c>
      <c r="O2914" s="18">
        <f>IF(AND(B2914&amp;""="",F2914&amp;""=""),"",IF(I2914="تم التسليم",K2914+L2914-M2914-N2914,IF(I2914="مرتجع",-N2914,IF(I2914="ملغي",0,""))))</f>
        <v/>
      </c>
      <c r="P2914" s="6">
        <f>IF(AND(B2914&amp;""="",F2914&amp;""=""),"",IF(NOT(ISNUMBER(MATCH(F2914,'المنتجات'!$A$5:$A$204,0))),"كود المنتج غير معروف",IF(NOT(ISNUMBER(MATCH(E2914,'المحافظات'!$A$5:$A$44,0))),"المنطقة غير معروفة",IF(K2914&lt;0,"الخصم أكبر من قيمة الطلب",IF(I2914&amp;""="","اكتب الحالة","")))))</f>
        <v/>
      </c>
    </row>
    <row r="2915">
      <c r="A2915" s="17" t="n"/>
      <c r="B2915" s="5" t="n"/>
      <c r="C2915" s="5" t="n"/>
      <c r="D2915" s="13" t="n"/>
      <c r="E2915" s="5" t="n"/>
      <c r="F2915" s="5" t="n"/>
      <c r="G2915" s="15" t="n"/>
      <c r="H2915" s="14" t="n"/>
      <c r="I2915" s="5" t="n"/>
      <c r="J2915" s="6">
        <f>IF(AND(B2915&amp;""="",F2915&amp;""=""),"",IFERROR(INDEX('المنتجات'!$B$5:$B$204,MATCH($F2915,'المنتجات'!$A$5:$A$204,0))&amp;"",""))</f>
        <v/>
      </c>
      <c r="K2915" s="18">
        <f>IF(AND(B2915&amp;""="",F2915&amp;""=""),"",IFERROR(INDEX('المنتجات'!$D$5:$D$204,MATCH($F2915,'المنتجات'!$A$5:$A$204,0))*G2915-H2915,0))</f>
        <v/>
      </c>
      <c r="L2915" s="18">
        <f>IF(AND(B2915&amp;""="",F2915&amp;""=""),"",IF(I2915="تم التسليم",IFERROR(INDEX('المحافظات'!$B$5:$B$44,MATCH($E2915,'المحافظات'!$A$5:$A$44,0)),0),0))</f>
        <v/>
      </c>
      <c r="M2915" s="18">
        <f>IF(AND(B2915&amp;""="",F2915&amp;""=""),"",IFERROR(INDEX('المنتجات'!$C$5:$C$204,MATCH($F2915,'المنتجات'!$A$5:$A$204,0))*G2915,0))</f>
        <v/>
      </c>
      <c r="N2915" s="18">
        <f>IF(AND(B2915&amp;""="",F2915&amp;""=""),"",IF(I2915="تم التسليم",IFERROR(INDEX('المحافظات'!$C$5:$C$44,MATCH($E2915,'المحافظات'!$A$5:$A$44,0)),0),IF(I2915="مرتجع",IFERROR(INDEX('المحافظات'!$D$5:$D$44,MATCH($E2915,'المحافظات'!$A$5:$A$44,0)),0),0)))</f>
        <v/>
      </c>
      <c r="O2915" s="18">
        <f>IF(AND(B2915&amp;""="",F2915&amp;""=""),"",IF(I2915="تم التسليم",K2915+L2915-M2915-N2915,IF(I2915="مرتجع",-N2915,IF(I2915="ملغي",0,""))))</f>
        <v/>
      </c>
      <c r="P2915" s="6">
        <f>IF(AND(B2915&amp;""="",F2915&amp;""=""),"",IF(NOT(ISNUMBER(MATCH(F2915,'المنتجات'!$A$5:$A$204,0))),"كود المنتج غير معروف",IF(NOT(ISNUMBER(MATCH(E2915,'المحافظات'!$A$5:$A$44,0))),"المنطقة غير معروفة",IF(K2915&lt;0,"الخصم أكبر من قيمة الطلب",IF(I2915&amp;""="","اكتب الحالة","")))))</f>
        <v/>
      </c>
    </row>
    <row r="2916">
      <c r="A2916" s="17" t="n"/>
      <c r="B2916" s="5" t="n"/>
      <c r="C2916" s="5" t="n"/>
      <c r="D2916" s="13" t="n"/>
      <c r="E2916" s="5" t="n"/>
      <c r="F2916" s="5" t="n"/>
      <c r="G2916" s="15" t="n"/>
      <c r="H2916" s="14" t="n"/>
      <c r="I2916" s="5" t="n"/>
      <c r="J2916" s="6">
        <f>IF(AND(B2916&amp;""="",F2916&amp;""=""),"",IFERROR(INDEX('المنتجات'!$B$5:$B$204,MATCH($F2916,'المنتجات'!$A$5:$A$204,0))&amp;"",""))</f>
        <v/>
      </c>
      <c r="K2916" s="18">
        <f>IF(AND(B2916&amp;""="",F2916&amp;""=""),"",IFERROR(INDEX('المنتجات'!$D$5:$D$204,MATCH($F2916,'المنتجات'!$A$5:$A$204,0))*G2916-H2916,0))</f>
        <v/>
      </c>
      <c r="L2916" s="18">
        <f>IF(AND(B2916&amp;""="",F2916&amp;""=""),"",IF(I2916="تم التسليم",IFERROR(INDEX('المحافظات'!$B$5:$B$44,MATCH($E2916,'المحافظات'!$A$5:$A$44,0)),0),0))</f>
        <v/>
      </c>
      <c r="M2916" s="18">
        <f>IF(AND(B2916&amp;""="",F2916&amp;""=""),"",IFERROR(INDEX('المنتجات'!$C$5:$C$204,MATCH($F2916,'المنتجات'!$A$5:$A$204,0))*G2916,0))</f>
        <v/>
      </c>
      <c r="N2916" s="18">
        <f>IF(AND(B2916&amp;""="",F2916&amp;""=""),"",IF(I2916="تم التسليم",IFERROR(INDEX('المحافظات'!$C$5:$C$44,MATCH($E2916,'المحافظات'!$A$5:$A$44,0)),0),IF(I2916="مرتجع",IFERROR(INDEX('المحافظات'!$D$5:$D$44,MATCH($E2916,'المحافظات'!$A$5:$A$44,0)),0),0)))</f>
        <v/>
      </c>
      <c r="O2916" s="18">
        <f>IF(AND(B2916&amp;""="",F2916&amp;""=""),"",IF(I2916="تم التسليم",K2916+L2916-M2916-N2916,IF(I2916="مرتجع",-N2916,IF(I2916="ملغي",0,""))))</f>
        <v/>
      </c>
      <c r="P2916" s="6">
        <f>IF(AND(B2916&amp;""="",F2916&amp;""=""),"",IF(NOT(ISNUMBER(MATCH(F2916,'المنتجات'!$A$5:$A$204,0))),"كود المنتج غير معروف",IF(NOT(ISNUMBER(MATCH(E2916,'المحافظات'!$A$5:$A$44,0))),"المنطقة غير معروفة",IF(K2916&lt;0,"الخصم أكبر من قيمة الطلب",IF(I2916&amp;""="","اكتب الحالة","")))))</f>
        <v/>
      </c>
    </row>
    <row r="2917">
      <c r="A2917" s="17" t="n"/>
      <c r="B2917" s="5" t="n"/>
      <c r="C2917" s="5" t="n"/>
      <c r="D2917" s="13" t="n"/>
      <c r="E2917" s="5" t="n"/>
      <c r="F2917" s="5" t="n"/>
      <c r="G2917" s="15" t="n"/>
      <c r="H2917" s="14" t="n"/>
      <c r="I2917" s="5" t="n"/>
      <c r="J2917" s="6">
        <f>IF(AND(B2917&amp;""="",F2917&amp;""=""),"",IFERROR(INDEX('المنتجات'!$B$5:$B$204,MATCH($F2917,'المنتجات'!$A$5:$A$204,0))&amp;"",""))</f>
        <v/>
      </c>
      <c r="K2917" s="18">
        <f>IF(AND(B2917&amp;""="",F2917&amp;""=""),"",IFERROR(INDEX('المنتجات'!$D$5:$D$204,MATCH($F2917,'المنتجات'!$A$5:$A$204,0))*G2917-H2917,0))</f>
        <v/>
      </c>
      <c r="L2917" s="18">
        <f>IF(AND(B2917&amp;""="",F2917&amp;""=""),"",IF(I2917="تم التسليم",IFERROR(INDEX('المحافظات'!$B$5:$B$44,MATCH($E2917,'المحافظات'!$A$5:$A$44,0)),0),0))</f>
        <v/>
      </c>
      <c r="M2917" s="18">
        <f>IF(AND(B2917&amp;""="",F2917&amp;""=""),"",IFERROR(INDEX('المنتجات'!$C$5:$C$204,MATCH($F2917,'المنتجات'!$A$5:$A$204,0))*G2917,0))</f>
        <v/>
      </c>
      <c r="N2917" s="18">
        <f>IF(AND(B2917&amp;""="",F2917&amp;""=""),"",IF(I2917="تم التسليم",IFERROR(INDEX('المحافظات'!$C$5:$C$44,MATCH($E2917,'المحافظات'!$A$5:$A$44,0)),0),IF(I2917="مرتجع",IFERROR(INDEX('المحافظات'!$D$5:$D$44,MATCH($E2917,'المحافظات'!$A$5:$A$44,0)),0),0)))</f>
        <v/>
      </c>
      <c r="O2917" s="18">
        <f>IF(AND(B2917&amp;""="",F2917&amp;""=""),"",IF(I2917="تم التسليم",K2917+L2917-M2917-N2917,IF(I2917="مرتجع",-N2917,IF(I2917="ملغي",0,""))))</f>
        <v/>
      </c>
      <c r="P2917" s="6">
        <f>IF(AND(B2917&amp;""="",F2917&amp;""=""),"",IF(NOT(ISNUMBER(MATCH(F2917,'المنتجات'!$A$5:$A$204,0))),"كود المنتج غير معروف",IF(NOT(ISNUMBER(MATCH(E2917,'المحافظات'!$A$5:$A$44,0))),"المنطقة غير معروفة",IF(K2917&lt;0,"الخصم أكبر من قيمة الطلب",IF(I2917&amp;""="","اكتب الحالة","")))))</f>
        <v/>
      </c>
    </row>
    <row r="2918">
      <c r="A2918" s="17" t="n"/>
      <c r="B2918" s="5" t="n"/>
      <c r="C2918" s="5" t="n"/>
      <c r="D2918" s="13" t="n"/>
      <c r="E2918" s="5" t="n"/>
      <c r="F2918" s="5" t="n"/>
      <c r="G2918" s="15" t="n"/>
      <c r="H2918" s="14" t="n"/>
      <c r="I2918" s="5" t="n"/>
      <c r="J2918" s="6">
        <f>IF(AND(B2918&amp;""="",F2918&amp;""=""),"",IFERROR(INDEX('المنتجات'!$B$5:$B$204,MATCH($F2918,'المنتجات'!$A$5:$A$204,0))&amp;"",""))</f>
        <v/>
      </c>
      <c r="K2918" s="18">
        <f>IF(AND(B2918&amp;""="",F2918&amp;""=""),"",IFERROR(INDEX('المنتجات'!$D$5:$D$204,MATCH($F2918,'المنتجات'!$A$5:$A$204,0))*G2918-H2918,0))</f>
        <v/>
      </c>
      <c r="L2918" s="18">
        <f>IF(AND(B2918&amp;""="",F2918&amp;""=""),"",IF(I2918="تم التسليم",IFERROR(INDEX('المحافظات'!$B$5:$B$44,MATCH($E2918,'المحافظات'!$A$5:$A$44,0)),0),0))</f>
        <v/>
      </c>
      <c r="M2918" s="18">
        <f>IF(AND(B2918&amp;""="",F2918&amp;""=""),"",IFERROR(INDEX('المنتجات'!$C$5:$C$204,MATCH($F2918,'المنتجات'!$A$5:$A$204,0))*G2918,0))</f>
        <v/>
      </c>
      <c r="N2918" s="18">
        <f>IF(AND(B2918&amp;""="",F2918&amp;""=""),"",IF(I2918="تم التسليم",IFERROR(INDEX('المحافظات'!$C$5:$C$44,MATCH($E2918,'المحافظات'!$A$5:$A$44,0)),0),IF(I2918="مرتجع",IFERROR(INDEX('المحافظات'!$D$5:$D$44,MATCH($E2918,'المحافظات'!$A$5:$A$44,0)),0),0)))</f>
        <v/>
      </c>
      <c r="O2918" s="18">
        <f>IF(AND(B2918&amp;""="",F2918&amp;""=""),"",IF(I2918="تم التسليم",K2918+L2918-M2918-N2918,IF(I2918="مرتجع",-N2918,IF(I2918="ملغي",0,""))))</f>
        <v/>
      </c>
      <c r="P2918" s="6">
        <f>IF(AND(B2918&amp;""="",F2918&amp;""=""),"",IF(NOT(ISNUMBER(MATCH(F2918,'المنتجات'!$A$5:$A$204,0))),"كود المنتج غير معروف",IF(NOT(ISNUMBER(MATCH(E2918,'المحافظات'!$A$5:$A$44,0))),"المنطقة غير معروفة",IF(K2918&lt;0,"الخصم أكبر من قيمة الطلب",IF(I2918&amp;""="","اكتب الحالة","")))))</f>
        <v/>
      </c>
    </row>
    <row r="2919">
      <c r="A2919" s="17" t="n"/>
      <c r="B2919" s="5" t="n"/>
      <c r="C2919" s="5" t="n"/>
      <c r="D2919" s="13" t="n"/>
      <c r="E2919" s="5" t="n"/>
      <c r="F2919" s="5" t="n"/>
      <c r="G2919" s="15" t="n"/>
      <c r="H2919" s="14" t="n"/>
      <c r="I2919" s="5" t="n"/>
      <c r="J2919" s="6">
        <f>IF(AND(B2919&amp;""="",F2919&amp;""=""),"",IFERROR(INDEX('المنتجات'!$B$5:$B$204,MATCH($F2919,'المنتجات'!$A$5:$A$204,0))&amp;"",""))</f>
        <v/>
      </c>
      <c r="K2919" s="18">
        <f>IF(AND(B2919&amp;""="",F2919&amp;""=""),"",IFERROR(INDEX('المنتجات'!$D$5:$D$204,MATCH($F2919,'المنتجات'!$A$5:$A$204,0))*G2919-H2919,0))</f>
        <v/>
      </c>
      <c r="L2919" s="18">
        <f>IF(AND(B2919&amp;""="",F2919&amp;""=""),"",IF(I2919="تم التسليم",IFERROR(INDEX('المحافظات'!$B$5:$B$44,MATCH($E2919,'المحافظات'!$A$5:$A$44,0)),0),0))</f>
        <v/>
      </c>
      <c r="M2919" s="18">
        <f>IF(AND(B2919&amp;""="",F2919&amp;""=""),"",IFERROR(INDEX('المنتجات'!$C$5:$C$204,MATCH($F2919,'المنتجات'!$A$5:$A$204,0))*G2919,0))</f>
        <v/>
      </c>
      <c r="N2919" s="18">
        <f>IF(AND(B2919&amp;""="",F2919&amp;""=""),"",IF(I2919="تم التسليم",IFERROR(INDEX('المحافظات'!$C$5:$C$44,MATCH($E2919,'المحافظات'!$A$5:$A$44,0)),0),IF(I2919="مرتجع",IFERROR(INDEX('المحافظات'!$D$5:$D$44,MATCH($E2919,'المحافظات'!$A$5:$A$44,0)),0),0)))</f>
        <v/>
      </c>
      <c r="O2919" s="18">
        <f>IF(AND(B2919&amp;""="",F2919&amp;""=""),"",IF(I2919="تم التسليم",K2919+L2919-M2919-N2919,IF(I2919="مرتجع",-N2919,IF(I2919="ملغي",0,""))))</f>
        <v/>
      </c>
      <c r="P2919" s="6">
        <f>IF(AND(B2919&amp;""="",F2919&amp;""=""),"",IF(NOT(ISNUMBER(MATCH(F2919,'المنتجات'!$A$5:$A$204,0))),"كود المنتج غير معروف",IF(NOT(ISNUMBER(MATCH(E2919,'المحافظات'!$A$5:$A$44,0))),"المنطقة غير معروفة",IF(K2919&lt;0,"الخصم أكبر من قيمة الطلب",IF(I2919&amp;""="","اكتب الحالة","")))))</f>
        <v/>
      </c>
    </row>
    <row r="2920">
      <c r="A2920" s="17" t="n"/>
      <c r="B2920" s="5" t="n"/>
      <c r="C2920" s="5" t="n"/>
      <c r="D2920" s="13" t="n"/>
      <c r="E2920" s="5" t="n"/>
      <c r="F2920" s="5" t="n"/>
      <c r="G2920" s="15" t="n"/>
      <c r="H2920" s="14" t="n"/>
      <c r="I2920" s="5" t="n"/>
      <c r="J2920" s="6">
        <f>IF(AND(B2920&amp;""="",F2920&amp;""=""),"",IFERROR(INDEX('المنتجات'!$B$5:$B$204,MATCH($F2920,'المنتجات'!$A$5:$A$204,0))&amp;"",""))</f>
        <v/>
      </c>
      <c r="K2920" s="18">
        <f>IF(AND(B2920&amp;""="",F2920&amp;""=""),"",IFERROR(INDEX('المنتجات'!$D$5:$D$204,MATCH($F2920,'المنتجات'!$A$5:$A$204,0))*G2920-H2920,0))</f>
        <v/>
      </c>
      <c r="L2920" s="18">
        <f>IF(AND(B2920&amp;""="",F2920&amp;""=""),"",IF(I2920="تم التسليم",IFERROR(INDEX('المحافظات'!$B$5:$B$44,MATCH($E2920,'المحافظات'!$A$5:$A$44,0)),0),0))</f>
        <v/>
      </c>
      <c r="M2920" s="18">
        <f>IF(AND(B2920&amp;""="",F2920&amp;""=""),"",IFERROR(INDEX('المنتجات'!$C$5:$C$204,MATCH($F2920,'المنتجات'!$A$5:$A$204,0))*G2920,0))</f>
        <v/>
      </c>
      <c r="N2920" s="18">
        <f>IF(AND(B2920&amp;""="",F2920&amp;""=""),"",IF(I2920="تم التسليم",IFERROR(INDEX('المحافظات'!$C$5:$C$44,MATCH($E2920,'المحافظات'!$A$5:$A$44,0)),0),IF(I2920="مرتجع",IFERROR(INDEX('المحافظات'!$D$5:$D$44,MATCH($E2920,'المحافظات'!$A$5:$A$44,0)),0),0)))</f>
        <v/>
      </c>
      <c r="O2920" s="18">
        <f>IF(AND(B2920&amp;""="",F2920&amp;""=""),"",IF(I2920="تم التسليم",K2920+L2920-M2920-N2920,IF(I2920="مرتجع",-N2920,IF(I2920="ملغي",0,""))))</f>
        <v/>
      </c>
      <c r="P2920" s="6">
        <f>IF(AND(B2920&amp;""="",F2920&amp;""=""),"",IF(NOT(ISNUMBER(MATCH(F2920,'المنتجات'!$A$5:$A$204,0))),"كود المنتج غير معروف",IF(NOT(ISNUMBER(MATCH(E2920,'المحافظات'!$A$5:$A$44,0))),"المنطقة غير معروفة",IF(K2920&lt;0,"الخصم أكبر من قيمة الطلب",IF(I2920&amp;""="","اكتب الحالة","")))))</f>
        <v/>
      </c>
    </row>
    <row r="2921">
      <c r="A2921" s="17" t="n"/>
      <c r="B2921" s="5" t="n"/>
      <c r="C2921" s="5" t="n"/>
      <c r="D2921" s="13" t="n"/>
      <c r="E2921" s="5" t="n"/>
      <c r="F2921" s="5" t="n"/>
      <c r="G2921" s="15" t="n"/>
      <c r="H2921" s="14" t="n"/>
      <c r="I2921" s="5" t="n"/>
      <c r="J2921" s="6">
        <f>IF(AND(B2921&amp;""="",F2921&amp;""=""),"",IFERROR(INDEX('المنتجات'!$B$5:$B$204,MATCH($F2921,'المنتجات'!$A$5:$A$204,0))&amp;"",""))</f>
        <v/>
      </c>
      <c r="K2921" s="18">
        <f>IF(AND(B2921&amp;""="",F2921&amp;""=""),"",IFERROR(INDEX('المنتجات'!$D$5:$D$204,MATCH($F2921,'المنتجات'!$A$5:$A$204,0))*G2921-H2921,0))</f>
        <v/>
      </c>
      <c r="L2921" s="18">
        <f>IF(AND(B2921&amp;""="",F2921&amp;""=""),"",IF(I2921="تم التسليم",IFERROR(INDEX('المحافظات'!$B$5:$B$44,MATCH($E2921,'المحافظات'!$A$5:$A$44,0)),0),0))</f>
        <v/>
      </c>
      <c r="M2921" s="18">
        <f>IF(AND(B2921&amp;""="",F2921&amp;""=""),"",IFERROR(INDEX('المنتجات'!$C$5:$C$204,MATCH($F2921,'المنتجات'!$A$5:$A$204,0))*G2921,0))</f>
        <v/>
      </c>
      <c r="N2921" s="18">
        <f>IF(AND(B2921&amp;""="",F2921&amp;""=""),"",IF(I2921="تم التسليم",IFERROR(INDEX('المحافظات'!$C$5:$C$44,MATCH($E2921,'المحافظات'!$A$5:$A$44,0)),0),IF(I2921="مرتجع",IFERROR(INDEX('المحافظات'!$D$5:$D$44,MATCH($E2921,'المحافظات'!$A$5:$A$44,0)),0),0)))</f>
        <v/>
      </c>
      <c r="O2921" s="18">
        <f>IF(AND(B2921&amp;""="",F2921&amp;""=""),"",IF(I2921="تم التسليم",K2921+L2921-M2921-N2921,IF(I2921="مرتجع",-N2921,IF(I2921="ملغي",0,""))))</f>
        <v/>
      </c>
      <c r="P2921" s="6">
        <f>IF(AND(B2921&amp;""="",F2921&amp;""=""),"",IF(NOT(ISNUMBER(MATCH(F2921,'المنتجات'!$A$5:$A$204,0))),"كود المنتج غير معروف",IF(NOT(ISNUMBER(MATCH(E2921,'المحافظات'!$A$5:$A$44,0))),"المنطقة غير معروفة",IF(K2921&lt;0,"الخصم أكبر من قيمة الطلب",IF(I2921&amp;""="","اكتب الحالة","")))))</f>
        <v/>
      </c>
    </row>
    <row r="2922">
      <c r="A2922" s="17" t="n"/>
      <c r="B2922" s="5" t="n"/>
      <c r="C2922" s="5" t="n"/>
      <c r="D2922" s="13" t="n"/>
      <c r="E2922" s="5" t="n"/>
      <c r="F2922" s="5" t="n"/>
      <c r="G2922" s="15" t="n"/>
      <c r="H2922" s="14" t="n"/>
      <c r="I2922" s="5" t="n"/>
      <c r="J2922" s="6">
        <f>IF(AND(B2922&amp;""="",F2922&amp;""=""),"",IFERROR(INDEX('المنتجات'!$B$5:$B$204,MATCH($F2922,'المنتجات'!$A$5:$A$204,0))&amp;"",""))</f>
        <v/>
      </c>
      <c r="K2922" s="18">
        <f>IF(AND(B2922&amp;""="",F2922&amp;""=""),"",IFERROR(INDEX('المنتجات'!$D$5:$D$204,MATCH($F2922,'المنتجات'!$A$5:$A$204,0))*G2922-H2922,0))</f>
        <v/>
      </c>
      <c r="L2922" s="18">
        <f>IF(AND(B2922&amp;""="",F2922&amp;""=""),"",IF(I2922="تم التسليم",IFERROR(INDEX('المحافظات'!$B$5:$B$44,MATCH($E2922,'المحافظات'!$A$5:$A$44,0)),0),0))</f>
        <v/>
      </c>
      <c r="M2922" s="18">
        <f>IF(AND(B2922&amp;""="",F2922&amp;""=""),"",IFERROR(INDEX('المنتجات'!$C$5:$C$204,MATCH($F2922,'المنتجات'!$A$5:$A$204,0))*G2922,0))</f>
        <v/>
      </c>
      <c r="N2922" s="18">
        <f>IF(AND(B2922&amp;""="",F2922&amp;""=""),"",IF(I2922="تم التسليم",IFERROR(INDEX('المحافظات'!$C$5:$C$44,MATCH($E2922,'المحافظات'!$A$5:$A$44,0)),0),IF(I2922="مرتجع",IFERROR(INDEX('المحافظات'!$D$5:$D$44,MATCH($E2922,'المحافظات'!$A$5:$A$44,0)),0),0)))</f>
        <v/>
      </c>
      <c r="O2922" s="18">
        <f>IF(AND(B2922&amp;""="",F2922&amp;""=""),"",IF(I2922="تم التسليم",K2922+L2922-M2922-N2922,IF(I2922="مرتجع",-N2922,IF(I2922="ملغي",0,""))))</f>
        <v/>
      </c>
      <c r="P2922" s="6">
        <f>IF(AND(B2922&amp;""="",F2922&amp;""=""),"",IF(NOT(ISNUMBER(MATCH(F2922,'المنتجات'!$A$5:$A$204,0))),"كود المنتج غير معروف",IF(NOT(ISNUMBER(MATCH(E2922,'المحافظات'!$A$5:$A$44,0))),"المنطقة غير معروفة",IF(K2922&lt;0,"الخصم أكبر من قيمة الطلب",IF(I2922&amp;""="","اكتب الحالة","")))))</f>
        <v/>
      </c>
    </row>
    <row r="2923">
      <c r="A2923" s="17" t="n"/>
      <c r="B2923" s="5" t="n"/>
      <c r="C2923" s="5" t="n"/>
      <c r="D2923" s="13" t="n"/>
      <c r="E2923" s="5" t="n"/>
      <c r="F2923" s="5" t="n"/>
      <c r="G2923" s="15" t="n"/>
      <c r="H2923" s="14" t="n"/>
      <c r="I2923" s="5" t="n"/>
      <c r="J2923" s="6">
        <f>IF(AND(B2923&amp;""="",F2923&amp;""=""),"",IFERROR(INDEX('المنتجات'!$B$5:$B$204,MATCH($F2923,'المنتجات'!$A$5:$A$204,0))&amp;"",""))</f>
        <v/>
      </c>
      <c r="K2923" s="18">
        <f>IF(AND(B2923&amp;""="",F2923&amp;""=""),"",IFERROR(INDEX('المنتجات'!$D$5:$D$204,MATCH($F2923,'المنتجات'!$A$5:$A$204,0))*G2923-H2923,0))</f>
        <v/>
      </c>
      <c r="L2923" s="18">
        <f>IF(AND(B2923&amp;""="",F2923&amp;""=""),"",IF(I2923="تم التسليم",IFERROR(INDEX('المحافظات'!$B$5:$B$44,MATCH($E2923,'المحافظات'!$A$5:$A$44,0)),0),0))</f>
        <v/>
      </c>
      <c r="M2923" s="18">
        <f>IF(AND(B2923&amp;""="",F2923&amp;""=""),"",IFERROR(INDEX('المنتجات'!$C$5:$C$204,MATCH($F2923,'المنتجات'!$A$5:$A$204,0))*G2923,0))</f>
        <v/>
      </c>
      <c r="N2923" s="18">
        <f>IF(AND(B2923&amp;""="",F2923&amp;""=""),"",IF(I2923="تم التسليم",IFERROR(INDEX('المحافظات'!$C$5:$C$44,MATCH($E2923,'المحافظات'!$A$5:$A$44,0)),0),IF(I2923="مرتجع",IFERROR(INDEX('المحافظات'!$D$5:$D$44,MATCH($E2923,'المحافظات'!$A$5:$A$44,0)),0),0)))</f>
        <v/>
      </c>
      <c r="O2923" s="18">
        <f>IF(AND(B2923&amp;""="",F2923&amp;""=""),"",IF(I2923="تم التسليم",K2923+L2923-M2923-N2923,IF(I2923="مرتجع",-N2923,IF(I2923="ملغي",0,""))))</f>
        <v/>
      </c>
      <c r="P2923" s="6">
        <f>IF(AND(B2923&amp;""="",F2923&amp;""=""),"",IF(NOT(ISNUMBER(MATCH(F2923,'المنتجات'!$A$5:$A$204,0))),"كود المنتج غير معروف",IF(NOT(ISNUMBER(MATCH(E2923,'المحافظات'!$A$5:$A$44,0))),"المنطقة غير معروفة",IF(K2923&lt;0,"الخصم أكبر من قيمة الطلب",IF(I2923&amp;""="","اكتب الحالة","")))))</f>
        <v/>
      </c>
    </row>
    <row r="2924">
      <c r="A2924" s="17" t="n"/>
      <c r="B2924" s="5" t="n"/>
      <c r="C2924" s="5" t="n"/>
      <c r="D2924" s="13" t="n"/>
      <c r="E2924" s="5" t="n"/>
      <c r="F2924" s="5" t="n"/>
      <c r="G2924" s="15" t="n"/>
      <c r="H2924" s="14" t="n"/>
      <c r="I2924" s="5" t="n"/>
      <c r="J2924" s="6">
        <f>IF(AND(B2924&amp;""="",F2924&amp;""=""),"",IFERROR(INDEX('المنتجات'!$B$5:$B$204,MATCH($F2924,'المنتجات'!$A$5:$A$204,0))&amp;"",""))</f>
        <v/>
      </c>
      <c r="K2924" s="18">
        <f>IF(AND(B2924&amp;""="",F2924&amp;""=""),"",IFERROR(INDEX('المنتجات'!$D$5:$D$204,MATCH($F2924,'المنتجات'!$A$5:$A$204,0))*G2924-H2924,0))</f>
        <v/>
      </c>
      <c r="L2924" s="18">
        <f>IF(AND(B2924&amp;""="",F2924&amp;""=""),"",IF(I2924="تم التسليم",IFERROR(INDEX('المحافظات'!$B$5:$B$44,MATCH($E2924,'المحافظات'!$A$5:$A$44,0)),0),0))</f>
        <v/>
      </c>
      <c r="M2924" s="18">
        <f>IF(AND(B2924&amp;""="",F2924&amp;""=""),"",IFERROR(INDEX('المنتجات'!$C$5:$C$204,MATCH($F2924,'المنتجات'!$A$5:$A$204,0))*G2924,0))</f>
        <v/>
      </c>
      <c r="N2924" s="18">
        <f>IF(AND(B2924&amp;""="",F2924&amp;""=""),"",IF(I2924="تم التسليم",IFERROR(INDEX('المحافظات'!$C$5:$C$44,MATCH($E2924,'المحافظات'!$A$5:$A$44,0)),0),IF(I2924="مرتجع",IFERROR(INDEX('المحافظات'!$D$5:$D$44,MATCH($E2924,'المحافظات'!$A$5:$A$44,0)),0),0)))</f>
        <v/>
      </c>
      <c r="O2924" s="18">
        <f>IF(AND(B2924&amp;""="",F2924&amp;""=""),"",IF(I2924="تم التسليم",K2924+L2924-M2924-N2924,IF(I2924="مرتجع",-N2924,IF(I2924="ملغي",0,""))))</f>
        <v/>
      </c>
      <c r="P2924" s="6">
        <f>IF(AND(B2924&amp;""="",F2924&amp;""=""),"",IF(NOT(ISNUMBER(MATCH(F2924,'المنتجات'!$A$5:$A$204,0))),"كود المنتج غير معروف",IF(NOT(ISNUMBER(MATCH(E2924,'المحافظات'!$A$5:$A$44,0))),"المنطقة غير معروفة",IF(K2924&lt;0,"الخصم أكبر من قيمة الطلب",IF(I2924&amp;""="","اكتب الحالة","")))))</f>
        <v/>
      </c>
    </row>
    <row r="2925">
      <c r="A2925" s="17" t="n"/>
      <c r="B2925" s="5" t="n"/>
      <c r="C2925" s="5" t="n"/>
      <c r="D2925" s="13" t="n"/>
      <c r="E2925" s="5" t="n"/>
      <c r="F2925" s="5" t="n"/>
      <c r="G2925" s="15" t="n"/>
      <c r="H2925" s="14" t="n"/>
      <c r="I2925" s="5" t="n"/>
      <c r="J2925" s="6">
        <f>IF(AND(B2925&amp;""="",F2925&amp;""=""),"",IFERROR(INDEX('المنتجات'!$B$5:$B$204,MATCH($F2925,'المنتجات'!$A$5:$A$204,0))&amp;"",""))</f>
        <v/>
      </c>
      <c r="K2925" s="18">
        <f>IF(AND(B2925&amp;""="",F2925&amp;""=""),"",IFERROR(INDEX('المنتجات'!$D$5:$D$204,MATCH($F2925,'المنتجات'!$A$5:$A$204,0))*G2925-H2925,0))</f>
        <v/>
      </c>
      <c r="L2925" s="18">
        <f>IF(AND(B2925&amp;""="",F2925&amp;""=""),"",IF(I2925="تم التسليم",IFERROR(INDEX('المحافظات'!$B$5:$B$44,MATCH($E2925,'المحافظات'!$A$5:$A$44,0)),0),0))</f>
        <v/>
      </c>
      <c r="M2925" s="18">
        <f>IF(AND(B2925&amp;""="",F2925&amp;""=""),"",IFERROR(INDEX('المنتجات'!$C$5:$C$204,MATCH($F2925,'المنتجات'!$A$5:$A$204,0))*G2925,0))</f>
        <v/>
      </c>
      <c r="N2925" s="18">
        <f>IF(AND(B2925&amp;""="",F2925&amp;""=""),"",IF(I2925="تم التسليم",IFERROR(INDEX('المحافظات'!$C$5:$C$44,MATCH($E2925,'المحافظات'!$A$5:$A$44,0)),0),IF(I2925="مرتجع",IFERROR(INDEX('المحافظات'!$D$5:$D$44,MATCH($E2925,'المحافظات'!$A$5:$A$44,0)),0),0)))</f>
        <v/>
      </c>
      <c r="O2925" s="18">
        <f>IF(AND(B2925&amp;""="",F2925&amp;""=""),"",IF(I2925="تم التسليم",K2925+L2925-M2925-N2925,IF(I2925="مرتجع",-N2925,IF(I2925="ملغي",0,""))))</f>
        <v/>
      </c>
      <c r="P2925" s="6">
        <f>IF(AND(B2925&amp;""="",F2925&amp;""=""),"",IF(NOT(ISNUMBER(MATCH(F2925,'المنتجات'!$A$5:$A$204,0))),"كود المنتج غير معروف",IF(NOT(ISNUMBER(MATCH(E2925,'المحافظات'!$A$5:$A$44,0))),"المنطقة غير معروفة",IF(K2925&lt;0,"الخصم أكبر من قيمة الطلب",IF(I2925&amp;""="","اكتب الحالة","")))))</f>
        <v/>
      </c>
    </row>
    <row r="2926">
      <c r="A2926" s="17" t="n"/>
      <c r="B2926" s="5" t="n"/>
      <c r="C2926" s="5" t="n"/>
      <c r="D2926" s="13" t="n"/>
      <c r="E2926" s="5" t="n"/>
      <c r="F2926" s="5" t="n"/>
      <c r="G2926" s="15" t="n"/>
      <c r="H2926" s="14" t="n"/>
      <c r="I2926" s="5" t="n"/>
      <c r="J2926" s="6">
        <f>IF(AND(B2926&amp;""="",F2926&amp;""=""),"",IFERROR(INDEX('المنتجات'!$B$5:$B$204,MATCH($F2926,'المنتجات'!$A$5:$A$204,0))&amp;"",""))</f>
        <v/>
      </c>
      <c r="K2926" s="18">
        <f>IF(AND(B2926&amp;""="",F2926&amp;""=""),"",IFERROR(INDEX('المنتجات'!$D$5:$D$204,MATCH($F2926,'المنتجات'!$A$5:$A$204,0))*G2926-H2926,0))</f>
        <v/>
      </c>
      <c r="L2926" s="18">
        <f>IF(AND(B2926&amp;""="",F2926&amp;""=""),"",IF(I2926="تم التسليم",IFERROR(INDEX('المحافظات'!$B$5:$B$44,MATCH($E2926,'المحافظات'!$A$5:$A$44,0)),0),0))</f>
        <v/>
      </c>
      <c r="M2926" s="18">
        <f>IF(AND(B2926&amp;""="",F2926&amp;""=""),"",IFERROR(INDEX('المنتجات'!$C$5:$C$204,MATCH($F2926,'المنتجات'!$A$5:$A$204,0))*G2926,0))</f>
        <v/>
      </c>
      <c r="N2926" s="18">
        <f>IF(AND(B2926&amp;""="",F2926&amp;""=""),"",IF(I2926="تم التسليم",IFERROR(INDEX('المحافظات'!$C$5:$C$44,MATCH($E2926,'المحافظات'!$A$5:$A$44,0)),0),IF(I2926="مرتجع",IFERROR(INDEX('المحافظات'!$D$5:$D$44,MATCH($E2926,'المحافظات'!$A$5:$A$44,0)),0),0)))</f>
        <v/>
      </c>
      <c r="O2926" s="18">
        <f>IF(AND(B2926&amp;""="",F2926&amp;""=""),"",IF(I2926="تم التسليم",K2926+L2926-M2926-N2926,IF(I2926="مرتجع",-N2926,IF(I2926="ملغي",0,""))))</f>
        <v/>
      </c>
      <c r="P2926" s="6">
        <f>IF(AND(B2926&amp;""="",F2926&amp;""=""),"",IF(NOT(ISNUMBER(MATCH(F2926,'المنتجات'!$A$5:$A$204,0))),"كود المنتج غير معروف",IF(NOT(ISNUMBER(MATCH(E2926,'المحافظات'!$A$5:$A$44,0))),"المنطقة غير معروفة",IF(K2926&lt;0,"الخصم أكبر من قيمة الطلب",IF(I2926&amp;""="","اكتب الحالة","")))))</f>
        <v/>
      </c>
    </row>
    <row r="2927">
      <c r="A2927" s="17" t="n"/>
      <c r="B2927" s="5" t="n"/>
      <c r="C2927" s="5" t="n"/>
      <c r="D2927" s="13" t="n"/>
      <c r="E2927" s="5" t="n"/>
      <c r="F2927" s="5" t="n"/>
      <c r="G2927" s="15" t="n"/>
      <c r="H2927" s="14" t="n"/>
      <c r="I2927" s="5" t="n"/>
      <c r="J2927" s="6">
        <f>IF(AND(B2927&amp;""="",F2927&amp;""=""),"",IFERROR(INDEX('المنتجات'!$B$5:$B$204,MATCH($F2927,'المنتجات'!$A$5:$A$204,0))&amp;"",""))</f>
        <v/>
      </c>
      <c r="K2927" s="18">
        <f>IF(AND(B2927&amp;""="",F2927&amp;""=""),"",IFERROR(INDEX('المنتجات'!$D$5:$D$204,MATCH($F2927,'المنتجات'!$A$5:$A$204,0))*G2927-H2927,0))</f>
        <v/>
      </c>
      <c r="L2927" s="18">
        <f>IF(AND(B2927&amp;""="",F2927&amp;""=""),"",IF(I2927="تم التسليم",IFERROR(INDEX('المحافظات'!$B$5:$B$44,MATCH($E2927,'المحافظات'!$A$5:$A$44,0)),0),0))</f>
        <v/>
      </c>
      <c r="M2927" s="18">
        <f>IF(AND(B2927&amp;""="",F2927&amp;""=""),"",IFERROR(INDEX('المنتجات'!$C$5:$C$204,MATCH($F2927,'المنتجات'!$A$5:$A$204,0))*G2927,0))</f>
        <v/>
      </c>
      <c r="N2927" s="18">
        <f>IF(AND(B2927&amp;""="",F2927&amp;""=""),"",IF(I2927="تم التسليم",IFERROR(INDEX('المحافظات'!$C$5:$C$44,MATCH($E2927,'المحافظات'!$A$5:$A$44,0)),0),IF(I2927="مرتجع",IFERROR(INDEX('المحافظات'!$D$5:$D$44,MATCH($E2927,'المحافظات'!$A$5:$A$44,0)),0),0)))</f>
        <v/>
      </c>
      <c r="O2927" s="18">
        <f>IF(AND(B2927&amp;""="",F2927&amp;""=""),"",IF(I2927="تم التسليم",K2927+L2927-M2927-N2927,IF(I2927="مرتجع",-N2927,IF(I2927="ملغي",0,""))))</f>
        <v/>
      </c>
      <c r="P2927" s="6">
        <f>IF(AND(B2927&amp;""="",F2927&amp;""=""),"",IF(NOT(ISNUMBER(MATCH(F2927,'المنتجات'!$A$5:$A$204,0))),"كود المنتج غير معروف",IF(NOT(ISNUMBER(MATCH(E2927,'المحافظات'!$A$5:$A$44,0))),"المنطقة غير معروفة",IF(K2927&lt;0,"الخصم أكبر من قيمة الطلب",IF(I2927&amp;""="","اكتب الحالة","")))))</f>
        <v/>
      </c>
    </row>
    <row r="2928">
      <c r="A2928" s="17" t="n"/>
      <c r="B2928" s="5" t="n"/>
      <c r="C2928" s="5" t="n"/>
      <c r="D2928" s="13" t="n"/>
      <c r="E2928" s="5" t="n"/>
      <c r="F2928" s="5" t="n"/>
      <c r="G2928" s="15" t="n"/>
      <c r="H2928" s="14" t="n"/>
      <c r="I2928" s="5" t="n"/>
      <c r="J2928" s="6">
        <f>IF(AND(B2928&amp;""="",F2928&amp;""=""),"",IFERROR(INDEX('المنتجات'!$B$5:$B$204,MATCH($F2928,'المنتجات'!$A$5:$A$204,0))&amp;"",""))</f>
        <v/>
      </c>
      <c r="K2928" s="18">
        <f>IF(AND(B2928&amp;""="",F2928&amp;""=""),"",IFERROR(INDEX('المنتجات'!$D$5:$D$204,MATCH($F2928,'المنتجات'!$A$5:$A$204,0))*G2928-H2928,0))</f>
        <v/>
      </c>
      <c r="L2928" s="18">
        <f>IF(AND(B2928&amp;""="",F2928&amp;""=""),"",IF(I2928="تم التسليم",IFERROR(INDEX('المحافظات'!$B$5:$B$44,MATCH($E2928,'المحافظات'!$A$5:$A$44,0)),0),0))</f>
        <v/>
      </c>
      <c r="M2928" s="18">
        <f>IF(AND(B2928&amp;""="",F2928&amp;""=""),"",IFERROR(INDEX('المنتجات'!$C$5:$C$204,MATCH($F2928,'المنتجات'!$A$5:$A$204,0))*G2928,0))</f>
        <v/>
      </c>
      <c r="N2928" s="18">
        <f>IF(AND(B2928&amp;""="",F2928&amp;""=""),"",IF(I2928="تم التسليم",IFERROR(INDEX('المحافظات'!$C$5:$C$44,MATCH($E2928,'المحافظات'!$A$5:$A$44,0)),0),IF(I2928="مرتجع",IFERROR(INDEX('المحافظات'!$D$5:$D$44,MATCH($E2928,'المحافظات'!$A$5:$A$44,0)),0),0)))</f>
        <v/>
      </c>
      <c r="O2928" s="18">
        <f>IF(AND(B2928&amp;""="",F2928&amp;""=""),"",IF(I2928="تم التسليم",K2928+L2928-M2928-N2928,IF(I2928="مرتجع",-N2928,IF(I2928="ملغي",0,""))))</f>
        <v/>
      </c>
      <c r="P2928" s="6">
        <f>IF(AND(B2928&amp;""="",F2928&amp;""=""),"",IF(NOT(ISNUMBER(MATCH(F2928,'المنتجات'!$A$5:$A$204,0))),"كود المنتج غير معروف",IF(NOT(ISNUMBER(MATCH(E2928,'المحافظات'!$A$5:$A$44,0))),"المنطقة غير معروفة",IF(K2928&lt;0,"الخصم أكبر من قيمة الطلب",IF(I2928&amp;""="","اكتب الحالة","")))))</f>
        <v/>
      </c>
    </row>
    <row r="2929">
      <c r="A2929" s="17" t="n"/>
      <c r="B2929" s="5" t="n"/>
      <c r="C2929" s="5" t="n"/>
      <c r="D2929" s="13" t="n"/>
      <c r="E2929" s="5" t="n"/>
      <c r="F2929" s="5" t="n"/>
      <c r="G2929" s="15" t="n"/>
      <c r="H2929" s="14" t="n"/>
      <c r="I2929" s="5" t="n"/>
      <c r="J2929" s="6">
        <f>IF(AND(B2929&amp;""="",F2929&amp;""=""),"",IFERROR(INDEX('المنتجات'!$B$5:$B$204,MATCH($F2929,'المنتجات'!$A$5:$A$204,0))&amp;"",""))</f>
        <v/>
      </c>
      <c r="K2929" s="18">
        <f>IF(AND(B2929&amp;""="",F2929&amp;""=""),"",IFERROR(INDEX('المنتجات'!$D$5:$D$204,MATCH($F2929,'المنتجات'!$A$5:$A$204,0))*G2929-H2929,0))</f>
        <v/>
      </c>
      <c r="L2929" s="18">
        <f>IF(AND(B2929&amp;""="",F2929&amp;""=""),"",IF(I2929="تم التسليم",IFERROR(INDEX('المحافظات'!$B$5:$B$44,MATCH($E2929,'المحافظات'!$A$5:$A$44,0)),0),0))</f>
        <v/>
      </c>
      <c r="M2929" s="18">
        <f>IF(AND(B2929&amp;""="",F2929&amp;""=""),"",IFERROR(INDEX('المنتجات'!$C$5:$C$204,MATCH($F2929,'المنتجات'!$A$5:$A$204,0))*G2929,0))</f>
        <v/>
      </c>
      <c r="N2929" s="18">
        <f>IF(AND(B2929&amp;""="",F2929&amp;""=""),"",IF(I2929="تم التسليم",IFERROR(INDEX('المحافظات'!$C$5:$C$44,MATCH($E2929,'المحافظات'!$A$5:$A$44,0)),0),IF(I2929="مرتجع",IFERROR(INDEX('المحافظات'!$D$5:$D$44,MATCH($E2929,'المحافظات'!$A$5:$A$44,0)),0),0)))</f>
        <v/>
      </c>
      <c r="O2929" s="18">
        <f>IF(AND(B2929&amp;""="",F2929&amp;""=""),"",IF(I2929="تم التسليم",K2929+L2929-M2929-N2929,IF(I2929="مرتجع",-N2929,IF(I2929="ملغي",0,""))))</f>
        <v/>
      </c>
      <c r="P2929" s="6">
        <f>IF(AND(B2929&amp;""="",F2929&amp;""=""),"",IF(NOT(ISNUMBER(MATCH(F2929,'المنتجات'!$A$5:$A$204,0))),"كود المنتج غير معروف",IF(NOT(ISNUMBER(MATCH(E2929,'المحافظات'!$A$5:$A$44,0))),"المنطقة غير معروفة",IF(K2929&lt;0,"الخصم أكبر من قيمة الطلب",IF(I2929&amp;""="","اكتب الحالة","")))))</f>
        <v/>
      </c>
    </row>
    <row r="2930">
      <c r="A2930" s="17" t="n"/>
      <c r="B2930" s="5" t="n"/>
      <c r="C2930" s="5" t="n"/>
      <c r="D2930" s="13" t="n"/>
      <c r="E2930" s="5" t="n"/>
      <c r="F2930" s="5" t="n"/>
      <c r="G2930" s="15" t="n"/>
      <c r="H2930" s="14" t="n"/>
      <c r="I2930" s="5" t="n"/>
      <c r="J2930" s="6">
        <f>IF(AND(B2930&amp;""="",F2930&amp;""=""),"",IFERROR(INDEX('المنتجات'!$B$5:$B$204,MATCH($F2930,'المنتجات'!$A$5:$A$204,0))&amp;"",""))</f>
        <v/>
      </c>
      <c r="K2930" s="18">
        <f>IF(AND(B2930&amp;""="",F2930&amp;""=""),"",IFERROR(INDEX('المنتجات'!$D$5:$D$204,MATCH($F2930,'المنتجات'!$A$5:$A$204,0))*G2930-H2930,0))</f>
        <v/>
      </c>
      <c r="L2930" s="18">
        <f>IF(AND(B2930&amp;""="",F2930&amp;""=""),"",IF(I2930="تم التسليم",IFERROR(INDEX('المحافظات'!$B$5:$B$44,MATCH($E2930,'المحافظات'!$A$5:$A$44,0)),0),0))</f>
        <v/>
      </c>
      <c r="M2930" s="18">
        <f>IF(AND(B2930&amp;""="",F2930&amp;""=""),"",IFERROR(INDEX('المنتجات'!$C$5:$C$204,MATCH($F2930,'المنتجات'!$A$5:$A$204,0))*G2930,0))</f>
        <v/>
      </c>
      <c r="N2930" s="18">
        <f>IF(AND(B2930&amp;""="",F2930&amp;""=""),"",IF(I2930="تم التسليم",IFERROR(INDEX('المحافظات'!$C$5:$C$44,MATCH($E2930,'المحافظات'!$A$5:$A$44,0)),0),IF(I2930="مرتجع",IFERROR(INDEX('المحافظات'!$D$5:$D$44,MATCH($E2930,'المحافظات'!$A$5:$A$44,0)),0),0)))</f>
        <v/>
      </c>
      <c r="O2930" s="18">
        <f>IF(AND(B2930&amp;""="",F2930&amp;""=""),"",IF(I2930="تم التسليم",K2930+L2930-M2930-N2930,IF(I2930="مرتجع",-N2930,IF(I2930="ملغي",0,""))))</f>
        <v/>
      </c>
      <c r="P2930" s="6">
        <f>IF(AND(B2930&amp;""="",F2930&amp;""=""),"",IF(NOT(ISNUMBER(MATCH(F2930,'المنتجات'!$A$5:$A$204,0))),"كود المنتج غير معروف",IF(NOT(ISNUMBER(MATCH(E2930,'المحافظات'!$A$5:$A$44,0))),"المنطقة غير معروفة",IF(K2930&lt;0,"الخصم أكبر من قيمة الطلب",IF(I2930&amp;""="","اكتب الحالة","")))))</f>
        <v/>
      </c>
    </row>
    <row r="2931">
      <c r="A2931" s="17" t="n"/>
      <c r="B2931" s="5" t="n"/>
      <c r="C2931" s="5" t="n"/>
      <c r="D2931" s="13" t="n"/>
      <c r="E2931" s="5" t="n"/>
      <c r="F2931" s="5" t="n"/>
      <c r="G2931" s="15" t="n"/>
      <c r="H2931" s="14" t="n"/>
      <c r="I2931" s="5" t="n"/>
      <c r="J2931" s="6">
        <f>IF(AND(B2931&amp;""="",F2931&amp;""=""),"",IFERROR(INDEX('المنتجات'!$B$5:$B$204,MATCH($F2931,'المنتجات'!$A$5:$A$204,0))&amp;"",""))</f>
        <v/>
      </c>
      <c r="K2931" s="18">
        <f>IF(AND(B2931&amp;""="",F2931&amp;""=""),"",IFERROR(INDEX('المنتجات'!$D$5:$D$204,MATCH($F2931,'المنتجات'!$A$5:$A$204,0))*G2931-H2931,0))</f>
        <v/>
      </c>
      <c r="L2931" s="18">
        <f>IF(AND(B2931&amp;""="",F2931&amp;""=""),"",IF(I2931="تم التسليم",IFERROR(INDEX('المحافظات'!$B$5:$B$44,MATCH($E2931,'المحافظات'!$A$5:$A$44,0)),0),0))</f>
        <v/>
      </c>
      <c r="M2931" s="18">
        <f>IF(AND(B2931&amp;""="",F2931&amp;""=""),"",IFERROR(INDEX('المنتجات'!$C$5:$C$204,MATCH($F2931,'المنتجات'!$A$5:$A$204,0))*G2931,0))</f>
        <v/>
      </c>
      <c r="N2931" s="18">
        <f>IF(AND(B2931&amp;""="",F2931&amp;""=""),"",IF(I2931="تم التسليم",IFERROR(INDEX('المحافظات'!$C$5:$C$44,MATCH($E2931,'المحافظات'!$A$5:$A$44,0)),0),IF(I2931="مرتجع",IFERROR(INDEX('المحافظات'!$D$5:$D$44,MATCH($E2931,'المحافظات'!$A$5:$A$44,0)),0),0)))</f>
        <v/>
      </c>
      <c r="O2931" s="18">
        <f>IF(AND(B2931&amp;""="",F2931&amp;""=""),"",IF(I2931="تم التسليم",K2931+L2931-M2931-N2931,IF(I2931="مرتجع",-N2931,IF(I2931="ملغي",0,""))))</f>
        <v/>
      </c>
      <c r="P2931" s="6">
        <f>IF(AND(B2931&amp;""="",F2931&amp;""=""),"",IF(NOT(ISNUMBER(MATCH(F2931,'المنتجات'!$A$5:$A$204,0))),"كود المنتج غير معروف",IF(NOT(ISNUMBER(MATCH(E2931,'المحافظات'!$A$5:$A$44,0))),"المنطقة غير معروفة",IF(K2931&lt;0,"الخصم أكبر من قيمة الطلب",IF(I2931&amp;""="","اكتب الحالة","")))))</f>
        <v/>
      </c>
    </row>
    <row r="2932">
      <c r="A2932" s="17" t="n"/>
      <c r="B2932" s="5" t="n"/>
      <c r="C2932" s="5" t="n"/>
      <c r="D2932" s="13" t="n"/>
      <c r="E2932" s="5" t="n"/>
      <c r="F2932" s="5" t="n"/>
      <c r="G2932" s="15" t="n"/>
      <c r="H2932" s="14" t="n"/>
      <c r="I2932" s="5" t="n"/>
      <c r="J2932" s="6">
        <f>IF(AND(B2932&amp;""="",F2932&amp;""=""),"",IFERROR(INDEX('المنتجات'!$B$5:$B$204,MATCH($F2932,'المنتجات'!$A$5:$A$204,0))&amp;"",""))</f>
        <v/>
      </c>
      <c r="K2932" s="18">
        <f>IF(AND(B2932&amp;""="",F2932&amp;""=""),"",IFERROR(INDEX('المنتجات'!$D$5:$D$204,MATCH($F2932,'المنتجات'!$A$5:$A$204,0))*G2932-H2932,0))</f>
        <v/>
      </c>
      <c r="L2932" s="18">
        <f>IF(AND(B2932&amp;""="",F2932&amp;""=""),"",IF(I2932="تم التسليم",IFERROR(INDEX('المحافظات'!$B$5:$B$44,MATCH($E2932,'المحافظات'!$A$5:$A$44,0)),0),0))</f>
        <v/>
      </c>
      <c r="M2932" s="18">
        <f>IF(AND(B2932&amp;""="",F2932&amp;""=""),"",IFERROR(INDEX('المنتجات'!$C$5:$C$204,MATCH($F2932,'المنتجات'!$A$5:$A$204,0))*G2932,0))</f>
        <v/>
      </c>
      <c r="N2932" s="18">
        <f>IF(AND(B2932&amp;""="",F2932&amp;""=""),"",IF(I2932="تم التسليم",IFERROR(INDEX('المحافظات'!$C$5:$C$44,MATCH($E2932,'المحافظات'!$A$5:$A$44,0)),0),IF(I2932="مرتجع",IFERROR(INDEX('المحافظات'!$D$5:$D$44,MATCH($E2932,'المحافظات'!$A$5:$A$44,0)),0),0)))</f>
        <v/>
      </c>
      <c r="O2932" s="18">
        <f>IF(AND(B2932&amp;""="",F2932&amp;""=""),"",IF(I2932="تم التسليم",K2932+L2932-M2932-N2932,IF(I2932="مرتجع",-N2932,IF(I2932="ملغي",0,""))))</f>
        <v/>
      </c>
      <c r="P2932" s="6">
        <f>IF(AND(B2932&amp;""="",F2932&amp;""=""),"",IF(NOT(ISNUMBER(MATCH(F2932,'المنتجات'!$A$5:$A$204,0))),"كود المنتج غير معروف",IF(NOT(ISNUMBER(MATCH(E2932,'المحافظات'!$A$5:$A$44,0))),"المنطقة غير معروفة",IF(K2932&lt;0,"الخصم أكبر من قيمة الطلب",IF(I2932&amp;""="","اكتب الحالة","")))))</f>
        <v/>
      </c>
    </row>
    <row r="2933">
      <c r="A2933" s="17" t="n"/>
      <c r="B2933" s="5" t="n"/>
      <c r="C2933" s="5" t="n"/>
      <c r="D2933" s="13" t="n"/>
      <c r="E2933" s="5" t="n"/>
      <c r="F2933" s="5" t="n"/>
      <c r="G2933" s="15" t="n"/>
      <c r="H2933" s="14" t="n"/>
      <c r="I2933" s="5" t="n"/>
      <c r="J2933" s="6">
        <f>IF(AND(B2933&amp;""="",F2933&amp;""=""),"",IFERROR(INDEX('المنتجات'!$B$5:$B$204,MATCH($F2933,'المنتجات'!$A$5:$A$204,0))&amp;"",""))</f>
        <v/>
      </c>
      <c r="K2933" s="18">
        <f>IF(AND(B2933&amp;""="",F2933&amp;""=""),"",IFERROR(INDEX('المنتجات'!$D$5:$D$204,MATCH($F2933,'المنتجات'!$A$5:$A$204,0))*G2933-H2933,0))</f>
        <v/>
      </c>
      <c r="L2933" s="18">
        <f>IF(AND(B2933&amp;""="",F2933&amp;""=""),"",IF(I2933="تم التسليم",IFERROR(INDEX('المحافظات'!$B$5:$B$44,MATCH($E2933,'المحافظات'!$A$5:$A$44,0)),0),0))</f>
        <v/>
      </c>
      <c r="M2933" s="18">
        <f>IF(AND(B2933&amp;""="",F2933&amp;""=""),"",IFERROR(INDEX('المنتجات'!$C$5:$C$204,MATCH($F2933,'المنتجات'!$A$5:$A$204,0))*G2933,0))</f>
        <v/>
      </c>
      <c r="N2933" s="18">
        <f>IF(AND(B2933&amp;""="",F2933&amp;""=""),"",IF(I2933="تم التسليم",IFERROR(INDEX('المحافظات'!$C$5:$C$44,MATCH($E2933,'المحافظات'!$A$5:$A$44,0)),0),IF(I2933="مرتجع",IFERROR(INDEX('المحافظات'!$D$5:$D$44,MATCH($E2933,'المحافظات'!$A$5:$A$44,0)),0),0)))</f>
        <v/>
      </c>
      <c r="O2933" s="18">
        <f>IF(AND(B2933&amp;""="",F2933&amp;""=""),"",IF(I2933="تم التسليم",K2933+L2933-M2933-N2933,IF(I2933="مرتجع",-N2933,IF(I2933="ملغي",0,""))))</f>
        <v/>
      </c>
      <c r="P2933" s="6">
        <f>IF(AND(B2933&amp;""="",F2933&amp;""=""),"",IF(NOT(ISNUMBER(MATCH(F2933,'المنتجات'!$A$5:$A$204,0))),"كود المنتج غير معروف",IF(NOT(ISNUMBER(MATCH(E2933,'المحافظات'!$A$5:$A$44,0))),"المنطقة غير معروفة",IF(K2933&lt;0,"الخصم أكبر من قيمة الطلب",IF(I2933&amp;""="","اكتب الحالة","")))))</f>
        <v/>
      </c>
    </row>
    <row r="2934">
      <c r="A2934" s="17" t="n"/>
      <c r="B2934" s="5" t="n"/>
      <c r="C2934" s="5" t="n"/>
      <c r="D2934" s="13" t="n"/>
      <c r="E2934" s="5" t="n"/>
      <c r="F2934" s="5" t="n"/>
      <c r="G2934" s="15" t="n"/>
      <c r="H2934" s="14" t="n"/>
      <c r="I2934" s="5" t="n"/>
      <c r="J2934" s="6">
        <f>IF(AND(B2934&amp;""="",F2934&amp;""=""),"",IFERROR(INDEX('المنتجات'!$B$5:$B$204,MATCH($F2934,'المنتجات'!$A$5:$A$204,0))&amp;"",""))</f>
        <v/>
      </c>
      <c r="K2934" s="18">
        <f>IF(AND(B2934&amp;""="",F2934&amp;""=""),"",IFERROR(INDEX('المنتجات'!$D$5:$D$204,MATCH($F2934,'المنتجات'!$A$5:$A$204,0))*G2934-H2934,0))</f>
        <v/>
      </c>
      <c r="L2934" s="18">
        <f>IF(AND(B2934&amp;""="",F2934&amp;""=""),"",IF(I2934="تم التسليم",IFERROR(INDEX('المحافظات'!$B$5:$B$44,MATCH($E2934,'المحافظات'!$A$5:$A$44,0)),0),0))</f>
        <v/>
      </c>
      <c r="M2934" s="18">
        <f>IF(AND(B2934&amp;""="",F2934&amp;""=""),"",IFERROR(INDEX('المنتجات'!$C$5:$C$204,MATCH($F2934,'المنتجات'!$A$5:$A$204,0))*G2934,0))</f>
        <v/>
      </c>
      <c r="N2934" s="18">
        <f>IF(AND(B2934&amp;""="",F2934&amp;""=""),"",IF(I2934="تم التسليم",IFERROR(INDEX('المحافظات'!$C$5:$C$44,MATCH($E2934,'المحافظات'!$A$5:$A$44,0)),0),IF(I2934="مرتجع",IFERROR(INDEX('المحافظات'!$D$5:$D$44,MATCH($E2934,'المحافظات'!$A$5:$A$44,0)),0),0)))</f>
        <v/>
      </c>
      <c r="O2934" s="18">
        <f>IF(AND(B2934&amp;""="",F2934&amp;""=""),"",IF(I2934="تم التسليم",K2934+L2934-M2934-N2934,IF(I2934="مرتجع",-N2934,IF(I2934="ملغي",0,""))))</f>
        <v/>
      </c>
      <c r="P2934" s="6">
        <f>IF(AND(B2934&amp;""="",F2934&amp;""=""),"",IF(NOT(ISNUMBER(MATCH(F2934,'المنتجات'!$A$5:$A$204,0))),"كود المنتج غير معروف",IF(NOT(ISNUMBER(MATCH(E2934,'المحافظات'!$A$5:$A$44,0))),"المنطقة غير معروفة",IF(K2934&lt;0,"الخصم أكبر من قيمة الطلب",IF(I2934&amp;""="","اكتب الحالة","")))))</f>
        <v/>
      </c>
    </row>
    <row r="2935">
      <c r="A2935" s="17" t="n"/>
      <c r="B2935" s="5" t="n"/>
      <c r="C2935" s="5" t="n"/>
      <c r="D2935" s="13" t="n"/>
      <c r="E2935" s="5" t="n"/>
      <c r="F2935" s="5" t="n"/>
      <c r="G2935" s="15" t="n"/>
      <c r="H2935" s="14" t="n"/>
      <c r="I2935" s="5" t="n"/>
      <c r="J2935" s="6">
        <f>IF(AND(B2935&amp;""="",F2935&amp;""=""),"",IFERROR(INDEX('المنتجات'!$B$5:$B$204,MATCH($F2935,'المنتجات'!$A$5:$A$204,0))&amp;"",""))</f>
        <v/>
      </c>
      <c r="K2935" s="18">
        <f>IF(AND(B2935&amp;""="",F2935&amp;""=""),"",IFERROR(INDEX('المنتجات'!$D$5:$D$204,MATCH($F2935,'المنتجات'!$A$5:$A$204,0))*G2935-H2935,0))</f>
        <v/>
      </c>
      <c r="L2935" s="18">
        <f>IF(AND(B2935&amp;""="",F2935&amp;""=""),"",IF(I2935="تم التسليم",IFERROR(INDEX('المحافظات'!$B$5:$B$44,MATCH($E2935,'المحافظات'!$A$5:$A$44,0)),0),0))</f>
        <v/>
      </c>
      <c r="M2935" s="18">
        <f>IF(AND(B2935&amp;""="",F2935&amp;""=""),"",IFERROR(INDEX('المنتجات'!$C$5:$C$204,MATCH($F2935,'المنتجات'!$A$5:$A$204,0))*G2935,0))</f>
        <v/>
      </c>
      <c r="N2935" s="18">
        <f>IF(AND(B2935&amp;""="",F2935&amp;""=""),"",IF(I2935="تم التسليم",IFERROR(INDEX('المحافظات'!$C$5:$C$44,MATCH($E2935,'المحافظات'!$A$5:$A$44,0)),0),IF(I2935="مرتجع",IFERROR(INDEX('المحافظات'!$D$5:$D$44,MATCH($E2935,'المحافظات'!$A$5:$A$44,0)),0),0)))</f>
        <v/>
      </c>
      <c r="O2935" s="18">
        <f>IF(AND(B2935&amp;""="",F2935&amp;""=""),"",IF(I2935="تم التسليم",K2935+L2935-M2935-N2935,IF(I2935="مرتجع",-N2935,IF(I2935="ملغي",0,""))))</f>
        <v/>
      </c>
      <c r="P2935" s="6">
        <f>IF(AND(B2935&amp;""="",F2935&amp;""=""),"",IF(NOT(ISNUMBER(MATCH(F2935,'المنتجات'!$A$5:$A$204,0))),"كود المنتج غير معروف",IF(NOT(ISNUMBER(MATCH(E2935,'المحافظات'!$A$5:$A$44,0))),"المنطقة غير معروفة",IF(K2935&lt;0,"الخصم أكبر من قيمة الطلب",IF(I2935&amp;""="","اكتب الحالة","")))))</f>
        <v/>
      </c>
    </row>
    <row r="2936">
      <c r="A2936" s="17" t="n"/>
      <c r="B2936" s="5" t="n"/>
      <c r="C2936" s="5" t="n"/>
      <c r="D2936" s="13" t="n"/>
      <c r="E2936" s="5" t="n"/>
      <c r="F2936" s="5" t="n"/>
      <c r="G2936" s="15" t="n"/>
      <c r="H2936" s="14" t="n"/>
      <c r="I2936" s="5" t="n"/>
      <c r="J2936" s="6">
        <f>IF(AND(B2936&amp;""="",F2936&amp;""=""),"",IFERROR(INDEX('المنتجات'!$B$5:$B$204,MATCH($F2936,'المنتجات'!$A$5:$A$204,0))&amp;"",""))</f>
        <v/>
      </c>
      <c r="K2936" s="18">
        <f>IF(AND(B2936&amp;""="",F2936&amp;""=""),"",IFERROR(INDEX('المنتجات'!$D$5:$D$204,MATCH($F2936,'المنتجات'!$A$5:$A$204,0))*G2936-H2936,0))</f>
        <v/>
      </c>
      <c r="L2936" s="18">
        <f>IF(AND(B2936&amp;""="",F2936&amp;""=""),"",IF(I2936="تم التسليم",IFERROR(INDEX('المحافظات'!$B$5:$B$44,MATCH($E2936,'المحافظات'!$A$5:$A$44,0)),0),0))</f>
        <v/>
      </c>
      <c r="M2936" s="18">
        <f>IF(AND(B2936&amp;""="",F2936&amp;""=""),"",IFERROR(INDEX('المنتجات'!$C$5:$C$204,MATCH($F2936,'المنتجات'!$A$5:$A$204,0))*G2936,0))</f>
        <v/>
      </c>
      <c r="N2936" s="18">
        <f>IF(AND(B2936&amp;""="",F2936&amp;""=""),"",IF(I2936="تم التسليم",IFERROR(INDEX('المحافظات'!$C$5:$C$44,MATCH($E2936,'المحافظات'!$A$5:$A$44,0)),0),IF(I2936="مرتجع",IFERROR(INDEX('المحافظات'!$D$5:$D$44,MATCH($E2936,'المحافظات'!$A$5:$A$44,0)),0),0)))</f>
        <v/>
      </c>
      <c r="O2936" s="18">
        <f>IF(AND(B2936&amp;""="",F2936&amp;""=""),"",IF(I2936="تم التسليم",K2936+L2936-M2936-N2936,IF(I2936="مرتجع",-N2936,IF(I2936="ملغي",0,""))))</f>
        <v/>
      </c>
      <c r="P2936" s="6">
        <f>IF(AND(B2936&amp;""="",F2936&amp;""=""),"",IF(NOT(ISNUMBER(MATCH(F2936,'المنتجات'!$A$5:$A$204,0))),"كود المنتج غير معروف",IF(NOT(ISNUMBER(MATCH(E2936,'المحافظات'!$A$5:$A$44,0))),"المنطقة غير معروفة",IF(K2936&lt;0,"الخصم أكبر من قيمة الطلب",IF(I2936&amp;""="","اكتب الحالة","")))))</f>
        <v/>
      </c>
    </row>
    <row r="2937">
      <c r="A2937" s="17" t="n"/>
      <c r="B2937" s="5" t="n"/>
      <c r="C2937" s="5" t="n"/>
      <c r="D2937" s="13" t="n"/>
      <c r="E2937" s="5" t="n"/>
      <c r="F2937" s="5" t="n"/>
      <c r="G2937" s="15" t="n"/>
      <c r="H2937" s="14" t="n"/>
      <c r="I2937" s="5" t="n"/>
      <c r="J2937" s="6">
        <f>IF(AND(B2937&amp;""="",F2937&amp;""=""),"",IFERROR(INDEX('المنتجات'!$B$5:$B$204,MATCH($F2937,'المنتجات'!$A$5:$A$204,0))&amp;"",""))</f>
        <v/>
      </c>
      <c r="K2937" s="18">
        <f>IF(AND(B2937&amp;""="",F2937&amp;""=""),"",IFERROR(INDEX('المنتجات'!$D$5:$D$204,MATCH($F2937,'المنتجات'!$A$5:$A$204,0))*G2937-H2937,0))</f>
        <v/>
      </c>
      <c r="L2937" s="18">
        <f>IF(AND(B2937&amp;""="",F2937&amp;""=""),"",IF(I2937="تم التسليم",IFERROR(INDEX('المحافظات'!$B$5:$B$44,MATCH($E2937,'المحافظات'!$A$5:$A$44,0)),0),0))</f>
        <v/>
      </c>
      <c r="M2937" s="18">
        <f>IF(AND(B2937&amp;""="",F2937&amp;""=""),"",IFERROR(INDEX('المنتجات'!$C$5:$C$204,MATCH($F2937,'المنتجات'!$A$5:$A$204,0))*G2937,0))</f>
        <v/>
      </c>
      <c r="N2937" s="18">
        <f>IF(AND(B2937&amp;""="",F2937&amp;""=""),"",IF(I2937="تم التسليم",IFERROR(INDEX('المحافظات'!$C$5:$C$44,MATCH($E2937,'المحافظات'!$A$5:$A$44,0)),0),IF(I2937="مرتجع",IFERROR(INDEX('المحافظات'!$D$5:$D$44,MATCH($E2937,'المحافظات'!$A$5:$A$44,0)),0),0)))</f>
        <v/>
      </c>
      <c r="O2937" s="18">
        <f>IF(AND(B2937&amp;""="",F2937&amp;""=""),"",IF(I2937="تم التسليم",K2937+L2937-M2937-N2937,IF(I2937="مرتجع",-N2937,IF(I2937="ملغي",0,""))))</f>
        <v/>
      </c>
      <c r="P2937" s="6">
        <f>IF(AND(B2937&amp;""="",F2937&amp;""=""),"",IF(NOT(ISNUMBER(MATCH(F2937,'المنتجات'!$A$5:$A$204,0))),"كود المنتج غير معروف",IF(NOT(ISNUMBER(MATCH(E2937,'المحافظات'!$A$5:$A$44,0))),"المنطقة غير معروفة",IF(K2937&lt;0,"الخصم أكبر من قيمة الطلب",IF(I2937&amp;""="","اكتب الحالة","")))))</f>
        <v/>
      </c>
    </row>
    <row r="2938">
      <c r="A2938" s="17" t="n"/>
      <c r="B2938" s="5" t="n"/>
      <c r="C2938" s="5" t="n"/>
      <c r="D2938" s="13" t="n"/>
      <c r="E2938" s="5" t="n"/>
      <c r="F2938" s="5" t="n"/>
      <c r="G2938" s="15" t="n"/>
      <c r="H2938" s="14" t="n"/>
      <c r="I2938" s="5" t="n"/>
      <c r="J2938" s="6">
        <f>IF(AND(B2938&amp;""="",F2938&amp;""=""),"",IFERROR(INDEX('المنتجات'!$B$5:$B$204,MATCH($F2938,'المنتجات'!$A$5:$A$204,0))&amp;"",""))</f>
        <v/>
      </c>
      <c r="K2938" s="18">
        <f>IF(AND(B2938&amp;""="",F2938&amp;""=""),"",IFERROR(INDEX('المنتجات'!$D$5:$D$204,MATCH($F2938,'المنتجات'!$A$5:$A$204,0))*G2938-H2938,0))</f>
        <v/>
      </c>
      <c r="L2938" s="18">
        <f>IF(AND(B2938&amp;""="",F2938&amp;""=""),"",IF(I2938="تم التسليم",IFERROR(INDEX('المحافظات'!$B$5:$B$44,MATCH($E2938,'المحافظات'!$A$5:$A$44,0)),0),0))</f>
        <v/>
      </c>
      <c r="M2938" s="18">
        <f>IF(AND(B2938&amp;""="",F2938&amp;""=""),"",IFERROR(INDEX('المنتجات'!$C$5:$C$204,MATCH($F2938,'المنتجات'!$A$5:$A$204,0))*G2938,0))</f>
        <v/>
      </c>
      <c r="N2938" s="18">
        <f>IF(AND(B2938&amp;""="",F2938&amp;""=""),"",IF(I2938="تم التسليم",IFERROR(INDEX('المحافظات'!$C$5:$C$44,MATCH($E2938,'المحافظات'!$A$5:$A$44,0)),0),IF(I2938="مرتجع",IFERROR(INDEX('المحافظات'!$D$5:$D$44,MATCH($E2938,'المحافظات'!$A$5:$A$44,0)),0),0)))</f>
        <v/>
      </c>
      <c r="O2938" s="18">
        <f>IF(AND(B2938&amp;""="",F2938&amp;""=""),"",IF(I2938="تم التسليم",K2938+L2938-M2938-N2938,IF(I2938="مرتجع",-N2938,IF(I2938="ملغي",0,""))))</f>
        <v/>
      </c>
      <c r="P2938" s="6">
        <f>IF(AND(B2938&amp;""="",F2938&amp;""=""),"",IF(NOT(ISNUMBER(MATCH(F2938,'المنتجات'!$A$5:$A$204,0))),"كود المنتج غير معروف",IF(NOT(ISNUMBER(MATCH(E2938,'المحافظات'!$A$5:$A$44,0))),"المنطقة غير معروفة",IF(K2938&lt;0,"الخصم أكبر من قيمة الطلب",IF(I2938&amp;""="","اكتب الحالة","")))))</f>
        <v/>
      </c>
    </row>
    <row r="2939">
      <c r="A2939" s="17" t="n"/>
      <c r="B2939" s="5" t="n"/>
      <c r="C2939" s="5" t="n"/>
      <c r="D2939" s="13" t="n"/>
      <c r="E2939" s="5" t="n"/>
      <c r="F2939" s="5" t="n"/>
      <c r="G2939" s="15" t="n"/>
      <c r="H2939" s="14" t="n"/>
      <c r="I2939" s="5" t="n"/>
      <c r="J2939" s="6">
        <f>IF(AND(B2939&amp;""="",F2939&amp;""=""),"",IFERROR(INDEX('المنتجات'!$B$5:$B$204,MATCH($F2939,'المنتجات'!$A$5:$A$204,0))&amp;"",""))</f>
        <v/>
      </c>
      <c r="K2939" s="18">
        <f>IF(AND(B2939&amp;""="",F2939&amp;""=""),"",IFERROR(INDEX('المنتجات'!$D$5:$D$204,MATCH($F2939,'المنتجات'!$A$5:$A$204,0))*G2939-H2939,0))</f>
        <v/>
      </c>
      <c r="L2939" s="18">
        <f>IF(AND(B2939&amp;""="",F2939&amp;""=""),"",IF(I2939="تم التسليم",IFERROR(INDEX('المحافظات'!$B$5:$B$44,MATCH($E2939,'المحافظات'!$A$5:$A$44,0)),0),0))</f>
        <v/>
      </c>
      <c r="M2939" s="18">
        <f>IF(AND(B2939&amp;""="",F2939&amp;""=""),"",IFERROR(INDEX('المنتجات'!$C$5:$C$204,MATCH($F2939,'المنتجات'!$A$5:$A$204,0))*G2939,0))</f>
        <v/>
      </c>
      <c r="N2939" s="18">
        <f>IF(AND(B2939&amp;""="",F2939&amp;""=""),"",IF(I2939="تم التسليم",IFERROR(INDEX('المحافظات'!$C$5:$C$44,MATCH($E2939,'المحافظات'!$A$5:$A$44,0)),0),IF(I2939="مرتجع",IFERROR(INDEX('المحافظات'!$D$5:$D$44,MATCH($E2939,'المحافظات'!$A$5:$A$44,0)),0),0)))</f>
        <v/>
      </c>
      <c r="O2939" s="18">
        <f>IF(AND(B2939&amp;""="",F2939&amp;""=""),"",IF(I2939="تم التسليم",K2939+L2939-M2939-N2939,IF(I2939="مرتجع",-N2939,IF(I2939="ملغي",0,""))))</f>
        <v/>
      </c>
      <c r="P2939" s="6">
        <f>IF(AND(B2939&amp;""="",F2939&amp;""=""),"",IF(NOT(ISNUMBER(MATCH(F2939,'المنتجات'!$A$5:$A$204,0))),"كود المنتج غير معروف",IF(NOT(ISNUMBER(MATCH(E2939,'المحافظات'!$A$5:$A$44,0))),"المنطقة غير معروفة",IF(K2939&lt;0,"الخصم أكبر من قيمة الطلب",IF(I2939&amp;""="","اكتب الحالة","")))))</f>
        <v/>
      </c>
    </row>
    <row r="2940">
      <c r="A2940" s="17" t="n"/>
      <c r="B2940" s="5" t="n"/>
      <c r="C2940" s="5" t="n"/>
      <c r="D2940" s="13" t="n"/>
      <c r="E2940" s="5" t="n"/>
      <c r="F2940" s="5" t="n"/>
      <c r="G2940" s="15" t="n"/>
      <c r="H2940" s="14" t="n"/>
      <c r="I2940" s="5" t="n"/>
      <c r="J2940" s="6">
        <f>IF(AND(B2940&amp;""="",F2940&amp;""=""),"",IFERROR(INDEX('المنتجات'!$B$5:$B$204,MATCH($F2940,'المنتجات'!$A$5:$A$204,0))&amp;"",""))</f>
        <v/>
      </c>
      <c r="K2940" s="18">
        <f>IF(AND(B2940&amp;""="",F2940&amp;""=""),"",IFERROR(INDEX('المنتجات'!$D$5:$D$204,MATCH($F2940,'المنتجات'!$A$5:$A$204,0))*G2940-H2940,0))</f>
        <v/>
      </c>
      <c r="L2940" s="18">
        <f>IF(AND(B2940&amp;""="",F2940&amp;""=""),"",IF(I2940="تم التسليم",IFERROR(INDEX('المحافظات'!$B$5:$B$44,MATCH($E2940,'المحافظات'!$A$5:$A$44,0)),0),0))</f>
        <v/>
      </c>
      <c r="M2940" s="18">
        <f>IF(AND(B2940&amp;""="",F2940&amp;""=""),"",IFERROR(INDEX('المنتجات'!$C$5:$C$204,MATCH($F2940,'المنتجات'!$A$5:$A$204,0))*G2940,0))</f>
        <v/>
      </c>
      <c r="N2940" s="18">
        <f>IF(AND(B2940&amp;""="",F2940&amp;""=""),"",IF(I2940="تم التسليم",IFERROR(INDEX('المحافظات'!$C$5:$C$44,MATCH($E2940,'المحافظات'!$A$5:$A$44,0)),0),IF(I2940="مرتجع",IFERROR(INDEX('المحافظات'!$D$5:$D$44,MATCH($E2940,'المحافظات'!$A$5:$A$44,0)),0),0)))</f>
        <v/>
      </c>
      <c r="O2940" s="18">
        <f>IF(AND(B2940&amp;""="",F2940&amp;""=""),"",IF(I2940="تم التسليم",K2940+L2940-M2940-N2940,IF(I2940="مرتجع",-N2940,IF(I2940="ملغي",0,""))))</f>
        <v/>
      </c>
      <c r="P2940" s="6">
        <f>IF(AND(B2940&amp;""="",F2940&amp;""=""),"",IF(NOT(ISNUMBER(MATCH(F2940,'المنتجات'!$A$5:$A$204,0))),"كود المنتج غير معروف",IF(NOT(ISNUMBER(MATCH(E2940,'المحافظات'!$A$5:$A$44,0))),"المنطقة غير معروفة",IF(K2940&lt;0,"الخصم أكبر من قيمة الطلب",IF(I2940&amp;""="","اكتب الحالة","")))))</f>
        <v/>
      </c>
    </row>
    <row r="2941">
      <c r="A2941" s="17" t="n"/>
      <c r="B2941" s="5" t="n"/>
      <c r="C2941" s="5" t="n"/>
      <c r="D2941" s="13" t="n"/>
      <c r="E2941" s="5" t="n"/>
      <c r="F2941" s="5" t="n"/>
      <c r="G2941" s="15" t="n"/>
      <c r="H2941" s="14" t="n"/>
      <c r="I2941" s="5" t="n"/>
      <c r="J2941" s="6">
        <f>IF(AND(B2941&amp;""="",F2941&amp;""=""),"",IFERROR(INDEX('المنتجات'!$B$5:$B$204,MATCH($F2941,'المنتجات'!$A$5:$A$204,0))&amp;"",""))</f>
        <v/>
      </c>
      <c r="K2941" s="18">
        <f>IF(AND(B2941&amp;""="",F2941&amp;""=""),"",IFERROR(INDEX('المنتجات'!$D$5:$D$204,MATCH($F2941,'المنتجات'!$A$5:$A$204,0))*G2941-H2941,0))</f>
        <v/>
      </c>
      <c r="L2941" s="18">
        <f>IF(AND(B2941&amp;""="",F2941&amp;""=""),"",IF(I2941="تم التسليم",IFERROR(INDEX('المحافظات'!$B$5:$B$44,MATCH($E2941,'المحافظات'!$A$5:$A$44,0)),0),0))</f>
        <v/>
      </c>
      <c r="M2941" s="18">
        <f>IF(AND(B2941&amp;""="",F2941&amp;""=""),"",IFERROR(INDEX('المنتجات'!$C$5:$C$204,MATCH($F2941,'المنتجات'!$A$5:$A$204,0))*G2941,0))</f>
        <v/>
      </c>
      <c r="N2941" s="18">
        <f>IF(AND(B2941&amp;""="",F2941&amp;""=""),"",IF(I2941="تم التسليم",IFERROR(INDEX('المحافظات'!$C$5:$C$44,MATCH($E2941,'المحافظات'!$A$5:$A$44,0)),0),IF(I2941="مرتجع",IFERROR(INDEX('المحافظات'!$D$5:$D$44,MATCH($E2941,'المحافظات'!$A$5:$A$44,0)),0),0)))</f>
        <v/>
      </c>
      <c r="O2941" s="18">
        <f>IF(AND(B2941&amp;""="",F2941&amp;""=""),"",IF(I2941="تم التسليم",K2941+L2941-M2941-N2941,IF(I2941="مرتجع",-N2941,IF(I2941="ملغي",0,""))))</f>
        <v/>
      </c>
      <c r="P2941" s="6">
        <f>IF(AND(B2941&amp;""="",F2941&amp;""=""),"",IF(NOT(ISNUMBER(MATCH(F2941,'المنتجات'!$A$5:$A$204,0))),"كود المنتج غير معروف",IF(NOT(ISNUMBER(MATCH(E2941,'المحافظات'!$A$5:$A$44,0))),"المنطقة غير معروفة",IF(K2941&lt;0,"الخصم أكبر من قيمة الطلب",IF(I2941&amp;""="","اكتب الحالة","")))))</f>
        <v/>
      </c>
    </row>
    <row r="2942">
      <c r="A2942" s="17" t="n"/>
      <c r="B2942" s="5" t="n"/>
      <c r="C2942" s="5" t="n"/>
      <c r="D2942" s="13" t="n"/>
      <c r="E2942" s="5" t="n"/>
      <c r="F2942" s="5" t="n"/>
      <c r="G2942" s="15" t="n"/>
      <c r="H2942" s="14" t="n"/>
      <c r="I2942" s="5" t="n"/>
      <c r="J2942" s="6">
        <f>IF(AND(B2942&amp;""="",F2942&amp;""=""),"",IFERROR(INDEX('المنتجات'!$B$5:$B$204,MATCH($F2942,'المنتجات'!$A$5:$A$204,0))&amp;"",""))</f>
        <v/>
      </c>
      <c r="K2942" s="18">
        <f>IF(AND(B2942&amp;""="",F2942&amp;""=""),"",IFERROR(INDEX('المنتجات'!$D$5:$D$204,MATCH($F2942,'المنتجات'!$A$5:$A$204,0))*G2942-H2942,0))</f>
        <v/>
      </c>
      <c r="L2942" s="18">
        <f>IF(AND(B2942&amp;""="",F2942&amp;""=""),"",IF(I2942="تم التسليم",IFERROR(INDEX('المحافظات'!$B$5:$B$44,MATCH($E2942,'المحافظات'!$A$5:$A$44,0)),0),0))</f>
        <v/>
      </c>
      <c r="M2942" s="18">
        <f>IF(AND(B2942&amp;""="",F2942&amp;""=""),"",IFERROR(INDEX('المنتجات'!$C$5:$C$204,MATCH($F2942,'المنتجات'!$A$5:$A$204,0))*G2942,0))</f>
        <v/>
      </c>
      <c r="N2942" s="18">
        <f>IF(AND(B2942&amp;""="",F2942&amp;""=""),"",IF(I2942="تم التسليم",IFERROR(INDEX('المحافظات'!$C$5:$C$44,MATCH($E2942,'المحافظات'!$A$5:$A$44,0)),0),IF(I2942="مرتجع",IFERROR(INDEX('المحافظات'!$D$5:$D$44,MATCH($E2942,'المحافظات'!$A$5:$A$44,0)),0),0)))</f>
        <v/>
      </c>
      <c r="O2942" s="18">
        <f>IF(AND(B2942&amp;""="",F2942&amp;""=""),"",IF(I2942="تم التسليم",K2942+L2942-M2942-N2942,IF(I2942="مرتجع",-N2942,IF(I2942="ملغي",0,""))))</f>
        <v/>
      </c>
      <c r="P2942" s="6">
        <f>IF(AND(B2942&amp;""="",F2942&amp;""=""),"",IF(NOT(ISNUMBER(MATCH(F2942,'المنتجات'!$A$5:$A$204,0))),"كود المنتج غير معروف",IF(NOT(ISNUMBER(MATCH(E2942,'المحافظات'!$A$5:$A$44,0))),"المنطقة غير معروفة",IF(K2942&lt;0,"الخصم أكبر من قيمة الطلب",IF(I2942&amp;""="","اكتب الحالة","")))))</f>
        <v/>
      </c>
    </row>
    <row r="2943">
      <c r="A2943" s="17" t="n"/>
      <c r="B2943" s="5" t="n"/>
      <c r="C2943" s="5" t="n"/>
      <c r="D2943" s="13" t="n"/>
      <c r="E2943" s="5" t="n"/>
      <c r="F2943" s="5" t="n"/>
      <c r="G2943" s="15" t="n"/>
      <c r="H2943" s="14" t="n"/>
      <c r="I2943" s="5" t="n"/>
      <c r="J2943" s="6">
        <f>IF(AND(B2943&amp;""="",F2943&amp;""=""),"",IFERROR(INDEX('المنتجات'!$B$5:$B$204,MATCH($F2943,'المنتجات'!$A$5:$A$204,0))&amp;"",""))</f>
        <v/>
      </c>
      <c r="K2943" s="18">
        <f>IF(AND(B2943&amp;""="",F2943&amp;""=""),"",IFERROR(INDEX('المنتجات'!$D$5:$D$204,MATCH($F2943,'المنتجات'!$A$5:$A$204,0))*G2943-H2943,0))</f>
        <v/>
      </c>
      <c r="L2943" s="18">
        <f>IF(AND(B2943&amp;""="",F2943&amp;""=""),"",IF(I2943="تم التسليم",IFERROR(INDEX('المحافظات'!$B$5:$B$44,MATCH($E2943,'المحافظات'!$A$5:$A$44,0)),0),0))</f>
        <v/>
      </c>
      <c r="M2943" s="18">
        <f>IF(AND(B2943&amp;""="",F2943&amp;""=""),"",IFERROR(INDEX('المنتجات'!$C$5:$C$204,MATCH($F2943,'المنتجات'!$A$5:$A$204,0))*G2943,0))</f>
        <v/>
      </c>
      <c r="N2943" s="18">
        <f>IF(AND(B2943&amp;""="",F2943&amp;""=""),"",IF(I2943="تم التسليم",IFERROR(INDEX('المحافظات'!$C$5:$C$44,MATCH($E2943,'المحافظات'!$A$5:$A$44,0)),0),IF(I2943="مرتجع",IFERROR(INDEX('المحافظات'!$D$5:$D$44,MATCH($E2943,'المحافظات'!$A$5:$A$44,0)),0),0)))</f>
        <v/>
      </c>
      <c r="O2943" s="18">
        <f>IF(AND(B2943&amp;""="",F2943&amp;""=""),"",IF(I2943="تم التسليم",K2943+L2943-M2943-N2943,IF(I2943="مرتجع",-N2943,IF(I2943="ملغي",0,""))))</f>
        <v/>
      </c>
      <c r="P2943" s="6">
        <f>IF(AND(B2943&amp;""="",F2943&amp;""=""),"",IF(NOT(ISNUMBER(MATCH(F2943,'المنتجات'!$A$5:$A$204,0))),"كود المنتج غير معروف",IF(NOT(ISNUMBER(MATCH(E2943,'المحافظات'!$A$5:$A$44,0))),"المنطقة غير معروفة",IF(K2943&lt;0,"الخصم أكبر من قيمة الطلب",IF(I2943&amp;""="","اكتب الحالة","")))))</f>
        <v/>
      </c>
    </row>
    <row r="2944">
      <c r="A2944" s="17" t="n"/>
      <c r="B2944" s="5" t="n"/>
      <c r="C2944" s="5" t="n"/>
      <c r="D2944" s="13" t="n"/>
      <c r="E2944" s="5" t="n"/>
      <c r="F2944" s="5" t="n"/>
      <c r="G2944" s="15" t="n"/>
      <c r="H2944" s="14" t="n"/>
      <c r="I2944" s="5" t="n"/>
      <c r="J2944" s="6">
        <f>IF(AND(B2944&amp;""="",F2944&amp;""=""),"",IFERROR(INDEX('المنتجات'!$B$5:$B$204,MATCH($F2944,'المنتجات'!$A$5:$A$204,0))&amp;"",""))</f>
        <v/>
      </c>
      <c r="K2944" s="18">
        <f>IF(AND(B2944&amp;""="",F2944&amp;""=""),"",IFERROR(INDEX('المنتجات'!$D$5:$D$204,MATCH($F2944,'المنتجات'!$A$5:$A$204,0))*G2944-H2944,0))</f>
        <v/>
      </c>
      <c r="L2944" s="18">
        <f>IF(AND(B2944&amp;""="",F2944&amp;""=""),"",IF(I2944="تم التسليم",IFERROR(INDEX('المحافظات'!$B$5:$B$44,MATCH($E2944,'المحافظات'!$A$5:$A$44,0)),0),0))</f>
        <v/>
      </c>
      <c r="M2944" s="18">
        <f>IF(AND(B2944&amp;""="",F2944&amp;""=""),"",IFERROR(INDEX('المنتجات'!$C$5:$C$204,MATCH($F2944,'المنتجات'!$A$5:$A$204,0))*G2944,0))</f>
        <v/>
      </c>
      <c r="N2944" s="18">
        <f>IF(AND(B2944&amp;""="",F2944&amp;""=""),"",IF(I2944="تم التسليم",IFERROR(INDEX('المحافظات'!$C$5:$C$44,MATCH($E2944,'المحافظات'!$A$5:$A$44,0)),0),IF(I2944="مرتجع",IFERROR(INDEX('المحافظات'!$D$5:$D$44,MATCH($E2944,'المحافظات'!$A$5:$A$44,0)),0),0)))</f>
        <v/>
      </c>
      <c r="O2944" s="18">
        <f>IF(AND(B2944&amp;""="",F2944&amp;""=""),"",IF(I2944="تم التسليم",K2944+L2944-M2944-N2944,IF(I2944="مرتجع",-N2944,IF(I2944="ملغي",0,""))))</f>
        <v/>
      </c>
      <c r="P2944" s="6">
        <f>IF(AND(B2944&amp;""="",F2944&amp;""=""),"",IF(NOT(ISNUMBER(MATCH(F2944,'المنتجات'!$A$5:$A$204,0))),"كود المنتج غير معروف",IF(NOT(ISNUMBER(MATCH(E2944,'المحافظات'!$A$5:$A$44,0))),"المنطقة غير معروفة",IF(K2944&lt;0,"الخصم أكبر من قيمة الطلب",IF(I2944&amp;""="","اكتب الحالة","")))))</f>
        <v/>
      </c>
    </row>
    <row r="2945">
      <c r="A2945" s="17" t="n"/>
      <c r="B2945" s="5" t="n"/>
      <c r="C2945" s="5" t="n"/>
      <c r="D2945" s="13" t="n"/>
      <c r="E2945" s="5" t="n"/>
      <c r="F2945" s="5" t="n"/>
      <c r="G2945" s="15" t="n"/>
      <c r="H2945" s="14" t="n"/>
      <c r="I2945" s="5" t="n"/>
      <c r="J2945" s="6">
        <f>IF(AND(B2945&amp;""="",F2945&amp;""=""),"",IFERROR(INDEX('المنتجات'!$B$5:$B$204,MATCH($F2945,'المنتجات'!$A$5:$A$204,0))&amp;"",""))</f>
        <v/>
      </c>
      <c r="K2945" s="18">
        <f>IF(AND(B2945&amp;""="",F2945&amp;""=""),"",IFERROR(INDEX('المنتجات'!$D$5:$D$204,MATCH($F2945,'المنتجات'!$A$5:$A$204,0))*G2945-H2945,0))</f>
        <v/>
      </c>
      <c r="L2945" s="18">
        <f>IF(AND(B2945&amp;""="",F2945&amp;""=""),"",IF(I2945="تم التسليم",IFERROR(INDEX('المحافظات'!$B$5:$B$44,MATCH($E2945,'المحافظات'!$A$5:$A$44,0)),0),0))</f>
        <v/>
      </c>
      <c r="M2945" s="18">
        <f>IF(AND(B2945&amp;""="",F2945&amp;""=""),"",IFERROR(INDEX('المنتجات'!$C$5:$C$204,MATCH($F2945,'المنتجات'!$A$5:$A$204,0))*G2945,0))</f>
        <v/>
      </c>
      <c r="N2945" s="18">
        <f>IF(AND(B2945&amp;""="",F2945&amp;""=""),"",IF(I2945="تم التسليم",IFERROR(INDEX('المحافظات'!$C$5:$C$44,MATCH($E2945,'المحافظات'!$A$5:$A$44,0)),0),IF(I2945="مرتجع",IFERROR(INDEX('المحافظات'!$D$5:$D$44,MATCH($E2945,'المحافظات'!$A$5:$A$44,0)),0),0)))</f>
        <v/>
      </c>
      <c r="O2945" s="18">
        <f>IF(AND(B2945&amp;""="",F2945&amp;""=""),"",IF(I2945="تم التسليم",K2945+L2945-M2945-N2945,IF(I2945="مرتجع",-N2945,IF(I2945="ملغي",0,""))))</f>
        <v/>
      </c>
      <c r="P2945" s="6">
        <f>IF(AND(B2945&amp;""="",F2945&amp;""=""),"",IF(NOT(ISNUMBER(MATCH(F2945,'المنتجات'!$A$5:$A$204,0))),"كود المنتج غير معروف",IF(NOT(ISNUMBER(MATCH(E2945,'المحافظات'!$A$5:$A$44,0))),"المنطقة غير معروفة",IF(K2945&lt;0,"الخصم أكبر من قيمة الطلب",IF(I2945&amp;""="","اكتب الحالة","")))))</f>
        <v/>
      </c>
    </row>
    <row r="2946">
      <c r="A2946" s="17" t="n"/>
      <c r="B2946" s="5" t="n"/>
      <c r="C2946" s="5" t="n"/>
      <c r="D2946" s="13" t="n"/>
      <c r="E2946" s="5" t="n"/>
      <c r="F2946" s="5" t="n"/>
      <c r="G2946" s="15" t="n"/>
      <c r="H2946" s="14" t="n"/>
      <c r="I2946" s="5" t="n"/>
      <c r="J2946" s="6">
        <f>IF(AND(B2946&amp;""="",F2946&amp;""=""),"",IFERROR(INDEX('المنتجات'!$B$5:$B$204,MATCH($F2946,'المنتجات'!$A$5:$A$204,0))&amp;"",""))</f>
        <v/>
      </c>
      <c r="K2946" s="18">
        <f>IF(AND(B2946&amp;""="",F2946&amp;""=""),"",IFERROR(INDEX('المنتجات'!$D$5:$D$204,MATCH($F2946,'المنتجات'!$A$5:$A$204,0))*G2946-H2946,0))</f>
        <v/>
      </c>
      <c r="L2946" s="18">
        <f>IF(AND(B2946&amp;""="",F2946&amp;""=""),"",IF(I2946="تم التسليم",IFERROR(INDEX('المحافظات'!$B$5:$B$44,MATCH($E2946,'المحافظات'!$A$5:$A$44,0)),0),0))</f>
        <v/>
      </c>
      <c r="M2946" s="18">
        <f>IF(AND(B2946&amp;""="",F2946&amp;""=""),"",IFERROR(INDEX('المنتجات'!$C$5:$C$204,MATCH($F2946,'المنتجات'!$A$5:$A$204,0))*G2946,0))</f>
        <v/>
      </c>
      <c r="N2946" s="18">
        <f>IF(AND(B2946&amp;""="",F2946&amp;""=""),"",IF(I2946="تم التسليم",IFERROR(INDEX('المحافظات'!$C$5:$C$44,MATCH($E2946,'المحافظات'!$A$5:$A$44,0)),0),IF(I2946="مرتجع",IFERROR(INDEX('المحافظات'!$D$5:$D$44,MATCH($E2946,'المحافظات'!$A$5:$A$44,0)),0),0)))</f>
        <v/>
      </c>
      <c r="O2946" s="18">
        <f>IF(AND(B2946&amp;""="",F2946&amp;""=""),"",IF(I2946="تم التسليم",K2946+L2946-M2946-N2946,IF(I2946="مرتجع",-N2946,IF(I2946="ملغي",0,""))))</f>
        <v/>
      </c>
      <c r="P2946" s="6">
        <f>IF(AND(B2946&amp;""="",F2946&amp;""=""),"",IF(NOT(ISNUMBER(MATCH(F2946,'المنتجات'!$A$5:$A$204,0))),"كود المنتج غير معروف",IF(NOT(ISNUMBER(MATCH(E2946,'المحافظات'!$A$5:$A$44,0))),"المنطقة غير معروفة",IF(K2946&lt;0,"الخصم أكبر من قيمة الطلب",IF(I2946&amp;""="","اكتب الحالة","")))))</f>
        <v/>
      </c>
    </row>
    <row r="2947">
      <c r="A2947" s="17" t="n"/>
      <c r="B2947" s="5" t="n"/>
      <c r="C2947" s="5" t="n"/>
      <c r="D2947" s="13" t="n"/>
      <c r="E2947" s="5" t="n"/>
      <c r="F2947" s="5" t="n"/>
      <c r="G2947" s="15" t="n"/>
      <c r="H2947" s="14" t="n"/>
      <c r="I2947" s="5" t="n"/>
      <c r="J2947" s="6">
        <f>IF(AND(B2947&amp;""="",F2947&amp;""=""),"",IFERROR(INDEX('المنتجات'!$B$5:$B$204,MATCH($F2947,'المنتجات'!$A$5:$A$204,0))&amp;"",""))</f>
        <v/>
      </c>
      <c r="K2947" s="18">
        <f>IF(AND(B2947&amp;""="",F2947&amp;""=""),"",IFERROR(INDEX('المنتجات'!$D$5:$D$204,MATCH($F2947,'المنتجات'!$A$5:$A$204,0))*G2947-H2947,0))</f>
        <v/>
      </c>
      <c r="L2947" s="18">
        <f>IF(AND(B2947&amp;""="",F2947&amp;""=""),"",IF(I2947="تم التسليم",IFERROR(INDEX('المحافظات'!$B$5:$B$44,MATCH($E2947,'المحافظات'!$A$5:$A$44,0)),0),0))</f>
        <v/>
      </c>
      <c r="M2947" s="18">
        <f>IF(AND(B2947&amp;""="",F2947&amp;""=""),"",IFERROR(INDEX('المنتجات'!$C$5:$C$204,MATCH($F2947,'المنتجات'!$A$5:$A$204,0))*G2947,0))</f>
        <v/>
      </c>
      <c r="N2947" s="18">
        <f>IF(AND(B2947&amp;""="",F2947&amp;""=""),"",IF(I2947="تم التسليم",IFERROR(INDEX('المحافظات'!$C$5:$C$44,MATCH($E2947,'المحافظات'!$A$5:$A$44,0)),0),IF(I2947="مرتجع",IFERROR(INDEX('المحافظات'!$D$5:$D$44,MATCH($E2947,'المحافظات'!$A$5:$A$44,0)),0),0)))</f>
        <v/>
      </c>
      <c r="O2947" s="18">
        <f>IF(AND(B2947&amp;""="",F2947&amp;""=""),"",IF(I2947="تم التسليم",K2947+L2947-M2947-N2947,IF(I2947="مرتجع",-N2947,IF(I2947="ملغي",0,""))))</f>
        <v/>
      </c>
      <c r="P2947" s="6">
        <f>IF(AND(B2947&amp;""="",F2947&amp;""=""),"",IF(NOT(ISNUMBER(MATCH(F2947,'المنتجات'!$A$5:$A$204,0))),"كود المنتج غير معروف",IF(NOT(ISNUMBER(MATCH(E2947,'المحافظات'!$A$5:$A$44,0))),"المنطقة غير معروفة",IF(K2947&lt;0,"الخصم أكبر من قيمة الطلب",IF(I2947&amp;""="","اكتب الحالة","")))))</f>
        <v/>
      </c>
    </row>
    <row r="2948">
      <c r="A2948" s="17" t="n"/>
      <c r="B2948" s="5" t="n"/>
      <c r="C2948" s="5" t="n"/>
      <c r="D2948" s="13" t="n"/>
      <c r="E2948" s="5" t="n"/>
      <c r="F2948" s="5" t="n"/>
      <c r="G2948" s="15" t="n"/>
      <c r="H2948" s="14" t="n"/>
      <c r="I2948" s="5" t="n"/>
      <c r="J2948" s="6">
        <f>IF(AND(B2948&amp;""="",F2948&amp;""=""),"",IFERROR(INDEX('المنتجات'!$B$5:$B$204,MATCH($F2948,'المنتجات'!$A$5:$A$204,0))&amp;"",""))</f>
        <v/>
      </c>
      <c r="K2948" s="18">
        <f>IF(AND(B2948&amp;""="",F2948&amp;""=""),"",IFERROR(INDEX('المنتجات'!$D$5:$D$204,MATCH($F2948,'المنتجات'!$A$5:$A$204,0))*G2948-H2948,0))</f>
        <v/>
      </c>
      <c r="L2948" s="18">
        <f>IF(AND(B2948&amp;""="",F2948&amp;""=""),"",IF(I2948="تم التسليم",IFERROR(INDEX('المحافظات'!$B$5:$B$44,MATCH($E2948,'المحافظات'!$A$5:$A$44,0)),0),0))</f>
        <v/>
      </c>
      <c r="M2948" s="18">
        <f>IF(AND(B2948&amp;""="",F2948&amp;""=""),"",IFERROR(INDEX('المنتجات'!$C$5:$C$204,MATCH($F2948,'المنتجات'!$A$5:$A$204,0))*G2948,0))</f>
        <v/>
      </c>
      <c r="N2948" s="18">
        <f>IF(AND(B2948&amp;""="",F2948&amp;""=""),"",IF(I2948="تم التسليم",IFERROR(INDEX('المحافظات'!$C$5:$C$44,MATCH($E2948,'المحافظات'!$A$5:$A$44,0)),0),IF(I2948="مرتجع",IFERROR(INDEX('المحافظات'!$D$5:$D$44,MATCH($E2948,'المحافظات'!$A$5:$A$44,0)),0),0)))</f>
        <v/>
      </c>
      <c r="O2948" s="18">
        <f>IF(AND(B2948&amp;""="",F2948&amp;""=""),"",IF(I2948="تم التسليم",K2948+L2948-M2948-N2948,IF(I2948="مرتجع",-N2948,IF(I2948="ملغي",0,""))))</f>
        <v/>
      </c>
      <c r="P2948" s="6">
        <f>IF(AND(B2948&amp;""="",F2948&amp;""=""),"",IF(NOT(ISNUMBER(MATCH(F2948,'المنتجات'!$A$5:$A$204,0))),"كود المنتج غير معروف",IF(NOT(ISNUMBER(MATCH(E2948,'المحافظات'!$A$5:$A$44,0))),"المنطقة غير معروفة",IF(K2948&lt;0,"الخصم أكبر من قيمة الطلب",IF(I2948&amp;""="","اكتب الحالة","")))))</f>
        <v/>
      </c>
    </row>
    <row r="2949">
      <c r="A2949" s="17" t="n"/>
      <c r="B2949" s="5" t="n"/>
      <c r="C2949" s="5" t="n"/>
      <c r="D2949" s="13" t="n"/>
      <c r="E2949" s="5" t="n"/>
      <c r="F2949" s="5" t="n"/>
      <c r="G2949" s="15" t="n"/>
      <c r="H2949" s="14" t="n"/>
      <c r="I2949" s="5" t="n"/>
      <c r="J2949" s="6">
        <f>IF(AND(B2949&amp;""="",F2949&amp;""=""),"",IFERROR(INDEX('المنتجات'!$B$5:$B$204,MATCH($F2949,'المنتجات'!$A$5:$A$204,0))&amp;"",""))</f>
        <v/>
      </c>
      <c r="K2949" s="18">
        <f>IF(AND(B2949&amp;""="",F2949&amp;""=""),"",IFERROR(INDEX('المنتجات'!$D$5:$D$204,MATCH($F2949,'المنتجات'!$A$5:$A$204,0))*G2949-H2949,0))</f>
        <v/>
      </c>
      <c r="L2949" s="18">
        <f>IF(AND(B2949&amp;""="",F2949&amp;""=""),"",IF(I2949="تم التسليم",IFERROR(INDEX('المحافظات'!$B$5:$B$44,MATCH($E2949,'المحافظات'!$A$5:$A$44,0)),0),0))</f>
        <v/>
      </c>
      <c r="M2949" s="18">
        <f>IF(AND(B2949&amp;""="",F2949&amp;""=""),"",IFERROR(INDEX('المنتجات'!$C$5:$C$204,MATCH($F2949,'المنتجات'!$A$5:$A$204,0))*G2949,0))</f>
        <v/>
      </c>
      <c r="N2949" s="18">
        <f>IF(AND(B2949&amp;""="",F2949&amp;""=""),"",IF(I2949="تم التسليم",IFERROR(INDEX('المحافظات'!$C$5:$C$44,MATCH($E2949,'المحافظات'!$A$5:$A$44,0)),0),IF(I2949="مرتجع",IFERROR(INDEX('المحافظات'!$D$5:$D$44,MATCH($E2949,'المحافظات'!$A$5:$A$44,0)),0),0)))</f>
        <v/>
      </c>
      <c r="O2949" s="18">
        <f>IF(AND(B2949&amp;""="",F2949&amp;""=""),"",IF(I2949="تم التسليم",K2949+L2949-M2949-N2949,IF(I2949="مرتجع",-N2949,IF(I2949="ملغي",0,""))))</f>
        <v/>
      </c>
      <c r="P2949" s="6">
        <f>IF(AND(B2949&amp;""="",F2949&amp;""=""),"",IF(NOT(ISNUMBER(MATCH(F2949,'المنتجات'!$A$5:$A$204,0))),"كود المنتج غير معروف",IF(NOT(ISNUMBER(MATCH(E2949,'المحافظات'!$A$5:$A$44,0))),"المنطقة غير معروفة",IF(K2949&lt;0,"الخصم أكبر من قيمة الطلب",IF(I2949&amp;""="","اكتب الحالة","")))))</f>
        <v/>
      </c>
    </row>
    <row r="2950">
      <c r="A2950" s="17" t="n"/>
      <c r="B2950" s="5" t="n"/>
      <c r="C2950" s="5" t="n"/>
      <c r="D2950" s="13" t="n"/>
      <c r="E2950" s="5" t="n"/>
      <c r="F2950" s="5" t="n"/>
      <c r="G2950" s="15" t="n"/>
      <c r="H2950" s="14" t="n"/>
      <c r="I2950" s="5" t="n"/>
      <c r="J2950" s="6">
        <f>IF(AND(B2950&amp;""="",F2950&amp;""=""),"",IFERROR(INDEX('المنتجات'!$B$5:$B$204,MATCH($F2950,'المنتجات'!$A$5:$A$204,0))&amp;"",""))</f>
        <v/>
      </c>
      <c r="K2950" s="18">
        <f>IF(AND(B2950&amp;""="",F2950&amp;""=""),"",IFERROR(INDEX('المنتجات'!$D$5:$D$204,MATCH($F2950,'المنتجات'!$A$5:$A$204,0))*G2950-H2950,0))</f>
        <v/>
      </c>
      <c r="L2950" s="18">
        <f>IF(AND(B2950&amp;""="",F2950&amp;""=""),"",IF(I2950="تم التسليم",IFERROR(INDEX('المحافظات'!$B$5:$B$44,MATCH($E2950,'المحافظات'!$A$5:$A$44,0)),0),0))</f>
        <v/>
      </c>
      <c r="M2950" s="18">
        <f>IF(AND(B2950&amp;""="",F2950&amp;""=""),"",IFERROR(INDEX('المنتجات'!$C$5:$C$204,MATCH($F2950,'المنتجات'!$A$5:$A$204,0))*G2950,0))</f>
        <v/>
      </c>
      <c r="N2950" s="18">
        <f>IF(AND(B2950&amp;""="",F2950&amp;""=""),"",IF(I2950="تم التسليم",IFERROR(INDEX('المحافظات'!$C$5:$C$44,MATCH($E2950,'المحافظات'!$A$5:$A$44,0)),0),IF(I2950="مرتجع",IFERROR(INDEX('المحافظات'!$D$5:$D$44,MATCH($E2950,'المحافظات'!$A$5:$A$44,0)),0),0)))</f>
        <v/>
      </c>
      <c r="O2950" s="18">
        <f>IF(AND(B2950&amp;""="",F2950&amp;""=""),"",IF(I2950="تم التسليم",K2950+L2950-M2950-N2950,IF(I2950="مرتجع",-N2950,IF(I2950="ملغي",0,""))))</f>
        <v/>
      </c>
      <c r="P2950" s="6">
        <f>IF(AND(B2950&amp;""="",F2950&amp;""=""),"",IF(NOT(ISNUMBER(MATCH(F2950,'المنتجات'!$A$5:$A$204,0))),"كود المنتج غير معروف",IF(NOT(ISNUMBER(MATCH(E2950,'المحافظات'!$A$5:$A$44,0))),"المنطقة غير معروفة",IF(K2950&lt;0,"الخصم أكبر من قيمة الطلب",IF(I2950&amp;""="","اكتب الحالة","")))))</f>
        <v/>
      </c>
    </row>
    <row r="2951">
      <c r="A2951" s="17" t="n"/>
      <c r="B2951" s="5" t="n"/>
      <c r="C2951" s="5" t="n"/>
      <c r="D2951" s="13" t="n"/>
      <c r="E2951" s="5" t="n"/>
      <c r="F2951" s="5" t="n"/>
      <c r="G2951" s="15" t="n"/>
      <c r="H2951" s="14" t="n"/>
      <c r="I2951" s="5" t="n"/>
      <c r="J2951" s="6">
        <f>IF(AND(B2951&amp;""="",F2951&amp;""=""),"",IFERROR(INDEX('المنتجات'!$B$5:$B$204,MATCH($F2951,'المنتجات'!$A$5:$A$204,0))&amp;"",""))</f>
        <v/>
      </c>
      <c r="K2951" s="18">
        <f>IF(AND(B2951&amp;""="",F2951&amp;""=""),"",IFERROR(INDEX('المنتجات'!$D$5:$D$204,MATCH($F2951,'المنتجات'!$A$5:$A$204,0))*G2951-H2951,0))</f>
        <v/>
      </c>
      <c r="L2951" s="18">
        <f>IF(AND(B2951&amp;""="",F2951&amp;""=""),"",IF(I2951="تم التسليم",IFERROR(INDEX('المحافظات'!$B$5:$B$44,MATCH($E2951,'المحافظات'!$A$5:$A$44,0)),0),0))</f>
        <v/>
      </c>
      <c r="M2951" s="18">
        <f>IF(AND(B2951&amp;""="",F2951&amp;""=""),"",IFERROR(INDEX('المنتجات'!$C$5:$C$204,MATCH($F2951,'المنتجات'!$A$5:$A$204,0))*G2951,0))</f>
        <v/>
      </c>
      <c r="N2951" s="18">
        <f>IF(AND(B2951&amp;""="",F2951&amp;""=""),"",IF(I2951="تم التسليم",IFERROR(INDEX('المحافظات'!$C$5:$C$44,MATCH($E2951,'المحافظات'!$A$5:$A$44,0)),0),IF(I2951="مرتجع",IFERROR(INDEX('المحافظات'!$D$5:$D$44,MATCH($E2951,'المحافظات'!$A$5:$A$44,0)),0),0)))</f>
        <v/>
      </c>
      <c r="O2951" s="18">
        <f>IF(AND(B2951&amp;""="",F2951&amp;""=""),"",IF(I2951="تم التسليم",K2951+L2951-M2951-N2951,IF(I2951="مرتجع",-N2951,IF(I2951="ملغي",0,""))))</f>
        <v/>
      </c>
      <c r="P2951" s="6">
        <f>IF(AND(B2951&amp;""="",F2951&amp;""=""),"",IF(NOT(ISNUMBER(MATCH(F2951,'المنتجات'!$A$5:$A$204,0))),"كود المنتج غير معروف",IF(NOT(ISNUMBER(MATCH(E2951,'المحافظات'!$A$5:$A$44,0))),"المنطقة غير معروفة",IF(K2951&lt;0,"الخصم أكبر من قيمة الطلب",IF(I2951&amp;""="","اكتب الحالة","")))))</f>
        <v/>
      </c>
    </row>
    <row r="2952">
      <c r="A2952" s="17" t="n"/>
      <c r="B2952" s="5" t="n"/>
      <c r="C2952" s="5" t="n"/>
      <c r="D2952" s="13" t="n"/>
      <c r="E2952" s="5" t="n"/>
      <c r="F2952" s="5" t="n"/>
      <c r="G2952" s="15" t="n"/>
      <c r="H2952" s="14" t="n"/>
      <c r="I2952" s="5" t="n"/>
      <c r="J2952" s="6">
        <f>IF(AND(B2952&amp;""="",F2952&amp;""=""),"",IFERROR(INDEX('المنتجات'!$B$5:$B$204,MATCH($F2952,'المنتجات'!$A$5:$A$204,0))&amp;"",""))</f>
        <v/>
      </c>
      <c r="K2952" s="18">
        <f>IF(AND(B2952&amp;""="",F2952&amp;""=""),"",IFERROR(INDEX('المنتجات'!$D$5:$D$204,MATCH($F2952,'المنتجات'!$A$5:$A$204,0))*G2952-H2952,0))</f>
        <v/>
      </c>
      <c r="L2952" s="18">
        <f>IF(AND(B2952&amp;""="",F2952&amp;""=""),"",IF(I2952="تم التسليم",IFERROR(INDEX('المحافظات'!$B$5:$B$44,MATCH($E2952,'المحافظات'!$A$5:$A$44,0)),0),0))</f>
        <v/>
      </c>
      <c r="M2952" s="18">
        <f>IF(AND(B2952&amp;""="",F2952&amp;""=""),"",IFERROR(INDEX('المنتجات'!$C$5:$C$204,MATCH($F2952,'المنتجات'!$A$5:$A$204,0))*G2952,0))</f>
        <v/>
      </c>
      <c r="N2952" s="18">
        <f>IF(AND(B2952&amp;""="",F2952&amp;""=""),"",IF(I2952="تم التسليم",IFERROR(INDEX('المحافظات'!$C$5:$C$44,MATCH($E2952,'المحافظات'!$A$5:$A$44,0)),0),IF(I2952="مرتجع",IFERROR(INDEX('المحافظات'!$D$5:$D$44,MATCH($E2952,'المحافظات'!$A$5:$A$44,0)),0),0)))</f>
        <v/>
      </c>
      <c r="O2952" s="18">
        <f>IF(AND(B2952&amp;""="",F2952&amp;""=""),"",IF(I2952="تم التسليم",K2952+L2952-M2952-N2952,IF(I2952="مرتجع",-N2952,IF(I2952="ملغي",0,""))))</f>
        <v/>
      </c>
      <c r="P2952" s="6">
        <f>IF(AND(B2952&amp;""="",F2952&amp;""=""),"",IF(NOT(ISNUMBER(MATCH(F2952,'المنتجات'!$A$5:$A$204,0))),"كود المنتج غير معروف",IF(NOT(ISNUMBER(MATCH(E2952,'المحافظات'!$A$5:$A$44,0))),"المنطقة غير معروفة",IF(K2952&lt;0,"الخصم أكبر من قيمة الطلب",IF(I2952&amp;""="","اكتب الحالة","")))))</f>
        <v/>
      </c>
    </row>
    <row r="2953">
      <c r="A2953" s="17" t="n"/>
      <c r="B2953" s="5" t="n"/>
      <c r="C2953" s="5" t="n"/>
      <c r="D2953" s="13" t="n"/>
      <c r="E2953" s="5" t="n"/>
      <c r="F2953" s="5" t="n"/>
      <c r="G2953" s="15" t="n"/>
      <c r="H2953" s="14" t="n"/>
      <c r="I2953" s="5" t="n"/>
      <c r="J2953" s="6">
        <f>IF(AND(B2953&amp;""="",F2953&amp;""=""),"",IFERROR(INDEX('المنتجات'!$B$5:$B$204,MATCH($F2953,'المنتجات'!$A$5:$A$204,0))&amp;"",""))</f>
        <v/>
      </c>
      <c r="K2953" s="18">
        <f>IF(AND(B2953&amp;""="",F2953&amp;""=""),"",IFERROR(INDEX('المنتجات'!$D$5:$D$204,MATCH($F2953,'المنتجات'!$A$5:$A$204,0))*G2953-H2953,0))</f>
        <v/>
      </c>
      <c r="L2953" s="18">
        <f>IF(AND(B2953&amp;""="",F2953&amp;""=""),"",IF(I2953="تم التسليم",IFERROR(INDEX('المحافظات'!$B$5:$B$44,MATCH($E2953,'المحافظات'!$A$5:$A$44,0)),0),0))</f>
        <v/>
      </c>
      <c r="M2953" s="18">
        <f>IF(AND(B2953&amp;""="",F2953&amp;""=""),"",IFERROR(INDEX('المنتجات'!$C$5:$C$204,MATCH($F2953,'المنتجات'!$A$5:$A$204,0))*G2953,0))</f>
        <v/>
      </c>
      <c r="N2953" s="18">
        <f>IF(AND(B2953&amp;""="",F2953&amp;""=""),"",IF(I2953="تم التسليم",IFERROR(INDEX('المحافظات'!$C$5:$C$44,MATCH($E2953,'المحافظات'!$A$5:$A$44,0)),0),IF(I2953="مرتجع",IFERROR(INDEX('المحافظات'!$D$5:$D$44,MATCH($E2953,'المحافظات'!$A$5:$A$44,0)),0),0)))</f>
        <v/>
      </c>
      <c r="O2953" s="18">
        <f>IF(AND(B2953&amp;""="",F2953&amp;""=""),"",IF(I2953="تم التسليم",K2953+L2953-M2953-N2953,IF(I2953="مرتجع",-N2953,IF(I2953="ملغي",0,""))))</f>
        <v/>
      </c>
      <c r="P2953" s="6">
        <f>IF(AND(B2953&amp;""="",F2953&amp;""=""),"",IF(NOT(ISNUMBER(MATCH(F2953,'المنتجات'!$A$5:$A$204,0))),"كود المنتج غير معروف",IF(NOT(ISNUMBER(MATCH(E2953,'المحافظات'!$A$5:$A$44,0))),"المنطقة غير معروفة",IF(K2953&lt;0,"الخصم أكبر من قيمة الطلب",IF(I2953&amp;""="","اكتب الحالة","")))))</f>
        <v/>
      </c>
    </row>
    <row r="2954">
      <c r="A2954" s="17" t="n"/>
      <c r="B2954" s="5" t="n"/>
      <c r="C2954" s="5" t="n"/>
      <c r="D2954" s="13" t="n"/>
      <c r="E2954" s="5" t="n"/>
      <c r="F2954" s="5" t="n"/>
      <c r="G2954" s="15" t="n"/>
      <c r="H2954" s="14" t="n"/>
      <c r="I2954" s="5" t="n"/>
      <c r="J2954" s="6">
        <f>IF(AND(B2954&amp;""="",F2954&amp;""=""),"",IFERROR(INDEX('المنتجات'!$B$5:$B$204,MATCH($F2954,'المنتجات'!$A$5:$A$204,0))&amp;"",""))</f>
        <v/>
      </c>
      <c r="K2954" s="18">
        <f>IF(AND(B2954&amp;""="",F2954&amp;""=""),"",IFERROR(INDEX('المنتجات'!$D$5:$D$204,MATCH($F2954,'المنتجات'!$A$5:$A$204,0))*G2954-H2954,0))</f>
        <v/>
      </c>
      <c r="L2954" s="18">
        <f>IF(AND(B2954&amp;""="",F2954&amp;""=""),"",IF(I2954="تم التسليم",IFERROR(INDEX('المحافظات'!$B$5:$B$44,MATCH($E2954,'المحافظات'!$A$5:$A$44,0)),0),0))</f>
        <v/>
      </c>
      <c r="M2954" s="18">
        <f>IF(AND(B2954&amp;""="",F2954&amp;""=""),"",IFERROR(INDEX('المنتجات'!$C$5:$C$204,MATCH($F2954,'المنتجات'!$A$5:$A$204,0))*G2954,0))</f>
        <v/>
      </c>
      <c r="N2954" s="18">
        <f>IF(AND(B2954&amp;""="",F2954&amp;""=""),"",IF(I2954="تم التسليم",IFERROR(INDEX('المحافظات'!$C$5:$C$44,MATCH($E2954,'المحافظات'!$A$5:$A$44,0)),0),IF(I2954="مرتجع",IFERROR(INDEX('المحافظات'!$D$5:$D$44,MATCH($E2954,'المحافظات'!$A$5:$A$44,0)),0),0)))</f>
        <v/>
      </c>
      <c r="O2954" s="18">
        <f>IF(AND(B2954&amp;""="",F2954&amp;""=""),"",IF(I2954="تم التسليم",K2954+L2954-M2954-N2954,IF(I2954="مرتجع",-N2954,IF(I2954="ملغي",0,""))))</f>
        <v/>
      </c>
      <c r="P2954" s="6">
        <f>IF(AND(B2954&amp;""="",F2954&amp;""=""),"",IF(NOT(ISNUMBER(MATCH(F2954,'المنتجات'!$A$5:$A$204,0))),"كود المنتج غير معروف",IF(NOT(ISNUMBER(MATCH(E2954,'المحافظات'!$A$5:$A$44,0))),"المنطقة غير معروفة",IF(K2954&lt;0,"الخصم أكبر من قيمة الطلب",IF(I2954&amp;""="","اكتب الحالة","")))))</f>
        <v/>
      </c>
    </row>
    <row r="2955">
      <c r="A2955" s="17" t="n"/>
      <c r="B2955" s="5" t="n"/>
      <c r="C2955" s="5" t="n"/>
      <c r="D2955" s="13" t="n"/>
      <c r="E2955" s="5" t="n"/>
      <c r="F2955" s="5" t="n"/>
      <c r="G2955" s="15" t="n"/>
      <c r="H2955" s="14" t="n"/>
      <c r="I2955" s="5" t="n"/>
      <c r="J2955" s="6">
        <f>IF(AND(B2955&amp;""="",F2955&amp;""=""),"",IFERROR(INDEX('المنتجات'!$B$5:$B$204,MATCH($F2955,'المنتجات'!$A$5:$A$204,0))&amp;"",""))</f>
        <v/>
      </c>
      <c r="K2955" s="18">
        <f>IF(AND(B2955&amp;""="",F2955&amp;""=""),"",IFERROR(INDEX('المنتجات'!$D$5:$D$204,MATCH($F2955,'المنتجات'!$A$5:$A$204,0))*G2955-H2955,0))</f>
        <v/>
      </c>
      <c r="L2955" s="18">
        <f>IF(AND(B2955&amp;""="",F2955&amp;""=""),"",IF(I2955="تم التسليم",IFERROR(INDEX('المحافظات'!$B$5:$B$44,MATCH($E2955,'المحافظات'!$A$5:$A$44,0)),0),0))</f>
        <v/>
      </c>
      <c r="M2955" s="18">
        <f>IF(AND(B2955&amp;""="",F2955&amp;""=""),"",IFERROR(INDEX('المنتجات'!$C$5:$C$204,MATCH($F2955,'المنتجات'!$A$5:$A$204,0))*G2955,0))</f>
        <v/>
      </c>
      <c r="N2955" s="18">
        <f>IF(AND(B2955&amp;""="",F2955&amp;""=""),"",IF(I2955="تم التسليم",IFERROR(INDEX('المحافظات'!$C$5:$C$44,MATCH($E2955,'المحافظات'!$A$5:$A$44,0)),0),IF(I2955="مرتجع",IFERROR(INDEX('المحافظات'!$D$5:$D$44,MATCH($E2955,'المحافظات'!$A$5:$A$44,0)),0),0)))</f>
        <v/>
      </c>
      <c r="O2955" s="18">
        <f>IF(AND(B2955&amp;""="",F2955&amp;""=""),"",IF(I2955="تم التسليم",K2955+L2955-M2955-N2955,IF(I2955="مرتجع",-N2955,IF(I2955="ملغي",0,""))))</f>
        <v/>
      </c>
      <c r="P2955" s="6">
        <f>IF(AND(B2955&amp;""="",F2955&amp;""=""),"",IF(NOT(ISNUMBER(MATCH(F2955,'المنتجات'!$A$5:$A$204,0))),"كود المنتج غير معروف",IF(NOT(ISNUMBER(MATCH(E2955,'المحافظات'!$A$5:$A$44,0))),"المنطقة غير معروفة",IF(K2955&lt;0,"الخصم أكبر من قيمة الطلب",IF(I2955&amp;""="","اكتب الحالة","")))))</f>
        <v/>
      </c>
    </row>
    <row r="2956">
      <c r="A2956" s="17" t="n"/>
      <c r="B2956" s="5" t="n"/>
      <c r="C2956" s="5" t="n"/>
      <c r="D2956" s="13" t="n"/>
      <c r="E2956" s="5" t="n"/>
      <c r="F2956" s="5" t="n"/>
      <c r="G2956" s="15" t="n"/>
      <c r="H2956" s="14" t="n"/>
      <c r="I2956" s="5" t="n"/>
      <c r="J2956" s="6">
        <f>IF(AND(B2956&amp;""="",F2956&amp;""=""),"",IFERROR(INDEX('المنتجات'!$B$5:$B$204,MATCH($F2956,'المنتجات'!$A$5:$A$204,0))&amp;"",""))</f>
        <v/>
      </c>
      <c r="K2956" s="18">
        <f>IF(AND(B2956&amp;""="",F2956&amp;""=""),"",IFERROR(INDEX('المنتجات'!$D$5:$D$204,MATCH($F2956,'المنتجات'!$A$5:$A$204,0))*G2956-H2956,0))</f>
        <v/>
      </c>
      <c r="L2956" s="18">
        <f>IF(AND(B2956&amp;""="",F2956&amp;""=""),"",IF(I2956="تم التسليم",IFERROR(INDEX('المحافظات'!$B$5:$B$44,MATCH($E2956,'المحافظات'!$A$5:$A$44,0)),0),0))</f>
        <v/>
      </c>
      <c r="M2956" s="18">
        <f>IF(AND(B2956&amp;""="",F2956&amp;""=""),"",IFERROR(INDEX('المنتجات'!$C$5:$C$204,MATCH($F2956,'المنتجات'!$A$5:$A$204,0))*G2956,0))</f>
        <v/>
      </c>
      <c r="N2956" s="18">
        <f>IF(AND(B2956&amp;""="",F2956&amp;""=""),"",IF(I2956="تم التسليم",IFERROR(INDEX('المحافظات'!$C$5:$C$44,MATCH($E2956,'المحافظات'!$A$5:$A$44,0)),0),IF(I2956="مرتجع",IFERROR(INDEX('المحافظات'!$D$5:$D$44,MATCH($E2956,'المحافظات'!$A$5:$A$44,0)),0),0)))</f>
        <v/>
      </c>
      <c r="O2956" s="18">
        <f>IF(AND(B2956&amp;""="",F2956&amp;""=""),"",IF(I2956="تم التسليم",K2956+L2956-M2956-N2956,IF(I2956="مرتجع",-N2956,IF(I2956="ملغي",0,""))))</f>
        <v/>
      </c>
      <c r="P2956" s="6">
        <f>IF(AND(B2956&amp;""="",F2956&amp;""=""),"",IF(NOT(ISNUMBER(MATCH(F2956,'المنتجات'!$A$5:$A$204,0))),"كود المنتج غير معروف",IF(NOT(ISNUMBER(MATCH(E2956,'المحافظات'!$A$5:$A$44,0))),"المنطقة غير معروفة",IF(K2956&lt;0,"الخصم أكبر من قيمة الطلب",IF(I2956&amp;""="","اكتب الحالة","")))))</f>
        <v/>
      </c>
    </row>
    <row r="2957">
      <c r="A2957" s="17" t="n"/>
      <c r="B2957" s="5" t="n"/>
      <c r="C2957" s="5" t="n"/>
      <c r="D2957" s="13" t="n"/>
      <c r="E2957" s="5" t="n"/>
      <c r="F2957" s="5" t="n"/>
      <c r="G2957" s="15" t="n"/>
      <c r="H2957" s="14" t="n"/>
      <c r="I2957" s="5" t="n"/>
      <c r="J2957" s="6">
        <f>IF(AND(B2957&amp;""="",F2957&amp;""=""),"",IFERROR(INDEX('المنتجات'!$B$5:$B$204,MATCH($F2957,'المنتجات'!$A$5:$A$204,0))&amp;"",""))</f>
        <v/>
      </c>
      <c r="K2957" s="18">
        <f>IF(AND(B2957&amp;""="",F2957&amp;""=""),"",IFERROR(INDEX('المنتجات'!$D$5:$D$204,MATCH($F2957,'المنتجات'!$A$5:$A$204,0))*G2957-H2957,0))</f>
        <v/>
      </c>
      <c r="L2957" s="18">
        <f>IF(AND(B2957&amp;""="",F2957&amp;""=""),"",IF(I2957="تم التسليم",IFERROR(INDEX('المحافظات'!$B$5:$B$44,MATCH($E2957,'المحافظات'!$A$5:$A$44,0)),0),0))</f>
        <v/>
      </c>
      <c r="M2957" s="18">
        <f>IF(AND(B2957&amp;""="",F2957&amp;""=""),"",IFERROR(INDEX('المنتجات'!$C$5:$C$204,MATCH($F2957,'المنتجات'!$A$5:$A$204,0))*G2957,0))</f>
        <v/>
      </c>
      <c r="N2957" s="18">
        <f>IF(AND(B2957&amp;""="",F2957&amp;""=""),"",IF(I2957="تم التسليم",IFERROR(INDEX('المحافظات'!$C$5:$C$44,MATCH($E2957,'المحافظات'!$A$5:$A$44,0)),0),IF(I2957="مرتجع",IFERROR(INDEX('المحافظات'!$D$5:$D$44,MATCH($E2957,'المحافظات'!$A$5:$A$44,0)),0),0)))</f>
        <v/>
      </c>
      <c r="O2957" s="18">
        <f>IF(AND(B2957&amp;""="",F2957&amp;""=""),"",IF(I2957="تم التسليم",K2957+L2957-M2957-N2957,IF(I2957="مرتجع",-N2957,IF(I2957="ملغي",0,""))))</f>
        <v/>
      </c>
      <c r="P2957" s="6">
        <f>IF(AND(B2957&amp;""="",F2957&amp;""=""),"",IF(NOT(ISNUMBER(MATCH(F2957,'المنتجات'!$A$5:$A$204,0))),"كود المنتج غير معروف",IF(NOT(ISNUMBER(MATCH(E2957,'المحافظات'!$A$5:$A$44,0))),"المنطقة غير معروفة",IF(K2957&lt;0,"الخصم أكبر من قيمة الطلب",IF(I2957&amp;""="","اكتب الحالة","")))))</f>
        <v/>
      </c>
    </row>
    <row r="2958">
      <c r="A2958" s="17" t="n"/>
      <c r="B2958" s="5" t="n"/>
      <c r="C2958" s="5" t="n"/>
      <c r="D2958" s="13" t="n"/>
      <c r="E2958" s="5" t="n"/>
      <c r="F2958" s="5" t="n"/>
      <c r="G2958" s="15" t="n"/>
      <c r="H2958" s="14" t="n"/>
      <c r="I2958" s="5" t="n"/>
      <c r="J2958" s="6">
        <f>IF(AND(B2958&amp;""="",F2958&amp;""=""),"",IFERROR(INDEX('المنتجات'!$B$5:$B$204,MATCH($F2958,'المنتجات'!$A$5:$A$204,0))&amp;"",""))</f>
        <v/>
      </c>
      <c r="K2958" s="18">
        <f>IF(AND(B2958&amp;""="",F2958&amp;""=""),"",IFERROR(INDEX('المنتجات'!$D$5:$D$204,MATCH($F2958,'المنتجات'!$A$5:$A$204,0))*G2958-H2958,0))</f>
        <v/>
      </c>
      <c r="L2958" s="18">
        <f>IF(AND(B2958&amp;""="",F2958&amp;""=""),"",IF(I2958="تم التسليم",IFERROR(INDEX('المحافظات'!$B$5:$B$44,MATCH($E2958,'المحافظات'!$A$5:$A$44,0)),0),0))</f>
        <v/>
      </c>
      <c r="M2958" s="18">
        <f>IF(AND(B2958&amp;""="",F2958&amp;""=""),"",IFERROR(INDEX('المنتجات'!$C$5:$C$204,MATCH($F2958,'المنتجات'!$A$5:$A$204,0))*G2958,0))</f>
        <v/>
      </c>
      <c r="N2958" s="18">
        <f>IF(AND(B2958&amp;""="",F2958&amp;""=""),"",IF(I2958="تم التسليم",IFERROR(INDEX('المحافظات'!$C$5:$C$44,MATCH($E2958,'المحافظات'!$A$5:$A$44,0)),0),IF(I2958="مرتجع",IFERROR(INDEX('المحافظات'!$D$5:$D$44,MATCH($E2958,'المحافظات'!$A$5:$A$44,0)),0),0)))</f>
        <v/>
      </c>
      <c r="O2958" s="18">
        <f>IF(AND(B2958&amp;""="",F2958&amp;""=""),"",IF(I2958="تم التسليم",K2958+L2958-M2958-N2958,IF(I2958="مرتجع",-N2958,IF(I2958="ملغي",0,""))))</f>
        <v/>
      </c>
      <c r="P2958" s="6">
        <f>IF(AND(B2958&amp;""="",F2958&amp;""=""),"",IF(NOT(ISNUMBER(MATCH(F2958,'المنتجات'!$A$5:$A$204,0))),"كود المنتج غير معروف",IF(NOT(ISNUMBER(MATCH(E2958,'المحافظات'!$A$5:$A$44,0))),"المنطقة غير معروفة",IF(K2958&lt;0,"الخصم أكبر من قيمة الطلب",IF(I2958&amp;""="","اكتب الحالة","")))))</f>
        <v/>
      </c>
    </row>
    <row r="2959">
      <c r="A2959" s="17" t="n"/>
      <c r="B2959" s="5" t="n"/>
      <c r="C2959" s="5" t="n"/>
      <c r="D2959" s="13" t="n"/>
      <c r="E2959" s="5" t="n"/>
      <c r="F2959" s="5" t="n"/>
      <c r="G2959" s="15" t="n"/>
      <c r="H2959" s="14" t="n"/>
      <c r="I2959" s="5" t="n"/>
      <c r="J2959" s="6">
        <f>IF(AND(B2959&amp;""="",F2959&amp;""=""),"",IFERROR(INDEX('المنتجات'!$B$5:$B$204,MATCH($F2959,'المنتجات'!$A$5:$A$204,0))&amp;"",""))</f>
        <v/>
      </c>
      <c r="K2959" s="18">
        <f>IF(AND(B2959&amp;""="",F2959&amp;""=""),"",IFERROR(INDEX('المنتجات'!$D$5:$D$204,MATCH($F2959,'المنتجات'!$A$5:$A$204,0))*G2959-H2959,0))</f>
        <v/>
      </c>
      <c r="L2959" s="18">
        <f>IF(AND(B2959&amp;""="",F2959&amp;""=""),"",IF(I2959="تم التسليم",IFERROR(INDEX('المحافظات'!$B$5:$B$44,MATCH($E2959,'المحافظات'!$A$5:$A$44,0)),0),0))</f>
        <v/>
      </c>
      <c r="M2959" s="18">
        <f>IF(AND(B2959&amp;""="",F2959&amp;""=""),"",IFERROR(INDEX('المنتجات'!$C$5:$C$204,MATCH($F2959,'المنتجات'!$A$5:$A$204,0))*G2959,0))</f>
        <v/>
      </c>
      <c r="N2959" s="18">
        <f>IF(AND(B2959&amp;""="",F2959&amp;""=""),"",IF(I2959="تم التسليم",IFERROR(INDEX('المحافظات'!$C$5:$C$44,MATCH($E2959,'المحافظات'!$A$5:$A$44,0)),0),IF(I2959="مرتجع",IFERROR(INDEX('المحافظات'!$D$5:$D$44,MATCH($E2959,'المحافظات'!$A$5:$A$44,0)),0),0)))</f>
        <v/>
      </c>
      <c r="O2959" s="18">
        <f>IF(AND(B2959&amp;""="",F2959&amp;""=""),"",IF(I2959="تم التسليم",K2959+L2959-M2959-N2959,IF(I2959="مرتجع",-N2959,IF(I2959="ملغي",0,""))))</f>
        <v/>
      </c>
      <c r="P2959" s="6">
        <f>IF(AND(B2959&amp;""="",F2959&amp;""=""),"",IF(NOT(ISNUMBER(MATCH(F2959,'المنتجات'!$A$5:$A$204,0))),"كود المنتج غير معروف",IF(NOT(ISNUMBER(MATCH(E2959,'المحافظات'!$A$5:$A$44,0))),"المنطقة غير معروفة",IF(K2959&lt;0,"الخصم أكبر من قيمة الطلب",IF(I2959&amp;""="","اكتب الحالة","")))))</f>
        <v/>
      </c>
    </row>
    <row r="2960">
      <c r="A2960" s="17" t="n"/>
      <c r="B2960" s="5" t="n"/>
      <c r="C2960" s="5" t="n"/>
      <c r="D2960" s="13" t="n"/>
      <c r="E2960" s="5" t="n"/>
      <c r="F2960" s="5" t="n"/>
      <c r="G2960" s="15" t="n"/>
      <c r="H2960" s="14" t="n"/>
      <c r="I2960" s="5" t="n"/>
      <c r="J2960" s="6">
        <f>IF(AND(B2960&amp;""="",F2960&amp;""=""),"",IFERROR(INDEX('المنتجات'!$B$5:$B$204,MATCH($F2960,'المنتجات'!$A$5:$A$204,0))&amp;"",""))</f>
        <v/>
      </c>
      <c r="K2960" s="18">
        <f>IF(AND(B2960&amp;""="",F2960&amp;""=""),"",IFERROR(INDEX('المنتجات'!$D$5:$D$204,MATCH($F2960,'المنتجات'!$A$5:$A$204,0))*G2960-H2960,0))</f>
        <v/>
      </c>
      <c r="L2960" s="18">
        <f>IF(AND(B2960&amp;""="",F2960&amp;""=""),"",IF(I2960="تم التسليم",IFERROR(INDEX('المحافظات'!$B$5:$B$44,MATCH($E2960,'المحافظات'!$A$5:$A$44,0)),0),0))</f>
        <v/>
      </c>
      <c r="M2960" s="18">
        <f>IF(AND(B2960&amp;""="",F2960&amp;""=""),"",IFERROR(INDEX('المنتجات'!$C$5:$C$204,MATCH($F2960,'المنتجات'!$A$5:$A$204,0))*G2960,0))</f>
        <v/>
      </c>
      <c r="N2960" s="18">
        <f>IF(AND(B2960&amp;""="",F2960&amp;""=""),"",IF(I2960="تم التسليم",IFERROR(INDEX('المحافظات'!$C$5:$C$44,MATCH($E2960,'المحافظات'!$A$5:$A$44,0)),0),IF(I2960="مرتجع",IFERROR(INDEX('المحافظات'!$D$5:$D$44,MATCH($E2960,'المحافظات'!$A$5:$A$44,0)),0),0)))</f>
        <v/>
      </c>
      <c r="O2960" s="18">
        <f>IF(AND(B2960&amp;""="",F2960&amp;""=""),"",IF(I2960="تم التسليم",K2960+L2960-M2960-N2960,IF(I2960="مرتجع",-N2960,IF(I2960="ملغي",0,""))))</f>
        <v/>
      </c>
      <c r="P2960" s="6">
        <f>IF(AND(B2960&amp;""="",F2960&amp;""=""),"",IF(NOT(ISNUMBER(MATCH(F2960,'المنتجات'!$A$5:$A$204,0))),"كود المنتج غير معروف",IF(NOT(ISNUMBER(MATCH(E2960,'المحافظات'!$A$5:$A$44,0))),"المنطقة غير معروفة",IF(K2960&lt;0,"الخصم أكبر من قيمة الطلب",IF(I2960&amp;""="","اكتب الحالة","")))))</f>
        <v/>
      </c>
    </row>
    <row r="2961">
      <c r="A2961" s="17" t="n"/>
      <c r="B2961" s="5" t="n"/>
      <c r="C2961" s="5" t="n"/>
      <c r="D2961" s="13" t="n"/>
      <c r="E2961" s="5" t="n"/>
      <c r="F2961" s="5" t="n"/>
      <c r="G2961" s="15" t="n"/>
      <c r="H2961" s="14" t="n"/>
      <c r="I2961" s="5" t="n"/>
      <c r="J2961" s="6">
        <f>IF(AND(B2961&amp;""="",F2961&amp;""=""),"",IFERROR(INDEX('المنتجات'!$B$5:$B$204,MATCH($F2961,'المنتجات'!$A$5:$A$204,0))&amp;"",""))</f>
        <v/>
      </c>
      <c r="K2961" s="18">
        <f>IF(AND(B2961&amp;""="",F2961&amp;""=""),"",IFERROR(INDEX('المنتجات'!$D$5:$D$204,MATCH($F2961,'المنتجات'!$A$5:$A$204,0))*G2961-H2961,0))</f>
        <v/>
      </c>
      <c r="L2961" s="18">
        <f>IF(AND(B2961&amp;""="",F2961&amp;""=""),"",IF(I2961="تم التسليم",IFERROR(INDEX('المحافظات'!$B$5:$B$44,MATCH($E2961,'المحافظات'!$A$5:$A$44,0)),0),0))</f>
        <v/>
      </c>
      <c r="M2961" s="18">
        <f>IF(AND(B2961&amp;""="",F2961&amp;""=""),"",IFERROR(INDEX('المنتجات'!$C$5:$C$204,MATCH($F2961,'المنتجات'!$A$5:$A$204,0))*G2961,0))</f>
        <v/>
      </c>
      <c r="N2961" s="18">
        <f>IF(AND(B2961&amp;""="",F2961&amp;""=""),"",IF(I2961="تم التسليم",IFERROR(INDEX('المحافظات'!$C$5:$C$44,MATCH($E2961,'المحافظات'!$A$5:$A$44,0)),0),IF(I2961="مرتجع",IFERROR(INDEX('المحافظات'!$D$5:$D$44,MATCH($E2961,'المحافظات'!$A$5:$A$44,0)),0),0)))</f>
        <v/>
      </c>
      <c r="O2961" s="18">
        <f>IF(AND(B2961&amp;""="",F2961&amp;""=""),"",IF(I2961="تم التسليم",K2961+L2961-M2961-N2961,IF(I2961="مرتجع",-N2961,IF(I2961="ملغي",0,""))))</f>
        <v/>
      </c>
      <c r="P2961" s="6">
        <f>IF(AND(B2961&amp;""="",F2961&amp;""=""),"",IF(NOT(ISNUMBER(MATCH(F2961,'المنتجات'!$A$5:$A$204,0))),"كود المنتج غير معروف",IF(NOT(ISNUMBER(MATCH(E2961,'المحافظات'!$A$5:$A$44,0))),"المنطقة غير معروفة",IF(K2961&lt;0,"الخصم أكبر من قيمة الطلب",IF(I2961&amp;""="","اكتب الحالة","")))))</f>
        <v/>
      </c>
    </row>
    <row r="2962">
      <c r="A2962" s="17" t="n"/>
      <c r="B2962" s="5" t="n"/>
      <c r="C2962" s="5" t="n"/>
      <c r="D2962" s="13" t="n"/>
      <c r="E2962" s="5" t="n"/>
      <c r="F2962" s="5" t="n"/>
      <c r="G2962" s="15" t="n"/>
      <c r="H2962" s="14" t="n"/>
      <c r="I2962" s="5" t="n"/>
      <c r="J2962" s="6">
        <f>IF(AND(B2962&amp;""="",F2962&amp;""=""),"",IFERROR(INDEX('المنتجات'!$B$5:$B$204,MATCH($F2962,'المنتجات'!$A$5:$A$204,0))&amp;"",""))</f>
        <v/>
      </c>
      <c r="K2962" s="18">
        <f>IF(AND(B2962&amp;""="",F2962&amp;""=""),"",IFERROR(INDEX('المنتجات'!$D$5:$D$204,MATCH($F2962,'المنتجات'!$A$5:$A$204,0))*G2962-H2962,0))</f>
        <v/>
      </c>
      <c r="L2962" s="18">
        <f>IF(AND(B2962&amp;""="",F2962&amp;""=""),"",IF(I2962="تم التسليم",IFERROR(INDEX('المحافظات'!$B$5:$B$44,MATCH($E2962,'المحافظات'!$A$5:$A$44,0)),0),0))</f>
        <v/>
      </c>
      <c r="M2962" s="18">
        <f>IF(AND(B2962&amp;""="",F2962&amp;""=""),"",IFERROR(INDEX('المنتجات'!$C$5:$C$204,MATCH($F2962,'المنتجات'!$A$5:$A$204,0))*G2962,0))</f>
        <v/>
      </c>
      <c r="N2962" s="18">
        <f>IF(AND(B2962&amp;""="",F2962&amp;""=""),"",IF(I2962="تم التسليم",IFERROR(INDEX('المحافظات'!$C$5:$C$44,MATCH($E2962,'المحافظات'!$A$5:$A$44,0)),0),IF(I2962="مرتجع",IFERROR(INDEX('المحافظات'!$D$5:$D$44,MATCH($E2962,'المحافظات'!$A$5:$A$44,0)),0),0)))</f>
        <v/>
      </c>
      <c r="O2962" s="18">
        <f>IF(AND(B2962&amp;""="",F2962&amp;""=""),"",IF(I2962="تم التسليم",K2962+L2962-M2962-N2962,IF(I2962="مرتجع",-N2962,IF(I2962="ملغي",0,""))))</f>
        <v/>
      </c>
      <c r="P2962" s="6">
        <f>IF(AND(B2962&amp;""="",F2962&amp;""=""),"",IF(NOT(ISNUMBER(MATCH(F2962,'المنتجات'!$A$5:$A$204,0))),"كود المنتج غير معروف",IF(NOT(ISNUMBER(MATCH(E2962,'المحافظات'!$A$5:$A$44,0))),"المنطقة غير معروفة",IF(K2962&lt;0,"الخصم أكبر من قيمة الطلب",IF(I2962&amp;""="","اكتب الحالة","")))))</f>
        <v/>
      </c>
    </row>
    <row r="2963">
      <c r="A2963" s="17" t="n"/>
      <c r="B2963" s="5" t="n"/>
      <c r="C2963" s="5" t="n"/>
      <c r="D2963" s="13" t="n"/>
      <c r="E2963" s="5" t="n"/>
      <c r="F2963" s="5" t="n"/>
      <c r="G2963" s="15" t="n"/>
      <c r="H2963" s="14" t="n"/>
      <c r="I2963" s="5" t="n"/>
      <c r="J2963" s="6">
        <f>IF(AND(B2963&amp;""="",F2963&amp;""=""),"",IFERROR(INDEX('المنتجات'!$B$5:$B$204,MATCH($F2963,'المنتجات'!$A$5:$A$204,0))&amp;"",""))</f>
        <v/>
      </c>
      <c r="K2963" s="18">
        <f>IF(AND(B2963&amp;""="",F2963&amp;""=""),"",IFERROR(INDEX('المنتجات'!$D$5:$D$204,MATCH($F2963,'المنتجات'!$A$5:$A$204,0))*G2963-H2963,0))</f>
        <v/>
      </c>
      <c r="L2963" s="18">
        <f>IF(AND(B2963&amp;""="",F2963&amp;""=""),"",IF(I2963="تم التسليم",IFERROR(INDEX('المحافظات'!$B$5:$B$44,MATCH($E2963,'المحافظات'!$A$5:$A$44,0)),0),0))</f>
        <v/>
      </c>
      <c r="M2963" s="18">
        <f>IF(AND(B2963&amp;""="",F2963&amp;""=""),"",IFERROR(INDEX('المنتجات'!$C$5:$C$204,MATCH($F2963,'المنتجات'!$A$5:$A$204,0))*G2963,0))</f>
        <v/>
      </c>
      <c r="N2963" s="18">
        <f>IF(AND(B2963&amp;""="",F2963&amp;""=""),"",IF(I2963="تم التسليم",IFERROR(INDEX('المحافظات'!$C$5:$C$44,MATCH($E2963,'المحافظات'!$A$5:$A$44,0)),0),IF(I2963="مرتجع",IFERROR(INDEX('المحافظات'!$D$5:$D$44,MATCH($E2963,'المحافظات'!$A$5:$A$44,0)),0),0)))</f>
        <v/>
      </c>
      <c r="O2963" s="18">
        <f>IF(AND(B2963&amp;""="",F2963&amp;""=""),"",IF(I2963="تم التسليم",K2963+L2963-M2963-N2963,IF(I2963="مرتجع",-N2963,IF(I2963="ملغي",0,""))))</f>
        <v/>
      </c>
      <c r="P2963" s="6">
        <f>IF(AND(B2963&amp;""="",F2963&amp;""=""),"",IF(NOT(ISNUMBER(MATCH(F2963,'المنتجات'!$A$5:$A$204,0))),"كود المنتج غير معروف",IF(NOT(ISNUMBER(MATCH(E2963,'المحافظات'!$A$5:$A$44,0))),"المنطقة غير معروفة",IF(K2963&lt;0,"الخصم أكبر من قيمة الطلب",IF(I2963&amp;""="","اكتب الحالة","")))))</f>
        <v/>
      </c>
    </row>
    <row r="2964">
      <c r="A2964" s="17" t="n"/>
      <c r="B2964" s="5" t="n"/>
      <c r="C2964" s="5" t="n"/>
      <c r="D2964" s="13" t="n"/>
      <c r="E2964" s="5" t="n"/>
      <c r="F2964" s="5" t="n"/>
      <c r="G2964" s="15" t="n"/>
      <c r="H2964" s="14" t="n"/>
      <c r="I2964" s="5" t="n"/>
      <c r="J2964" s="6">
        <f>IF(AND(B2964&amp;""="",F2964&amp;""=""),"",IFERROR(INDEX('المنتجات'!$B$5:$B$204,MATCH($F2964,'المنتجات'!$A$5:$A$204,0))&amp;"",""))</f>
        <v/>
      </c>
      <c r="K2964" s="18">
        <f>IF(AND(B2964&amp;""="",F2964&amp;""=""),"",IFERROR(INDEX('المنتجات'!$D$5:$D$204,MATCH($F2964,'المنتجات'!$A$5:$A$204,0))*G2964-H2964,0))</f>
        <v/>
      </c>
      <c r="L2964" s="18">
        <f>IF(AND(B2964&amp;""="",F2964&amp;""=""),"",IF(I2964="تم التسليم",IFERROR(INDEX('المحافظات'!$B$5:$B$44,MATCH($E2964,'المحافظات'!$A$5:$A$44,0)),0),0))</f>
        <v/>
      </c>
      <c r="M2964" s="18">
        <f>IF(AND(B2964&amp;""="",F2964&amp;""=""),"",IFERROR(INDEX('المنتجات'!$C$5:$C$204,MATCH($F2964,'المنتجات'!$A$5:$A$204,0))*G2964,0))</f>
        <v/>
      </c>
      <c r="N2964" s="18">
        <f>IF(AND(B2964&amp;""="",F2964&amp;""=""),"",IF(I2964="تم التسليم",IFERROR(INDEX('المحافظات'!$C$5:$C$44,MATCH($E2964,'المحافظات'!$A$5:$A$44,0)),0),IF(I2964="مرتجع",IFERROR(INDEX('المحافظات'!$D$5:$D$44,MATCH($E2964,'المحافظات'!$A$5:$A$44,0)),0),0)))</f>
        <v/>
      </c>
      <c r="O2964" s="18">
        <f>IF(AND(B2964&amp;""="",F2964&amp;""=""),"",IF(I2964="تم التسليم",K2964+L2964-M2964-N2964,IF(I2964="مرتجع",-N2964,IF(I2964="ملغي",0,""))))</f>
        <v/>
      </c>
      <c r="P2964" s="6">
        <f>IF(AND(B2964&amp;""="",F2964&amp;""=""),"",IF(NOT(ISNUMBER(MATCH(F2964,'المنتجات'!$A$5:$A$204,0))),"كود المنتج غير معروف",IF(NOT(ISNUMBER(MATCH(E2964,'المحافظات'!$A$5:$A$44,0))),"المنطقة غير معروفة",IF(K2964&lt;0,"الخصم أكبر من قيمة الطلب",IF(I2964&amp;""="","اكتب الحالة","")))))</f>
        <v/>
      </c>
    </row>
    <row r="2965">
      <c r="A2965" s="17" t="n"/>
      <c r="B2965" s="5" t="n"/>
      <c r="C2965" s="5" t="n"/>
      <c r="D2965" s="13" t="n"/>
      <c r="E2965" s="5" t="n"/>
      <c r="F2965" s="5" t="n"/>
      <c r="G2965" s="15" t="n"/>
      <c r="H2965" s="14" t="n"/>
      <c r="I2965" s="5" t="n"/>
      <c r="J2965" s="6">
        <f>IF(AND(B2965&amp;""="",F2965&amp;""=""),"",IFERROR(INDEX('المنتجات'!$B$5:$B$204,MATCH($F2965,'المنتجات'!$A$5:$A$204,0))&amp;"",""))</f>
        <v/>
      </c>
      <c r="K2965" s="18">
        <f>IF(AND(B2965&amp;""="",F2965&amp;""=""),"",IFERROR(INDEX('المنتجات'!$D$5:$D$204,MATCH($F2965,'المنتجات'!$A$5:$A$204,0))*G2965-H2965,0))</f>
        <v/>
      </c>
      <c r="L2965" s="18">
        <f>IF(AND(B2965&amp;""="",F2965&amp;""=""),"",IF(I2965="تم التسليم",IFERROR(INDEX('المحافظات'!$B$5:$B$44,MATCH($E2965,'المحافظات'!$A$5:$A$44,0)),0),0))</f>
        <v/>
      </c>
      <c r="M2965" s="18">
        <f>IF(AND(B2965&amp;""="",F2965&amp;""=""),"",IFERROR(INDEX('المنتجات'!$C$5:$C$204,MATCH($F2965,'المنتجات'!$A$5:$A$204,0))*G2965,0))</f>
        <v/>
      </c>
      <c r="N2965" s="18">
        <f>IF(AND(B2965&amp;""="",F2965&amp;""=""),"",IF(I2965="تم التسليم",IFERROR(INDEX('المحافظات'!$C$5:$C$44,MATCH($E2965,'المحافظات'!$A$5:$A$44,0)),0),IF(I2965="مرتجع",IFERROR(INDEX('المحافظات'!$D$5:$D$44,MATCH($E2965,'المحافظات'!$A$5:$A$44,0)),0),0)))</f>
        <v/>
      </c>
      <c r="O2965" s="18">
        <f>IF(AND(B2965&amp;""="",F2965&amp;""=""),"",IF(I2965="تم التسليم",K2965+L2965-M2965-N2965,IF(I2965="مرتجع",-N2965,IF(I2965="ملغي",0,""))))</f>
        <v/>
      </c>
      <c r="P2965" s="6">
        <f>IF(AND(B2965&amp;""="",F2965&amp;""=""),"",IF(NOT(ISNUMBER(MATCH(F2965,'المنتجات'!$A$5:$A$204,0))),"كود المنتج غير معروف",IF(NOT(ISNUMBER(MATCH(E2965,'المحافظات'!$A$5:$A$44,0))),"المنطقة غير معروفة",IF(K2965&lt;0,"الخصم أكبر من قيمة الطلب",IF(I2965&amp;""="","اكتب الحالة","")))))</f>
        <v/>
      </c>
    </row>
    <row r="2966">
      <c r="A2966" s="17" t="n"/>
      <c r="B2966" s="5" t="n"/>
      <c r="C2966" s="5" t="n"/>
      <c r="D2966" s="13" t="n"/>
      <c r="E2966" s="5" t="n"/>
      <c r="F2966" s="5" t="n"/>
      <c r="G2966" s="15" t="n"/>
      <c r="H2966" s="14" t="n"/>
      <c r="I2966" s="5" t="n"/>
      <c r="J2966" s="6">
        <f>IF(AND(B2966&amp;""="",F2966&amp;""=""),"",IFERROR(INDEX('المنتجات'!$B$5:$B$204,MATCH($F2966,'المنتجات'!$A$5:$A$204,0))&amp;"",""))</f>
        <v/>
      </c>
      <c r="K2966" s="18">
        <f>IF(AND(B2966&amp;""="",F2966&amp;""=""),"",IFERROR(INDEX('المنتجات'!$D$5:$D$204,MATCH($F2966,'المنتجات'!$A$5:$A$204,0))*G2966-H2966,0))</f>
        <v/>
      </c>
      <c r="L2966" s="18">
        <f>IF(AND(B2966&amp;""="",F2966&amp;""=""),"",IF(I2966="تم التسليم",IFERROR(INDEX('المحافظات'!$B$5:$B$44,MATCH($E2966,'المحافظات'!$A$5:$A$44,0)),0),0))</f>
        <v/>
      </c>
      <c r="M2966" s="18">
        <f>IF(AND(B2966&amp;""="",F2966&amp;""=""),"",IFERROR(INDEX('المنتجات'!$C$5:$C$204,MATCH($F2966,'المنتجات'!$A$5:$A$204,0))*G2966,0))</f>
        <v/>
      </c>
      <c r="N2966" s="18">
        <f>IF(AND(B2966&amp;""="",F2966&amp;""=""),"",IF(I2966="تم التسليم",IFERROR(INDEX('المحافظات'!$C$5:$C$44,MATCH($E2966,'المحافظات'!$A$5:$A$44,0)),0),IF(I2966="مرتجع",IFERROR(INDEX('المحافظات'!$D$5:$D$44,MATCH($E2966,'المحافظات'!$A$5:$A$44,0)),0),0)))</f>
        <v/>
      </c>
      <c r="O2966" s="18">
        <f>IF(AND(B2966&amp;""="",F2966&amp;""=""),"",IF(I2966="تم التسليم",K2966+L2966-M2966-N2966,IF(I2966="مرتجع",-N2966,IF(I2966="ملغي",0,""))))</f>
        <v/>
      </c>
      <c r="P2966" s="6">
        <f>IF(AND(B2966&amp;""="",F2966&amp;""=""),"",IF(NOT(ISNUMBER(MATCH(F2966,'المنتجات'!$A$5:$A$204,0))),"كود المنتج غير معروف",IF(NOT(ISNUMBER(MATCH(E2966,'المحافظات'!$A$5:$A$44,0))),"المنطقة غير معروفة",IF(K2966&lt;0,"الخصم أكبر من قيمة الطلب",IF(I2966&amp;""="","اكتب الحالة","")))))</f>
        <v/>
      </c>
    </row>
    <row r="2967">
      <c r="A2967" s="17" t="n"/>
      <c r="B2967" s="5" t="n"/>
      <c r="C2967" s="5" t="n"/>
      <c r="D2967" s="13" t="n"/>
      <c r="E2967" s="5" t="n"/>
      <c r="F2967" s="5" t="n"/>
      <c r="G2967" s="15" t="n"/>
      <c r="H2967" s="14" t="n"/>
      <c r="I2967" s="5" t="n"/>
      <c r="J2967" s="6">
        <f>IF(AND(B2967&amp;""="",F2967&amp;""=""),"",IFERROR(INDEX('المنتجات'!$B$5:$B$204,MATCH($F2967,'المنتجات'!$A$5:$A$204,0))&amp;"",""))</f>
        <v/>
      </c>
      <c r="K2967" s="18">
        <f>IF(AND(B2967&amp;""="",F2967&amp;""=""),"",IFERROR(INDEX('المنتجات'!$D$5:$D$204,MATCH($F2967,'المنتجات'!$A$5:$A$204,0))*G2967-H2967,0))</f>
        <v/>
      </c>
      <c r="L2967" s="18">
        <f>IF(AND(B2967&amp;""="",F2967&amp;""=""),"",IF(I2967="تم التسليم",IFERROR(INDEX('المحافظات'!$B$5:$B$44,MATCH($E2967,'المحافظات'!$A$5:$A$44,0)),0),0))</f>
        <v/>
      </c>
      <c r="M2967" s="18">
        <f>IF(AND(B2967&amp;""="",F2967&amp;""=""),"",IFERROR(INDEX('المنتجات'!$C$5:$C$204,MATCH($F2967,'المنتجات'!$A$5:$A$204,0))*G2967,0))</f>
        <v/>
      </c>
      <c r="N2967" s="18">
        <f>IF(AND(B2967&amp;""="",F2967&amp;""=""),"",IF(I2967="تم التسليم",IFERROR(INDEX('المحافظات'!$C$5:$C$44,MATCH($E2967,'المحافظات'!$A$5:$A$44,0)),0),IF(I2967="مرتجع",IFERROR(INDEX('المحافظات'!$D$5:$D$44,MATCH($E2967,'المحافظات'!$A$5:$A$44,0)),0),0)))</f>
        <v/>
      </c>
      <c r="O2967" s="18">
        <f>IF(AND(B2967&amp;""="",F2967&amp;""=""),"",IF(I2967="تم التسليم",K2967+L2967-M2967-N2967,IF(I2967="مرتجع",-N2967,IF(I2967="ملغي",0,""))))</f>
        <v/>
      </c>
      <c r="P2967" s="6">
        <f>IF(AND(B2967&amp;""="",F2967&amp;""=""),"",IF(NOT(ISNUMBER(MATCH(F2967,'المنتجات'!$A$5:$A$204,0))),"كود المنتج غير معروف",IF(NOT(ISNUMBER(MATCH(E2967,'المحافظات'!$A$5:$A$44,0))),"المنطقة غير معروفة",IF(K2967&lt;0,"الخصم أكبر من قيمة الطلب",IF(I2967&amp;""="","اكتب الحالة","")))))</f>
        <v/>
      </c>
    </row>
    <row r="2968">
      <c r="A2968" s="17" t="n"/>
      <c r="B2968" s="5" t="n"/>
      <c r="C2968" s="5" t="n"/>
      <c r="D2968" s="13" t="n"/>
      <c r="E2968" s="5" t="n"/>
      <c r="F2968" s="5" t="n"/>
      <c r="G2968" s="15" t="n"/>
      <c r="H2968" s="14" t="n"/>
      <c r="I2968" s="5" t="n"/>
      <c r="J2968" s="6">
        <f>IF(AND(B2968&amp;""="",F2968&amp;""=""),"",IFERROR(INDEX('المنتجات'!$B$5:$B$204,MATCH($F2968,'المنتجات'!$A$5:$A$204,0))&amp;"",""))</f>
        <v/>
      </c>
      <c r="K2968" s="18">
        <f>IF(AND(B2968&amp;""="",F2968&amp;""=""),"",IFERROR(INDEX('المنتجات'!$D$5:$D$204,MATCH($F2968,'المنتجات'!$A$5:$A$204,0))*G2968-H2968,0))</f>
        <v/>
      </c>
      <c r="L2968" s="18">
        <f>IF(AND(B2968&amp;""="",F2968&amp;""=""),"",IF(I2968="تم التسليم",IFERROR(INDEX('المحافظات'!$B$5:$B$44,MATCH($E2968,'المحافظات'!$A$5:$A$44,0)),0),0))</f>
        <v/>
      </c>
      <c r="M2968" s="18">
        <f>IF(AND(B2968&amp;""="",F2968&amp;""=""),"",IFERROR(INDEX('المنتجات'!$C$5:$C$204,MATCH($F2968,'المنتجات'!$A$5:$A$204,0))*G2968,0))</f>
        <v/>
      </c>
      <c r="N2968" s="18">
        <f>IF(AND(B2968&amp;""="",F2968&amp;""=""),"",IF(I2968="تم التسليم",IFERROR(INDEX('المحافظات'!$C$5:$C$44,MATCH($E2968,'المحافظات'!$A$5:$A$44,0)),0),IF(I2968="مرتجع",IFERROR(INDEX('المحافظات'!$D$5:$D$44,MATCH($E2968,'المحافظات'!$A$5:$A$44,0)),0),0)))</f>
        <v/>
      </c>
      <c r="O2968" s="18">
        <f>IF(AND(B2968&amp;""="",F2968&amp;""=""),"",IF(I2968="تم التسليم",K2968+L2968-M2968-N2968,IF(I2968="مرتجع",-N2968,IF(I2968="ملغي",0,""))))</f>
        <v/>
      </c>
      <c r="P2968" s="6">
        <f>IF(AND(B2968&amp;""="",F2968&amp;""=""),"",IF(NOT(ISNUMBER(MATCH(F2968,'المنتجات'!$A$5:$A$204,0))),"كود المنتج غير معروف",IF(NOT(ISNUMBER(MATCH(E2968,'المحافظات'!$A$5:$A$44,0))),"المنطقة غير معروفة",IF(K2968&lt;0,"الخصم أكبر من قيمة الطلب",IF(I2968&amp;""="","اكتب الحالة","")))))</f>
        <v/>
      </c>
    </row>
    <row r="2969">
      <c r="A2969" s="17" t="n"/>
      <c r="B2969" s="5" t="n"/>
      <c r="C2969" s="5" t="n"/>
      <c r="D2969" s="13" t="n"/>
      <c r="E2969" s="5" t="n"/>
      <c r="F2969" s="5" t="n"/>
      <c r="G2969" s="15" t="n"/>
      <c r="H2969" s="14" t="n"/>
      <c r="I2969" s="5" t="n"/>
      <c r="J2969" s="6">
        <f>IF(AND(B2969&amp;""="",F2969&amp;""=""),"",IFERROR(INDEX('المنتجات'!$B$5:$B$204,MATCH($F2969,'المنتجات'!$A$5:$A$204,0))&amp;"",""))</f>
        <v/>
      </c>
      <c r="K2969" s="18">
        <f>IF(AND(B2969&amp;""="",F2969&amp;""=""),"",IFERROR(INDEX('المنتجات'!$D$5:$D$204,MATCH($F2969,'المنتجات'!$A$5:$A$204,0))*G2969-H2969,0))</f>
        <v/>
      </c>
      <c r="L2969" s="18">
        <f>IF(AND(B2969&amp;""="",F2969&amp;""=""),"",IF(I2969="تم التسليم",IFERROR(INDEX('المحافظات'!$B$5:$B$44,MATCH($E2969,'المحافظات'!$A$5:$A$44,0)),0),0))</f>
        <v/>
      </c>
      <c r="M2969" s="18">
        <f>IF(AND(B2969&amp;""="",F2969&amp;""=""),"",IFERROR(INDEX('المنتجات'!$C$5:$C$204,MATCH($F2969,'المنتجات'!$A$5:$A$204,0))*G2969,0))</f>
        <v/>
      </c>
      <c r="N2969" s="18">
        <f>IF(AND(B2969&amp;""="",F2969&amp;""=""),"",IF(I2969="تم التسليم",IFERROR(INDEX('المحافظات'!$C$5:$C$44,MATCH($E2969,'المحافظات'!$A$5:$A$44,0)),0),IF(I2969="مرتجع",IFERROR(INDEX('المحافظات'!$D$5:$D$44,MATCH($E2969,'المحافظات'!$A$5:$A$44,0)),0),0)))</f>
        <v/>
      </c>
      <c r="O2969" s="18">
        <f>IF(AND(B2969&amp;""="",F2969&amp;""=""),"",IF(I2969="تم التسليم",K2969+L2969-M2969-N2969,IF(I2969="مرتجع",-N2969,IF(I2969="ملغي",0,""))))</f>
        <v/>
      </c>
      <c r="P2969" s="6">
        <f>IF(AND(B2969&amp;""="",F2969&amp;""=""),"",IF(NOT(ISNUMBER(MATCH(F2969,'المنتجات'!$A$5:$A$204,0))),"كود المنتج غير معروف",IF(NOT(ISNUMBER(MATCH(E2969,'المحافظات'!$A$5:$A$44,0))),"المنطقة غير معروفة",IF(K2969&lt;0,"الخصم أكبر من قيمة الطلب",IF(I2969&amp;""="","اكتب الحالة","")))))</f>
        <v/>
      </c>
    </row>
    <row r="2970">
      <c r="A2970" s="17" t="n"/>
      <c r="B2970" s="5" t="n"/>
      <c r="C2970" s="5" t="n"/>
      <c r="D2970" s="13" t="n"/>
      <c r="E2970" s="5" t="n"/>
      <c r="F2970" s="5" t="n"/>
      <c r="G2970" s="15" t="n"/>
      <c r="H2970" s="14" t="n"/>
      <c r="I2970" s="5" t="n"/>
      <c r="J2970" s="6">
        <f>IF(AND(B2970&amp;""="",F2970&amp;""=""),"",IFERROR(INDEX('المنتجات'!$B$5:$B$204,MATCH($F2970,'المنتجات'!$A$5:$A$204,0))&amp;"",""))</f>
        <v/>
      </c>
      <c r="K2970" s="18">
        <f>IF(AND(B2970&amp;""="",F2970&amp;""=""),"",IFERROR(INDEX('المنتجات'!$D$5:$D$204,MATCH($F2970,'المنتجات'!$A$5:$A$204,0))*G2970-H2970,0))</f>
        <v/>
      </c>
      <c r="L2970" s="18">
        <f>IF(AND(B2970&amp;""="",F2970&amp;""=""),"",IF(I2970="تم التسليم",IFERROR(INDEX('المحافظات'!$B$5:$B$44,MATCH($E2970,'المحافظات'!$A$5:$A$44,0)),0),0))</f>
        <v/>
      </c>
      <c r="M2970" s="18">
        <f>IF(AND(B2970&amp;""="",F2970&amp;""=""),"",IFERROR(INDEX('المنتجات'!$C$5:$C$204,MATCH($F2970,'المنتجات'!$A$5:$A$204,0))*G2970,0))</f>
        <v/>
      </c>
      <c r="N2970" s="18">
        <f>IF(AND(B2970&amp;""="",F2970&amp;""=""),"",IF(I2970="تم التسليم",IFERROR(INDEX('المحافظات'!$C$5:$C$44,MATCH($E2970,'المحافظات'!$A$5:$A$44,0)),0),IF(I2970="مرتجع",IFERROR(INDEX('المحافظات'!$D$5:$D$44,MATCH($E2970,'المحافظات'!$A$5:$A$44,0)),0),0)))</f>
        <v/>
      </c>
      <c r="O2970" s="18">
        <f>IF(AND(B2970&amp;""="",F2970&amp;""=""),"",IF(I2970="تم التسليم",K2970+L2970-M2970-N2970,IF(I2970="مرتجع",-N2970,IF(I2970="ملغي",0,""))))</f>
        <v/>
      </c>
      <c r="P2970" s="6">
        <f>IF(AND(B2970&amp;""="",F2970&amp;""=""),"",IF(NOT(ISNUMBER(MATCH(F2970,'المنتجات'!$A$5:$A$204,0))),"كود المنتج غير معروف",IF(NOT(ISNUMBER(MATCH(E2970,'المحافظات'!$A$5:$A$44,0))),"المنطقة غير معروفة",IF(K2970&lt;0,"الخصم أكبر من قيمة الطلب",IF(I2970&amp;""="","اكتب الحالة","")))))</f>
        <v/>
      </c>
    </row>
    <row r="2971">
      <c r="A2971" s="17" t="n"/>
      <c r="B2971" s="5" t="n"/>
      <c r="C2971" s="5" t="n"/>
      <c r="D2971" s="13" t="n"/>
      <c r="E2971" s="5" t="n"/>
      <c r="F2971" s="5" t="n"/>
      <c r="G2971" s="15" t="n"/>
      <c r="H2971" s="14" t="n"/>
      <c r="I2971" s="5" t="n"/>
      <c r="J2971" s="6">
        <f>IF(AND(B2971&amp;""="",F2971&amp;""=""),"",IFERROR(INDEX('المنتجات'!$B$5:$B$204,MATCH($F2971,'المنتجات'!$A$5:$A$204,0))&amp;"",""))</f>
        <v/>
      </c>
      <c r="K2971" s="18">
        <f>IF(AND(B2971&amp;""="",F2971&amp;""=""),"",IFERROR(INDEX('المنتجات'!$D$5:$D$204,MATCH($F2971,'المنتجات'!$A$5:$A$204,0))*G2971-H2971,0))</f>
        <v/>
      </c>
      <c r="L2971" s="18">
        <f>IF(AND(B2971&amp;""="",F2971&amp;""=""),"",IF(I2971="تم التسليم",IFERROR(INDEX('المحافظات'!$B$5:$B$44,MATCH($E2971,'المحافظات'!$A$5:$A$44,0)),0),0))</f>
        <v/>
      </c>
      <c r="M2971" s="18">
        <f>IF(AND(B2971&amp;""="",F2971&amp;""=""),"",IFERROR(INDEX('المنتجات'!$C$5:$C$204,MATCH($F2971,'المنتجات'!$A$5:$A$204,0))*G2971,0))</f>
        <v/>
      </c>
      <c r="N2971" s="18">
        <f>IF(AND(B2971&amp;""="",F2971&amp;""=""),"",IF(I2971="تم التسليم",IFERROR(INDEX('المحافظات'!$C$5:$C$44,MATCH($E2971,'المحافظات'!$A$5:$A$44,0)),0),IF(I2971="مرتجع",IFERROR(INDEX('المحافظات'!$D$5:$D$44,MATCH($E2971,'المحافظات'!$A$5:$A$44,0)),0),0)))</f>
        <v/>
      </c>
      <c r="O2971" s="18">
        <f>IF(AND(B2971&amp;""="",F2971&amp;""=""),"",IF(I2971="تم التسليم",K2971+L2971-M2971-N2971,IF(I2971="مرتجع",-N2971,IF(I2971="ملغي",0,""))))</f>
        <v/>
      </c>
      <c r="P2971" s="6">
        <f>IF(AND(B2971&amp;""="",F2971&amp;""=""),"",IF(NOT(ISNUMBER(MATCH(F2971,'المنتجات'!$A$5:$A$204,0))),"كود المنتج غير معروف",IF(NOT(ISNUMBER(MATCH(E2971,'المحافظات'!$A$5:$A$44,0))),"المنطقة غير معروفة",IF(K2971&lt;0,"الخصم أكبر من قيمة الطلب",IF(I2971&amp;""="","اكتب الحالة","")))))</f>
        <v/>
      </c>
    </row>
    <row r="2972">
      <c r="A2972" s="17" t="n"/>
      <c r="B2972" s="5" t="n"/>
      <c r="C2972" s="5" t="n"/>
      <c r="D2972" s="13" t="n"/>
      <c r="E2972" s="5" t="n"/>
      <c r="F2972" s="5" t="n"/>
      <c r="G2972" s="15" t="n"/>
      <c r="H2972" s="14" t="n"/>
      <c r="I2972" s="5" t="n"/>
      <c r="J2972" s="6">
        <f>IF(AND(B2972&amp;""="",F2972&amp;""=""),"",IFERROR(INDEX('المنتجات'!$B$5:$B$204,MATCH($F2972,'المنتجات'!$A$5:$A$204,0))&amp;"",""))</f>
        <v/>
      </c>
      <c r="K2972" s="18">
        <f>IF(AND(B2972&amp;""="",F2972&amp;""=""),"",IFERROR(INDEX('المنتجات'!$D$5:$D$204,MATCH($F2972,'المنتجات'!$A$5:$A$204,0))*G2972-H2972,0))</f>
        <v/>
      </c>
      <c r="L2972" s="18">
        <f>IF(AND(B2972&amp;""="",F2972&amp;""=""),"",IF(I2972="تم التسليم",IFERROR(INDEX('المحافظات'!$B$5:$B$44,MATCH($E2972,'المحافظات'!$A$5:$A$44,0)),0),0))</f>
        <v/>
      </c>
      <c r="M2972" s="18">
        <f>IF(AND(B2972&amp;""="",F2972&amp;""=""),"",IFERROR(INDEX('المنتجات'!$C$5:$C$204,MATCH($F2972,'المنتجات'!$A$5:$A$204,0))*G2972,0))</f>
        <v/>
      </c>
      <c r="N2972" s="18">
        <f>IF(AND(B2972&amp;""="",F2972&amp;""=""),"",IF(I2972="تم التسليم",IFERROR(INDEX('المحافظات'!$C$5:$C$44,MATCH($E2972,'المحافظات'!$A$5:$A$44,0)),0),IF(I2972="مرتجع",IFERROR(INDEX('المحافظات'!$D$5:$D$44,MATCH($E2972,'المحافظات'!$A$5:$A$44,0)),0),0)))</f>
        <v/>
      </c>
      <c r="O2972" s="18">
        <f>IF(AND(B2972&amp;""="",F2972&amp;""=""),"",IF(I2972="تم التسليم",K2972+L2972-M2972-N2972,IF(I2972="مرتجع",-N2972,IF(I2972="ملغي",0,""))))</f>
        <v/>
      </c>
      <c r="P2972" s="6">
        <f>IF(AND(B2972&amp;""="",F2972&amp;""=""),"",IF(NOT(ISNUMBER(MATCH(F2972,'المنتجات'!$A$5:$A$204,0))),"كود المنتج غير معروف",IF(NOT(ISNUMBER(MATCH(E2972,'المحافظات'!$A$5:$A$44,0))),"المنطقة غير معروفة",IF(K2972&lt;0,"الخصم أكبر من قيمة الطلب",IF(I2972&amp;""="","اكتب الحالة","")))))</f>
        <v/>
      </c>
    </row>
    <row r="2973">
      <c r="A2973" s="17" t="n"/>
      <c r="B2973" s="5" t="n"/>
      <c r="C2973" s="5" t="n"/>
      <c r="D2973" s="13" t="n"/>
      <c r="E2973" s="5" t="n"/>
      <c r="F2973" s="5" t="n"/>
      <c r="G2973" s="15" t="n"/>
      <c r="H2973" s="14" t="n"/>
      <c r="I2973" s="5" t="n"/>
      <c r="J2973" s="6">
        <f>IF(AND(B2973&amp;""="",F2973&amp;""=""),"",IFERROR(INDEX('المنتجات'!$B$5:$B$204,MATCH($F2973,'المنتجات'!$A$5:$A$204,0))&amp;"",""))</f>
        <v/>
      </c>
      <c r="K2973" s="18">
        <f>IF(AND(B2973&amp;""="",F2973&amp;""=""),"",IFERROR(INDEX('المنتجات'!$D$5:$D$204,MATCH($F2973,'المنتجات'!$A$5:$A$204,0))*G2973-H2973,0))</f>
        <v/>
      </c>
      <c r="L2973" s="18">
        <f>IF(AND(B2973&amp;""="",F2973&amp;""=""),"",IF(I2973="تم التسليم",IFERROR(INDEX('المحافظات'!$B$5:$B$44,MATCH($E2973,'المحافظات'!$A$5:$A$44,0)),0),0))</f>
        <v/>
      </c>
      <c r="M2973" s="18">
        <f>IF(AND(B2973&amp;""="",F2973&amp;""=""),"",IFERROR(INDEX('المنتجات'!$C$5:$C$204,MATCH($F2973,'المنتجات'!$A$5:$A$204,0))*G2973,0))</f>
        <v/>
      </c>
      <c r="N2973" s="18">
        <f>IF(AND(B2973&amp;""="",F2973&amp;""=""),"",IF(I2973="تم التسليم",IFERROR(INDEX('المحافظات'!$C$5:$C$44,MATCH($E2973,'المحافظات'!$A$5:$A$44,0)),0),IF(I2973="مرتجع",IFERROR(INDEX('المحافظات'!$D$5:$D$44,MATCH($E2973,'المحافظات'!$A$5:$A$44,0)),0),0)))</f>
        <v/>
      </c>
      <c r="O2973" s="18">
        <f>IF(AND(B2973&amp;""="",F2973&amp;""=""),"",IF(I2973="تم التسليم",K2973+L2973-M2973-N2973,IF(I2973="مرتجع",-N2973,IF(I2973="ملغي",0,""))))</f>
        <v/>
      </c>
      <c r="P2973" s="6">
        <f>IF(AND(B2973&amp;""="",F2973&amp;""=""),"",IF(NOT(ISNUMBER(MATCH(F2973,'المنتجات'!$A$5:$A$204,0))),"كود المنتج غير معروف",IF(NOT(ISNUMBER(MATCH(E2973,'المحافظات'!$A$5:$A$44,0))),"المنطقة غير معروفة",IF(K2973&lt;0,"الخصم أكبر من قيمة الطلب",IF(I2973&amp;""="","اكتب الحالة","")))))</f>
        <v/>
      </c>
    </row>
    <row r="2974">
      <c r="A2974" s="17" t="n"/>
      <c r="B2974" s="5" t="n"/>
      <c r="C2974" s="5" t="n"/>
      <c r="D2974" s="13" t="n"/>
      <c r="E2974" s="5" t="n"/>
      <c r="F2974" s="5" t="n"/>
      <c r="G2974" s="15" t="n"/>
      <c r="H2974" s="14" t="n"/>
      <c r="I2974" s="5" t="n"/>
      <c r="J2974" s="6">
        <f>IF(AND(B2974&amp;""="",F2974&amp;""=""),"",IFERROR(INDEX('المنتجات'!$B$5:$B$204,MATCH($F2974,'المنتجات'!$A$5:$A$204,0))&amp;"",""))</f>
        <v/>
      </c>
      <c r="K2974" s="18">
        <f>IF(AND(B2974&amp;""="",F2974&amp;""=""),"",IFERROR(INDEX('المنتجات'!$D$5:$D$204,MATCH($F2974,'المنتجات'!$A$5:$A$204,0))*G2974-H2974,0))</f>
        <v/>
      </c>
      <c r="L2974" s="18">
        <f>IF(AND(B2974&amp;""="",F2974&amp;""=""),"",IF(I2974="تم التسليم",IFERROR(INDEX('المحافظات'!$B$5:$B$44,MATCH($E2974,'المحافظات'!$A$5:$A$44,0)),0),0))</f>
        <v/>
      </c>
      <c r="M2974" s="18">
        <f>IF(AND(B2974&amp;""="",F2974&amp;""=""),"",IFERROR(INDEX('المنتجات'!$C$5:$C$204,MATCH($F2974,'المنتجات'!$A$5:$A$204,0))*G2974,0))</f>
        <v/>
      </c>
      <c r="N2974" s="18">
        <f>IF(AND(B2974&amp;""="",F2974&amp;""=""),"",IF(I2974="تم التسليم",IFERROR(INDEX('المحافظات'!$C$5:$C$44,MATCH($E2974,'المحافظات'!$A$5:$A$44,0)),0),IF(I2974="مرتجع",IFERROR(INDEX('المحافظات'!$D$5:$D$44,MATCH($E2974,'المحافظات'!$A$5:$A$44,0)),0),0)))</f>
        <v/>
      </c>
      <c r="O2974" s="18">
        <f>IF(AND(B2974&amp;""="",F2974&amp;""=""),"",IF(I2974="تم التسليم",K2974+L2974-M2974-N2974,IF(I2974="مرتجع",-N2974,IF(I2974="ملغي",0,""))))</f>
        <v/>
      </c>
      <c r="P2974" s="6">
        <f>IF(AND(B2974&amp;""="",F2974&amp;""=""),"",IF(NOT(ISNUMBER(MATCH(F2974,'المنتجات'!$A$5:$A$204,0))),"كود المنتج غير معروف",IF(NOT(ISNUMBER(MATCH(E2974,'المحافظات'!$A$5:$A$44,0))),"المنطقة غير معروفة",IF(K2974&lt;0,"الخصم أكبر من قيمة الطلب",IF(I2974&amp;""="","اكتب الحالة","")))))</f>
        <v/>
      </c>
    </row>
    <row r="2975">
      <c r="A2975" s="17" t="n"/>
      <c r="B2975" s="5" t="n"/>
      <c r="C2975" s="5" t="n"/>
      <c r="D2975" s="13" t="n"/>
      <c r="E2975" s="5" t="n"/>
      <c r="F2975" s="5" t="n"/>
      <c r="G2975" s="15" t="n"/>
      <c r="H2975" s="14" t="n"/>
      <c r="I2975" s="5" t="n"/>
      <c r="J2975" s="6">
        <f>IF(AND(B2975&amp;""="",F2975&amp;""=""),"",IFERROR(INDEX('المنتجات'!$B$5:$B$204,MATCH($F2975,'المنتجات'!$A$5:$A$204,0))&amp;"",""))</f>
        <v/>
      </c>
      <c r="K2975" s="18">
        <f>IF(AND(B2975&amp;""="",F2975&amp;""=""),"",IFERROR(INDEX('المنتجات'!$D$5:$D$204,MATCH($F2975,'المنتجات'!$A$5:$A$204,0))*G2975-H2975,0))</f>
        <v/>
      </c>
      <c r="L2975" s="18">
        <f>IF(AND(B2975&amp;""="",F2975&amp;""=""),"",IF(I2975="تم التسليم",IFERROR(INDEX('المحافظات'!$B$5:$B$44,MATCH($E2975,'المحافظات'!$A$5:$A$44,0)),0),0))</f>
        <v/>
      </c>
      <c r="M2975" s="18">
        <f>IF(AND(B2975&amp;""="",F2975&amp;""=""),"",IFERROR(INDEX('المنتجات'!$C$5:$C$204,MATCH($F2975,'المنتجات'!$A$5:$A$204,0))*G2975,0))</f>
        <v/>
      </c>
      <c r="N2975" s="18">
        <f>IF(AND(B2975&amp;""="",F2975&amp;""=""),"",IF(I2975="تم التسليم",IFERROR(INDEX('المحافظات'!$C$5:$C$44,MATCH($E2975,'المحافظات'!$A$5:$A$44,0)),0),IF(I2975="مرتجع",IFERROR(INDEX('المحافظات'!$D$5:$D$44,MATCH($E2975,'المحافظات'!$A$5:$A$44,0)),0),0)))</f>
        <v/>
      </c>
      <c r="O2975" s="18">
        <f>IF(AND(B2975&amp;""="",F2975&amp;""=""),"",IF(I2975="تم التسليم",K2975+L2975-M2975-N2975,IF(I2975="مرتجع",-N2975,IF(I2975="ملغي",0,""))))</f>
        <v/>
      </c>
      <c r="P2975" s="6">
        <f>IF(AND(B2975&amp;""="",F2975&amp;""=""),"",IF(NOT(ISNUMBER(MATCH(F2975,'المنتجات'!$A$5:$A$204,0))),"كود المنتج غير معروف",IF(NOT(ISNUMBER(MATCH(E2975,'المحافظات'!$A$5:$A$44,0))),"المنطقة غير معروفة",IF(K2975&lt;0,"الخصم أكبر من قيمة الطلب",IF(I2975&amp;""="","اكتب الحالة","")))))</f>
        <v/>
      </c>
    </row>
    <row r="2976">
      <c r="A2976" s="17" t="n"/>
      <c r="B2976" s="5" t="n"/>
      <c r="C2976" s="5" t="n"/>
      <c r="D2976" s="13" t="n"/>
      <c r="E2976" s="5" t="n"/>
      <c r="F2976" s="5" t="n"/>
      <c r="G2976" s="15" t="n"/>
      <c r="H2976" s="14" t="n"/>
      <c r="I2976" s="5" t="n"/>
      <c r="J2976" s="6">
        <f>IF(AND(B2976&amp;""="",F2976&amp;""=""),"",IFERROR(INDEX('المنتجات'!$B$5:$B$204,MATCH($F2976,'المنتجات'!$A$5:$A$204,0))&amp;"",""))</f>
        <v/>
      </c>
      <c r="K2976" s="18">
        <f>IF(AND(B2976&amp;""="",F2976&amp;""=""),"",IFERROR(INDEX('المنتجات'!$D$5:$D$204,MATCH($F2976,'المنتجات'!$A$5:$A$204,0))*G2976-H2976,0))</f>
        <v/>
      </c>
      <c r="L2976" s="18">
        <f>IF(AND(B2976&amp;""="",F2976&amp;""=""),"",IF(I2976="تم التسليم",IFERROR(INDEX('المحافظات'!$B$5:$B$44,MATCH($E2976,'المحافظات'!$A$5:$A$44,0)),0),0))</f>
        <v/>
      </c>
      <c r="M2976" s="18">
        <f>IF(AND(B2976&amp;""="",F2976&amp;""=""),"",IFERROR(INDEX('المنتجات'!$C$5:$C$204,MATCH($F2976,'المنتجات'!$A$5:$A$204,0))*G2976,0))</f>
        <v/>
      </c>
      <c r="N2976" s="18">
        <f>IF(AND(B2976&amp;""="",F2976&amp;""=""),"",IF(I2976="تم التسليم",IFERROR(INDEX('المحافظات'!$C$5:$C$44,MATCH($E2976,'المحافظات'!$A$5:$A$44,0)),0),IF(I2976="مرتجع",IFERROR(INDEX('المحافظات'!$D$5:$D$44,MATCH($E2976,'المحافظات'!$A$5:$A$44,0)),0),0)))</f>
        <v/>
      </c>
      <c r="O2976" s="18">
        <f>IF(AND(B2976&amp;""="",F2976&amp;""=""),"",IF(I2976="تم التسليم",K2976+L2976-M2976-N2976,IF(I2976="مرتجع",-N2976,IF(I2976="ملغي",0,""))))</f>
        <v/>
      </c>
      <c r="P2976" s="6">
        <f>IF(AND(B2976&amp;""="",F2976&amp;""=""),"",IF(NOT(ISNUMBER(MATCH(F2976,'المنتجات'!$A$5:$A$204,0))),"كود المنتج غير معروف",IF(NOT(ISNUMBER(MATCH(E2976,'المحافظات'!$A$5:$A$44,0))),"المنطقة غير معروفة",IF(K2976&lt;0,"الخصم أكبر من قيمة الطلب",IF(I2976&amp;""="","اكتب الحالة","")))))</f>
        <v/>
      </c>
    </row>
    <row r="2977">
      <c r="A2977" s="17" t="n"/>
      <c r="B2977" s="5" t="n"/>
      <c r="C2977" s="5" t="n"/>
      <c r="D2977" s="13" t="n"/>
      <c r="E2977" s="5" t="n"/>
      <c r="F2977" s="5" t="n"/>
      <c r="G2977" s="15" t="n"/>
      <c r="H2977" s="14" t="n"/>
      <c r="I2977" s="5" t="n"/>
      <c r="J2977" s="6">
        <f>IF(AND(B2977&amp;""="",F2977&amp;""=""),"",IFERROR(INDEX('المنتجات'!$B$5:$B$204,MATCH($F2977,'المنتجات'!$A$5:$A$204,0))&amp;"",""))</f>
        <v/>
      </c>
      <c r="K2977" s="18">
        <f>IF(AND(B2977&amp;""="",F2977&amp;""=""),"",IFERROR(INDEX('المنتجات'!$D$5:$D$204,MATCH($F2977,'المنتجات'!$A$5:$A$204,0))*G2977-H2977,0))</f>
        <v/>
      </c>
      <c r="L2977" s="18">
        <f>IF(AND(B2977&amp;""="",F2977&amp;""=""),"",IF(I2977="تم التسليم",IFERROR(INDEX('المحافظات'!$B$5:$B$44,MATCH($E2977,'المحافظات'!$A$5:$A$44,0)),0),0))</f>
        <v/>
      </c>
      <c r="M2977" s="18">
        <f>IF(AND(B2977&amp;""="",F2977&amp;""=""),"",IFERROR(INDEX('المنتجات'!$C$5:$C$204,MATCH($F2977,'المنتجات'!$A$5:$A$204,0))*G2977,0))</f>
        <v/>
      </c>
      <c r="N2977" s="18">
        <f>IF(AND(B2977&amp;""="",F2977&amp;""=""),"",IF(I2977="تم التسليم",IFERROR(INDEX('المحافظات'!$C$5:$C$44,MATCH($E2977,'المحافظات'!$A$5:$A$44,0)),0),IF(I2977="مرتجع",IFERROR(INDEX('المحافظات'!$D$5:$D$44,MATCH($E2977,'المحافظات'!$A$5:$A$44,0)),0),0)))</f>
        <v/>
      </c>
      <c r="O2977" s="18">
        <f>IF(AND(B2977&amp;""="",F2977&amp;""=""),"",IF(I2977="تم التسليم",K2977+L2977-M2977-N2977,IF(I2977="مرتجع",-N2977,IF(I2977="ملغي",0,""))))</f>
        <v/>
      </c>
      <c r="P2977" s="6">
        <f>IF(AND(B2977&amp;""="",F2977&amp;""=""),"",IF(NOT(ISNUMBER(MATCH(F2977,'المنتجات'!$A$5:$A$204,0))),"كود المنتج غير معروف",IF(NOT(ISNUMBER(MATCH(E2977,'المحافظات'!$A$5:$A$44,0))),"المنطقة غير معروفة",IF(K2977&lt;0,"الخصم أكبر من قيمة الطلب",IF(I2977&amp;""="","اكتب الحالة","")))))</f>
        <v/>
      </c>
    </row>
    <row r="2978">
      <c r="A2978" s="17" t="n"/>
      <c r="B2978" s="5" t="n"/>
      <c r="C2978" s="5" t="n"/>
      <c r="D2978" s="13" t="n"/>
      <c r="E2978" s="5" t="n"/>
      <c r="F2978" s="5" t="n"/>
      <c r="G2978" s="15" t="n"/>
      <c r="H2978" s="14" t="n"/>
      <c r="I2978" s="5" t="n"/>
      <c r="J2978" s="6">
        <f>IF(AND(B2978&amp;""="",F2978&amp;""=""),"",IFERROR(INDEX('المنتجات'!$B$5:$B$204,MATCH($F2978,'المنتجات'!$A$5:$A$204,0))&amp;"",""))</f>
        <v/>
      </c>
      <c r="K2978" s="18">
        <f>IF(AND(B2978&amp;""="",F2978&amp;""=""),"",IFERROR(INDEX('المنتجات'!$D$5:$D$204,MATCH($F2978,'المنتجات'!$A$5:$A$204,0))*G2978-H2978,0))</f>
        <v/>
      </c>
      <c r="L2978" s="18">
        <f>IF(AND(B2978&amp;""="",F2978&amp;""=""),"",IF(I2978="تم التسليم",IFERROR(INDEX('المحافظات'!$B$5:$B$44,MATCH($E2978,'المحافظات'!$A$5:$A$44,0)),0),0))</f>
        <v/>
      </c>
      <c r="M2978" s="18">
        <f>IF(AND(B2978&amp;""="",F2978&amp;""=""),"",IFERROR(INDEX('المنتجات'!$C$5:$C$204,MATCH($F2978,'المنتجات'!$A$5:$A$204,0))*G2978,0))</f>
        <v/>
      </c>
      <c r="N2978" s="18">
        <f>IF(AND(B2978&amp;""="",F2978&amp;""=""),"",IF(I2978="تم التسليم",IFERROR(INDEX('المحافظات'!$C$5:$C$44,MATCH($E2978,'المحافظات'!$A$5:$A$44,0)),0),IF(I2978="مرتجع",IFERROR(INDEX('المحافظات'!$D$5:$D$44,MATCH($E2978,'المحافظات'!$A$5:$A$44,0)),0),0)))</f>
        <v/>
      </c>
      <c r="O2978" s="18">
        <f>IF(AND(B2978&amp;""="",F2978&amp;""=""),"",IF(I2978="تم التسليم",K2978+L2978-M2978-N2978,IF(I2978="مرتجع",-N2978,IF(I2978="ملغي",0,""))))</f>
        <v/>
      </c>
      <c r="P2978" s="6">
        <f>IF(AND(B2978&amp;""="",F2978&amp;""=""),"",IF(NOT(ISNUMBER(MATCH(F2978,'المنتجات'!$A$5:$A$204,0))),"كود المنتج غير معروف",IF(NOT(ISNUMBER(MATCH(E2978,'المحافظات'!$A$5:$A$44,0))),"المنطقة غير معروفة",IF(K2978&lt;0,"الخصم أكبر من قيمة الطلب",IF(I2978&amp;""="","اكتب الحالة","")))))</f>
        <v/>
      </c>
    </row>
    <row r="2979">
      <c r="A2979" s="17" t="n"/>
      <c r="B2979" s="5" t="n"/>
      <c r="C2979" s="5" t="n"/>
      <c r="D2979" s="13" t="n"/>
      <c r="E2979" s="5" t="n"/>
      <c r="F2979" s="5" t="n"/>
      <c r="G2979" s="15" t="n"/>
      <c r="H2979" s="14" t="n"/>
      <c r="I2979" s="5" t="n"/>
      <c r="J2979" s="6">
        <f>IF(AND(B2979&amp;""="",F2979&amp;""=""),"",IFERROR(INDEX('المنتجات'!$B$5:$B$204,MATCH($F2979,'المنتجات'!$A$5:$A$204,0))&amp;"",""))</f>
        <v/>
      </c>
      <c r="K2979" s="18">
        <f>IF(AND(B2979&amp;""="",F2979&amp;""=""),"",IFERROR(INDEX('المنتجات'!$D$5:$D$204,MATCH($F2979,'المنتجات'!$A$5:$A$204,0))*G2979-H2979,0))</f>
        <v/>
      </c>
      <c r="L2979" s="18">
        <f>IF(AND(B2979&amp;""="",F2979&amp;""=""),"",IF(I2979="تم التسليم",IFERROR(INDEX('المحافظات'!$B$5:$B$44,MATCH($E2979,'المحافظات'!$A$5:$A$44,0)),0),0))</f>
        <v/>
      </c>
      <c r="M2979" s="18">
        <f>IF(AND(B2979&amp;""="",F2979&amp;""=""),"",IFERROR(INDEX('المنتجات'!$C$5:$C$204,MATCH($F2979,'المنتجات'!$A$5:$A$204,0))*G2979,0))</f>
        <v/>
      </c>
      <c r="N2979" s="18">
        <f>IF(AND(B2979&amp;""="",F2979&amp;""=""),"",IF(I2979="تم التسليم",IFERROR(INDEX('المحافظات'!$C$5:$C$44,MATCH($E2979,'المحافظات'!$A$5:$A$44,0)),0),IF(I2979="مرتجع",IFERROR(INDEX('المحافظات'!$D$5:$D$44,MATCH($E2979,'المحافظات'!$A$5:$A$44,0)),0),0)))</f>
        <v/>
      </c>
      <c r="O2979" s="18">
        <f>IF(AND(B2979&amp;""="",F2979&amp;""=""),"",IF(I2979="تم التسليم",K2979+L2979-M2979-N2979,IF(I2979="مرتجع",-N2979,IF(I2979="ملغي",0,""))))</f>
        <v/>
      </c>
      <c r="P2979" s="6">
        <f>IF(AND(B2979&amp;""="",F2979&amp;""=""),"",IF(NOT(ISNUMBER(MATCH(F2979,'المنتجات'!$A$5:$A$204,0))),"كود المنتج غير معروف",IF(NOT(ISNUMBER(MATCH(E2979,'المحافظات'!$A$5:$A$44,0))),"المنطقة غير معروفة",IF(K2979&lt;0,"الخصم أكبر من قيمة الطلب",IF(I2979&amp;""="","اكتب الحالة","")))))</f>
        <v/>
      </c>
    </row>
    <row r="2980">
      <c r="A2980" s="17" t="n"/>
      <c r="B2980" s="5" t="n"/>
      <c r="C2980" s="5" t="n"/>
      <c r="D2980" s="13" t="n"/>
      <c r="E2980" s="5" t="n"/>
      <c r="F2980" s="5" t="n"/>
      <c r="G2980" s="15" t="n"/>
      <c r="H2980" s="14" t="n"/>
      <c r="I2980" s="5" t="n"/>
      <c r="J2980" s="6">
        <f>IF(AND(B2980&amp;""="",F2980&amp;""=""),"",IFERROR(INDEX('المنتجات'!$B$5:$B$204,MATCH($F2980,'المنتجات'!$A$5:$A$204,0))&amp;"",""))</f>
        <v/>
      </c>
      <c r="K2980" s="18">
        <f>IF(AND(B2980&amp;""="",F2980&amp;""=""),"",IFERROR(INDEX('المنتجات'!$D$5:$D$204,MATCH($F2980,'المنتجات'!$A$5:$A$204,0))*G2980-H2980,0))</f>
        <v/>
      </c>
      <c r="L2980" s="18">
        <f>IF(AND(B2980&amp;""="",F2980&amp;""=""),"",IF(I2980="تم التسليم",IFERROR(INDEX('المحافظات'!$B$5:$B$44,MATCH($E2980,'المحافظات'!$A$5:$A$44,0)),0),0))</f>
        <v/>
      </c>
      <c r="M2980" s="18">
        <f>IF(AND(B2980&amp;""="",F2980&amp;""=""),"",IFERROR(INDEX('المنتجات'!$C$5:$C$204,MATCH($F2980,'المنتجات'!$A$5:$A$204,0))*G2980,0))</f>
        <v/>
      </c>
      <c r="N2980" s="18">
        <f>IF(AND(B2980&amp;""="",F2980&amp;""=""),"",IF(I2980="تم التسليم",IFERROR(INDEX('المحافظات'!$C$5:$C$44,MATCH($E2980,'المحافظات'!$A$5:$A$44,0)),0),IF(I2980="مرتجع",IFERROR(INDEX('المحافظات'!$D$5:$D$44,MATCH($E2980,'المحافظات'!$A$5:$A$44,0)),0),0)))</f>
        <v/>
      </c>
      <c r="O2980" s="18">
        <f>IF(AND(B2980&amp;""="",F2980&amp;""=""),"",IF(I2980="تم التسليم",K2980+L2980-M2980-N2980,IF(I2980="مرتجع",-N2980,IF(I2980="ملغي",0,""))))</f>
        <v/>
      </c>
      <c r="P2980" s="6">
        <f>IF(AND(B2980&amp;""="",F2980&amp;""=""),"",IF(NOT(ISNUMBER(MATCH(F2980,'المنتجات'!$A$5:$A$204,0))),"كود المنتج غير معروف",IF(NOT(ISNUMBER(MATCH(E2980,'المحافظات'!$A$5:$A$44,0))),"المنطقة غير معروفة",IF(K2980&lt;0,"الخصم أكبر من قيمة الطلب",IF(I2980&amp;""="","اكتب الحالة","")))))</f>
        <v/>
      </c>
    </row>
    <row r="2981">
      <c r="A2981" s="17" t="n"/>
      <c r="B2981" s="5" t="n"/>
      <c r="C2981" s="5" t="n"/>
      <c r="D2981" s="13" t="n"/>
      <c r="E2981" s="5" t="n"/>
      <c r="F2981" s="5" t="n"/>
      <c r="G2981" s="15" t="n"/>
      <c r="H2981" s="14" t="n"/>
      <c r="I2981" s="5" t="n"/>
      <c r="J2981" s="6">
        <f>IF(AND(B2981&amp;""="",F2981&amp;""=""),"",IFERROR(INDEX('المنتجات'!$B$5:$B$204,MATCH($F2981,'المنتجات'!$A$5:$A$204,0))&amp;"",""))</f>
        <v/>
      </c>
      <c r="K2981" s="18">
        <f>IF(AND(B2981&amp;""="",F2981&amp;""=""),"",IFERROR(INDEX('المنتجات'!$D$5:$D$204,MATCH($F2981,'المنتجات'!$A$5:$A$204,0))*G2981-H2981,0))</f>
        <v/>
      </c>
      <c r="L2981" s="18">
        <f>IF(AND(B2981&amp;""="",F2981&amp;""=""),"",IF(I2981="تم التسليم",IFERROR(INDEX('المحافظات'!$B$5:$B$44,MATCH($E2981,'المحافظات'!$A$5:$A$44,0)),0),0))</f>
        <v/>
      </c>
      <c r="M2981" s="18">
        <f>IF(AND(B2981&amp;""="",F2981&amp;""=""),"",IFERROR(INDEX('المنتجات'!$C$5:$C$204,MATCH($F2981,'المنتجات'!$A$5:$A$204,0))*G2981,0))</f>
        <v/>
      </c>
      <c r="N2981" s="18">
        <f>IF(AND(B2981&amp;""="",F2981&amp;""=""),"",IF(I2981="تم التسليم",IFERROR(INDEX('المحافظات'!$C$5:$C$44,MATCH($E2981,'المحافظات'!$A$5:$A$44,0)),0),IF(I2981="مرتجع",IFERROR(INDEX('المحافظات'!$D$5:$D$44,MATCH($E2981,'المحافظات'!$A$5:$A$44,0)),0),0)))</f>
        <v/>
      </c>
      <c r="O2981" s="18">
        <f>IF(AND(B2981&amp;""="",F2981&amp;""=""),"",IF(I2981="تم التسليم",K2981+L2981-M2981-N2981,IF(I2981="مرتجع",-N2981,IF(I2981="ملغي",0,""))))</f>
        <v/>
      </c>
      <c r="P2981" s="6">
        <f>IF(AND(B2981&amp;""="",F2981&amp;""=""),"",IF(NOT(ISNUMBER(MATCH(F2981,'المنتجات'!$A$5:$A$204,0))),"كود المنتج غير معروف",IF(NOT(ISNUMBER(MATCH(E2981,'المحافظات'!$A$5:$A$44,0))),"المنطقة غير معروفة",IF(K2981&lt;0,"الخصم أكبر من قيمة الطلب",IF(I2981&amp;""="","اكتب الحالة","")))))</f>
        <v/>
      </c>
    </row>
    <row r="2982">
      <c r="A2982" s="17" t="n"/>
      <c r="B2982" s="5" t="n"/>
      <c r="C2982" s="5" t="n"/>
      <c r="D2982" s="13" t="n"/>
      <c r="E2982" s="5" t="n"/>
      <c r="F2982" s="5" t="n"/>
      <c r="G2982" s="15" t="n"/>
      <c r="H2982" s="14" t="n"/>
      <c r="I2982" s="5" t="n"/>
      <c r="J2982" s="6">
        <f>IF(AND(B2982&amp;""="",F2982&amp;""=""),"",IFERROR(INDEX('المنتجات'!$B$5:$B$204,MATCH($F2982,'المنتجات'!$A$5:$A$204,0))&amp;"",""))</f>
        <v/>
      </c>
      <c r="K2982" s="18">
        <f>IF(AND(B2982&amp;""="",F2982&amp;""=""),"",IFERROR(INDEX('المنتجات'!$D$5:$D$204,MATCH($F2982,'المنتجات'!$A$5:$A$204,0))*G2982-H2982,0))</f>
        <v/>
      </c>
      <c r="L2982" s="18">
        <f>IF(AND(B2982&amp;""="",F2982&amp;""=""),"",IF(I2982="تم التسليم",IFERROR(INDEX('المحافظات'!$B$5:$B$44,MATCH($E2982,'المحافظات'!$A$5:$A$44,0)),0),0))</f>
        <v/>
      </c>
      <c r="M2982" s="18">
        <f>IF(AND(B2982&amp;""="",F2982&amp;""=""),"",IFERROR(INDEX('المنتجات'!$C$5:$C$204,MATCH($F2982,'المنتجات'!$A$5:$A$204,0))*G2982,0))</f>
        <v/>
      </c>
      <c r="N2982" s="18">
        <f>IF(AND(B2982&amp;""="",F2982&amp;""=""),"",IF(I2982="تم التسليم",IFERROR(INDEX('المحافظات'!$C$5:$C$44,MATCH($E2982,'المحافظات'!$A$5:$A$44,0)),0),IF(I2982="مرتجع",IFERROR(INDEX('المحافظات'!$D$5:$D$44,MATCH($E2982,'المحافظات'!$A$5:$A$44,0)),0),0)))</f>
        <v/>
      </c>
      <c r="O2982" s="18">
        <f>IF(AND(B2982&amp;""="",F2982&amp;""=""),"",IF(I2982="تم التسليم",K2982+L2982-M2982-N2982,IF(I2982="مرتجع",-N2982,IF(I2982="ملغي",0,""))))</f>
        <v/>
      </c>
      <c r="P2982" s="6">
        <f>IF(AND(B2982&amp;""="",F2982&amp;""=""),"",IF(NOT(ISNUMBER(MATCH(F2982,'المنتجات'!$A$5:$A$204,0))),"كود المنتج غير معروف",IF(NOT(ISNUMBER(MATCH(E2982,'المحافظات'!$A$5:$A$44,0))),"المنطقة غير معروفة",IF(K2982&lt;0,"الخصم أكبر من قيمة الطلب",IF(I2982&amp;""="","اكتب الحالة","")))))</f>
        <v/>
      </c>
    </row>
    <row r="2983">
      <c r="A2983" s="17" t="n"/>
      <c r="B2983" s="5" t="n"/>
      <c r="C2983" s="5" t="n"/>
      <c r="D2983" s="13" t="n"/>
      <c r="E2983" s="5" t="n"/>
      <c r="F2983" s="5" t="n"/>
      <c r="G2983" s="15" t="n"/>
      <c r="H2983" s="14" t="n"/>
      <c r="I2983" s="5" t="n"/>
      <c r="J2983" s="6">
        <f>IF(AND(B2983&amp;""="",F2983&amp;""=""),"",IFERROR(INDEX('المنتجات'!$B$5:$B$204,MATCH($F2983,'المنتجات'!$A$5:$A$204,0))&amp;"",""))</f>
        <v/>
      </c>
      <c r="K2983" s="18">
        <f>IF(AND(B2983&amp;""="",F2983&amp;""=""),"",IFERROR(INDEX('المنتجات'!$D$5:$D$204,MATCH($F2983,'المنتجات'!$A$5:$A$204,0))*G2983-H2983,0))</f>
        <v/>
      </c>
      <c r="L2983" s="18">
        <f>IF(AND(B2983&amp;""="",F2983&amp;""=""),"",IF(I2983="تم التسليم",IFERROR(INDEX('المحافظات'!$B$5:$B$44,MATCH($E2983,'المحافظات'!$A$5:$A$44,0)),0),0))</f>
        <v/>
      </c>
      <c r="M2983" s="18">
        <f>IF(AND(B2983&amp;""="",F2983&amp;""=""),"",IFERROR(INDEX('المنتجات'!$C$5:$C$204,MATCH($F2983,'المنتجات'!$A$5:$A$204,0))*G2983,0))</f>
        <v/>
      </c>
      <c r="N2983" s="18">
        <f>IF(AND(B2983&amp;""="",F2983&amp;""=""),"",IF(I2983="تم التسليم",IFERROR(INDEX('المحافظات'!$C$5:$C$44,MATCH($E2983,'المحافظات'!$A$5:$A$44,0)),0),IF(I2983="مرتجع",IFERROR(INDEX('المحافظات'!$D$5:$D$44,MATCH($E2983,'المحافظات'!$A$5:$A$44,0)),0),0)))</f>
        <v/>
      </c>
      <c r="O2983" s="18">
        <f>IF(AND(B2983&amp;""="",F2983&amp;""=""),"",IF(I2983="تم التسليم",K2983+L2983-M2983-N2983,IF(I2983="مرتجع",-N2983,IF(I2983="ملغي",0,""))))</f>
        <v/>
      </c>
      <c r="P2983" s="6">
        <f>IF(AND(B2983&amp;""="",F2983&amp;""=""),"",IF(NOT(ISNUMBER(MATCH(F2983,'المنتجات'!$A$5:$A$204,0))),"كود المنتج غير معروف",IF(NOT(ISNUMBER(MATCH(E2983,'المحافظات'!$A$5:$A$44,0))),"المنطقة غير معروفة",IF(K2983&lt;0,"الخصم أكبر من قيمة الطلب",IF(I2983&amp;""="","اكتب الحالة","")))))</f>
        <v/>
      </c>
    </row>
    <row r="2984">
      <c r="A2984" s="17" t="n"/>
      <c r="B2984" s="5" t="n"/>
      <c r="C2984" s="5" t="n"/>
      <c r="D2984" s="13" t="n"/>
      <c r="E2984" s="5" t="n"/>
      <c r="F2984" s="5" t="n"/>
      <c r="G2984" s="15" t="n"/>
      <c r="H2984" s="14" t="n"/>
      <c r="I2984" s="5" t="n"/>
      <c r="J2984" s="6">
        <f>IF(AND(B2984&amp;""="",F2984&amp;""=""),"",IFERROR(INDEX('المنتجات'!$B$5:$B$204,MATCH($F2984,'المنتجات'!$A$5:$A$204,0))&amp;"",""))</f>
        <v/>
      </c>
      <c r="K2984" s="18">
        <f>IF(AND(B2984&amp;""="",F2984&amp;""=""),"",IFERROR(INDEX('المنتجات'!$D$5:$D$204,MATCH($F2984,'المنتجات'!$A$5:$A$204,0))*G2984-H2984,0))</f>
        <v/>
      </c>
      <c r="L2984" s="18">
        <f>IF(AND(B2984&amp;""="",F2984&amp;""=""),"",IF(I2984="تم التسليم",IFERROR(INDEX('المحافظات'!$B$5:$B$44,MATCH($E2984,'المحافظات'!$A$5:$A$44,0)),0),0))</f>
        <v/>
      </c>
      <c r="M2984" s="18">
        <f>IF(AND(B2984&amp;""="",F2984&amp;""=""),"",IFERROR(INDEX('المنتجات'!$C$5:$C$204,MATCH($F2984,'المنتجات'!$A$5:$A$204,0))*G2984,0))</f>
        <v/>
      </c>
      <c r="N2984" s="18">
        <f>IF(AND(B2984&amp;""="",F2984&amp;""=""),"",IF(I2984="تم التسليم",IFERROR(INDEX('المحافظات'!$C$5:$C$44,MATCH($E2984,'المحافظات'!$A$5:$A$44,0)),0),IF(I2984="مرتجع",IFERROR(INDEX('المحافظات'!$D$5:$D$44,MATCH($E2984,'المحافظات'!$A$5:$A$44,0)),0),0)))</f>
        <v/>
      </c>
      <c r="O2984" s="18">
        <f>IF(AND(B2984&amp;""="",F2984&amp;""=""),"",IF(I2984="تم التسليم",K2984+L2984-M2984-N2984,IF(I2984="مرتجع",-N2984,IF(I2984="ملغي",0,""))))</f>
        <v/>
      </c>
      <c r="P2984" s="6">
        <f>IF(AND(B2984&amp;""="",F2984&amp;""=""),"",IF(NOT(ISNUMBER(MATCH(F2984,'المنتجات'!$A$5:$A$204,0))),"كود المنتج غير معروف",IF(NOT(ISNUMBER(MATCH(E2984,'المحافظات'!$A$5:$A$44,0))),"المنطقة غير معروفة",IF(K2984&lt;0,"الخصم أكبر من قيمة الطلب",IF(I2984&amp;""="","اكتب الحالة","")))))</f>
        <v/>
      </c>
    </row>
    <row r="2985">
      <c r="A2985" s="17" t="n"/>
      <c r="B2985" s="5" t="n"/>
      <c r="C2985" s="5" t="n"/>
      <c r="D2985" s="13" t="n"/>
      <c r="E2985" s="5" t="n"/>
      <c r="F2985" s="5" t="n"/>
      <c r="G2985" s="15" t="n"/>
      <c r="H2985" s="14" t="n"/>
      <c r="I2985" s="5" t="n"/>
      <c r="J2985" s="6">
        <f>IF(AND(B2985&amp;""="",F2985&amp;""=""),"",IFERROR(INDEX('المنتجات'!$B$5:$B$204,MATCH($F2985,'المنتجات'!$A$5:$A$204,0))&amp;"",""))</f>
        <v/>
      </c>
      <c r="K2985" s="18">
        <f>IF(AND(B2985&amp;""="",F2985&amp;""=""),"",IFERROR(INDEX('المنتجات'!$D$5:$D$204,MATCH($F2985,'المنتجات'!$A$5:$A$204,0))*G2985-H2985,0))</f>
        <v/>
      </c>
      <c r="L2985" s="18">
        <f>IF(AND(B2985&amp;""="",F2985&amp;""=""),"",IF(I2985="تم التسليم",IFERROR(INDEX('المحافظات'!$B$5:$B$44,MATCH($E2985,'المحافظات'!$A$5:$A$44,0)),0),0))</f>
        <v/>
      </c>
      <c r="M2985" s="18">
        <f>IF(AND(B2985&amp;""="",F2985&amp;""=""),"",IFERROR(INDEX('المنتجات'!$C$5:$C$204,MATCH($F2985,'المنتجات'!$A$5:$A$204,0))*G2985,0))</f>
        <v/>
      </c>
      <c r="N2985" s="18">
        <f>IF(AND(B2985&amp;""="",F2985&amp;""=""),"",IF(I2985="تم التسليم",IFERROR(INDEX('المحافظات'!$C$5:$C$44,MATCH($E2985,'المحافظات'!$A$5:$A$44,0)),0),IF(I2985="مرتجع",IFERROR(INDEX('المحافظات'!$D$5:$D$44,MATCH($E2985,'المحافظات'!$A$5:$A$44,0)),0),0)))</f>
        <v/>
      </c>
      <c r="O2985" s="18">
        <f>IF(AND(B2985&amp;""="",F2985&amp;""=""),"",IF(I2985="تم التسليم",K2985+L2985-M2985-N2985,IF(I2985="مرتجع",-N2985,IF(I2985="ملغي",0,""))))</f>
        <v/>
      </c>
      <c r="P2985" s="6">
        <f>IF(AND(B2985&amp;""="",F2985&amp;""=""),"",IF(NOT(ISNUMBER(MATCH(F2985,'المنتجات'!$A$5:$A$204,0))),"كود المنتج غير معروف",IF(NOT(ISNUMBER(MATCH(E2985,'المحافظات'!$A$5:$A$44,0))),"المنطقة غير معروفة",IF(K2985&lt;0,"الخصم أكبر من قيمة الطلب",IF(I2985&amp;""="","اكتب الحالة","")))))</f>
        <v/>
      </c>
    </row>
    <row r="2986">
      <c r="A2986" s="17" t="n"/>
      <c r="B2986" s="5" t="n"/>
      <c r="C2986" s="5" t="n"/>
      <c r="D2986" s="13" t="n"/>
      <c r="E2986" s="5" t="n"/>
      <c r="F2986" s="5" t="n"/>
      <c r="G2986" s="15" t="n"/>
      <c r="H2986" s="14" t="n"/>
      <c r="I2986" s="5" t="n"/>
      <c r="J2986" s="6">
        <f>IF(AND(B2986&amp;""="",F2986&amp;""=""),"",IFERROR(INDEX('المنتجات'!$B$5:$B$204,MATCH($F2986,'المنتجات'!$A$5:$A$204,0))&amp;"",""))</f>
        <v/>
      </c>
      <c r="K2986" s="18">
        <f>IF(AND(B2986&amp;""="",F2986&amp;""=""),"",IFERROR(INDEX('المنتجات'!$D$5:$D$204,MATCH($F2986,'المنتجات'!$A$5:$A$204,0))*G2986-H2986,0))</f>
        <v/>
      </c>
      <c r="L2986" s="18">
        <f>IF(AND(B2986&amp;""="",F2986&amp;""=""),"",IF(I2986="تم التسليم",IFERROR(INDEX('المحافظات'!$B$5:$B$44,MATCH($E2986,'المحافظات'!$A$5:$A$44,0)),0),0))</f>
        <v/>
      </c>
      <c r="M2986" s="18">
        <f>IF(AND(B2986&amp;""="",F2986&amp;""=""),"",IFERROR(INDEX('المنتجات'!$C$5:$C$204,MATCH($F2986,'المنتجات'!$A$5:$A$204,0))*G2986,0))</f>
        <v/>
      </c>
      <c r="N2986" s="18">
        <f>IF(AND(B2986&amp;""="",F2986&amp;""=""),"",IF(I2986="تم التسليم",IFERROR(INDEX('المحافظات'!$C$5:$C$44,MATCH($E2986,'المحافظات'!$A$5:$A$44,0)),0),IF(I2986="مرتجع",IFERROR(INDEX('المحافظات'!$D$5:$D$44,MATCH($E2986,'المحافظات'!$A$5:$A$44,0)),0),0)))</f>
        <v/>
      </c>
      <c r="O2986" s="18">
        <f>IF(AND(B2986&amp;""="",F2986&amp;""=""),"",IF(I2986="تم التسليم",K2986+L2986-M2986-N2986,IF(I2986="مرتجع",-N2986,IF(I2986="ملغي",0,""))))</f>
        <v/>
      </c>
      <c r="P2986" s="6">
        <f>IF(AND(B2986&amp;""="",F2986&amp;""=""),"",IF(NOT(ISNUMBER(MATCH(F2986,'المنتجات'!$A$5:$A$204,0))),"كود المنتج غير معروف",IF(NOT(ISNUMBER(MATCH(E2986,'المحافظات'!$A$5:$A$44,0))),"المنطقة غير معروفة",IF(K2986&lt;0,"الخصم أكبر من قيمة الطلب",IF(I2986&amp;""="","اكتب الحالة","")))))</f>
        <v/>
      </c>
    </row>
    <row r="2987">
      <c r="A2987" s="17" t="n"/>
      <c r="B2987" s="5" t="n"/>
      <c r="C2987" s="5" t="n"/>
      <c r="D2987" s="13" t="n"/>
      <c r="E2987" s="5" t="n"/>
      <c r="F2987" s="5" t="n"/>
      <c r="G2987" s="15" t="n"/>
      <c r="H2987" s="14" t="n"/>
      <c r="I2987" s="5" t="n"/>
      <c r="J2987" s="6">
        <f>IF(AND(B2987&amp;""="",F2987&amp;""=""),"",IFERROR(INDEX('المنتجات'!$B$5:$B$204,MATCH($F2987,'المنتجات'!$A$5:$A$204,0))&amp;"",""))</f>
        <v/>
      </c>
      <c r="K2987" s="18">
        <f>IF(AND(B2987&amp;""="",F2987&amp;""=""),"",IFERROR(INDEX('المنتجات'!$D$5:$D$204,MATCH($F2987,'المنتجات'!$A$5:$A$204,0))*G2987-H2987,0))</f>
        <v/>
      </c>
      <c r="L2987" s="18">
        <f>IF(AND(B2987&amp;""="",F2987&amp;""=""),"",IF(I2987="تم التسليم",IFERROR(INDEX('المحافظات'!$B$5:$B$44,MATCH($E2987,'المحافظات'!$A$5:$A$44,0)),0),0))</f>
        <v/>
      </c>
      <c r="M2987" s="18">
        <f>IF(AND(B2987&amp;""="",F2987&amp;""=""),"",IFERROR(INDEX('المنتجات'!$C$5:$C$204,MATCH($F2987,'المنتجات'!$A$5:$A$204,0))*G2987,0))</f>
        <v/>
      </c>
      <c r="N2987" s="18">
        <f>IF(AND(B2987&amp;""="",F2987&amp;""=""),"",IF(I2987="تم التسليم",IFERROR(INDEX('المحافظات'!$C$5:$C$44,MATCH($E2987,'المحافظات'!$A$5:$A$44,0)),0),IF(I2987="مرتجع",IFERROR(INDEX('المحافظات'!$D$5:$D$44,MATCH($E2987,'المحافظات'!$A$5:$A$44,0)),0),0)))</f>
        <v/>
      </c>
      <c r="O2987" s="18">
        <f>IF(AND(B2987&amp;""="",F2987&amp;""=""),"",IF(I2987="تم التسليم",K2987+L2987-M2987-N2987,IF(I2987="مرتجع",-N2987,IF(I2987="ملغي",0,""))))</f>
        <v/>
      </c>
      <c r="P2987" s="6">
        <f>IF(AND(B2987&amp;""="",F2987&amp;""=""),"",IF(NOT(ISNUMBER(MATCH(F2987,'المنتجات'!$A$5:$A$204,0))),"كود المنتج غير معروف",IF(NOT(ISNUMBER(MATCH(E2987,'المحافظات'!$A$5:$A$44,0))),"المنطقة غير معروفة",IF(K2987&lt;0,"الخصم أكبر من قيمة الطلب",IF(I2987&amp;""="","اكتب الحالة","")))))</f>
        <v/>
      </c>
    </row>
    <row r="2988">
      <c r="A2988" s="17" t="n"/>
      <c r="B2988" s="5" t="n"/>
      <c r="C2988" s="5" t="n"/>
      <c r="D2988" s="13" t="n"/>
      <c r="E2988" s="5" t="n"/>
      <c r="F2988" s="5" t="n"/>
      <c r="G2988" s="15" t="n"/>
      <c r="H2988" s="14" t="n"/>
      <c r="I2988" s="5" t="n"/>
      <c r="J2988" s="6">
        <f>IF(AND(B2988&amp;""="",F2988&amp;""=""),"",IFERROR(INDEX('المنتجات'!$B$5:$B$204,MATCH($F2988,'المنتجات'!$A$5:$A$204,0))&amp;"",""))</f>
        <v/>
      </c>
      <c r="K2988" s="18">
        <f>IF(AND(B2988&amp;""="",F2988&amp;""=""),"",IFERROR(INDEX('المنتجات'!$D$5:$D$204,MATCH($F2988,'المنتجات'!$A$5:$A$204,0))*G2988-H2988,0))</f>
        <v/>
      </c>
      <c r="L2988" s="18">
        <f>IF(AND(B2988&amp;""="",F2988&amp;""=""),"",IF(I2988="تم التسليم",IFERROR(INDEX('المحافظات'!$B$5:$B$44,MATCH($E2988,'المحافظات'!$A$5:$A$44,0)),0),0))</f>
        <v/>
      </c>
      <c r="M2988" s="18">
        <f>IF(AND(B2988&amp;""="",F2988&amp;""=""),"",IFERROR(INDEX('المنتجات'!$C$5:$C$204,MATCH($F2988,'المنتجات'!$A$5:$A$204,0))*G2988,0))</f>
        <v/>
      </c>
      <c r="N2988" s="18">
        <f>IF(AND(B2988&amp;""="",F2988&amp;""=""),"",IF(I2988="تم التسليم",IFERROR(INDEX('المحافظات'!$C$5:$C$44,MATCH($E2988,'المحافظات'!$A$5:$A$44,0)),0),IF(I2988="مرتجع",IFERROR(INDEX('المحافظات'!$D$5:$D$44,MATCH($E2988,'المحافظات'!$A$5:$A$44,0)),0),0)))</f>
        <v/>
      </c>
      <c r="O2988" s="18">
        <f>IF(AND(B2988&amp;""="",F2988&amp;""=""),"",IF(I2988="تم التسليم",K2988+L2988-M2988-N2988,IF(I2988="مرتجع",-N2988,IF(I2988="ملغي",0,""))))</f>
        <v/>
      </c>
      <c r="P2988" s="6">
        <f>IF(AND(B2988&amp;""="",F2988&amp;""=""),"",IF(NOT(ISNUMBER(MATCH(F2988,'المنتجات'!$A$5:$A$204,0))),"كود المنتج غير معروف",IF(NOT(ISNUMBER(MATCH(E2988,'المحافظات'!$A$5:$A$44,0))),"المنطقة غير معروفة",IF(K2988&lt;0,"الخصم أكبر من قيمة الطلب",IF(I2988&amp;""="","اكتب الحالة","")))))</f>
        <v/>
      </c>
    </row>
    <row r="2989">
      <c r="A2989" s="17" t="n"/>
      <c r="B2989" s="5" t="n"/>
      <c r="C2989" s="5" t="n"/>
      <c r="D2989" s="13" t="n"/>
      <c r="E2989" s="5" t="n"/>
      <c r="F2989" s="5" t="n"/>
      <c r="G2989" s="15" t="n"/>
      <c r="H2989" s="14" t="n"/>
      <c r="I2989" s="5" t="n"/>
      <c r="J2989" s="6">
        <f>IF(AND(B2989&amp;""="",F2989&amp;""=""),"",IFERROR(INDEX('المنتجات'!$B$5:$B$204,MATCH($F2989,'المنتجات'!$A$5:$A$204,0))&amp;"",""))</f>
        <v/>
      </c>
      <c r="K2989" s="18">
        <f>IF(AND(B2989&amp;""="",F2989&amp;""=""),"",IFERROR(INDEX('المنتجات'!$D$5:$D$204,MATCH($F2989,'المنتجات'!$A$5:$A$204,0))*G2989-H2989,0))</f>
        <v/>
      </c>
      <c r="L2989" s="18">
        <f>IF(AND(B2989&amp;""="",F2989&amp;""=""),"",IF(I2989="تم التسليم",IFERROR(INDEX('المحافظات'!$B$5:$B$44,MATCH($E2989,'المحافظات'!$A$5:$A$44,0)),0),0))</f>
        <v/>
      </c>
      <c r="M2989" s="18">
        <f>IF(AND(B2989&amp;""="",F2989&amp;""=""),"",IFERROR(INDEX('المنتجات'!$C$5:$C$204,MATCH($F2989,'المنتجات'!$A$5:$A$204,0))*G2989,0))</f>
        <v/>
      </c>
      <c r="N2989" s="18">
        <f>IF(AND(B2989&amp;""="",F2989&amp;""=""),"",IF(I2989="تم التسليم",IFERROR(INDEX('المحافظات'!$C$5:$C$44,MATCH($E2989,'المحافظات'!$A$5:$A$44,0)),0),IF(I2989="مرتجع",IFERROR(INDEX('المحافظات'!$D$5:$D$44,MATCH($E2989,'المحافظات'!$A$5:$A$44,0)),0),0)))</f>
        <v/>
      </c>
      <c r="O2989" s="18">
        <f>IF(AND(B2989&amp;""="",F2989&amp;""=""),"",IF(I2989="تم التسليم",K2989+L2989-M2989-N2989,IF(I2989="مرتجع",-N2989,IF(I2989="ملغي",0,""))))</f>
        <v/>
      </c>
      <c r="P2989" s="6">
        <f>IF(AND(B2989&amp;""="",F2989&amp;""=""),"",IF(NOT(ISNUMBER(MATCH(F2989,'المنتجات'!$A$5:$A$204,0))),"كود المنتج غير معروف",IF(NOT(ISNUMBER(MATCH(E2989,'المحافظات'!$A$5:$A$44,0))),"المنطقة غير معروفة",IF(K2989&lt;0,"الخصم أكبر من قيمة الطلب",IF(I2989&amp;""="","اكتب الحالة","")))))</f>
        <v/>
      </c>
    </row>
    <row r="2990">
      <c r="A2990" s="17" t="n"/>
      <c r="B2990" s="5" t="n"/>
      <c r="C2990" s="5" t="n"/>
      <c r="D2990" s="13" t="n"/>
      <c r="E2990" s="5" t="n"/>
      <c r="F2990" s="5" t="n"/>
      <c r="G2990" s="15" t="n"/>
      <c r="H2990" s="14" t="n"/>
      <c r="I2990" s="5" t="n"/>
      <c r="J2990" s="6">
        <f>IF(AND(B2990&amp;""="",F2990&amp;""=""),"",IFERROR(INDEX('المنتجات'!$B$5:$B$204,MATCH($F2990,'المنتجات'!$A$5:$A$204,0))&amp;"",""))</f>
        <v/>
      </c>
      <c r="K2990" s="18">
        <f>IF(AND(B2990&amp;""="",F2990&amp;""=""),"",IFERROR(INDEX('المنتجات'!$D$5:$D$204,MATCH($F2990,'المنتجات'!$A$5:$A$204,0))*G2990-H2990,0))</f>
        <v/>
      </c>
      <c r="L2990" s="18">
        <f>IF(AND(B2990&amp;""="",F2990&amp;""=""),"",IF(I2990="تم التسليم",IFERROR(INDEX('المحافظات'!$B$5:$B$44,MATCH($E2990,'المحافظات'!$A$5:$A$44,0)),0),0))</f>
        <v/>
      </c>
      <c r="M2990" s="18">
        <f>IF(AND(B2990&amp;""="",F2990&amp;""=""),"",IFERROR(INDEX('المنتجات'!$C$5:$C$204,MATCH($F2990,'المنتجات'!$A$5:$A$204,0))*G2990,0))</f>
        <v/>
      </c>
      <c r="N2990" s="18">
        <f>IF(AND(B2990&amp;""="",F2990&amp;""=""),"",IF(I2990="تم التسليم",IFERROR(INDEX('المحافظات'!$C$5:$C$44,MATCH($E2990,'المحافظات'!$A$5:$A$44,0)),0),IF(I2990="مرتجع",IFERROR(INDEX('المحافظات'!$D$5:$D$44,MATCH($E2990,'المحافظات'!$A$5:$A$44,0)),0),0)))</f>
        <v/>
      </c>
      <c r="O2990" s="18">
        <f>IF(AND(B2990&amp;""="",F2990&amp;""=""),"",IF(I2990="تم التسليم",K2990+L2990-M2990-N2990,IF(I2990="مرتجع",-N2990,IF(I2990="ملغي",0,""))))</f>
        <v/>
      </c>
      <c r="P2990" s="6">
        <f>IF(AND(B2990&amp;""="",F2990&amp;""=""),"",IF(NOT(ISNUMBER(MATCH(F2990,'المنتجات'!$A$5:$A$204,0))),"كود المنتج غير معروف",IF(NOT(ISNUMBER(MATCH(E2990,'المحافظات'!$A$5:$A$44,0))),"المنطقة غير معروفة",IF(K2990&lt;0,"الخصم أكبر من قيمة الطلب",IF(I2990&amp;""="","اكتب الحالة","")))))</f>
        <v/>
      </c>
    </row>
    <row r="2991">
      <c r="A2991" s="17" t="n"/>
      <c r="B2991" s="5" t="n"/>
      <c r="C2991" s="5" t="n"/>
      <c r="D2991" s="13" t="n"/>
      <c r="E2991" s="5" t="n"/>
      <c r="F2991" s="5" t="n"/>
      <c r="G2991" s="15" t="n"/>
      <c r="H2991" s="14" t="n"/>
      <c r="I2991" s="5" t="n"/>
      <c r="J2991" s="6">
        <f>IF(AND(B2991&amp;""="",F2991&amp;""=""),"",IFERROR(INDEX('المنتجات'!$B$5:$B$204,MATCH($F2991,'المنتجات'!$A$5:$A$204,0))&amp;"",""))</f>
        <v/>
      </c>
      <c r="K2991" s="18">
        <f>IF(AND(B2991&amp;""="",F2991&amp;""=""),"",IFERROR(INDEX('المنتجات'!$D$5:$D$204,MATCH($F2991,'المنتجات'!$A$5:$A$204,0))*G2991-H2991,0))</f>
        <v/>
      </c>
      <c r="L2991" s="18">
        <f>IF(AND(B2991&amp;""="",F2991&amp;""=""),"",IF(I2991="تم التسليم",IFERROR(INDEX('المحافظات'!$B$5:$B$44,MATCH($E2991,'المحافظات'!$A$5:$A$44,0)),0),0))</f>
        <v/>
      </c>
      <c r="M2991" s="18">
        <f>IF(AND(B2991&amp;""="",F2991&amp;""=""),"",IFERROR(INDEX('المنتجات'!$C$5:$C$204,MATCH($F2991,'المنتجات'!$A$5:$A$204,0))*G2991,0))</f>
        <v/>
      </c>
      <c r="N2991" s="18">
        <f>IF(AND(B2991&amp;""="",F2991&amp;""=""),"",IF(I2991="تم التسليم",IFERROR(INDEX('المحافظات'!$C$5:$C$44,MATCH($E2991,'المحافظات'!$A$5:$A$44,0)),0),IF(I2991="مرتجع",IFERROR(INDEX('المحافظات'!$D$5:$D$44,MATCH($E2991,'المحافظات'!$A$5:$A$44,0)),0),0)))</f>
        <v/>
      </c>
      <c r="O2991" s="18">
        <f>IF(AND(B2991&amp;""="",F2991&amp;""=""),"",IF(I2991="تم التسليم",K2991+L2991-M2991-N2991,IF(I2991="مرتجع",-N2991,IF(I2991="ملغي",0,""))))</f>
        <v/>
      </c>
      <c r="P2991" s="6">
        <f>IF(AND(B2991&amp;""="",F2991&amp;""=""),"",IF(NOT(ISNUMBER(MATCH(F2991,'المنتجات'!$A$5:$A$204,0))),"كود المنتج غير معروف",IF(NOT(ISNUMBER(MATCH(E2991,'المحافظات'!$A$5:$A$44,0))),"المنطقة غير معروفة",IF(K2991&lt;0,"الخصم أكبر من قيمة الطلب",IF(I2991&amp;""="","اكتب الحالة","")))))</f>
        <v/>
      </c>
    </row>
    <row r="2992">
      <c r="A2992" s="17" t="n"/>
      <c r="B2992" s="5" t="n"/>
      <c r="C2992" s="5" t="n"/>
      <c r="D2992" s="13" t="n"/>
      <c r="E2992" s="5" t="n"/>
      <c r="F2992" s="5" t="n"/>
      <c r="G2992" s="15" t="n"/>
      <c r="H2992" s="14" t="n"/>
      <c r="I2992" s="5" t="n"/>
      <c r="J2992" s="6">
        <f>IF(AND(B2992&amp;""="",F2992&amp;""=""),"",IFERROR(INDEX('المنتجات'!$B$5:$B$204,MATCH($F2992,'المنتجات'!$A$5:$A$204,0))&amp;"",""))</f>
        <v/>
      </c>
      <c r="K2992" s="18">
        <f>IF(AND(B2992&amp;""="",F2992&amp;""=""),"",IFERROR(INDEX('المنتجات'!$D$5:$D$204,MATCH($F2992,'المنتجات'!$A$5:$A$204,0))*G2992-H2992,0))</f>
        <v/>
      </c>
      <c r="L2992" s="18">
        <f>IF(AND(B2992&amp;""="",F2992&amp;""=""),"",IF(I2992="تم التسليم",IFERROR(INDEX('المحافظات'!$B$5:$B$44,MATCH($E2992,'المحافظات'!$A$5:$A$44,0)),0),0))</f>
        <v/>
      </c>
      <c r="M2992" s="18">
        <f>IF(AND(B2992&amp;""="",F2992&amp;""=""),"",IFERROR(INDEX('المنتجات'!$C$5:$C$204,MATCH($F2992,'المنتجات'!$A$5:$A$204,0))*G2992,0))</f>
        <v/>
      </c>
      <c r="N2992" s="18">
        <f>IF(AND(B2992&amp;""="",F2992&amp;""=""),"",IF(I2992="تم التسليم",IFERROR(INDEX('المحافظات'!$C$5:$C$44,MATCH($E2992,'المحافظات'!$A$5:$A$44,0)),0),IF(I2992="مرتجع",IFERROR(INDEX('المحافظات'!$D$5:$D$44,MATCH($E2992,'المحافظات'!$A$5:$A$44,0)),0),0)))</f>
        <v/>
      </c>
      <c r="O2992" s="18">
        <f>IF(AND(B2992&amp;""="",F2992&amp;""=""),"",IF(I2992="تم التسليم",K2992+L2992-M2992-N2992,IF(I2992="مرتجع",-N2992,IF(I2992="ملغي",0,""))))</f>
        <v/>
      </c>
      <c r="P2992" s="6">
        <f>IF(AND(B2992&amp;""="",F2992&amp;""=""),"",IF(NOT(ISNUMBER(MATCH(F2992,'المنتجات'!$A$5:$A$204,0))),"كود المنتج غير معروف",IF(NOT(ISNUMBER(MATCH(E2992,'المحافظات'!$A$5:$A$44,0))),"المنطقة غير معروفة",IF(K2992&lt;0,"الخصم أكبر من قيمة الطلب",IF(I2992&amp;""="","اكتب الحالة","")))))</f>
        <v/>
      </c>
    </row>
    <row r="2993">
      <c r="A2993" s="17" t="n"/>
      <c r="B2993" s="5" t="n"/>
      <c r="C2993" s="5" t="n"/>
      <c r="D2993" s="13" t="n"/>
      <c r="E2993" s="5" t="n"/>
      <c r="F2993" s="5" t="n"/>
      <c r="G2993" s="15" t="n"/>
      <c r="H2993" s="14" t="n"/>
      <c r="I2993" s="5" t="n"/>
      <c r="J2993" s="6">
        <f>IF(AND(B2993&amp;""="",F2993&amp;""=""),"",IFERROR(INDEX('المنتجات'!$B$5:$B$204,MATCH($F2993,'المنتجات'!$A$5:$A$204,0))&amp;"",""))</f>
        <v/>
      </c>
      <c r="K2993" s="18">
        <f>IF(AND(B2993&amp;""="",F2993&amp;""=""),"",IFERROR(INDEX('المنتجات'!$D$5:$D$204,MATCH($F2993,'المنتجات'!$A$5:$A$204,0))*G2993-H2993,0))</f>
        <v/>
      </c>
      <c r="L2993" s="18">
        <f>IF(AND(B2993&amp;""="",F2993&amp;""=""),"",IF(I2993="تم التسليم",IFERROR(INDEX('المحافظات'!$B$5:$B$44,MATCH($E2993,'المحافظات'!$A$5:$A$44,0)),0),0))</f>
        <v/>
      </c>
      <c r="M2993" s="18">
        <f>IF(AND(B2993&amp;""="",F2993&amp;""=""),"",IFERROR(INDEX('المنتجات'!$C$5:$C$204,MATCH($F2993,'المنتجات'!$A$5:$A$204,0))*G2993,0))</f>
        <v/>
      </c>
      <c r="N2993" s="18">
        <f>IF(AND(B2993&amp;""="",F2993&amp;""=""),"",IF(I2993="تم التسليم",IFERROR(INDEX('المحافظات'!$C$5:$C$44,MATCH($E2993,'المحافظات'!$A$5:$A$44,0)),0),IF(I2993="مرتجع",IFERROR(INDEX('المحافظات'!$D$5:$D$44,MATCH($E2993,'المحافظات'!$A$5:$A$44,0)),0),0)))</f>
        <v/>
      </c>
      <c r="O2993" s="18">
        <f>IF(AND(B2993&amp;""="",F2993&amp;""=""),"",IF(I2993="تم التسليم",K2993+L2993-M2993-N2993,IF(I2993="مرتجع",-N2993,IF(I2993="ملغي",0,""))))</f>
        <v/>
      </c>
      <c r="P2993" s="6">
        <f>IF(AND(B2993&amp;""="",F2993&amp;""=""),"",IF(NOT(ISNUMBER(MATCH(F2993,'المنتجات'!$A$5:$A$204,0))),"كود المنتج غير معروف",IF(NOT(ISNUMBER(MATCH(E2993,'المحافظات'!$A$5:$A$44,0))),"المنطقة غير معروفة",IF(K2993&lt;0,"الخصم أكبر من قيمة الطلب",IF(I2993&amp;""="","اكتب الحالة","")))))</f>
        <v/>
      </c>
    </row>
    <row r="2994">
      <c r="A2994" s="17" t="n"/>
      <c r="B2994" s="5" t="n"/>
      <c r="C2994" s="5" t="n"/>
      <c r="D2994" s="13" t="n"/>
      <c r="E2994" s="5" t="n"/>
      <c r="F2994" s="5" t="n"/>
      <c r="G2994" s="15" t="n"/>
      <c r="H2994" s="14" t="n"/>
      <c r="I2994" s="5" t="n"/>
      <c r="J2994" s="6">
        <f>IF(AND(B2994&amp;""="",F2994&amp;""=""),"",IFERROR(INDEX('المنتجات'!$B$5:$B$204,MATCH($F2994,'المنتجات'!$A$5:$A$204,0))&amp;"",""))</f>
        <v/>
      </c>
      <c r="K2994" s="18">
        <f>IF(AND(B2994&amp;""="",F2994&amp;""=""),"",IFERROR(INDEX('المنتجات'!$D$5:$D$204,MATCH($F2994,'المنتجات'!$A$5:$A$204,0))*G2994-H2994,0))</f>
        <v/>
      </c>
      <c r="L2994" s="18">
        <f>IF(AND(B2994&amp;""="",F2994&amp;""=""),"",IF(I2994="تم التسليم",IFERROR(INDEX('المحافظات'!$B$5:$B$44,MATCH($E2994,'المحافظات'!$A$5:$A$44,0)),0),0))</f>
        <v/>
      </c>
      <c r="M2994" s="18">
        <f>IF(AND(B2994&amp;""="",F2994&amp;""=""),"",IFERROR(INDEX('المنتجات'!$C$5:$C$204,MATCH($F2994,'المنتجات'!$A$5:$A$204,0))*G2994,0))</f>
        <v/>
      </c>
      <c r="N2994" s="18">
        <f>IF(AND(B2994&amp;""="",F2994&amp;""=""),"",IF(I2994="تم التسليم",IFERROR(INDEX('المحافظات'!$C$5:$C$44,MATCH($E2994,'المحافظات'!$A$5:$A$44,0)),0),IF(I2994="مرتجع",IFERROR(INDEX('المحافظات'!$D$5:$D$44,MATCH($E2994,'المحافظات'!$A$5:$A$44,0)),0),0)))</f>
        <v/>
      </c>
      <c r="O2994" s="18">
        <f>IF(AND(B2994&amp;""="",F2994&amp;""=""),"",IF(I2994="تم التسليم",K2994+L2994-M2994-N2994,IF(I2994="مرتجع",-N2994,IF(I2994="ملغي",0,""))))</f>
        <v/>
      </c>
      <c r="P2994" s="6">
        <f>IF(AND(B2994&amp;""="",F2994&amp;""=""),"",IF(NOT(ISNUMBER(MATCH(F2994,'المنتجات'!$A$5:$A$204,0))),"كود المنتج غير معروف",IF(NOT(ISNUMBER(MATCH(E2994,'المحافظات'!$A$5:$A$44,0))),"المنطقة غير معروفة",IF(K2994&lt;0,"الخصم أكبر من قيمة الطلب",IF(I2994&amp;""="","اكتب الحالة","")))))</f>
        <v/>
      </c>
    </row>
    <row r="2995">
      <c r="A2995" s="17" t="n"/>
      <c r="B2995" s="5" t="n"/>
      <c r="C2995" s="5" t="n"/>
      <c r="D2995" s="13" t="n"/>
      <c r="E2995" s="5" t="n"/>
      <c r="F2995" s="5" t="n"/>
      <c r="G2995" s="15" t="n"/>
      <c r="H2995" s="14" t="n"/>
      <c r="I2995" s="5" t="n"/>
      <c r="J2995" s="6">
        <f>IF(AND(B2995&amp;""="",F2995&amp;""=""),"",IFERROR(INDEX('المنتجات'!$B$5:$B$204,MATCH($F2995,'المنتجات'!$A$5:$A$204,0))&amp;"",""))</f>
        <v/>
      </c>
      <c r="K2995" s="18">
        <f>IF(AND(B2995&amp;""="",F2995&amp;""=""),"",IFERROR(INDEX('المنتجات'!$D$5:$D$204,MATCH($F2995,'المنتجات'!$A$5:$A$204,0))*G2995-H2995,0))</f>
        <v/>
      </c>
      <c r="L2995" s="18">
        <f>IF(AND(B2995&amp;""="",F2995&amp;""=""),"",IF(I2995="تم التسليم",IFERROR(INDEX('المحافظات'!$B$5:$B$44,MATCH($E2995,'المحافظات'!$A$5:$A$44,0)),0),0))</f>
        <v/>
      </c>
      <c r="M2995" s="18">
        <f>IF(AND(B2995&amp;""="",F2995&amp;""=""),"",IFERROR(INDEX('المنتجات'!$C$5:$C$204,MATCH($F2995,'المنتجات'!$A$5:$A$204,0))*G2995,0))</f>
        <v/>
      </c>
      <c r="N2995" s="18">
        <f>IF(AND(B2995&amp;""="",F2995&amp;""=""),"",IF(I2995="تم التسليم",IFERROR(INDEX('المحافظات'!$C$5:$C$44,MATCH($E2995,'المحافظات'!$A$5:$A$44,0)),0),IF(I2995="مرتجع",IFERROR(INDEX('المحافظات'!$D$5:$D$44,MATCH($E2995,'المحافظات'!$A$5:$A$44,0)),0),0)))</f>
        <v/>
      </c>
      <c r="O2995" s="18">
        <f>IF(AND(B2995&amp;""="",F2995&amp;""=""),"",IF(I2995="تم التسليم",K2995+L2995-M2995-N2995,IF(I2995="مرتجع",-N2995,IF(I2995="ملغي",0,""))))</f>
        <v/>
      </c>
      <c r="P2995" s="6">
        <f>IF(AND(B2995&amp;""="",F2995&amp;""=""),"",IF(NOT(ISNUMBER(MATCH(F2995,'المنتجات'!$A$5:$A$204,0))),"كود المنتج غير معروف",IF(NOT(ISNUMBER(MATCH(E2995,'المحافظات'!$A$5:$A$44,0))),"المنطقة غير معروفة",IF(K2995&lt;0,"الخصم أكبر من قيمة الطلب",IF(I2995&amp;""="","اكتب الحالة","")))))</f>
        <v/>
      </c>
    </row>
    <row r="2996">
      <c r="A2996" s="17" t="n"/>
      <c r="B2996" s="5" t="n"/>
      <c r="C2996" s="5" t="n"/>
      <c r="D2996" s="13" t="n"/>
      <c r="E2996" s="5" t="n"/>
      <c r="F2996" s="5" t="n"/>
      <c r="G2996" s="15" t="n"/>
      <c r="H2996" s="14" t="n"/>
      <c r="I2996" s="5" t="n"/>
      <c r="J2996" s="6">
        <f>IF(AND(B2996&amp;""="",F2996&amp;""=""),"",IFERROR(INDEX('المنتجات'!$B$5:$B$204,MATCH($F2996,'المنتجات'!$A$5:$A$204,0))&amp;"",""))</f>
        <v/>
      </c>
      <c r="K2996" s="18">
        <f>IF(AND(B2996&amp;""="",F2996&amp;""=""),"",IFERROR(INDEX('المنتجات'!$D$5:$D$204,MATCH($F2996,'المنتجات'!$A$5:$A$204,0))*G2996-H2996,0))</f>
        <v/>
      </c>
      <c r="L2996" s="18">
        <f>IF(AND(B2996&amp;""="",F2996&amp;""=""),"",IF(I2996="تم التسليم",IFERROR(INDEX('المحافظات'!$B$5:$B$44,MATCH($E2996,'المحافظات'!$A$5:$A$44,0)),0),0))</f>
        <v/>
      </c>
      <c r="M2996" s="18">
        <f>IF(AND(B2996&amp;""="",F2996&amp;""=""),"",IFERROR(INDEX('المنتجات'!$C$5:$C$204,MATCH($F2996,'المنتجات'!$A$5:$A$204,0))*G2996,0))</f>
        <v/>
      </c>
      <c r="N2996" s="18">
        <f>IF(AND(B2996&amp;""="",F2996&amp;""=""),"",IF(I2996="تم التسليم",IFERROR(INDEX('المحافظات'!$C$5:$C$44,MATCH($E2996,'المحافظات'!$A$5:$A$44,0)),0),IF(I2996="مرتجع",IFERROR(INDEX('المحافظات'!$D$5:$D$44,MATCH($E2996,'المحافظات'!$A$5:$A$44,0)),0),0)))</f>
        <v/>
      </c>
      <c r="O2996" s="18">
        <f>IF(AND(B2996&amp;""="",F2996&amp;""=""),"",IF(I2996="تم التسليم",K2996+L2996-M2996-N2996,IF(I2996="مرتجع",-N2996,IF(I2996="ملغي",0,""))))</f>
        <v/>
      </c>
      <c r="P2996" s="6">
        <f>IF(AND(B2996&amp;""="",F2996&amp;""=""),"",IF(NOT(ISNUMBER(MATCH(F2996,'المنتجات'!$A$5:$A$204,0))),"كود المنتج غير معروف",IF(NOT(ISNUMBER(MATCH(E2996,'المحافظات'!$A$5:$A$44,0))),"المنطقة غير معروفة",IF(K2996&lt;0,"الخصم أكبر من قيمة الطلب",IF(I2996&amp;""="","اكتب الحالة","")))))</f>
        <v/>
      </c>
    </row>
    <row r="2997">
      <c r="A2997" s="17" t="n"/>
      <c r="B2997" s="5" t="n"/>
      <c r="C2997" s="5" t="n"/>
      <c r="D2997" s="13" t="n"/>
      <c r="E2997" s="5" t="n"/>
      <c r="F2997" s="5" t="n"/>
      <c r="G2997" s="15" t="n"/>
      <c r="H2997" s="14" t="n"/>
      <c r="I2997" s="5" t="n"/>
      <c r="J2997" s="6">
        <f>IF(AND(B2997&amp;""="",F2997&amp;""=""),"",IFERROR(INDEX('المنتجات'!$B$5:$B$204,MATCH($F2997,'المنتجات'!$A$5:$A$204,0))&amp;"",""))</f>
        <v/>
      </c>
      <c r="K2997" s="18">
        <f>IF(AND(B2997&amp;""="",F2997&amp;""=""),"",IFERROR(INDEX('المنتجات'!$D$5:$D$204,MATCH($F2997,'المنتجات'!$A$5:$A$204,0))*G2997-H2997,0))</f>
        <v/>
      </c>
      <c r="L2997" s="18">
        <f>IF(AND(B2997&amp;""="",F2997&amp;""=""),"",IF(I2997="تم التسليم",IFERROR(INDEX('المحافظات'!$B$5:$B$44,MATCH($E2997,'المحافظات'!$A$5:$A$44,0)),0),0))</f>
        <v/>
      </c>
      <c r="M2997" s="18">
        <f>IF(AND(B2997&amp;""="",F2997&amp;""=""),"",IFERROR(INDEX('المنتجات'!$C$5:$C$204,MATCH($F2997,'المنتجات'!$A$5:$A$204,0))*G2997,0))</f>
        <v/>
      </c>
      <c r="N2997" s="18">
        <f>IF(AND(B2997&amp;""="",F2997&amp;""=""),"",IF(I2997="تم التسليم",IFERROR(INDEX('المحافظات'!$C$5:$C$44,MATCH($E2997,'المحافظات'!$A$5:$A$44,0)),0),IF(I2997="مرتجع",IFERROR(INDEX('المحافظات'!$D$5:$D$44,MATCH($E2997,'المحافظات'!$A$5:$A$44,0)),0),0)))</f>
        <v/>
      </c>
      <c r="O2997" s="18">
        <f>IF(AND(B2997&amp;""="",F2997&amp;""=""),"",IF(I2997="تم التسليم",K2997+L2997-M2997-N2997,IF(I2997="مرتجع",-N2997,IF(I2997="ملغي",0,""))))</f>
        <v/>
      </c>
      <c r="P2997" s="6">
        <f>IF(AND(B2997&amp;""="",F2997&amp;""=""),"",IF(NOT(ISNUMBER(MATCH(F2997,'المنتجات'!$A$5:$A$204,0))),"كود المنتج غير معروف",IF(NOT(ISNUMBER(MATCH(E2997,'المحافظات'!$A$5:$A$44,0))),"المنطقة غير معروفة",IF(K2997&lt;0,"الخصم أكبر من قيمة الطلب",IF(I2997&amp;""="","اكتب الحالة","")))))</f>
        <v/>
      </c>
    </row>
    <row r="2998">
      <c r="A2998" s="17" t="n"/>
      <c r="B2998" s="5" t="n"/>
      <c r="C2998" s="5" t="n"/>
      <c r="D2998" s="13" t="n"/>
      <c r="E2998" s="5" t="n"/>
      <c r="F2998" s="5" t="n"/>
      <c r="G2998" s="15" t="n"/>
      <c r="H2998" s="14" t="n"/>
      <c r="I2998" s="5" t="n"/>
      <c r="J2998" s="6">
        <f>IF(AND(B2998&amp;""="",F2998&amp;""=""),"",IFERROR(INDEX('المنتجات'!$B$5:$B$204,MATCH($F2998,'المنتجات'!$A$5:$A$204,0))&amp;"",""))</f>
        <v/>
      </c>
      <c r="K2998" s="18">
        <f>IF(AND(B2998&amp;""="",F2998&amp;""=""),"",IFERROR(INDEX('المنتجات'!$D$5:$D$204,MATCH($F2998,'المنتجات'!$A$5:$A$204,0))*G2998-H2998,0))</f>
        <v/>
      </c>
      <c r="L2998" s="18">
        <f>IF(AND(B2998&amp;""="",F2998&amp;""=""),"",IF(I2998="تم التسليم",IFERROR(INDEX('المحافظات'!$B$5:$B$44,MATCH($E2998,'المحافظات'!$A$5:$A$44,0)),0),0))</f>
        <v/>
      </c>
      <c r="M2998" s="18">
        <f>IF(AND(B2998&amp;""="",F2998&amp;""=""),"",IFERROR(INDEX('المنتجات'!$C$5:$C$204,MATCH($F2998,'المنتجات'!$A$5:$A$204,0))*G2998,0))</f>
        <v/>
      </c>
      <c r="N2998" s="18">
        <f>IF(AND(B2998&amp;""="",F2998&amp;""=""),"",IF(I2998="تم التسليم",IFERROR(INDEX('المحافظات'!$C$5:$C$44,MATCH($E2998,'المحافظات'!$A$5:$A$44,0)),0),IF(I2998="مرتجع",IFERROR(INDEX('المحافظات'!$D$5:$D$44,MATCH($E2998,'المحافظات'!$A$5:$A$44,0)),0),0)))</f>
        <v/>
      </c>
      <c r="O2998" s="18">
        <f>IF(AND(B2998&amp;""="",F2998&amp;""=""),"",IF(I2998="تم التسليم",K2998+L2998-M2998-N2998,IF(I2998="مرتجع",-N2998,IF(I2998="ملغي",0,""))))</f>
        <v/>
      </c>
      <c r="P2998" s="6">
        <f>IF(AND(B2998&amp;""="",F2998&amp;""=""),"",IF(NOT(ISNUMBER(MATCH(F2998,'المنتجات'!$A$5:$A$204,0))),"كود المنتج غير معروف",IF(NOT(ISNUMBER(MATCH(E2998,'المحافظات'!$A$5:$A$44,0))),"المنطقة غير معروفة",IF(K2998&lt;0,"الخصم أكبر من قيمة الطلب",IF(I2998&amp;""="","اكتب الحالة","")))))</f>
        <v/>
      </c>
    </row>
    <row r="2999">
      <c r="A2999" s="17" t="n"/>
      <c r="B2999" s="5" t="n"/>
      <c r="C2999" s="5" t="n"/>
      <c r="D2999" s="13" t="n"/>
      <c r="E2999" s="5" t="n"/>
      <c r="F2999" s="5" t="n"/>
      <c r="G2999" s="15" t="n"/>
      <c r="H2999" s="14" t="n"/>
      <c r="I2999" s="5" t="n"/>
      <c r="J2999" s="6">
        <f>IF(AND(B2999&amp;""="",F2999&amp;""=""),"",IFERROR(INDEX('المنتجات'!$B$5:$B$204,MATCH($F2999,'المنتجات'!$A$5:$A$204,0))&amp;"",""))</f>
        <v/>
      </c>
      <c r="K2999" s="18">
        <f>IF(AND(B2999&amp;""="",F2999&amp;""=""),"",IFERROR(INDEX('المنتجات'!$D$5:$D$204,MATCH($F2999,'المنتجات'!$A$5:$A$204,0))*G2999-H2999,0))</f>
        <v/>
      </c>
      <c r="L2999" s="18">
        <f>IF(AND(B2999&amp;""="",F2999&amp;""=""),"",IF(I2999="تم التسليم",IFERROR(INDEX('المحافظات'!$B$5:$B$44,MATCH($E2999,'المحافظات'!$A$5:$A$44,0)),0),0))</f>
        <v/>
      </c>
      <c r="M2999" s="18">
        <f>IF(AND(B2999&amp;""="",F2999&amp;""=""),"",IFERROR(INDEX('المنتجات'!$C$5:$C$204,MATCH($F2999,'المنتجات'!$A$5:$A$204,0))*G2999,0))</f>
        <v/>
      </c>
      <c r="N2999" s="18">
        <f>IF(AND(B2999&amp;""="",F2999&amp;""=""),"",IF(I2999="تم التسليم",IFERROR(INDEX('المحافظات'!$C$5:$C$44,MATCH($E2999,'المحافظات'!$A$5:$A$44,0)),0),IF(I2999="مرتجع",IFERROR(INDEX('المحافظات'!$D$5:$D$44,MATCH($E2999,'المحافظات'!$A$5:$A$44,0)),0),0)))</f>
        <v/>
      </c>
      <c r="O2999" s="18">
        <f>IF(AND(B2999&amp;""="",F2999&amp;""=""),"",IF(I2999="تم التسليم",K2999+L2999-M2999-N2999,IF(I2999="مرتجع",-N2999,IF(I2999="ملغي",0,""))))</f>
        <v/>
      </c>
      <c r="P2999" s="6">
        <f>IF(AND(B2999&amp;""="",F2999&amp;""=""),"",IF(NOT(ISNUMBER(MATCH(F2999,'المنتجات'!$A$5:$A$204,0))),"كود المنتج غير معروف",IF(NOT(ISNUMBER(MATCH(E2999,'المحافظات'!$A$5:$A$44,0))),"المنطقة غير معروفة",IF(K2999&lt;0,"الخصم أكبر من قيمة الطلب",IF(I2999&amp;""="","اكتب الحالة","")))))</f>
        <v/>
      </c>
    </row>
    <row r="3000">
      <c r="A3000" s="17" t="n"/>
      <c r="B3000" s="5" t="n"/>
      <c r="C3000" s="5" t="n"/>
      <c r="D3000" s="13" t="n"/>
      <c r="E3000" s="5" t="n"/>
      <c r="F3000" s="5" t="n"/>
      <c r="G3000" s="15" t="n"/>
      <c r="H3000" s="14" t="n"/>
      <c r="I3000" s="5" t="n"/>
      <c r="J3000" s="6">
        <f>IF(AND(B3000&amp;""="",F3000&amp;""=""),"",IFERROR(INDEX('المنتجات'!$B$5:$B$204,MATCH($F3000,'المنتجات'!$A$5:$A$204,0))&amp;"",""))</f>
        <v/>
      </c>
      <c r="K3000" s="18">
        <f>IF(AND(B3000&amp;""="",F3000&amp;""=""),"",IFERROR(INDEX('المنتجات'!$D$5:$D$204,MATCH($F3000,'المنتجات'!$A$5:$A$204,0))*G3000-H3000,0))</f>
        <v/>
      </c>
      <c r="L3000" s="18">
        <f>IF(AND(B3000&amp;""="",F3000&amp;""=""),"",IF(I3000="تم التسليم",IFERROR(INDEX('المحافظات'!$B$5:$B$44,MATCH($E3000,'المحافظات'!$A$5:$A$44,0)),0),0))</f>
        <v/>
      </c>
      <c r="M3000" s="18">
        <f>IF(AND(B3000&amp;""="",F3000&amp;""=""),"",IFERROR(INDEX('المنتجات'!$C$5:$C$204,MATCH($F3000,'المنتجات'!$A$5:$A$204,0))*G3000,0))</f>
        <v/>
      </c>
      <c r="N3000" s="18">
        <f>IF(AND(B3000&amp;""="",F3000&amp;""=""),"",IF(I3000="تم التسليم",IFERROR(INDEX('المحافظات'!$C$5:$C$44,MATCH($E3000,'المحافظات'!$A$5:$A$44,0)),0),IF(I3000="مرتجع",IFERROR(INDEX('المحافظات'!$D$5:$D$44,MATCH($E3000,'المحافظات'!$A$5:$A$44,0)),0),0)))</f>
        <v/>
      </c>
      <c r="O3000" s="18">
        <f>IF(AND(B3000&amp;""="",F3000&amp;""=""),"",IF(I3000="تم التسليم",K3000+L3000-M3000-N3000,IF(I3000="مرتجع",-N3000,IF(I3000="ملغي",0,""))))</f>
        <v/>
      </c>
      <c r="P3000" s="6">
        <f>IF(AND(B3000&amp;""="",F3000&amp;""=""),"",IF(NOT(ISNUMBER(MATCH(F3000,'المنتجات'!$A$5:$A$204,0))),"كود المنتج غير معروف",IF(NOT(ISNUMBER(MATCH(E3000,'المحافظات'!$A$5:$A$44,0))),"المنطقة غير معروفة",IF(K3000&lt;0,"الخصم أكبر من قيمة الطلب",IF(I3000&amp;""="","اكتب الحالة","")))))</f>
        <v/>
      </c>
    </row>
    <row r="3001">
      <c r="A3001" s="17" t="n"/>
      <c r="B3001" s="5" t="n"/>
      <c r="C3001" s="5" t="n"/>
      <c r="D3001" s="13" t="n"/>
      <c r="E3001" s="5" t="n"/>
      <c r="F3001" s="5" t="n"/>
      <c r="G3001" s="15" t="n"/>
      <c r="H3001" s="14" t="n"/>
      <c r="I3001" s="5" t="n"/>
      <c r="J3001" s="6">
        <f>IF(AND(B3001&amp;""="",F3001&amp;""=""),"",IFERROR(INDEX('المنتجات'!$B$5:$B$204,MATCH($F3001,'المنتجات'!$A$5:$A$204,0))&amp;"",""))</f>
        <v/>
      </c>
      <c r="K3001" s="18">
        <f>IF(AND(B3001&amp;""="",F3001&amp;""=""),"",IFERROR(INDEX('المنتجات'!$D$5:$D$204,MATCH($F3001,'المنتجات'!$A$5:$A$204,0))*G3001-H3001,0))</f>
        <v/>
      </c>
      <c r="L3001" s="18">
        <f>IF(AND(B3001&amp;""="",F3001&amp;""=""),"",IF(I3001="تم التسليم",IFERROR(INDEX('المحافظات'!$B$5:$B$44,MATCH($E3001,'المحافظات'!$A$5:$A$44,0)),0),0))</f>
        <v/>
      </c>
      <c r="M3001" s="18">
        <f>IF(AND(B3001&amp;""="",F3001&amp;""=""),"",IFERROR(INDEX('المنتجات'!$C$5:$C$204,MATCH($F3001,'المنتجات'!$A$5:$A$204,0))*G3001,0))</f>
        <v/>
      </c>
      <c r="N3001" s="18">
        <f>IF(AND(B3001&amp;""="",F3001&amp;""=""),"",IF(I3001="تم التسليم",IFERROR(INDEX('المحافظات'!$C$5:$C$44,MATCH($E3001,'المحافظات'!$A$5:$A$44,0)),0),IF(I3001="مرتجع",IFERROR(INDEX('المحافظات'!$D$5:$D$44,MATCH($E3001,'المحافظات'!$A$5:$A$44,0)),0),0)))</f>
        <v/>
      </c>
      <c r="O3001" s="18">
        <f>IF(AND(B3001&amp;""="",F3001&amp;""=""),"",IF(I3001="تم التسليم",K3001+L3001-M3001-N3001,IF(I3001="مرتجع",-N3001,IF(I3001="ملغي",0,""))))</f>
        <v/>
      </c>
      <c r="P3001" s="6">
        <f>IF(AND(B3001&amp;""="",F3001&amp;""=""),"",IF(NOT(ISNUMBER(MATCH(F3001,'المنتجات'!$A$5:$A$204,0))),"كود المنتج غير معروف",IF(NOT(ISNUMBER(MATCH(E3001,'المحافظات'!$A$5:$A$44,0))),"المنطقة غير معروفة",IF(K3001&lt;0,"الخصم أكبر من قيمة الطلب",IF(I3001&amp;""="","اكتب الحالة","")))))</f>
        <v/>
      </c>
    </row>
    <row r="3002">
      <c r="A3002" s="17" t="n"/>
      <c r="B3002" s="5" t="n"/>
      <c r="C3002" s="5" t="n"/>
      <c r="D3002" s="13" t="n"/>
      <c r="E3002" s="5" t="n"/>
      <c r="F3002" s="5" t="n"/>
      <c r="G3002" s="15" t="n"/>
      <c r="H3002" s="14" t="n"/>
      <c r="I3002" s="5" t="n"/>
      <c r="J3002" s="6">
        <f>IF(AND(B3002&amp;""="",F3002&amp;""=""),"",IFERROR(INDEX('المنتجات'!$B$5:$B$204,MATCH($F3002,'المنتجات'!$A$5:$A$204,0))&amp;"",""))</f>
        <v/>
      </c>
      <c r="K3002" s="18">
        <f>IF(AND(B3002&amp;""="",F3002&amp;""=""),"",IFERROR(INDEX('المنتجات'!$D$5:$D$204,MATCH($F3002,'المنتجات'!$A$5:$A$204,0))*G3002-H3002,0))</f>
        <v/>
      </c>
      <c r="L3002" s="18">
        <f>IF(AND(B3002&amp;""="",F3002&amp;""=""),"",IF(I3002="تم التسليم",IFERROR(INDEX('المحافظات'!$B$5:$B$44,MATCH($E3002,'المحافظات'!$A$5:$A$44,0)),0),0))</f>
        <v/>
      </c>
      <c r="M3002" s="18">
        <f>IF(AND(B3002&amp;""="",F3002&amp;""=""),"",IFERROR(INDEX('المنتجات'!$C$5:$C$204,MATCH($F3002,'المنتجات'!$A$5:$A$204,0))*G3002,0))</f>
        <v/>
      </c>
      <c r="N3002" s="18">
        <f>IF(AND(B3002&amp;""="",F3002&amp;""=""),"",IF(I3002="تم التسليم",IFERROR(INDEX('المحافظات'!$C$5:$C$44,MATCH($E3002,'المحافظات'!$A$5:$A$44,0)),0),IF(I3002="مرتجع",IFERROR(INDEX('المحافظات'!$D$5:$D$44,MATCH($E3002,'المحافظات'!$A$5:$A$44,0)),0),0)))</f>
        <v/>
      </c>
      <c r="O3002" s="18">
        <f>IF(AND(B3002&amp;""="",F3002&amp;""=""),"",IF(I3002="تم التسليم",K3002+L3002-M3002-N3002,IF(I3002="مرتجع",-N3002,IF(I3002="ملغي",0,""))))</f>
        <v/>
      </c>
      <c r="P3002" s="6">
        <f>IF(AND(B3002&amp;""="",F3002&amp;""=""),"",IF(NOT(ISNUMBER(MATCH(F3002,'المنتجات'!$A$5:$A$204,0))),"كود المنتج غير معروف",IF(NOT(ISNUMBER(MATCH(E3002,'المحافظات'!$A$5:$A$44,0))),"المنطقة غير معروفة",IF(K3002&lt;0,"الخصم أكبر من قيمة الطلب",IF(I3002&amp;""="","اكتب الحالة","")))))</f>
        <v/>
      </c>
    </row>
    <row r="3003">
      <c r="A3003" s="17" t="n"/>
      <c r="B3003" s="5" t="n"/>
      <c r="C3003" s="5" t="n"/>
      <c r="D3003" s="13" t="n"/>
      <c r="E3003" s="5" t="n"/>
      <c r="F3003" s="5" t="n"/>
      <c r="G3003" s="15" t="n"/>
      <c r="H3003" s="14" t="n"/>
      <c r="I3003" s="5" t="n"/>
      <c r="J3003" s="6">
        <f>IF(AND(B3003&amp;""="",F3003&amp;""=""),"",IFERROR(INDEX('المنتجات'!$B$5:$B$204,MATCH($F3003,'المنتجات'!$A$5:$A$204,0))&amp;"",""))</f>
        <v/>
      </c>
      <c r="K3003" s="18">
        <f>IF(AND(B3003&amp;""="",F3003&amp;""=""),"",IFERROR(INDEX('المنتجات'!$D$5:$D$204,MATCH($F3003,'المنتجات'!$A$5:$A$204,0))*G3003-H3003,0))</f>
        <v/>
      </c>
      <c r="L3003" s="18">
        <f>IF(AND(B3003&amp;""="",F3003&amp;""=""),"",IF(I3003="تم التسليم",IFERROR(INDEX('المحافظات'!$B$5:$B$44,MATCH($E3003,'المحافظات'!$A$5:$A$44,0)),0),0))</f>
        <v/>
      </c>
      <c r="M3003" s="18">
        <f>IF(AND(B3003&amp;""="",F3003&amp;""=""),"",IFERROR(INDEX('المنتجات'!$C$5:$C$204,MATCH($F3003,'المنتجات'!$A$5:$A$204,0))*G3003,0))</f>
        <v/>
      </c>
      <c r="N3003" s="18">
        <f>IF(AND(B3003&amp;""="",F3003&amp;""=""),"",IF(I3003="تم التسليم",IFERROR(INDEX('المحافظات'!$C$5:$C$44,MATCH($E3003,'المحافظات'!$A$5:$A$44,0)),0),IF(I3003="مرتجع",IFERROR(INDEX('المحافظات'!$D$5:$D$44,MATCH($E3003,'المحافظات'!$A$5:$A$44,0)),0),0)))</f>
        <v/>
      </c>
      <c r="O3003" s="18">
        <f>IF(AND(B3003&amp;""="",F3003&amp;""=""),"",IF(I3003="تم التسليم",K3003+L3003-M3003-N3003,IF(I3003="مرتجع",-N3003,IF(I3003="ملغي",0,""))))</f>
        <v/>
      </c>
      <c r="P3003" s="6">
        <f>IF(AND(B3003&amp;""="",F3003&amp;""=""),"",IF(NOT(ISNUMBER(MATCH(F3003,'المنتجات'!$A$5:$A$204,0))),"كود المنتج غير معروف",IF(NOT(ISNUMBER(MATCH(E3003,'المحافظات'!$A$5:$A$44,0))),"المنطقة غير معروفة",IF(K3003&lt;0,"الخصم أكبر من قيمة الطلب",IF(I3003&amp;""="","اكتب الحالة","")))))</f>
        <v/>
      </c>
    </row>
    <row r="3004">
      <c r="A3004" s="17" t="n"/>
      <c r="B3004" s="5" t="n"/>
      <c r="C3004" s="5" t="n"/>
      <c r="D3004" s="13" t="n"/>
      <c r="E3004" s="5" t="n"/>
      <c r="F3004" s="5" t="n"/>
      <c r="G3004" s="15" t="n"/>
      <c r="H3004" s="14" t="n"/>
      <c r="I3004" s="5" t="n"/>
      <c r="J3004" s="6">
        <f>IF(AND(B3004&amp;""="",F3004&amp;""=""),"",IFERROR(INDEX('المنتجات'!$B$5:$B$204,MATCH($F3004,'المنتجات'!$A$5:$A$204,0))&amp;"",""))</f>
        <v/>
      </c>
      <c r="K3004" s="18">
        <f>IF(AND(B3004&amp;""="",F3004&amp;""=""),"",IFERROR(INDEX('المنتجات'!$D$5:$D$204,MATCH($F3004,'المنتجات'!$A$5:$A$204,0))*G3004-H3004,0))</f>
        <v/>
      </c>
      <c r="L3004" s="18">
        <f>IF(AND(B3004&amp;""="",F3004&amp;""=""),"",IF(I3004="تم التسليم",IFERROR(INDEX('المحافظات'!$B$5:$B$44,MATCH($E3004,'المحافظات'!$A$5:$A$44,0)),0),0))</f>
        <v/>
      </c>
      <c r="M3004" s="18">
        <f>IF(AND(B3004&amp;""="",F3004&amp;""=""),"",IFERROR(INDEX('المنتجات'!$C$5:$C$204,MATCH($F3004,'المنتجات'!$A$5:$A$204,0))*G3004,0))</f>
        <v/>
      </c>
      <c r="N3004" s="18">
        <f>IF(AND(B3004&amp;""="",F3004&amp;""=""),"",IF(I3004="تم التسليم",IFERROR(INDEX('المحافظات'!$C$5:$C$44,MATCH($E3004,'المحافظات'!$A$5:$A$44,0)),0),IF(I3004="مرتجع",IFERROR(INDEX('المحافظات'!$D$5:$D$44,MATCH($E3004,'المحافظات'!$A$5:$A$44,0)),0),0)))</f>
        <v/>
      </c>
      <c r="O3004" s="18">
        <f>IF(AND(B3004&amp;""="",F3004&amp;""=""),"",IF(I3004="تم التسليم",K3004+L3004-M3004-N3004,IF(I3004="مرتجع",-N3004,IF(I3004="ملغي",0,""))))</f>
        <v/>
      </c>
      <c r="P3004" s="6">
        <f>IF(AND(B3004&amp;""="",F3004&amp;""=""),"",IF(NOT(ISNUMBER(MATCH(F3004,'المنتجات'!$A$5:$A$204,0))),"كود المنتج غير معروف",IF(NOT(ISNUMBER(MATCH(E3004,'المحافظات'!$A$5:$A$44,0))),"المنطقة غير معروفة",IF(K3004&lt;0,"الخصم أكبر من قيمة الطلب",IF(I3004&amp;""="","اكتب الحالة","")))))</f>
        <v/>
      </c>
    </row>
  </sheetData>
  <mergeCells count="3">
    <mergeCell ref="A1:P1"/>
    <mergeCell ref="A3:P3"/>
    <mergeCell ref="A2:P2"/>
  </mergeCells>
  <conditionalFormatting sqref="A5:P3004">
    <cfRule type="expression" priority="1" dxfId="0">
      <formula>$I5="مرتجع"</formula>
    </cfRule>
    <cfRule type="expression" priority="2" dxfId="1">
      <formula>AND($I5="تم التسليم",ISNUMBER($O5),$O5&lt;0)</formula>
    </cfRule>
  </conditionalFormatting>
  <conditionalFormatting sqref="P5:P3004">
    <cfRule type="expression" priority="3" dxfId="1">
      <formula>LEN($P5)&gt;0</formula>
    </cfRule>
  </conditionalFormatting>
  <dataValidations count="3">
    <dataValidation sqref="E5:E3004" showDropDown="0" showInputMessage="0" showErrorMessage="0" allowBlank="1" type="list">
      <formula1>='المحافظات'!$A$5:$A$44</formula1>
    </dataValidation>
    <dataValidation sqref="F5:F3004" showDropDown="0" showInputMessage="0" showErrorMessage="0" allowBlank="1" type="list">
      <formula1>='المنتجات'!$A$5:$A$204</formula1>
    </dataValidation>
    <dataValidation sqref="I5:I3004" showDropDown="0" showInputMessage="0" showErrorMessage="0" allowBlank="1" type="list">
      <formula1>"قيد التجهيز,تم الشحن,تم التسليم,مرتجع,ملغي"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0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4" ht="32" customHeight="1">
      <c r="A4" s="12" t="inlineStr">
        <is>
          <t>التاريخ</t>
        </is>
      </c>
      <c r="B4" s="12" t="inlineStr">
        <is>
          <t>المنصة</t>
        </is>
      </c>
      <c r="C4" s="12" t="inlineStr">
        <is>
          <t>المبلغ المنفق</t>
        </is>
      </c>
    </row>
    <row r="5">
      <c r="A5" s="17" t="n">
        <v>46266</v>
      </c>
      <c r="B5" s="5" t="inlineStr">
        <is>
          <t>فيسبوك</t>
        </is>
      </c>
      <c r="C5" s="14" t="n">
        <v>800</v>
      </c>
    </row>
    <row r="6">
      <c r="A6" s="17" t="n">
        <v>46275</v>
      </c>
      <c r="B6" s="5" t="inlineStr">
        <is>
          <t>إنستجرام</t>
        </is>
      </c>
      <c r="C6" s="14" t="n">
        <v>600</v>
      </c>
    </row>
    <row r="7">
      <c r="A7" s="17" t="n">
        <v>46283</v>
      </c>
      <c r="B7" s="5" t="inlineStr">
        <is>
          <t>تيك توك</t>
        </is>
      </c>
      <c r="C7" s="14" t="n">
        <v>450</v>
      </c>
    </row>
    <row r="8">
      <c r="A8" s="17" t="n">
        <v>46290</v>
      </c>
      <c r="B8" s="5" t="inlineStr">
        <is>
          <t>فيسبوك</t>
        </is>
      </c>
      <c r="C8" s="14" t="n">
        <v>700</v>
      </c>
    </row>
    <row r="9">
      <c r="A9" s="17" t="n">
        <v>46297</v>
      </c>
      <c r="B9" s="5" t="inlineStr">
        <is>
          <t>فيسبوك</t>
        </is>
      </c>
      <c r="C9" s="14" t="n">
        <v>900</v>
      </c>
    </row>
    <row r="10">
      <c r="A10" s="17" t="n">
        <v>46302</v>
      </c>
      <c r="B10" s="5" t="inlineStr">
        <is>
          <t>إنستجرام</t>
        </is>
      </c>
      <c r="C10" s="14" t="n">
        <v>550</v>
      </c>
    </row>
    <row r="11">
      <c r="A11" s="17" t="n">
        <v>46306</v>
      </c>
      <c r="B11" s="5" t="inlineStr">
        <is>
          <t>جوجل</t>
        </is>
      </c>
      <c r="C11" s="14" t="n">
        <v>400</v>
      </c>
    </row>
    <row r="12">
      <c r="A12" s="17" t="n">
        <v>46308</v>
      </c>
      <c r="B12" s="5" t="inlineStr">
        <is>
          <t>تيك توك</t>
        </is>
      </c>
      <c r="C12" s="14" t="n">
        <v>350</v>
      </c>
    </row>
    <row r="13">
      <c r="A13" s="17" t="n"/>
      <c r="B13" s="5" t="n"/>
      <c r="C13" s="14" t="n"/>
    </row>
    <row r="14">
      <c r="A14" s="17" t="n"/>
      <c r="B14" s="5" t="n"/>
      <c r="C14" s="14" t="n"/>
    </row>
    <row r="15">
      <c r="A15" s="17" t="n"/>
      <c r="B15" s="5" t="n"/>
      <c r="C15" s="14" t="n"/>
    </row>
    <row r="16">
      <c r="A16" s="17" t="n"/>
      <c r="B16" s="5" t="n"/>
      <c r="C16" s="14" t="n"/>
    </row>
    <row r="17">
      <c r="A17" s="17" t="n"/>
      <c r="B17" s="5" t="n"/>
      <c r="C17" s="14" t="n"/>
    </row>
    <row r="18">
      <c r="A18" s="17" t="n"/>
      <c r="B18" s="5" t="n"/>
      <c r="C18" s="14" t="n"/>
    </row>
    <row r="19">
      <c r="A19" s="17" t="n"/>
      <c r="B19" s="5" t="n"/>
      <c r="C19" s="14" t="n"/>
    </row>
    <row r="20">
      <c r="A20" s="17" t="n"/>
      <c r="B20" s="5" t="n"/>
      <c r="C20" s="14" t="n"/>
    </row>
    <row r="21">
      <c r="A21" s="17" t="n"/>
      <c r="B21" s="5" t="n"/>
      <c r="C21" s="14" t="n"/>
    </row>
    <row r="22">
      <c r="A22" s="17" t="n"/>
      <c r="B22" s="5" t="n"/>
      <c r="C22" s="14" t="n"/>
    </row>
    <row r="23">
      <c r="A23" s="17" t="n"/>
      <c r="B23" s="5" t="n"/>
      <c r="C23" s="14" t="n"/>
    </row>
    <row r="24">
      <c r="A24" s="17" t="n"/>
      <c r="B24" s="5" t="n"/>
      <c r="C24" s="14" t="n"/>
    </row>
    <row r="25">
      <c r="A25" s="17" t="n"/>
      <c r="B25" s="5" t="n"/>
      <c r="C25" s="14" t="n"/>
    </row>
    <row r="26">
      <c r="A26" s="17" t="n"/>
      <c r="B26" s="5" t="n"/>
      <c r="C26" s="14" t="n"/>
    </row>
    <row r="27">
      <c r="A27" s="17" t="n"/>
      <c r="B27" s="5" t="n"/>
      <c r="C27" s="14" t="n"/>
    </row>
    <row r="28">
      <c r="A28" s="17" t="n"/>
      <c r="B28" s="5" t="n"/>
      <c r="C28" s="14" t="n"/>
    </row>
    <row r="29">
      <c r="A29" s="17" t="n"/>
      <c r="B29" s="5" t="n"/>
      <c r="C29" s="14" t="n"/>
    </row>
    <row r="30">
      <c r="A30" s="17" t="n"/>
      <c r="B30" s="5" t="n"/>
      <c r="C30" s="14" t="n"/>
    </row>
    <row r="31">
      <c r="A31" s="17" t="n"/>
      <c r="B31" s="5" t="n"/>
      <c r="C31" s="14" t="n"/>
    </row>
    <row r="32">
      <c r="A32" s="17" t="n"/>
      <c r="B32" s="5" t="n"/>
      <c r="C32" s="14" t="n"/>
    </row>
    <row r="33">
      <c r="A33" s="17" t="n"/>
      <c r="B33" s="5" t="n"/>
      <c r="C33" s="14" t="n"/>
    </row>
    <row r="34">
      <c r="A34" s="17" t="n"/>
      <c r="B34" s="5" t="n"/>
      <c r="C34" s="14" t="n"/>
    </row>
    <row r="35">
      <c r="A35" s="17" t="n"/>
      <c r="B35" s="5" t="n"/>
      <c r="C35" s="14" t="n"/>
    </row>
    <row r="36">
      <c r="A36" s="17" t="n"/>
      <c r="B36" s="5" t="n"/>
      <c r="C36" s="14" t="n"/>
    </row>
    <row r="37">
      <c r="A37" s="17" t="n"/>
      <c r="B37" s="5" t="n"/>
      <c r="C37" s="14" t="n"/>
    </row>
    <row r="38">
      <c r="A38" s="17" t="n"/>
      <c r="B38" s="5" t="n"/>
      <c r="C38" s="14" t="n"/>
    </row>
    <row r="39">
      <c r="A39" s="17" t="n"/>
      <c r="B39" s="5" t="n"/>
      <c r="C39" s="14" t="n"/>
    </row>
    <row r="40">
      <c r="A40" s="17" t="n"/>
      <c r="B40" s="5" t="n"/>
      <c r="C40" s="14" t="n"/>
    </row>
    <row r="41">
      <c r="A41" s="17" t="n"/>
      <c r="B41" s="5" t="n"/>
      <c r="C41" s="14" t="n"/>
    </row>
    <row r="42">
      <c r="A42" s="17" t="n"/>
      <c r="B42" s="5" t="n"/>
      <c r="C42" s="14" t="n"/>
    </row>
    <row r="43">
      <c r="A43" s="17" t="n"/>
      <c r="B43" s="5" t="n"/>
      <c r="C43" s="14" t="n"/>
    </row>
    <row r="44">
      <c r="A44" s="17" t="n"/>
      <c r="B44" s="5" t="n"/>
      <c r="C44" s="14" t="n"/>
    </row>
    <row r="45">
      <c r="A45" s="17" t="n"/>
      <c r="B45" s="5" t="n"/>
      <c r="C45" s="14" t="n"/>
    </row>
    <row r="46">
      <c r="A46" s="17" t="n"/>
      <c r="B46" s="5" t="n"/>
      <c r="C46" s="14" t="n"/>
    </row>
    <row r="47">
      <c r="A47" s="17" t="n"/>
      <c r="B47" s="5" t="n"/>
      <c r="C47" s="14" t="n"/>
    </row>
    <row r="48">
      <c r="A48" s="17" t="n"/>
      <c r="B48" s="5" t="n"/>
      <c r="C48" s="14" t="n"/>
    </row>
    <row r="49">
      <c r="A49" s="17" t="n"/>
      <c r="B49" s="5" t="n"/>
      <c r="C49" s="14" t="n"/>
    </row>
    <row r="50">
      <c r="A50" s="17" t="n"/>
      <c r="B50" s="5" t="n"/>
      <c r="C50" s="14" t="n"/>
    </row>
    <row r="51">
      <c r="A51" s="17" t="n"/>
      <c r="B51" s="5" t="n"/>
      <c r="C51" s="14" t="n"/>
    </row>
    <row r="52">
      <c r="A52" s="17" t="n"/>
      <c r="B52" s="5" t="n"/>
      <c r="C52" s="14" t="n"/>
    </row>
    <row r="53">
      <c r="A53" s="17" t="n"/>
      <c r="B53" s="5" t="n"/>
      <c r="C53" s="14" t="n"/>
    </row>
    <row r="54">
      <c r="A54" s="17" t="n"/>
      <c r="B54" s="5" t="n"/>
      <c r="C54" s="14" t="n"/>
    </row>
    <row r="55">
      <c r="A55" s="17" t="n"/>
      <c r="B55" s="5" t="n"/>
      <c r="C55" s="14" t="n"/>
    </row>
    <row r="56">
      <c r="A56" s="17" t="n"/>
      <c r="B56" s="5" t="n"/>
      <c r="C56" s="14" t="n"/>
    </row>
    <row r="57">
      <c r="A57" s="17" t="n"/>
      <c r="B57" s="5" t="n"/>
      <c r="C57" s="14" t="n"/>
    </row>
    <row r="58">
      <c r="A58" s="17" t="n"/>
      <c r="B58" s="5" t="n"/>
      <c r="C58" s="14" t="n"/>
    </row>
    <row r="59">
      <c r="A59" s="17" t="n"/>
      <c r="B59" s="5" t="n"/>
      <c r="C59" s="14" t="n"/>
    </row>
    <row r="60">
      <c r="A60" s="17" t="n"/>
      <c r="B60" s="5" t="n"/>
      <c r="C60" s="14" t="n"/>
    </row>
    <row r="61">
      <c r="A61" s="17" t="n"/>
      <c r="B61" s="5" t="n"/>
      <c r="C61" s="14" t="n"/>
    </row>
    <row r="62">
      <c r="A62" s="17" t="n"/>
      <c r="B62" s="5" t="n"/>
      <c r="C62" s="14" t="n"/>
    </row>
    <row r="63">
      <c r="A63" s="17" t="n"/>
      <c r="B63" s="5" t="n"/>
      <c r="C63" s="14" t="n"/>
    </row>
    <row r="64">
      <c r="A64" s="17" t="n"/>
      <c r="B64" s="5" t="n"/>
      <c r="C64" s="14" t="n"/>
    </row>
    <row r="65">
      <c r="A65" s="17" t="n"/>
      <c r="B65" s="5" t="n"/>
      <c r="C65" s="14" t="n"/>
    </row>
    <row r="66">
      <c r="A66" s="17" t="n"/>
      <c r="B66" s="5" t="n"/>
      <c r="C66" s="14" t="n"/>
    </row>
    <row r="67">
      <c r="A67" s="17" t="n"/>
      <c r="B67" s="5" t="n"/>
      <c r="C67" s="14" t="n"/>
    </row>
    <row r="68">
      <c r="A68" s="17" t="n"/>
      <c r="B68" s="5" t="n"/>
      <c r="C68" s="14" t="n"/>
    </row>
    <row r="69">
      <c r="A69" s="17" t="n"/>
      <c r="B69" s="5" t="n"/>
      <c r="C69" s="14" t="n"/>
    </row>
    <row r="70">
      <c r="A70" s="17" t="n"/>
      <c r="B70" s="5" t="n"/>
      <c r="C70" s="14" t="n"/>
    </row>
    <row r="71">
      <c r="A71" s="17" t="n"/>
      <c r="B71" s="5" t="n"/>
      <c r="C71" s="14" t="n"/>
    </row>
    <row r="72">
      <c r="A72" s="17" t="n"/>
      <c r="B72" s="5" t="n"/>
      <c r="C72" s="14" t="n"/>
    </row>
    <row r="73">
      <c r="A73" s="17" t="n"/>
      <c r="B73" s="5" t="n"/>
      <c r="C73" s="14" t="n"/>
    </row>
    <row r="74">
      <c r="A74" s="17" t="n"/>
      <c r="B74" s="5" t="n"/>
      <c r="C74" s="14" t="n"/>
    </row>
    <row r="75">
      <c r="A75" s="17" t="n"/>
      <c r="B75" s="5" t="n"/>
      <c r="C75" s="14" t="n"/>
    </row>
    <row r="76">
      <c r="A76" s="17" t="n"/>
      <c r="B76" s="5" t="n"/>
      <c r="C76" s="14" t="n"/>
    </row>
    <row r="77">
      <c r="A77" s="17" t="n"/>
      <c r="B77" s="5" t="n"/>
      <c r="C77" s="14" t="n"/>
    </row>
    <row r="78">
      <c r="A78" s="17" t="n"/>
      <c r="B78" s="5" t="n"/>
      <c r="C78" s="14" t="n"/>
    </row>
    <row r="79">
      <c r="A79" s="17" t="n"/>
      <c r="B79" s="5" t="n"/>
      <c r="C79" s="14" t="n"/>
    </row>
    <row r="80">
      <c r="A80" s="17" t="n"/>
      <c r="B80" s="5" t="n"/>
      <c r="C80" s="14" t="n"/>
    </row>
    <row r="81">
      <c r="A81" s="17" t="n"/>
      <c r="B81" s="5" t="n"/>
      <c r="C81" s="14" t="n"/>
    </row>
    <row r="82">
      <c r="A82" s="17" t="n"/>
      <c r="B82" s="5" t="n"/>
      <c r="C82" s="14" t="n"/>
    </row>
    <row r="83">
      <c r="A83" s="17" t="n"/>
      <c r="B83" s="5" t="n"/>
      <c r="C83" s="14" t="n"/>
    </row>
    <row r="84">
      <c r="A84" s="17" t="n"/>
      <c r="B84" s="5" t="n"/>
      <c r="C84" s="14" t="n"/>
    </row>
    <row r="85">
      <c r="A85" s="17" t="n"/>
      <c r="B85" s="5" t="n"/>
      <c r="C85" s="14" t="n"/>
    </row>
    <row r="86">
      <c r="A86" s="17" t="n"/>
      <c r="B86" s="5" t="n"/>
      <c r="C86" s="14" t="n"/>
    </row>
    <row r="87">
      <c r="A87" s="17" t="n"/>
      <c r="B87" s="5" t="n"/>
      <c r="C87" s="14" t="n"/>
    </row>
    <row r="88">
      <c r="A88" s="17" t="n"/>
      <c r="B88" s="5" t="n"/>
      <c r="C88" s="14" t="n"/>
    </row>
    <row r="89">
      <c r="A89" s="17" t="n"/>
      <c r="B89" s="5" t="n"/>
      <c r="C89" s="14" t="n"/>
    </row>
    <row r="90">
      <c r="A90" s="17" t="n"/>
      <c r="B90" s="5" t="n"/>
      <c r="C90" s="14" t="n"/>
    </row>
    <row r="91">
      <c r="A91" s="17" t="n"/>
      <c r="B91" s="5" t="n"/>
      <c r="C91" s="14" t="n"/>
    </row>
    <row r="92">
      <c r="A92" s="17" t="n"/>
      <c r="B92" s="5" t="n"/>
      <c r="C92" s="14" t="n"/>
    </row>
    <row r="93">
      <c r="A93" s="17" t="n"/>
      <c r="B93" s="5" t="n"/>
      <c r="C93" s="14" t="n"/>
    </row>
    <row r="94">
      <c r="A94" s="17" t="n"/>
      <c r="B94" s="5" t="n"/>
      <c r="C94" s="14" t="n"/>
    </row>
    <row r="95">
      <c r="A95" s="17" t="n"/>
      <c r="B95" s="5" t="n"/>
      <c r="C95" s="14" t="n"/>
    </row>
    <row r="96">
      <c r="A96" s="17" t="n"/>
      <c r="B96" s="5" t="n"/>
      <c r="C96" s="14" t="n"/>
    </row>
    <row r="97">
      <c r="A97" s="17" t="n"/>
      <c r="B97" s="5" t="n"/>
      <c r="C97" s="14" t="n"/>
    </row>
    <row r="98">
      <c r="A98" s="17" t="n"/>
      <c r="B98" s="5" t="n"/>
      <c r="C98" s="14" t="n"/>
    </row>
    <row r="99">
      <c r="A99" s="17" t="n"/>
      <c r="B99" s="5" t="n"/>
      <c r="C99" s="14" t="n"/>
    </row>
    <row r="100">
      <c r="A100" s="17" t="n"/>
      <c r="B100" s="5" t="n"/>
      <c r="C100" s="14" t="n"/>
    </row>
    <row r="101">
      <c r="A101" s="17" t="n"/>
      <c r="B101" s="5" t="n"/>
      <c r="C101" s="14" t="n"/>
    </row>
    <row r="102">
      <c r="A102" s="17" t="n"/>
      <c r="B102" s="5" t="n"/>
      <c r="C102" s="14" t="n"/>
    </row>
    <row r="103">
      <c r="A103" s="17" t="n"/>
      <c r="B103" s="5" t="n"/>
      <c r="C103" s="14" t="n"/>
    </row>
    <row r="104">
      <c r="A104" s="17" t="n"/>
      <c r="B104" s="5" t="n"/>
      <c r="C104" s="14" t="n"/>
    </row>
    <row r="105">
      <c r="A105" s="17" t="n"/>
      <c r="B105" s="5" t="n"/>
      <c r="C105" s="14" t="n"/>
    </row>
    <row r="106">
      <c r="A106" s="17" t="n"/>
      <c r="B106" s="5" t="n"/>
      <c r="C106" s="14" t="n"/>
    </row>
    <row r="107">
      <c r="A107" s="17" t="n"/>
      <c r="B107" s="5" t="n"/>
      <c r="C107" s="14" t="n"/>
    </row>
    <row r="108">
      <c r="A108" s="17" t="n"/>
      <c r="B108" s="5" t="n"/>
      <c r="C108" s="14" t="n"/>
    </row>
    <row r="109">
      <c r="A109" s="17" t="n"/>
      <c r="B109" s="5" t="n"/>
      <c r="C109" s="14" t="n"/>
    </row>
    <row r="110">
      <c r="A110" s="17" t="n"/>
      <c r="B110" s="5" t="n"/>
      <c r="C110" s="14" t="n"/>
    </row>
    <row r="111">
      <c r="A111" s="17" t="n"/>
      <c r="B111" s="5" t="n"/>
      <c r="C111" s="14" t="n"/>
    </row>
    <row r="112">
      <c r="A112" s="17" t="n"/>
      <c r="B112" s="5" t="n"/>
      <c r="C112" s="14" t="n"/>
    </row>
    <row r="113">
      <c r="A113" s="17" t="n"/>
      <c r="B113" s="5" t="n"/>
      <c r="C113" s="14" t="n"/>
    </row>
    <row r="114">
      <c r="A114" s="17" t="n"/>
      <c r="B114" s="5" t="n"/>
      <c r="C114" s="14" t="n"/>
    </row>
    <row r="115">
      <c r="A115" s="17" t="n"/>
      <c r="B115" s="5" t="n"/>
      <c r="C115" s="14" t="n"/>
    </row>
    <row r="116">
      <c r="A116" s="17" t="n"/>
      <c r="B116" s="5" t="n"/>
      <c r="C116" s="14" t="n"/>
    </row>
    <row r="117">
      <c r="A117" s="17" t="n"/>
      <c r="B117" s="5" t="n"/>
      <c r="C117" s="14" t="n"/>
    </row>
    <row r="118">
      <c r="A118" s="17" t="n"/>
      <c r="B118" s="5" t="n"/>
      <c r="C118" s="14" t="n"/>
    </row>
    <row r="119">
      <c r="A119" s="17" t="n"/>
      <c r="B119" s="5" t="n"/>
      <c r="C119" s="14" t="n"/>
    </row>
    <row r="120">
      <c r="A120" s="17" t="n"/>
      <c r="B120" s="5" t="n"/>
      <c r="C120" s="14" t="n"/>
    </row>
    <row r="121">
      <c r="A121" s="17" t="n"/>
      <c r="B121" s="5" t="n"/>
      <c r="C121" s="14" t="n"/>
    </row>
    <row r="122">
      <c r="A122" s="17" t="n"/>
      <c r="B122" s="5" t="n"/>
      <c r="C122" s="14" t="n"/>
    </row>
    <row r="123">
      <c r="A123" s="17" t="n"/>
      <c r="B123" s="5" t="n"/>
      <c r="C123" s="14" t="n"/>
    </row>
    <row r="124">
      <c r="A124" s="17" t="n"/>
      <c r="B124" s="5" t="n"/>
      <c r="C124" s="14" t="n"/>
    </row>
    <row r="125">
      <c r="A125" s="17" t="n"/>
      <c r="B125" s="5" t="n"/>
      <c r="C125" s="14" t="n"/>
    </row>
    <row r="126">
      <c r="A126" s="17" t="n"/>
      <c r="B126" s="5" t="n"/>
      <c r="C126" s="14" t="n"/>
    </row>
    <row r="127">
      <c r="A127" s="17" t="n"/>
      <c r="B127" s="5" t="n"/>
      <c r="C127" s="14" t="n"/>
    </row>
    <row r="128">
      <c r="A128" s="17" t="n"/>
      <c r="B128" s="5" t="n"/>
      <c r="C128" s="14" t="n"/>
    </row>
    <row r="129">
      <c r="A129" s="17" t="n"/>
      <c r="B129" s="5" t="n"/>
      <c r="C129" s="14" t="n"/>
    </row>
    <row r="130">
      <c r="A130" s="17" t="n"/>
      <c r="B130" s="5" t="n"/>
      <c r="C130" s="14" t="n"/>
    </row>
    <row r="131">
      <c r="A131" s="17" t="n"/>
      <c r="B131" s="5" t="n"/>
      <c r="C131" s="14" t="n"/>
    </row>
    <row r="132">
      <c r="A132" s="17" t="n"/>
      <c r="B132" s="5" t="n"/>
      <c r="C132" s="14" t="n"/>
    </row>
    <row r="133">
      <c r="A133" s="17" t="n"/>
      <c r="B133" s="5" t="n"/>
      <c r="C133" s="14" t="n"/>
    </row>
    <row r="134">
      <c r="A134" s="17" t="n"/>
      <c r="B134" s="5" t="n"/>
      <c r="C134" s="14" t="n"/>
    </row>
    <row r="135">
      <c r="A135" s="17" t="n"/>
      <c r="B135" s="5" t="n"/>
      <c r="C135" s="14" t="n"/>
    </row>
    <row r="136">
      <c r="A136" s="17" t="n"/>
      <c r="B136" s="5" t="n"/>
      <c r="C136" s="14" t="n"/>
    </row>
    <row r="137">
      <c r="A137" s="17" t="n"/>
      <c r="B137" s="5" t="n"/>
      <c r="C137" s="14" t="n"/>
    </row>
    <row r="138">
      <c r="A138" s="17" t="n"/>
      <c r="B138" s="5" t="n"/>
      <c r="C138" s="14" t="n"/>
    </row>
    <row r="139">
      <c r="A139" s="17" t="n"/>
      <c r="B139" s="5" t="n"/>
      <c r="C139" s="14" t="n"/>
    </row>
    <row r="140">
      <c r="A140" s="17" t="n"/>
      <c r="B140" s="5" t="n"/>
      <c r="C140" s="14" t="n"/>
    </row>
    <row r="141">
      <c r="A141" s="17" t="n"/>
      <c r="B141" s="5" t="n"/>
      <c r="C141" s="14" t="n"/>
    </row>
    <row r="142">
      <c r="A142" s="17" t="n"/>
      <c r="B142" s="5" t="n"/>
      <c r="C142" s="14" t="n"/>
    </row>
    <row r="143">
      <c r="A143" s="17" t="n"/>
      <c r="B143" s="5" t="n"/>
      <c r="C143" s="14" t="n"/>
    </row>
    <row r="144">
      <c r="A144" s="17" t="n"/>
      <c r="B144" s="5" t="n"/>
      <c r="C144" s="14" t="n"/>
    </row>
    <row r="145">
      <c r="A145" s="17" t="n"/>
      <c r="B145" s="5" t="n"/>
      <c r="C145" s="14" t="n"/>
    </row>
    <row r="146">
      <c r="A146" s="17" t="n"/>
      <c r="B146" s="5" t="n"/>
      <c r="C146" s="14" t="n"/>
    </row>
    <row r="147">
      <c r="A147" s="17" t="n"/>
      <c r="B147" s="5" t="n"/>
      <c r="C147" s="14" t="n"/>
    </row>
    <row r="148">
      <c r="A148" s="17" t="n"/>
      <c r="B148" s="5" t="n"/>
      <c r="C148" s="14" t="n"/>
    </row>
    <row r="149">
      <c r="A149" s="17" t="n"/>
      <c r="B149" s="5" t="n"/>
      <c r="C149" s="14" t="n"/>
    </row>
    <row r="150">
      <c r="A150" s="17" t="n"/>
      <c r="B150" s="5" t="n"/>
      <c r="C150" s="14" t="n"/>
    </row>
    <row r="151">
      <c r="A151" s="17" t="n"/>
      <c r="B151" s="5" t="n"/>
      <c r="C151" s="14" t="n"/>
    </row>
    <row r="152">
      <c r="A152" s="17" t="n"/>
      <c r="B152" s="5" t="n"/>
      <c r="C152" s="14" t="n"/>
    </row>
    <row r="153">
      <c r="A153" s="17" t="n"/>
      <c r="B153" s="5" t="n"/>
      <c r="C153" s="14" t="n"/>
    </row>
    <row r="154">
      <c r="A154" s="17" t="n"/>
      <c r="B154" s="5" t="n"/>
      <c r="C154" s="14" t="n"/>
    </row>
    <row r="155">
      <c r="A155" s="17" t="n"/>
      <c r="B155" s="5" t="n"/>
      <c r="C155" s="14" t="n"/>
    </row>
    <row r="156">
      <c r="A156" s="17" t="n"/>
      <c r="B156" s="5" t="n"/>
      <c r="C156" s="14" t="n"/>
    </row>
    <row r="157">
      <c r="A157" s="17" t="n"/>
      <c r="B157" s="5" t="n"/>
      <c r="C157" s="14" t="n"/>
    </row>
    <row r="158">
      <c r="A158" s="17" t="n"/>
      <c r="B158" s="5" t="n"/>
      <c r="C158" s="14" t="n"/>
    </row>
    <row r="159">
      <c r="A159" s="17" t="n"/>
      <c r="B159" s="5" t="n"/>
      <c r="C159" s="14" t="n"/>
    </row>
    <row r="160">
      <c r="A160" s="17" t="n"/>
      <c r="B160" s="5" t="n"/>
      <c r="C160" s="14" t="n"/>
    </row>
    <row r="161">
      <c r="A161" s="17" t="n"/>
      <c r="B161" s="5" t="n"/>
      <c r="C161" s="14" t="n"/>
    </row>
    <row r="162">
      <c r="A162" s="17" t="n"/>
      <c r="B162" s="5" t="n"/>
      <c r="C162" s="14" t="n"/>
    </row>
    <row r="163">
      <c r="A163" s="17" t="n"/>
      <c r="B163" s="5" t="n"/>
      <c r="C163" s="14" t="n"/>
    </row>
    <row r="164">
      <c r="A164" s="17" t="n"/>
      <c r="B164" s="5" t="n"/>
      <c r="C164" s="14" t="n"/>
    </row>
    <row r="165">
      <c r="A165" s="17" t="n"/>
      <c r="B165" s="5" t="n"/>
      <c r="C165" s="14" t="n"/>
    </row>
    <row r="166">
      <c r="A166" s="17" t="n"/>
      <c r="B166" s="5" t="n"/>
      <c r="C166" s="14" t="n"/>
    </row>
    <row r="167">
      <c r="A167" s="17" t="n"/>
      <c r="B167" s="5" t="n"/>
      <c r="C167" s="14" t="n"/>
    </row>
    <row r="168">
      <c r="A168" s="17" t="n"/>
      <c r="B168" s="5" t="n"/>
      <c r="C168" s="14" t="n"/>
    </row>
    <row r="169">
      <c r="A169" s="17" t="n"/>
      <c r="B169" s="5" t="n"/>
      <c r="C169" s="14" t="n"/>
    </row>
    <row r="170">
      <c r="A170" s="17" t="n"/>
      <c r="B170" s="5" t="n"/>
      <c r="C170" s="14" t="n"/>
    </row>
    <row r="171">
      <c r="A171" s="17" t="n"/>
      <c r="B171" s="5" t="n"/>
      <c r="C171" s="14" t="n"/>
    </row>
    <row r="172">
      <c r="A172" s="17" t="n"/>
      <c r="B172" s="5" t="n"/>
      <c r="C172" s="14" t="n"/>
    </row>
    <row r="173">
      <c r="A173" s="17" t="n"/>
      <c r="B173" s="5" t="n"/>
      <c r="C173" s="14" t="n"/>
    </row>
    <row r="174">
      <c r="A174" s="17" t="n"/>
      <c r="B174" s="5" t="n"/>
      <c r="C174" s="14" t="n"/>
    </row>
    <row r="175">
      <c r="A175" s="17" t="n"/>
      <c r="B175" s="5" t="n"/>
      <c r="C175" s="14" t="n"/>
    </row>
    <row r="176">
      <c r="A176" s="17" t="n"/>
      <c r="B176" s="5" t="n"/>
      <c r="C176" s="14" t="n"/>
    </row>
    <row r="177">
      <c r="A177" s="17" t="n"/>
      <c r="B177" s="5" t="n"/>
      <c r="C177" s="14" t="n"/>
    </row>
    <row r="178">
      <c r="A178" s="17" t="n"/>
      <c r="B178" s="5" t="n"/>
      <c r="C178" s="14" t="n"/>
    </row>
    <row r="179">
      <c r="A179" s="17" t="n"/>
      <c r="B179" s="5" t="n"/>
      <c r="C179" s="14" t="n"/>
    </row>
    <row r="180">
      <c r="A180" s="17" t="n"/>
      <c r="B180" s="5" t="n"/>
      <c r="C180" s="14" t="n"/>
    </row>
    <row r="181">
      <c r="A181" s="17" t="n"/>
      <c r="B181" s="5" t="n"/>
      <c r="C181" s="14" t="n"/>
    </row>
    <row r="182">
      <c r="A182" s="17" t="n"/>
      <c r="B182" s="5" t="n"/>
      <c r="C182" s="14" t="n"/>
    </row>
    <row r="183">
      <c r="A183" s="17" t="n"/>
      <c r="B183" s="5" t="n"/>
      <c r="C183" s="14" t="n"/>
    </row>
    <row r="184">
      <c r="A184" s="17" t="n"/>
      <c r="B184" s="5" t="n"/>
      <c r="C184" s="14" t="n"/>
    </row>
    <row r="185">
      <c r="A185" s="17" t="n"/>
      <c r="B185" s="5" t="n"/>
      <c r="C185" s="14" t="n"/>
    </row>
    <row r="186">
      <c r="A186" s="17" t="n"/>
      <c r="B186" s="5" t="n"/>
      <c r="C186" s="14" t="n"/>
    </row>
    <row r="187">
      <c r="A187" s="17" t="n"/>
      <c r="B187" s="5" t="n"/>
      <c r="C187" s="14" t="n"/>
    </row>
    <row r="188">
      <c r="A188" s="17" t="n"/>
      <c r="B188" s="5" t="n"/>
      <c r="C188" s="14" t="n"/>
    </row>
    <row r="189">
      <c r="A189" s="17" t="n"/>
      <c r="B189" s="5" t="n"/>
      <c r="C189" s="14" t="n"/>
    </row>
    <row r="190">
      <c r="A190" s="17" t="n"/>
      <c r="B190" s="5" t="n"/>
      <c r="C190" s="14" t="n"/>
    </row>
    <row r="191">
      <c r="A191" s="17" t="n"/>
      <c r="B191" s="5" t="n"/>
      <c r="C191" s="14" t="n"/>
    </row>
    <row r="192">
      <c r="A192" s="17" t="n"/>
      <c r="B192" s="5" t="n"/>
      <c r="C192" s="14" t="n"/>
    </row>
    <row r="193">
      <c r="A193" s="17" t="n"/>
      <c r="B193" s="5" t="n"/>
      <c r="C193" s="14" t="n"/>
    </row>
    <row r="194">
      <c r="A194" s="17" t="n"/>
      <c r="B194" s="5" t="n"/>
      <c r="C194" s="14" t="n"/>
    </row>
    <row r="195">
      <c r="A195" s="17" t="n"/>
      <c r="B195" s="5" t="n"/>
      <c r="C195" s="14" t="n"/>
    </row>
    <row r="196">
      <c r="A196" s="17" t="n"/>
      <c r="B196" s="5" t="n"/>
      <c r="C196" s="14" t="n"/>
    </row>
    <row r="197">
      <c r="A197" s="17" t="n"/>
      <c r="B197" s="5" t="n"/>
      <c r="C197" s="14" t="n"/>
    </row>
    <row r="198">
      <c r="A198" s="17" t="n"/>
      <c r="B198" s="5" t="n"/>
      <c r="C198" s="14" t="n"/>
    </row>
    <row r="199">
      <c r="A199" s="17" t="n"/>
      <c r="B199" s="5" t="n"/>
      <c r="C199" s="14" t="n"/>
    </row>
    <row r="200">
      <c r="A200" s="17" t="n"/>
      <c r="B200" s="5" t="n"/>
      <c r="C200" s="14" t="n"/>
    </row>
    <row r="201">
      <c r="A201" s="17" t="n"/>
      <c r="B201" s="5" t="n"/>
      <c r="C201" s="14" t="n"/>
    </row>
    <row r="202">
      <c r="A202" s="17" t="n"/>
      <c r="B202" s="5" t="n"/>
      <c r="C202" s="14" t="n"/>
    </row>
    <row r="203">
      <c r="A203" s="17" t="n"/>
      <c r="B203" s="5" t="n"/>
      <c r="C203" s="14" t="n"/>
    </row>
    <row r="204">
      <c r="A204" s="17" t="n"/>
      <c r="B204" s="5" t="n"/>
      <c r="C204" s="14" t="n"/>
    </row>
    <row r="205">
      <c r="A205" s="17" t="n"/>
      <c r="B205" s="5" t="n"/>
      <c r="C205" s="14" t="n"/>
    </row>
    <row r="206">
      <c r="A206" s="17" t="n"/>
      <c r="B206" s="5" t="n"/>
      <c r="C206" s="14" t="n"/>
    </row>
    <row r="207">
      <c r="A207" s="17" t="n"/>
      <c r="B207" s="5" t="n"/>
      <c r="C207" s="14" t="n"/>
    </row>
    <row r="208">
      <c r="A208" s="17" t="n"/>
      <c r="B208" s="5" t="n"/>
      <c r="C208" s="14" t="n"/>
    </row>
    <row r="209">
      <c r="A209" s="17" t="n"/>
      <c r="B209" s="5" t="n"/>
      <c r="C209" s="14" t="n"/>
    </row>
    <row r="210">
      <c r="A210" s="17" t="n"/>
      <c r="B210" s="5" t="n"/>
      <c r="C210" s="14" t="n"/>
    </row>
    <row r="211">
      <c r="A211" s="17" t="n"/>
      <c r="B211" s="5" t="n"/>
      <c r="C211" s="14" t="n"/>
    </row>
    <row r="212">
      <c r="A212" s="17" t="n"/>
      <c r="B212" s="5" t="n"/>
      <c r="C212" s="14" t="n"/>
    </row>
    <row r="213">
      <c r="A213" s="17" t="n"/>
      <c r="B213" s="5" t="n"/>
      <c r="C213" s="14" t="n"/>
    </row>
    <row r="214">
      <c r="A214" s="17" t="n"/>
      <c r="B214" s="5" t="n"/>
      <c r="C214" s="14" t="n"/>
    </row>
    <row r="215">
      <c r="A215" s="17" t="n"/>
      <c r="B215" s="5" t="n"/>
      <c r="C215" s="14" t="n"/>
    </row>
    <row r="216">
      <c r="A216" s="17" t="n"/>
      <c r="B216" s="5" t="n"/>
      <c r="C216" s="14" t="n"/>
    </row>
    <row r="217">
      <c r="A217" s="17" t="n"/>
      <c r="B217" s="5" t="n"/>
      <c r="C217" s="14" t="n"/>
    </row>
    <row r="218">
      <c r="A218" s="17" t="n"/>
      <c r="B218" s="5" t="n"/>
      <c r="C218" s="14" t="n"/>
    </row>
    <row r="219">
      <c r="A219" s="17" t="n"/>
      <c r="B219" s="5" t="n"/>
      <c r="C219" s="14" t="n"/>
    </row>
    <row r="220">
      <c r="A220" s="17" t="n"/>
      <c r="B220" s="5" t="n"/>
      <c r="C220" s="14" t="n"/>
    </row>
    <row r="221">
      <c r="A221" s="17" t="n"/>
      <c r="B221" s="5" t="n"/>
      <c r="C221" s="14" t="n"/>
    </row>
    <row r="222">
      <c r="A222" s="17" t="n"/>
      <c r="B222" s="5" t="n"/>
      <c r="C222" s="14" t="n"/>
    </row>
    <row r="223">
      <c r="A223" s="17" t="n"/>
      <c r="B223" s="5" t="n"/>
      <c r="C223" s="14" t="n"/>
    </row>
    <row r="224">
      <c r="A224" s="17" t="n"/>
      <c r="B224" s="5" t="n"/>
      <c r="C224" s="14" t="n"/>
    </row>
    <row r="225">
      <c r="A225" s="17" t="n"/>
      <c r="B225" s="5" t="n"/>
      <c r="C225" s="14" t="n"/>
    </row>
    <row r="226">
      <c r="A226" s="17" t="n"/>
      <c r="B226" s="5" t="n"/>
      <c r="C226" s="14" t="n"/>
    </row>
    <row r="227">
      <c r="A227" s="17" t="n"/>
      <c r="B227" s="5" t="n"/>
      <c r="C227" s="14" t="n"/>
    </row>
    <row r="228">
      <c r="A228" s="17" t="n"/>
      <c r="B228" s="5" t="n"/>
      <c r="C228" s="14" t="n"/>
    </row>
    <row r="229">
      <c r="A229" s="17" t="n"/>
      <c r="B229" s="5" t="n"/>
      <c r="C229" s="14" t="n"/>
    </row>
    <row r="230">
      <c r="A230" s="17" t="n"/>
      <c r="B230" s="5" t="n"/>
      <c r="C230" s="14" t="n"/>
    </row>
    <row r="231">
      <c r="A231" s="17" t="n"/>
      <c r="B231" s="5" t="n"/>
      <c r="C231" s="14" t="n"/>
    </row>
    <row r="232">
      <c r="A232" s="17" t="n"/>
      <c r="B232" s="5" t="n"/>
      <c r="C232" s="14" t="n"/>
    </row>
    <row r="233">
      <c r="A233" s="17" t="n"/>
      <c r="B233" s="5" t="n"/>
      <c r="C233" s="14" t="n"/>
    </row>
    <row r="234">
      <c r="A234" s="17" t="n"/>
      <c r="B234" s="5" t="n"/>
      <c r="C234" s="14" t="n"/>
    </row>
    <row r="235">
      <c r="A235" s="17" t="n"/>
      <c r="B235" s="5" t="n"/>
      <c r="C235" s="14" t="n"/>
    </row>
    <row r="236">
      <c r="A236" s="17" t="n"/>
      <c r="B236" s="5" t="n"/>
      <c r="C236" s="14" t="n"/>
    </row>
    <row r="237">
      <c r="A237" s="17" t="n"/>
      <c r="B237" s="5" t="n"/>
      <c r="C237" s="14" t="n"/>
    </row>
    <row r="238">
      <c r="A238" s="17" t="n"/>
      <c r="B238" s="5" t="n"/>
      <c r="C238" s="14" t="n"/>
    </row>
    <row r="239">
      <c r="A239" s="17" t="n"/>
      <c r="B239" s="5" t="n"/>
      <c r="C239" s="14" t="n"/>
    </row>
    <row r="240">
      <c r="A240" s="17" t="n"/>
      <c r="B240" s="5" t="n"/>
      <c r="C240" s="14" t="n"/>
    </row>
    <row r="241">
      <c r="A241" s="17" t="n"/>
      <c r="B241" s="5" t="n"/>
      <c r="C241" s="14" t="n"/>
    </row>
    <row r="242">
      <c r="A242" s="17" t="n"/>
      <c r="B242" s="5" t="n"/>
      <c r="C242" s="14" t="n"/>
    </row>
    <row r="243">
      <c r="A243" s="17" t="n"/>
      <c r="B243" s="5" t="n"/>
      <c r="C243" s="14" t="n"/>
    </row>
    <row r="244">
      <c r="A244" s="17" t="n"/>
      <c r="B244" s="5" t="n"/>
      <c r="C244" s="14" t="n"/>
    </row>
    <row r="245">
      <c r="A245" s="17" t="n"/>
      <c r="B245" s="5" t="n"/>
      <c r="C245" s="14" t="n"/>
    </row>
    <row r="246">
      <c r="A246" s="17" t="n"/>
      <c r="B246" s="5" t="n"/>
      <c r="C246" s="14" t="n"/>
    </row>
    <row r="247">
      <c r="A247" s="17" t="n"/>
      <c r="B247" s="5" t="n"/>
      <c r="C247" s="14" t="n"/>
    </row>
    <row r="248">
      <c r="A248" s="17" t="n"/>
      <c r="B248" s="5" t="n"/>
      <c r="C248" s="14" t="n"/>
    </row>
    <row r="249">
      <c r="A249" s="17" t="n"/>
      <c r="B249" s="5" t="n"/>
      <c r="C249" s="14" t="n"/>
    </row>
    <row r="250">
      <c r="A250" s="17" t="n"/>
      <c r="B250" s="5" t="n"/>
      <c r="C250" s="14" t="n"/>
    </row>
    <row r="251">
      <c r="A251" s="17" t="n"/>
      <c r="B251" s="5" t="n"/>
      <c r="C251" s="14" t="n"/>
    </row>
    <row r="252">
      <c r="A252" s="17" t="n"/>
      <c r="B252" s="5" t="n"/>
      <c r="C252" s="14" t="n"/>
    </row>
    <row r="253">
      <c r="A253" s="17" t="n"/>
      <c r="B253" s="5" t="n"/>
      <c r="C253" s="14" t="n"/>
    </row>
    <row r="254">
      <c r="A254" s="17" t="n"/>
      <c r="B254" s="5" t="n"/>
      <c r="C254" s="14" t="n"/>
    </row>
    <row r="255">
      <c r="A255" s="17" t="n"/>
      <c r="B255" s="5" t="n"/>
      <c r="C255" s="14" t="n"/>
    </row>
    <row r="256">
      <c r="A256" s="17" t="n"/>
      <c r="B256" s="5" t="n"/>
      <c r="C256" s="14" t="n"/>
    </row>
    <row r="257">
      <c r="A257" s="17" t="n"/>
      <c r="B257" s="5" t="n"/>
      <c r="C257" s="14" t="n"/>
    </row>
    <row r="258">
      <c r="A258" s="17" t="n"/>
      <c r="B258" s="5" t="n"/>
      <c r="C258" s="14" t="n"/>
    </row>
    <row r="259">
      <c r="A259" s="17" t="n"/>
      <c r="B259" s="5" t="n"/>
      <c r="C259" s="14" t="n"/>
    </row>
    <row r="260">
      <c r="A260" s="17" t="n"/>
      <c r="B260" s="5" t="n"/>
      <c r="C260" s="14" t="n"/>
    </row>
    <row r="261">
      <c r="A261" s="17" t="n"/>
      <c r="B261" s="5" t="n"/>
      <c r="C261" s="14" t="n"/>
    </row>
    <row r="262">
      <c r="A262" s="17" t="n"/>
      <c r="B262" s="5" t="n"/>
      <c r="C262" s="14" t="n"/>
    </row>
    <row r="263">
      <c r="A263" s="17" t="n"/>
      <c r="B263" s="5" t="n"/>
      <c r="C263" s="14" t="n"/>
    </row>
    <row r="264">
      <c r="A264" s="17" t="n"/>
      <c r="B264" s="5" t="n"/>
      <c r="C264" s="14" t="n"/>
    </row>
    <row r="265">
      <c r="A265" s="17" t="n"/>
      <c r="B265" s="5" t="n"/>
      <c r="C265" s="14" t="n"/>
    </row>
    <row r="266">
      <c r="A266" s="17" t="n"/>
      <c r="B266" s="5" t="n"/>
      <c r="C266" s="14" t="n"/>
    </row>
    <row r="267">
      <c r="A267" s="17" t="n"/>
      <c r="B267" s="5" t="n"/>
      <c r="C267" s="14" t="n"/>
    </row>
    <row r="268">
      <c r="A268" s="17" t="n"/>
      <c r="B268" s="5" t="n"/>
      <c r="C268" s="14" t="n"/>
    </row>
    <row r="269">
      <c r="A269" s="17" t="n"/>
      <c r="B269" s="5" t="n"/>
      <c r="C269" s="14" t="n"/>
    </row>
    <row r="270">
      <c r="A270" s="17" t="n"/>
      <c r="B270" s="5" t="n"/>
      <c r="C270" s="14" t="n"/>
    </row>
    <row r="271">
      <c r="A271" s="17" t="n"/>
      <c r="B271" s="5" t="n"/>
      <c r="C271" s="14" t="n"/>
    </row>
    <row r="272">
      <c r="A272" s="17" t="n"/>
      <c r="B272" s="5" t="n"/>
      <c r="C272" s="14" t="n"/>
    </row>
    <row r="273">
      <c r="A273" s="17" t="n"/>
      <c r="B273" s="5" t="n"/>
      <c r="C273" s="14" t="n"/>
    </row>
    <row r="274">
      <c r="A274" s="17" t="n"/>
      <c r="B274" s="5" t="n"/>
      <c r="C274" s="14" t="n"/>
    </row>
    <row r="275">
      <c r="A275" s="17" t="n"/>
      <c r="B275" s="5" t="n"/>
      <c r="C275" s="14" t="n"/>
    </row>
    <row r="276">
      <c r="A276" s="17" t="n"/>
      <c r="B276" s="5" t="n"/>
      <c r="C276" s="14" t="n"/>
    </row>
    <row r="277">
      <c r="A277" s="17" t="n"/>
      <c r="B277" s="5" t="n"/>
      <c r="C277" s="14" t="n"/>
    </row>
    <row r="278">
      <c r="A278" s="17" t="n"/>
      <c r="B278" s="5" t="n"/>
      <c r="C278" s="14" t="n"/>
    </row>
    <row r="279">
      <c r="A279" s="17" t="n"/>
      <c r="B279" s="5" t="n"/>
      <c r="C279" s="14" t="n"/>
    </row>
    <row r="280">
      <c r="A280" s="17" t="n"/>
      <c r="B280" s="5" t="n"/>
      <c r="C280" s="14" t="n"/>
    </row>
    <row r="281">
      <c r="A281" s="17" t="n"/>
      <c r="B281" s="5" t="n"/>
      <c r="C281" s="14" t="n"/>
    </row>
    <row r="282">
      <c r="A282" s="17" t="n"/>
      <c r="B282" s="5" t="n"/>
      <c r="C282" s="14" t="n"/>
    </row>
    <row r="283">
      <c r="A283" s="17" t="n"/>
      <c r="B283" s="5" t="n"/>
      <c r="C283" s="14" t="n"/>
    </row>
    <row r="284">
      <c r="A284" s="17" t="n"/>
      <c r="B284" s="5" t="n"/>
      <c r="C284" s="14" t="n"/>
    </row>
    <row r="285">
      <c r="A285" s="17" t="n"/>
      <c r="B285" s="5" t="n"/>
      <c r="C285" s="14" t="n"/>
    </row>
    <row r="286">
      <c r="A286" s="17" t="n"/>
      <c r="B286" s="5" t="n"/>
      <c r="C286" s="14" t="n"/>
    </row>
    <row r="287">
      <c r="A287" s="17" t="n"/>
      <c r="B287" s="5" t="n"/>
      <c r="C287" s="14" t="n"/>
    </row>
    <row r="288">
      <c r="A288" s="17" t="n"/>
      <c r="B288" s="5" t="n"/>
      <c r="C288" s="14" t="n"/>
    </row>
    <row r="289">
      <c r="A289" s="17" t="n"/>
      <c r="B289" s="5" t="n"/>
      <c r="C289" s="14" t="n"/>
    </row>
    <row r="290">
      <c r="A290" s="17" t="n"/>
      <c r="B290" s="5" t="n"/>
      <c r="C290" s="14" t="n"/>
    </row>
    <row r="291">
      <c r="A291" s="17" t="n"/>
      <c r="B291" s="5" t="n"/>
      <c r="C291" s="14" t="n"/>
    </row>
    <row r="292">
      <c r="A292" s="17" t="n"/>
      <c r="B292" s="5" t="n"/>
      <c r="C292" s="14" t="n"/>
    </row>
    <row r="293">
      <c r="A293" s="17" t="n"/>
      <c r="B293" s="5" t="n"/>
      <c r="C293" s="14" t="n"/>
    </row>
    <row r="294">
      <c r="A294" s="17" t="n"/>
      <c r="B294" s="5" t="n"/>
      <c r="C294" s="14" t="n"/>
    </row>
    <row r="295">
      <c r="A295" s="17" t="n"/>
      <c r="B295" s="5" t="n"/>
      <c r="C295" s="14" t="n"/>
    </row>
    <row r="296">
      <c r="A296" s="17" t="n"/>
      <c r="B296" s="5" t="n"/>
      <c r="C296" s="14" t="n"/>
    </row>
    <row r="297">
      <c r="A297" s="17" t="n"/>
      <c r="B297" s="5" t="n"/>
      <c r="C297" s="14" t="n"/>
    </row>
    <row r="298">
      <c r="A298" s="17" t="n"/>
      <c r="B298" s="5" t="n"/>
      <c r="C298" s="14" t="n"/>
    </row>
    <row r="299">
      <c r="A299" s="17" t="n"/>
      <c r="B299" s="5" t="n"/>
      <c r="C299" s="14" t="n"/>
    </row>
    <row r="300">
      <c r="A300" s="17" t="n"/>
      <c r="B300" s="5" t="n"/>
      <c r="C300" s="14" t="n"/>
    </row>
    <row r="301">
      <c r="A301" s="17" t="n"/>
      <c r="B301" s="5" t="n"/>
      <c r="C301" s="14" t="n"/>
    </row>
    <row r="302">
      <c r="A302" s="17" t="n"/>
      <c r="B302" s="5" t="n"/>
      <c r="C302" s="14" t="n"/>
    </row>
    <row r="303">
      <c r="A303" s="17" t="n"/>
      <c r="B303" s="5" t="n"/>
      <c r="C303" s="14" t="n"/>
    </row>
    <row r="304">
      <c r="A304" s="17" t="n"/>
      <c r="B304" s="5" t="n"/>
      <c r="C304" s="14" t="n"/>
    </row>
    <row r="305">
      <c r="A305" s="17" t="n"/>
      <c r="B305" s="5" t="n"/>
      <c r="C305" s="14" t="n"/>
    </row>
    <row r="306">
      <c r="A306" s="17" t="n"/>
      <c r="B306" s="5" t="n"/>
      <c r="C306" s="14" t="n"/>
    </row>
    <row r="307">
      <c r="A307" s="17" t="n"/>
      <c r="B307" s="5" t="n"/>
      <c r="C307" s="14" t="n"/>
    </row>
    <row r="308">
      <c r="A308" s="17" t="n"/>
      <c r="B308" s="5" t="n"/>
      <c r="C308" s="14" t="n"/>
    </row>
    <row r="309">
      <c r="A309" s="17" t="n"/>
      <c r="B309" s="5" t="n"/>
      <c r="C309" s="14" t="n"/>
    </row>
    <row r="310">
      <c r="A310" s="17" t="n"/>
      <c r="B310" s="5" t="n"/>
      <c r="C310" s="14" t="n"/>
    </row>
    <row r="311">
      <c r="A311" s="17" t="n"/>
      <c r="B311" s="5" t="n"/>
      <c r="C311" s="14" t="n"/>
    </row>
    <row r="312">
      <c r="A312" s="17" t="n"/>
      <c r="B312" s="5" t="n"/>
      <c r="C312" s="14" t="n"/>
    </row>
    <row r="313">
      <c r="A313" s="17" t="n"/>
      <c r="B313" s="5" t="n"/>
      <c r="C313" s="14" t="n"/>
    </row>
    <row r="314">
      <c r="A314" s="17" t="n"/>
      <c r="B314" s="5" t="n"/>
      <c r="C314" s="14" t="n"/>
    </row>
    <row r="315">
      <c r="A315" s="17" t="n"/>
      <c r="B315" s="5" t="n"/>
      <c r="C315" s="14" t="n"/>
    </row>
    <row r="316">
      <c r="A316" s="17" t="n"/>
      <c r="B316" s="5" t="n"/>
      <c r="C316" s="14" t="n"/>
    </row>
    <row r="317">
      <c r="A317" s="17" t="n"/>
      <c r="B317" s="5" t="n"/>
      <c r="C317" s="14" t="n"/>
    </row>
    <row r="318">
      <c r="A318" s="17" t="n"/>
      <c r="B318" s="5" t="n"/>
      <c r="C318" s="14" t="n"/>
    </row>
    <row r="319">
      <c r="A319" s="17" t="n"/>
      <c r="B319" s="5" t="n"/>
      <c r="C319" s="14" t="n"/>
    </row>
    <row r="320">
      <c r="A320" s="17" t="n"/>
      <c r="B320" s="5" t="n"/>
      <c r="C320" s="14" t="n"/>
    </row>
    <row r="321">
      <c r="A321" s="17" t="n"/>
      <c r="B321" s="5" t="n"/>
      <c r="C321" s="14" t="n"/>
    </row>
    <row r="322">
      <c r="A322" s="17" t="n"/>
      <c r="B322" s="5" t="n"/>
      <c r="C322" s="14" t="n"/>
    </row>
    <row r="323">
      <c r="A323" s="17" t="n"/>
      <c r="B323" s="5" t="n"/>
      <c r="C323" s="14" t="n"/>
    </row>
    <row r="324">
      <c r="A324" s="17" t="n"/>
      <c r="B324" s="5" t="n"/>
      <c r="C324" s="14" t="n"/>
    </row>
    <row r="325">
      <c r="A325" s="17" t="n"/>
      <c r="B325" s="5" t="n"/>
      <c r="C325" s="14" t="n"/>
    </row>
    <row r="326">
      <c r="A326" s="17" t="n"/>
      <c r="B326" s="5" t="n"/>
      <c r="C326" s="14" t="n"/>
    </row>
    <row r="327">
      <c r="A327" s="17" t="n"/>
      <c r="B327" s="5" t="n"/>
      <c r="C327" s="14" t="n"/>
    </row>
    <row r="328">
      <c r="A328" s="17" t="n"/>
      <c r="B328" s="5" t="n"/>
      <c r="C328" s="14" t="n"/>
    </row>
    <row r="329">
      <c r="A329" s="17" t="n"/>
      <c r="B329" s="5" t="n"/>
      <c r="C329" s="14" t="n"/>
    </row>
    <row r="330">
      <c r="A330" s="17" t="n"/>
      <c r="B330" s="5" t="n"/>
      <c r="C330" s="14" t="n"/>
    </row>
    <row r="331">
      <c r="A331" s="17" t="n"/>
      <c r="B331" s="5" t="n"/>
      <c r="C331" s="14" t="n"/>
    </row>
    <row r="332">
      <c r="A332" s="17" t="n"/>
      <c r="B332" s="5" t="n"/>
      <c r="C332" s="14" t="n"/>
    </row>
    <row r="333">
      <c r="A333" s="17" t="n"/>
      <c r="B333" s="5" t="n"/>
      <c r="C333" s="14" t="n"/>
    </row>
    <row r="334">
      <c r="A334" s="17" t="n"/>
      <c r="B334" s="5" t="n"/>
      <c r="C334" s="14" t="n"/>
    </row>
    <row r="335">
      <c r="A335" s="17" t="n"/>
      <c r="B335" s="5" t="n"/>
      <c r="C335" s="14" t="n"/>
    </row>
    <row r="336">
      <c r="A336" s="17" t="n"/>
      <c r="B336" s="5" t="n"/>
      <c r="C336" s="14" t="n"/>
    </row>
    <row r="337">
      <c r="A337" s="17" t="n"/>
      <c r="B337" s="5" t="n"/>
      <c r="C337" s="14" t="n"/>
    </row>
    <row r="338">
      <c r="A338" s="17" t="n"/>
      <c r="B338" s="5" t="n"/>
      <c r="C338" s="14" t="n"/>
    </row>
    <row r="339">
      <c r="A339" s="17" t="n"/>
      <c r="B339" s="5" t="n"/>
      <c r="C339" s="14" t="n"/>
    </row>
    <row r="340">
      <c r="A340" s="17" t="n"/>
      <c r="B340" s="5" t="n"/>
      <c r="C340" s="14" t="n"/>
    </row>
    <row r="341">
      <c r="A341" s="17" t="n"/>
      <c r="B341" s="5" t="n"/>
      <c r="C341" s="14" t="n"/>
    </row>
    <row r="342">
      <c r="A342" s="17" t="n"/>
      <c r="B342" s="5" t="n"/>
      <c r="C342" s="14" t="n"/>
    </row>
    <row r="343">
      <c r="A343" s="17" t="n"/>
      <c r="B343" s="5" t="n"/>
      <c r="C343" s="14" t="n"/>
    </row>
    <row r="344">
      <c r="A344" s="17" t="n"/>
      <c r="B344" s="5" t="n"/>
      <c r="C344" s="14" t="n"/>
    </row>
    <row r="345">
      <c r="A345" s="17" t="n"/>
      <c r="B345" s="5" t="n"/>
      <c r="C345" s="14" t="n"/>
    </row>
    <row r="346">
      <c r="A346" s="17" t="n"/>
      <c r="B346" s="5" t="n"/>
      <c r="C346" s="14" t="n"/>
    </row>
    <row r="347">
      <c r="A347" s="17" t="n"/>
      <c r="B347" s="5" t="n"/>
      <c r="C347" s="14" t="n"/>
    </row>
    <row r="348">
      <c r="A348" s="17" t="n"/>
      <c r="B348" s="5" t="n"/>
      <c r="C348" s="14" t="n"/>
    </row>
    <row r="349">
      <c r="A349" s="17" t="n"/>
      <c r="B349" s="5" t="n"/>
      <c r="C349" s="14" t="n"/>
    </row>
    <row r="350">
      <c r="A350" s="17" t="n"/>
      <c r="B350" s="5" t="n"/>
      <c r="C350" s="14" t="n"/>
    </row>
    <row r="351">
      <c r="A351" s="17" t="n"/>
      <c r="B351" s="5" t="n"/>
      <c r="C351" s="14" t="n"/>
    </row>
    <row r="352">
      <c r="A352" s="17" t="n"/>
      <c r="B352" s="5" t="n"/>
      <c r="C352" s="14" t="n"/>
    </row>
    <row r="353">
      <c r="A353" s="17" t="n"/>
      <c r="B353" s="5" t="n"/>
      <c r="C353" s="14" t="n"/>
    </row>
    <row r="354">
      <c r="A354" s="17" t="n"/>
      <c r="B354" s="5" t="n"/>
      <c r="C354" s="14" t="n"/>
    </row>
    <row r="355">
      <c r="A355" s="17" t="n"/>
      <c r="B355" s="5" t="n"/>
      <c r="C355" s="14" t="n"/>
    </row>
    <row r="356">
      <c r="A356" s="17" t="n"/>
      <c r="B356" s="5" t="n"/>
      <c r="C356" s="14" t="n"/>
    </row>
    <row r="357">
      <c r="A357" s="17" t="n"/>
      <c r="B357" s="5" t="n"/>
      <c r="C357" s="14" t="n"/>
    </row>
    <row r="358">
      <c r="A358" s="17" t="n"/>
      <c r="B358" s="5" t="n"/>
      <c r="C358" s="14" t="n"/>
    </row>
    <row r="359">
      <c r="A359" s="17" t="n"/>
      <c r="B359" s="5" t="n"/>
      <c r="C359" s="14" t="n"/>
    </row>
    <row r="360">
      <c r="A360" s="17" t="n"/>
      <c r="B360" s="5" t="n"/>
      <c r="C360" s="14" t="n"/>
    </row>
    <row r="361">
      <c r="A361" s="17" t="n"/>
      <c r="B361" s="5" t="n"/>
      <c r="C361" s="14" t="n"/>
    </row>
    <row r="362">
      <c r="A362" s="17" t="n"/>
      <c r="B362" s="5" t="n"/>
      <c r="C362" s="14" t="n"/>
    </row>
    <row r="363">
      <c r="A363" s="17" t="n"/>
      <c r="B363" s="5" t="n"/>
      <c r="C363" s="14" t="n"/>
    </row>
    <row r="364">
      <c r="A364" s="17" t="n"/>
      <c r="B364" s="5" t="n"/>
      <c r="C364" s="14" t="n"/>
    </row>
    <row r="365">
      <c r="A365" s="17" t="n"/>
      <c r="B365" s="5" t="n"/>
      <c r="C365" s="14" t="n"/>
    </row>
    <row r="366">
      <c r="A366" s="17" t="n"/>
      <c r="B366" s="5" t="n"/>
      <c r="C366" s="14" t="n"/>
    </row>
    <row r="367">
      <c r="A367" s="17" t="n"/>
      <c r="B367" s="5" t="n"/>
      <c r="C367" s="14" t="n"/>
    </row>
    <row r="368">
      <c r="A368" s="17" t="n"/>
      <c r="B368" s="5" t="n"/>
      <c r="C368" s="14" t="n"/>
    </row>
    <row r="369">
      <c r="A369" s="17" t="n"/>
      <c r="B369" s="5" t="n"/>
      <c r="C369" s="14" t="n"/>
    </row>
    <row r="370">
      <c r="A370" s="17" t="n"/>
      <c r="B370" s="5" t="n"/>
      <c r="C370" s="14" t="n"/>
    </row>
    <row r="371">
      <c r="A371" s="17" t="n"/>
      <c r="B371" s="5" t="n"/>
      <c r="C371" s="14" t="n"/>
    </row>
    <row r="372">
      <c r="A372" s="17" t="n"/>
      <c r="B372" s="5" t="n"/>
      <c r="C372" s="14" t="n"/>
    </row>
    <row r="373">
      <c r="A373" s="17" t="n"/>
      <c r="B373" s="5" t="n"/>
      <c r="C373" s="14" t="n"/>
    </row>
    <row r="374">
      <c r="A374" s="17" t="n"/>
      <c r="B374" s="5" t="n"/>
      <c r="C374" s="14" t="n"/>
    </row>
    <row r="375">
      <c r="A375" s="17" t="n"/>
      <c r="B375" s="5" t="n"/>
      <c r="C375" s="14" t="n"/>
    </row>
    <row r="376">
      <c r="A376" s="17" t="n"/>
      <c r="B376" s="5" t="n"/>
      <c r="C376" s="14" t="n"/>
    </row>
    <row r="377">
      <c r="A377" s="17" t="n"/>
      <c r="B377" s="5" t="n"/>
      <c r="C377" s="14" t="n"/>
    </row>
    <row r="378">
      <c r="A378" s="17" t="n"/>
      <c r="B378" s="5" t="n"/>
      <c r="C378" s="14" t="n"/>
    </row>
    <row r="379">
      <c r="A379" s="17" t="n"/>
      <c r="B379" s="5" t="n"/>
      <c r="C379" s="14" t="n"/>
    </row>
    <row r="380">
      <c r="A380" s="17" t="n"/>
      <c r="B380" s="5" t="n"/>
      <c r="C380" s="14" t="n"/>
    </row>
    <row r="381">
      <c r="A381" s="17" t="n"/>
      <c r="B381" s="5" t="n"/>
      <c r="C381" s="14" t="n"/>
    </row>
    <row r="382">
      <c r="A382" s="17" t="n"/>
      <c r="B382" s="5" t="n"/>
      <c r="C382" s="14" t="n"/>
    </row>
    <row r="383">
      <c r="A383" s="17" t="n"/>
      <c r="B383" s="5" t="n"/>
      <c r="C383" s="14" t="n"/>
    </row>
    <row r="384">
      <c r="A384" s="17" t="n"/>
      <c r="B384" s="5" t="n"/>
      <c r="C384" s="14" t="n"/>
    </row>
    <row r="385">
      <c r="A385" s="17" t="n"/>
      <c r="B385" s="5" t="n"/>
      <c r="C385" s="14" t="n"/>
    </row>
    <row r="386">
      <c r="A386" s="17" t="n"/>
      <c r="B386" s="5" t="n"/>
      <c r="C386" s="14" t="n"/>
    </row>
    <row r="387">
      <c r="A387" s="17" t="n"/>
      <c r="B387" s="5" t="n"/>
      <c r="C387" s="14" t="n"/>
    </row>
    <row r="388">
      <c r="A388" s="17" t="n"/>
      <c r="B388" s="5" t="n"/>
      <c r="C388" s="14" t="n"/>
    </row>
    <row r="389">
      <c r="A389" s="17" t="n"/>
      <c r="B389" s="5" t="n"/>
      <c r="C389" s="14" t="n"/>
    </row>
    <row r="390">
      <c r="A390" s="17" t="n"/>
      <c r="B390" s="5" t="n"/>
      <c r="C390" s="14" t="n"/>
    </row>
    <row r="391">
      <c r="A391" s="17" t="n"/>
      <c r="B391" s="5" t="n"/>
      <c r="C391" s="14" t="n"/>
    </row>
    <row r="392">
      <c r="A392" s="17" t="n"/>
      <c r="B392" s="5" t="n"/>
      <c r="C392" s="14" t="n"/>
    </row>
    <row r="393">
      <c r="A393" s="17" t="n"/>
      <c r="B393" s="5" t="n"/>
      <c r="C393" s="14" t="n"/>
    </row>
    <row r="394">
      <c r="A394" s="17" t="n"/>
      <c r="B394" s="5" t="n"/>
      <c r="C394" s="14" t="n"/>
    </row>
    <row r="395">
      <c r="A395" s="17" t="n"/>
      <c r="B395" s="5" t="n"/>
      <c r="C395" s="14" t="n"/>
    </row>
    <row r="396">
      <c r="A396" s="17" t="n"/>
      <c r="B396" s="5" t="n"/>
      <c r="C396" s="14" t="n"/>
    </row>
    <row r="397">
      <c r="A397" s="17" t="n"/>
      <c r="B397" s="5" t="n"/>
      <c r="C397" s="14" t="n"/>
    </row>
    <row r="398">
      <c r="A398" s="17" t="n"/>
      <c r="B398" s="5" t="n"/>
      <c r="C398" s="14" t="n"/>
    </row>
    <row r="399">
      <c r="A399" s="17" t="n"/>
      <c r="B399" s="5" t="n"/>
      <c r="C399" s="14" t="n"/>
    </row>
    <row r="400">
      <c r="A400" s="17" t="n"/>
      <c r="B400" s="5" t="n"/>
      <c r="C400" s="14" t="n"/>
    </row>
    <row r="401">
      <c r="A401" s="17" t="n"/>
      <c r="B401" s="5" t="n"/>
      <c r="C401" s="14" t="n"/>
    </row>
    <row r="402">
      <c r="A402" s="17" t="n"/>
      <c r="B402" s="5" t="n"/>
      <c r="C402" s="14" t="n"/>
    </row>
    <row r="403">
      <c r="A403" s="17" t="n"/>
      <c r="B403" s="5" t="n"/>
      <c r="C403" s="14" t="n"/>
    </row>
    <row r="404">
      <c r="A404" s="17" t="n"/>
      <c r="B404" s="5" t="n"/>
      <c r="C404" s="14" t="n"/>
    </row>
    <row r="405">
      <c r="A405" s="17" t="n"/>
      <c r="B405" s="5" t="n"/>
      <c r="C405" s="14" t="n"/>
    </row>
    <row r="406">
      <c r="A406" s="17" t="n"/>
      <c r="B406" s="5" t="n"/>
      <c r="C406" s="14" t="n"/>
    </row>
    <row r="407">
      <c r="A407" s="17" t="n"/>
      <c r="B407" s="5" t="n"/>
      <c r="C407" s="14" t="n"/>
    </row>
    <row r="408">
      <c r="A408" s="17" t="n"/>
      <c r="B408" s="5" t="n"/>
      <c r="C408" s="14" t="n"/>
    </row>
    <row r="409">
      <c r="A409" s="17" t="n"/>
      <c r="B409" s="5" t="n"/>
      <c r="C409" s="14" t="n"/>
    </row>
    <row r="410">
      <c r="A410" s="17" t="n"/>
      <c r="B410" s="5" t="n"/>
      <c r="C410" s="14" t="n"/>
    </row>
    <row r="411">
      <c r="A411" s="17" t="n"/>
      <c r="B411" s="5" t="n"/>
      <c r="C411" s="14" t="n"/>
    </row>
    <row r="412">
      <c r="A412" s="17" t="n"/>
      <c r="B412" s="5" t="n"/>
      <c r="C412" s="14" t="n"/>
    </row>
    <row r="413">
      <c r="A413" s="17" t="n"/>
      <c r="B413" s="5" t="n"/>
      <c r="C413" s="14" t="n"/>
    </row>
    <row r="414">
      <c r="A414" s="17" t="n"/>
      <c r="B414" s="5" t="n"/>
      <c r="C414" s="14" t="n"/>
    </row>
    <row r="415">
      <c r="A415" s="17" t="n"/>
      <c r="B415" s="5" t="n"/>
      <c r="C415" s="14" t="n"/>
    </row>
    <row r="416">
      <c r="A416" s="17" t="n"/>
      <c r="B416" s="5" t="n"/>
      <c r="C416" s="14" t="n"/>
    </row>
    <row r="417">
      <c r="A417" s="17" t="n"/>
      <c r="B417" s="5" t="n"/>
      <c r="C417" s="14" t="n"/>
    </row>
    <row r="418">
      <c r="A418" s="17" t="n"/>
      <c r="B418" s="5" t="n"/>
      <c r="C418" s="14" t="n"/>
    </row>
    <row r="419">
      <c r="A419" s="17" t="n"/>
      <c r="B419" s="5" t="n"/>
      <c r="C419" s="14" t="n"/>
    </row>
    <row r="420">
      <c r="A420" s="17" t="n"/>
      <c r="B420" s="5" t="n"/>
      <c r="C420" s="14" t="n"/>
    </row>
    <row r="421">
      <c r="A421" s="17" t="n"/>
      <c r="B421" s="5" t="n"/>
      <c r="C421" s="14" t="n"/>
    </row>
    <row r="422">
      <c r="A422" s="17" t="n"/>
      <c r="B422" s="5" t="n"/>
      <c r="C422" s="14" t="n"/>
    </row>
    <row r="423">
      <c r="A423" s="17" t="n"/>
      <c r="B423" s="5" t="n"/>
      <c r="C423" s="14" t="n"/>
    </row>
    <row r="424">
      <c r="A424" s="17" t="n"/>
      <c r="B424" s="5" t="n"/>
      <c r="C424" s="14" t="n"/>
    </row>
    <row r="425">
      <c r="A425" s="17" t="n"/>
      <c r="B425" s="5" t="n"/>
      <c r="C425" s="14" t="n"/>
    </row>
    <row r="426">
      <c r="A426" s="17" t="n"/>
      <c r="B426" s="5" t="n"/>
      <c r="C426" s="14" t="n"/>
    </row>
    <row r="427">
      <c r="A427" s="17" t="n"/>
      <c r="B427" s="5" t="n"/>
      <c r="C427" s="14" t="n"/>
    </row>
    <row r="428">
      <c r="A428" s="17" t="n"/>
      <c r="B428" s="5" t="n"/>
      <c r="C428" s="14" t="n"/>
    </row>
    <row r="429">
      <c r="A429" s="17" t="n"/>
      <c r="B429" s="5" t="n"/>
      <c r="C429" s="14" t="n"/>
    </row>
    <row r="430">
      <c r="A430" s="17" t="n"/>
      <c r="B430" s="5" t="n"/>
      <c r="C430" s="14" t="n"/>
    </row>
    <row r="431">
      <c r="A431" s="17" t="n"/>
      <c r="B431" s="5" t="n"/>
      <c r="C431" s="14" t="n"/>
    </row>
    <row r="432">
      <c r="A432" s="17" t="n"/>
      <c r="B432" s="5" t="n"/>
      <c r="C432" s="14" t="n"/>
    </row>
    <row r="433">
      <c r="A433" s="17" t="n"/>
      <c r="B433" s="5" t="n"/>
      <c r="C433" s="14" t="n"/>
    </row>
    <row r="434">
      <c r="A434" s="17" t="n"/>
      <c r="B434" s="5" t="n"/>
      <c r="C434" s="14" t="n"/>
    </row>
    <row r="435">
      <c r="A435" s="17" t="n"/>
      <c r="B435" s="5" t="n"/>
      <c r="C435" s="14" t="n"/>
    </row>
    <row r="436">
      <c r="A436" s="17" t="n"/>
      <c r="B436" s="5" t="n"/>
      <c r="C436" s="14" t="n"/>
    </row>
    <row r="437">
      <c r="A437" s="17" t="n"/>
      <c r="B437" s="5" t="n"/>
      <c r="C437" s="14" t="n"/>
    </row>
    <row r="438">
      <c r="A438" s="17" t="n"/>
      <c r="B438" s="5" t="n"/>
      <c r="C438" s="14" t="n"/>
    </row>
    <row r="439">
      <c r="A439" s="17" t="n"/>
      <c r="B439" s="5" t="n"/>
      <c r="C439" s="14" t="n"/>
    </row>
    <row r="440">
      <c r="A440" s="17" t="n"/>
      <c r="B440" s="5" t="n"/>
      <c r="C440" s="14" t="n"/>
    </row>
    <row r="441">
      <c r="A441" s="17" t="n"/>
      <c r="B441" s="5" t="n"/>
      <c r="C441" s="14" t="n"/>
    </row>
    <row r="442">
      <c r="A442" s="17" t="n"/>
      <c r="B442" s="5" t="n"/>
      <c r="C442" s="14" t="n"/>
    </row>
    <row r="443">
      <c r="A443" s="17" t="n"/>
      <c r="B443" s="5" t="n"/>
      <c r="C443" s="14" t="n"/>
    </row>
    <row r="444">
      <c r="A444" s="17" t="n"/>
      <c r="B444" s="5" t="n"/>
      <c r="C444" s="14" t="n"/>
    </row>
    <row r="445">
      <c r="A445" s="17" t="n"/>
      <c r="B445" s="5" t="n"/>
      <c r="C445" s="14" t="n"/>
    </row>
    <row r="446">
      <c r="A446" s="17" t="n"/>
      <c r="B446" s="5" t="n"/>
      <c r="C446" s="14" t="n"/>
    </row>
    <row r="447">
      <c r="A447" s="17" t="n"/>
      <c r="B447" s="5" t="n"/>
      <c r="C447" s="14" t="n"/>
    </row>
    <row r="448">
      <c r="A448" s="17" t="n"/>
      <c r="B448" s="5" t="n"/>
      <c r="C448" s="14" t="n"/>
    </row>
    <row r="449">
      <c r="A449" s="17" t="n"/>
      <c r="B449" s="5" t="n"/>
      <c r="C449" s="14" t="n"/>
    </row>
    <row r="450">
      <c r="A450" s="17" t="n"/>
      <c r="B450" s="5" t="n"/>
      <c r="C450" s="14" t="n"/>
    </row>
    <row r="451">
      <c r="A451" s="17" t="n"/>
      <c r="B451" s="5" t="n"/>
      <c r="C451" s="14" t="n"/>
    </row>
    <row r="452">
      <c r="A452" s="17" t="n"/>
      <c r="B452" s="5" t="n"/>
      <c r="C452" s="14" t="n"/>
    </row>
    <row r="453">
      <c r="A453" s="17" t="n"/>
      <c r="B453" s="5" t="n"/>
      <c r="C453" s="14" t="n"/>
    </row>
    <row r="454">
      <c r="A454" s="17" t="n"/>
      <c r="B454" s="5" t="n"/>
      <c r="C454" s="14" t="n"/>
    </row>
    <row r="455">
      <c r="A455" s="17" t="n"/>
      <c r="B455" s="5" t="n"/>
      <c r="C455" s="14" t="n"/>
    </row>
    <row r="456">
      <c r="A456" s="17" t="n"/>
      <c r="B456" s="5" t="n"/>
      <c r="C456" s="14" t="n"/>
    </row>
    <row r="457">
      <c r="A457" s="17" t="n"/>
      <c r="B457" s="5" t="n"/>
      <c r="C457" s="14" t="n"/>
    </row>
    <row r="458">
      <c r="A458" s="17" t="n"/>
      <c r="B458" s="5" t="n"/>
      <c r="C458" s="14" t="n"/>
    </row>
    <row r="459">
      <c r="A459" s="17" t="n"/>
      <c r="B459" s="5" t="n"/>
      <c r="C459" s="14" t="n"/>
    </row>
    <row r="460">
      <c r="A460" s="17" t="n"/>
      <c r="B460" s="5" t="n"/>
      <c r="C460" s="14" t="n"/>
    </row>
    <row r="461">
      <c r="A461" s="17" t="n"/>
      <c r="B461" s="5" t="n"/>
      <c r="C461" s="14" t="n"/>
    </row>
    <row r="462">
      <c r="A462" s="17" t="n"/>
      <c r="B462" s="5" t="n"/>
      <c r="C462" s="14" t="n"/>
    </row>
    <row r="463">
      <c r="A463" s="17" t="n"/>
      <c r="B463" s="5" t="n"/>
      <c r="C463" s="14" t="n"/>
    </row>
    <row r="464">
      <c r="A464" s="17" t="n"/>
      <c r="B464" s="5" t="n"/>
      <c r="C464" s="14" t="n"/>
    </row>
    <row r="465">
      <c r="A465" s="17" t="n"/>
      <c r="B465" s="5" t="n"/>
      <c r="C465" s="14" t="n"/>
    </row>
    <row r="466">
      <c r="A466" s="17" t="n"/>
      <c r="B466" s="5" t="n"/>
      <c r="C466" s="14" t="n"/>
    </row>
    <row r="467">
      <c r="A467" s="17" t="n"/>
      <c r="B467" s="5" t="n"/>
      <c r="C467" s="14" t="n"/>
    </row>
    <row r="468">
      <c r="A468" s="17" t="n"/>
      <c r="B468" s="5" t="n"/>
      <c r="C468" s="14" t="n"/>
    </row>
    <row r="469">
      <c r="A469" s="17" t="n"/>
      <c r="B469" s="5" t="n"/>
      <c r="C469" s="14" t="n"/>
    </row>
    <row r="470">
      <c r="A470" s="17" t="n"/>
      <c r="B470" s="5" t="n"/>
      <c r="C470" s="14" t="n"/>
    </row>
    <row r="471">
      <c r="A471" s="17" t="n"/>
      <c r="B471" s="5" t="n"/>
      <c r="C471" s="14" t="n"/>
    </row>
    <row r="472">
      <c r="A472" s="17" t="n"/>
      <c r="B472" s="5" t="n"/>
      <c r="C472" s="14" t="n"/>
    </row>
    <row r="473">
      <c r="A473" s="17" t="n"/>
      <c r="B473" s="5" t="n"/>
      <c r="C473" s="14" t="n"/>
    </row>
    <row r="474">
      <c r="A474" s="17" t="n"/>
      <c r="B474" s="5" t="n"/>
      <c r="C474" s="14" t="n"/>
    </row>
    <row r="475">
      <c r="A475" s="17" t="n"/>
      <c r="B475" s="5" t="n"/>
      <c r="C475" s="14" t="n"/>
    </row>
    <row r="476">
      <c r="A476" s="17" t="n"/>
      <c r="B476" s="5" t="n"/>
      <c r="C476" s="14" t="n"/>
    </row>
    <row r="477">
      <c r="A477" s="17" t="n"/>
      <c r="B477" s="5" t="n"/>
      <c r="C477" s="14" t="n"/>
    </row>
    <row r="478">
      <c r="A478" s="17" t="n"/>
      <c r="B478" s="5" t="n"/>
      <c r="C478" s="14" t="n"/>
    </row>
    <row r="479">
      <c r="A479" s="17" t="n"/>
      <c r="B479" s="5" t="n"/>
      <c r="C479" s="14" t="n"/>
    </row>
    <row r="480">
      <c r="A480" s="17" t="n"/>
      <c r="B480" s="5" t="n"/>
      <c r="C480" s="14" t="n"/>
    </row>
    <row r="481">
      <c r="A481" s="17" t="n"/>
      <c r="B481" s="5" t="n"/>
      <c r="C481" s="14" t="n"/>
    </row>
    <row r="482">
      <c r="A482" s="17" t="n"/>
      <c r="B482" s="5" t="n"/>
      <c r="C482" s="14" t="n"/>
    </row>
    <row r="483">
      <c r="A483" s="17" t="n"/>
      <c r="B483" s="5" t="n"/>
      <c r="C483" s="14" t="n"/>
    </row>
    <row r="484">
      <c r="A484" s="17" t="n"/>
      <c r="B484" s="5" t="n"/>
      <c r="C484" s="14" t="n"/>
    </row>
    <row r="485">
      <c r="A485" s="17" t="n"/>
      <c r="B485" s="5" t="n"/>
      <c r="C485" s="14" t="n"/>
    </row>
    <row r="486">
      <c r="A486" s="17" t="n"/>
      <c r="B486" s="5" t="n"/>
      <c r="C486" s="14" t="n"/>
    </row>
    <row r="487">
      <c r="A487" s="17" t="n"/>
      <c r="B487" s="5" t="n"/>
      <c r="C487" s="14" t="n"/>
    </row>
    <row r="488">
      <c r="A488" s="17" t="n"/>
      <c r="B488" s="5" t="n"/>
      <c r="C488" s="14" t="n"/>
    </row>
    <row r="489">
      <c r="A489" s="17" t="n"/>
      <c r="B489" s="5" t="n"/>
      <c r="C489" s="14" t="n"/>
    </row>
    <row r="490">
      <c r="A490" s="17" t="n"/>
      <c r="B490" s="5" t="n"/>
      <c r="C490" s="14" t="n"/>
    </row>
    <row r="491">
      <c r="A491" s="17" t="n"/>
      <c r="B491" s="5" t="n"/>
      <c r="C491" s="14" t="n"/>
    </row>
    <row r="492">
      <c r="A492" s="17" t="n"/>
      <c r="B492" s="5" t="n"/>
      <c r="C492" s="14" t="n"/>
    </row>
    <row r="493">
      <c r="A493" s="17" t="n"/>
      <c r="B493" s="5" t="n"/>
      <c r="C493" s="14" t="n"/>
    </row>
    <row r="494">
      <c r="A494" s="17" t="n"/>
      <c r="B494" s="5" t="n"/>
      <c r="C494" s="14" t="n"/>
    </row>
    <row r="495">
      <c r="A495" s="17" t="n"/>
      <c r="B495" s="5" t="n"/>
      <c r="C495" s="14" t="n"/>
    </row>
    <row r="496">
      <c r="A496" s="17" t="n"/>
      <c r="B496" s="5" t="n"/>
      <c r="C496" s="14" t="n"/>
    </row>
    <row r="497">
      <c r="A497" s="17" t="n"/>
      <c r="B497" s="5" t="n"/>
      <c r="C497" s="14" t="n"/>
    </row>
    <row r="498">
      <c r="A498" s="17" t="n"/>
      <c r="B498" s="5" t="n"/>
      <c r="C498" s="14" t="n"/>
    </row>
    <row r="499">
      <c r="A499" s="17" t="n"/>
      <c r="B499" s="5" t="n"/>
      <c r="C499" s="14" t="n"/>
    </row>
    <row r="500">
      <c r="A500" s="17" t="n"/>
      <c r="B500" s="5" t="n"/>
      <c r="C500" s="14" t="n"/>
    </row>
    <row r="501">
      <c r="A501" s="17" t="n"/>
      <c r="B501" s="5" t="n"/>
      <c r="C501" s="14" t="n"/>
    </row>
    <row r="502">
      <c r="A502" s="17" t="n"/>
      <c r="B502" s="5" t="n"/>
      <c r="C502" s="14" t="n"/>
    </row>
    <row r="503">
      <c r="A503" s="17" t="n"/>
      <c r="B503" s="5" t="n"/>
      <c r="C503" s="14" t="n"/>
    </row>
    <row r="504">
      <c r="A504" s="17" t="n"/>
      <c r="B504" s="5" t="n"/>
      <c r="C504" s="14" t="n"/>
    </row>
    <row r="505">
      <c r="A505" s="17" t="n"/>
      <c r="B505" s="5" t="n"/>
      <c r="C505" s="14" t="n"/>
    </row>
    <row r="506">
      <c r="A506" s="17" t="n"/>
      <c r="B506" s="5" t="n"/>
      <c r="C506" s="14" t="n"/>
    </row>
    <row r="507">
      <c r="A507" s="17" t="n"/>
      <c r="B507" s="5" t="n"/>
      <c r="C507" s="14" t="n"/>
    </row>
    <row r="508">
      <c r="A508" s="17" t="n"/>
      <c r="B508" s="5" t="n"/>
      <c r="C508" s="14" t="n"/>
    </row>
    <row r="509">
      <c r="A509" s="17" t="n"/>
      <c r="B509" s="5" t="n"/>
      <c r="C509" s="14" t="n"/>
    </row>
    <row r="510">
      <c r="A510" s="17" t="n"/>
      <c r="B510" s="5" t="n"/>
      <c r="C510" s="14" t="n"/>
    </row>
    <row r="511">
      <c r="A511" s="17" t="n"/>
      <c r="B511" s="5" t="n"/>
      <c r="C511" s="14" t="n"/>
    </row>
    <row r="512">
      <c r="A512" s="17" t="n"/>
      <c r="B512" s="5" t="n"/>
      <c r="C512" s="14" t="n"/>
    </row>
    <row r="513">
      <c r="A513" s="17" t="n"/>
      <c r="B513" s="5" t="n"/>
      <c r="C513" s="14" t="n"/>
    </row>
    <row r="514">
      <c r="A514" s="17" t="n"/>
      <c r="B514" s="5" t="n"/>
      <c r="C514" s="14" t="n"/>
    </row>
    <row r="515">
      <c r="A515" s="17" t="n"/>
      <c r="B515" s="5" t="n"/>
      <c r="C515" s="14" t="n"/>
    </row>
    <row r="516">
      <c r="A516" s="17" t="n"/>
      <c r="B516" s="5" t="n"/>
      <c r="C516" s="14" t="n"/>
    </row>
    <row r="517">
      <c r="A517" s="17" t="n"/>
      <c r="B517" s="5" t="n"/>
      <c r="C517" s="14" t="n"/>
    </row>
    <row r="518">
      <c r="A518" s="17" t="n"/>
      <c r="B518" s="5" t="n"/>
      <c r="C518" s="14" t="n"/>
    </row>
    <row r="519">
      <c r="A519" s="17" t="n"/>
      <c r="B519" s="5" t="n"/>
      <c r="C519" s="14" t="n"/>
    </row>
    <row r="520">
      <c r="A520" s="17" t="n"/>
      <c r="B520" s="5" t="n"/>
      <c r="C520" s="14" t="n"/>
    </row>
    <row r="521">
      <c r="A521" s="17" t="n"/>
      <c r="B521" s="5" t="n"/>
      <c r="C521" s="14" t="n"/>
    </row>
    <row r="522">
      <c r="A522" s="17" t="n"/>
      <c r="B522" s="5" t="n"/>
      <c r="C522" s="14" t="n"/>
    </row>
    <row r="523">
      <c r="A523" s="17" t="n"/>
      <c r="B523" s="5" t="n"/>
      <c r="C523" s="14" t="n"/>
    </row>
    <row r="524">
      <c r="A524" s="17" t="n"/>
      <c r="B524" s="5" t="n"/>
      <c r="C524" s="14" t="n"/>
    </row>
    <row r="525">
      <c r="A525" s="17" t="n"/>
      <c r="B525" s="5" t="n"/>
      <c r="C525" s="14" t="n"/>
    </row>
    <row r="526">
      <c r="A526" s="17" t="n"/>
      <c r="B526" s="5" t="n"/>
      <c r="C526" s="14" t="n"/>
    </row>
    <row r="527">
      <c r="A527" s="17" t="n"/>
      <c r="B527" s="5" t="n"/>
      <c r="C527" s="14" t="n"/>
    </row>
    <row r="528">
      <c r="A528" s="17" t="n"/>
      <c r="B528" s="5" t="n"/>
      <c r="C528" s="14" t="n"/>
    </row>
    <row r="529">
      <c r="A529" s="17" t="n"/>
      <c r="B529" s="5" t="n"/>
      <c r="C529" s="14" t="n"/>
    </row>
    <row r="530">
      <c r="A530" s="17" t="n"/>
      <c r="B530" s="5" t="n"/>
      <c r="C530" s="14" t="n"/>
    </row>
    <row r="531">
      <c r="A531" s="17" t="n"/>
      <c r="B531" s="5" t="n"/>
      <c r="C531" s="14" t="n"/>
    </row>
    <row r="532">
      <c r="A532" s="17" t="n"/>
      <c r="B532" s="5" t="n"/>
      <c r="C532" s="14" t="n"/>
    </row>
    <row r="533">
      <c r="A533" s="17" t="n"/>
      <c r="B533" s="5" t="n"/>
      <c r="C533" s="14" t="n"/>
    </row>
    <row r="534">
      <c r="A534" s="17" t="n"/>
      <c r="B534" s="5" t="n"/>
      <c r="C534" s="14" t="n"/>
    </row>
    <row r="535">
      <c r="A535" s="17" t="n"/>
      <c r="B535" s="5" t="n"/>
      <c r="C535" s="14" t="n"/>
    </row>
    <row r="536">
      <c r="A536" s="17" t="n"/>
      <c r="B536" s="5" t="n"/>
      <c r="C536" s="14" t="n"/>
    </row>
    <row r="537">
      <c r="A537" s="17" t="n"/>
      <c r="B537" s="5" t="n"/>
      <c r="C537" s="14" t="n"/>
    </row>
    <row r="538">
      <c r="A538" s="17" t="n"/>
      <c r="B538" s="5" t="n"/>
      <c r="C538" s="14" t="n"/>
    </row>
    <row r="539">
      <c r="A539" s="17" t="n"/>
      <c r="B539" s="5" t="n"/>
      <c r="C539" s="14" t="n"/>
    </row>
    <row r="540">
      <c r="A540" s="17" t="n"/>
      <c r="B540" s="5" t="n"/>
      <c r="C540" s="14" t="n"/>
    </row>
    <row r="541">
      <c r="A541" s="17" t="n"/>
      <c r="B541" s="5" t="n"/>
      <c r="C541" s="14" t="n"/>
    </row>
    <row r="542">
      <c r="A542" s="17" t="n"/>
      <c r="B542" s="5" t="n"/>
      <c r="C542" s="14" t="n"/>
    </row>
    <row r="543">
      <c r="A543" s="17" t="n"/>
      <c r="B543" s="5" t="n"/>
      <c r="C543" s="14" t="n"/>
    </row>
    <row r="544">
      <c r="A544" s="17" t="n"/>
      <c r="B544" s="5" t="n"/>
      <c r="C544" s="14" t="n"/>
    </row>
    <row r="545">
      <c r="A545" s="17" t="n"/>
      <c r="B545" s="5" t="n"/>
      <c r="C545" s="14" t="n"/>
    </row>
    <row r="546">
      <c r="A546" s="17" t="n"/>
      <c r="B546" s="5" t="n"/>
      <c r="C546" s="14" t="n"/>
    </row>
    <row r="547">
      <c r="A547" s="17" t="n"/>
      <c r="B547" s="5" t="n"/>
      <c r="C547" s="14" t="n"/>
    </row>
    <row r="548">
      <c r="A548" s="17" t="n"/>
      <c r="B548" s="5" t="n"/>
      <c r="C548" s="14" t="n"/>
    </row>
    <row r="549">
      <c r="A549" s="17" t="n"/>
      <c r="B549" s="5" t="n"/>
      <c r="C549" s="14" t="n"/>
    </row>
    <row r="550">
      <c r="A550" s="17" t="n"/>
      <c r="B550" s="5" t="n"/>
      <c r="C550" s="14" t="n"/>
    </row>
    <row r="551">
      <c r="A551" s="17" t="n"/>
      <c r="B551" s="5" t="n"/>
      <c r="C551" s="14" t="n"/>
    </row>
    <row r="552">
      <c r="A552" s="17" t="n"/>
      <c r="B552" s="5" t="n"/>
      <c r="C552" s="14" t="n"/>
    </row>
    <row r="553">
      <c r="A553" s="17" t="n"/>
      <c r="B553" s="5" t="n"/>
      <c r="C553" s="14" t="n"/>
    </row>
    <row r="554">
      <c r="A554" s="17" t="n"/>
      <c r="B554" s="5" t="n"/>
      <c r="C554" s="14" t="n"/>
    </row>
    <row r="555">
      <c r="A555" s="17" t="n"/>
      <c r="B555" s="5" t="n"/>
      <c r="C555" s="14" t="n"/>
    </row>
    <row r="556">
      <c r="A556" s="17" t="n"/>
      <c r="B556" s="5" t="n"/>
      <c r="C556" s="14" t="n"/>
    </row>
    <row r="557">
      <c r="A557" s="17" t="n"/>
      <c r="B557" s="5" t="n"/>
      <c r="C557" s="14" t="n"/>
    </row>
    <row r="558">
      <c r="A558" s="17" t="n"/>
      <c r="B558" s="5" t="n"/>
      <c r="C558" s="14" t="n"/>
    </row>
    <row r="559">
      <c r="A559" s="17" t="n"/>
      <c r="B559" s="5" t="n"/>
      <c r="C559" s="14" t="n"/>
    </row>
    <row r="560">
      <c r="A560" s="17" t="n"/>
      <c r="B560" s="5" t="n"/>
      <c r="C560" s="14" t="n"/>
    </row>
    <row r="561">
      <c r="A561" s="17" t="n"/>
      <c r="B561" s="5" t="n"/>
      <c r="C561" s="14" t="n"/>
    </row>
    <row r="562">
      <c r="A562" s="17" t="n"/>
      <c r="B562" s="5" t="n"/>
      <c r="C562" s="14" t="n"/>
    </row>
    <row r="563">
      <c r="A563" s="17" t="n"/>
      <c r="B563" s="5" t="n"/>
      <c r="C563" s="14" t="n"/>
    </row>
    <row r="564">
      <c r="A564" s="17" t="n"/>
      <c r="B564" s="5" t="n"/>
      <c r="C564" s="14" t="n"/>
    </row>
    <row r="565">
      <c r="A565" s="17" t="n"/>
      <c r="B565" s="5" t="n"/>
      <c r="C565" s="14" t="n"/>
    </row>
    <row r="566">
      <c r="A566" s="17" t="n"/>
      <c r="B566" s="5" t="n"/>
      <c r="C566" s="14" t="n"/>
    </row>
    <row r="567">
      <c r="A567" s="17" t="n"/>
      <c r="B567" s="5" t="n"/>
      <c r="C567" s="14" t="n"/>
    </row>
    <row r="568">
      <c r="A568" s="17" t="n"/>
      <c r="B568" s="5" t="n"/>
      <c r="C568" s="14" t="n"/>
    </row>
    <row r="569">
      <c r="A569" s="17" t="n"/>
      <c r="B569" s="5" t="n"/>
      <c r="C569" s="14" t="n"/>
    </row>
    <row r="570">
      <c r="A570" s="17" t="n"/>
      <c r="B570" s="5" t="n"/>
      <c r="C570" s="14" t="n"/>
    </row>
    <row r="571">
      <c r="A571" s="17" t="n"/>
      <c r="B571" s="5" t="n"/>
      <c r="C571" s="14" t="n"/>
    </row>
    <row r="572">
      <c r="A572" s="17" t="n"/>
      <c r="B572" s="5" t="n"/>
      <c r="C572" s="14" t="n"/>
    </row>
    <row r="573">
      <c r="A573" s="17" t="n"/>
      <c r="B573" s="5" t="n"/>
      <c r="C573" s="14" t="n"/>
    </row>
    <row r="574">
      <c r="A574" s="17" t="n"/>
      <c r="B574" s="5" t="n"/>
      <c r="C574" s="14" t="n"/>
    </row>
    <row r="575">
      <c r="A575" s="17" t="n"/>
      <c r="B575" s="5" t="n"/>
      <c r="C575" s="14" t="n"/>
    </row>
    <row r="576">
      <c r="A576" s="17" t="n"/>
      <c r="B576" s="5" t="n"/>
      <c r="C576" s="14" t="n"/>
    </row>
    <row r="577">
      <c r="A577" s="17" t="n"/>
      <c r="B577" s="5" t="n"/>
      <c r="C577" s="14" t="n"/>
    </row>
    <row r="578">
      <c r="A578" s="17" t="n"/>
      <c r="B578" s="5" t="n"/>
      <c r="C578" s="14" t="n"/>
    </row>
    <row r="579">
      <c r="A579" s="17" t="n"/>
      <c r="B579" s="5" t="n"/>
      <c r="C579" s="14" t="n"/>
    </row>
    <row r="580">
      <c r="A580" s="17" t="n"/>
      <c r="B580" s="5" t="n"/>
      <c r="C580" s="14" t="n"/>
    </row>
    <row r="581">
      <c r="A581" s="17" t="n"/>
      <c r="B581" s="5" t="n"/>
      <c r="C581" s="14" t="n"/>
    </row>
    <row r="582">
      <c r="A582" s="17" t="n"/>
      <c r="B582" s="5" t="n"/>
      <c r="C582" s="14" t="n"/>
    </row>
    <row r="583">
      <c r="A583" s="17" t="n"/>
      <c r="B583" s="5" t="n"/>
      <c r="C583" s="14" t="n"/>
    </row>
    <row r="584">
      <c r="A584" s="17" t="n"/>
      <c r="B584" s="5" t="n"/>
      <c r="C584" s="14" t="n"/>
    </row>
    <row r="585">
      <c r="A585" s="17" t="n"/>
      <c r="B585" s="5" t="n"/>
      <c r="C585" s="14" t="n"/>
    </row>
    <row r="586">
      <c r="A586" s="17" t="n"/>
      <c r="B586" s="5" t="n"/>
      <c r="C586" s="14" t="n"/>
    </row>
    <row r="587">
      <c r="A587" s="17" t="n"/>
      <c r="B587" s="5" t="n"/>
      <c r="C587" s="14" t="n"/>
    </row>
    <row r="588">
      <c r="A588" s="17" t="n"/>
      <c r="B588" s="5" t="n"/>
      <c r="C588" s="14" t="n"/>
    </row>
    <row r="589">
      <c r="A589" s="17" t="n"/>
      <c r="B589" s="5" t="n"/>
      <c r="C589" s="14" t="n"/>
    </row>
    <row r="590">
      <c r="A590" s="17" t="n"/>
      <c r="B590" s="5" t="n"/>
      <c r="C590" s="14" t="n"/>
    </row>
    <row r="591">
      <c r="A591" s="17" t="n"/>
      <c r="B591" s="5" t="n"/>
      <c r="C591" s="14" t="n"/>
    </row>
    <row r="592">
      <c r="A592" s="17" t="n"/>
      <c r="B592" s="5" t="n"/>
      <c r="C592" s="14" t="n"/>
    </row>
    <row r="593">
      <c r="A593" s="17" t="n"/>
      <c r="B593" s="5" t="n"/>
      <c r="C593" s="14" t="n"/>
    </row>
    <row r="594">
      <c r="A594" s="17" t="n"/>
      <c r="B594" s="5" t="n"/>
      <c r="C594" s="14" t="n"/>
    </row>
    <row r="595">
      <c r="A595" s="17" t="n"/>
      <c r="B595" s="5" t="n"/>
      <c r="C595" s="14" t="n"/>
    </row>
    <row r="596">
      <c r="A596" s="17" t="n"/>
      <c r="B596" s="5" t="n"/>
      <c r="C596" s="14" t="n"/>
    </row>
    <row r="597">
      <c r="A597" s="17" t="n"/>
      <c r="B597" s="5" t="n"/>
      <c r="C597" s="14" t="n"/>
    </row>
    <row r="598">
      <c r="A598" s="17" t="n"/>
      <c r="B598" s="5" t="n"/>
      <c r="C598" s="14" t="n"/>
    </row>
    <row r="599">
      <c r="A599" s="17" t="n"/>
      <c r="B599" s="5" t="n"/>
      <c r="C599" s="14" t="n"/>
    </row>
    <row r="600">
      <c r="A600" s="17" t="n"/>
      <c r="B600" s="5" t="n"/>
      <c r="C600" s="14" t="n"/>
    </row>
    <row r="601">
      <c r="A601" s="17" t="n"/>
      <c r="B601" s="5" t="n"/>
      <c r="C601" s="14" t="n"/>
    </row>
    <row r="602">
      <c r="A602" s="17" t="n"/>
      <c r="B602" s="5" t="n"/>
      <c r="C602" s="14" t="n"/>
    </row>
    <row r="603">
      <c r="A603" s="17" t="n"/>
      <c r="B603" s="5" t="n"/>
      <c r="C603" s="14" t="n"/>
    </row>
    <row r="604">
      <c r="A604" s="17" t="n"/>
      <c r="B604" s="5" t="n"/>
      <c r="C604" s="14" t="n"/>
    </row>
    <row r="605">
      <c r="A605" s="17" t="n"/>
      <c r="B605" s="5" t="n"/>
      <c r="C605" s="14" t="n"/>
    </row>
    <row r="606">
      <c r="A606" s="17" t="n"/>
      <c r="B606" s="5" t="n"/>
      <c r="C606" s="14" t="n"/>
    </row>
    <row r="607">
      <c r="A607" s="17" t="n"/>
      <c r="B607" s="5" t="n"/>
      <c r="C607" s="14" t="n"/>
    </row>
    <row r="608">
      <c r="A608" s="17" t="n"/>
      <c r="B608" s="5" t="n"/>
      <c r="C608" s="14" t="n"/>
    </row>
    <row r="609">
      <c r="A609" s="17" t="n"/>
      <c r="B609" s="5" t="n"/>
      <c r="C609" s="14" t="n"/>
    </row>
    <row r="610">
      <c r="A610" s="17" t="n"/>
      <c r="B610" s="5" t="n"/>
      <c r="C610" s="14" t="n"/>
    </row>
    <row r="611">
      <c r="A611" s="17" t="n"/>
      <c r="B611" s="5" t="n"/>
      <c r="C611" s="14" t="n"/>
    </row>
    <row r="612">
      <c r="A612" s="17" t="n"/>
      <c r="B612" s="5" t="n"/>
      <c r="C612" s="14" t="n"/>
    </row>
    <row r="613">
      <c r="A613" s="17" t="n"/>
      <c r="B613" s="5" t="n"/>
      <c r="C613" s="14" t="n"/>
    </row>
    <row r="614">
      <c r="A614" s="17" t="n"/>
      <c r="B614" s="5" t="n"/>
      <c r="C614" s="14" t="n"/>
    </row>
    <row r="615">
      <c r="A615" s="17" t="n"/>
      <c r="B615" s="5" t="n"/>
      <c r="C615" s="14" t="n"/>
    </row>
    <row r="616">
      <c r="A616" s="17" t="n"/>
      <c r="B616" s="5" t="n"/>
      <c r="C616" s="14" t="n"/>
    </row>
    <row r="617">
      <c r="A617" s="17" t="n"/>
      <c r="B617" s="5" t="n"/>
      <c r="C617" s="14" t="n"/>
    </row>
    <row r="618">
      <c r="A618" s="17" t="n"/>
      <c r="B618" s="5" t="n"/>
      <c r="C618" s="14" t="n"/>
    </row>
    <row r="619">
      <c r="A619" s="17" t="n"/>
      <c r="B619" s="5" t="n"/>
      <c r="C619" s="14" t="n"/>
    </row>
    <row r="620">
      <c r="A620" s="17" t="n"/>
      <c r="B620" s="5" t="n"/>
      <c r="C620" s="14" t="n"/>
    </row>
    <row r="621">
      <c r="A621" s="17" t="n"/>
      <c r="B621" s="5" t="n"/>
      <c r="C621" s="14" t="n"/>
    </row>
    <row r="622">
      <c r="A622" s="17" t="n"/>
      <c r="B622" s="5" t="n"/>
      <c r="C622" s="14" t="n"/>
    </row>
    <row r="623">
      <c r="A623" s="17" t="n"/>
      <c r="B623" s="5" t="n"/>
      <c r="C623" s="14" t="n"/>
    </row>
    <row r="624">
      <c r="A624" s="17" t="n"/>
      <c r="B624" s="5" t="n"/>
      <c r="C624" s="14" t="n"/>
    </row>
    <row r="625">
      <c r="A625" s="17" t="n"/>
      <c r="B625" s="5" t="n"/>
      <c r="C625" s="14" t="n"/>
    </row>
    <row r="626">
      <c r="A626" s="17" t="n"/>
      <c r="B626" s="5" t="n"/>
      <c r="C626" s="14" t="n"/>
    </row>
    <row r="627">
      <c r="A627" s="17" t="n"/>
      <c r="B627" s="5" t="n"/>
      <c r="C627" s="14" t="n"/>
    </row>
    <row r="628">
      <c r="A628" s="17" t="n"/>
      <c r="B628" s="5" t="n"/>
      <c r="C628" s="14" t="n"/>
    </row>
    <row r="629">
      <c r="A629" s="17" t="n"/>
      <c r="B629" s="5" t="n"/>
      <c r="C629" s="14" t="n"/>
    </row>
    <row r="630">
      <c r="A630" s="17" t="n"/>
      <c r="B630" s="5" t="n"/>
      <c r="C630" s="14" t="n"/>
    </row>
    <row r="631">
      <c r="A631" s="17" t="n"/>
      <c r="B631" s="5" t="n"/>
      <c r="C631" s="14" t="n"/>
    </row>
    <row r="632">
      <c r="A632" s="17" t="n"/>
      <c r="B632" s="5" t="n"/>
      <c r="C632" s="14" t="n"/>
    </row>
    <row r="633">
      <c r="A633" s="17" t="n"/>
      <c r="B633" s="5" t="n"/>
      <c r="C633" s="14" t="n"/>
    </row>
    <row r="634">
      <c r="A634" s="17" t="n"/>
      <c r="B634" s="5" t="n"/>
      <c r="C634" s="14" t="n"/>
    </row>
    <row r="635">
      <c r="A635" s="17" t="n"/>
      <c r="B635" s="5" t="n"/>
      <c r="C635" s="14" t="n"/>
    </row>
    <row r="636">
      <c r="A636" s="17" t="n"/>
      <c r="B636" s="5" t="n"/>
      <c r="C636" s="14" t="n"/>
    </row>
    <row r="637">
      <c r="A637" s="17" t="n"/>
      <c r="B637" s="5" t="n"/>
      <c r="C637" s="14" t="n"/>
    </row>
    <row r="638">
      <c r="A638" s="17" t="n"/>
      <c r="B638" s="5" t="n"/>
      <c r="C638" s="14" t="n"/>
    </row>
    <row r="639">
      <c r="A639" s="17" t="n"/>
      <c r="B639" s="5" t="n"/>
      <c r="C639" s="14" t="n"/>
    </row>
    <row r="640">
      <c r="A640" s="17" t="n"/>
      <c r="B640" s="5" t="n"/>
      <c r="C640" s="14" t="n"/>
    </row>
    <row r="641">
      <c r="A641" s="17" t="n"/>
      <c r="B641" s="5" t="n"/>
      <c r="C641" s="14" t="n"/>
    </row>
    <row r="642">
      <c r="A642" s="17" t="n"/>
      <c r="B642" s="5" t="n"/>
      <c r="C642" s="14" t="n"/>
    </row>
    <row r="643">
      <c r="A643" s="17" t="n"/>
      <c r="B643" s="5" t="n"/>
      <c r="C643" s="14" t="n"/>
    </row>
    <row r="644">
      <c r="A644" s="17" t="n"/>
      <c r="B644" s="5" t="n"/>
      <c r="C644" s="14" t="n"/>
    </row>
    <row r="645">
      <c r="A645" s="17" t="n"/>
      <c r="B645" s="5" t="n"/>
      <c r="C645" s="14" t="n"/>
    </row>
    <row r="646">
      <c r="A646" s="17" t="n"/>
      <c r="B646" s="5" t="n"/>
      <c r="C646" s="14" t="n"/>
    </row>
    <row r="647">
      <c r="A647" s="17" t="n"/>
      <c r="B647" s="5" t="n"/>
      <c r="C647" s="14" t="n"/>
    </row>
    <row r="648">
      <c r="A648" s="17" t="n"/>
      <c r="B648" s="5" t="n"/>
      <c r="C648" s="14" t="n"/>
    </row>
    <row r="649">
      <c r="A649" s="17" t="n"/>
      <c r="B649" s="5" t="n"/>
      <c r="C649" s="14" t="n"/>
    </row>
    <row r="650">
      <c r="A650" s="17" t="n"/>
      <c r="B650" s="5" t="n"/>
      <c r="C650" s="14" t="n"/>
    </row>
    <row r="651">
      <c r="A651" s="17" t="n"/>
      <c r="B651" s="5" t="n"/>
      <c r="C651" s="14" t="n"/>
    </row>
    <row r="652">
      <c r="A652" s="17" t="n"/>
      <c r="B652" s="5" t="n"/>
      <c r="C652" s="14" t="n"/>
    </row>
    <row r="653">
      <c r="A653" s="17" t="n"/>
      <c r="B653" s="5" t="n"/>
      <c r="C653" s="14" t="n"/>
    </row>
    <row r="654">
      <c r="A654" s="17" t="n"/>
      <c r="B654" s="5" t="n"/>
      <c r="C654" s="14" t="n"/>
    </row>
    <row r="655">
      <c r="A655" s="17" t="n"/>
      <c r="B655" s="5" t="n"/>
      <c r="C655" s="14" t="n"/>
    </row>
    <row r="656">
      <c r="A656" s="17" t="n"/>
      <c r="B656" s="5" t="n"/>
      <c r="C656" s="14" t="n"/>
    </row>
    <row r="657">
      <c r="A657" s="17" t="n"/>
      <c r="B657" s="5" t="n"/>
      <c r="C657" s="14" t="n"/>
    </row>
    <row r="658">
      <c r="A658" s="17" t="n"/>
      <c r="B658" s="5" t="n"/>
      <c r="C658" s="14" t="n"/>
    </row>
    <row r="659">
      <c r="A659" s="17" t="n"/>
      <c r="B659" s="5" t="n"/>
      <c r="C659" s="14" t="n"/>
    </row>
    <row r="660">
      <c r="A660" s="17" t="n"/>
      <c r="B660" s="5" t="n"/>
      <c r="C660" s="14" t="n"/>
    </row>
    <row r="661">
      <c r="A661" s="17" t="n"/>
      <c r="B661" s="5" t="n"/>
      <c r="C661" s="14" t="n"/>
    </row>
    <row r="662">
      <c r="A662" s="17" t="n"/>
      <c r="B662" s="5" t="n"/>
      <c r="C662" s="14" t="n"/>
    </row>
    <row r="663">
      <c r="A663" s="17" t="n"/>
      <c r="B663" s="5" t="n"/>
      <c r="C663" s="14" t="n"/>
    </row>
    <row r="664">
      <c r="A664" s="17" t="n"/>
      <c r="B664" s="5" t="n"/>
      <c r="C664" s="14" t="n"/>
    </row>
    <row r="665">
      <c r="A665" s="17" t="n"/>
      <c r="B665" s="5" t="n"/>
      <c r="C665" s="14" t="n"/>
    </row>
    <row r="666">
      <c r="A666" s="17" t="n"/>
      <c r="B666" s="5" t="n"/>
      <c r="C666" s="14" t="n"/>
    </row>
    <row r="667">
      <c r="A667" s="17" t="n"/>
      <c r="B667" s="5" t="n"/>
      <c r="C667" s="14" t="n"/>
    </row>
    <row r="668">
      <c r="A668" s="17" t="n"/>
      <c r="B668" s="5" t="n"/>
      <c r="C668" s="14" t="n"/>
    </row>
    <row r="669">
      <c r="A669" s="17" t="n"/>
      <c r="B669" s="5" t="n"/>
      <c r="C669" s="14" t="n"/>
    </row>
    <row r="670">
      <c r="A670" s="17" t="n"/>
      <c r="B670" s="5" t="n"/>
      <c r="C670" s="14" t="n"/>
    </row>
    <row r="671">
      <c r="A671" s="17" t="n"/>
      <c r="B671" s="5" t="n"/>
      <c r="C671" s="14" t="n"/>
    </row>
    <row r="672">
      <c r="A672" s="17" t="n"/>
      <c r="B672" s="5" t="n"/>
      <c r="C672" s="14" t="n"/>
    </row>
    <row r="673">
      <c r="A673" s="17" t="n"/>
      <c r="B673" s="5" t="n"/>
      <c r="C673" s="14" t="n"/>
    </row>
    <row r="674">
      <c r="A674" s="17" t="n"/>
      <c r="B674" s="5" t="n"/>
      <c r="C674" s="14" t="n"/>
    </row>
    <row r="675">
      <c r="A675" s="17" t="n"/>
      <c r="B675" s="5" t="n"/>
      <c r="C675" s="14" t="n"/>
    </row>
    <row r="676">
      <c r="A676" s="17" t="n"/>
      <c r="B676" s="5" t="n"/>
      <c r="C676" s="14" t="n"/>
    </row>
    <row r="677">
      <c r="A677" s="17" t="n"/>
      <c r="B677" s="5" t="n"/>
      <c r="C677" s="14" t="n"/>
    </row>
    <row r="678">
      <c r="A678" s="17" t="n"/>
      <c r="B678" s="5" t="n"/>
      <c r="C678" s="14" t="n"/>
    </row>
    <row r="679">
      <c r="A679" s="17" t="n"/>
      <c r="B679" s="5" t="n"/>
      <c r="C679" s="14" t="n"/>
    </row>
    <row r="680">
      <c r="A680" s="17" t="n"/>
      <c r="B680" s="5" t="n"/>
      <c r="C680" s="14" t="n"/>
    </row>
    <row r="681">
      <c r="A681" s="17" t="n"/>
      <c r="B681" s="5" t="n"/>
      <c r="C681" s="14" t="n"/>
    </row>
    <row r="682">
      <c r="A682" s="17" t="n"/>
      <c r="B682" s="5" t="n"/>
      <c r="C682" s="14" t="n"/>
    </row>
    <row r="683">
      <c r="A683" s="17" t="n"/>
      <c r="B683" s="5" t="n"/>
      <c r="C683" s="14" t="n"/>
    </row>
    <row r="684">
      <c r="A684" s="17" t="n"/>
      <c r="B684" s="5" t="n"/>
      <c r="C684" s="14" t="n"/>
    </row>
    <row r="685">
      <c r="A685" s="17" t="n"/>
      <c r="B685" s="5" t="n"/>
      <c r="C685" s="14" t="n"/>
    </row>
    <row r="686">
      <c r="A686" s="17" t="n"/>
      <c r="B686" s="5" t="n"/>
      <c r="C686" s="14" t="n"/>
    </row>
    <row r="687">
      <c r="A687" s="17" t="n"/>
      <c r="B687" s="5" t="n"/>
      <c r="C687" s="14" t="n"/>
    </row>
    <row r="688">
      <c r="A688" s="17" t="n"/>
      <c r="B688" s="5" t="n"/>
      <c r="C688" s="14" t="n"/>
    </row>
    <row r="689">
      <c r="A689" s="17" t="n"/>
      <c r="B689" s="5" t="n"/>
      <c r="C689" s="14" t="n"/>
    </row>
    <row r="690">
      <c r="A690" s="17" t="n"/>
      <c r="B690" s="5" t="n"/>
      <c r="C690" s="14" t="n"/>
    </row>
    <row r="691">
      <c r="A691" s="17" t="n"/>
      <c r="B691" s="5" t="n"/>
      <c r="C691" s="14" t="n"/>
    </row>
    <row r="692">
      <c r="A692" s="17" t="n"/>
      <c r="B692" s="5" t="n"/>
      <c r="C692" s="14" t="n"/>
    </row>
    <row r="693">
      <c r="A693" s="17" t="n"/>
      <c r="B693" s="5" t="n"/>
      <c r="C693" s="14" t="n"/>
    </row>
    <row r="694">
      <c r="A694" s="17" t="n"/>
      <c r="B694" s="5" t="n"/>
      <c r="C694" s="14" t="n"/>
    </row>
    <row r="695">
      <c r="A695" s="17" t="n"/>
      <c r="B695" s="5" t="n"/>
      <c r="C695" s="14" t="n"/>
    </row>
    <row r="696">
      <c r="A696" s="17" t="n"/>
      <c r="B696" s="5" t="n"/>
      <c r="C696" s="14" t="n"/>
    </row>
    <row r="697">
      <c r="A697" s="17" t="n"/>
      <c r="B697" s="5" t="n"/>
      <c r="C697" s="14" t="n"/>
    </row>
    <row r="698">
      <c r="A698" s="17" t="n"/>
      <c r="B698" s="5" t="n"/>
      <c r="C698" s="14" t="n"/>
    </row>
    <row r="699">
      <c r="A699" s="17" t="n"/>
      <c r="B699" s="5" t="n"/>
      <c r="C699" s="14" t="n"/>
    </row>
    <row r="700">
      <c r="A700" s="17" t="n"/>
      <c r="B700" s="5" t="n"/>
      <c r="C700" s="14" t="n"/>
    </row>
    <row r="701">
      <c r="A701" s="17" t="n"/>
      <c r="B701" s="5" t="n"/>
      <c r="C701" s="14" t="n"/>
    </row>
    <row r="702">
      <c r="A702" s="17" t="n"/>
      <c r="B702" s="5" t="n"/>
      <c r="C702" s="14" t="n"/>
    </row>
    <row r="703">
      <c r="A703" s="17" t="n"/>
      <c r="B703" s="5" t="n"/>
      <c r="C703" s="14" t="n"/>
    </row>
    <row r="704">
      <c r="A704" s="17" t="n"/>
      <c r="B704" s="5" t="n"/>
      <c r="C704" s="14" t="n"/>
    </row>
    <row r="705">
      <c r="A705" s="17" t="n"/>
      <c r="B705" s="5" t="n"/>
      <c r="C705" s="14" t="n"/>
    </row>
    <row r="706">
      <c r="A706" s="17" t="n"/>
      <c r="B706" s="5" t="n"/>
      <c r="C706" s="14" t="n"/>
    </row>
    <row r="707">
      <c r="A707" s="17" t="n"/>
      <c r="B707" s="5" t="n"/>
      <c r="C707" s="14" t="n"/>
    </row>
    <row r="708">
      <c r="A708" s="17" t="n"/>
      <c r="B708" s="5" t="n"/>
      <c r="C708" s="14" t="n"/>
    </row>
    <row r="709">
      <c r="A709" s="17" t="n"/>
      <c r="B709" s="5" t="n"/>
      <c r="C709" s="14" t="n"/>
    </row>
    <row r="710">
      <c r="A710" s="17" t="n"/>
      <c r="B710" s="5" t="n"/>
      <c r="C710" s="14" t="n"/>
    </row>
    <row r="711">
      <c r="A711" s="17" t="n"/>
      <c r="B711" s="5" t="n"/>
      <c r="C711" s="14" t="n"/>
    </row>
    <row r="712">
      <c r="A712" s="17" t="n"/>
      <c r="B712" s="5" t="n"/>
      <c r="C712" s="14" t="n"/>
    </row>
    <row r="713">
      <c r="A713" s="17" t="n"/>
      <c r="B713" s="5" t="n"/>
      <c r="C713" s="14" t="n"/>
    </row>
    <row r="714">
      <c r="A714" s="17" t="n"/>
      <c r="B714" s="5" t="n"/>
      <c r="C714" s="14" t="n"/>
    </row>
    <row r="715">
      <c r="A715" s="17" t="n"/>
      <c r="B715" s="5" t="n"/>
      <c r="C715" s="14" t="n"/>
    </row>
    <row r="716">
      <c r="A716" s="17" t="n"/>
      <c r="B716" s="5" t="n"/>
      <c r="C716" s="14" t="n"/>
    </row>
    <row r="717">
      <c r="A717" s="17" t="n"/>
      <c r="B717" s="5" t="n"/>
      <c r="C717" s="14" t="n"/>
    </row>
    <row r="718">
      <c r="A718" s="17" t="n"/>
      <c r="B718" s="5" t="n"/>
      <c r="C718" s="14" t="n"/>
    </row>
    <row r="719">
      <c r="A719" s="17" t="n"/>
      <c r="B719" s="5" t="n"/>
      <c r="C719" s="14" t="n"/>
    </row>
    <row r="720">
      <c r="A720" s="17" t="n"/>
      <c r="B720" s="5" t="n"/>
      <c r="C720" s="14" t="n"/>
    </row>
    <row r="721">
      <c r="A721" s="17" t="n"/>
      <c r="B721" s="5" t="n"/>
      <c r="C721" s="14" t="n"/>
    </row>
    <row r="722">
      <c r="A722" s="17" t="n"/>
      <c r="B722" s="5" t="n"/>
      <c r="C722" s="14" t="n"/>
    </row>
    <row r="723">
      <c r="A723" s="17" t="n"/>
      <c r="B723" s="5" t="n"/>
      <c r="C723" s="14" t="n"/>
    </row>
    <row r="724">
      <c r="A724" s="17" t="n"/>
      <c r="B724" s="5" t="n"/>
      <c r="C724" s="14" t="n"/>
    </row>
    <row r="725">
      <c r="A725" s="17" t="n"/>
      <c r="B725" s="5" t="n"/>
      <c r="C725" s="14" t="n"/>
    </row>
    <row r="726">
      <c r="A726" s="17" t="n"/>
      <c r="B726" s="5" t="n"/>
      <c r="C726" s="14" t="n"/>
    </row>
    <row r="727">
      <c r="A727" s="17" t="n"/>
      <c r="B727" s="5" t="n"/>
      <c r="C727" s="14" t="n"/>
    </row>
    <row r="728">
      <c r="A728" s="17" t="n"/>
      <c r="B728" s="5" t="n"/>
      <c r="C728" s="14" t="n"/>
    </row>
    <row r="729">
      <c r="A729" s="17" t="n"/>
      <c r="B729" s="5" t="n"/>
      <c r="C729" s="14" t="n"/>
    </row>
    <row r="730">
      <c r="A730" s="17" t="n"/>
      <c r="B730" s="5" t="n"/>
      <c r="C730" s="14" t="n"/>
    </row>
    <row r="731">
      <c r="A731" s="17" t="n"/>
      <c r="B731" s="5" t="n"/>
      <c r="C731" s="14" t="n"/>
    </row>
    <row r="732">
      <c r="A732" s="17" t="n"/>
      <c r="B732" s="5" t="n"/>
      <c r="C732" s="14" t="n"/>
    </row>
    <row r="733">
      <c r="A733" s="17" t="n"/>
      <c r="B733" s="5" t="n"/>
      <c r="C733" s="14" t="n"/>
    </row>
    <row r="734">
      <c r="A734" s="17" t="n"/>
      <c r="B734" s="5" t="n"/>
      <c r="C734" s="14" t="n"/>
    </row>
    <row r="735">
      <c r="A735" s="17" t="n"/>
      <c r="B735" s="5" t="n"/>
      <c r="C735" s="14" t="n"/>
    </row>
    <row r="736">
      <c r="A736" s="17" t="n"/>
      <c r="B736" s="5" t="n"/>
      <c r="C736" s="14" t="n"/>
    </row>
    <row r="737">
      <c r="A737" s="17" t="n"/>
      <c r="B737" s="5" t="n"/>
      <c r="C737" s="14" t="n"/>
    </row>
    <row r="738">
      <c r="A738" s="17" t="n"/>
      <c r="B738" s="5" t="n"/>
      <c r="C738" s="14" t="n"/>
    </row>
    <row r="739">
      <c r="A739" s="17" t="n"/>
      <c r="B739" s="5" t="n"/>
      <c r="C739" s="14" t="n"/>
    </row>
    <row r="740">
      <c r="A740" s="17" t="n"/>
      <c r="B740" s="5" t="n"/>
      <c r="C740" s="14" t="n"/>
    </row>
    <row r="741">
      <c r="A741" s="17" t="n"/>
      <c r="B741" s="5" t="n"/>
      <c r="C741" s="14" t="n"/>
    </row>
    <row r="742">
      <c r="A742" s="17" t="n"/>
      <c r="B742" s="5" t="n"/>
      <c r="C742" s="14" t="n"/>
    </row>
    <row r="743">
      <c r="A743" s="17" t="n"/>
      <c r="B743" s="5" t="n"/>
      <c r="C743" s="14" t="n"/>
    </row>
    <row r="744">
      <c r="A744" s="17" t="n"/>
      <c r="B744" s="5" t="n"/>
      <c r="C744" s="14" t="n"/>
    </row>
    <row r="745">
      <c r="A745" s="17" t="n"/>
      <c r="B745" s="5" t="n"/>
      <c r="C745" s="14" t="n"/>
    </row>
    <row r="746">
      <c r="A746" s="17" t="n"/>
      <c r="B746" s="5" t="n"/>
      <c r="C746" s="14" t="n"/>
    </row>
    <row r="747">
      <c r="A747" s="17" t="n"/>
      <c r="B747" s="5" t="n"/>
      <c r="C747" s="14" t="n"/>
    </row>
    <row r="748">
      <c r="A748" s="17" t="n"/>
      <c r="B748" s="5" t="n"/>
      <c r="C748" s="14" t="n"/>
    </row>
    <row r="749">
      <c r="A749" s="17" t="n"/>
      <c r="B749" s="5" t="n"/>
      <c r="C749" s="14" t="n"/>
    </row>
    <row r="750">
      <c r="A750" s="17" t="n"/>
      <c r="B750" s="5" t="n"/>
      <c r="C750" s="14" t="n"/>
    </row>
    <row r="751">
      <c r="A751" s="17" t="n"/>
      <c r="B751" s="5" t="n"/>
      <c r="C751" s="14" t="n"/>
    </row>
    <row r="752">
      <c r="A752" s="17" t="n"/>
      <c r="B752" s="5" t="n"/>
      <c r="C752" s="14" t="n"/>
    </row>
    <row r="753">
      <c r="A753" s="17" t="n"/>
      <c r="B753" s="5" t="n"/>
      <c r="C753" s="14" t="n"/>
    </row>
    <row r="754">
      <c r="A754" s="17" t="n"/>
      <c r="B754" s="5" t="n"/>
      <c r="C754" s="14" t="n"/>
    </row>
    <row r="755">
      <c r="A755" s="17" t="n"/>
      <c r="B755" s="5" t="n"/>
      <c r="C755" s="14" t="n"/>
    </row>
    <row r="756">
      <c r="A756" s="17" t="n"/>
      <c r="B756" s="5" t="n"/>
      <c r="C756" s="14" t="n"/>
    </row>
    <row r="757">
      <c r="A757" s="17" t="n"/>
      <c r="B757" s="5" t="n"/>
      <c r="C757" s="14" t="n"/>
    </row>
    <row r="758">
      <c r="A758" s="17" t="n"/>
      <c r="B758" s="5" t="n"/>
      <c r="C758" s="14" t="n"/>
    </row>
    <row r="759">
      <c r="A759" s="17" t="n"/>
      <c r="B759" s="5" t="n"/>
      <c r="C759" s="14" t="n"/>
    </row>
    <row r="760">
      <c r="A760" s="17" t="n"/>
      <c r="B760" s="5" t="n"/>
      <c r="C760" s="14" t="n"/>
    </row>
    <row r="761">
      <c r="A761" s="17" t="n"/>
      <c r="B761" s="5" t="n"/>
      <c r="C761" s="14" t="n"/>
    </row>
    <row r="762">
      <c r="A762" s="17" t="n"/>
      <c r="B762" s="5" t="n"/>
      <c r="C762" s="14" t="n"/>
    </row>
    <row r="763">
      <c r="A763" s="17" t="n"/>
      <c r="B763" s="5" t="n"/>
      <c r="C763" s="14" t="n"/>
    </row>
    <row r="764">
      <c r="A764" s="17" t="n"/>
      <c r="B764" s="5" t="n"/>
      <c r="C764" s="14" t="n"/>
    </row>
    <row r="765">
      <c r="A765" s="17" t="n"/>
      <c r="B765" s="5" t="n"/>
      <c r="C765" s="14" t="n"/>
    </row>
    <row r="766">
      <c r="A766" s="17" t="n"/>
      <c r="B766" s="5" t="n"/>
      <c r="C766" s="14" t="n"/>
    </row>
    <row r="767">
      <c r="A767" s="17" t="n"/>
      <c r="B767" s="5" t="n"/>
      <c r="C767" s="14" t="n"/>
    </row>
    <row r="768">
      <c r="A768" s="17" t="n"/>
      <c r="B768" s="5" t="n"/>
      <c r="C768" s="14" t="n"/>
    </row>
    <row r="769">
      <c r="A769" s="17" t="n"/>
      <c r="B769" s="5" t="n"/>
      <c r="C769" s="14" t="n"/>
    </row>
    <row r="770">
      <c r="A770" s="17" t="n"/>
      <c r="B770" s="5" t="n"/>
      <c r="C770" s="14" t="n"/>
    </row>
    <row r="771">
      <c r="A771" s="17" t="n"/>
      <c r="B771" s="5" t="n"/>
      <c r="C771" s="14" t="n"/>
    </row>
    <row r="772">
      <c r="A772" s="17" t="n"/>
      <c r="B772" s="5" t="n"/>
      <c r="C772" s="14" t="n"/>
    </row>
    <row r="773">
      <c r="A773" s="17" t="n"/>
      <c r="B773" s="5" t="n"/>
      <c r="C773" s="14" t="n"/>
    </row>
    <row r="774">
      <c r="A774" s="17" t="n"/>
      <c r="B774" s="5" t="n"/>
      <c r="C774" s="14" t="n"/>
    </row>
    <row r="775">
      <c r="A775" s="17" t="n"/>
      <c r="B775" s="5" t="n"/>
      <c r="C775" s="14" t="n"/>
    </row>
    <row r="776">
      <c r="A776" s="17" t="n"/>
      <c r="B776" s="5" t="n"/>
      <c r="C776" s="14" t="n"/>
    </row>
    <row r="777">
      <c r="A777" s="17" t="n"/>
      <c r="B777" s="5" t="n"/>
      <c r="C777" s="14" t="n"/>
    </row>
    <row r="778">
      <c r="A778" s="17" t="n"/>
      <c r="B778" s="5" t="n"/>
      <c r="C778" s="14" t="n"/>
    </row>
    <row r="779">
      <c r="A779" s="17" t="n"/>
      <c r="B779" s="5" t="n"/>
      <c r="C779" s="14" t="n"/>
    </row>
    <row r="780">
      <c r="A780" s="17" t="n"/>
      <c r="B780" s="5" t="n"/>
      <c r="C780" s="14" t="n"/>
    </row>
    <row r="781">
      <c r="A781" s="17" t="n"/>
      <c r="B781" s="5" t="n"/>
      <c r="C781" s="14" t="n"/>
    </row>
    <row r="782">
      <c r="A782" s="17" t="n"/>
      <c r="B782" s="5" t="n"/>
      <c r="C782" s="14" t="n"/>
    </row>
    <row r="783">
      <c r="A783" s="17" t="n"/>
      <c r="B783" s="5" t="n"/>
      <c r="C783" s="14" t="n"/>
    </row>
    <row r="784">
      <c r="A784" s="17" t="n"/>
      <c r="B784" s="5" t="n"/>
      <c r="C784" s="14" t="n"/>
    </row>
    <row r="785">
      <c r="A785" s="17" t="n"/>
      <c r="B785" s="5" t="n"/>
      <c r="C785" s="14" t="n"/>
    </row>
    <row r="786">
      <c r="A786" s="17" t="n"/>
      <c r="B786" s="5" t="n"/>
      <c r="C786" s="14" t="n"/>
    </row>
    <row r="787">
      <c r="A787" s="17" t="n"/>
      <c r="B787" s="5" t="n"/>
      <c r="C787" s="14" t="n"/>
    </row>
    <row r="788">
      <c r="A788" s="17" t="n"/>
      <c r="B788" s="5" t="n"/>
      <c r="C788" s="14" t="n"/>
    </row>
    <row r="789">
      <c r="A789" s="17" t="n"/>
      <c r="B789" s="5" t="n"/>
      <c r="C789" s="14" t="n"/>
    </row>
    <row r="790">
      <c r="A790" s="17" t="n"/>
      <c r="B790" s="5" t="n"/>
      <c r="C790" s="14" t="n"/>
    </row>
    <row r="791">
      <c r="A791" s="17" t="n"/>
      <c r="B791" s="5" t="n"/>
      <c r="C791" s="14" t="n"/>
    </row>
    <row r="792">
      <c r="A792" s="17" t="n"/>
      <c r="B792" s="5" t="n"/>
      <c r="C792" s="14" t="n"/>
    </row>
    <row r="793">
      <c r="A793" s="17" t="n"/>
      <c r="B793" s="5" t="n"/>
      <c r="C793" s="14" t="n"/>
    </row>
    <row r="794">
      <c r="A794" s="17" t="n"/>
      <c r="B794" s="5" t="n"/>
      <c r="C794" s="14" t="n"/>
    </row>
    <row r="795">
      <c r="A795" s="17" t="n"/>
      <c r="B795" s="5" t="n"/>
      <c r="C795" s="14" t="n"/>
    </row>
    <row r="796">
      <c r="A796" s="17" t="n"/>
      <c r="B796" s="5" t="n"/>
      <c r="C796" s="14" t="n"/>
    </row>
    <row r="797">
      <c r="A797" s="17" t="n"/>
      <c r="B797" s="5" t="n"/>
      <c r="C797" s="14" t="n"/>
    </row>
    <row r="798">
      <c r="A798" s="17" t="n"/>
      <c r="B798" s="5" t="n"/>
      <c r="C798" s="14" t="n"/>
    </row>
    <row r="799">
      <c r="A799" s="17" t="n"/>
      <c r="B799" s="5" t="n"/>
      <c r="C799" s="14" t="n"/>
    </row>
    <row r="800">
      <c r="A800" s="17" t="n"/>
      <c r="B800" s="5" t="n"/>
      <c r="C800" s="14" t="n"/>
    </row>
    <row r="801">
      <c r="A801" s="17" t="n"/>
      <c r="B801" s="5" t="n"/>
      <c r="C801" s="14" t="n"/>
    </row>
    <row r="802">
      <c r="A802" s="17" t="n"/>
      <c r="B802" s="5" t="n"/>
      <c r="C802" s="14" t="n"/>
    </row>
    <row r="803">
      <c r="A803" s="17" t="n"/>
      <c r="B803" s="5" t="n"/>
      <c r="C803" s="14" t="n"/>
    </row>
    <row r="804">
      <c r="A804" s="17" t="n"/>
      <c r="B804" s="5" t="n"/>
      <c r="C804" s="14" t="n"/>
    </row>
    <row r="805">
      <c r="A805" s="17" t="n"/>
      <c r="B805" s="5" t="n"/>
      <c r="C805" s="14" t="n"/>
    </row>
    <row r="806">
      <c r="A806" s="17" t="n"/>
      <c r="B806" s="5" t="n"/>
      <c r="C806" s="14" t="n"/>
    </row>
    <row r="807">
      <c r="A807" s="17" t="n"/>
      <c r="B807" s="5" t="n"/>
      <c r="C807" s="14" t="n"/>
    </row>
    <row r="808">
      <c r="A808" s="17" t="n"/>
      <c r="B808" s="5" t="n"/>
      <c r="C808" s="14" t="n"/>
    </row>
    <row r="809">
      <c r="A809" s="17" t="n"/>
      <c r="B809" s="5" t="n"/>
      <c r="C809" s="14" t="n"/>
    </row>
    <row r="810">
      <c r="A810" s="17" t="n"/>
      <c r="B810" s="5" t="n"/>
      <c r="C810" s="14" t="n"/>
    </row>
    <row r="811">
      <c r="A811" s="17" t="n"/>
      <c r="B811" s="5" t="n"/>
      <c r="C811" s="14" t="n"/>
    </row>
    <row r="812">
      <c r="A812" s="17" t="n"/>
      <c r="B812" s="5" t="n"/>
      <c r="C812" s="14" t="n"/>
    </row>
    <row r="813">
      <c r="A813" s="17" t="n"/>
      <c r="B813" s="5" t="n"/>
      <c r="C813" s="14" t="n"/>
    </row>
    <row r="814">
      <c r="A814" s="17" t="n"/>
      <c r="B814" s="5" t="n"/>
      <c r="C814" s="14" t="n"/>
    </row>
    <row r="815">
      <c r="A815" s="17" t="n"/>
      <c r="B815" s="5" t="n"/>
      <c r="C815" s="14" t="n"/>
    </row>
    <row r="816">
      <c r="A816" s="17" t="n"/>
      <c r="B816" s="5" t="n"/>
      <c r="C816" s="14" t="n"/>
    </row>
    <row r="817">
      <c r="A817" s="17" t="n"/>
      <c r="B817" s="5" t="n"/>
      <c r="C817" s="14" t="n"/>
    </row>
    <row r="818">
      <c r="A818" s="17" t="n"/>
      <c r="B818" s="5" t="n"/>
      <c r="C818" s="14" t="n"/>
    </row>
    <row r="819">
      <c r="A819" s="17" t="n"/>
      <c r="B819" s="5" t="n"/>
      <c r="C819" s="14" t="n"/>
    </row>
    <row r="820">
      <c r="A820" s="17" t="n"/>
      <c r="B820" s="5" t="n"/>
      <c r="C820" s="14" t="n"/>
    </row>
    <row r="821">
      <c r="A821" s="17" t="n"/>
      <c r="B821" s="5" t="n"/>
      <c r="C821" s="14" t="n"/>
    </row>
    <row r="822">
      <c r="A822" s="17" t="n"/>
      <c r="B822" s="5" t="n"/>
      <c r="C822" s="14" t="n"/>
    </row>
    <row r="823">
      <c r="A823" s="17" t="n"/>
      <c r="B823" s="5" t="n"/>
      <c r="C823" s="14" t="n"/>
    </row>
    <row r="824">
      <c r="A824" s="17" t="n"/>
      <c r="B824" s="5" t="n"/>
      <c r="C824" s="14" t="n"/>
    </row>
    <row r="825">
      <c r="A825" s="17" t="n"/>
      <c r="B825" s="5" t="n"/>
      <c r="C825" s="14" t="n"/>
    </row>
    <row r="826">
      <c r="A826" s="17" t="n"/>
      <c r="B826" s="5" t="n"/>
      <c r="C826" s="14" t="n"/>
    </row>
    <row r="827">
      <c r="A827" s="17" t="n"/>
      <c r="B827" s="5" t="n"/>
      <c r="C827" s="14" t="n"/>
    </row>
    <row r="828">
      <c r="A828" s="17" t="n"/>
      <c r="B828" s="5" t="n"/>
      <c r="C828" s="14" t="n"/>
    </row>
    <row r="829">
      <c r="A829" s="17" t="n"/>
      <c r="B829" s="5" t="n"/>
      <c r="C829" s="14" t="n"/>
    </row>
    <row r="830">
      <c r="A830" s="17" t="n"/>
      <c r="B830" s="5" t="n"/>
      <c r="C830" s="14" t="n"/>
    </row>
    <row r="831">
      <c r="A831" s="17" t="n"/>
      <c r="B831" s="5" t="n"/>
      <c r="C831" s="14" t="n"/>
    </row>
    <row r="832">
      <c r="A832" s="17" t="n"/>
      <c r="B832" s="5" t="n"/>
      <c r="C832" s="14" t="n"/>
    </row>
    <row r="833">
      <c r="A833" s="17" t="n"/>
      <c r="B833" s="5" t="n"/>
      <c r="C833" s="14" t="n"/>
    </row>
    <row r="834">
      <c r="A834" s="17" t="n"/>
      <c r="B834" s="5" t="n"/>
      <c r="C834" s="14" t="n"/>
    </row>
    <row r="835">
      <c r="A835" s="17" t="n"/>
      <c r="B835" s="5" t="n"/>
      <c r="C835" s="14" t="n"/>
    </row>
    <row r="836">
      <c r="A836" s="17" t="n"/>
      <c r="B836" s="5" t="n"/>
      <c r="C836" s="14" t="n"/>
    </row>
    <row r="837">
      <c r="A837" s="17" t="n"/>
      <c r="B837" s="5" t="n"/>
      <c r="C837" s="14" t="n"/>
    </row>
    <row r="838">
      <c r="A838" s="17" t="n"/>
      <c r="B838" s="5" t="n"/>
      <c r="C838" s="14" t="n"/>
    </row>
    <row r="839">
      <c r="A839" s="17" t="n"/>
      <c r="B839" s="5" t="n"/>
      <c r="C839" s="14" t="n"/>
    </row>
    <row r="840">
      <c r="A840" s="17" t="n"/>
      <c r="B840" s="5" t="n"/>
      <c r="C840" s="14" t="n"/>
    </row>
    <row r="841">
      <c r="A841" s="17" t="n"/>
      <c r="B841" s="5" t="n"/>
      <c r="C841" s="14" t="n"/>
    </row>
    <row r="842">
      <c r="A842" s="17" t="n"/>
      <c r="B842" s="5" t="n"/>
      <c r="C842" s="14" t="n"/>
    </row>
    <row r="843">
      <c r="A843" s="17" t="n"/>
      <c r="B843" s="5" t="n"/>
      <c r="C843" s="14" t="n"/>
    </row>
    <row r="844">
      <c r="A844" s="17" t="n"/>
      <c r="B844" s="5" t="n"/>
      <c r="C844" s="14" t="n"/>
    </row>
    <row r="845">
      <c r="A845" s="17" t="n"/>
      <c r="B845" s="5" t="n"/>
      <c r="C845" s="14" t="n"/>
    </row>
    <row r="846">
      <c r="A846" s="17" t="n"/>
      <c r="B846" s="5" t="n"/>
      <c r="C846" s="14" t="n"/>
    </row>
    <row r="847">
      <c r="A847" s="17" t="n"/>
      <c r="B847" s="5" t="n"/>
      <c r="C847" s="14" t="n"/>
    </row>
    <row r="848">
      <c r="A848" s="17" t="n"/>
      <c r="B848" s="5" t="n"/>
      <c r="C848" s="14" t="n"/>
    </row>
    <row r="849">
      <c r="A849" s="17" t="n"/>
      <c r="B849" s="5" t="n"/>
      <c r="C849" s="14" t="n"/>
    </row>
    <row r="850">
      <c r="A850" s="17" t="n"/>
      <c r="B850" s="5" t="n"/>
      <c r="C850" s="14" t="n"/>
    </row>
    <row r="851">
      <c r="A851" s="17" t="n"/>
      <c r="B851" s="5" t="n"/>
      <c r="C851" s="14" t="n"/>
    </row>
    <row r="852">
      <c r="A852" s="17" t="n"/>
      <c r="B852" s="5" t="n"/>
      <c r="C852" s="14" t="n"/>
    </row>
    <row r="853">
      <c r="A853" s="17" t="n"/>
      <c r="B853" s="5" t="n"/>
      <c r="C853" s="14" t="n"/>
    </row>
    <row r="854">
      <c r="A854" s="17" t="n"/>
      <c r="B854" s="5" t="n"/>
      <c r="C854" s="14" t="n"/>
    </row>
    <row r="855">
      <c r="A855" s="17" t="n"/>
      <c r="B855" s="5" t="n"/>
      <c r="C855" s="14" t="n"/>
    </row>
    <row r="856">
      <c r="A856" s="17" t="n"/>
      <c r="B856" s="5" t="n"/>
      <c r="C856" s="14" t="n"/>
    </row>
    <row r="857">
      <c r="A857" s="17" t="n"/>
      <c r="B857" s="5" t="n"/>
      <c r="C857" s="14" t="n"/>
    </row>
    <row r="858">
      <c r="A858" s="17" t="n"/>
      <c r="B858" s="5" t="n"/>
      <c r="C858" s="14" t="n"/>
    </row>
    <row r="859">
      <c r="A859" s="17" t="n"/>
      <c r="B859" s="5" t="n"/>
      <c r="C859" s="14" t="n"/>
    </row>
    <row r="860">
      <c r="A860" s="17" t="n"/>
      <c r="B860" s="5" t="n"/>
      <c r="C860" s="14" t="n"/>
    </row>
    <row r="861">
      <c r="A861" s="17" t="n"/>
      <c r="B861" s="5" t="n"/>
      <c r="C861" s="14" t="n"/>
    </row>
    <row r="862">
      <c r="A862" s="17" t="n"/>
      <c r="B862" s="5" t="n"/>
      <c r="C862" s="14" t="n"/>
    </row>
    <row r="863">
      <c r="A863" s="17" t="n"/>
      <c r="B863" s="5" t="n"/>
      <c r="C863" s="14" t="n"/>
    </row>
    <row r="864">
      <c r="A864" s="17" t="n"/>
      <c r="B864" s="5" t="n"/>
      <c r="C864" s="14" t="n"/>
    </row>
    <row r="865">
      <c r="A865" s="17" t="n"/>
      <c r="B865" s="5" t="n"/>
      <c r="C865" s="14" t="n"/>
    </row>
    <row r="866">
      <c r="A866" s="17" t="n"/>
      <c r="B866" s="5" t="n"/>
      <c r="C866" s="14" t="n"/>
    </row>
    <row r="867">
      <c r="A867" s="17" t="n"/>
      <c r="B867" s="5" t="n"/>
      <c r="C867" s="14" t="n"/>
    </row>
    <row r="868">
      <c r="A868" s="17" t="n"/>
      <c r="B868" s="5" t="n"/>
      <c r="C868" s="14" t="n"/>
    </row>
    <row r="869">
      <c r="A869" s="17" t="n"/>
      <c r="B869" s="5" t="n"/>
      <c r="C869" s="14" t="n"/>
    </row>
    <row r="870">
      <c r="A870" s="17" t="n"/>
      <c r="B870" s="5" t="n"/>
      <c r="C870" s="14" t="n"/>
    </row>
    <row r="871">
      <c r="A871" s="17" t="n"/>
      <c r="B871" s="5" t="n"/>
      <c r="C871" s="14" t="n"/>
    </row>
    <row r="872">
      <c r="A872" s="17" t="n"/>
      <c r="B872" s="5" t="n"/>
      <c r="C872" s="14" t="n"/>
    </row>
    <row r="873">
      <c r="A873" s="17" t="n"/>
      <c r="B873" s="5" t="n"/>
      <c r="C873" s="14" t="n"/>
    </row>
    <row r="874">
      <c r="A874" s="17" t="n"/>
      <c r="B874" s="5" t="n"/>
      <c r="C874" s="14" t="n"/>
    </row>
    <row r="875">
      <c r="A875" s="17" t="n"/>
      <c r="B875" s="5" t="n"/>
      <c r="C875" s="14" t="n"/>
    </row>
    <row r="876">
      <c r="A876" s="17" t="n"/>
      <c r="B876" s="5" t="n"/>
      <c r="C876" s="14" t="n"/>
    </row>
    <row r="877">
      <c r="A877" s="17" t="n"/>
      <c r="B877" s="5" t="n"/>
      <c r="C877" s="14" t="n"/>
    </row>
    <row r="878">
      <c r="A878" s="17" t="n"/>
      <c r="B878" s="5" t="n"/>
      <c r="C878" s="14" t="n"/>
    </row>
    <row r="879">
      <c r="A879" s="17" t="n"/>
      <c r="B879" s="5" t="n"/>
      <c r="C879" s="14" t="n"/>
    </row>
    <row r="880">
      <c r="A880" s="17" t="n"/>
      <c r="B880" s="5" t="n"/>
      <c r="C880" s="14" t="n"/>
    </row>
    <row r="881">
      <c r="A881" s="17" t="n"/>
      <c r="B881" s="5" t="n"/>
      <c r="C881" s="14" t="n"/>
    </row>
    <row r="882">
      <c r="A882" s="17" t="n"/>
      <c r="B882" s="5" t="n"/>
      <c r="C882" s="14" t="n"/>
    </row>
    <row r="883">
      <c r="A883" s="17" t="n"/>
      <c r="B883" s="5" t="n"/>
      <c r="C883" s="14" t="n"/>
    </row>
    <row r="884">
      <c r="A884" s="17" t="n"/>
      <c r="B884" s="5" t="n"/>
      <c r="C884" s="14" t="n"/>
    </row>
    <row r="885">
      <c r="A885" s="17" t="n"/>
      <c r="B885" s="5" t="n"/>
      <c r="C885" s="14" t="n"/>
    </row>
    <row r="886">
      <c r="A886" s="17" t="n"/>
      <c r="B886" s="5" t="n"/>
      <c r="C886" s="14" t="n"/>
    </row>
    <row r="887">
      <c r="A887" s="17" t="n"/>
      <c r="B887" s="5" t="n"/>
      <c r="C887" s="14" t="n"/>
    </row>
    <row r="888">
      <c r="A888" s="17" t="n"/>
      <c r="B888" s="5" t="n"/>
      <c r="C888" s="14" t="n"/>
    </row>
    <row r="889">
      <c r="A889" s="17" t="n"/>
      <c r="B889" s="5" t="n"/>
      <c r="C889" s="14" t="n"/>
    </row>
    <row r="890">
      <c r="A890" s="17" t="n"/>
      <c r="B890" s="5" t="n"/>
      <c r="C890" s="14" t="n"/>
    </row>
    <row r="891">
      <c r="A891" s="17" t="n"/>
      <c r="B891" s="5" t="n"/>
      <c r="C891" s="14" t="n"/>
    </row>
    <row r="892">
      <c r="A892" s="17" t="n"/>
      <c r="B892" s="5" t="n"/>
      <c r="C892" s="14" t="n"/>
    </row>
    <row r="893">
      <c r="A893" s="17" t="n"/>
      <c r="B893" s="5" t="n"/>
      <c r="C893" s="14" t="n"/>
    </row>
    <row r="894">
      <c r="A894" s="17" t="n"/>
      <c r="B894" s="5" t="n"/>
      <c r="C894" s="14" t="n"/>
    </row>
    <row r="895">
      <c r="A895" s="17" t="n"/>
      <c r="B895" s="5" t="n"/>
      <c r="C895" s="14" t="n"/>
    </row>
    <row r="896">
      <c r="A896" s="17" t="n"/>
      <c r="B896" s="5" t="n"/>
      <c r="C896" s="14" t="n"/>
    </row>
    <row r="897">
      <c r="A897" s="17" t="n"/>
      <c r="B897" s="5" t="n"/>
      <c r="C897" s="14" t="n"/>
    </row>
    <row r="898">
      <c r="A898" s="17" t="n"/>
      <c r="B898" s="5" t="n"/>
      <c r="C898" s="14" t="n"/>
    </row>
    <row r="899">
      <c r="A899" s="17" t="n"/>
      <c r="B899" s="5" t="n"/>
      <c r="C899" s="14" t="n"/>
    </row>
    <row r="900">
      <c r="A900" s="17" t="n"/>
      <c r="B900" s="5" t="n"/>
      <c r="C900" s="14" t="n"/>
    </row>
    <row r="901">
      <c r="A901" s="17" t="n"/>
      <c r="B901" s="5" t="n"/>
      <c r="C901" s="14" t="n"/>
    </row>
    <row r="902">
      <c r="A902" s="17" t="n"/>
      <c r="B902" s="5" t="n"/>
      <c r="C902" s="14" t="n"/>
    </row>
    <row r="903">
      <c r="A903" s="17" t="n"/>
      <c r="B903" s="5" t="n"/>
      <c r="C903" s="14" t="n"/>
    </row>
    <row r="904">
      <c r="A904" s="17" t="n"/>
      <c r="B904" s="5" t="n"/>
      <c r="C904" s="14" t="n"/>
    </row>
    <row r="905">
      <c r="A905" s="17" t="n"/>
      <c r="B905" s="5" t="n"/>
      <c r="C905" s="14" t="n"/>
    </row>
    <row r="906">
      <c r="A906" s="17" t="n"/>
      <c r="B906" s="5" t="n"/>
      <c r="C906" s="14" t="n"/>
    </row>
    <row r="907">
      <c r="A907" s="17" t="n"/>
      <c r="B907" s="5" t="n"/>
      <c r="C907" s="14" t="n"/>
    </row>
    <row r="908">
      <c r="A908" s="17" t="n"/>
      <c r="B908" s="5" t="n"/>
      <c r="C908" s="14" t="n"/>
    </row>
    <row r="909">
      <c r="A909" s="17" t="n"/>
      <c r="B909" s="5" t="n"/>
      <c r="C909" s="14" t="n"/>
    </row>
    <row r="910">
      <c r="A910" s="17" t="n"/>
      <c r="B910" s="5" t="n"/>
      <c r="C910" s="14" t="n"/>
    </row>
    <row r="911">
      <c r="A911" s="17" t="n"/>
      <c r="B911" s="5" t="n"/>
      <c r="C911" s="14" t="n"/>
    </row>
    <row r="912">
      <c r="A912" s="17" t="n"/>
      <c r="B912" s="5" t="n"/>
      <c r="C912" s="14" t="n"/>
    </row>
    <row r="913">
      <c r="A913" s="17" t="n"/>
      <c r="B913" s="5" t="n"/>
      <c r="C913" s="14" t="n"/>
    </row>
    <row r="914">
      <c r="A914" s="17" t="n"/>
      <c r="B914" s="5" t="n"/>
      <c r="C914" s="14" t="n"/>
    </row>
    <row r="915">
      <c r="A915" s="17" t="n"/>
      <c r="B915" s="5" t="n"/>
      <c r="C915" s="14" t="n"/>
    </row>
    <row r="916">
      <c r="A916" s="17" t="n"/>
      <c r="B916" s="5" t="n"/>
      <c r="C916" s="14" t="n"/>
    </row>
    <row r="917">
      <c r="A917" s="17" t="n"/>
      <c r="B917" s="5" t="n"/>
      <c r="C917" s="14" t="n"/>
    </row>
    <row r="918">
      <c r="A918" s="17" t="n"/>
      <c r="B918" s="5" t="n"/>
      <c r="C918" s="14" t="n"/>
    </row>
    <row r="919">
      <c r="A919" s="17" t="n"/>
      <c r="B919" s="5" t="n"/>
      <c r="C919" s="14" t="n"/>
    </row>
    <row r="920">
      <c r="A920" s="17" t="n"/>
      <c r="B920" s="5" t="n"/>
      <c r="C920" s="14" t="n"/>
    </row>
    <row r="921">
      <c r="A921" s="17" t="n"/>
      <c r="B921" s="5" t="n"/>
      <c r="C921" s="14" t="n"/>
    </row>
    <row r="922">
      <c r="A922" s="17" t="n"/>
      <c r="B922" s="5" t="n"/>
      <c r="C922" s="14" t="n"/>
    </row>
    <row r="923">
      <c r="A923" s="17" t="n"/>
      <c r="B923" s="5" t="n"/>
      <c r="C923" s="14" t="n"/>
    </row>
    <row r="924">
      <c r="A924" s="17" t="n"/>
      <c r="B924" s="5" t="n"/>
      <c r="C924" s="14" t="n"/>
    </row>
    <row r="925">
      <c r="A925" s="17" t="n"/>
      <c r="B925" s="5" t="n"/>
      <c r="C925" s="14" t="n"/>
    </row>
    <row r="926">
      <c r="A926" s="17" t="n"/>
      <c r="B926" s="5" t="n"/>
      <c r="C926" s="14" t="n"/>
    </row>
    <row r="927">
      <c r="A927" s="17" t="n"/>
      <c r="B927" s="5" t="n"/>
      <c r="C927" s="14" t="n"/>
    </row>
    <row r="928">
      <c r="A928" s="17" t="n"/>
      <c r="B928" s="5" t="n"/>
      <c r="C928" s="14" t="n"/>
    </row>
    <row r="929">
      <c r="A929" s="17" t="n"/>
      <c r="B929" s="5" t="n"/>
      <c r="C929" s="14" t="n"/>
    </row>
    <row r="930">
      <c r="A930" s="17" t="n"/>
      <c r="B930" s="5" t="n"/>
      <c r="C930" s="14" t="n"/>
    </row>
    <row r="931">
      <c r="A931" s="17" t="n"/>
      <c r="B931" s="5" t="n"/>
      <c r="C931" s="14" t="n"/>
    </row>
    <row r="932">
      <c r="A932" s="17" t="n"/>
      <c r="B932" s="5" t="n"/>
      <c r="C932" s="14" t="n"/>
    </row>
    <row r="933">
      <c r="A933" s="17" t="n"/>
      <c r="B933" s="5" t="n"/>
      <c r="C933" s="14" t="n"/>
    </row>
    <row r="934">
      <c r="A934" s="17" t="n"/>
      <c r="B934" s="5" t="n"/>
      <c r="C934" s="14" t="n"/>
    </row>
    <row r="935">
      <c r="A935" s="17" t="n"/>
      <c r="B935" s="5" t="n"/>
      <c r="C935" s="14" t="n"/>
    </row>
    <row r="936">
      <c r="A936" s="17" t="n"/>
      <c r="B936" s="5" t="n"/>
      <c r="C936" s="14" t="n"/>
    </row>
    <row r="937">
      <c r="A937" s="17" t="n"/>
      <c r="B937" s="5" t="n"/>
      <c r="C937" s="14" t="n"/>
    </row>
    <row r="938">
      <c r="A938" s="17" t="n"/>
      <c r="B938" s="5" t="n"/>
      <c r="C938" s="14" t="n"/>
    </row>
    <row r="939">
      <c r="A939" s="17" t="n"/>
      <c r="B939" s="5" t="n"/>
      <c r="C939" s="14" t="n"/>
    </row>
    <row r="940">
      <c r="A940" s="17" t="n"/>
      <c r="B940" s="5" t="n"/>
      <c r="C940" s="14" t="n"/>
    </row>
    <row r="941">
      <c r="A941" s="17" t="n"/>
      <c r="B941" s="5" t="n"/>
      <c r="C941" s="14" t="n"/>
    </row>
    <row r="942">
      <c r="A942" s="17" t="n"/>
      <c r="B942" s="5" t="n"/>
      <c r="C942" s="14" t="n"/>
    </row>
    <row r="943">
      <c r="A943" s="17" t="n"/>
      <c r="B943" s="5" t="n"/>
      <c r="C943" s="14" t="n"/>
    </row>
    <row r="944">
      <c r="A944" s="17" t="n"/>
      <c r="B944" s="5" t="n"/>
      <c r="C944" s="14" t="n"/>
    </row>
    <row r="945">
      <c r="A945" s="17" t="n"/>
      <c r="B945" s="5" t="n"/>
      <c r="C945" s="14" t="n"/>
    </row>
    <row r="946">
      <c r="A946" s="17" t="n"/>
      <c r="B946" s="5" t="n"/>
      <c r="C946" s="14" t="n"/>
    </row>
    <row r="947">
      <c r="A947" s="17" t="n"/>
      <c r="B947" s="5" t="n"/>
      <c r="C947" s="14" t="n"/>
    </row>
    <row r="948">
      <c r="A948" s="17" t="n"/>
      <c r="B948" s="5" t="n"/>
      <c r="C948" s="14" t="n"/>
    </row>
    <row r="949">
      <c r="A949" s="17" t="n"/>
      <c r="B949" s="5" t="n"/>
      <c r="C949" s="14" t="n"/>
    </row>
    <row r="950">
      <c r="A950" s="17" t="n"/>
      <c r="B950" s="5" t="n"/>
      <c r="C950" s="14" t="n"/>
    </row>
    <row r="951">
      <c r="A951" s="17" t="n"/>
      <c r="B951" s="5" t="n"/>
      <c r="C951" s="14" t="n"/>
    </row>
    <row r="952">
      <c r="A952" s="17" t="n"/>
      <c r="B952" s="5" t="n"/>
      <c r="C952" s="14" t="n"/>
    </row>
    <row r="953">
      <c r="A953" s="17" t="n"/>
      <c r="B953" s="5" t="n"/>
      <c r="C953" s="14" t="n"/>
    </row>
    <row r="954">
      <c r="A954" s="17" t="n"/>
      <c r="B954" s="5" t="n"/>
      <c r="C954" s="14" t="n"/>
    </row>
    <row r="955">
      <c r="A955" s="17" t="n"/>
      <c r="B955" s="5" t="n"/>
      <c r="C955" s="14" t="n"/>
    </row>
    <row r="956">
      <c r="A956" s="17" t="n"/>
      <c r="B956" s="5" t="n"/>
      <c r="C956" s="14" t="n"/>
    </row>
    <row r="957">
      <c r="A957" s="17" t="n"/>
      <c r="B957" s="5" t="n"/>
      <c r="C957" s="14" t="n"/>
    </row>
    <row r="958">
      <c r="A958" s="17" t="n"/>
      <c r="B958" s="5" t="n"/>
      <c r="C958" s="14" t="n"/>
    </row>
    <row r="959">
      <c r="A959" s="17" t="n"/>
      <c r="B959" s="5" t="n"/>
      <c r="C959" s="14" t="n"/>
    </row>
    <row r="960">
      <c r="A960" s="17" t="n"/>
      <c r="B960" s="5" t="n"/>
      <c r="C960" s="14" t="n"/>
    </row>
    <row r="961">
      <c r="A961" s="17" t="n"/>
      <c r="B961" s="5" t="n"/>
      <c r="C961" s="14" t="n"/>
    </row>
    <row r="962">
      <c r="A962" s="17" t="n"/>
      <c r="B962" s="5" t="n"/>
      <c r="C962" s="14" t="n"/>
    </row>
    <row r="963">
      <c r="A963" s="17" t="n"/>
      <c r="B963" s="5" t="n"/>
      <c r="C963" s="14" t="n"/>
    </row>
    <row r="964">
      <c r="A964" s="17" t="n"/>
      <c r="B964" s="5" t="n"/>
      <c r="C964" s="14" t="n"/>
    </row>
    <row r="965">
      <c r="A965" s="17" t="n"/>
      <c r="B965" s="5" t="n"/>
      <c r="C965" s="14" t="n"/>
    </row>
    <row r="966">
      <c r="A966" s="17" t="n"/>
      <c r="B966" s="5" t="n"/>
      <c r="C966" s="14" t="n"/>
    </row>
    <row r="967">
      <c r="A967" s="17" t="n"/>
      <c r="B967" s="5" t="n"/>
      <c r="C967" s="14" t="n"/>
    </row>
    <row r="968">
      <c r="A968" s="17" t="n"/>
      <c r="B968" s="5" t="n"/>
      <c r="C968" s="14" t="n"/>
    </row>
    <row r="969">
      <c r="A969" s="17" t="n"/>
      <c r="B969" s="5" t="n"/>
      <c r="C969" s="14" t="n"/>
    </row>
    <row r="970">
      <c r="A970" s="17" t="n"/>
      <c r="B970" s="5" t="n"/>
      <c r="C970" s="14" t="n"/>
    </row>
    <row r="971">
      <c r="A971" s="17" t="n"/>
      <c r="B971" s="5" t="n"/>
      <c r="C971" s="14" t="n"/>
    </row>
    <row r="972">
      <c r="A972" s="17" t="n"/>
      <c r="B972" s="5" t="n"/>
      <c r="C972" s="14" t="n"/>
    </row>
    <row r="973">
      <c r="A973" s="17" t="n"/>
      <c r="B973" s="5" t="n"/>
      <c r="C973" s="14" t="n"/>
    </row>
    <row r="974">
      <c r="A974" s="17" t="n"/>
      <c r="B974" s="5" t="n"/>
      <c r="C974" s="14" t="n"/>
    </row>
    <row r="975">
      <c r="A975" s="17" t="n"/>
      <c r="B975" s="5" t="n"/>
      <c r="C975" s="14" t="n"/>
    </row>
    <row r="976">
      <c r="A976" s="17" t="n"/>
      <c r="B976" s="5" t="n"/>
      <c r="C976" s="14" t="n"/>
    </row>
    <row r="977">
      <c r="A977" s="17" t="n"/>
      <c r="B977" s="5" t="n"/>
      <c r="C977" s="14" t="n"/>
    </row>
    <row r="978">
      <c r="A978" s="17" t="n"/>
      <c r="B978" s="5" t="n"/>
      <c r="C978" s="14" t="n"/>
    </row>
    <row r="979">
      <c r="A979" s="17" t="n"/>
      <c r="B979" s="5" t="n"/>
      <c r="C979" s="14" t="n"/>
    </row>
    <row r="980">
      <c r="A980" s="17" t="n"/>
      <c r="B980" s="5" t="n"/>
      <c r="C980" s="14" t="n"/>
    </row>
    <row r="981">
      <c r="A981" s="17" t="n"/>
      <c r="B981" s="5" t="n"/>
      <c r="C981" s="14" t="n"/>
    </row>
    <row r="982">
      <c r="A982" s="17" t="n"/>
      <c r="B982" s="5" t="n"/>
      <c r="C982" s="14" t="n"/>
    </row>
    <row r="983">
      <c r="A983" s="17" t="n"/>
      <c r="B983" s="5" t="n"/>
      <c r="C983" s="14" t="n"/>
    </row>
    <row r="984">
      <c r="A984" s="17" t="n"/>
      <c r="B984" s="5" t="n"/>
      <c r="C984" s="14" t="n"/>
    </row>
    <row r="985">
      <c r="A985" s="17" t="n"/>
      <c r="B985" s="5" t="n"/>
      <c r="C985" s="14" t="n"/>
    </row>
    <row r="986">
      <c r="A986" s="17" t="n"/>
      <c r="B986" s="5" t="n"/>
      <c r="C986" s="14" t="n"/>
    </row>
    <row r="987">
      <c r="A987" s="17" t="n"/>
      <c r="B987" s="5" t="n"/>
      <c r="C987" s="14" t="n"/>
    </row>
    <row r="988">
      <c r="A988" s="17" t="n"/>
      <c r="B988" s="5" t="n"/>
      <c r="C988" s="14" t="n"/>
    </row>
    <row r="989">
      <c r="A989" s="17" t="n"/>
      <c r="B989" s="5" t="n"/>
      <c r="C989" s="14" t="n"/>
    </row>
    <row r="990">
      <c r="A990" s="17" t="n"/>
      <c r="B990" s="5" t="n"/>
      <c r="C990" s="14" t="n"/>
    </row>
    <row r="991">
      <c r="A991" s="17" t="n"/>
      <c r="B991" s="5" t="n"/>
      <c r="C991" s="14" t="n"/>
    </row>
    <row r="992">
      <c r="A992" s="17" t="n"/>
      <c r="B992" s="5" t="n"/>
      <c r="C992" s="14" t="n"/>
    </row>
    <row r="993">
      <c r="A993" s="17" t="n"/>
      <c r="B993" s="5" t="n"/>
      <c r="C993" s="14" t="n"/>
    </row>
    <row r="994">
      <c r="A994" s="17" t="n"/>
      <c r="B994" s="5" t="n"/>
      <c r="C994" s="14" t="n"/>
    </row>
    <row r="995">
      <c r="A995" s="17" t="n"/>
      <c r="B995" s="5" t="n"/>
      <c r="C995" s="14" t="n"/>
    </row>
    <row r="996">
      <c r="A996" s="17" t="n"/>
      <c r="B996" s="5" t="n"/>
      <c r="C996" s="14" t="n"/>
    </row>
    <row r="997">
      <c r="A997" s="17" t="n"/>
      <c r="B997" s="5" t="n"/>
      <c r="C997" s="14" t="n"/>
    </row>
    <row r="998">
      <c r="A998" s="17" t="n"/>
      <c r="B998" s="5" t="n"/>
      <c r="C998" s="14" t="n"/>
    </row>
    <row r="999">
      <c r="A999" s="17" t="n"/>
      <c r="B999" s="5" t="n"/>
      <c r="C999" s="14" t="n"/>
    </row>
    <row r="1000">
      <c r="A1000" s="17" t="n"/>
      <c r="B1000" s="5" t="n"/>
      <c r="C1000" s="14" t="n"/>
    </row>
    <row r="1001">
      <c r="A1001" s="17" t="n"/>
      <c r="B1001" s="5" t="n"/>
      <c r="C1001" s="14" t="n"/>
    </row>
    <row r="1002">
      <c r="A1002" s="17" t="n"/>
      <c r="B1002" s="5" t="n"/>
      <c r="C1002" s="14" t="n"/>
    </row>
    <row r="1003">
      <c r="A1003" s="17" t="n"/>
      <c r="B1003" s="5" t="n"/>
      <c r="C1003" s="14" t="n"/>
    </row>
    <row r="1004">
      <c r="A1004" s="17" t="n"/>
      <c r="B1004" s="5" t="n"/>
      <c r="C1004" s="14" t="n"/>
    </row>
  </sheetData>
  <mergeCells count="2">
    <mergeCell ref="A1:C1"/>
    <mergeCell ref="A2:C2"/>
  </mergeCells>
  <dataValidations count="1">
    <dataValidation sqref="B5:B1004" showDropDown="0" showInputMessage="0" showErrorMessage="0" allowBlank="1" type="list">
      <formula1>"فيسبوك,إنستجرام,تيك توك,جوجل,أخرى"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18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4" customWidth="1" min="6" max="6"/>
    <col width="16" customWidth="1" min="7" max="7"/>
    <col width="18" customWidth="1" min="8" max="8"/>
    <col width="14" customWidth="1" min="9" max="9"/>
    <col width="18" customWidth="1" min="10" max="10"/>
    <col width="16" customWidth="1" min="11" max="11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3">
      <c r="A3" s="19" t="inlineStr">
        <is>
          <t>السنة</t>
        </is>
      </c>
      <c r="B3" s="20" t="n">
        <v>2026</v>
      </c>
      <c r="C3" s="8" t="inlineStr">
        <is>
          <t>الأشهر تُحسب من تاريخ كل طلب وكل إعلان.</t>
        </is>
      </c>
    </row>
    <row r="5" ht="32" customHeight="1">
      <c r="A5" s="12" t="inlineStr">
        <is>
          <t>الشهر</t>
        </is>
      </c>
      <c r="B5" s="12" t="inlineStr">
        <is>
          <t>عدد الطلبات</t>
        </is>
      </c>
      <c r="C5" s="12" t="inlineStr">
        <is>
          <t>مسلَّم</t>
        </is>
      </c>
      <c r="D5" s="12" t="inlineStr">
        <is>
          <t>مرتجع</t>
        </is>
      </c>
      <c r="E5" s="12" t="inlineStr">
        <is>
          <t>ملغي</t>
        </is>
      </c>
      <c r="F5" s="12" t="inlineStr">
        <is>
          <t>نسبة التسليم</t>
        </is>
      </c>
      <c r="G5" s="12" t="inlineStr">
        <is>
          <t>مبيعات المسلَّم</t>
        </is>
      </c>
      <c r="H5" s="12" t="inlineStr">
        <is>
          <t>الربح قبل الإعلانات</t>
        </is>
      </c>
      <c r="I5" s="12" t="inlineStr">
        <is>
          <t>الإنفاق الإعلاني</t>
        </is>
      </c>
      <c r="J5" s="12" t="inlineStr">
        <is>
          <t>صافي الربح بعد الإعلانات</t>
        </is>
      </c>
      <c r="K5" s="12" t="inlineStr">
        <is>
          <t>تكلفة الإعلان لكل مسلَّم</t>
        </is>
      </c>
    </row>
    <row r="6">
      <c r="A6" s="19" t="inlineStr">
        <is>
          <t>يناير</t>
        </is>
      </c>
      <c r="B6" s="16">
        <f>COUNTIFS('الطلبات'!$A$5:$A$3004,"&gt;="&amp;DATE($B$3,1,1),'الطلبات'!$A$5:$A$3004,"&lt;"&amp;DATE($B$3,2,1))</f>
        <v/>
      </c>
      <c r="C6" s="16">
        <f>COUNTIFS('الطلبات'!$I$5:$I$3004,"تم التسليم",'الطلبات'!$A$5:$A$3004,"&gt;="&amp;DATE($B$3,1,1),'الطلبات'!$A$5:$A$3004,"&lt;"&amp;DATE($B$3,2,1))</f>
        <v/>
      </c>
      <c r="D6" s="16">
        <f>COUNTIFS('الطلبات'!$I$5:$I$3004,"مرتجع",'الطلبات'!$A$5:$A$3004,"&gt;="&amp;DATE($B$3,1,1),'الطلبات'!$A$5:$A$3004,"&lt;"&amp;DATE($B$3,2,1))</f>
        <v/>
      </c>
      <c r="E6" s="16">
        <f>COUNTIFS('الطلبات'!$I$5:$I$3004,"ملغي",'الطلبات'!$A$5:$A$3004,"&gt;="&amp;DATE($B$3,1,1),'الطلبات'!$A$5:$A$3004,"&lt;"&amp;DATE($B$3,2,1))</f>
        <v/>
      </c>
      <c r="F6" s="21">
        <f>IF(C6+D6=0,"",C6/(C6+D6))</f>
        <v/>
      </c>
      <c r="G6" s="18">
        <f>SUMIFS('الطلبات'!$K$5:$K$3004,'الطلبات'!$I$5:$I$3004,"تم التسليم",'الطلبات'!$A$5:$A$3004,"&gt;="&amp;DATE($B$3,1,1),'الطلبات'!$A$5:$A$3004,"&lt;"&amp;DATE($B$3,2,1))</f>
        <v/>
      </c>
      <c r="H6" s="18">
        <f>SUMIFS('الطلبات'!$O$5:$O$3004,'الطلبات'!$A$5:$A$3004,"&gt;="&amp;DATE($B$3,1,1),'الطلبات'!$A$5:$A$3004,"&lt;"&amp;DATE($B$3,2,1))</f>
        <v/>
      </c>
      <c r="I6" s="18">
        <f>SUMIFS('الإعلانات'!$C$5:$C$1004,'الإعلانات'!$A$5:$A$1004,"&gt;="&amp;DATE($B$3,1,1),'الإعلانات'!$A$5:$A$1004,"&lt;"&amp;DATE($B$3,2,1))</f>
        <v/>
      </c>
      <c r="J6" s="18">
        <f>H6-I6</f>
        <v/>
      </c>
      <c r="K6" s="18">
        <f>IF(C6=0,"",I6/C6)</f>
        <v/>
      </c>
    </row>
    <row r="7">
      <c r="A7" s="19" t="inlineStr">
        <is>
          <t>فبراير</t>
        </is>
      </c>
      <c r="B7" s="16">
        <f>COUNTIFS('الطلبات'!$A$5:$A$3004,"&gt;="&amp;DATE($B$3,2,1),'الطلبات'!$A$5:$A$3004,"&lt;"&amp;DATE($B$3,3,1))</f>
        <v/>
      </c>
      <c r="C7" s="16">
        <f>COUNTIFS('الطلبات'!$I$5:$I$3004,"تم التسليم",'الطلبات'!$A$5:$A$3004,"&gt;="&amp;DATE($B$3,2,1),'الطلبات'!$A$5:$A$3004,"&lt;"&amp;DATE($B$3,3,1))</f>
        <v/>
      </c>
      <c r="D7" s="16">
        <f>COUNTIFS('الطلبات'!$I$5:$I$3004,"مرتجع",'الطلبات'!$A$5:$A$3004,"&gt;="&amp;DATE($B$3,2,1),'الطلبات'!$A$5:$A$3004,"&lt;"&amp;DATE($B$3,3,1))</f>
        <v/>
      </c>
      <c r="E7" s="16">
        <f>COUNTIFS('الطلبات'!$I$5:$I$3004,"ملغي",'الطلبات'!$A$5:$A$3004,"&gt;="&amp;DATE($B$3,2,1),'الطلبات'!$A$5:$A$3004,"&lt;"&amp;DATE($B$3,3,1))</f>
        <v/>
      </c>
      <c r="F7" s="21">
        <f>IF(C7+D7=0,"",C7/(C7+D7))</f>
        <v/>
      </c>
      <c r="G7" s="18">
        <f>SUMIFS('الطلبات'!$K$5:$K$3004,'الطلبات'!$I$5:$I$3004,"تم التسليم",'الطلبات'!$A$5:$A$3004,"&gt;="&amp;DATE($B$3,2,1),'الطلبات'!$A$5:$A$3004,"&lt;"&amp;DATE($B$3,3,1))</f>
        <v/>
      </c>
      <c r="H7" s="18">
        <f>SUMIFS('الطلبات'!$O$5:$O$3004,'الطلبات'!$A$5:$A$3004,"&gt;="&amp;DATE($B$3,2,1),'الطلبات'!$A$5:$A$3004,"&lt;"&amp;DATE($B$3,3,1))</f>
        <v/>
      </c>
      <c r="I7" s="18">
        <f>SUMIFS('الإعلانات'!$C$5:$C$1004,'الإعلانات'!$A$5:$A$1004,"&gt;="&amp;DATE($B$3,2,1),'الإعلانات'!$A$5:$A$1004,"&lt;"&amp;DATE($B$3,3,1))</f>
        <v/>
      </c>
      <c r="J7" s="18">
        <f>H7-I7</f>
        <v/>
      </c>
      <c r="K7" s="18">
        <f>IF(C7=0,"",I7/C7)</f>
        <v/>
      </c>
    </row>
    <row r="8">
      <c r="A8" s="19" t="inlineStr">
        <is>
          <t>مارس</t>
        </is>
      </c>
      <c r="B8" s="16">
        <f>COUNTIFS('الطلبات'!$A$5:$A$3004,"&gt;="&amp;DATE($B$3,3,1),'الطلبات'!$A$5:$A$3004,"&lt;"&amp;DATE($B$3,4,1))</f>
        <v/>
      </c>
      <c r="C8" s="16">
        <f>COUNTIFS('الطلبات'!$I$5:$I$3004,"تم التسليم",'الطلبات'!$A$5:$A$3004,"&gt;="&amp;DATE($B$3,3,1),'الطلبات'!$A$5:$A$3004,"&lt;"&amp;DATE($B$3,4,1))</f>
        <v/>
      </c>
      <c r="D8" s="16">
        <f>COUNTIFS('الطلبات'!$I$5:$I$3004,"مرتجع",'الطلبات'!$A$5:$A$3004,"&gt;="&amp;DATE($B$3,3,1),'الطلبات'!$A$5:$A$3004,"&lt;"&amp;DATE($B$3,4,1))</f>
        <v/>
      </c>
      <c r="E8" s="16">
        <f>COUNTIFS('الطلبات'!$I$5:$I$3004,"ملغي",'الطلبات'!$A$5:$A$3004,"&gt;="&amp;DATE($B$3,3,1),'الطلبات'!$A$5:$A$3004,"&lt;"&amp;DATE($B$3,4,1))</f>
        <v/>
      </c>
      <c r="F8" s="21">
        <f>IF(C8+D8=0,"",C8/(C8+D8))</f>
        <v/>
      </c>
      <c r="G8" s="18">
        <f>SUMIFS('الطلبات'!$K$5:$K$3004,'الطلبات'!$I$5:$I$3004,"تم التسليم",'الطلبات'!$A$5:$A$3004,"&gt;="&amp;DATE($B$3,3,1),'الطلبات'!$A$5:$A$3004,"&lt;"&amp;DATE($B$3,4,1))</f>
        <v/>
      </c>
      <c r="H8" s="18">
        <f>SUMIFS('الطلبات'!$O$5:$O$3004,'الطلبات'!$A$5:$A$3004,"&gt;="&amp;DATE($B$3,3,1),'الطلبات'!$A$5:$A$3004,"&lt;"&amp;DATE($B$3,4,1))</f>
        <v/>
      </c>
      <c r="I8" s="18">
        <f>SUMIFS('الإعلانات'!$C$5:$C$1004,'الإعلانات'!$A$5:$A$1004,"&gt;="&amp;DATE($B$3,3,1),'الإعلانات'!$A$5:$A$1004,"&lt;"&amp;DATE($B$3,4,1))</f>
        <v/>
      </c>
      <c r="J8" s="18">
        <f>H8-I8</f>
        <v/>
      </c>
      <c r="K8" s="18">
        <f>IF(C8=0,"",I8/C8)</f>
        <v/>
      </c>
    </row>
    <row r="9">
      <c r="A9" s="19" t="inlineStr">
        <is>
          <t>أبريل</t>
        </is>
      </c>
      <c r="B9" s="16">
        <f>COUNTIFS('الطلبات'!$A$5:$A$3004,"&gt;="&amp;DATE($B$3,4,1),'الطلبات'!$A$5:$A$3004,"&lt;"&amp;DATE($B$3,5,1))</f>
        <v/>
      </c>
      <c r="C9" s="16">
        <f>COUNTIFS('الطلبات'!$I$5:$I$3004,"تم التسليم",'الطلبات'!$A$5:$A$3004,"&gt;="&amp;DATE($B$3,4,1),'الطلبات'!$A$5:$A$3004,"&lt;"&amp;DATE($B$3,5,1))</f>
        <v/>
      </c>
      <c r="D9" s="16">
        <f>COUNTIFS('الطلبات'!$I$5:$I$3004,"مرتجع",'الطلبات'!$A$5:$A$3004,"&gt;="&amp;DATE($B$3,4,1),'الطلبات'!$A$5:$A$3004,"&lt;"&amp;DATE($B$3,5,1))</f>
        <v/>
      </c>
      <c r="E9" s="16">
        <f>COUNTIFS('الطلبات'!$I$5:$I$3004,"ملغي",'الطلبات'!$A$5:$A$3004,"&gt;="&amp;DATE($B$3,4,1),'الطلبات'!$A$5:$A$3004,"&lt;"&amp;DATE($B$3,5,1))</f>
        <v/>
      </c>
      <c r="F9" s="21">
        <f>IF(C9+D9=0,"",C9/(C9+D9))</f>
        <v/>
      </c>
      <c r="G9" s="18">
        <f>SUMIFS('الطلبات'!$K$5:$K$3004,'الطلبات'!$I$5:$I$3004,"تم التسليم",'الطلبات'!$A$5:$A$3004,"&gt;="&amp;DATE($B$3,4,1),'الطلبات'!$A$5:$A$3004,"&lt;"&amp;DATE($B$3,5,1))</f>
        <v/>
      </c>
      <c r="H9" s="18">
        <f>SUMIFS('الطلبات'!$O$5:$O$3004,'الطلبات'!$A$5:$A$3004,"&gt;="&amp;DATE($B$3,4,1),'الطلبات'!$A$5:$A$3004,"&lt;"&amp;DATE($B$3,5,1))</f>
        <v/>
      </c>
      <c r="I9" s="18">
        <f>SUMIFS('الإعلانات'!$C$5:$C$1004,'الإعلانات'!$A$5:$A$1004,"&gt;="&amp;DATE($B$3,4,1),'الإعلانات'!$A$5:$A$1004,"&lt;"&amp;DATE($B$3,5,1))</f>
        <v/>
      </c>
      <c r="J9" s="18">
        <f>H9-I9</f>
        <v/>
      </c>
      <c r="K9" s="18">
        <f>IF(C9=0,"",I9/C9)</f>
        <v/>
      </c>
    </row>
    <row r="10">
      <c r="A10" s="19" t="inlineStr">
        <is>
          <t>مايو</t>
        </is>
      </c>
      <c r="B10" s="16">
        <f>COUNTIFS('الطلبات'!$A$5:$A$3004,"&gt;="&amp;DATE($B$3,5,1),'الطلبات'!$A$5:$A$3004,"&lt;"&amp;DATE($B$3,6,1))</f>
        <v/>
      </c>
      <c r="C10" s="16">
        <f>COUNTIFS('الطلبات'!$I$5:$I$3004,"تم التسليم",'الطلبات'!$A$5:$A$3004,"&gt;="&amp;DATE($B$3,5,1),'الطلبات'!$A$5:$A$3004,"&lt;"&amp;DATE($B$3,6,1))</f>
        <v/>
      </c>
      <c r="D10" s="16">
        <f>COUNTIFS('الطلبات'!$I$5:$I$3004,"مرتجع",'الطلبات'!$A$5:$A$3004,"&gt;="&amp;DATE($B$3,5,1),'الطلبات'!$A$5:$A$3004,"&lt;"&amp;DATE($B$3,6,1))</f>
        <v/>
      </c>
      <c r="E10" s="16">
        <f>COUNTIFS('الطلبات'!$I$5:$I$3004,"ملغي",'الطلبات'!$A$5:$A$3004,"&gt;="&amp;DATE($B$3,5,1),'الطلبات'!$A$5:$A$3004,"&lt;"&amp;DATE($B$3,6,1))</f>
        <v/>
      </c>
      <c r="F10" s="21">
        <f>IF(C10+D10=0,"",C10/(C10+D10))</f>
        <v/>
      </c>
      <c r="G10" s="18">
        <f>SUMIFS('الطلبات'!$K$5:$K$3004,'الطلبات'!$I$5:$I$3004,"تم التسليم",'الطلبات'!$A$5:$A$3004,"&gt;="&amp;DATE($B$3,5,1),'الطلبات'!$A$5:$A$3004,"&lt;"&amp;DATE($B$3,6,1))</f>
        <v/>
      </c>
      <c r="H10" s="18">
        <f>SUMIFS('الطلبات'!$O$5:$O$3004,'الطلبات'!$A$5:$A$3004,"&gt;="&amp;DATE($B$3,5,1),'الطلبات'!$A$5:$A$3004,"&lt;"&amp;DATE($B$3,6,1))</f>
        <v/>
      </c>
      <c r="I10" s="18">
        <f>SUMIFS('الإعلانات'!$C$5:$C$1004,'الإعلانات'!$A$5:$A$1004,"&gt;="&amp;DATE($B$3,5,1),'الإعلانات'!$A$5:$A$1004,"&lt;"&amp;DATE($B$3,6,1))</f>
        <v/>
      </c>
      <c r="J10" s="18">
        <f>H10-I10</f>
        <v/>
      </c>
      <c r="K10" s="18">
        <f>IF(C10=0,"",I10/C10)</f>
        <v/>
      </c>
    </row>
    <row r="11">
      <c r="A11" s="19" t="inlineStr">
        <is>
          <t>يونيو</t>
        </is>
      </c>
      <c r="B11" s="16">
        <f>COUNTIFS('الطلبات'!$A$5:$A$3004,"&gt;="&amp;DATE($B$3,6,1),'الطلبات'!$A$5:$A$3004,"&lt;"&amp;DATE($B$3,7,1))</f>
        <v/>
      </c>
      <c r="C11" s="16">
        <f>COUNTIFS('الطلبات'!$I$5:$I$3004,"تم التسليم",'الطلبات'!$A$5:$A$3004,"&gt;="&amp;DATE($B$3,6,1),'الطلبات'!$A$5:$A$3004,"&lt;"&amp;DATE($B$3,7,1))</f>
        <v/>
      </c>
      <c r="D11" s="16">
        <f>COUNTIFS('الطلبات'!$I$5:$I$3004,"مرتجع",'الطلبات'!$A$5:$A$3004,"&gt;="&amp;DATE($B$3,6,1),'الطلبات'!$A$5:$A$3004,"&lt;"&amp;DATE($B$3,7,1))</f>
        <v/>
      </c>
      <c r="E11" s="16">
        <f>COUNTIFS('الطلبات'!$I$5:$I$3004,"ملغي",'الطلبات'!$A$5:$A$3004,"&gt;="&amp;DATE($B$3,6,1),'الطلبات'!$A$5:$A$3004,"&lt;"&amp;DATE($B$3,7,1))</f>
        <v/>
      </c>
      <c r="F11" s="21">
        <f>IF(C11+D11=0,"",C11/(C11+D11))</f>
        <v/>
      </c>
      <c r="G11" s="18">
        <f>SUMIFS('الطلبات'!$K$5:$K$3004,'الطلبات'!$I$5:$I$3004,"تم التسليم",'الطلبات'!$A$5:$A$3004,"&gt;="&amp;DATE($B$3,6,1),'الطلبات'!$A$5:$A$3004,"&lt;"&amp;DATE($B$3,7,1))</f>
        <v/>
      </c>
      <c r="H11" s="18">
        <f>SUMIFS('الطلبات'!$O$5:$O$3004,'الطلبات'!$A$5:$A$3004,"&gt;="&amp;DATE($B$3,6,1),'الطلبات'!$A$5:$A$3004,"&lt;"&amp;DATE($B$3,7,1))</f>
        <v/>
      </c>
      <c r="I11" s="18">
        <f>SUMIFS('الإعلانات'!$C$5:$C$1004,'الإعلانات'!$A$5:$A$1004,"&gt;="&amp;DATE($B$3,6,1),'الإعلانات'!$A$5:$A$1004,"&lt;"&amp;DATE($B$3,7,1))</f>
        <v/>
      </c>
      <c r="J11" s="18">
        <f>H11-I11</f>
        <v/>
      </c>
      <c r="K11" s="18">
        <f>IF(C11=0,"",I11/C11)</f>
        <v/>
      </c>
    </row>
    <row r="12">
      <c r="A12" s="19" t="inlineStr">
        <is>
          <t>يوليو</t>
        </is>
      </c>
      <c r="B12" s="16">
        <f>COUNTIFS('الطلبات'!$A$5:$A$3004,"&gt;="&amp;DATE($B$3,7,1),'الطلبات'!$A$5:$A$3004,"&lt;"&amp;DATE($B$3,8,1))</f>
        <v/>
      </c>
      <c r="C12" s="16">
        <f>COUNTIFS('الطلبات'!$I$5:$I$3004,"تم التسليم",'الطلبات'!$A$5:$A$3004,"&gt;="&amp;DATE($B$3,7,1),'الطلبات'!$A$5:$A$3004,"&lt;"&amp;DATE($B$3,8,1))</f>
        <v/>
      </c>
      <c r="D12" s="16">
        <f>COUNTIFS('الطلبات'!$I$5:$I$3004,"مرتجع",'الطلبات'!$A$5:$A$3004,"&gt;="&amp;DATE($B$3,7,1),'الطلبات'!$A$5:$A$3004,"&lt;"&amp;DATE($B$3,8,1))</f>
        <v/>
      </c>
      <c r="E12" s="16">
        <f>COUNTIFS('الطلبات'!$I$5:$I$3004,"ملغي",'الطلبات'!$A$5:$A$3004,"&gt;="&amp;DATE($B$3,7,1),'الطلبات'!$A$5:$A$3004,"&lt;"&amp;DATE($B$3,8,1))</f>
        <v/>
      </c>
      <c r="F12" s="21">
        <f>IF(C12+D12=0,"",C12/(C12+D12))</f>
        <v/>
      </c>
      <c r="G12" s="18">
        <f>SUMIFS('الطلبات'!$K$5:$K$3004,'الطلبات'!$I$5:$I$3004,"تم التسليم",'الطلبات'!$A$5:$A$3004,"&gt;="&amp;DATE($B$3,7,1),'الطلبات'!$A$5:$A$3004,"&lt;"&amp;DATE($B$3,8,1))</f>
        <v/>
      </c>
      <c r="H12" s="18">
        <f>SUMIFS('الطلبات'!$O$5:$O$3004,'الطلبات'!$A$5:$A$3004,"&gt;="&amp;DATE($B$3,7,1),'الطلبات'!$A$5:$A$3004,"&lt;"&amp;DATE($B$3,8,1))</f>
        <v/>
      </c>
      <c r="I12" s="18">
        <f>SUMIFS('الإعلانات'!$C$5:$C$1004,'الإعلانات'!$A$5:$A$1004,"&gt;="&amp;DATE($B$3,7,1),'الإعلانات'!$A$5:$A$1004,"&lt;"&amp;DATE($B$3,8,1))</f>
        <v/>
      </c>
      <c r="J12" s="18">
        <f>H12-I12</f>
        <v/>
      </c>
      <c r="K12" s="18">
        <f>IF(C12=0,"",I12/C12)</f>
        <v/>
      </c>
    </row>
    <row r="13">
      <c r="A13" s="19" t="inlineStr">
        <is>
          <t>أغسطس</t>
        </is>
      </c>
      <c r="B13" s="16">
        <f>COUNTIFS('الطلبات'!$A$5:$A$3004,"&gt;="&amp;DATE($B$3,8,1),'الطلبات'!$A$5:$A$3004,"&lt;"&amp;DATE($B$3,9,1))</f>
        <v/>
      </c>
      <c r="C13" s="16">
        <f>COUNTIFS('الطلبات'!$I$5:$I$3004,"تم التسليم",'الطلبات'!$A$5:$A$3004,"&gt;="&amp;DATE($B$3,8,1),'الطلبات'!$A$5:$A$3004,"&lt;"&amp;DATE($B$3,9,1))</f>
        <v/>
      </c>
      <c r="D13" s="16">
        <f>COUNTIFS('الطلبات'!$I$5:$I$3004,"مرتجع",'الطلبات'!$A$5:$A$3004,"&gt;="&amp;DATE($B$3,8,1),'الطلبات'!$A$5:$A$3004,"&lt;"&amp;DATE($B$3,9,1))</f>
        <v/>
      </c>
      <c r="E13" s="16">
        <f>COUNTIFS('الطلبات'!$I$5:$I$3004,"ملغي",'الطلبات'!$A$5:$A$3004,"&gt;="&amp;DATE($B$3,8,1),'الطلبات'!$A$5:$A$3004,"&lt;"&amp;DATE($B$3,9,1))</f>
        <v/>
      </c>
      <c r="F13" s="21">
        <f>IF(C13+D13=0,"",C13/(C13+D13))</f>
        <v/>
      </c>
      <c r="G13" s="18">
        <f>SUMIFS('الطلبات'!$K$5:$K$3004,'الطلبات'!$I$5:$I$3004,"تم التسليم",'الطلبات'!$A$5:$A$3004,"&gt;="&amp;DATE($B$3,8,1),'الطلبات'!$A$5:$A$3004,"&lt;"&amp;DATE($B$3,9,1))</f>
        <v/>
      </c>
      <c r="H13" s="18">
        <f>SUMIFS('الطلبات'!$O$5:$O$3004,'الطلبات'!$A$5:$A$3004,"&gt;="&amp;DATE($B$3,8,1),'الطلبات'!$A$5:$A$3004,"&lt;"&amp;DATE($B$3,9,1))</f>
        <v/>
      </c>
      <c r="I13" s="18">
        <f>SUMIFS('الإعلانات'!$C$5:$C$1004,'الإعلانات'!$A$5:$A$1004,"&gt;="&amp;DATE($B$3,8,1),'الإعلانات'!$A$5:$A$1004,"&lt;"&amp;DATE($B$3,9,1))</f>
        <v/>
      </c>
      <c r="J13" s="18">
        <f>H13-I13</f>
        <v/>
      </c>
      <c r="K13" s="18">
        <f>IF(C13=0,"",I13/C13)</f>
        <v/>
      </c>
    </row>
    <row r="14">
      <c r="A14" s="19" t="inlineStr">
        <is>
          <t>سبتمبر</t>
        </is>
      </c>
      <c r="B14" s="16">
        <f>COUNTIFS('الطلبات'!$A$5:$A$3004,"&gt;="&amp;DATE($B$3,9,1),'الطلبات'!$A$5:$A$3004,"&lt;"&amp;DATE($B$3,10,1))</f>
        <v/>
      </c>
      <c r="C14" s="16">
        <f>COUNTIFS('الطلبات'!$I$5:$I$3004,"تم التسليم",'الطلبات'!$A$5:$A$3004,"&gt;="&amp;DATE($B$3,9,1),'الطلبات'!$A$5:$A$3004,"&lt;"&amp;DATE($B$3,10,1))</f>
        <v/>
      </c>
      <c r="D14" s="16">
        <f>COUNTIFS('الطلبات'!$I$5:$I$3004,"مرتجع",'الطلبات'!$A$5:$A$3004,"&gt;="&amp;DATE($B$3,9,1),'الطلبات'!$A$5:$A$3004,"&lt;"&amp;DATE($B$3,10,1))</f>
        <v/>
      </c>
      <c r="E14" s="16">
        <f>COUNTIFS('الطلبات'!$I$5:$I$3004,"ملغي",'الطلبات'!$A$5:$A$3004,"&gt;="&amp;DATE($B$3,9,1),'الطلبات'!$A$5:$A$3004,"&lt;"&amp;DATE($B$3,10,1))</f>
        <v/>
      </c>
      <c r="F14" s="21">
        <f>IF(C14+D14=0,"",C14/(C14+D14))</f>
        <v/>
      </c>
      <c r="G14" s="18">
        <f>SUMIFS('الطلبات'!$K$5:$K$3004,'الطلبات'!$I$5:$I$3004,"تم التسليم",'الطلبات'!$A$5:$A$3004,"&gt;="&amp;DATE($B$3,9,1),'الطلبات'!$A$5:$A$3004,"&lt;"&amp;DATE($B$3,10,1))</f>
        <v/>
      </c>
      <c r="H14" s="18">
        <f>SUMIFS('الطلبات'!$O$5:$O$3004,'الطلبات'!$A$5:$A$3004,"&gt;="&amp;DATE($B$3,9,1),'الطلبات'!$A$5:$A$3004,"&lt;"&amp;DATE($B$3,10,1))</f>
        <v/>
      </c>
      <c r="I14" s="18">
        <f>SUMIFS('الإعلانات'!$C$5:$C$1004,'الإعلانات'!$A$5:$A$1004,"&gt;="&amp;DATE($B$3,9,1),'الإعلانات'!$A$5:$A$1004,"&lt;"&amp;DATE($B$3,10,1))</f>
        <v/>
      </c>
      <c r="J14" s="18">
        <f>H14-I14</f>
        <v/>
      </c>
      <c r="K14" s="18">
        <f>IF(C14=0,"",I14/C14)</f>
        <v/>
      </c>
    </row>
    <row r="15">
      <c r="A15" s="19" t="inlineStr">
        <is>
          <t>أكتوبر</t>
        </is>
      </c>
      <c r="B15" s="16">
        <f>COUNTIFS('الطلبات'!$A$5:$A$3004,"&gt;="&amp;DATE($B$3,10,1),'الطلبات'!$A$5:$A$3004,"&lt;"&amp;DATE($B$3,11,1))</f>
        <v/>
      </c>
      <c r="C15" s="16">
        <f>COUNTIFS('الطلبات'!$I$5:$I$3004,"تم التسليم",'الطلبات'!$A$5:$A$3004,"&gt;="&amp;DATE($B$3,10,1),'الطلبات'!$A$5:$A$3004,"&lt;"&amp;DATE($B$3,11,1))</f>
        <v/>
      </c>
      <c r="D15" s="16">
        <f>COUNTIFS('الطلبات'!$I$5:$I$3004,"مرتجع",'الطلبات'!$A$5:$A$3004,"&gt;="&amp;DATE($B$3,10,1),'الطلبات'!$A$5:$A$3004,"&lt;"&amp;DATE($B$3,11,1))</f>
        <v/>
      </c>
      <c r="E15" s="16">
        <f>COUNTIFS('الطلبات'!$I$5:$I$3004,"ملغي",'الطلبات'!$A$5:$A$3004,"&gt;="&amp;DATE($B$3,10,1),'الطلبات'!$A$5:$A$3004,"&lt;"&amp;DATE($B$3,11,1))</f>
        <v/>
      </c>
      <c r="F15" s="21">
        <f>IF(C15+D15=0,"",C15/(C15+D15))</f>
        <v/>
      </c>
      <c r="G15" s="18">
        <f>SUMIFS('الطلبات'!$K$5:$K$3004,'الطلبات'!$I$5:$I$3004,"تم التسليم",'الطلبات'!$A$5:$A$3004,"&gt;="&amp;DATE($B$3,10,1),'الطلبات'!$A$5:$A$3004,"&lt;"&amp;DATE($B$3,11,1))</f>
        <v/>
      </c>
      <c r="H15" s="18">
        <f>SUMIFS('الطلبات'!$O$5:$O$3004,'الطلبات'!$A$5:$A$3004,"&gt;="&amp;DATE($B$3,10,1),'الطلبات'!$A$5:$A$3004,"&lt;"&amp;DATE($B$3,11,1))</f>
        <v/>
      </c>
      <c r="I15" s="18">
        <f>SUMIFS('الإعلانات'!$C$5:$C$1004,'الإعلانات'!$A$5:$A$1004,"&gt;="&amp;DATE($B$3,10,1),'الإعلانات'!$A$5:$A$1004,"&lt;"&amp;DATE($B$3,11,1))</f>
        <v/>
      </c>
      <c r="J15" s="18">
        <f>H15-I15</f>
        <v/>
      </c>
      <c r="K15" s="18">
        <f>IF(C15=0,"",I15/C15)</f>
        <v/>
      </c>
    </row>
    <row r="16">
      <c r="A16" s="19" t="inlineStr">
        <is>
          <t>نوفمبر</t>
        </is>
      </c>
      <c r="B16" s="16">
        <f>COUNTIFS('الطلبات'!$A$5:$A$3004,"&gt;="&amp;DATE($B$3,11,1),'الطلبات'!$A$5:$A$3004,"&lt;"&amp;DATE($B$3,12,1))</f>
        <v/>
      </c>
      <c r="C16" s="16">
        <f>COUNTIFS('الطلبات'!$I$5:$I$3004,"تم التسليم",'الطلبات'!$A$5:$A$3004,"&gt;="&amp;DATE($B$3,11,1),'الطلبات'!$A$5:$A$3004,"&lt;"&amp;DATE($B$3,12,1))</f>
        <v/>
      </c>
      <c r="D16" s="16">
        <f>COUNTIFS('الطلبات'!$I$5:$I$3004,"مرتجع",'الطلبات'!$A$5:$A$3004,"&gt;="&amp;DATE($B$3,11,1),'الطلبات'!$A$5:$A$3004,"&lt;"&amp;DATE($B$3,12,1))</f>
        <v/>
      </c>
      <c r="E16" s="16">
        <f>COUNTIFS('الطلبات'!$I$5:$I$3004,"ملغي",'الطلبات'!$A$5:$A$3004,"&gt;="&amp;DATE($B$3,11,1),'الطلبات'!$A$5:$A$3004,"&lt;"&amp;DATE($B$3,12,1))</f>
        <v/>
      </c>
      <c r="F16" s="21">
        <f>IF(C16+D16=0,"",C16/(C16+D16))</f>
        <v/>
      </c>
      <c r="G16" s="18">
        <f>SUMIFS('الطلبات'!$K$5:$K$3004,'الطلبات'!$I$5:$I$3004,"تم التسليم",'الطلبات'!$A$5:$A$3004,"&gt;="&amp;DATE($B$3,11,1),'الطلبات'!$A$5:$A$3004,"&lt;"&amp;DATE($B$3,12,1))</f>
        <v/>
      </c>
      <c r="H16" s="18">
        <f>SUMIFS('الطلبات'!$O$5:$O$3004,'الطلبات'!$A$5:$A$3004,"&gt;="&amp;DATE($B$3,11,1),'الطلبات'!$A$5:$A$3004,"&lt;"&amp;DATE($B$3,12,1))</f>
        <v/>
      </c>
      <c r="I16" s="18">
        <f>SUMIFS('الإعلانات'!$C$5:$C$1004,'الإعلانات'!$A$5:$A$1004,"&gt;="&amp;DATE($B$3,11,1),'الإعلانات'!$A$5:$A$1004,"&lt;"&amp;DATE($B$3,12,1))</f>
        <v/>
      </c>
      <c r="J16" s="18">
        <f>H16-I16</f>
        <v/>
      </c>
      <c r="K16" s="18">
        <f>IF(C16=0,"",I16/C16)</f>
        <v/>
      </c>
    </row>
    <row r="17">
      <c r="A17" s="19" t="inlineStr">
        <is>
          <t>ديسمبر</t>
        </is>
      </c>
      <c r="B17" s="16">
        <f>COUNTIFS('الطلبات'!$A$5:$A$3004,"&gt;="&amp;DATE($B$3,12,1),'الطلبات'!$A$5:$A$3004,"&lt;"&amp;DATE($B$3+1,1,1))</f>
        <v/>
      </c>
      <c r="C17" s="16">
        <f>COUNTIFS('الطلبات'!$I$5:$I$3004,"تم التسليم",'الطلبات'!$A$5:$A$3004,"&gt;="&amp;DATE($B$3,12,1),'الطلبات'!$A$5:$A$3004,"&lt;"&amp;DATE($B$3+1,1,1))</f>
        <v/>
      </c>
      <c r="D17" s="16">
        <f>COUNTIFS('الطلبات'!$I$5:$I$3004,"مرتجع",'الطلبات'!$A$5:$A$3004,"&gt;="&amp;DATE($B$3,12,1),'الطلبات'!$A$5:$A$3004,"&lt;"&amp;DATE($B$3+1,1,1))</f>
        <v/>
      </c>
      <c r="E17" s="16">
        <f>COUNTIFS('الطلبات'!$I$5:$I$3004,"ملغي",'الطلبات'!$A$5:$A$3004,"&gt;="&amp;DATE($B$3,12,1),'الطلبات'!$A$5:$A$3004,"&lt;"&amp;DATE($B$3+1,1,1))</f>
        <v/>
      </c>
      <c r="F17" s="21">
        <f>IF(C17+D17=0,"",C17/(C17+D17))</f>
        <v/>
      </c>
      <c r="G17" s="18">
        <f>SUMIFS('الطلبات'!$K$5:$K$3004,'الطلبات'!$I$5:$I$3004,"تم التسليم",'الطلبات'!$A$5:$A$3004,"&gt;="&amp;DATE($B$3,12,1),'الطلبات'!$A$5:$A$3004,"&lt;"&amp;DATE($B$3+1,1,1))</f>
        <v/>
      </c>
      <c r="H17" s="18">
        <f>SUMIFS('الطلبات'!$O$5:$O$3004,'الطلبات'!$A$5:$A$3004,"&gt;="&amp;DATE($B$3,12,1),'الطلبات'!$A$5:$A$3004,"&lt;"&amp;DATE($B$3+1,1,1))</f>
        <v/>
      </c>
      <c r="I17" s="18">
        <f>SUMIFS('الإعلانات'!$C$5:$C$1004,'الإعلانات'!$A$5:$A$1004,"&gt;="&amp;DATE($B$3,12,1),'الإعلانات'!$A$5:$A$1004,"&lt;"&amp;DATE($B$3+1,1,1))</f>
        <v/>
      </c>
      <c r="J17" s="18">
        <f>H17-I17</f>
        <v/>
      </c>
      <c r="K17" s="18">
        <f>IF(C17=0,"",I17/C17)</f>
        <v/>
      </c>
    </row>
    <row r="18">
      <c r="A18" s="19" t="inlineStr">
        <is>
          <t>إجمالي السنة</t>
        </is>
      </c>
      <c r="B18" s="22">
        <f>SUM(B6:B17)</f>
        <v/>
      </c>
      <c r="C18" s="22">
        <f>SUM(C6:C17)</f>
        <v/>
      </c>
      <c r="D18" s="22">
        <f>SUM(D6:D17)</f>
        <v/>
      </c>
      <c r="E18" s="22">
        <f>SUM(E6:E17)</f>
        <v/>
      </c>
      <c r="F18" s="23">
        <f>IF(C18+D18=0,"",C18/(C18+D18))</f>
        <v/>
      </c>
      <c r="G18" s="24">
        <f>SUM(G6:G17)</f>
        <v/>
      </c>
      <c r="H18" s="24">
        <f>SUM(H6:H17)</f>
        <v/>
      </c>
      <c r="I18" s="24">
        <f>SUM(I6:I17)</f>
        <v/>
      </c>
      <c r="J18" s="24">
        <f>SUM(J6:J17)</f>
        <v/>
      </c>
      <c r="K18" s="24">
        <f>IF(C18=0,"",I18/C18)</f>
        <v/>
      </c>
    </row>
  </sheetData>
  <mergeCells count="3">
    <mergeCell ref="A2:K2"/>
    <mergeCell ref="A1:K1"/>
    <mergeCell ref="C3:K3"/>
  </mergeCells>
  <conditionalFormatting sqref="J6:J18">
    <cfRule type="expression" priority="1" dxfId="1">
      <formula>AND(ISNUMBER(J6),J6&lt;0)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I204"/>
  <sheetViews>
    <sheetView showGridLines="1"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3" customWidth="1" min="3" max="3"/>
    <col width="13" customWidth="1" min="4" max="4"/>
    <col width="13" customWidth="1" min="5" max="5"/>
    <col width="18" customWidth="1" min="6" max="6"/>
    <col width="18" customWidth="1" min="7" max="7"/>
    <col width="18" customWidth="1" min="8" max="8"/>
    <col width="10" customWidth="1" min="9" max="9"/>
  </cols>
  <sheetData>
    <row r="1" ht="26" customHeight="1">
      <c r="A1" s="10" t="inlineStr">
        <is>
          <t>شيت طلبات وأرباح المتجر الإلكتروني · قالب مجاني من Softwiro</t>
        </is>
      </c>
    </row>
    <row r="2">
      <c r="A2" s="11" t="inlineStr">
        <is>
          <t>متجر إلكتروني خاص بك يسجّل كل طلب ويتابعه حتى التسليم مع Softwiro E-Commerce ← اضغط هنا</t>
        </is>
      </c>
    </row>
    <row r="3">
      <c r="A3" s="8" t="inlineStr">
        <is>
          <t>الترتيب حسب الربح الصافي = ربح الطلبات المسلَّمة − خسارة المرتجع. الرقم 1 هو الأربح.</t>
        </is>
      </c>
    </row>
    <row r="4" ht="32" customHeight="1">
      <c r="A4" s="12" t="inlineStr">
        <is>
          <t>الكود</t>
        </is>
      </c>
      <c r="B4" s="12" t="inlineStr">
        <is>
          <t>اسم المنتج</t>
        </is>
      </c>
      <c r="C4" s="12" t="inlineStr">
        <is>
          <t>قطع مسلَّمة</t>
        </is>
      </c>
      <c r="D4" s="12" t="inlineStr">
        <is>
          <t>قطع مرتجعة</t>
        </is>
      </c>
      <c r="E4" s="12" t="inlineStr">
        <is>
          <t>نسبة المرتجع</t>
        </is>
      </c>
      <c r="F4" s="12" t="inlineStr">
        <is>
          <t>ربح الطلبات المسلَّمة</t>
        </is>
      </c>
      <c r="G4" s="12" t="inlineStr">
        <is>
          <t>خسارة المرتجع</t>
        </is>
      </c>
      <c r="H4" s="12" t="inlineStr">
        <is>
          <t>الربح الصافي</t>
        </is>
      </c>
      <c r="I4" s="12" t="inlineStr">
        <is>
          <t>الترتيب</t>
        </is>
      </c>
    </row>
    <row r="5">
      <c r="A5" s="6">
        <f>IF('المنتجات'!A5&amp;""="","",'المنتجات'!A5)</f>
        <v/>
      </c>
      <c r="B5" s="6">
        <f>IF(A5&amp;""="","",'المنتجات'!B5&amp;"")</f>
        <v/>
      </c>
      <c r="C5" s="16">
        <f>IF(A5&amp;""="","",SUMIFS('الطلبات'!$G$5:$G$3004,'الطلبات'!$F$5:$F$3004,A5&amp;"",'الطلبات'!$I$5:$I$3004,"تم التسليم"))</f>
        <v/>
      </c>
      <c r="D5" s="16">
        <f>IF(A5&amp;""="","",SUMIFS('الطلبات'!$G$5:$G$3004,'الطلبات'!$F$5:$F$3004,A5&amp;"",'الطلبات'!$I$5:$I$3004,"مرتجع"))</f>
        <v/>
      </c>
      <c r="E5" s="21">
        <f>IF(A5&amp;""="","",IF(C5+D5=0,"",D5/(C5+D5)))</f>
        <v/>
      </c>
      <c r="F5" s="18">
        <f>IF(A5&amp;""="","",SUMIFS('الطلبات'!$O$5:$O$3004,'الطلبات'!$F$5:$F$3004,A5&amp;"",'الطلبات'!$I$5:$I$3004,"تم التسليم"))</f>
        <v/>
      </c>
      <c r="G5" s="18">
        <f>IF(A5&amp;""="","",-SUMIFS('الطلبات'!$O$5:$O$3004,'الطلبات'!$F$5:$F$3004,A5&amp;"",'الطلبات'!$I$5:$I$3004,"مرتجع"))</f>
        <v/>
      </c>
      <c r="H5" s="18">
        <f>IF(A5&amp;""="","",F5-G5)</f>
        <v/>
      </c>
      <c r="I5" s="16">
        <f>IF(A5&amp;""="","",COUNTIF($H$5:$H$204,"&gt;"&amp;H5)+1)</f>
        <v/>
      </c>
    </row>
    <row r="6">
      <c r="A6" s="6">
        <f>IF('المنتجات'!A6&amp;""="","",'المنتجات'!A6)</f>
        <v/>
      </c>
      <c r="B6" s="6">
        <f>IF(A6&amp;""="","",'المنتجات'!B6&amp;"")</f>
        <v/>
      </c>
      <c r="C6" s="16">
        <f>IF(A6&amp;""="","",SUMIFS('الطلبات'!$G$5:$G$3004,'الطلبات'!$F$5:$F$3004,A6&amp;"",'الطلبات'!$I$5:$I$3004,"تم التسليم"))</f>
        <v/>
      </c>
      <c r="D6" s="16">
        <f>IF(A6&amp;""="","",SUMIFS('الطلبات'!$G$5:$G$3004,'الطلبات'!$F$5:$F$3004,A6&amp;"",'الطلبات'!$I$5:$I$3004,"مرتجع"))</f>
        <v/>
      </c>
      <c r="E6" s="21">
        <f>IF(A6&amp;""="","",IF(C6+D6=0,"",D6/(C6+D6)))</f>
        <v/>
      </c>
      <c r="F6" s="18">
        <f>IF(A6&amp;""="","",SUMIFS('الطلبات'!$O$5:$O$3004,'الطلبات'!$F$5:$F$3004,A6&amp;"",'الطلبات'!$I$5:$I$3004,"تم التسليم"))</f>
        <v/>
      </c>
      <c r="G6" s="18">
        <f>IF(A6&amp;""="","",-SUMIFS('الطلبات'!$O$5:$O$3004,'الطلبات'!$F$5:$F$3004,A6&amp;"",'الطلبات'!$I$5:$I$3004,"مرتجع"))</f>
        <v/>
      </c>
      <c r="H6" s="18">
        <f>IF(A6&amp;""="","",F6-G6)</f>
        <v/>
      </c>
      <c r="I6" s="16">
        <f>IF(A6&amp;""="","",COUNTIF($H$5:$H$204,"&gt;"&amp;H6)+1)</f>
        <v/>
      </c>
    </row>
    <row r="7">
      <c r="A7" s="6">
        <f>IF('المنتجات'!A7&amp;""="","",'المنتجات'!A7)</f>
        <v/>
      </c>
      <c r="B7" s="6">
        <f>IF(A7&amp;""="","",'المنتجات'!B7&amp;"")</f>
        <v/>
      </c>
      <c r="C7" s="16">
        <f>IF(A7&amp;""="","",SUMIFS('الطلبات'!$G$5:$G$3004,'الطلبات'!$F$5:$F$3004,A7&amp;"",'الطلبات'!$I$5:$I$3004,"تم التسليم"))</f>
        <v/>
      </c>
      <c r="D7" s="16">
        <f>IF(A7&amp;""="","",SUMIFS('الطلبات'!$G$5:$G$3004,'الطلبات'!$F$5:$F$3004,A7&amp;"",'الطلبات'!$I$5:$I$3004,"مرتجع"))</f>
        <v/>
      </c>
      <c r="E7" s="21">
        <f>IF(A7&amp;""="","",IF(C7+D7=0,"",D7/(C7+D7)))</f>
        <v/>
      </c>
      <c r="F7" s="18">
        <f>IF(A7&amp;""="","",SUMIFS('الطلبات'!$O$5:$O$3004,'الطلبات'!$F$5:$F$3004,A7&amp;"",'الطلبات'!$I$5:$I$3004,"تم التسليم"))</f>
        <v/>
      </c>
      <c r="G7" s="18">
        <f>IF(A7&amp;""="","",-SUMIFS('الطلبات'!$O$5:$O$3004,'الطلبات'!$F$5:$F$3004,A7&amp;"",'الطلبات'!$I$5:$I$3004,"مرتجع"))</f>
        <v/>
      </c>
      <c r="H7" s="18">
        <f>IF(A7&amp;""="","",F7-G7)</f>
        <v/>
      </c>
      <c r="I7" s="16">
        <f>IF(A7&amp;""="","",COUNTIF($H$5:$H$204,"&gt;"&amp;H7)+1)</f>
        <v/>
      </c>
    </row>
    <row r="8">
      <c r="A8" s="6">
        <f>IF('المنتجات'!A8&amp;""="","",'المنتجات'!A8)</f>
        <v/>
      </c>
      <c r="B8" s="6">
        <f>IF(A8&amp;""="","",'المنتجات'!B8&amp;"")</f>
        <v/>
      </c>
      <c r="C8" s="16">
        <f>IF(A8&amp;""="","",SUMIFS('الطلبات'!$G$5:$G$3004,'الطلبات'!$F$5:$F$3004,A8&amp;"",'الطلبات'!$I$5:$I$3004,"تم التسليم"))</f>
        <v/>
      </c>
      <c r="D8" s="16">
        <f>IF(A8&amp;""="","",SUMIFS('الطلبات'!$G$5:$G$3004,'الطلبات'!$F$5:$F$3004,A8&amp;"",'الطلبات'!$I$5:$I$3004,"مرتجع"))</f>
        <v/>
      </c>
      <c r="E8" s="21">
        <f>IF(A8&amp;""="","",IF(C8+D8=0,"",D8/(C8+D8)))</f>
        <v/>
      </c>
      <c r="F8" s="18">
        <f>IF(A8&amp;""="","",SUMIFS('الطلبات'!$O$5:$O$3004,'الطلبات'!$F$5:$F$3004,A8&amp;"",'الطلبات'!$I$5:$I$3004,"تم التسليم"))</f>
        <v/>
      </c>
      <c r="G8" s="18">
        <f>IF(A8&amp;""="","",-SUMIFS('الطلبات'!$O$5:$O$3004,'الطلبات'!$F$5:$F$3004,A8&amp;"",'الطلبات'!$I$5:$I$3004,"مرتجع"))</f>
        <v/>
      </c>
      <c r="H8" s="18">
        <f>IF(A8&amp;""="","",F8-G8)</f>
        <v/>
      </c>
      <c r="I8" s="16">
        <f>IF(A8&amp;""="","",COUNTIF($H$5:$H$204,"&gt;"&amp;H8)+1)</f>
        <v/>
      </c>
    </row>
    <row r="9">
      <c r="A9" s="6">
        <f>IF('المنتجات'!A9&amp;""="","",'المنتجات'!A9)</f>
        <v/>
      </c>
      <c r="B9" s="6">
        <f>IF(A9&amp;""="","",'المنتجات'!B9&amp;"")</f>
        <v/>
      </c>
      <c r="C9" s="16">
        <f>IF(A9&amp;""="","",SUMIFS('الطلبات'!$G$5:$G$3004,'الطلبات'!$F$5:$F$3004,A9&amp;"",'الطلبات'!$I$5:$I$3004,"تم التسليم"))</f>
        <v/>
      </c>
      <c r="D9" s="16">
        <f>IF(A9&amp;""="","",SUMIFS('الطلبات'!$G$5:$G$3004,'الطلبات'!$F$5:$F$3004,A9&amp;"",'الطلبات'!$I$5:$I$3004,"مرتجع"))</f>
        <v/>
      </c>
      <c r="E9" s="21">
        <f>IF(A9&amp;""="","",IF(C9+D9=0,"",D9/(C9+D9)))</f>
        <v/>
      </c>
      <c r="F9" s="18">
        <f>IF(A9&amp;""="","",SUMIFS('الطلبات'!$O$5:$O$3004,'الطلبات'!$F$5:$F$3004,A9&amp;"",'الطلبات'!$I$5:$I$3004,"تم التسليم"))</f>
        <v/>
      </c>
      <c r="G9" s="18">
        <f>IF(A9&amp;""="","",-SUMIFS('الطلبات'!$O$5:$O$3004,'الطلبات'!$F$5:$F$3004,A9&amp;"",'الطلبات'!$I$5:$I$3004,"مرتجع"))</f>
        <v/>
      </c>
      <c r="H9" s="18">
        <f>IF(A9&amp;""="","",F9-G9)</f>
        <v/>
      </c>
      <c r="I9" s="16">
        <f>IF(A9&amp;""="","",COUNTIF($H$5:$H$204,"&gt;"&amp;H9)+1)</f>
        <v/>
      </c>
    </row>
    <row r="10">
      <c r="A10" s="6">
        <f>IF('المنتجات'!A10&amp;""="","",'المنتجات'!A10)</f>
        <v/>
      </c>
      <c r="B10" s="6">
        <f>IF(A10&amp;""="","",'المنتجات'!B10&amp;"")</f>
        <v/>
      </c>
      <c r="C10" s="16">
        <f>IF(A10&amp;""="","",SUMIFS('الطلبات'!$G$5:$G$3004,'الطلبات'!$F$5:$F$3004,A10&amp;"",'الطلبات'!$I$5:$I$3004,"تم التسليم"))</f>
        <v/>
      </c>
      <c r="D10" s="16">
        <f>IF(A10&amp;""="","",SUMIFS('الطلبات'!$G$5:$G$3004,'الطلبات'!$F$5:$F$3004,A10&amp;"",'الطلبات'!$I$5:$I$3004,"مرتجع"))</f>
        <v/>
      </c>
      <c r="E10" s="21">
        <f>IF(A10&amp;""="","",IF(C10+D10=0,"",D10/(C10+D10)))</f>
        <v/>
      </c>
      <c r="F10" s="18">
        <f>IF(A10&amp;""="","",SUMIFS('الطلبات'!$O$5:$O$3004,'الطلبات'!$F$5:$F$3004,A10&amp;"",'الطلبات'!$I$5:$I$3004,"تم التسليم"))</f>
        <v/>
      </c>
      <c r="G10" s="18">
        <f>IF(A10&amp;""="","",-SUMIFS('الطلبات'!$O$5:$O$3004,'الطلبات'!$F$5:$F$3004,A10&amp;"",'الطلبات'!$I$5:$I$3004,"مرتجع"))</f>
        <v/>
      </c>
      <c r="H10" s="18">
        <f>IF(A10&amp;""="","",F10-G10)</f>
        <v/>
      </c>
      <c r="I10" s="16">
        <f>IF(A10&amp;""="","",COUNTIF($H$5:$H$204,"&gt;"&amp;H10)+1)</f>
        <v/>
      </c>
    </row>
    <row r="11">
      <c r="A11" s="6">
        <f>IF('المنتجات'!A11&amp;""="","",'المنتجات'!A11)</f>
        <v/>
      </c>
      <c r="B11" s="6">
        <f>IF(A11&amp;""="","",'المنتجات'!B11&amp;"")</f>
        <v/>
      </c>
      <c r="C11" s="16">
        <f>IF(A11&amp;""="","",SUMIFS('الطلبات'!$G$5:$G$3004,'الطلبات'!$F$5:$F$3004,A11&amp;"",'الطلبات'!$I$5:$I$3004,"تم التسليم"))</f>
        <v/>
      </c>
      <c r="D11" s="16">
        <f>IF(A11&amp;""="","",SUMIFS('الطلبات'!$G$5:$G$3004,'الطلبات'!$F$5:$F$3004,A11&amp;"",'الطلبات'!$I$5:$I$3004,"مرتجع"))</f>
        <v/>
      </c>
      <c r="E11" s="21">
        <f>IF(A11&amp;""="","",IF(C11+D11=0,"",D11/(C11+D11)))</f>
        <v/>
      </c>
      <c r="F11" s="18">
        <f>IF(A11&amp;""="","",SUMIFS('الطلبات'!$O$5:$O$3004,'الطلبات'!$F$5:$F$3004,A11&amp;"",'الطلبات'!$I$5:$I$3004,"تم التسليم"))</f>
        <v/>
      </c>
      <c r="G11" s="18">
        <f>IF(A11&amp;""="","",-SUMIFS('الطلبات'!$O$5:$O$3004,'الطلبات'!$F$5:$F$3004,A11&amp;"",'الطلبات'!$I$5:$I$3004,"مرتجع"))</f>
        <v/>
      </c>
      <c r="H11" s="18">
        <f>IF(A11&amp;""="","",F11-G11)</f>
        <v/>
      </c>
      <c r="I11" s="16">
        <f>IF(A11&amp;""="","",COUNTIF($H$5:$H$204,"&gt;"&amp;H11)+1)</f>
        <v/>
      </c>
    </row>
    <row r="12">
      <c r="A12" s="6">
        <f>IF('المنتجات'!A12&amp;""="","",'المنتجات'!A12)</f>
        <v/>
      </c>
      <c r="B12" s="6">
        <f>IF(A12&amp;""="","",'المنتجات'!B12&amp;"")</f>
        <v/>
      </c>
      <c r="C12" s="16">
        <f>IF(A12&amp;""="","",SUMIFS('الطلبات'!$G$5:$G$3004,'الطلبات'!$F$5:$F$3004,A12&amp;"",'الطلبات'!$I$5:$I$3004,"تم التسليم"))</f>
        <v/>
      </c>
      <c r="D12" s="16">
        <f>IF(A12&amp;""="","",SUMIFS('الطلبات'!$G$5:$G$3004,'الطلبات'!$F$5:$F$3004,A12&amp;"",'الطلبات'!$I$5:$I$3004,"مرتجع"))</f>
        <v/>
      </c>
      <c r="E12" s="21">
        <f>IF(A12&amp;""="","",IF(C12+D12=0,"",D12/(C12+D12)))</f>
        <v/>
      </c>
      <c r="F12" s="18">
        <f>IF(A12&amp;""="","",SUMIFS('الطلبات'!$O$5:$O$3004,'الطلبات'!$F$5:$F$3004,A12&amp;"",'الطلبات'!$I$5:$I$3004,"تم التسليم"))</f>
        <v/>
      </c>
      <c r="G12" s="18">
        <f>IF(A12&amp;""="","",-SUMIFS('الطلبات'!$O$5:$O$3004,'الطلبات'!$F$5:$F$3004,A12&amp;"",'الطلبات'!$I$5:$I$3004,"مرتجع"))</f>
        <v/>
      </c>
      <c r="H12" s="18">
        <f>IF(A12&amp;""="","",F12-G12)</f>
        <v/>
      </c>
      <c r="I12" s="16">
        <f>IF(A12&amp;""="","",COUNTIF($H$5:$H$204,"&gt;"&amp;H12)+1)</f>
        <v/>
      </c>
    </row>
    <row r="13">
      <c r="A13" s="6">
        <f>IF('المنتجات'!A13&amp;""="","",'المنتجات'!A13)</f>
        <v/>
      </c>
      <c r="B13" s="6">
        <f>IF(A13&amp;""="","",'المنتجات'!B13&amp;"")</f>
        <v/>
      </c>
      <c r="C13" s="16">
        <f>IF(A13&amp;""="","",SUMIFS('الطلبات'!$G$5:$G$3004,'الطلبات'!$F$5:$F$3004,A13&amp;"",'الطلبات'!$I$5:$I$3004,"تم التسليم"))</f>
        <v/>
      </c>
      <c r="D13" s="16">
        <f>IF(A13&amp;""="","",SUMIFS('الطلبات'!$G$5:$G$3004,'الطلبات'!$F$5:$F$3004,A13&amp;"",'الطلبات'!$I$5:$I$3004,"مرتجع"))</f>
        <v/>
      </c>
      <c r="E13" s="21">
        <f>IF(A13&amp;""="","",IF(C13+D13=0,"",D13/(C13+D13)))</f>
        <v/>
      </c>
      <c r="F13" s="18">
        <f>IF(A13&amp;""="","",SUMIFS('الطلبات'!$O$5:$O$3004,'الطلبات'!$F$5:$F$3004,A13&amp;"",'الطلبات'!$I$5:$I$3004,"تم التسليم"))</f>
        <v/>
      </c>
      <c r="G13" s="18">
        <f>IF(A13&amp;""="","",-SUMIFS('الطلبات'!$O$5:$O$3004,'الطلبات'!$F$5:$F$3004,A13&amp;"",'الطلبات'!$I$5:$I$3004,"مرتجع"))</f>
        <v/>
      </c>
      <c r="H13" s="18">
        <f>IF(A13&amp;""="","",F13-G13)</f>
        <v/>
      </c>
      <c r="I13" s="16">
        <f>IF(A13&amp;""="","",COUNTIF($H$5:$H$204,"&gt;"&amp;H13)+1)</f>
        <v/>
      </c>
    </row>
    <row r="14">
      <c r="A14" s="6">
        <f>IF('المنتجات'!A14&amp;""="","",'المنتجات'!A14)</f>
        <v/>
      </c>
      <c r="B14" s="6">
        <f>IF(A14&amp;""="","",'المنتجات'!B14&amp;"")</f>
        <v/>
      </c>
      <c r="C14" s="16">
        <f>IF(A14&amp;""="","",SUMIFS('الطلبات'!$G$5:$G$3004,'الطلبات'!$F$5:$F$3004,A14&amp;"",'الطلبات'!$I$5:$I$3004,"تم التسليم"))</f>
        <v/>
      </c>
      <c r="D14" s="16">
        <f>IF(A14&amp;""="","",SUMIFS('الطلبات'!$G$5:$G$3004,'الطلبات'!$F$5:$F$3004,A14&amp;"",'الطلبات'!$I$5:$I$3004,"مرتجع"))</f>
        <v/>
      </c>
      <c r="E14" s="21">
        <f>IF(A14&amp;""="","",IF(C14+D14=0,"",D14/(C14+D14)))</f>
        <v/>
      </c>
      <c r="F14" s="18">
        <f>IF(A14&amp;""="","",SUMIFS('الطلبات'!$O$5:$O$3004,'الطلبات'!$F$5:$F$3004,A14&amp;"",'الطلبات'!$I$5:$I$3004,"تم التسليم"))</f>
        <v/>
      </c>
      <c r="G14" s="18">
        <f>IF(A14&amp;""="","",-SUMIFS('الطلبات'!$O$5:$O$3004,'الطلبات'!$F$5:$F$3004,A14&amp;"",'الطلبات'!$I$5:$I$3004,"مرتجع"))</f>
        <v/>
      </c>
      <c r="H14" s="18">
        <f>IF(A14&amp;""="","",F14-G14)</f>
        <v/>
      </c>
      <c r="I14" s="16">
        <f>IF(A14&amp;""="","",COUNTIF($H$5:$H$204,"&gt;"&amp;H14)+1)</f>
        <v/>
      </c>
    </row>
    <row r="15">
      <c r="A15" s="6">
        <f>IF('المنتجات'!A15&amp;""="","",'المنتجات'!A15)</f>
        <v/>
      </c>
      <c r="B15" s="6">
        <f>IF(A15&amp;""="","",'المنتجات'!B15&amp;"")</f>
        <v/>
      </c>
      <c r="C15" s="16">
        <f>IF(A15&amp;""="","",SUMIFS('الطلبات'!$G$5:$G$3004,'الطلبات'!$F$5:$F$3004,A15&amp;"",'الطلبات'!$I$5:$I$3004,"تم التسليم"))</f>
        <v/>
      </c>
      <c r="D15" s="16">
        <f>IF(A15&amp;""="","",SUMIFS('الطلبات'!$G$5:$G$3004,'الطلبات'!$F$5:$F$3004,A15&amp;"",'الطلبات'!$I$5:$I$3004,"مرتجع"))</f>
        <v/>
      </c>
      <c r="E15" s="21">
        <f>IF(A15&amp;""="","",IF(C15+D15=0,"",D15/(C15+D15)))</f>
        <v/>
      </c>
      <c r="F15" s="18">
        <f>IF(A15&amp;""="","",SUMIFS('الطلبات'!$O$5:$O$3004,'الطلبات'!$F$5:$F$3004,A15&amp;"",'الطلبات'!$I$5:$I$3004,"تم التسليم"))</f>
        <v/>
      </c>
      <c r="G15" s="18">
        <f>IF(A15&amp;""="","",-SUMIFS('الطلبات'!$O$5:$O$3004,'الطلبات'!$F$5:$F$3004,A15&amp;"",'الطلبات'!$I$5:$I$3004,"مرتجع"))</f>
        <v/>
      </c>
      <c r="H15" s="18">
        <f>IF(A15&amp;""="","",F15-G15)</f>
        <v/>
      </c>
      <c r="I15" s="16">
        <f>IF(A15&amp;""="","",COUNTIF($H$5:$H$204,"&gt;"&amp;H15)+1)</f>
        <v/>
      </c>
    </row>
    <row r="16">
      <c r="A16" s="6">
        <f>IF('المنتجات'!A16&amp;""="","",'المنتجات'!A16)</f>
        <v/>
      </c>
      <c r="B16" s="6">
        <f>IF(A16&amp;""="","",'المنتجات'!B16&amp;"")</f>
        <v/>
      </c>
      <c r="C16" s="16">
        <f>IF(A16&amp;""="","",SUMIFS('الطلبات'!$G$5:$G$3004,'الطلبات'!$F$5:$F$3004,A16&amp;"",'الطلبات'!$I$5:$I$3004,"تم التسليم"))</f>
        <v/>
      </c>
      <c r="D16" s="16">
        <f>IF(A16&amp;""="","",SUMIFS('الطلبات'!$G$5:$G$3004,'الطلبات'!$F$5:$F$3004,A16&amp;"",'الطلبات'!$I$5:$I$3004,"مرتجع"))</f>
        <v/>
      </c>
      <c r="E16" s="21">
        <f>IF(A16&amp;""="","",IF(C16+D16=0,"",D16/(C16+D16)))</f>
        <v/>
      </c>
      <c r="F16" s="18">
        <f>IF(A16&amp;""="","",SUMIFS('الطلبات'!$O$5:$O$3004,'الطلبات'!$F$5:$F$3004,A16&amp;"",'الطلبات'!$I$5:$I$3004,"تم التسليم"))</f>
        <v/>
      </c>
      <c r="G16" s="18">
        <f>IF(A16&amp;""="","",-SUMIFS('الطلبات'!$O$5:$O$3004,'الطلبات'!$F$5:$F$3004,A16&amp;"",'الطلبات'!$I$5:$I$3004,"مرتجع"))</f>
        <v/>
      </c>
      <c r="H16" s="18">
        <f>IF(A16&amp;""="","",F16-G16)</f>
        <v/>
      </c>
      <c r="I16" s="16">
        <f>IF(A16&amp;""="","",COUNTIF($H$5:$H$204,"&gt;"&amp;H16)+1)</f>
        <v/>
      </c>
    </row>
    <row r="17">
      <c r="A17" s="6">
        <f>IF('المنتجات'!A17&amp;""="","",'المنتجات'!A17)</f>
        <v/>
      </c>
      <c r="B17" s="6">
        <f>IF(A17&amp;""="","",'المنتجات'!B17&amp;"")</f>
        <v/>
      </c>
      <c r="C17" s="16">
        <f>IF(A17&amp;""="","",SUMIFS('الطلبات'!$G$5:$G$3004,'الطلبات'!$F$5:$F$3004,A17&amp;"",'الطلبات'!$I$5:$I$3004,"تم التسليم"))</f>
        <v/>
      </c>
      <c r="D17" s="16">
        <f>IF(A17&amp;""="","",SUMIFS('الطلبات'!$G$5:$G$3004,'الطلبات'!$F$5:$F$3004,A17&amp;"",'الطلبات'!$I$5:$I$3004,"مرتجع"))</f>
        <v/>
      </c>
      <c r="E17" s="21">
        <f>IF(A17&amp;""="","",IF(C17+D17=0,"",D17/(C17+D17)))</f>
        <v/>
      </c>
      <c r="F17" s="18">
        <f>IF(A17&amp;""="","",SUMIFS('الطلبات'!$O$5:$O$3004,'الطلبات'!$F$5:$F$3004,A17&amp;"",'الطلبات'!$I$5:$I$3004,"تم التسليم"))</f>
        <v/>
      </c>
      <c r="G17" s="18">
        <f>IF(A17&amp;""="","",-SUMIFS('الطلبات'!$O$5:$O$3004,'الطلبات'!$F$5:$F$3004,A17&amp;"",'الطلبات'!$I$5:$I$3004,"مرتجع"))</f>
        <v/>
      </c>
      <c r="H17" s="18">
        <f>IF(A17&amp;""="","",F17-G17)</f>
        <v/>
      </c>
      <c r="I17" s="16">
        <f>IF(A17&amp;""="","",COUNTIF($H$5:$H$204,"&gt;"&amp;H17)+1)</f>
        <v/>
      </c>
    </row>
    <row r="18">
      <c r="A18" s="6">
        <f>IF('المنتجات'!A18&amp;""="","",'المنتجات'!A18)</f>
        <v/>
      </c>
      <c r="B18" s="6">
        <f>IF(A18&amp;""="","",'المنتجات'!B18&amp;"")</f>
        <v/>
      </c>
      <c r="C18" s="16">
        <f>IF(A18&amp;""="","",SUMIFS('الطلبات'!$G$5:$G$3004,'الطلبات'!$F$5:$F$3004,A18&amp;"",'الطلبات'!$I$5:$I$3004,"تم التسليم"))</f>
        <v/>
      </c>
      <c r="D18" s="16">
        <f>IF(A18&amp;""="","",SUMIFS('الطلبات'!$G$5:$G$3004,'الطلبات'!$F$5:$F$3004,A18&amp;"",'الطلبات'!$I$5:$I$3004,"مرتجع"))</f>
        <v/>
      </c>
      <c r="E18" s="21">
        <f>IF(A18&amp;""="","",IF(C18+D18=0,"",D18/(C18+D18)))</f>
        <v/>
      </c>
      <c r="F18" s="18">
        <f>IF(A18&amp;""="","",SUMIFS('الطلبات'!$O$5:$O$3004,'الطلبات'!$F$5:$F$3004,A18&amp;"",'الطلبات'!$I$5:$I$3004,"تم التسليم"))</f>
        <v/>
      </c>
      <c r="G18" s="18">
        <f>IF(A18&amp;""="","",-SUMIFS('الطلبات'!$O$5:$O$3004,'الطلبات'!$F$5:$F$3004,A18&amp;"",'الطلبات'!$I$5:$I$3004,"مرتجع"))</f>
        <v/>
      </c>
      <c r="H18" s="18">
        <f>IF(A18&amp;""="","",F18-G18)</f>
        <v/>
      </c>
      <c r="I18" s="16">
        <f>IF(A18&amp;""="","",COUNTIF($H$5:$H$204,"&gt;"&amp;H18)+1)</f>
        <v/>
      </c>
    </row>
    <row r="19">
      <c r="A19" s="6">
        <f>IF('المنتجات'!A19&amp;""="","",'المنتجات'!A19)</f>
        <v/>
      </c>
      <c r="B19" s="6">
        <f>IF(A19&amp;""="","",'المنتجات'!B19&amp;"")</f>
        <v/>
      </c>
      <c r="C19" s="16">
        <f>IF(A19&amp;""="","",SUMIFS('الطلبات'!$G$5:$G$3004,'الطلبات'!$F$5:$F$3004,A19&amp;"",'الطلبات'!$I$5:$I$3004,"تم التسليم"))</f>
        <v/>
      </c>
      <c r="D19" s="16">
        <f>IF(A19&amp;""="","",SUMIFS('الطلبات'!$G$5:$G$3004,'الطلبات'!$F$5:$F$3004,A19&amp;"",'الطلبات'!$I$5:$I$3004,"مرتجع"))</f>
        <v/>
      </c>
      <c r="E19" s="21">
        <f>IF(A19&amp;""="","",IF(C19+D19=0,"",D19/(C19+D19)))</f>
        <v/>
      </c>
      <c r="F19" s="18">
        <f>IF(A19&amp;""="","",SUMIFS('الطلبات'!$O$5:$O$3004,'الطلبات'!$F$5:$F$3004,A19&amp;"",'الطلبات'!$I$5:$I$3004,"تم التسليم"))</f>
        <v/>
      </c>
      <c r="G19" s="18">
        <f>IF(A19&amp;""="","",-SUMIFS('الطلبات'!$O$5:$O$3004,'الطلبات'!$F$5:$F$3004,A19&amp;"",'الطلبات'!$I$5:$I$3004,"مرتجع"))</f>
        <v/>
      </c>
      <c r="H19" s="18">
        <f>IF(A19&amp;""="","",F19-G19)</f>
        <v/>
      </c>
      <c r="I19" s="16">
        <f>IF(A19&amp;""="","",COUNTIF($H$5:$H$204,"&gt;"&amp;H19)+1)</f>
        <v/>
      </c>
    </row>
    <row r="20">
      <c r="A20" s="6">
        <f>IF('المنتجات'!A20&amp;""="","",'المنتجات'!A20)</f>
        <v/>
      </c>
      <c r="B20" s="6">
        <f>IF(A20&amp;""="","",'المنتجات'!B20&amp;"")</f>
        <v/>
      </c>
      <c r="C20" s="16">
        <f>IF(A20&amp;""="","",SUMIFS('الطلبات'!$G$5:$G$3004,'الطلبات'!$F$5:$F$3004,A20&amp;"",'الطلبات'!$I$5:$I$3004,"تم التسليم"))</f>
        <v/>
      </c>
      <c r="D20" s="16">
        <f>IF(A20&amp;""="","",SUMIFS('الطلبات'!$G$5:$G$3004,'الطلبات'!$F$5:$F$3004,A20&amp;"",'الطلبات'!$I$5:$I$3004,"مرتجع"))</f>
        <v/>
      </c>
      <c r="E20" s="21">
        <f>IF(A20&amp;""="","",IF(C20+D20=0,"",D20/(C20+D20)))</f>
        <v/>
      </c>
      <c r="F20" s="18">
        <f>IF(A20&amp;""="","",SUMIFS('الطلبات'!$O$5:$O$3004,'الطلبات'!$F$5:$F$3004,A20&amp;"",'الطلبات'!$I$5:$I$3004,"تم التسليم"))</f>
        <v/>
      </c>
      <c r="G20" s="18">
        <f>IF(A20&amp;""="","",-SUMIFS('الطلبات'!$O$5:$O$3004,'الطلبات'!$F$5:$F$3004,A20&amp;"",'الطلبات'!$I$5:$I$3004,"مرتجع"))</f>
        <v/>
      </c>
      <c r="H20" s="18">
        <f>IF(A20&amp;""="","",F20-G20)</f>
        <v/>
      </c>
      <c r="I20" s="16">
        <f>IF(A20&amp;""="","",COUNTIF($H$5:$H$204,"&gt;"&amp;H20)+1)</f>
        <v/>
      </c>
    </row>
    <row r="21">
      <c r="A21" s="6">
        <f>IF('المنتجات'!A21&amp;""="","",'المنتجات'!A21)</f>
        <v/>
      </c>
      <c r="B21" s="6">
        <f>IF(A21&amp;""="","",'المنتجات'!B21&amp;"")</f>
        <v/>
      </c>
      <c r="C21" s="16">
        <f>IF(A21&amp;""="","",SUMIFS('الطلبات'!$G$5:$G$3004,'الطلبات'!$F$5:$F$3004,A21&amp;"",'الطلبات'!$I$5:$I$3004,"تم التسليم"))</f>
        <v/>
      </c>
      <c r="D21" s="16">
        <f>IF(A21&amp;""="","",SUMIFS('الطلبات'!$G$5:$G$3004,'الطلبات'!$F$5:$F$3004,A21&amp;"",'الطلبات'!$I$5:$I$3004,"مرتجع"))</f>
        <v/>
      </c>
      <c r="E21" s="21">
        <f>IF(A21&amp;""="","",IF(C21+D21=0,"",D21/(C21+D21)))</f>
        <v/>
      </c>
      <c r="F21" s="18">
        <f>IF(A21&amp;""="","",SUMIFS('الطلبات'!$O$5:$O$3004,'الطلبات'!$F$5:$F$3004,A21&amp;"",'الطلبات'!$I$5:$I$3004,"تم التسليم"))</f>
        <v/>
      </c>
      <c r="G21" s="18">
        <f>IF(A21&amp;""="","",-SUMIFS('الطلبات'!$O$5:$O$3004,'الطلبات'!$F$5:$F$3004,A21&amp;"",'الطلبات'!$I$5:$I$3004,"مرتجع"))</f>
        <v/>
      </c>
      <c r="H21" s="18">
        <f>IF(A21&amp;""="","",F21-G21)</f>
        <v/>
      </c>
      <c r="I21" s="16">
        <f>IF(A21&amp;""="","",COUNTIF($H$5:$H$204,"&gt;"&amp;H21)+1)</f>
        <v/>
      </c>
    </row>
    <row r="22">
      <c r="A22" s="6">
        <f>IF('المنتجات'!A22&amp;""="","",'المنتجات'!A22)</f>
        <v/>
      </c>
      <c r="B22" s="6">
        <f>IF(A22&amp;""="","",'المنتجات'!B22&amp;"")</f>
        <v/>
      </c>
      <c r="C22" s="16">
        <f>IF(A22&amp;""="","",SUMIFS('الطلبات'!$G$5:$G$3004,'الطلبات'!$F$5:$F$3004,A22&amp;"",'الطلبات'!$I$5:$I$3004,"تم التسليم"))</f>
        <v/>
      </c>
      <c r="D22" s="16">
        <f>IF(A22&amp;""="","",SUMIFS('الطلبات'!$G$5:$G$3004,'الطلبات'!$F$5:$F$3004,A22&amp;"",'الطلبات'!$I$5:$I$3004,"مرتجع"))</f>
        <v/>
      </c>
      <c r="E22" s="21">
        <f>IF(A22&amp;""="","",IF(C22+D22=0,"",D22/(C22+D22)))</f>
        <v/>
      </c>
      <c r="F22" s="18">
        <f>IF(A22&amp;""="","",SUMIFS('الطلبات'!$O$5:$O$3004,'الطلبات'!$F$5:$F$3004,A22&amp;"",'الطلبات'!$I$5:$I$3004,"تم التسليم"))</f>
        <v/>
      </c>
      <c r="G22" s="18">
        <f>IF(A22&amp;""="","",-SUMIFS('الطلبات'!$O$5:$O$3004,'الطلبات'!$F$5:$F$3004,A22&amp;"",'الطلبات'!$I$5:$I$3004,"مرتجع"))</f>
        <v/>
      </c>
      <c r="H22" s="18">
        <f>IF(A22&amp;""="","",F22-G22)</f>
        <v/>
      </c>
      <c r="I22" s="16">
        <f>IF(A22&amp;""="","",COUNTIF($H$5:$H$204,"&gt;"&amp;H22)+1)</f>
        <v/>
      </c>
    </row>
    <row r="23">
      <c r="A23" s="6">
        <f>IF('المنتجات'!A23&amp;""="","",'المنتجات'!A23)</f>
        <v/>
      </c>
      <c r="B23" s="6">
        <f>IF(A23&amp;""="","",'المنتجات'!B23&amp;"")</f>
        <v/>
      </c>
      <c r="C23" s="16">
        <f>IF(A23&amp;""="","",SUMIFS('الطلبات'!$G$5:$G$3004,'الطلبات'!$F$5:$F$3004,A23&amp;"",'الطلبات'!$I$5:$I$3004,"تم التسليم"))</f>
        <v/>
      </c>
      <c r="D23" s="16">
        <f>IF(A23&amp;""="","",SUMIFS('الطلبات'!$G$5:$G$3004,'الطلبات'!$F$5:$F$3004,A23&amp;"",'الطلبات'!$I$5:$I$3004,"مرتجع"))</f>
        <v/>
      </c>
      <c r="E23" s="21">
        <f>IF(A23&amp;""="","",IF(C23+D23=0,"",D23/(C23+D23)))</f>
        <v/>
      </c>
      <c r="F23" s="18">
        <f>IF(A23&amp;""="","",SUMIFS('الطلبات'!$O$5:$O$3004,'الطلبات'!$F$5:$F$3004,A23&amp;"",'الطلبات'!$I$5:$I$3004,"تم التسليم"))</f>
        <v/>
      </c>
      <c r="G23" s="18">
        <f>IF(A23&amp;""="","",-SUMIFS('الطلبات'!$O$5:$O$3004,'الطلبات'!$F$5:$F$3004,A23&amp;"",'الطلبات'!$I$5:$I$3004,"مرتجع"))</f>
        <v/>
      </c>
      <c r="H23" s="18">
        <f>IF(A23&amp;""="","",F23-G23)</f>
        <v/>
      </c>
      <c r="I23" s="16">
        <f>IF(A23&amp;""="","",COUNTIF($H$5:$H$204,"&gt;"&amp;H23)+1)</f>
        <v/>
      </c>
    </row>
    <row r="24">
      <c r="A24" s="6">
        <f>IF('المنتجات'!A24&amp;""="","",'المنتجات'!A24)</f>
        <v/>
      </c>
      <c r="B24" s="6">
        <f>IF(A24&amp;""="","",'المنتجات'!B24&amp;"")</f>
        <v/>
      </c>
      <c r="C24" s="16">
        <f>IF(A24&amp;""="","",SUMIFS('الطلبات'!$G$5:$G$3004,'الطلبات'!$F$5:$F$3004,A24&amp;"",'الطلبات'!$I$5:$I$3004,"تم التسليم"))</f>
        <v/>
      </c>
      <c r="D24" s="16">
        <f>IF(A24&amp;""="","",SUMIFS('الطلبات'!$G$5:$G$3004,'الطلبات'!$F$5:$F$3004,A24&amp;"",'الطلبات'!$I$5:$I$3004,"مرتجع"))</f>
        <v/>
      </c>
      <c r="E24" s="21">
        <f>IF(A24&amp;""="","",IF(C24+D24=0,"",D24/(C24+D24)))</f>
        <v/>
      </c>
      <c r="F24" s="18">
        <f>IF(A24&amp;""="","",SUMIFS('الطلبات'!$O$5:$O$3004,'الطلبات'!$F$5:$F$3004,A24&amp;"",'الطلبات'!$I$5:$I$3004,"تم التسليم"))</f>
        <v/>
      </c>
      <c r="G24" s="18">
        <f>IF(A24&amp;""="","",-SUMIFS('الطلبات'!$O$5:$O$3004,'الطلبات'!$F$5:$F$3004,A24&amp;"",'الطلبات'!$I$5:$I$3004,"مرتجع"))</f>
        <v/>
      </c>
      <c r="H24" s="18">
        <f>IF(A24&amp;""="","",F24-G24)</f>
        <v/>
      </c>
      <c r="I24" s="16">
        <f>IF(A24&amp;""="","",COUNTIF($H$5:$H$204,"&gt;"&amp;H24)+1)</f>
        <v/>
      </c>
    </row>
    <row r="25">
      <c r="A25" s="6">
        <f>IF('المنتجات'!A25&amp;""="","",'المنتجات'!A25)</f>
        <v/>
      </c>
      <c r="B25" s="6">
        <f>IF(A25&amp;""="","",'المنتجات'!B25&amp;"")</f>
        <v/>
      </c>
      <c r="C25" s="16">
        <f>IF(A25&amp;""="","",SUMIFS('الطلبات'!$G$5:$G$3004,'الطلبات'!$F$5:$F$3004,A25&amp;"",'الطلبات'!$I$5:$I$3004,"تم التسليم"))</f>
        <v/>
      </c>
      <c r="D25" s="16">
        <f>IF(A25&amp;""="","",SUMIFS('الطلبات'!$G$5:$G$3004,'الطلبات'!$F$5:$F$3004,A25&amp;"",'الطلبات'!$I$5:$I$3004,"مرتجع"))</f>
        <v/>
      </c>
      <c r="E25" s="21">
        <f>IF(A25&amp;""="","",IF(C25+D25=0,"",D25/(C25+D25)))</f>
        <v/>
      </c>
      <c r="F25" s="18">
        <f>IF(A25&amp;""="","",SUMIFS('الطلبات'!$O$5:$O$3004,'الطلبات'!$F$5:$F$3004,A25&amp;"",'الطلبات'!$I$5:$I$3004,"تم التسليم"))</f>
        <v/>
      </c>
      <c r="G25" s="18">
        <f>IF(A25&amp;""="","",-SUMIFS('الطلبات'!$O$5:$O$3004,'الطلبات'!$F$5:$F$3004,A25&amp;"",'الطلبات'!$I$5:$I$3004,"مرتجع"))</f>
        <v/>
      </c>
      <c r="H25" s="18">
        <f>IF(A25&amp;""="","",F25-G25)</f>
        <v/>
      </c>
      <c r="I25" s="16">
        <f>IF(A25&amp;""="","",COUNTIF($H$5:$H$204,"&gt;"&amp;H25)+1)</f>
        <v/>
      </c>
    </row>
    <row r="26">
      <c r="A26" s="6">
        <f>IF('المنتجات'!A26&amp;""="","",'المنتجات'!A26)</f>
        <v/>
      </c>
      <c r="B26" s="6">
        <f>IF(A26&amp;""="","",'المنتجات'!B26&amp;"")</f>
        <v/>
      </c>
      <c r="C26" s="16">
        <f>IF(A26&amp;""="","",SUMIFS('الطلبات'!$G$5:$G$3004,'الطلبات'!$F$5:$F$3004,A26&amp;"",'الطلبات'!$I$5:$I$3004,"تم التسليم"))</f>
        <v/>
      </c>
      <c r="D26" s="16">
        <f>IF(A26&amp;""="","",SUMIFS('الطلبات'!$G$5:$G$3004,'الطلبات'!$F$5:$F$3004,A26&amp;"",'الطلبات'!$I$5:$I$3004,"مرتجع"))</f>
        <v/>
      </c>
      <c r="E26" s="21">
        <f>IF(A26&amp;""="","",IF(C26+D26=0,"",D26/(C26+D26)))</f>
        <v/>
      </c>
      <c r="F26" s="18">
        <f>IF(A26&amp;""="","",SUMIFS('الطلبات'!$O$5:$O$3004,'الطلبات'!$F$5:$F$3004,A26&amp;"",'الطلبات'!$I$5:$I$3004,"تم التسليم"))</f>
        <v/>
      </c>
      <c r="G26" s="18">
        <f>IF(A26&amp;""="","",-SUMIFS('الطلبات'!$O$5:$O$3004,'الطلبات'!$F$5:$F$3004,A26&amp;"",'الطلبات'!$I$5:$I$3004,"مرتجع"))</f>
        <v/>
      </c>
      <c r="H26" s="18">
        <f>IF(A26&amp;""="","",F26-G26)</f>
        <v/>
      </c>
      <c r="I26" s="16">
        <f>IF(A26&amp;""="","",COUNTIF($H$5:$H$204,"&gt;"&amp;H26)+1)</f>
        <v/>
      </c>
    </row>
    <row r="27">
      <c r="A27" s="6">
        <f>IF('المنتجات'!A27&amp;""="","",'المنتجات'!A27)</f>
        <v/>
      </c>
      <c r="B27" s="6">
        <f>IF(A27&amp;""="","",'المنتجات'!B27&amp;"")</f>
        <v/>
      </c>
      <c r="C27" s="16">
        <f>IF(A27&amp;""="","",SUMIFS('الطلبات'!$G$5:$G$3004,'الطلبات'!$F$5:$F$3004,A27&amp;"",'الطلبات'!$I$5:$I$3004,"تم التسليم"))</f>
        <v/>
      </c>
      <c r="D27" s="16">
        <f>IF(A27&amp;""="","",SUMIFS('الطلبات'!$G$5:$G$3004,'الطلبات'!$F$5:$F$3004,A27&amp;"",'الطلبات'!$I$5:$I$3004,"مرتجع"))</f>
        <v/>
      </c>
      <c r="E27" s="21">
        <f>IF(A27&amp;""="","",IF(C27+D27=0,"",D27/(C27+D27)))</f>
        <v/>
      </c>
      <c r="F27" s="18">
        <f>IF(A27&amp;""="","",SUMIFS('الطلبات'!$O$5:$O$3004,'الطلبات'!$F$5:$F$3004,A27&amp;"",'الطلبات'!$I$5:$I$3004,"تم التسليم"))</f>
        <v/>
      </c>
      <c r="G27" s="18">
        <f>IF(A27&amp;""="","",-SUMIFS('الطلبات'!$O$5:$O$3004,'الطلبات'!$F$5:$F$3004,A27&amp;"",'الطلبات'!$I$5:$I$3004,"مرتجع"))</f>
        <v/>
      </c>
      <c r="H27" s="18">
        <f>IF(A27&amp;""="","",F27-G27)</f>
        <v/>
      </c>
      <c r="I27" s="16">
        <f>IF(A27&amp;""="","",COUNTIF($H$5:$H$204,"&gt;"&amp;H27)+1)</f>
        <v/>
      </c>
    </row>
    <row r="28">
      <c r="A28" s="6">
        <f>IF('المنتجات'!A28&amp;""="","",'المنتجات'!A28)</f>
        <v/>
      </c>
      <c r="B28" s="6">
        <f>IF(A28&amp;""="","",'المنتجات'!B28&amp;"")</f>
        <v/>
      </c>
      <c r="C28" s="16">
        <f>IF(A28&amp;""="","",SUMIFS('الطلبات'!$G$5:$G$3004,'الطلبات'!$F$5:$F$3004,A28&amp;"",'الطلبات'!$I$5:$I$3004,"تم التسليم"))</f>
        <v/>
      </c>
      <c r="D28" s="16">
        <f>IF(A28&amp;""="","",SUMIFS('الطلبات'!$G$5:$G$3004,'الطلبات'!$F$5:$F$3004,A28&amp;"",'الطلبات'!$I$5:$I$3004,"مرتجع"))</f>
        <v/>
      </c>
      <c r="E28" s="21">
        <f>IF(A28&amp;""="","",IF(C28+D28=0,"",D28/(C28+D28)))</f>
        <v/>
      </c>
      <c r="F28" s="18">
        <f>IF(A28&amp;""="","",SUMIFS('الطلبات'!$O$5:$O$3004,'الطلبات'!$F$5:$F$3004,A28&amp;"",'الطلبات'!$I$5:$I$3004,"تم التسليم"))</f>
        <v/>
      </c>
      <c r="G28" s="18">
        <f>IF(A28&amp;""="","",-SUMIFS('الطلبات'!$O$5:$O$3004,'الطلبات'!$F$5:$F$3004,A28&amp;"",'الطلبات'!$I$5:$I$3004,"مرتجع"))</f>
        <v/>
      </c>
      <c r="H28" s="18">
        <f>IF(A28&amp;""="","",F28-G28)</f>
        <v/>
      </c>
      <c r="I28" s="16">
        <f>IF(A28&amp;""="","",COUNTIF($H$5:$H$204,"&gt;"&amp;H28)+1)</f>
        <v/>
      </c>
    </row>
    <row r="29">
      <c r="A29" s="6">
        <f>IF('المنتجات'!A29&amp;""="","",'المنتجات'!A29)</f>
        <v/>
      </c>
      <c r="B29" s="6">
        <f>IF(A29&amp;""="","",'المنتجات'!B29&amp;"")</f>
        <v/>
      </c>
      <c r="C29" s="16">
        <f>IF(A29&amp;""="","",SUMIFS('الطلبات'!$G$5:$G$3004,'الطلبات'!$F$5:$F$3004,A29&amp;"",'الطلبات'!$I$5:$I$3004,"تم التسليم"))</f>
        <v/>
      </c>
      <c r="D29" s="16">
        <f>IF(A29&amp;""="","",SUMIFS('الطلبات'!$G$5:$G$3004,'الطلبات'!$F$5:$F$3004,A29&amp;"",'الطلبات'!$I$5:$I$3004,"مرتجع"))</f>
        <v/>
      </c>
      <c r="E29" s="21">
        <f>IF(A29&amp;""="","",IF(C29+D29=0,"",D29/(C29+D29)))</f>
        <v/>
      </c>
      <c r="F29" s="18">
        <f>IF(A29&amp;""="","",SUMIFS('الطلبات'!$O$5:$O$3004,'الطلبات'!$F$5:$F$3004,A29&amp;"",'الطلبات'!$I$5:$I$3004,"تم التسليم"))</f>
        <v/>
      </c>
      <c r="G29" s="18">
        <f>IF(A29&amp;""="","",-SUMIFS('الطلبات'!$O$5:$O$3004,'الطلبات'!$F$5:$F$3004,A29&amp;"",'الطلبات'!$I$5:$I$3004,"مرتجع"))</f>
        <v/>
      </c>
      <c r="H29" s="18">
        <f>IF(A29&amp;""="","",F29-G29)</f>
        <v/>
      </c>
      <c r="I29" s="16">
        <f>IF(A29&amp;""="","",COUNTIF($H$5:$H$204,"&gt;"&amp;H29)+1)</f>
        <v/>
      </c>
    </row>
    <row r="30">
      <c r="A30" s="6">
        <f>IF('المنتجات'!A30&amp;""="","",'المنتجات'!A30)</f>
        <v/>
      </c>
      <c r="B30" s="6">
        <f>IF(A30&amp;""="","",'المنتجات'!B30&amp;"")</f>
        <v/>
      </c>
      <c r="C30" s="16">
        <f>IF(A30&amp;""="","",SUMIFS('الطلبات'!$G$5:$G$3004,'الطلبات'!$F$5:$F$3004,A30&amp;"",'الطلبات'!$I$5:$I$3004,"تم التسليم"))</f>
        <v/>
      </c>
      <c r="D30" s="16">
        <f>IF(A30&amp;""="","",SUMIFS('الطلبات'!$G$5:$G$3004,'الطلبات'!$F$5:$F$3004,A30&amp;"",'الطلبات'!$I$5:$I$3004,"مرتجع"))</f>
        <v/>
      </c>
      <c r="E30" s="21">
        <f>IF(A30&amp;""="","",IF(C30+D30=0,"",D30/(C30+D30)))</f>
        <v/>
      </c>
      <c r="F30" s="18">
        <f>IF(A30&amp;""="","",SUMIFS('الطلبات'!$O$5:$O$3004,'الطلبات'!$F$5:$F$3004,A30&amp;"",'الطلبات'!$I$5:$I$3004,"تم التسليم"))</f>
        <v/>
      </c>
      <c r="G30" s="18">
        <f>IF(A30&amp;""="","",-SUMIFS('الطلبات'!$O$5:$O$3004,'الطلبات'!$F$5:$F$3004,A30&amp;"",'الطلبات'!$I$5:$I$3004,"مرتجع"))</f>
        <v/>
      </c>
      <c r="H30" s="18">
        <f>IF(A30&amp;""="","",F30-G30)</f>
        <v/>
      </c>
      <c r="I30" s="16">
        <f>IF(A30&amp;""="","",COUNTIF($H$5:$H$204,"&gt;"&amp;H30)+1)</f>
        <v/>
      </c>
    </row>
    <row r="31">
      <c r="A31" s="6">
        <f>IF('المنتجات'!A31&amp;""="","",'المنتجات'!A31)</f>
        <v/>
      </c>
      <c r="B31" s="6">
        <f>IF(A31&amp;""="","",'المنتجات'!B31&amp;"")</f>
        <v/>
      </c>
      <c r="C31" s="16">
        <f>IF(A31&amp;""="","",SUMIFS('الطلبات'!$G$5:$G$3004,'الطلبات'!$F$5:$F$3004,A31&amp;"",'الطلبات'!$I$5:$I$3004,"تم التسليم"))</f>
        <v/>
      </c>
      <c r="D31" s="16">
        <f>IF(A31&amp;""="","",SUMIFS('الطلبات'!$G$5:$G$3004,'الطلبات'!$F$5:$F$3004,A31&amp;"",'الطلبات'!$I$5:$I$3004,"مرتجع"))</f>
        <v/>
      </c>
      <c r="E31" s="21">
        <f>IF(A31&amp;""="","",IF(C31+D31=0,"",D31/(C31+D31)))</f>
        <v/>
      </c>
      <c r="F31" s="18">
        <f>IF(A31&amp;""="","",SUMIFS('الطلبات'!$O$5:$O$3004,'الطلبات'!$F$5:$F$3004,A31&amp;"",'الطلبات'!$I$5:$I$3004,"تم التسليم"))</f>
        <v/>
      </c>
      <c r="G31" s="18">
        <f>IF(A31&amp;""="","",-SUMIFS('الطلبات'!$O$5:$O$3004,'الطلبات'!$F$5:$F$3004,A31&amp;"",'الطلبات'!$I$5:$I$3004,"مرتجع"))</f>
        <v/>
      </c>
      <c r="H31" s="18">
        <f>IF(A31&amp;""="","",F31-G31)</f>
        <v/>
      </c>
      <c r="I31" s="16">
        <f>IF(A31&amp;""="","",COUNTIF($H$5:$H$204,"&gt;"&amp;H31)+1)</f>
        <v/>
      </c>
    </row>
    <row r="32">
      <c r="A32" s="6">
        <f>IF('المنتجات'!A32&amp;""="","",'المنتجات'!A32)</f>
        <v/>
      </c>
      <c r="B32" s="6">
        <f>IF(A32&amp;""="","",'المنتجات'!B32&amp;"")</f>
        <v/>
      </c>
      <c r="C32" s="16">
        <f>IF(A32&amp;""="","",SUMIFS('الطلبات'!$G$5:$G$3004,'الطلبات'!$F$5:$F$3004,A32&amp;"",'الطلبات'!$I$5:$I$3004,"تم التسليم"))</f>
        <v/>
      </c>
      <c r="D32" s="16">
        <f>IF(A32&amp;""="","",SUMIFS('الطلبات'!$G$5:$G$3004,'الطلبات'!$F$5:$F$3004,A32&amp;"",'الطلبات'!$I$5:$I$3004,"مرتجع"))</f>
        <v/>
      </c>
      <c r="E32" s="21">
        <f>IF(A32&amp;""="","",IF(C32+D32=0,"",D32/(C32+D32)))</f>
        <v/>
      </c>
      <c r="F32" s="18">
        <f>IF(A32&amp;""="","",SUMIFS('الطلبات'!$O$5:$O$3004,'الطلبات'!$F$5:$F$3004,A32&amp;"",'الطلبات'!$I$5:$I$3004,"تم التسليم"))</f>
        <v/>
      </c>
      <c r="G32" s="18">
        <f>IF(A32&amp;""="","",-SUMIFS('الطلبات'!$O$5:$O$3004,'الطلبات'!$F$5:$F$3004,A32&amp;"",'الطلبات'!$I$5:$I$3004,"مرتجع"))</f>
        <v/>
      </c>
      <c r="H32" s="18">
        <f>IF(A32&amp;""="","",F32-G32)</f>
        <v/>
      </c>
      <c r="I32" s="16">
        <f>IF(A32&amp;""="","",COUNTIF($H$5:$H$204,"&gt;"&amp;H32)+1)</f>
        <v/>
      </c>
    </row>
    <row r="33">
      <c r="A33" s="6">
        <f>IF('المنتجات'!A33&amp;""="","",'المنتجات'!A33)</f>
        <v/>
      </c>
      <c r="B33" s="6">
        <f>IF(A33&amp;""="","",'المنتجات'!B33&amp;"")</f>
        <v/>
      </c>
      <c r="C33" s="16">
        <f>IF(A33&amp;""="","",SUMIFS('الطلبات'!$G$5:$G$3004,'الطلبات'!$F$5:$F$3004,A33&amp;"",'الطلبات'!$I$5:$I$3004,"تم التسليم"))</f>
        <v/>
      </c>
      <c r="D33" s="16">
        <f>IF(A33&amp;""="","",SUMIFS('الطلبات'!$G$5:$G$3004,'الطلبات'!$F$5:$F$3004,A33&amp;"",'الطلبات'!$I$5:$I$3004,"مرتجع"))</f>
        <v/>
      </c>
      <c r="E33" s="21">
        <f>IF(A33&amp;""="","",IF(C33+D33=0,"",D33/(C33+D33)))</f>
        <v/>
      </c>
      <c r="F33" s="18">
        <f>IF(A33&amp;""="","",SUMIFS('الطلبات'!$O$5:$O$3004,'الطلبات'!$F$5:$F$3004,A33&amp;"",'الطلبات'!$I$5:$I$3004,"تم التسليم"))</f>
        <v/>
      </c>
      <c r="G33" s="18">
        <f>IF(A33&amp;""="","",-SUMIFS('الطلبات'!$O$5:$O$3004,'الطلبات'!$F$5:$F$3004,A33&amp;"",'الطلبات'!$I$5:$I$3004,"مرتجع"))</f>
        <v/>
      </c>
      <c r="H33" s="18">
        <f>IF(A33&amp;""="","",F33-G33)</f>
        <v/>
      </c>
      <c r="I33" s="16">
        <f>IF(A33&amp;""="","",COUNTIF($H$5:$H$204,"&gt;"&amp;H33)+1)</f>
        <v/>
      </c>
    </row>
    <row r="34">
      <c r="A34" s="6">
        <f>IF('المنتجات'!A34&amp;""="","",'المنتجات'!A34)</f>
        <v/>
      </c>
      <c r="B34" s="6">
        <f>IF(A34&amp;""="","",'المنتجات'!B34&amp;"")</f>
        <v/>
      </c>
      <c r="C34" s="16">
        <f>IF(A34&amp;""="","",SUMIFS('الطلبات'!$G$5:$G$3004,'الطلبات'!$F$5:$F$3004,A34&amp;"",'الطلبات'!$I$5:$I$3004,"تم التسليم"))</f>
        <v/>
      </c>
      <c r="D34" s="16">
        <f>IF(A34&amp;""="","",SUMIFS('الطلبات'!$G$5:$G$3004,'الطلبات'!$F$5:$F$3004,A34&amp;"",'الطلبات'!$I$5:$I$3004,"مرتجع"))</f>
        <v/>
      </c>
      <c r="E34" s="21">
        <f>IF(A34&amp;""="","",IF(C34+D34=0,"",D34/(C34+D34)))</f>
        <v/>
      </c>
      <c r="F34" s="18">
        <f>IF(A34&amp;""="","",SUMIFS('الطلبات'!$O$5:$O$3004,'الطلبات'!$F$5:$F$3004,A34&amp;"",'الطلبات'!$I$5:$I$3004,"تم التسليم"))</f>
        <v/>
      </c>
      <c r="G34" s="18">
        <f>IF(A34&amp;""="","",-SUMIFS('الطلبات'!$O$5:$O$3004,'الطلبات'!$F$5:$F$3004,A34&amp;"",'الطلبات'!$I$5:$I$3004,"مرتجع"))</f>
        <v/>
      </c>
      <c r="H34" s="18">
        <f>IF(A34&amp;""="","",F34-G34)</f>
        <v/>
      </c>
      <c r="I34" s="16">
        <f>IF(A34&amp;""="","",COUNTIF($H$5:$H$204,"&gt;"&amp;H34)+1)</f>
        <v/>
      </c>
    </row>
    <row r="35">
      <c r="A35" s="6">
        <f>IF('المنتجات'!A35&amp;""="","",'المنتجات'!A35)</f>
        <v/>
      </c>
      <c r="B35" s="6">
        <f>IF(A35&amp;""="","",'المنتجات'!B35&amp;"")</f>
        <v/>
      </c>
      <c r="C35" s="16">
        <f>IF(A35&amp;""="","",SUMIFS('الطلبات'!$G$5:$G$3004,'الطلبات'!$F$5:$F$3004,A35&amp;"",'الطلبات'!$I$5:$I$3004,"تم التسليم"))</f>
        <v/>
      </c>
      <c r="D35" s="16">
        <f>IF(A35&amp;""="","",SUMIFS('الطلبات'!$G$5:$G$3004,'الطلبات'!$F$5:$F$3004,A35&amp;"",'الطلبات'!$I$5:$I$3004,"مرتجع"))</f>
        <v/>
      </c>
      <c r="E35" s="21">
        <f>IF(A35&amp;""="","",IF(C35+D35=0,"",D35/(C35+D35)))</f>
        <v/>
      </c>
      <c r="F35" s="18">
        <f>IF(A35&amp;""="","",SUMIFS('الطلبات'!$O$5:$O$3004,'الطلبات'!$F$5:$F$3004,A35&amp;"",'الطلبات'!$I$5:$I$3004,"تم التسليم"))</f>
        <v/>
      </c>
      <c r="G35" s="18">
        <f>IF(A35&amp;""="","",-SUMIFS('الطلبات'!$O$5:$O$3004,'الطلبات'!$F$5:$F$3004,A35&amp;"",'الطلبات'!$I$5:$I$3004,"مرتجع"))</f>
        <v/>
      </c>
      <c r="H35" s="18">
        <f>IF(A35&amp;""="","",F35-G35)</f>
        <v/>
      </c>
      <c r="I35" s="16">
        <f>IF(A35&amp;""="","",COUNTIF($H$5:$H$204,"&gt;"&amp;H35)+1)</f>
        <v/>
      </c>
    </row>
    <row r="36">
      <c r="A36" s="6">
        <f>IF('المنتجات'!A36&amp;""="","",'المنتجات'!A36)</f>
        <v/>
      </c>
      <c r="B36" s="6">
        <f>IF(A36&amp;""="","",'المنتجات'!B36&amp;"")</f>
        <v/>
      </c>
      <c r="C36" s="16">
        <f>IF(A36&amp;""="","",SUMIFS('الطلبات'!$G$5:$G$3004,'الطلبات'!$F$5:$F$3004,A36&amp;"",'الطلبات'!$I$5:$I$3004,"تم التسليم"))</f>
        <v/>
      </c>
      <c r="D36" s="16">
        <f>IF(A36&amp;""="","",SUMIFS('الطلبات'!$G$5:$G$3004,'الطلبات'!$F$5:$F$3004,A36&amp;"",'الطلبات'!$I$5:$I$3004,"مرتجع"))</f>
        <v/>
      </c>
      <c r="E36" s="21">
        <f>IF(A36&amp;""="","",IF(C36+D36=0,"",D36/(C36+D36)))</f>
        <v/>
      </c>
      <c r="F36" s="18">
        <f>IF(A36&amp;""="","",SUMIFS('الطلبات'!$O$5:$O$3004,'الطلبات'!$F$5:$F$3004,A36&amp;"",'الطلبات'!$I$5:$I$3004,"تم التسليم"))</f>
        <v/>
      </c>
      <c r="G36" s="18">
        <f>IF(A36&amp;""="","",-SUMIFS('الطلبات'!$O$5:$O$3004,'الطلبات'!$F$5:$F$3004,A36&amp;"",'الطلبات'!$I$5:$I$3004,"مرتجع"))</f>
        <v/>
      </c>
      <c r="H36" s="18">
        <f>IF(A36&amp;""="","",F36-G36)</f>
        <v/>
      </c>
      <c r="I36" s="16">
        <f>IF(A36&amp;""="","",COUNTIF($H$5:$H$204,"&gt;"&amp;H36)+1)</f>
        <v/>
      </c>
    </row>
    <row r="37">
      <c r="A37" s="6">
        <f>IF('المنتجات'!A37&amp;""="","",'المنتجات'!A37)</f>
        <v/>
      </c>
      <c r="B37" s="6">
        <f>IF(A37&amp;""="","",'المنتجات'!B37&amp;"")</f>
        <v/>
      </c>
      <c r="C37" s="16">
        <f>IF(A37&amp;""="","",SUMIFS('الطلبات'!$G$5:$G$3004,'الطلبات'!$F$5:$F$3004,A37&amp;"",'الطلبات'!$I$5:$I$3004,"تم التسليم"))</f>
        <v/>
      </c>
      <c r="D37" s="16">
        <f>IF(A37&amp;""="","",SUMIFS('الطلبات'!$G$5:$G$3004,'الطلبات'!$F$5:$F$3004,A37&amp;"",'الطلبات'!$I$5:$I$3004,"مرتجع"))</f>
        <v/>
      </c>
      <c r="E37" s="21">
        <f>IF(A37&amp;""="","",IF(C37+D37=0,"",D37/(C37+D37)))</f>
        <v/>
      </c>
      <c r="F37" s="18">
        <f>IF(A37&amp;""="","",SUMIFS('الطلبات'!$O$5:$O$3004,'الطلبات'!$F$5:$F$3004,A37&amp;"",'الطلبات'!$I$5:$I$3004,"تم التسليم"))</f>
        <v/>
      </c>
      <c r="G37" s="18">
        <f>IF(A37&amp;""="","",-SUMIFS('الطلبات'!$O$5:$O$3004,'الطلبات'!$F$5:$F$3004,A37&amp;"",'الطلبات'!$I$5:$I$3004,"مرتجع"))</f>
        <v/>
      </c>
      <c r="H37" s="18">
        <f>IF(A37&amp;""="","",F37-G37)</f>
        <v/>
      </c>
      <c r="I37" s="16">
        <f>IF(A37&amp;""="","",COUNTIF($H$5:$H$204,"&gt;"&amp;H37)+1)</f>
        <v/>
      </c>
    </row>
    <row r="38">
      <c r="A38" s="6">
        <f>IF('المنتجات'!A38&amp;""="","",'المنتجات'!A38)</f>
        <v/>
      </c>
      <c r="B38" s="6">
        <f>IF(A38&amp;""="","",'المنتجات'!B38&amp;"")</f>
        <v/>
      </c>
      <c r="C38" s="16">
        <f>IF(A38&amp;""="","",SUMIFS('الطلبات'!$G$5:$G$3004,'الطلبات'!$F$5:$F$3004,A38&amp;"",'الطلبات'!$I$5:$I$3004,"تم التسليم"))</f>
        <v/>
      </c>
      <c r="D38" s="16">
        <f>IF(A38&amp;""="","",SUMIFS('الطلبات'!$G$5:$G$3004,'الطلبات'!$F$5:$F$3004,A38&amp;"",'الطلبات'!$I$5:$I$3004,"مرتجع"))</f>
        <v/>
      </c>
      <c r="E38" s="21">
        <f>IF(A38&amp;""="","",IF(C38+D38=0,"",D38/(C38+D38)))</f>
        <v/>
      </c>
      <c r="F38" s="18">
        <f>IF(A38&amp;""="","",SUMIFS('الطلبات'!$O$5:$O$3004,'الطلبات'!$F$5:$F$3004,A38&amp;"",'الطلبات'!$I$5:$I$3004,"تم التسليم"))</f>
        <v/>
      </c>
      <c r="G38" s="18">
        <f>IF(A38&amp;""="","",-SUMIFS('الطلبات'!$O$5:$O$3004,'الطلبات'!$F$5:$F$3004,A38&amp;"",'الطلبات'!$I$5:$I$3004,"مرتجع"))</f>
        <v/>
      </c>
      <c r="H38" s="18">
        <f>IF(A38&amp;""="","",F38-G38)</f>
        <v/>
      </c>
      <c r="I38" s="16">
        <f>IF(A38&amp;""="","",COUNTIF($H$5:$H$204,"&gt;"&amp;H38)+1)</f>
        <v/>
      </c>
    </row>
    <row r="39">
      <c r="A39" s="6">
        <f>IF('المنتجات'!A39&amp;""="","",'المنتجات'!A39)</f>
        <v/>
      </c>
      <c r="B39" s="6">
        <f>IF(A39&amp;""="","",'المنتجات'!B39&amp;"")</f>
        <v/>
      </c>
      <c r="C39" s="16">
        <f>IF(A39&amp;""="","",SUMIFS('الطلبات'!$G$5:$G$3004,'الطلبات'!$F$5:$F$3004,A39&amp;"",'الطلبات'!$I$5:$I$3004,"تم التسليم"))</f>
        <v/>
      </c>
      <c r="D39" s="16">
        <f>IF(A39&amp;""="","",SUMIFS('الطلبات'!$G$5:$G$3004,'الطلبات'!$F$5:$F$3004,A39&amp;"",'الطلبات'!$I$5:$I$3004,"مرتجع"))</f>
        <v/>
      </c>
      <c r="E39" s="21">
        <f>IF(A39&amp;""="","",IF(C39+D39=0,"",D39/(C39+D39)))</f>
        <v/>
      </c>
      <c r="F39" s="18">
        <f>IF(A39&amp;""="","",SUMIFS('الطلبات'!$O$5:$O$3004,'الطلبات'!$F$5:$F$3004,A39&amp;"",'الطلبات'!$I$5:$I$3004,"تم التسليم"))</f>
        <v/>
      </c>
      <c r="G39" s="18">
        <f>IF(A39&amp;""="","",-SUMIFS('الطلبات'!$O$5:$O$3004,'الطلبات'!$F$5:$F$3004,A39&amp;"",'الطلبات'!$I$5:$I$3004,"مرتجع"))</f>
        <v/>
      </c>
      <c r="H39" s="18">
        <f>IF(A39&amp;""="","",F39-G39)</f>
        <v/>
      </c>
      <c r="I39" s="16">
        <f>IF(A39&amp;""="","",COUNTIF($H$5:$H$204,"&gt;"&amp;H39)+1)</f>
        <v/>
      </c>
    </row>
    <row r="40">
      <c r="A40" s="6">
        <f>IF('المنتجات'!A40&amp;""="","",'المنتجات'!A40)</f>
        <v/>
      </c>
      <c r="B40" s="6">
        <f>IF(A40&amp;""="","",'المنتجات'!B40&amp;"")</f>
        <v/>
      </c>
      <c r="C40" s="16">
        <f>IF(A40&amp;""="","",SUMIFS('الطلبات'!$G$5:$G$3004,'الطلبات'!$F$5:$F$3004,A40&amp;"",'الطلبات'!$I$5:$I$3004,"تم التسليم"))</f>
        <v/>
      </c>
      <c r="D40" s="16">
        <f>IF(A40&amp;""="","",SUMIFS('الطلبات'!$G$5:$G$3004,'الطلبات'!$F$5:$F$3004,A40&amp;"",'الطلبات'!$I$5:$I$3004,"مرتجع"))</f>
        <v/>
      </c>
      <c r="E40" s="21">
        <f>IF(A40&amp;""="","",IF(C40+D40=0,"",D40/(C40+D40)))</f>
        <v/>
      </c>
      <c r="F40" s="18">
        <f>IF(A40&amp;""="","",SUMIFS('الطلبات'!$O$5:$O$3004,'الطلبات'!$F$5:$F$3004,A40&amp;"",'الطلبات'!$I$5:$I$3004,"تم التسليم"))</f>
        <v/>
      </c>
      <c r="G40" s="18">
        <f>IF(A40&amp;""="","",-SUMIFS('الطلبات'!$O$5:$O$3004,'الطلبات'!$F$5:$F$3004,A40&amp;"",'الطلبات'!$I$5:$I$3004,"مرتجع"))</f>
        <v/>
      </c>
      <c r="H40" s="18">
        <f>IF(A40&amp;""="","",F40-G40)</f>
        <v/>
      </c>
      <c r="I40" s="16">
        <f>IF(A40&amp;""="","",COUNTIF($H$5:$H$204,"&gt;"&amp;H40)+1)</f>
        <v/>
      </c>
    </row>
    <row r="41">
      <c r="A41" s="6">
        <f>IF('المنتجات'!A41&amp;""="","",'المنتجات'!A41)</f>
        <v/>
      </c>
      <c r="B41" s="6">
        <f>IF(A41&amp;""="","",'المنتجات'!B41&amp;"")</f>
        <v/>
      </c>
      <c r="C41" s="16">
        <f>IF(A41&amp;""="","",SUMIFS('الطلبات'!$G$5:$G$3004,'الطلبات'!$F$5:$F$3004,A41&amp;"",'الطلبات'!$I$5:$I$3004,"تم التسليم"))</f>
        <v/>
      </c>
      <c r="D41" s="16">
        <f>IF(A41&amp;""="","",SUMIFS('الطلبات'!$G$5:$G$3004,'الطلبات'!$F$5:$F$3004,A41&amp;"",'الطلبات'!$I$5:$I$3004,"مرتجع"))</f>
        <v/>
      </c>
      <c r="E41" s="21">
        <f>IF(A41&amp;""="","",IF(C41+D41=0,"",D41/(C41+D41)))</f>
        <v/>
      </c>
      <c r="F41" s="18">
        <f>IF(A41&amp;""="","",SUMIFS('الطلبات'!$O$5:$O$3004,'الطلبات'!$F$5:$F$3004,A41&amp;"",'الطلبات'!$I$5:$I$3004,"تم التسليم"))</f>
        <v/>
      </c>
      <c r="G41" s="18">
        <f>IF(A41&amp;""="","",-SUMIFS('الطلبات'!$O$5:$O$3004,'الطلبات'!$F$5:$F$3004,A41&amp;"",'الطلبات'!$I$5:$I$3004,"مرتجع"))</f>
        <v/>
      </c>
      <c r="H41" s="18">
        <f>IF(A41&amp;""="","",F41-G41)</f>
        <v/>
      </c>
      <c r="I41" s="16">
        <f>IF(A41&amp;""="","",COUNTIF($H$5:$H$204,"&gt;"&amp;H41)+1)</f>
        <v/>
      </c>
    </row>
    <row r="42">
      <c r="A42" s="6">
        <f>IF('المنتجات'!A42&amp;""="","",'المنتجات'!A42)</f>
        <v/>
      </c>
      <c r="B42" s="6">
        <f>IF(A42&amp;""="","",'المنتجات'!B42&amp;"")</f>
        <v/>
      </c>
      <c r="C42" s="16">
        <f>IF(A42&amp;""="","",SUMIFS('الطلبات'!$G$5:$G$3004,'الطلبات'!$F$5:$F$3004,A42&amp;"",'الطلبات'!$I$5:$I$3004,"تم التسليم"))</f>
        <v/>
      </c>
      <c r="D42" s="16">
        <f>IF(A42&amp;""="","",SUMIFS('الطلبات'!$G$5:$G$3004,'الطلبات'!$F$5:$F$3004,A42&amp;"",'الطلبات'!$I$5:$I$3004,"مرتجع"))</f>
        <v/>
      </c>
      <c r="E42" s="21">
        <f>IF(A42&amp;""="","",IF(C42+D42=0,"",D42/(C42+D42)))</f>
        <v/>
      </c>
      <c r="F42" s="18">
        <f>IF(A42&amp;""="","",SUMIFS('الطلبات'!$O$5:$O$3004,'الطلبات'!$F$5:$F$3004,A42&amp;"",'الطلبات'!$I$5:$I$3004,"تم التسليم"))</f>
        <v/>
      </c>
      <c r="G42" s="18">
        <f>IF(A42&amp;""="","",-SUMIFS('الطلبات'!$O$5:$O$3004,'الطلبات'!$F$5:$F$3004,A42&amp;"",'الطلبات'!$I$5:$I$3004,"مرتجع"))</f>
        <v/>
      </c>
      <c r="H42" s="18">
        <f>IF(A42&amp;""="","",F42-G42)</f>
        <v/>
      </c>
      <c r="I42" s="16">
        <f>IF(A42&amp;""="","",COUNTIF($H$5:$H$204,"&gt;"&amp;H42)+1)</f>
        <v/>
      </c>
    </row>
    <row r="43">
      <c r="A43" s="6">
        <f>IF('المنتجات'!A43&amp;""="","",'المنتجات'!A43)</f>
        <v/>
      </c>
      <c r="B43" s="6">
        <f>IF(A43&amp;""="","",'المنتجات'!B43&amp;"")</f>
        <v/>
      </c>
      <c r="C43" s="16">
        <f>IF(A43&amp;""="","",SUMIFS('الطلبات'!$G$5:$G$3004,'الطلبات'!$F$5:$F$3004,A43&amp;"",'الطلبات'!$I$5:$I$3004,"تم التسليم"))</f>
        <v/>
      </c>
      <c r="D43" s="16">
        <f>IF(A43&amp;""="","",SUMIFS('الطلبات'!$G$5:$G$3004,'الطلبات'!$F$5:$F$3004,A43&amp;"",'الطلبات'!$I$5:$I$3004,"مرتجع"))</f>
        <v/>
      </c>
      <c r="E43" s="21">
        <f>IF(A43&amp;""="","",IF(C43+D43=0,"",D43/(C43+D43)))</f>
        <v/>
      </c>
      <c r="F43" s="18">
        <f>IF(A43&amp;""="","",SUMIFS('الطلبات'!$O$5:$O$3004,'الطلبات'!$F$5:$F$3004,A43&amp;"",'الطلبات'!$I$5:$I$3004,"تم التسليم"))</f>
        <v/>
      </c>
      <c r="G43" s="18">
        <f>IF(A43&amp;""="","",-SUMIFS('الطلبات'!$O$5:$O$3004,'الطلبات'!$F$5:$F$3004,A43&amp;"",'الطلبات'!$I$5:$I$3004,"مرتجع"))</f>
        <v/>
      </c>
      <c r="H43" s="18">
        <f>IF(A43&amp;""="","",F43-G43)</f>
        <v/>
      </c>
      <c r="I43" s="16">
        <f>IF(A43&amp;""="","",COUNTIF($H$5:$H$204,"&gt;"&amp;H43)+1)</f>
        <v/>
      </c>
    </row>
    <row r="44">
      <c r="A44" s="6">
        <f>IF('المنتجات'!A44&amp;""="","",'المنتجات'!A44)</f>
        <v/>
      </c>
      <c r="B44" s="6">
        <f>IF(A44&amp;""="","",'المنتجات'!B44&amp;"")</f>
        <v/>
      </c>
      <c r="C44" s="16">
        <f>IF(A44&amp;""="","",SUMIFS('الطلبات'!$G$5:$G$3004,'الطلبات'!$F$5:$F$3004,A44&amp;"",'الطلبات'!$I$5:$I$3004,"تم التسليم"))</f>
        <v/>
      </c>
      <c r="D44" s="16">
        <f>IF(A44&amp;""="","",SUMIFS('الطلبات'!$G$5:$G$3004,'الطلبات'!$F$5:$F$3004,A44&amp;"",'الطلبات'!$I$5:$I$3004,"مرتجع"))</f>
        <v/>
      </c>
      <c r="E44" s="21">
        <f>IF(A44&amp;""="","",IF(C44+D44=0,"",D44/(C44+D44)))</f>
        <v/>
      </c>
      <c r="F44" s="18">
        <f>IF(A44&amp;""="","",SUMIFS('الطلبات'!$O$5:$O$3004,'الطلبات'!$F$5:$F$3004,A44&amp;"",'الطلبات'!$I$5:$I$3004,"تم التسليم"))</f>
        <v/>
      </c>
      <c r="G44" s="18">
        <f>IF(A44&amp;""="","",-SUMIFS('الطلبات'!$O$5:$O$3004,'الطلبات'!$F$5:$F$3004,A44&amp;"",'الطلبات'!$I$5:$I$3004,"مرتجع"))</f>
        <v/>
      </c>
      <c r="H44" s="18">
        <f>IF(A44&amp;""="","",F44-G44)</f>
        <v/>
      </c>
      <c r="I44" s="16">
        <f>IF(A44&amp;""="","",COUNTIF($H$5:$H$204,"&gt;"&amp;H44)+1)</f>
        <v/>
      </c>
    </row>
    <row r="45">
      <c r="A45" s="6">
        <f>IF('المنتجات'!A45&amp;""="","",'المنتجات'!A45)</f>
        <v/>
      </c>
      <c r="B45" s="6">
        <f>IF(A45&amp;""="","",'المنتجات'!B45&amp;"")</f>
        <v/>
      </c>
      <c r="C45" s="16">
        <f>IF(A45&amp;""="","",SUMIFS('الطلبات'!$G$5:$G$3004,'الطلبات'!$F$5:$F$3004,A45&amp;"",'الطلبات'!$I$5:$I$3004,"تم التسليم"))</f>
        <v/>
      </c>
      <c r="D45" s="16">
        <f>IF(A45&amp;""="","",SUMIFS('الطلبات'!$G$5:$G$3004,'الطلبات'!$F$5:$F$3004,A45&amp;"",'الطلبات'!$I$5:$I$3004,"مرتجع"))</f>
        <v/>
      </c>
      <c r="E45" s="21">
        <f>IF(A45&amp;""="","",IF(C45+D45=0,"",D45/(C45+D45)))</f>
        <v/>
      </c>
      <c r="F45" s="18">
        <f>IF(A45&amp;""="","",SUMIFS('الطلبات'!$O$5:$O$3004,'الطلبات'!$F$5:$F$3004,A45&amp;"",'الطلبات'!$I$5:$I$3004,"تم التسليم"))</f>
        <v/>
      </c>
      <c r="G45" s="18">
        <f>IF(A45&amp;""="","",-SUMIFS('الطلبات'!$O$5:$O$3004,'الطلبات'!$F$5:$F$3004,A45&amp;"",'الطلبات'!$I$5:$I$3004,"مرتجع"))</f>
        <v/>
      </c>
      <c r="H45" s="18">
        <f>IF(A45&amp;""="","",F45-G45)</f>
        <v/>
      </c>
      <c r="I45" s="16">
        <f>IF(A45&amp;""="","",COUNTIF($H$5:$H$204,"&gt;"&amp;H45)+1)</f>
        <v/>
      </c>
    </row>
    <row r="46">
      <c r="A46" s="6">
        <f>IF('المنتجات'!A46&amp;""="","",'المنتجات'!A46)</f>
        <v/>
      </c>
      <c r="B46" s="6">
        <f>IF(A46&amp;""="","",'المنتجات'!B46&amp;"")</f>
        <v/>
      </c>
      <c r="C46" s="16">
        <f>IF(A46&amp;""="","",SUMIFS('الطلبات'!$G$5:$G$3004,'الطلبات'!$F$5:$F$3004,A46&amp;"",'الطلبات'!$I$5:$I$3004,"تم التسليم"))</f>
        <v/>
      </c>
      <c r="D46" s="16">
        <f>IF(A46&amp;""="","",SUMIFS('الطلبات'!$G$5:$G$3004,'الطلبات'!$F$5:$F$3004,A46&amp;"",'الطلبات'!$I$5:$I$3004,"مرتجع"))</f>
        <v/>
      </c>
      <c r="E46" s="21">
        <f>IF(A46&amp;""="","",IF(C46+D46=0,"",D46/(C46+D46)))</f>
        <v/>
      </c>
      <c r="F46" s="18">
        <f>IF(A46&amp;""="","",SUMIFS('الطلبات'!$O$5:$O$3004,'الطلبات'!$F$5:$F$3004,A46&amp;"",'الطلبات'!$I$5:$I$3004,"تم التسليم"))</f>
        <v/>
      </c>
      <c r="G46" s="18">
        <f>IF(A46&amp;""="","",-SUMIFS('الطلبات'!$O$5:$O$3004,'الطلبات'!$F$5:$F$3004,A46&amp;"",'الطلبات'!$I$5:$I$3004,"مرتجع"))</f>
        <v/>
      </c>
      <c r="H46" s="18">
        <f>IF(A46&amp;""="","",F46-G46)</f>
        <v/>
      </c>
      <c r="I46" s="16">
        <f>IF(A46&amp;""="","",COUNTIF($H$5:$H$204,"&gt;"&amp;H46)+1)</f>
        <v/>
      </c>
    </row>
    <row r="47">
      <c r="A47" s="6">
        <f>IF('المنتجات'!A47&amp;""="","",'المنتجات'!A47)</f>
        <v/>
      </c>
      <c r="B47" s="6">
        <f>IF(A47&amp;""="","",'المنتجات'!B47&amp;"")</f>
        <v/>
      </c>
      <c r="C47" s="16">
        <f>IF(A47&amp;""="","",SUMIFS('الطلبات'!$G$5:$G$3004,'الطلبات'!$F$5:$F$3004,A47&amp;"",'الطلبات'!$I$5:$I$3004,"تم التسليم"))</f>
        <v/>
      </c>
      <c r="D47" s="16">
        <f>IF(A47&amp;""="","",SUMIFS('الطلبات'!$G$5:$G$3004,'الطلبات'!$F$5:$F$3004,A47&amp;"",'الطلبات'!$I$5:$I$3004,"مرتجع"))</f>
        <v/>
      </c>
      <c r="E47" s="21">
        <f>IF(A47&amp;""="","",IF(C47+D47=0,"",D47/(C47+D47)))</f>
        <v/>
      </c>
      <c r="F47" s="18">
        <f>IF(A47&amp;""="","",SUMIFS('الطلبات'!$O$5:$O$3004,'الطلبات'!$F$5:$F$3004,A47&amp;"",'الطلبات'!$I$5:$I$3004,"تم التسليم"))</f>
        <v/>
      </c>
      <c r="G47" s="18">
        <f>IF(A47&amp;""="","",-SUMIFS('الطلبات'!$O$5:$O$3004,'الطلبات'!$F$5:$F$3004,A47&amp;"",'الطلبات'!$I$5:$I$3004,"مرتجع"))</f>
        <v/>
      </c>
      <c r="H47" s="18">
        <f>IF(A47&amp;""="","",F47-G47)</f>
        <v/>
      </c>
      <c r="I47" s="16">
        <f>IF(A47&amp;""="","",COUNTIF($H$5:$H$204,"&gt;"&amp;H47)+1)</f>
        <v/>
      </c>
    </row>
    <row r="48">
      <c r="A48" s="6">
        <f>IF('المنتجات'!A48&amp;""="","",'المنتجات'!A48)</f>
        <v/>
      </c>
      <c r="B48" s="6">
        <f>IF(A48&amp;""="","",'المنتجات'!B48&amp;"")</f>
        <v/>
      </c>
      <c r="C48" s="16">
        <f>IF(A48&amp;""="","",SUMIFS('الطلبات'!$G$5:$G$3004,'الطلبات'!$F$5:$F$3004,A48&amp;"",'الطلبات'!$I$5:$I$3004,"تم التسليم"))</f>
        <v/>
      </c>
      <c r="D48" s="16">
        <f>IF(A48&amp;""="","",SUMIFS('الطلبات'!$G$5:$G$3004,'الطلبات'!$F$5:$F$3004,A48&amp;"",'الطلبات'!$I$5:$I$3004,"مرتجع"))</f>
        <v/>
      </c>
      <c r="E48" s="21">
        <f>IF(A48&amp;""="","",IF(C48+D48=0,"",D48/(C48+D48)))</f>
        <v/>
      </c>
      <c r="F48" s="18">
        <f>IF(A48&amp;""="","",SUMIFS('الطلبات'!$O$5:$O$3004,'الطلبات'!$F$5:$F$3004,A48&amp;"",'الطلبات'!$I$5:$I$3004,"تم التسليم"))</f>
        <v/>
      </c>
      <c r="G48" s="18">
        <f>IF(A48&amp;""="","",-SUMIFS('الطلبات'!$O$5:$O$3004,'الطلبات'!$F$5:$F$3004,A48&amp;"",'الطلبات'!$I$5:$I$3004,"مرتجع"))</f>
        <v/>
      </c>
      <c r="H48" s="18">
        <f>IF(A48&amp;""="","",F48-G48)</f>
        <v/>
      </c>
      <c r="I48" s="16">
        <f>IF(A48&amp;""="","",COUNTIF($H$5:$H$204,"&gt;"&amp;H48)+1)</f>
        <v/>
      </c>
    </row>
    <row r="49">
      <c r="A49" s="6">
        <f>IF('المنتجات'!A49&amp;""="","",'المنتجات'!A49)</f>
        <v/>
      </c>
      <c r="B49" s="6">
        <f>IF(A49&amp;""="","",'المنتجات'!B49&amp;"")</f>
        <v/>
      </c>
      <c r="C49" s="16">
        <f>IF(A49&amp;""="","",SUMIFS('الطلبات'!$G$5:$G$3004,'الطلبات'!$F$5:$F$3004,A49&amp;"",'الطلبات'!$I$5:$I$3004,"تم التسليم"))</f>
        <v/>
      </c>
      <c r="D49" s="16">
        <f>IF(A49&amp;""="","",SUMIFS('الطلبات'!$G$5:$G$3004,'الطلبات'!$F$5:$F$3004,A49&amp;"",'الطلبات'!$I$5:$I$3004,"مرتجع"))</f>
        <v/>
      </c>
      <c r="E49" s="21">
        <f>IF(A49&amp;""="","",IF(C49+D49=0,"",D49/(C49+D49)))</f>
        <v/>
      </c>
      <c r="F49" s="18">
        <f>IF(A49&amp;""="","",SUMIFS('الطلبات'!$O$5:$O$3004,'الطلبات'!$F$5:$F$3004,A49&amp;"",'الطلبات'!$I$5:$I$3004,"تم التسليم"))</f>
        <v/>
      </c>
      <c r="G49" s="18">
        <f>IF(A49&amp;""="","",-SUMIFS('الطلبات'!$O$5:$O$3004,'الطلبات'!$F$5:$F$3004,A49&amp;"",'الطلبات'!$I$5:$I$3004,"مرتجع"))</f>
        <v/>
      </c>
      <c r="H49" s="18">
        <f>IF(A49&amp;""="","",F49-G49)</f>
        <v/>
      </c>
      <c r="I49" s="16">
        <f>IF(A49&amp;""="","",COUNTIF($H$5:$H$204,"&gt;"&amp;H49)+1)</f>
        <v/>
      </c>
    </row>
    <row r="50">
      <c r="A50" s="6">
        <f>IF('المنتجات'!A50&amp;""="","",'المنتجات'!A50)</f>
        <v/>
      </c>
      <c r="B50" s="6">
        <f>IF(A50&amp;""="","",'المنتجات'!B50&amp;"")</f>
        <v/>
      </c>
      <c r="C50" s="16">
        <f>IF(A50&amp;""="","",SUMIFS('الطلبات'!$G$5:$G$3004,'الطلبات'!$F$5:$F$3004,A50&amp;"",'الطلبات'!$I$5:$I$3004,"تم التسليم"))</f>
        <v/>
      </c>
      <c r="D50" s="16">
        <f>IF(A50&amp;""="","",SUMIFS('الطلبات'!$G$5:$G$3004,'الطلبات'!$F$5:$F$3004,A50&amp;"",'الطلبات'!$I$5:$I$3004,"مرتجع"))</f>
        <v/>
      </c>
      <c r="E50" s="21">
        <f>IF(A50&amp;""="","",IF(C50+D50=0,"",D50/(C50+D50)))</f>
        <v/>
      </c>
      <c r="F50" s="18">
        <f>IF(A50&amp;""="","",SUMIFS('الطلبات'!$O$5:$O$3004,'الطلبات'!$F$5:$F$3004,A50&amp;"",'الطلبات'!$I$5:$I$3004,"تم التسليم"))</f>
        <v/>
      </c>
      <c r="G50" s="18">
        <f>IF(A50&amp;""="","",-SUMIFS('الطلبات'!$O$5:$O$3004,'الطلبات'!$F$5:$F$3004,A50&amp;"",'الطلبات'!$I$5:$I$3004,"مرتجع"))</f>
        <v/>
      </c>
      <c r="H50" s="18">
        <f>IF(A50&amp;""="","",F50-G50)</f>
        <v/>
      </c>
      <c r="I50" s="16">
        <f>IF(A50&amp;""="","",COUNTIF($H$5:$H$204,"&gt;"&amp;H50)+1)</f>
        <v/>
      </c>
    </row>
    <row r="51">
      <c r="A51" s="6">
        <f>IF('المنتجات'!A51&amp;""="","",'المنتجات'!A51)</f>
        <v/>
      </c>
      <c r="B51" s="6">
        <f>IF(A51&amp;""="","",'المنتجات'!B51&amp;"")</f>
        <v/>
      </c>
      <c r="C51" s="16">
        <f>IF(A51&amp;""="","",SUMIFS('الطلبات'!$G$5:$G$3004,'الطلبات'!$F$5:$F$3004,A51&amp;"",'الطلبات'!$I$5:$I$3004,"تم التسليم"))</f>
        <v/>
      </c>
      <c r="D51" s="16">
        <f>IF(A51&amp;""="","",SUMIFS('الطلبات'!$G$5:$G$3004,'الطلبات'!$F$5:$F$3004,A51&amp;"",'الطلبات'!$I$5:$I$3004,"مرتجع"))</f>
        <v/>
      </c>
      <c r="E51" s="21">
        <f>IF(A51&amp;""="","",IF(C51+D51=0,"",D51/(C51+D51)))</f>
        <v/>
      </c>
      <c r="F51" s="18">
        <f>IF(A51&amp;""="","",SUMIFS('الطلبات'!$O$5:$O$3004,'الطلبات'!$F$5:$F$3004,A51&amp;"",'الطلبات'!$I$5:$I$3004,"تم التسليم"))</f>
        <v/>
      </c>
      <c r="G51" s="18">
        <f>IF(A51&amp;""="","",-SUMIFS('الطلبات'!$O$5:$O$3004,'الطلبات'!$F$5:$F$3004,A51&amp;"",'الطلبات'!$I$5:$I$3004,"مرتجع"))</f>
        <v/>
      </c>
      <c r="H51" s="18">
        <f>IF(A51&amp;""="","",F51-G51)</f>
        <v/>
      </c>
      <c r="I51" s="16">
        <f>IF(A51&amp;""="","",COUNTIF($H$5:$H$204,"&gt;"&amp;H51)+1)</f>
        <v/>
      </c>
    </row>
    <row r="52">
      <c r="A52" s="6">
        <f>IF('المنتجات'!A52&amp;""="","",'المنتجات'!A52)</f>
        <v/>
      </c>
      <c r="B52" s="6">
        <f>IF(A52&amp;""="","",'المنتجات'!B52&amp;"")</f>
        <v/>
      </c>
      <c r="C52" s="16">
        <f>IF(A52&amp;""="","",SUMIFS('الطلبات'!$G$5:$G$3004,'الطلبات'!$F$5:$F$3004,A52&amp;"",'الطلبات'!$I$5:$I$3004,"تم التسليم"))</f>
        <v/>
      </c>
      <c r="D52" s="16">
        <f>IF(A52&amp;""="","",SUMIFS('الطلبات'!$G$5:$G$3004,'الطلبات'!$F$5:$F$3004,A52&amp;"",'الطلبات'!$I$5:$I$3004,"مرتجع"))</f>
        <v/>
      </c>
      <c r="E52" s="21">
        <f>IF(A52&amp;""="","",IF(C52+D52=0,"",D52/(C52+D52)))</f>
        <v/>
      </c>
      <c r="F52" s="18">
        <f>IF(A52&amp;""="","",SUMIFS('الطلبات'!$O$5:$O$3004,'الطلبات'!$F$5:$F$3004,A52&amp;"",'الطلبات'!$I$5:$I$3004,"تم التسليم"))</f>
        <v/>
      </c>
      <c r="G52" s="18">
        <f>IF(A52&amp;""="","",-SUMIFS('الطلبات'!$O$5:$O$3004,'الطلبات'!$F$5:$F$3004,A52&amp;"",'الطلبات'!$I$5:$I$3004,"مرتجع"))</f>
        <v/>
      </c>
      <c r="H52" s="18">
        <f>IF(A52&amp;""="","",F52-G52)</f>
        <v/>
      </c>
      <c r="I52" s="16">
        <f>IF(A52&amp;""="","",COUNTIF($H$5:$H$204,"&gt;"&amp;H52)+1)</f>
        <v/>
      </c>
    </row>
    <row r="53">
      <c r="A53" s="6">
        <f>IF('المنتجات'!A53&amp;""="","",'المنتجات'!A53)</f>
        <v/>
      </c>
      <c r="B53" s="6">
        <f>IF(A53&amp;""="","",'المنتجات'!B53&amp;"")</f>
        <v/>
      </c>
      <c r="C53" s="16">
        <f>IF(A53&amp;""="","",SUMIFS('الطلبات'!$G$5:$G$3004,'الطلبات'!$F$5:$F$3004,A53&amp;"",'الطلبات'!$I$5:$I$3004,"تم التسليم"))</f>
        <v/>
      </c>
      <c r="D53" s="16">
        <f>IF(A53&amp;""="","",SUMIFS('الطلبات'!$G$5:$G$3004,'الطلبات'!$F$5:$F$3004,A53&amp;"",'الطلبات'!$I$5:$I$3004,"مرتجع"))</f>
        <v/>
      </c>
      <c r="E53" s="21">
        <f>IF(A53&amp;""="","",IF(C53+D53=0,"",D53/(C53+D53)))</f>
        <v/>
      </c>
      <c r="F53" s="18">
        <f>IF(A53&amp;""="","",SUMIFS('الطلبات'!$O$5:$O$3004,'الطلبات'!$F$5:$F$3004,A53&amp;"",'الطلبات'!$I$5:$I$3004,"تم التسليم"))</f>
        <v/>
      </c>
      <c r="G53" s="18">
        <f>IF(A53&amp;""="","",-SUMIFS('الطلبات'!$O$5:$O$3004,'الطلبات'!$F$5:$F$3004,A53&amp;"",'الطلبات'!$I$5:$I$3004,"مرتجع"))</f>
        <v/>
      </c>
      <c r="H53" s="18">
        <f>IF(A53&amp;""="","",F53-G53)</f>
        <v/>
      </c>
      <c r="I53" s="16">
        <f>IF(A53&amp;""="","",COUNTIF($H$5:$H$204,"&gt;"&amp;H53)+1)</f>
        <v/>
      </c>
    </row>
    <row r="54">
      <c r="A54" s="6">
        <f>IF('المنتجات'!A54&amp;""="","",'المنتجات'!A54)</f>
        <v/>
      </c>
      <c r="B54" s="6">
        <f>IF(A54&amp;""="","",'المنتجات'!B54&amp;"")</f>
        <v/>
      </c>
      <c r="C54" s="16">
        <f>IF(A54&amp;""="","",SUMIFS('الطلبات'!$G$5:$G$3004,'الطلبات'!$F$5:$F$3004,A54&amp;"",'الطلبات'!$I$5:$I$3004,"تم التسليم"))</f>
        <v/>
      </c>
      <c r="D54" s="16">
        <f>IF(A54&amp;""="","",SUMIFS('الطلبات'!$G$5:$G$3004,'الطلبات'!$F$5:$F$3004,A54&amp;"",'الطلبات'!$I$5:$I$3004,"مرتجع"))</f>
        <v/>
      </c>
      <c r="E54" s="21">
        <f>IF(A54&amp;""="","",IF(C54+D54=0,"",D54/(C54+D54)))</f>
        <v/>
      </c>
      <c r="F54" s="18">
        <f>IF(A54&amp;""="","",SUMIFS('الطلبات'!$O$5:$O$3004,'الطلبات'!$F$5:$F$3004,A54&amp;"",'الطلبات'!$I$5:$I$3004,"تم التسليم"))</f>
        <v/>
      </c>
      <c r="G54" s="18">
        <f>IF(A54&amp;""="","",-SUMIFS('الطلبات'!$O$5:$O$3004,'الطلبات'!$F$5:$F$3004,A54&amp;"",'الطلبات'!$I$5:$I$3004,"مرتجع"))</f>
        <v/>
      </c>
      <c r="H54" s="18">
        <f>IF(A54&amp;""="","",F54-G54)</f>
        <v/>
      </c>
      <c r="I54" s="16">
        <f>IF(A54&amp;""="","",COUNTIF($H$5:$H$204,"&gt;"&amp;H54)+1)</f>
        <v/>
      </c>
    </row>
    <row r="55">
      <c r="A55" s="6">
        <f>IF('المنتجات'!A55&amp;""="","",'المنتجات'!A55)</f>
        <v/>
      </c>
      <c r="B55" s="6">
        <f>IF(A55&amp;""="","",'المنتجات'!B55&amp;"")</f>
        <v/>
      </c>
      <c r="C55" s="16">
        <f>IF(A55&amp;""="","",SUMIFS('الطلبات'!$G$5:$G$3004,'الطلبات'!$F$5:$F$3004,A55&amp;"",'الطلبات'!$I$5:$I$3004,"تم التسليم"))</f>
        <v/>
      </c>
      <c r="D55" s="16">
        <f>IF(A55&amp;""="","",SUMIFS('الطلبات'!$G$5:$G$3004,'الطلبات'!$F$5:$F$3004,A55&amp;"",'الطلبات'!$I$5:$I$3004,"مرتجع"))</f>
        <v/>
      </c>
      <c r="E55" s="21">
        <f>IF(A55&amp;""="","",IF(C55+D55=0,"",D55/(C55+D55)))</f>
        <v/>
      </c>
      <c r="F55" s="18">
        <f>IF(A55&amp;""="","",SUMIFS('الطلبات'!$O$5:$O$3004,'الطلبات'!$F$5:$F$3004,A55&amp;"",'الطلبات'!$I$5:$I$3004,"تم التسليم"))</f>
        <v/>
      </c>
      <c r="G55" s="18">
        <f>IF(A55&amp;""="","",-SUMIFS('الطلبات'!$O$5:$O$3004,'الطلبات'!$F$5:$F$3004,A55&amp;"",'الطلبات'!$I$5:$I$3004,"مرتجع"))</f>
        <v/>
      </c>
      <c r="H55" s="18">
        <f>IF(A55&amp;""="","",F55-G55)</f>
        <v/>
      </c>
      <c r="I55" s="16">
        <f>IF(A55&amp;""="","",COUNTIF($H$5:$H$204,"&gt;"&amp;H55)+1)</f>
        <v/>
      </c>
    </row>
    <row r="56">
      <c r="A56" s="6">
        <f>IF('المنتجات'!A56&amp;""="","",'المنتجات'!A56)</f>
        <v/>
      </c>
      <c r="B56" s="6">
        <f>IF(A56&amp;""="","",'المنتجات'!B56&amp;"")</f>
        <v/>
      </c>
      <c r="C56" s="16">
        <f>IF(A56&amp;""="","",SUMIFS('الطلبات'!$G$5:$G$3004,'الطلبات'!$F$5:$F$3004,A56&amp;"",'الطلبات'!$I$5:$I$3004,"تم التسليم"))</f>
        <v/>
      </c>
      <c r="D56" s="16">
        <f>IF(A56&amp;""="","",SUMIFS('الطلبات'!$G$5:$G$3004,'الطلبات'!$F$5:$F$3004,A56&amp;"",'الطلبات'!$I$5:$I$3004,"مرتجع"))</f>
        <v/>
      </c>
      <c r="E56" s="21">
        <f>IF(A56&amp;""="","",IF(C56+D56=0,"",D56/(C56+D56)))</f>
        <v/>
      </c>
      <c r="F56" s="18">
        <f>IF(A56&amp;""="","",SUMIFS('الطلبات'!$O$5:$O$3004,'الطلبات'!$F$5:$F$3004,A56&amp;"",'الطلبات'!$I$5:$I$3004,"تم التسليم"))</f>
        <v/>
      </c>
      <c r="G56" s="18">
        <f>IF(A56&amp;""="","",-SUMIFS('الطلبات'!$O$5:$O$3004,'الطلبات'!$F$5:$F$3004,A56&amp;"",'الطلبات'!$I$5:$I$3004,"مرتجع"))</f>
        <v/>
      </c>
      <c r="H56" s="18">
        <f>IF(A56&amp;""="","",F56-G56)</f>
        <v/>
      </c>
      <c r="I56" s="16">
        <f>IF(A56&amp;""="","",COUNTIF($H$5:$H$204,"&gt;"&amp;H56)+1)</f>
        <v/>
      </c>
    </row>
    <row r="57">
      <c r="A57" s="6">
        <f>IF('المنتجات'!A57&amp;""="","",'المنتجات'!A57)</f>
        <v/>
      </c>
      <c r="B57" s="6">
        <f>IF(A57&amp;""="","",'المنتجات'!B57&amp;"")</f>
        <v/>
      </c>
      <c r="C57" s="16">
        <f>IF(A57&amp;""="","",SUMIFS('الطلبات'!$G$5:$G$3004,'الطلبات'!$F$5:$F$3004,A57&amp;"",'الطلبات'!$I$5:$I$3004,"تم التسليم"))</f>
        <v/>
      </c>
      <c r="D57" s="16">
        <f>IF(A57&amp;""="","",SUMIFS('الطلبات'!$G$5:$G$3004,'الطلبات'!$F$5:$F$3004,A57&amp;"",'الطلبات'!$I$5:$I$3004,"مرتجع"))</f>
        <v/>
      </c>
      <c r="E57" s="21">
        <f>IF(A57&amp;""="","",IF(C57+D57=0,"",D57/(C57+D57)))</f>
        <v/>
      </c>
      <c r="F57" s="18">
        <f>IF(A57&amp;""="","",SUMIFS('الطلبات'!$O$5:$O$3004,'الطلبات'!$F$5:$F$3004,A57&amp;"",'الطلبات'!$I$5:$I$3004,"تم التسليم"))</f>
        <v/>
      </c>
      <c r="G57" s="18">
        <f>IF(A57&amp;""="","",-SUMIFS('الطلبات'!$O$5:$O$3004,'الطلبات'!$F$5:$F$3004,A57&amp;"",'الطلبات'!$I$5:$I$3004,"مرتجع"))</f>
        <v/>
      </c>
      <c r="H57" s="18">
        <f>IF(A57&amp;""="","",F57-G57)</f>
        <v/>
      </c>
      <c r="I57" s="16">
        <f>IF(A57&amp;""="","",COUNTIF($H$5:$H$204,"&gt;"&amp;H57)+1)</f>
        <v/>
      </c>
    </row>
    <row r="58">
      <c r="A58" s="6">
        <f>IF('المنتجات'!A58&amp;""="","",'المنتجات'!A58)</f>
        <v/>
      </c>
      <c r="B58" s="6">
        <f>IF(A58&amp;""="","",'المنتجات'!B58&amp;"")</f>
        <v/>
      </c>
      <c r="C58" s="16">
        <f>IF(A58&amp;""="","",SUMIFS('الطلبات'!$G$5:$G$3004,'الطلبات'!$F$5:$F$3004,A58&amp;"",'الطلبات'!$I$5:$I$3004,"تم التسليم"))</f>
        <v/>
      </c>
      <c r="D58" s="16">
        <f>IF(A58&amp;""="","",SUMIFS('الطلبات'!$G$5:$G$3004,'الطلبات'!$F$5:$F$3004,A58&amp;"",'الطلبات'!$I$5:$I$3004,"مرتجع"))</f>
        <v/>
      </c>
      <c r="E58" s="21">
        <f>IF(A58&amp;""="","",IF(C58+D58=0,"",D58/(C58+D58)))</f>
        <v/>
      </c>
      <c r="F58" s="18">
        <f>IF(A58&amp;""="","",SUMIFS('الطلبات'!$O$5:$O$3004,'الطلبات'!$F$5:$F$3004,A58&amp;"",'الطلبات'!$I$5:$I$3004,"تم التسليم"))</f>
        <v/>
      </c>
      <c r="G58" s="18">
        <f>IF(A58&amp;""="","",-SUMIFS('الطلبات'!$O$5:$O$3004,'الطلبات'!$F$5:$F$3004,A58&amp;"",'الطلبات'!$I$5:$I$3004,"مرتجع"))</f>
        <v/>
      </c>
      <c r="H58" s="18">
        <f>IF(A58&amp;""="","",F58-G58)</f>
        <v/>
      </c>
      <c r="I58" s="16">
        <f>IF(A58&amp;""="","",COUNTIF($H$5:$H$204,"&gt;"&amp;H58)+1)</f>
        <v/>
      </c>
    </row>
    <row r="59">
      <c r="A59" s="6">
        <f>IF('المنتجات'!A59&amp;""="","",'المنتجات'!A59)</f>
        <v/>
      </c>
      <c r="B59" s="6">
        <f>IF(A59&amp;""="","",'المنتجات'!B59&amp;"")</f>
        <v/>
      </c>
      <c r="C59" s="16">
        <f>IF(A59&amp;""="","",SUMIFS('الطلبات'!$G$5:$G$3004,'الطلبات'!$F$5:$F$3004,A59&amp;"",'الطلبات'!$I$5:$I$3004,"تم التسليم"))</f>
        <v/>
      </c>
      <c r="D59" s="16">
        <f>IF(A59&amp;""="","",SUMIFS('الطلبات'!$G$5:$G$3004,'الطلبات'!$F$5:$F$3004,A59&amp;"",'الطلبات'!$I$5:$I$3004,"مرتجع"))</f>
        <v/>
      </c>
      <c r="E59" s="21">
        <f>IF(A59&amp;""="","",IF(C59+D59=0,"",D59/(C59+D59)))</f>
        <v/>
      </c>
      <c r="F59" s="18">
        <f>IF(A59&amp;""="","",SUMIFS('الطلبات'!$O$5:$O$3004,'الطلبات'!$F$5:$F$3004,A59&amp;"",'الطلبات'!$I$5:$I$3004,"تم التسليم"))</f>
        <v/>
      </c>
      <c r="G59" s="18">
        <f>IF(A59&amp;""="","",-SUMIFS('الطلبات'!$O$5:$O$3004,'الطلبات'!$F$5:$F$3004,A59&amp;"",'الطلبات'!$I$5:$I$3004,"مرتجع"))</f>
        <v/>
      </c>
      <c r="H59" s="18">
        <f>IF(A59&amp;""="","",F59-G59)</f>
        <v/>
      </c>
      <c r="I59" s="16">
        <f>IF(A59&amp;""="","",COUNTIF($H$5:$H$204,"&gt;"&amp;H59)+1)</f>
        <v/>
      </c>
    </row>
    <row r="60">
      <c r="A60" s="6">
        <f>IF('المنتجات'!A60&amp;""="","",'المنتجات'!A60)</f>
        <v/>
      </c>
      <c r="B60" s="6">
        <f>IF(A60&amp;""="","",'المنتجات'!B60&amp;"")</f>
        <v/>
      </c>
      <c r="C60" s="16">
        <f>IF(A60&amp;""="","",SUMIFS('الطلبات'!$G$5:$G$3004,'الطلبات'!$F$5:$F$3004,A60&amp;"",'الطلبات'!$I$5:$I$3004,"تم التسليم"))</f>
        <v/>
      </c>
      <c r="D60" s="16">
        <f>IF(A60&amp;""="","",SUMIFS('الطلبات'!$G$5:$G$3004,'الطلبات'!$F$5:$F$3004,A60&amp;"",'الطلبات'!$I$5:$I$3004,"مرتجع"))</f>
        <v/>
      </c>
      <c r="E60" s="21">
        <f>IF(A60&amp;""="","",IF(C60+D60=0,"",D60/(C60+D60)))</f>
        <v/>
      </c>
      <c r="F60" s="18">
        <f>IF(A60&amp;""="","",SUMIFS('الطلبات'!$O$5:$O$3004,'الطلبات'!$F$5:$F$3004,A60&amp;"",'الطلبات'!$I$5:$I$3004,"تم التسليم"))</f>
        <v/>
      </c>
      <c r="G60" s="18">
        <f>IF(A60&amp;""="","",-SUMIFS('الطلبات'!$O$5:$O$3004,'الطلبات'!$F$5:$F$3004,A60&amp;"",'الطلبات'!$I$5:$I$3004,"مرتجع"))</f>
        <v/>
      </c>
      <c r="H60" s="18">
        <f>IF(A60&amp;""="","",F60-G60)</f>
        <v/>
      </c>
      <c r="I60" s="16">
        <f>IF(A60&amp;""="","",COUNTIF($H$5:$H$204,"&gt;"&amp;H60)+1)</f>
        <v/>
      </c>
    </row>
    <row r="61">
      <c r="A61" s="6">
        <f>IF('المنتجات'!A61&amp;""="","",'المنتجات'!A61)</f>
        <v/>
      </c>
      <c r="B61" s="6">
        <f>IF(A61&amp;""="","",'المنتجات'!B61&amp;"")</f>
        <v/>
      </c>
      <c r="C61" s="16">
        <f>IF(A61&amp;""="","",SUMIFS('الطلبات'!$G$5:$G$3004,'الطلبات'!$F$5:$F$3004,A61&amp;"",'الطلبات'!$I$5:$I$3004,"تم التسليم"))</f>
        <v/>
      </c>
      <c r="D61" s="16">
        <f>IF(A61&amp;""="","",SUMIFS('الطلبات'!$G$5:$G$3004,'الطلبات'!$F$5:$F$3004,A61&amp;"",'الطلبات'!$I$5:$I$3004,"مرتجع"))</f>
        <v/>
      </c>
      <c r="E61" s="21">
        <f>IF(A61&amp;""="","",IF(C61+D61=0,"",D61/(C61+D61)))</f>
        <v/>
      </c>
      <c r="F61" s="18">
        <f>IF(A61&amp;""="","",SUMIFS('الطلبات'!$O$5:$O$3004,'الطلبات'!$F$5:$F$3004,A61&amp;"",'الطلبات'!$I$5:$I$3004,"تم التسليم"))</f>
        <v/>
      </c>
      <c r="G61" s="18">
        <f>IF(A61&amp;""="","",-SUMIFS('الطلبات'!$O$5:$O$3004,'الطلبات'!$F$5:$F$3004,A61&amp;"",'الطلبات'!$I$5:$I$3004,"مرتجع"))</f>
        <v/>
      </c>
      <c r="H61" s="18">
        <f>IF(A61&amp;""="","",F61-G61)</f>
        <v/>
      </c>
      <c r="I61" s="16">
        <f>IF(A61&amp;""="","",COUNTIF($H$5:$H$204,"&gt;"&amp;H61)+1)</f>
        <v/>
      </c>
    </row>
    <row r="62">
      <c r="A62" s="6">
        <f>IF('المنتجات'!A62&amp;""="","",'المنتجات'!A62)</f>
        <v/>
      </c>
      <c r="B62" s="6">
        <f>IF(A62&amp;""="","",'المنتجات'!B62&amp;"")</f>
        <v/>
      </c>
      <c r="C62" s="16">
        <f>IF(A62&amp;""="","",SUMIFS('الطلبات'!$G$5:$G$3004,'الطلبات'!$F$5:$F$3004,A62&amp;"",'الطلبات'!$I$5:$I$3004,"تم التسليم"))</f>
        <v/>
      </c>
      <c r="D62" s="16">
        <f>IF(A62&amp;""="","",SUMIFS('الطلبات'!$G$5:$G$3004,'الطلبات'!$F$5:$F$3004,A62&amp;"",'الطلبات'!$I$5:$I$3004,"مرتجع"))</f>
        <v/>
      </c>
      <c r="E62" s="21">
        <f>IF(A62&amp;""="","",IF(C62+D62=0,"",D62/(C62+D62)))</f>
        <v/>
      </c>
      <c r="F62" s="18">
        <f>IF(A62&amp;""="","",SUMIFS('الطلبات'!$O$5:$O$3004,'الطلبات'!$F$5:$F$3004,A62&amp;"",'الطلبات'!$I$5:$I$3004,"تم التسليم"))</f>
        <v/>
      </c>
      <c r="G62" s="18">
        <f>IF(A62&amp;""="","",-SUMIFS('الطلبات'!$O$5:$O$3004,'الطلبات'!$F$5:$F$3004,A62&amp;"",'الطلبات'!$I$5:$I$3004,"مرتجع"))</f>
        <v/>
      </c>
      <c r="H62" s="18">
        <f>IF(A62&amp;""="","",F62-G62)</f>
        <v/>
      </c>
      <c r="I62" s="16">
        <f>IF(A62&amp;""="","",COUNTIF($H$5:$H$204,"&gt;"&amp;H62)+1)</f>
        <v/>
      </c>
    </row>
    <row r="63">
      <c r="A63" s="6">
        <f>IF('المنتجات'!A63&amp;""="","",'المنتجات'!A63)</f>
        <v/>
      </c>
      <c r="B63" s="6">
        <f>IF(A63&amp;""="","",'المنتجات'!B63&amp;"")</f>
        <v/>
      </c>
      <c r="C63" s="16">
        <f>IF(A63&amp;""="","",SUMIFS('الطلبات'!$G$5:$G$3004,'الطلبات'!$F$5:$F$3004,A63&amp;"",'الطلبات'!$I$5:$I$3004,"تم التسليم"))</f>
        <v/>
      </c>
      <c r="D63" s="16">
        <f>IF(A63&amp;""="","",SUMIFS('الطلبات'!$G$5:$G$3004,'الطلبات'!$F$5:$F$3004,A63&amp;"",'الطلبات'!$I$5:$I$3004,"مرتجع"))</f>
        <v/>
      </c>
      <c r="E63" s="21">
        <f>IF(A63&amp;""="","",IF(C63+D63=0,"",D63/(C63+D63)))</f>
        <v/>
      </c>
      <c r="F63" s="18">
        <f>IF(A63&amp;""="","",SUMIFS('الطلبات'!$O$5:$O$3004,'الطلبات'!$F$5:$F$3004,A63&amp;"",'الطلبات'!$I$5:$I$3004,"تم التسليم"))</f>
        <v/>
      </c>
      <c r="G63" s="18">
        <f>IF(A63&amp;""="","",-SUMIFS('الطلبات'!$O$5:$O$3004,'الطلبات'!$F$5:$F$3004,A63&amp;"",'الطلبات'!$I$5:$I$3004,"مرتجع"))</f>
        <v/>
      </c>
      <c r="H63" s="18">
        <f>IF(A63&amp;""="","",F63-G63)</f>
        <v/>
      </c>
      <c r="I63" s="16">
        <f>IF(A63&amp;""="","",COUNTIF($H$5:$H$204,"&gt;"&amp;H63)+1)</f>
        <v/>
      </c>
    </row>
    <row r="64">
      <c r="A64" s="6">
        <f>IF('المنتجات'!A64&amp;""="","",'المنتجات'!A64)</f>
        <v/>
      </c>
      <c r="B64" s="6">
        <f>IF(A64&amp;""="","",'المنتجات'!B64&amp;"")</f>
        <v/>
      </c>
      <c r="C64" s="16">
        <f>IF(A64&amp;""="","",SUMIFS('الطلبات'!$G$5:$G$3004,'الطلبات'!$F$5:$F$3004,A64&amp;"",'الطلبات'!$I$5:$I$3004,"تم التسليم"))</f>
        <v/>
      </c>
      <c r="D64" s="16">
        <f>IF(A64&amp;""="","",SUMIFS('الطلبات'!$G$5:$G$3004,'الطلبات'!$F$5:$F$3004,A64&amp;"",'الطلبات'!$I$5:$I$3004,"مرتجع"))</f>
        <v/>
      </c>
      <c r="E64" s="21">
        <f>IF(A64&amp;""="","",IF(C64+D64=0,"",D64/(C64+D64)))</f>
        <v/>
      </c>
      <c r="F64" s="18">
        <f>IF(A64&amp;""="","",SUMIFS('الطلبات'!$O$5:$O$3004,'الطلبات'!$F$5:$F$3004,A64&amp;"",'الطلبات'!$I$5:$I$3004,"تم التسليم"))</f>
        <v/>
      </c>
      <c r="G64" s="18">
        <f>IF(A64&amp;""="","",-SUMIFS('الطلبات'!$O$5:$O$3004,'الطلبات'!$F$5:$F$3004,A64&amp;"",'الطلبات'!$I$5:$I$3004,"مرتجع"))</f>
        <v/>
      </c>
      <c r="H64" s="18">
        <f>IF(A64&amp;""="","",F64-G64)</f>
        <v/>
      </c>
      <c r="I64" s="16">
        <f>IF(A64&amp;""="","",COUNTIF($H$5:$H$204,"&gt;"&amp;H64)+1)</f>
        <v/>
      </c>
    </row>
    <row r="65">
      <c r="A65" s="6">
        <f>IF('المنتجات'!A65&amp;""="","",'المنتجات'!A65)</f>
        <v/>
      </c>
      <c r="B65" s="6">
        <f>IF(A65&amp;""="","",'المنتجات'!B65&amp;"")</f>
        <v/>
      </c>
      <c r="C65" s="16">
        <f>IF(A65&amp;""="","",SUMIFS('الطلبات'!$G$5:$G$3004,'الطلبات'!$F$5:$F$3004,A65&amp;"",'الطلبات'!$I$5:$I$3004,"تم التسليم"))</f>
        <v/>
      </c>
      <c r="D65" s="16">
        <f>IF(A65&amp;""="","",SUMIFS('الطلبات'!$G$5:$G$3004,'الطلبات'!$F$5:$F$3004,A65&amp;"",'الطلبات'!$I$5:$I$3004,"مرتجع"))</f>
        <v/>
      </c>
      <c r="E65" s="21">
        <f>IF(A65&amp;""="","",IF(C65+D65=0,"",D65/(C65+D65)))</f>
        <v/>
      </c>
      <c r="F65" s="18">
        <f>IF(A65&amp;""="","",SUMIFS('الطلبات'!$O$5:$O$3004,'الطلبات'!$F$5:$F$3004,A65&amp;"",'الطلبات'!$I$5:$I$3004,"تم التسليم"))</f>
        <v/>
      </c>
      <c r="G65" s="18">
        <f>IF(A65&amp;""="","",-SUMIFS('الطلبات'!$O$5:$O$3004,'الطلبات'!$F$5:$F$3004,A65&amp;"",'الطلبات'!$I$5:$I$3004,"مرتجع"))</f>
        <v/>
      </c>
      <c r="H65" s="18">
        <f>IF(A65&amp;""="","",F65-G65)</f>
        <v/>
      </c>
      <c r="I65" s="16">
        <f>IF(A65&amp;""="","",COUNTIF($H$5:$H$204,"&gt;"&amp;H65)+1)</f>
        <v/>
      </c>
    </row>
    <row r="66">
      <c r="A66" s="6">
        <f>IF('المنتجات'!A66&amp;""="","",'المنتجات'!A66)</f>
        <v/>
      </c>
      <c r="B66" s="6">
        <f>IF(A66&amp;""="","",'المنتجات'!B66&amp;"")</f>
        <v/>
      </c>
      <c r="C66" s="16">
        <f>IF(A66&amp;""="","",SUMIFS('الطلبات'!$G$5:$G$3004,'الطلبات'!$F$5:$F$3004,A66&amp;"",'الطلبات'!$I$5:$I$3004,"تم التسليم"))</f>
        <v/>
      </c>
      <c r="D66" s="16">
        <f>IF(A66&amp;""="","",SUMIFS('الطلبات'!$G$5:$G$3004,'الطلبات'!$F$5:$F$3004,A66&amp;"",'الطلبات'!$I$5:$I$3004,"مرتجع"))</f>
        <v/>
      </c>
      <c r="E66" s="21">
        <f>IF(A66&amp;""="","",IF(C66+D66=0,"",D66/(C66+D66)))</f>
        <v/>
      </c>
      <c r="F66" s="18">
        <f>IF(A66&amp;""="","",SUMIFS('الطلبات'!$O$5:$O$3004,'الطلبات'!$F$5:$F$3004,A66&amp;"",'الطلبات'!$I$5:$I$3004,"تم التسليم"))</f>
        <v/>
      </c>
      <c r="G66" s="18">
        <f>IF(A66&amp;""="","",-SUMIFS('الطلبات'!$O$5:$O$3004,'الطلبات'!$F$5:$F$3004,A66&amp;"",'الطلبات'!$I$5:$I$3004,"مرتجع"))</f>
        <v/>
      </c>
      <c r="H66" s="18">
        <f>IF(A66&amp;""="","",F66-G66)</f>
        <v/>
      </c>
      <c r="I66" s="16">
        <f>IF(A66&amp;""="","",COUNTIF($H$5:$H$204,"&gt;"&amp;H66)+1)</f>
        <v/>
      </c>
    </row>
    <row r="67">
      <c r="A67" s="6">
        <f>IF('المنتجات'!A67&amp;""="","",'المنتجات'!A67)</f>
        <v/>
      </c>
      <c r="B67" s="6">
        <f>IF(A67&amp;""="","",'المنتجات'!B67&amp;"")</f>
        <v/>
      </c>
      <c r="C67" s="16">
        <f>IF(A67&amp;""="","",SUMIFS('الطلبات'!$G$5:$G$3004,'الطلبات'!$F$5:$F$3004,A67&amp;"",'الطلبات'!$I$5:$I$3004,"تم التسليم"))</f>
        <v/>
      </c>
      <c r="D67" s="16">
        <f>IF(A67&amp;""="","",SUMIFS('الطلبات'!$G$5:$G$3004,'الطلبات'!$F$5:$F$3004,A67&amp;"",'الطلبات'!$I$5:$I$3004,"مرتجع"))</f>
        <v/>
      </c>
      <c r="E67" s="21">
        <f>IF(A67&amp;""="","",IF(C67+D67=0,"",D67/(C67+D67)))</f>
        <v/>
      </c>
      <c r="F67" s="18">
        <f>IF(A67&amp;""="","",SUMIFS('الطلبات'!$O$5:$O$3004,'الطلبات'!$F$5:$F$3004,A67&amp;"",'الطلبات'!$I$5:$I$3004,"تم التسليم"))</f>
        <v/>
      </c>
      <c r="G67" s="18">
        <f>IF(A67&amp;""="","",-SUMIFS('الطلبات'!$O$5:$O$3004,'الطلبات'!$F$5:$F$3004,A67&amp;"",'الطلبات'!$I$5:$I$3004,"مرتجع"))</f>
        <v/>
      </c>
      <c r="H67" s="18">
        <f>IF(A67&amp;""="","",F67-G67)</f>
        <v/>
      </c>
      <c r="I67" s="16">
        <f>IF(A67&amp;""="","",COUNTIF($H$5:$H$204,"&gt;"&amp;H67)+1)</f>
        <v/>
      </c>
    </row>
    <row r="68">
      <c r="A68" s="6">
        <f>IF('المنتجات'!A68&amp;""="","",'المنتجات'!A68)</f>
        <v/>
      </c>
      <c r="B68" s="6">
        <f>IF(A68&amp;""="","",'المنتجات'!B68&amp;"")</f>
        <v/>
      </c>
      <c r="C68" s="16">
        <f>IF(A68&amp;""="","",SUMIFS('الطلبات'!$G$5:$G$3004,'الطلبات'!$F$5:$F$3004,A68&amp;"",'الطلبات'!$I$5:$I$3004,"تم التسليم"))</f>
        <v/>
      </c>
      <c r="D68" s="16">
        <f>IF(A68&amp;""="","",SUMIFS('الطلبات'!$G$5:$G$3004,'الطلبات'!$F$5:$F$3004,A68&amp;"",'الطلبات'!$I$5:$I$3004,"مرتجع"))</f>
        <v/>
      </c>
      <c r="E68" s="21">
        <f>IF(A68&amp;""="","",IF(C68+D68=0,"",D68/(C68+D68)))</f>
        <v/>
      </c>
      <c r="F68" s="18">
        <f>IF(A68&amp;""="","",SUMIFS('الطلبات'!$O$5:$O$3004,'الطلبات'!$F$5:$F$3004,A68&amp;"",'الطلبات'!$I$5:$I$3004,"تم التسليم"))</f>
        <v/>
      </c>
      <c r="G68" s="18">
        <f>IF(A68&amp;""="","",-SUMIFS('الطلبات'!$O$5:$O$3004,'الطلبات'!$F$5:$F$3004,A68&amp;"",'الطلبات'!$I$5:$I$3004,"مرتجع"))</f>
        <v/>
      </c>
      <c r="H68" s="18">
        <f>IF(A68&amp;""="","",F68-G68)</f>
        <v/>
      </c>
      <c r="I68" s="16">
        <f>IF(A68&amp;""="","",COUNTIF($H$5:$H$204,"&gt;"&amp;H68)+1)</f>
        <v/>
      </c>
    </row>
    <row r="69">
      <c r="A69" s="6">
        <f>IF('المنتجات'!A69&amp;""="","",'المنتجات'!A69)</f>
        <v/>
      </c>
      <c r="B69" s="6">
        <f>IF(A69&amp;""="","",'المنتجات'!B69&amp;"")</f>
        <v/>
      </c>
      <c r="C69" s="16">
        <f>IF(A69&amp;""="","",SUMIFS('الطلبات'!$G$5:$G$3004,'الطلبات'!$F$5:$F$3004,A69&amp;"",'الطلبات'!$I$5:$I$3004,"تم التسليم"))</f>
        <v/>
      </c>
      <c r="D69" s="16">
        <f>IF(A69&amp;""="","",SUMIFS('الطلبات'!$G$5:$G$3004,'الطلبات'!$F$5:$F$3004,A69&amp;"",'الطلبات'!$I$5:$I$3004,"مرتجع"))</f>
        <v/>
      </c>
      <c r="E69" s="21">
        <f>IF(A69&amp;""="","",IF(C69+D69=0,"",D69/(C69+D69)))</f>
        <v/>
      </c>
      <c r="F69" s="18">
        <f>IF(A69&amp;""="","",SUMIFS('الطلبات'!$O$5:$O$3004,'الطلبات'!$F$5:$F$3004,A69&amp;"",'الطلبات'!$I$5:$I$3004,"تم التسليم"))</f>
        <v/>
      </c>
      <c r="G69" s="18">
        <f>IF(A69&amp;""="","",-SUMIFS('الطلبات'!$O$5:$O$3004,'الطلبات'!$F$5:$F$3004,A69&amp;"",'الطلبات'!$I$5:$I$3004,"مرتجع"))</f>
        <v/>
      </c>
      <c r="H69" s="18">
        <f>IF(A69&amp;""="","",F69-G69)</f>
        <v/>
      </c>
      <c r="I69" s="16">
        <f>IF(A69&amp;""="","",COUNTIF($H$5:$H$204,"&gt;"&amp;H69)+1)</f>
        <v/>
      </c>
    </row>
    <row r="70">
      <c r="A70" s="6">
        <f>IF('المنتجات'!A70&amp;""="","",'المنتجات'!A70)</f>
        <v/>
      </c>
      <c r="B70" s="6">
        <f>IF(A70&amp;""="","",'المنتجات'!B70&amp;"")</f>
        <v/>
      </c>
      <c r="C70" s="16">
        <f>IF(A70&amp;""="","",SUMIFS('الطلبات'!$G$5:$G$3004,'الطلبات'!$F$5:$F$3004,A70&amp;"",'الطلبات'!$I$5:$I$3004,"تم التسليم"))</f>
        <v/>
      </c>
      <c r="D70" s="16">
        <f>IF(A70&amp;""="","",SUMIFS('الطلبات'!$G$5:$G$3004,'الطلبات'!$F$5:$F$3004,A70&amp;"",'الطلبات'!$I$5:$I$3004,"مرتجع"))</f>
        <v/>
      </c>
      <c r="E70" s="21">
        <f>IF(A70&amp;""="","",IF(C70+D70=0,"",D70/(C70+D70)))</f>
        <v/>
      </c>
      <c r="F70" s="18">
        <f>IF(A70&amp;""="","",SUMIFS('الطلبات'!$O$5:$O$3004,'الطلبات'!$F$5:$F$3004,A70&amp;"",'الطلبات'!$I$5:$I$3004,"تم التسليم"))</f>
        <v/>
      </c>
      <c r="G70" s="18">
        <f>IF(A70&amp;""="","",-SUMIFS('الطلبات'!$O$5:$O$3004,'الطلبات'!$F$5:$F$3004,A70&amp;"",'الطلبات'!$I$5:$I$3004,"مرتجع"))</f>
        <v/>
      </c>
      <c r="H70" s="18">
        <f>IF(A70&amp;""="","",F70-G70)</f>
        <v/>
      </c>
      <c r="I70" s="16">
        <f>IF(A70&amp;""="","",COUNTIF($H$5:$H$204,"&gt;"&amp;H70)+1)</f>
        <v/>
      </c>
    </row>
    <row r="71">
      <c r="A71" s="6">
        <f>IF('المنتجات'!A71&amp;""="","",'المنتجات'!A71)</f>
        <v/>
      </c>
      <c r="B71" s="6">
        <f>IF(A71&amp;""="","",'المنتجات'!B71&amp;"")</f>
        <v/>
      </c>
      <c r="C71" s="16">
        <f>IF(A71&amp;""="","",SUMIFS('الطلبات'!$G$5:$G$3004,'الطلبات'!$F$5:$F$3004,A71&amp;"",'الطلبات'!$I$5:$I$3004,"تم التسليم"))</f>
        <v/>
      </c>
      <c r="D71" s="16">
        <f>IF(A71&amp;""="","",SUMIFS('الطلبات'!$G$5:$G$3004,'الطلبات'!$F$5:$F$3004,A71&amp;"",'الطلبات'!$I$5:$I$3004,"مرتجع"))</f>
        <v/>
      </c>
      <c r="E71" s="21">
        <f>IF(A71&amp;""="","",IF(C71+D71=0,"",D71/(C71+D71)))</f>
        <v/>
      </c>
      <c r="F71" s="18">
        <f>IF(A71&amp;""="","",SUMIFS('الطلبات'!$O$5:$O$3004,'الطلبات'!$F$5:$F$3004,A71&amp;"",'الطلبات'!$I$5:$I$3004,"تم التسليم"))</f>
        <v/>
      </c>
      <c r="G71" s="18">
        <f>IF(A71&amp;""="","",-SUMIFS('الطلبات'!$O$5:$O$3004,'الطلبات'!$F$5:$F$3004,A71&amp;"",'الطلبات'!$I$5:$I$3004,"مرتجع"))</f>
        <v/>
      </c>
      <c r="H71" s="18">
        <f>IF(A71&amp;""="","",F71-G71)</f>
        <v/>
      </c>
      <c r="I71" s="16">
        <f>IF(A71&amp;""="","",COUNTIF($H$5:$H$204,"&gt;"&amp;H71)+1)</f>
        <v/>
      </c>
    </row>
    <row r="72">
      <c r="A72" s="6">
        <f>IF('المنتجات'!A72&amp;""="","",'المنتجات'!A72)</f>
        <v/>
      </c>
      <c r="B72" s="6">
        <f>IF(A72&amp;""="","",'المنتجات'!B72&amp;"")</f>
        <v/>
      </c>
      <c r="C72" s="16">
        <f>IF(A72&amp;""="","",SUMIFS('الطلبات'!$G$5:$G$3004,'الطلبات'!$F$5:$F$3004,A72&amp;"",'الطلبات'!$I$5:$I$3004,"تم التسليم"))</f>
        <v/>
      </c>
      <c r="D72" s="16">
        <f>IF(A72&amp;""="","",SUMIFS('الطلبات'!$G$5:$G$3004,'الطلبات'!$F$5:$F$3004,A72&amp;"",'الطلبات'!$I$5:$I$3004,"مرتجع"))</f>
        <v/>
      </c>
      <c r="E72" s="21">
        <f>IF(A72&amp;""="","",IF(C72+D72=0,"",D72/(C72+D72)))</f>
        <v/>
      </c>
      <c r="F72" s="18">
        <f>IF(A72&amp;""="","",SUMIFS('الطلبات'!$O$5:$O$3004,'الطلبات'!$F$5:$F$3004,A72&amp;"",'الطلبات'!$I$5:$I$3004,"تم التسليم"))</f>
        <v/>
      </c>
      <c r="G72" s="18">
        <f>IF(A72&amp;""="","",-SUMIFS('الطلبات'!$O$5:$O$3004,'الطلبات'!$F$5:$F$3004,A72&amp;"",'الطلبات'!$I$5:$I$3004,"مرتجع"))</f>
        <v/>
      </c>
      <c r="H72" s="18">
        <f>IF(A72&amp;""="","",F72-G72)</f>
        <v/>
      </c>
      <c r="I72" s="16">
        <f>IF(A72&amp;""="","",COUNTIF($H$5:$H$204,"&gt;"&amp;H72)+1)</f>
        <v/>
      </c>
    </row>
    <row r="73">
      <c r="A73" s="6">
        <f>IF('المنتجات'!A73&amp;""="","",'المنتجات'!A73)</f>
        <v/>
      </c>
      <c r="B73" s="6">
        <f>IF(A73&amp;""="","",'المنتجات'!B73&amp;"")</f>
        <v/>
      </c>
      <c r="C73" s="16">
        <f>IF(A73&amp;""="","",SUMIFS('الطلبات'!$G$5:$G$3004,'الطلبات'!$F$5:$F$3004,A73&amp;"",'الطلبات'!$I$5:$I$3004,"تم التسليم"))</f>
        <v/>
      </c>
      <c r="D73" s="16">
        <f>IF(A73&amp;""="","",SUMIFS('الطلبات'!$G$5:$G$3004,'الطلبات'!$F$5:$F$3004,A73&amp;"",'الطلبات'!$I$5:$I$3004,"مرتجع"))</f>
        <v/>
      </c>
      <c r="E73" s="21">
        <f>IF(A73&amp;""="","",IF(C73+D73=0,"",D73/(C73+D73)))</f>
        <v/>
      </c>
      <c r="F73" s="18">
        <f>IF(A73&amp;""="","",SUMIFS('الطلبات'!$O$5:$O$3004,'الطلبات'!$F$5:$F$3004,A73&amp;"",'الطلبات'!$I$5:$I$3004,"تم التسليم"))</f>
        <v/>
      </c>
      <c r="G73" s="18">
        <f>IF(A73&amp;""="","",-SUMIFS('الطلبات'!$O$5:$O$3004,'الطلبات'!$F$5:$F$3004,A73&amp;"",'الطلبات'!$I$5:$I$3004,"مرتجع"))</f>
        <v/>
      </c>
      <c r="H73" s="18">
        <f>IF(A73&amp;""="","",F73-G73)</f>
        <v/>
      </c>
      <c r="I73" s="16">
        <f>IF(A73&amp;""="","",COUNTIF($H$5:$H$204,"&gt;"&amp;H73)+1)</f>
        <v/>
      </c>
    </row>
    <row r="74">
      <c r="A74" s="6">
        <f>IF('المنتجات'!A74&amp;""="","",'المنتجات'!A74)</f>
        <v/>
      </c>
      <c r="B74" s="6">
        <f>IF(A74&amp;""="","",'المنتجات'!B74&amp;"")</f>
        <v/>
      </c>
      <c r="C74" s="16">
        <f>IF(A74&amp;""="","",SUMIFS('الطلبات'!$G$5:$G$3004,'الطلبات'!$F$5:$F$3004,A74&amp;"",'الطلبات'!$I$5:$I$3004,"تم التسليم"))</f>
        <v/>
      </c>
      <c r="D74" s="16">
        <f>IF(A74&amp;""="","",SUMIFS('الطلبات'!$G$5:$G$3004,'الطلبات'!$F$5:$F$3004,A74&amp;"",'الطلبات'!$I$5:$I$3004,"مرتجع"))</f>
        <v/>
      </c>
      <c r="E74" s="21">
        <f>IF(A74&amp;""="","",IF(C74+D74=0,"",D74/(C74+D74)))</f>
        <v/>
      </c>
      <c r="F74" s="18">
        <f>IF(A74&amp;""="","",SUMIFS('الطلبات'!$O$5:$O$3004,'الطلبات'!$F$5:$F$3004,A74&amp;"",'الطلبات'!$I$5:$I$3004,"تم التسليم"))</f>
        <v/>
      </c>
      <c r="G74" s="18">
        <f>IF(A74&amp;""="","",-SUMIFS('الطلبات'!$O$5:$O$3004,'الطلبات'!$F$5:$F$3004,A74&amp;"",'الطلبات'!$I$5:$I$3004,"مرتجع"))</f>
        <v/>
      </c>
      <c r="H74" s="18">
        <f>IF(A74&amp;""="","",F74-G74)</f>
        <v/>
      </c>
      <c r="I74" s="16">
        <f>IF(A74&amp;""="","",COUNTIF($H$5:$H$204,"&gt;"&amp;H74)+1)</f>
        <v/>
      </c>
    </row>
    <row r="75">
      <c r="A75" s="6">
        <f>IF('المنتجات'!A75&amp;""="","",'المنتجات'!A75)</f>
        <v/>
      </c>
      <c r="B75" s="6">
        <f>IF(A75&amp;""="","",'المنتجات'!B75&amp;"")</f>
        <v/>
      </c>
      <c r="C75" s="16">
        <f>IF(A75&amp;""="","",SUMIFS('الطلبات'!$G$5:$G$3004,'الطلبات'!$F$5:$F$3004,A75&amp;"",'الطلبات'!$I$5:$I$3004,"تم التسليم"))</f>
        <v/>
      </c>
      <c r="D75" s="16">
        <f>IF(A75&amp;""="","",SUMIFS('الطلبات'!$G$5:$G$3004,'الطلبات'!$F$5:$F$3004,A75&amp;"",'الطلبات'!$I$5:$I$3004,"مرتجع"))</f>
        <v/>
      </c>
      <c r="E75" s="21">
        <f>IF(A75&amp;""="","",IF(C75+D75=0,"",D75/(C75+D75)))</f>
        <v/>
      </c>
      <c r="F75" s="18">
        <f>IF(A75&amp;""="","",SUMIFS('الطلبات'!$O$5:$O$3004,'الطلبات'!$F$5:$F$3004,A75&amp;"",'الطلبات'!$I$5:$I$3004,"تم التسليم"))</f>
        <v/>
      </c>
      <c r="G75" s="18">
        <f>IF(A75&amp;""="","",-SUMIFS('الطلبات'!$O$5:$O$3004,'الطلبات'!$F$5:$F$3004,A75&amp;"",'الطلبات'!$I$5:$I$3004,"مرتجع"))</f>
        <v/>
      </c>
      <c r="H75" s="18">
        <f>IF(A75&amp;""="","",F75-G75)</f>
        <v/>
      </c>
      <c r="I75" s="16">
        <f>IF(A75&amp;""="","",COUNTIF($H$5:$H$204,"&gt;"&amp;H75)+1)</f>
        <v/>
      </c>
    </row>
    <row r="76">
      <c r="A76" s="6">
        <f>IF('المنتجات'!A76&amp;""="","",'المنتجات'!A76)</f>
        <v/>
      </c>
      <c r="B76" s="6">
        <f>IF(A76&amp;""="","",'المنتجات'!B76&amp;"")</f>
        <v/>
      </c>
      <c r="C76" s="16">
        <f>IF(A76&amp;""="","",SUMIFS('الطلبات'!$G$5:$G$3004,'الطلبات'!$F$5:$F$3004,A76&amp;"",'الطلبات'!$I$5:$I$3004,"تم التسليم"))</f>
        <v/>
      </c>
      <c r="D76" s="16">
        <f>IF(A76&amp;""="","",SUMIFS('الطلبات'!$G$5:$G$3004,'الطلبات'!$F$5:$F$3004,A76&amp;"",'الطلبات'!$I$5:$I$3004,"مرتجع"))</f>
        <v/>
      </c>
      <c r="E76" s="21">
        <f>IF(A76&amp;""="","",IF(C76+D76=0,"",D76/(C76+D76)))</f>
        <v/>
      </c>
      <c r="F76" s="18">
        <f>IF(A76&amp;""="","",SUMIFS('الطلبات'!$O$5:$O$3004,'الطلبات'!$F$5:$F$3004,A76&amp;"",'الطلبات'!$I$5:$I$3004,"تم التسليم"))</f>
        <v/>
      </c>
      <c r="G76" s="18">
        <f>IF(A76&amp;""="","",-SUMIFS('الطلبات'!$O$5:$O$3004,'الطلبات'!$F$5:$F$3004,A76&amp;"",'الطلبات'!$I$5:$I$3004,"مرتجع"))</f>
        <v/>
      </c>
      <c r="H76" s="18">
        <f>IF(A76&amp;""="","",F76-G76)</f>
        <v/>
      </c>
      <c r="I76" s="16">
        <f>IF(A76&amp;""="","",COUNTIF($H$5:$H$204,"&gt;"&amp;H76)+1)</f>
        <v/>
      </c>
    </row>
    <row r="77">
      <c r="A77" s="6">
        <f>IF('المنتجات'!A77&amp;""="","",'المنتجات'!A77)</f>
        <v/>
      </c>
      <c r="B77" s="6">
        <f>IF(A77&amp;""="","",'المنتجات'!B77&amp;"")</f>
        <v/>
      </c>
      <c r="C77" s="16">
        <f>IF(A77&amp;""="","",SUMIFS('الطلبات'!$G$5:$G$3004,'الطلبات'!$F$5:$F$3004,A77&amp;"",'الطلبات'!$I$5:$I$3004,"تم التسليم"))</f>
        <v/>
      </c>
      <c r="D77" s="16">
        <f>IF(A77&amp;""="","",SUMIFS('الطلبات'!$G$5:$G$3004,'الطلبات'!$F$5:$F$3004,A77&amp;"",'الطلبات'!$I$5:$I$3004,"مرتجع"))</f>
        <v/>
      </c>
      <c r="E77" s="21">
        <f>IF(A77&amp;""="","",IF(C77+D77=0,"",D77/(C77+D77)))</f>
        <v/>
      </c>
      <c r="F77" s="18">
        <f>IF(A77&amp;""="","",SUMIFS('الطلبات'!$O$5:$O$3004,'الطلبات'!$F$5:$F$3004,A77&amp;"",'الطلبات'!$I$5:$I$3004,"تم التسليم"))</f>
        <v/>
      </c>
      <c r="G77" s="18">
        <f>IF(A77&amp;""="","",-SUMIFS('الطلبات'!$O$5:$O$3004,'الطلبات'!$F$5:$F$3004,A77&amp;"",'الطلبات'!$I$5:$I$3004,"مرتجع"))</f>
        <v/>
      </c>
      <c r="H77" s="18">
        <f>IF(A77&amp;""="","",F77-G77)</f>
        <v/>
      </c>
      <c r="I77" s="16">
        <f>IF(A77&amp;""="","",COUNTIF($H$5:$H$204,"&gt;"&amp;H77)+1)</f>
        <v/>
      </c>
    </row>
    <row r="78">
      <c r="A78" s="6">
        <f>IF('المنتجات'!A78&amp;""="","",'المنتجات'!A78)</f>
        <v/>
      </c>
      <c r="B78" s="6">
        <f>IF(A78&amp;""="","",'المنتجات'!B78&amp;"")</f>
        <v/>
      </c>
      <c r="C78" s="16">
        <f>IF(A78&amp;""="","",SUMIFS('الطلبات'!$G$5:$G$3004,'الطلبات'!$F$5:$F$3004,A78&amp;"",'الطلبات'!$I$5:$I$3004,"تم التسليم"))</f>
        <v/>
      </c>
      <c r="D78" s="16">
        <f>IF(A78&amp;""="","",SUMIFS('الطلبات'!$G$5:$G$3004,'الطلبات'!$F$5:$F$3004,A78&amp;"",'الطلبات'!$I$5:$I$3004,"مرتجع"))</f>
        <v/>
      </c>
      <c r="E78" s="21">
        <f>IF(A78&amp;""="","",IF(C78+D78=0,"",D78/(C78+D78)))</f>
        <v/>
      </c>
      <c r="F78" s="18">
        <f>IF(A78&amp;""="","",SUMIFS('الطلبات'!$O$5:$O$3004,'الطلبات'!$F$5:$F$3004,A78&amp;"",'الطلبات'!$I$5:$I$3004,"تم التسليم"))</f>
        <v/>
      </c>
      <c r="G78" s="18">
        <f>IF(A78&amp;""="","",-SUMIFS('الطلبات'!$O$5:$O$3004,'الطلبات'!$F$5:$F$3004,A78&amp;"",'الطلبات'!$I$5:$I$3004,"مرتجع"))</f>
        <v/>
      </c>
      <c r="H78" s="18">
        <f>IF(A78&amp;""="","",F78-G78)</f>
        <v/>
      </c>
      <c r="I78" s="16">
        <f>IF(A78&amp;""="","",COUNTIF($H$5:$H$204,"&gt;"&amp;H78)+1)</f>
        <v/>
      </c>
    </row>
    <row r="79">
      <c r="A79" s="6">
        <f>IF('المنتجات'!A79&amp;""="","",'المنتجات'!A79)</f>
        <v/>
      </c>
      <c r="B79" s="6">
        <f>IF(A79&amp;""="","",'المنتجات'!B79&amp;"")</f>
        <v/>
      </c>
      <c r="C79" s="16">
        <f>IF(A79&amp;""="","",SUMIFS('الطلبات'!$G$5:$G$3004,'الطلبات'!$F$5:$F$3004,A79&amp;"",'الطلبات'!$I$5:$I$3004,"تم التسليم"))</f>
        <v/>
      </c>
      <c r="D79" s="16">
        <f>IF(A79&amp;""="","",SUMIFS('الطلبات'!$G$5:$G$3004,'الطلبات'!$F$5:$F$3004,A79&amp;"",'الطلبات'!$I$5:$I$3004,"مرتجع"))</f>
        <v/>
      </c>
      <c r="E79" s="21">
        <f>IF(A79&amp;""="","",IF(C79+D79=0,"",D79/(C79+D79)))</f>
        <v/>
      </c>
      <c r="F79" s="18">
        <f>IF(A79&amp;""="","",SUMIFS('الطلبات'!$O$5:$O$3004,'الطلبات'!$F$5:$F$3004,A79&amp;"",'الطلبات'!$I$5:$I$3004,"تم التسليم"))</f>
        <v/>
      </c>
      <c r="G79" s="18">
        <f>IF(A79&amp;""="","",-SUMIFS('الطلبات'!$O$5:$O$3004,'الطلبات'!$F$5:$F$3004,A79&amp;"",'الطلبات'!$I$5:$I$3004,"مرتجع"))</f>
        <v/>
      </c>
      <c r="H79" s="18">
        <f>IF(A79&amp;""="","",F79-G79)</f>
        <v/>
      </c>
      <c r="I79" s="16">
        <f>IF(A79&amp;""="","",COUNTIF($H$5:$H$204,"&gt;"&amp;H79)+1)</f>
        <v/>
      </c>
    </row>
    <row r="80">
      <c r="A80" s="6">
        <f>IF('المنتجات'!A80&amp;""="","",'المنتجات'!A80)</f>
        <v/>
      </c>
      <c r="B80" s="6">
        <f>IF(A80&amp;""="","",'المنتجات'!B80&amp;"")</f>
        <v/>
      </c>
      <c r="C80" s="16">
        <f>IF(A80&amp;""="","",SUMIFS('الطلبات'!$G$5:$G$3004,'الطلبات'!$F$5:$F$3004,A80&amp;"",'الطلبات'!$I$5:$I$3004,"تم التسليم"))</f>
        <v/>
      </c>
      <c r="D80" s="16">
        <f>IF(A80&amp;""="","",SUMIFS('الطلبات'!$G$5:$G$3004,'الطلبات'!$F$5:$F$3004,A80&amp;"",'الطلبات'!$I$5:$I$3004,"مرتجع"))</f>
        <v/>
      </c>
      <c r="E80" s="21">
        <f>IF(A80&amp;""="","",IF(C80+D80=0,"",D80/(C80+D80)))</f>
        <v/>
      </c>
      <c r="F80" s="18">
        <f>IF(A80&amp;""="","",SUMIFS('الطلبات'!$O$5:$O$3004,'الطلبات'!$F$5:$F$3004,A80&amp;"",'الطلبات'!$I$5:$I$3004,"تم التسليم"))</f>
        <v/>
      </c>
      <c r="G80" s="18">
        <f>IF(A80&amp;""="","",-SUMIFS('الطلبات'!$O$5:$O$3004,'الطلبات'!$F$5:$F$3004,A80&amp;"",'الطلبات'!$I$5:$I$3004,"مرتجع"))</f>
        <v/>
      </c>
      <c r="H80" s="18">
        <f>IF(A80&amp;""="","",F80-G80)</f>
        <v/>
      </c>
      <c r="I80" s="16">
        <f>IF(A80&amp;""="","",COUNTIF($H$5:$H$204,"&gt;"&amp;H80)+1)</f>
        <v/>
      </c>
    </row>
    <row r="81">
      <c r="A81" s="6">
        <f>IF('المنتجات'!A81&amp;""="","",'المنتجات'!A81)</f>
        <v/>
      </c>
      <c r="B81" s="6">
        <f>IF(A81&amp;""="","",'المنتجات'!B81&amp;"")</f>
        <v/>
      </c>
      <c r="C81" s="16">
        <f>IF(A81&amp;""="","",SUMIFS('الطلبات'!$G$5:$G$3004,'الطلبات'!$F$5:$F$3004,A81&amp;"",'الطلبات'!$I$5:$I$3004,"تم التسليم"))</f>
        <v/>
      </c>
      <c r="D81" s="16">
        <f>IF(A81&amp;""="","",SUMIFS('الطلبات'!$G$5:$G$3004,'الطلبات'!$F$5:$F$3004,A81&amp;"",'الطلبات'!$I$5:$I$3004,"مرتجع"))</f>
        <v/>
      </c>
      <c r="E81" s="21">
        <f>IF(A81&amp;""="","",IF(C81+D81=0,"",D81/(C81+D81)))</f>
        <v/>
      </c>
      <c r="F81" s="18">
        <f>IF(A81&amp;""="","",SUMIFS('الطلبات'!$O$5:$O$3004,'الطلبات'!$F$5:$F$3004,A81&amp;"",'الطلبات'!$I$5:$I$3004,"تم التسليم"))</f>
        <v/>
      </c>
      <c r="G81" s="18">
        <f>IF(A81&amp;""="","",-SUMIFS('الطلبات'!$O$5:$O$3004,'الطلبات'!$F$5:$F$3004,A81&amp;"",'الطلبات'!$I$5:$I$3004,"مرتجع"))</f>
        <v/>
      </c>
      <c r="H81" s="18">
        <f>IF(A81&amp;""="","",F81-G81)</f>
        <v/>
      </c>
      <c r="I81" s="16">
        <f>IF(A81&amp;""="","",COUNTIF($H$5:$H$204,"&gt;"&amp;H81)+1)</f>
        <v/>
      </c>
    </row>
    <row r="82">
      <c r="A82" s="6">
        <f>IF('المنتجات'!A82&amp;""="","",'المنتجات'!A82)</f>
        <v/>
      </c>
      <c r="B82" s="6">
        <f>IF(A82&amp;""="","",'المنتجات'!B82&amp;"")</f>
        <v/>
      </c>
      <c r="C82" s="16">
        <f>IF(A82&amp;""="","",SUMIFS('الطلبات'!$G$5:$G$3004,'الطلبات'!$F$5:$F$3004,A82&amp;"",'الطلبات'!$I$5:$I$3004,"تم التسليم"))</f>
        <v/>
      </c>
      <c r="D82" s="16">
        <f>IF(A82&amp;""="","",SUMIFS('الطلبات'!$G$5:$G$3004,'الطلبات'!$F$5:$F$3004,A82&amp;"",'الطلبات'!$I$5:$I$3004,"مرتجع"))</f>
        <v/>
      </c>
      <c r="E82" s="21">
        <f>IF(A82&amp;""="","",IF(C82+D82=0,"",D82/(C82+D82)))</f>
        <v/>
      </c>
      <c r="F82" s="18">
        <f>IF(A82&amp;""="","",SUMIFS('الطلبات'!$O$5:$O$3004,'الطلبات'!$F$5:$F$3004,A82&amp;"",'الطلبات'!$I$5:$I$3004,"تم التسليم"))</f>
        <v/>
      </c>
      <c r="G82" s="18">
        <f>IF(A82&amp;""="","",-SUMIFS('الطلبات'!$O$5:$O$3004,'الطلبات'!$F$5:$F$3004,A82&amp;"",'الطلبات'!$I$5:$I$3004,"مرتجع"))</f>
        <v/>
      </c>
      <c r="H82" s="18">
        <f>IF(A82&amp;""="","",F82-G82)</f>
        <v/>
      </c>
      <c r="I82" s="16">
        <f>IF(A82&amp;""="","",COUNTIF($H$5:$H$204,"&gt;"&amp;H82)+1)</f>
        <v/>
      </c>
    </row>
    <row r="83">
      <c r="A83" s="6">
        <f>IF('المنتجات'!A83&amp;""="","",'المنتجات'!A83)</f>
        <v/>
      </c>
      <c r="B83" s="6">
        <f>IF(A83&amp;""="","",'المنتجات'!B83&amp;"")</f>
        <v/>
      </c>
      <c r="C83" s="16">
        <f>IF(A83&amp;""="","",SUMIFS('الطلبات'!$G$5:$G$3004,'الطلبات'!$F$5:$F$3004,A83&amp;"",'الطلبات'!$I$5:$I$3004,"تم التسليم"))</f>
        <v/>
      </c>
      <c r="D83" s="16">
        <f>IF(A83&amp;""="","",SUMIFS('الطلبات'!$G$5:$G$3004,'الطلبات'!$F$5:$F$3004,A83&amp;"",'الطلبات'!$I$5:$I$3004,"مرتجع"))</f>
        <v/>
      </c>
      <c r="E83" s="21">
        <f>IF(A83&amp;""="","",IF(C83+D83=0,"",D83/(C83+D83)))</f>
        <v/>
      </c>
      <c r="F83" s="18">
        <f>IF(A83&amp;""="","",SUMIFS('الطلبات'!$O$5:$O$3004,'الطلبات'!$F$5:$F$3004,A83&amp;"",'الطلبات'!$I$5:$I$3004,"تم التسليم"))</f>
        <v/>
      </c>
      <c r="G83" s="18">
        <f>IF(A83&amp;""="","",-SUMIFS('الطلبات'!$O$5:$O$3004,'الطلبات'!$F$5:$F$3004,A83&amp;"",'الطلبات'!$I$5:$I$3004,"مرتجع"))</f>
        <v/>
      </c>
      <c r="H83" s="18">
        <f>IF(A83&amp;""="","",F83-G83)</f>
        <v/>
      </c>
      <c r="I83" s="16">
        <f>IF(A83&amp;""="","",COUNTIF($H$5:$H$204,"&gt;"&amp;H83)+1)</f>
        <v/>
      </c>
    </row>
    <row r="84">
      <c r="A84" s="6">
        <f>IF('المنتجات'!A84&amp;""="","",'المنتجات'!A84)</f>
        <v/>
      </c>
      <c r="B84" s="6">
        <f>IF(A84&amp;""="","",'المنتجات'!B84&amp;"")</f>
        <v/>
      </c>
      <c r="C84" s="16">
        <f>IF(A84&amp;""="","",SUMIFS('الطلبات'!$G$5:$G$3004,'الطلبات'!$F$5:$F$3004,A84&amp;"",'الطلبات'!$I$5:$I$3004,"تم التسليم"))</f>
        <v/>
      </c>
      <c r="D84" s="16">
        <f>IF(A84&amp;""="","",SUMIFS('الطلبات'!$G$5:$G$3004,'الطلبات'!$F$5:$F$3004,A84&amp;"",'الطلبات'!$I$5:$I$3004,"مرتجع"))</f>
        <v/>
      </c>
      <c r="E84" s="21">
        <f>IF(A84&amp;""="","",IF(C84+D84=0,"",D84/(C84+D84)))</f>
        <v/>
      </c>
      <c r="F84" s="18">
        <f>IF(A84&amp;""="","",SUMIFS('الطلبات'!$O$5:$O$3004,'الطلبات'!$F$5:$F$3004,A84&amp;"",'الطلبات'!$I$5:$I$3004,"تم التسليم"))</f>
        <v/>
      </c>
      <c r="G84" s="18">
        <f>IF(A84&amp;""="","",-SUMIFS('الطلبات'!$O$5:$O$3004,'الطلبات'!$F$5:$F$3004,A84&amp;"",'الطلبات'!$I$5:$I$3004,"مرتجع"))</f>
        <v/>
      </c>
      <c r="H84" s="18">
        <f>IF(A84&amp;""="","",F84-G84)</f>
        <v/>
      </c>
      <c r="I84" s="16">
        <f>IF(A84&amp;""="","",COUNTIF($H$5:$H$204,"&gt;"&amp;H84)+1)</f>
        <v/>
      </c>
    </row>
    <row r="85">
      <c r="A85" s="6">
        <f>IF('المنتجات'!A85&amp;""="","",'المنتجات'!A85)</f>
        <v/>
      </c>
      <c r="B85" s="6">
        <f>IF(A85&amp;""="","",'المنتجات'!B85&amp;"")</f>
        <v/>
      </c>
      <c r="C85" s="16">
        <f>IF(A85&amp;""="","",SUMIFS('الطلبات'!$G$5:$G$3004,'الطلبات'!$F$5:$F$3004,A85&amp;"",'الطلبات'!$I$5:$I$3004,"تم التسليم"))</f>
        <v/>
      </c>
      <c r="D85" s="16">
        <f>IF(A85&amp;""="","",SUMIFS('الطلبات'!$G$5:$G$3004,'الطلبات'!$F$5:$F$3004,A85&amp;"",'الطلبات'!$I$5:$I$3004,"مرتجع"))</f>
        <v/>
      </c>
      <c r="E85" s="21">
        <f>IF(A85&amp;""="","",IF(C85+D85=0,"",D85/(C85+D85)))</f>
        <v/>
      </c>
      <c r="F85" s="18">
        <f>IF(A85&amp;""="","",SUMIFS('الطلبات'!$O$5:$O$3004,'الطلبات'!$F$5:$F$3004,A85&amp;"",'الطلبات'!$I$5:$I$3004,"تم التسليم"))</f>
        <v/>
      </c>
      <c r="G85" s="18">
        <f>IF(A85&amp;""="","",-SUMIFS('الطلبات'!$O$5:$O$3004,'الطلبات'!$F$5:$F$3004,A85&amp;"",'الطلبات'!$I$5:$I$3004,"مرتجع"))</f>
        <v/>
      </c>
      <c r="H85" s="18">
        <f>IF(A85&amp;""="","",F85-G85)</f>
        <v/>
      </c>
      <c r="I85" s="16">
        <f>IF(A85&amp;""="","",COUNTIF($H$5:$H$204,"&gt;"&amp;H85)+1)</f>
        <v/>
      </c>
    </row>
    <row r="86">
      <c r="A86" s="6">
        <f>IF('المنتجات'!A86&amp;""="","",'المنتجات'!A86)</f>
        <v/>
      </c>
      <c r="B86" s="6">
        <f>IF(A86&amp;""="","",'المنتجات'!B86&amp;"")</f>
        <v/>
      </c>
      <c r="C86" s="16">
        <f>IF(A86&amp;""="","",SUMIFS('الطلبات'!$G$5:$G$3004,'الطلبات'!$F$5:$F$3004,A86&amp;"",'الطلبات'!$I$5:$I$3004,"تم التسليم"))</f>
        <v/>
      </c>
      <c r="D86" s="16">
        <f>IF(A86&amp;""="","",SUMIFS('الطلبات'!$G$5:$G$3004,'الطلبات'!$F$5:$F$3004,A86&amp;"",'الطلبات'!$I$5:$I$3004,"مرتجع"))</f>
        <v/>
      </c>
      <c r="E86" s="21">
        <f>IF(A86&amp;""="","",IF(C86+D86=0,"",D86/(C86+D86)))</f>
        <v/>
      </c>
      <c r="F86" s="18">
        <f>IF(A86&amp;""="","",SUMIFS('الطلبات'!$O$5:$O$3004,'الطلبات'!$F$5:$F$3004,A86&amp;"",'الطلبات'!$I$5:$I$3004,"تم التسليم"))</f>
        <v/>
      </c>
      <c r="G86" s="18">
        <f>IF(A86&amp;""="","",-SUMIFS('الطلبات'!$O$5:$O$3004,'الطلبات'!$F$5:$F$3004,A86&amp;"",'الطلبات'!$I$5:$I$3004,"مرتجع"))</f>
        <v/>
      </c>
      <c r="H86" s="18">
        <f>IF(A86&amp;""="","",F86-G86)</f>
        <v/>
      </c>
      <c r="I86" s="16">
        <f>IF(A86&amp;""="","",COUNTIF($H$5:$H$204,"&gt;"&amp;H86)+1)</f>
        <v/>
      </c>
    </row>
    <row r="87">
      <c r="A87" s="6">
        <f>IF('المنتجات'!A87&amp;""="","",'المنتجات'!A87)</f>
        <v/>
      </c>
      <c r="B87" s="6">
        <f>IF(A87&amp;""="","",'المنتجات'!B87&amp;"")</f>
        <v/>
      </c>
      <c r="C87" s="16">
        <f>IF(A87&amp;""="","",SUMIFS('الطلبات'!$G$5:$G$3004,'الطلبات'!$F$5:$F$3004,A87&amp;"",'الطلبات'!$I$5:$I$3004,"تم التسليم"))</f>
        <v/>
      </c>
      <c r="D87" s="16">
        <f>IF(A87&amp;""="","",SUMIFS('الطلبات'!$G$5:$G$3004,'الطلبات'!$F$5:$F$3004,A87&amp;"",'الطلبات'!$I$5:$I$3004,"مرتجع"))</f>
        <v/>
      </c>
      <c r="E87" s="21">
        <f>IF(A87&amp;""="","",IF(C87+D87=0,"",D87/(C87+D87)))</f>
        <v/>
      </c>
      <c r="F87" s="18">
        <f>IF(A87&amp;""="","",SUMIFS('الطلبات'!$O$5:$O$3004,'الطلبات'!$F$5:$F$3004,A87&amp;"",'الطلبات'!$I$5:$I$3004,"تم التسليم"))</f>
        <v/>
      </c>
      <c r="G87" s="18">
        <f>IF(A87&amp;""="","",-SUMIFS('الطلبات'!$O$5:$O$3004,'الطلبات'!$F$5:$F$3004,A87&amp;"",'الطلبات'!$I$5:$I$3004,"مرتجع"))</f>
        <v/>
      </c>
      <c r="H87" s="18">
        <f>IF(A87&amp;""="","",F87-G87)</f>
        <v/>
      </c>
      <c r="I87" s="16">
        <f>IF(A87&amp;""="","",COUNTIF($H$5:$H$204,"&gt;"&amp;H87)+1)</f>
        <v/>
      </c>
    </row>
    <row r="88">
      <c r="A88" s="6">
        <f>IF('المنتجات'!A88&amp;""="","",'المنتجات'!A88)</f>
        <v/>
      </c>
      <c r="B88" s="6">
        <f>IF(A88&amp;""="","",'المنتجات'!B88&amp;"")</f>
        <v/>
      </c>
      <c r="C88" s="16">
        <f>IF(A88&amp;""="","",SUMIFS('الطلبات'!$G$5:$G$3004,'الطلبات'!$F$5:$F$3004,A88&amp;"",'الطلبات'!$I$5:$I$3004,"تم التسليم"))</f>
        <v/>
      </c>
      <c r="D88" s="16">
        <f>IF(A88&amp;""="","",SUMIFS('الطلبات'!$G$5:$G$3004,'الطلبات'!$F$5:$F$3004,A88&amp;"",'الطلبات'!$I$5:$I$3004,"مرتجع"))</f>
        <v/>
      </c>
      <c r="E88" s="21">
        <f>IF(A88&amp;""="","",IF(C88+D88=0,"",D88/(C88+D88)))</f>
        <v/>
      </c>
      <c r="F88" s="18">
        <f>IF(A88&amp;""="","",SUMIFS('الطلبات'!$O$5:$O$3004,'الطلبات'!$F$5:$F$3004,A88&amp;"",'الطلبات'!$I$5:$I$3004,"تم التسليم"))</f>
        <v/>
      </c>
      <c r="G88" s="18">
        <f>IF(A88&amp;""="","",-SUMIFS('الطلبات'!$O$5:$O$3004,'الطلبات'!$F$5:$F$3004,A88&amp;"",'الطلبات'!$I$5:$I$3004,"مرتجع"))</f>
        <v/>
      </c>
      <c r="H88" s="18">
        <f>IF(A88&amp;""="","",F88-G88)</f>
        <v/>
      </c>
      <c r="I88" s="16">
        <f>IF(A88&amp;""="","",COUNTIF($H$5:$H$204,"&gt;"&amp;H88)+1)</f>
        <v/>
      </c>
    </row>
    <row r="89">
      <c r="A89" s="6">
        <f>IF('المنتجات'!A89&amp;""="","",'المنتجات'!A89)</f>
        <v/>
      </c>
      <c r="B89" s="6">
        <f>IF(A89&amp;""="","",'المنتجات'!B89&amp;"")</f>
        <v/>
      </c>
      <c r="C89" s="16">
        <f>IF(A89&amp;""="","",SUMIFS('الطلبات'!$G$5:$G$3004,'الطلبات'!$F$5:$F$3004,A89&amp;"",'الطلبات'!$I$5:$I$3004,"تم التسليم"))</f>
        <v/>
      </c>
      <c r="D89" s="16">
        <f>IF(A89&amp;""="","",SUMIFS('الطلبات'!$G$5:$G$3004,'الطلبات'!$F$5:$F$3004,A89&amp;"",'الطلبات'!$I$5:$I$3004,"مرتجع"))</f>
        <v/>
      </c>
      <c r="E89" s="21">
        <f>IF(A89&amp;""="","",IF(C89+D89=0,"",D89/(C89+D89)))</f>
        <v/>
      </c>
      <c r="F89" s="18">
        <f>IF(A89&amp;""="","",SUMIFS('الطلبات'!$O$5:$O$3004,'الطلبات'!$F$5:$F$3004,A89&amp;"",'الطلبات'!$I$5:$I$3004,"تم التسليم"))</f>
        <v/>
      </c>
      <c r="G89" s="18">
        <f>IF(A89&amp;""="","",-SUMIFS('الطلبات'!$O$5:$O$3004,'الطلبات'!$F$5:$F$3004,A89&amp;"",'الطلبات'!$I$5:$I$3004,"مرتجع"))</f>
        <v/>
      </c>
      <c r="H89" s="18">
        <f>IF(A89&amp;""="","",F89-G89)</f>
        <v/>
      </c>
      <c r="I89" s="16">
        <f>IF(A89&amp;""="","",COUNTIF($H$5:$H$204,"&gt;"&amp;H89)+1)</f>
        <v/>
      </c>
    </row>
    <row r="90">
      <c r="A90" s="6">
        <f>IF('المنتجات'!A90&amp;""="","",'المنتجات'!A90)</f>
        <v/>
      </c>
      <c r="B90" s="6">
        <f>IF(A90&amp;""="","",'المنتجات'!B90&amp;"")</f>
        <v/>
      </c>
      <c r="C90" s="16">
        <f>IF(A90&amp;""="","",SUMIFS('الطلبات'!$G$5:$G$3004,'الطلبات'!$F$5:$F$3004,A90&amp;"",'الطلبات'!$I$5:$I$3004,"تم التسليم"))</f>
        <v/>
      </c>
      <c r="D90" s="16">
        <f>IF(A90&amp;""="","",SUMIFS('الطلبات'!$G$5:$G$3004,'الطلبات'!$F$5:$F$3004,A90&amp;"",'الطلبات'!$I$5:$I$3004,"مرتجع"))</f>
        <v/>
      </c>
      <c r="E90" s="21">
        <f>IF(A90&amp;""="","",IF(C90+D90=0,"",D90/(C90+D90)))</f>
        <v/>
      </c>
      <c r="F90" s="18">
        <f>IF(A90&amp;""="","",SUMIFS('الطلبات'!$O$5:$O$3004,'الطلبات'!$F$5:$F$3004,A90&amp;"",'الطلبات'!$I$5:$I$3004,"تم التسليم"))</f>
        <v/>
      </c>
      <c r="G90" s="18">
        <f>IF(A90&amp;""="","",-SUMIFS('الطلبات'!$O$5:$O$3004,'الطلبات'!$F$5:$F$3004,A90&amp;"",'الطلبات'!$I$5:$I$3004,"مرتجع"))</f>
        <v/>
      </c>
      <c r="H90" s="18">
        <f>IF(A90&amp;""="","",F90-G90)</f>
        <v/>
      </c>
      <c r="I90" s="16">
        <f>IF(A90&amp;""="","",COUNTIF($H$5:$H$204,"&gt;"&amp;H90)+1)</f>
        <v/>
      </c>
    </row>
    <row r="91">
      <c r="A91" s="6">
        <f>IF('المنتجات'!A91&amp;""="","",'المنتجات'!A91)</f>
        <v/>
      </c>
      <c r="B91" s="6">
        <f>IF(A91&amp;""="","",'المنتجات'!B91&amp;"")</f>
        <v/>
      </c>
      <c r="C91" s="16">
        <f>IF(A91&amp;""="","",SUMIFS('الطلبات'!$G$5:$G$3004,'الطلبات'!$F$5:$F$3004,A91&amp;"",'الطلبات'!$I$5:$I$3004,"تم التسليم"))</f>
        <v/>
      </c>
      <c r="D91" s="16">
        <f>IF(A91&amp;""="","",SUMIFS('الطلبات'!$G$5:$G$3004,'الطلبات'!$F$5:$F$3004,A91&amp;"",'الطلبات'!$I$5:$I$3004,"مرتجع"))</f>
        <v/>
      </c>
      <c r="E91" s="21">
        <f>IF(A91&amp;""="","",IF(C91+D91=0,"",D91/(C91+D91)))</f>
        <v/>
      </c>
      <c r="F91" s="18">
        <f>IF(A91&amp;""="","",SUMIFS('الطلبات'!$O$5:$O$3004,'الطلبات'!$F$5:$F$3004,A91&amp;"",'الطلبات'!$I$5:$I$3004,"تم التسليم"))</f>
        <v/>
      </c>
      <c r="G91" s="18">
        <f>IF(A91&amp;""="","",-SUMIFS('الطلبات'!$O$5:$O$3004,'الطلبات'!$F$5:$F$3004,A91&amp;"",'الطلبات'!$I$5:$I$3004,"مرتجع"))</f>
        <v/>
      </c>
      <c r="H91" s="18">
        <f>IF(A91&amp;""="","",F91-G91)</f>
        <v/>
      </c>
      <c r="I91" s="16">
        <f>IF(A91&amp;""="","",COUNTIF($H$5:$H$204,"&gt;"&amp;H91)+1)</f>
        <v/>
      </c>
    </row>
    <row r="92">
      <c r="A92" s="6">
        <f>IF('المنتجات'!A92&amp;""="","",'المنتجات'!A92)</f>
        <v/>
      </c>
      <c r="B92" s="6">
        <f>IF(A92&amp;""="","",'المنتجات'!B92&amp;"")</f>
        <v/>
      </c>
      <c r="C92" s="16">
        <f>IF(A92&amp;""="","",SUMIFS('الطلبات'!$G$5:$G$3004,'الطلبات'!$F$5:$F$3004,A92&amp;"",'الطلبات'!$I$5:$I$3004,"تم التسليم"))</f>
        <v/>
      </c>
      <c r="D92" s="16">
        <f>IF(A92&amp;""="","",SUMIFS('الطلبات'!$G$5:$G$3004,'الطلبات'!$F$5:$F$3004,A92&amp;"",'الطلبات'!$I$5:$I$3004,"مرتجع"))</f>
        <v/>
      </c>
      <c r="E92" s="21">
        <f>IF(A92&amp;""="","",IF(C92+D92=0,"",D92/(C92+D92)))</f>
        <v/>
      </c>
      <c r="F92" s="18">
        <f>IF(A92&amp;""="","",SUMIFS('الطلبات'!$O$5:$O$3004,'الطلبات'!$F$5:$F$3004,A92&amp;"",'الطلبات'!$I$5:$I$3004,"تم التسليم"))</f>
        <v/>
      </c>
      <c r="G92" s="18">
        <f>IF(A92&amp;""="","",-SUMIFS('الطلبات'!$O$5:$O$3004,'الطلبات'!$F$5:$F$3004,A92&amp;"",'الطلبات'!$I$5:$I$3004,"مرتجع"))</f>
        <v/>
      </c>
      <c r="H92" s="18">
        <f>IF(A92&amp;""="","",F92-G92)</f>
        <v/>
      </c>
      <c r="I92" s="16">
        <f>IF(A92&amp;""="","",COUNTIF($H$5:$H$204,"&gt;"&amp;H92)+1)</f>
        <v/>
      </c>
    </row>
    <row r="93">
      <c r="A93" s="6">
        <f>IF('المنتجات'!A93&amp;""="","",'المنتجات'!A93)</f>
        <v/>
      </c>
      <c r="B93" s="6">
        <f>IF(A93&amp;""="","",'المنتجات'!B93&amp;"")</f>
        <v/>
      </c>
      <c r="C93" s="16">
        <f>IF(A93&amp;""="","",SUMIFS('الطلبات'!$G$5:$G$3004,'الطلبات'!$F$5:$F$3004,A93&amp;"",'الطلبات'!$I$5:$I$3004,"تم التسليم"))</f>
        <v/>
      </c>
      <c r="D93" s="16">
        <f>IF(A93&amp;""="","",SUMIFS('الطلبات'!$G$5:$G$3004,'الطلبات'!$F$5:$F$3004,A93&amp;"",'الطلبات'!$I$5:$I$3004,"مرتجع"))</f>
        <v/>
      </c>
      <c r="E93" s="21">
        <f>IF(A93&amp;""="","",IF(C93+D93=0,"",D93/(C93+D93)))</f>
        <v/>
      </c>
      <c r="F93" s="18">
        <f>IF(A93&amp;""="","",SUMIFS('الطلبات'!$O$5:$O$3004,'الطلبات'!$F$5:$F$3004,A93&amp;"",'الطلبات'!$I$5:$I$3004,"تم التسليم"))</f>
        <v/>
      </c>
      <c r="G93" s="18">
        <f>IF(A93&amp;""="","",-SUMIFS('الطلبات'!$O$5:$O$3004,'الطلبات'!$F$5:$F$3004,A93&amp;"",'الطلبات'!$I$5:$I$3004,"مرتجع"))</f>
        <v/>
      </c>
      <c r="H93" s="18">
        <f>IF(A93&amp;""="","",F93-G93)</f>
        <v/>
      </c>
      <c r="I93" s="16">
        <f>IF(A93&amp;""="","",COUNTIF($H$5:$H$204,"&gt;"&amp;H93)+1)</f>
        <v/>
      </c>
    </row>
    <row r="94">
      <c r="A94" s="6">
        <f>IF('المنتجات'!A94&amp;""="","",'المنتجات'!A94)</f>
        <v/>
      </c>
      <c r="B94" s="6">
        <f>IF(A94&amp;""="","",'المنتجات'!B94&amp;"")</f>
        <v/>
      </c>
      <c r="C94" s="16">
        <f>IF(A94&amp;""="","",SUMIFS('الطلبات'!$G$5:$G$3004,'الطلبات'!$F$5:$F$3004,A94&amp;"",'الطلبات'!$I$5:$I$3004,"تم التسليم"))</f>
        <v/>
      </c>
      <c r="D94" s="16">
        <f>IF(A94&amp;""="","",SUMIFS('الطلبات'!$G$5:$G$3004,'الطلبات'!$F$5:$F$3004,A94&amp;"",'الطلبات'!$I$5:$I$3004,"مرتجع"))</f>
        <v/>
      </c>
      <c r="E94" s="21">
        <f>IF(A94&amp;""="","",IF(C94+D94=0,"",D94/(C94+D94)))</f>
        <v/>
      </c>
      <c r="F94" s="18">
        <f>IF(A94&amp;""="","",SUMIFS('الطلبات'!$O$5:$O$3004,'الطلبات'!$F$5:$F$3004,A94&amp;"",'الطلبات'!$I$5:$I$3004,"تم التسليم"))</f>
        <v/>
      </c>
      <c r="G94" s="18">
        <f>IF(A94&amp;""="","",-SUMIFS('الطلبات'!$O$5:$O$3004,'الطلبات'!$F$5:$F$3004,A94&amp;"",'الطلبات'!$I$5:$I$3004,"مرتجع"))</f>
        <v/>
      </c>
      <c r="H94" s="18">
        <f>IF(A94&amp;""="","",F94-G94)</f>
        <v/>
      </c>
      <c r="I94" s="16">
        <f>IF(A94&amp;""="","",COUNTIF($H$5:$H$204,"&gt;"&amp;H94)+1)</f>
        <v/>
      </c>
    </row>
    <row r="95">
      <c r="A95" s="6">
        <f>IF('المنتجات'!A95&amp;""="","",'المنتجات'!A95)</f>
        <v/>
      </c>
      <c r="B95" s="6">
        <f>IF(A95&amp;""="","",'المنتجات'!B95&amp;"")</f>
        <v/>
      </c>
      <c r="C95" s="16">
        <f>IF(A95&amp;""="","",SUMIFS('الطلبات'!$G$5:$G$3004,'الطلبات'!$F$5:$F$3004,A95&amp;"",'الطلبات'!$I$5:$I$3004,"تم التسليم"))</f>
        <v/>
      </c>
      <c r="D95" s="16">
        <f>IF(A95&amp;""="","",SUMIFS('الطلبات'!$G$5:$G$3004,'الطلبات'!$F$5:$F$3004,A95&amp;"",'الطلبات'!$I$5:$I$3004,"مرتجع"))</f>
        <v/>
      </c>
      <c r="E95" s="21">
        <f>IF(A95&amp;""="","",IF(C95+D95=0,"",D95/(C95+D95)))</f>
        <v/>
      </c>
      <c r="F95" s="18">
        <f>IF(A95&amp;""="","",SUMIFS('الطلبات'!$O$5:$O$3004,'الطلبات'!$F$5:$F$3004,A95&amp;"",'الطلبات'!$I$5:$I$3004,"تم التسليم"))</f>
        <v/>
      </c>
      <c r="G95" s="18">
        <f>IF(A95&amp;""="","",-SUMIFS('الطلبات'!$O$5:$O$3004,'الطلبات'!$F$5:$F$3004,A95&amp;"",'الطلبات'!$I$5:$I$3004,"مرتجع"))</f>
        <v/>
      </c>
      <c r="H95" s="18">
        <f>IF(A95&amp;""="","",F95-G95)</f>
        <v/>
      </c>
      <c r="I95" s="16">
        <f>IF(A95&amp;""="","",COUNTIF($H$5:$H$204,"&gt;"&amp;H95)+1)</f>
        <v/>
      </c>
    </row>
    <row r="96">
      <c r="A96" s="6">
        <f>IF('المنتجات'!A96&amp;""="","",'المنتجات'!A96)</f>
        <v/>
      </c>
      <c r="B96" s="6">
        <f>IF(A96&amp;""="","",'المنتجات'!B96&amp;"")</f>
        <v/>
      </c>
      <c r="C96" s="16">
        <f>IF(A96&amp;""="","",SUMIFS('الطلبات'!$G$5:$G$3004,'الطلبات'!$F$5:$F$3004,A96&amp;"",'الطلبات'!$I$5:$I$3004,"تم التسليم"))</f>
        <v/>
      </c>
      <c r="D96" s="16">
        <f>IF(A96&amp;""="","",SUMIFS('الطلبات'!$G$5:$G$3004,'الطلبات'!$F$5:$F$3004,A96&amp;"",'الطلبات'!$I$5:$I$3004,"مرتجع"))</f>
        <v/>
      </c>
      <c r="E96" s="21">
        <f>IF(A96&amp;""="","",IF(C96+D96=0,"",D96/(C96+D96)))</f>
        <v/>
      </c>
      <c r="F96" s="18">
        <f>IF(A96&amp;""="","",SUMIFS('الطلبات'!$O$5:$O$3004,'الطلبات'!$F$5:$F$3004,A96&amp;"",'الطلبات'!$I$5:$I$3004,"تم التسليم"))</f>
        <v/>
      </c>
      <c r="G96" s="18">
        <f>IF(A96&amp;""="","",-SUMIFS('الطلبات'!$O$5:$O$3004,'الطلبات'!$F$5:$F$3004,A96&amp;"",'الطلبات'!$I$5:$I$3004,"مرتجع"))</f>
        <v/>
      </c>
      <c r="H96" s="18">
        <f>IF(A96&amp;""="","",F96-G96)</f>
        <v/>
      </c>
      <c r="I96" s="16">
        <f>IF(A96&amp;""="","",COUNTIF($H$5:$H$204,"&gt;"&amp;H96)+1)</f>
        <v/>
      </c>
    </row>
    <row r="97">
      <c r="A97" s="6">
        <f>IF('المنتجات'!A97&amp;""="","",'المنتجات'!A97)</f>
        <v/>
      </c>
      <c r="B97" s="6">
        <f>IF(A97&amp;""="","",'المنتجات'!B97&amp;"")</f>
        <v/>
      </c>
      <c r="C97" s="16">
        <f>IF(A97&amp;""="","",SUMIFS('الطلبات'!$G$5:$G$3004,'الطلبات'!$F$5:$F$3004,A97&amp;"",'الطلبات'!$I$5:$I$3004,"تم التسليم"))</f>
        <v/>
      </c>
      <c r="D97" s="16">
        <f>IF(A97&amp;""="","",SUMIFS('الطلبات'!$G$5:$G$3004,'الطلبات'!$F$5:$F$3004,A97&amp;"",'الطلبات'!$I$5:$I$3004,"مرتجع"))</f>
        <v/>
      </c>
      <c r="E97" s="21">
        <f>IF(A97&amp;""="","",IF(C97+D97=0,"",D97/(C97+D97)))</f>
        <v/>
      </c>
      <c r="F97" s="18">
        <f>IF(A97&amp;""="","",SUMIFS('الطلبات'!$O$5:$O$3004,'الطلبات'!$F$5:$F$3004,A97&amp;"",'الطلبات'!$I$5:$I$3004,"تم التسليم"))</f>
        <v/>
      </c>
      <c r="G97" s="18">
        <f>IF(A97&amp;""="","",-SUMIFS('الطلبات'!$O$5:$O$3004,'الطلبات'!$F$5:$F$3004,A97&amp;"",'الطلبات'!$I$5:$I$3004,"مرتجع"))</f>
        <v/>
      </c>
      <c r="H97" s="18">
        <f>IF(A97&amp;""="","",F97-G97)</f>
        <v/>
      </c>
      <c r="I97" s="16">
        <f>IF(A97&amp;""="","",COUNTIF($H$5:$H$204,"&gt;"&amp;H97)+1)</f>
        <v/>
      </c>
    </row>
    <row r="98">
      <c r="A98" s="6">
        <f>IF('المنتجات'!A98&amp;""="","",'المنتجات'!A98)</f>
        <v/>
      </c>
      <c r="B98" s="6">
        <f>IF(A98&amp;""="","",'المنتجات'!B98&amp;"")</f>
        <v/>
      </c>
      <c r="C98" s="16">
        <f>IF(A98&amp;""="","",SUMIFS('الطلبات'!$G$5:$G$3004,'الطلبات'!$F$5:$F$3004,A98&amp;"",'الطلبات'!$I$5:$I$3004,"تم التسليم"))</f>
        <v/>
      </c>
      <c r="D98" s="16">
        <f>IF(A98&amp;""="","",SUMIFS('الطلبات'!$G$5:$G$3004,'الطلبات'!$F$5:$F$3004,A98&amp;"",'الطلبات'!$I$5:$I$3004,"مرتجع"))</f>
        <v/>
      </c>
      <c r="E98" s="21">
        <f>IF(A98&amp;""="","",IF(C98+D98=0,"",D98/(C98+D98)))</f>
        <v/>
      </c>
      <c r="F98" s="18">
        <f>IF(A98&amp;""="","",SUMIFS('الطلبات'!$O$5:$O$3004,'الطلبات'!$F$5:$F$3004,A98&amp;"",'الطلبات'!$I$5:$I$3004,"تم التسليم"))</f>
        <v/>
      </c>
      <c r="G98" s="18">
        <f>IF(A98&amp;""="","",-SUMIFS('الطلبات'!$O$5:$O$3004,'الطلبات'!$F$5:$F$3004,A98&amp;"",'الطلبات'!$I$5:$I$3004,"مرتجع"))</f>
        <v/>
      </c>
      <c r="H98" s="18">
        <f>IF(A98&amp;""="","",F98-G98)</f>
        <v/>
      </c>
      <c r="I98" s="16">
        <f>IF(A98&amp;""="","",COUNTIF($H$5:$H$204,"&gt;"&amp;H98)+1)</f>
        <v/>
      </c>
    </row>
    <row r="99">
      <c r="A99" s="6">
        <f>IF('المنتجات'!A99&amp;""="","",'المنتجات'!A99)</f>
        <v/>
      </c>
      <c r="B99" s="6">
        <f>IF(A99&amp;""="","",'المنتجات'!B99&amp;"")</f>
        <v/>
      </c>
      <c r="C99" s="16">
        <f>IF(A99&amp;""="","",SUMIFS('الطلبات'!$G$5:$G$3004,'الطلبات'!$F$5:$F$3004,A99&amp;"",'الطلبات'!$I$5:$I$3004,"تم التسليم"))</f>
        <v/>
      </c>
      <c r="D99" s="16">
        <f>IF(A99&amp;""="","",SUMIFS('الطلبات'!$G$5:$G$3004,'الطلبات'!$F$5:$F$3004,A99&amp;"",'الطلبات'!$I$5:$I$3004,"مرتجع"))</f>
        <v/>
      </c>
      <c r="E99" s="21">
        <f>IF(A99&amp;""="","",IF(C99+D99=0,"",D99/(C99+D99)))</f>
        <v/>
      </c>
      <c r="F99" s="18">
        <f>IF(A99&amp;""="","",SUMIFS('الطلبات'!$O$5:$O$3004,'الطلبات'!$F$5:$F$3004,A99&amp;"",'الطلبات'!$I$5:$I$3004,"تم التسليم"))</f>
        <v/>
      </c>
      <c r="G99" s="18">
        <f>IF(A99&amp;""="","",-SUMIFS('الطلبات'!$O$5:$O$3004,'الطلبات'!$F$5:$F$3004,A99&amp;"",'الطلبات'!$I$5:$I$3004,"مرتجع"))</f>
        <v/>
      </c>
      <c r="H99" s="18">
        <f>IF(A99&amp;""="","",F99-G99)</f>
        <v/>
      </c>
      <c r="I99" s="16">
        <f>IF(A99&amp;""="","",COUNTIF($H$5:$H$204,"&gt;"&amp;H99)+1)</f>
        <v/>
      </c>
    </row>
    <row r="100">
      <c r="A100" s="6">
        <f>IF('المنتجات'!A100&amp;""="","",'المنتجات'!A100)</f>
        <v/>
      </c>
      <c r="B100" s="6">
        <f>IF(A100&amp;""="","",'المنتجات'!B100&amp;"")</f>
        <v/>
      </c>
      <c r="C100" s="16">
        <f>IF(A100&amp;""="","",SUMIFS('الطلبات'!$G$5:$G$3004,'الطلبات'!$F$5:$F$3004,A100&amp;"",'الطلبات'!$I$5:$I$3004,"تم التسليم"))</f>
        <v/>
      </c>
      <c r="D100" s="16">
        <f>IF(A100&amp;""="","",SUMIFS('الطلبات'!$G$5:$G$3004,'الطلبات'!$F$5:$F$3004,A100&amp;"",'الطلبات'!$I$5:$I$3004,"مرتجع"))</f>
        <v/>
      </c>
      <c r="E100" s="21">
        <f>IF(A100&amp;""="","",IF(C100+D100=0,"",D100/(C100+D100)))</f>
        <v/>
      </c>
      <c r="F100" s="18">
        <f>IF(A100&amp;""="","",SUMIFS('الطلبات'!$O$5:$O$3004,'الطلبات'!$F$5:$F$3004,A100&amp;"",'الطلبات'!$I$5:$I$3004,"تم التسليم"))</f>
        <v/>
      </c>
      <c r="G100" s="18">
        <f>IF(A100&amp;""="","",-SUMIFS('الطلبات'!$O$5:$O$3004,'الطلبات'!$F$5:$F$3004,A100&amp;"",'الطلبات'!$I$5:$I$3004,"مرتجع"))</f>
        <v/>
      </c>
      <c r="H100" s="18">
        <f>IF(A100&amp;""="","",F100-G100)</f>
        <v/>
      </c>
      <c r="I100" s="16">
        <f>IF(A100&amp;""="","",COUNTIF($H$5:$H$204,"&gt;"&amp;H100)+1)</f>
        <v/>
      </c>
    </row>
    <row r="101">
      <c r="A101" s="6">
        <f>IF('المنتجات'!A101&amp;""="","",'المنتجات'!A101)</f>
        <v/>
      </c>
      <c r="B101" s="6">
        <f>IF(A101&amp;""="","",'المنتجات'!B101&amp;"")</f>
        <v/>
      </c>
      <c r="C101" s="16">
        <f>IF(A101&amp;""="","",SUMIFS('الطلبات'!$G$5:$G$3004,'الطلبات'!$F$5:$F$3004,A101&amp;"",'الطلبات'!$I$5:$I$3004,"تم التسليم"))</f>
        <v/>
      </c>
      <c r="D101" s="16">
        <f>IF(A101&amp;""="","",SUMIFS('الطلبات'!$G$5:$G$3004,'الطلبات'!$F$5:$F$3004,A101&amp;"",'الطلبات'!$I$5:$I$3004,"مرتجع"))</f>
        <v/>
      </c>
      <c r="E101" s="21">
        <f>IF(A101&amp;""="","",IF(C101+D101=0,"",D101/(C101+D101)))</f>
        <v/>
      </c>
      <c r="F101" s="18">
        <f>IF(A101&amp;""="","",SUMIFS('الطلبات'!$O$5:$O$3004,'الطلبات'!$F$5:$F$3004,A101&amp;"",'الطلبات'!$I$5:$I$3004,"تم التسليم"))</f>
        <v/>
      </c>
      <c r="G101" s="18">
        <f>IF(A101&amp;""="","",-SUMIFS('الطلبات'!$O$5:$O$3004,'الطلبات'!$F$5:$F$3004,A101&amp;"",'الطلبات'!$I$5:$I$3004,"مرتجع"))</f>
        <v/>
      </c>
      <c r="H101" s="18">
        <f>IF(A101&amp;""="","",F101-G101)</f>
        <v/>
      </c>
      <c r="I101" s="16">
        <f>IF(A101&amp;""="","",COUNTIF($H$5:$H$204,"&gt;"&amp;H101)+1)</f>
        <v/>
      </c>
    </row>
    <row r="102">
      <c r="A102" s="6">
        <f>IF('المنتجات'!A102&amp;""="","",'المنتجات'!A102)</f>
        <v/>
      </c>
      <c r="B102" s="6">
        <f>IF(A102&amp;""="","",'المنتجات'!B102&amp;"")</f>
        <v/>
      </c>
      <c r="C102" s="16">
        <f>IF(A102&amp;""="","",SUMIFS('الطلبات'!$G$5:$G$3004,'الطلبات'!$F$5:$F$3004,A102&amp;"",'الطلبات'!$I$5:$I$3004,"تم التسليم"))</f>
        <v/>
      </c>
      <c r="D102" s="16">
        <f>IF(A102&amp;""="","",SUMIFS('الطلبات'!$G$5:$G$3004,'الطلبات'!$F$5:$F$3004,A102&amp;"",'الطلبات'!$I$5:$I$3004,"مرتجع"))</f>
        <v/>
      </c>
      <c r="E102" s="21">
        <f>IF(A102&amp;""="","",IF(C102+D102=0,"",D102/(C102+D102)))</f>
        <v/>
      </c>
      <c r="F102" s="18">
        <f>IF(A102&amp;""="","",SUMIFS('الطلبات'!$O$5:$O$3004,'الطلبات'!$F$5:$F$3004,A102&amp;"",'الطلبات'!$I$5:$I$3004,"تم التسليم"))</f>
        <v/>
      </c>
      <c r="G102" s="18">
        <f>IF(A102&amp;""="","",-SUMIFS('الطلبات'!$O$5:$O$3004,'الطلبات'!$F$5:$F$3004,A102&amp;"",'الطلبات'!$I$5:$I$3004,"مرتجع"))</f>
        <v/>
      </c>
      <c r="H102" s="18">
        <f>IF(A102&amp;""="","",F102-G102)</f>
        <v/>
      </c>
      <c r="I102" s="16">
        <f>IF(A102&amp;""="","",COUNTIF($H$5:$H$204,"&gt;"&amp;H102)+1)</f>
        <v/>
      </c>
    </row>
    <row r="103">
      <c r="A103" s="6">
        <f>IF('المنتجات'!A103&amp;""="","",'المنتجات'!A103)</f>
        <v/>
      </c>
      <c r="B103" s="6">
        <f>IF(A103&amp;""="","",'المنتجات'!B103&amp;"")</f>
        <v/>
      </c>
      <c r="C103" s="16">
        <f>IF(A103&amp;""="","",SUMIFS('الطلبات'!$G$5:$G$3004,'الطلبات'!$F$5:$F$3004,A103&amp;"",'الطلبات'!$I$5:$I$3004,"تم التسليم"))</f>
        <v/>
      </c>
      <c r="D103" s="16">
        <f>IF(A103&amp;""="","",SUMIFS('الطلبات'!$G$5:$G$3004,'الطلبات'!$F$5:$F$3004,A103&amp;"",'الطلبات'!$I$5:$I$3004,"مرتجع"))</f>
        <v/>
      </c>
      <c r="E103" s="21">
        <f>IF(A103&amp;""="","",IF(C103+D103=0,"",D103/(C103+D103)))</f>
        <v/>
      </c>
      <c r="F103" s="18">
        <f>IF(A103&amp;""="","",SUMIFS('الطلبات'!$O$5:$O$3004,'الطلبات'!$F$5:$F$3004,A103&amp;"",'الطلبات'!$I$5:$I$3004,"تم التسليم"))</f>
        <v/>
      </c>
      <c r="G103" s="18">
        <f>IF(A103&amp;""="","",-SUMIFS('الطلبات'!$O$5:$O$3004,'الطلبات'!$F$5:$F$3004,A103&amp;"",'الطلبات'!$I$5:$I$3004,"مرتجع"))</f>
        <v/>
      </c>
      <c r="H103" s="18">
        <f>IF(A103&amp;""="","",F103-G103)</f>
        <v/>
      </c>
      <c r="I103" s="16">
        <f>IF(A103&amp;""="","",COUNTIF($H$5:$H$204,"&gt;"&amp;H103)+1)</f>
        <v/>
      </c>
    </row>
    <row r="104">
      <c r="A104" s="6">
        <f>IF('المنتجات'!A104&amp;""="","",'المنتجات'!A104)</f>
        <v/>
      </c>
      <c r="B104" s="6">
        <f>IF(A104&amp;""="","",'المنتجات'!B104&amp;"")</f>
        <v/>
      </c>
      <c r="C104" s="16">
        <f>IF(A104&amp;""="","",SUMIFS('الطلبات'!$G$5:$G$3004,'الطلبات'!$F$5:$F$3004,A104&amp;"",'الطلبات'!$I$5:$I$3004,"تم التسليم"))</f>
        <v/>
      </c>
      <c r="D104" s="16">
        <f>IF(A104&amp;""="","",SUMIFS('الطلبات'!$G$5:$G$3004,'الطلبات'!$F$5:$F$3004,A104&amp;"",'الطلبات'!$I$5:$I$3004,"مرتجع"))</f>
        <v/>
      </c>
      <c r="E104" s="21">
        <f>IF(A104&amp;""="","",IF(C104+D104=0,"",D104/(C104+D104)))</f>
        <v/>
      </c>
      <c r="F104" s="18">
        <f>IF(A104&amp;""="","",SUMIFS('الطلبات'!$O$5:$O$3004,'الطلبات'!$F$5:$F$3004,A104&amp;"",'الطلبات'!$I$5:$I$3004,"تم التسليم"))</f>
        <v/>
      </c>
      <c r="G104" s="18">
        <f>IF(A104&amp;""="","",-SUMIFS('الطلبات'!$O$5:$O$3004,'الطلبات'!$F$5:$F$3004,A104&amp;"",'الطلبات'!$I$5:$I$3004,"مرتجع"))</f>
        <v/>
      </c>
      <c r="H104" s="18">
        <f>IF(A104&amp;""="","",F104-G104)</f>
        <v/>
      </c>
      <c r="I104" s="16">
        <f>IF(A104&amp;""="","",COUNTIF($H$5:$H$204,"&gt;"&amp;H104)+1)</f>
        <v/>
      </c>
    </row>
    <row r="105">
      <c r="A105" s="6">
        <f>IF('المنتجات'!A105&amp;""="","",'المنتجات'!A105)</f>
        <v/>
      </c>
      <c r="B105" s="6">
        <f>IF(A105&amp;""="","",'المنتجات'!B105&amp;"")</f>
        <v/>
      </c>
      <c r="C105" s="16">
        <f>IF(A105&amp;""="","",SUMIFS('الطلبات'!$G$5:$G$3004,'الطلبات'!$F$5:$F$3004,A105&amp;"",'الطلبات'!$I$5:$I$3004,"تم التسليم"))</f>
        <v/>
      </c>
      <c r="D105" s="16">
        <f>IF(A105&amp;""="","",SUMIFS('الطلبات'!$G$5:$G$3004,'الطلبات'!$F$5:$F$3004,A105&amp;"",'الطلبات'!$I$5:$I$3004,"مرتجع"))</f>
        <v/>
      </c>
      <c r="E105" s="21">
        <f>IF(A105&amp;""="","",IF(C105+D105=0,"",D105/(C105+D105)))</f>
        <v/>
      </c>
      <c r="F105" s="18">
        <f>IF(A105&amp;""="","",SUMIFS('الطلبات'!$O$5:$O$3004,'الطلبات'!$F$5:$F$3004,A105&amp;"",'الطلبات'!$I$5:$I$3004,"تم التسليم"))</f>
        <v/>
      </c>
      <c r="G105" s="18">
        <f>IF(A105&amp;""="","",-SUMIFS('الطلبات'!$O$5:$O$3004,'الطلبات'!$F$5:$F$3004,A105&amp;"",'الطلبات'!$I$5:$I$3004,"مرتجع"))</f>
        <v/>
      </c>
      <c r="H105" s="18">
        <f>IF(A105&amp;""="","",F105-G105)</f>
        <v/>
      </c>
      <c r="I105" s="16">
        <f>IF(A105&amp;""="","",COUNTIF($H$5:$H$204,"&gt;"&amp;H105)+1)</f>
        <v/>
      </c>
    </row>
    <row r="106">
      <c r="A106" s="6">
        <f>IF('المنتجات'!A106&amp;""="","",'المنتجات'!A106)</f>
        <v/>
      </c>
      <c r="B106" s="6">
        <f>IF(A106&amp;""="","",'المنتجات'!B106&amp;"")</f>
        <v/>
      </c>
      <c r="C106" s="16">
        <f>IF(A106&amp;""="","",SUMIFS('الطلبات'!$G$5:$G$3004,'الطلبات'!$F$5:$F$3004,A106&amp;"",'الطلبات'!$I$5:$I$3004,"تم التسليم"))</f>
        <v/>
      </c>
      <c r="D106" s="16">
        <f>IF(A106&amp;""="","",SUMIFS('الطلبات'!$G$5:$G$3004,'الطلبات'!$F$5:$F$3004,A106&amp;"",'الطلبات'!$I$5:$I$3004,"مرتجع"))</f>
        <v/>
      </c>
      <c r="E106" s="21">
        <f>IF(A106&amp;""="","",IF(C106+D106=0,"",D106/(C106+D106)))</f>
        <v/>
      </c>
      <c r="F106" s="18">
        <f>IF(A106&amp;""="","",SUMIFS('الطلبات'!$O$5:$O$3004,'الطلبات'!$F$5:$F$3004,A106&amp;"",'الطلبات'!$I$5:$I$3004,"تم التسليم"))</f>
        <v/>
      </c>
      <c r="G106" s="18">
        <f>IF(A106&amp;""="","",-SUMIFS('الطلبات'!$O$5:$O$3004,'الطلبات'!$F$5:$F$3004,A106&amp;"",'الطلبات'!$I$5:$I$3004,"مرتجع"))</f>
        <v/>
      </c>
      <c r="H106" s="18">
        <f>IF(A106&amp;""="","",F106-G106)</f>
        <v/>
      </c>
      <c r="I106" s="16">
        <f>IF(A106&amp;""="","",COUNTIF($H$5:$H$204,"&gt;"&amp;H106)+1)</f>
        <v/>
      </c>
    </row>
    <row r="107">
      <c r="A107" s="6">
        <f>IF('المنتجات'!A107&amp;""="","",'المنتجات'!A107)</f>
        <v/>
      </c>
      <c r="B107" s="6">
        <f>IF(A107&amp;""="","",'المنتجات'!B107&amp;"")</f>
        <v/>
      </c>
      <c r="C107" s="16">
        <f>IF(A107&amp;""="","",SUMIFS('الطلبات'!$G$5:$G$3004,'الطلبات'!$F$5:$F$3004,A107&amp;"",'الطلبات'!$I$5:$I$3004,"تم التسليم"))</f>
        <v/>
      </c>
      <c r="D107" s="16">
        <f>IF(A107&amp;""="","",SUMIFS('الطلبات'!$G$5:$G$3004,'الطلبات'!$F$5:$F$3004,A107&amp;"",'الطلبات'!$I$5:$I$3004,"مرتجع"))</f>
        <v/>
      </c>
      <c r="E107" s="21">
        <f>IF(A107&amp;""="","",IF(C107+D107=0,"",D107/(C107+D107)))</f>
        <v/>
      </c>
      <c r="F107" s="18">
        <f>IF(A107&amp;""="","",SUMIFS('الطلبات'!$O$5:$O$3004,'الطلبات'!$F$5:$F$3004,A107&amp;"",'الطلبات'!$I$5:$I$3004,"تم التسليم"))</f>
        <v/>
      </c>
      <c r="G107" s="18">
        <f>IF(A107&amp;""="","",-SUMIFS('الطلبات'!$O$5:$O$3004,'الطلبات'!$F$5:$F$3004,A107&amp;"",'الطلبات'!$I$5:$I$3004,"مرتجع"))</f>
        <v/>
      </c>
      <c r="H107" s="18">
        <f>IF(A107&amp;""="","",F107-G107)</f>
        <v/>
      </c>
      <c r="I107" s="16">
        <f>IF(A107&amp;""="","",COUNTIF($H$5:$H$204,"&gt;"&amp;H107)+1)</f>
        <v/>
      </c>
    </row>
    <row r="108">
      <c r="A108" s="6">
        <f>IF('المنتجات'!A108&amp;""="","",'المنتجات'!A108)</f>
        <v/>
      </c>
      <c r="B108" s="6">
        <f>IF(A108&amp;""="","",'المنتجات'!B108&amp;"")</f>
        <v/>
      </c>
      <c r="C108" s="16">
        <f>IF(A108&amp;""="","",SUMIFS('الطلبات'!$G$5:$G$3004,'الطلبات'!$F$5:$F$3004,A108&amp;"",'الطلبات'!$I$5:$I$3004,"تم التسليم"))</f>
        <v/>
      </c>
      <c r="D108" s="16">
        <f>IF(A108&amp;""="","",SUMIFS('الطلبات'!$G$5:$G$3004,'الطلبات'!$F$5:$F$3004,A108&amp;"",'الطلبات'!$I$5:$I$3004,"مرتجع"))</f>
        <v/>
      </c>
      <c r="E108" s="21">
        <f>IF(A108&amp;""="","",IF(C108+D108=0,"",D108/(C108+D108)))</f>
        <v/>
      </c>
      <c r="F108" s="18">
        <f>IF(A108&amp;""="","",SUMIFS('الطلبات'!$O$5:$O$3004,'الطلبات'!$F$5:$F$3004,A108&amp;"",'الطلبات'!$I$5:$I$3004,"تم التسليم"))</f>
        <v/>
      </c>
      <c r="G108" s="18">
        <f>IF(A108&amp;""="","",-SUMIFS('الطلبات'!$O$5:$O$3004,'الطلبات'!$F$5:$F$3004,A108&amp;"",'الطلبات'!$I$5:$I$3004,"مرتجع"))</f>
        <v/>
      </c>
      <c r="H108" s="18">
        <f>IF(A108&amp;""="","",F108-G108)</f>
        <v/>
      </c>
      <c r="I108" s="16">
        <f>IF(A108&amp;""="","",COUNTIF($H$5:$H$204,"&gt;"&amp;H108)+1)</f>
        <v/>
      </c>
    </row>
    <row r="109">
      <c r="A109" s="6">
        <f>IF('المنتجات'!A109&amp;""="","",'المنتجات'!A109)</f>
        <v/>
      </c>
      <c r="B109" s="6">
        <f>IF(A109&amp;""="","",'المنتجات'!B109&amp;"")</f>
        <v/>
      </c>
      <c r="C109" s="16">
        <f>IF(A109&amp;""="","",SUMIFS('الطلبات'!$G$5:$G$3004,'الطلبات'!$F$5:$F$3004,A109&amp;"",'الطلبات'!$I$5:$I$3004,"تم التسليم"))</f>
        <v/>
      </c>
      <c r="D109" s="16">
        <f>IF(A109&amp;""="","",SUMIFS('الطلبات'!$G$5:$G$3004,'الطلبات'!$F$5:$F$3004,A109&amp;"",'الطلبات'!$I$5:$I$3004,"مرتجع"))</f>
        <v/>
      </c>
      <c r="E109" s="21">
        <f>IF(A109&amp;""="","",IF(C109+D109=0,"",D109/(C109+D109)))</f>
        <v/>
      </c>
      <c r="F109" s="18">
        <f>IF(A109&amp;""="","",SUMIFS('الطلبات'!$O$5:$O$3004,'الطلبات'!$F$5:$F$3004,A109&amp;"",'الطلبات'!$I$5:$I$3004,"تم التسليم"))</f>
        <v/>
      </c>
      <c r="G109" s="18">
        <f>IF(A109&amp;""="","",-SUMIFS('الطلبات'!$O$5:$O$3004,'الطلبات'!$F$5:$F$3004,A109&amp;"",'الطلبات'!$I$5:$I$3004,"مرتجع"))</f>
        <v/>
      </c>
      <c r="H109" s="18">
        <f>IF(A109&amp;""="","",F109-G109)</f>
        <v/>
      </c>
      <c r="I109" s="16">
        <f>IF(A109&amp;""="","",COUNTIF($H$5:$H$204,"&gt;"&amp;H109)+1)</f>
        <v/>
      </c>
    </row>
    <row r="110">
      <c r="A110" s="6">
        <f>IF('المنتجات'!A110&amp;""="","",'المنتجات'!A110)</f>
        <v/>
      </c>
      <c r="B110" s="6">
        <f>IF(A110&amp;""="","",'المنتجات'!B110&amp;"")</f>
        <v/>
      </c>
      <c r="C110" s="16">
        <f>IF(A110&amp;""="","",SUMIFS('الطلبات'!$G$5:$G$3004,'الطلبات'!$F$5:$F$3004,A110&amp;"",'الطلبات'!$I$5:$I$3004,"تم التسليم"))</f>
        <v/>
      </c>
      <c r="D110" s="16">
        <f>IF(A110&amp;""="","",SUMIFS('الطلبات'!$G$5:$G$3004,'الطلبات'!$F$5:$F$3004,A110&amp;"",'الطلبات'!$I$5:$I$3004,"مرتجع"))</f>
        <v/>
      </c>
      <c r="E110" s="21">
        <f>IF(A110&amp;""="","",IF(C110+D110=0,"",D110/(C110+D110)))</f>
        <v/>
      </c>
      <c r="F110" s="18">
        <f>IF(A110&amp;""="","",SUMIFS('الطلبات'!$O$5:$O$3004,'الطلبات'!$F$5:$F$3004,A110&amp;"",'الطلبات'!$I$5:$I$3004,"تم التسليم"))</f>
        <v/>
      </c>
      <c r="G110" s="18">
        <f>IF(A110&amp;""="","",-SUMIFS('الطلبات'!$O$5:$O$3004,'الطلبات'!$F$5:$F$3004,A110&amp;"",'الطلبات'!$I$5:$I$3004,"مرتجع"))</f>
        <v/>
      </c>
      <c r="H110" s="18">
        <f>IF(A110&amp;""="","",F110-G110)</f>
        <v/>
      </c>
      <c r="I110" s="16">
        <f>IF(A110&amp;""="","",COUNTIF($H$5:$H$204,"&gt;"&amp;H110)+1)</f>
        <v/>
      </c>
    </row>
    <row r="111">
      <c r="A111" s="6">
        <f>IF('المنتجات'!A111&amp;""="","",'المنتجات'!A111)</f>
        <v/>
      </c>
      <c r="B111" s="6">
        <f>IF(A111&amp;""="","",'المنتجات'!B111&amp;"")</f>
        <v/>
      </c>
      <c r="C111" s="16">
        <f>IF(A111&amp;""="","",SUMIFS('الطلبات'!$G$5:$G$3004,'الطلبات'!$F$5:$F$3004,A111&amp;"",'الطلبات'!$I$5:$I$3004,"تم التسليم"))</f>
        <v/>
      </c>
      <c r="D111" s="16">
        <f>IF(A111&amp;""="","",SUMIFS('الطلبات'!$G$5:$G$3004,'الطلبات'!$F$5:$F$3004,A111&amp;"",'الطلبات'!$I$5:$I$3004,"مرتجع"))</f>
        <v/>
      </c>
      <c r="E111" s="21">
        <f>IF(A111&amp;""="","",IF(C111+D111=0,"",D111/(C111+D111)))</f>
        <v/>
      </c>
      <c r="F111" s="18">
        <f>IF(A111&amp;""="","",SUMIFS('الطلبات'!$O$5:$O$3004,'الطلبات'!$F$5:$F$3004,A111&amp;"",'الطلبات'!$I$5:$I$3004,"تم التسليم"))</f>
        <v/>
      </c>
      <c r="G111" s="18">
        <f>IF(A111&amp;""="","",-SUMIFS('الطلبات'!$O$5:$O$3004,'الطلبات'!$F$5:$F$3004,A111&amp;"",'الطلبات'!$I$5:$I$3004,"مرتجع"))</f>
        <v/>
      </c>
      <c r="H111" s="18">
        <f>IF(A111&amp;""="","",F111-G111)</f>
        <v/>
      </c>
      <c r="I111" s="16">
        <f>IF(A111&amp;""="","",COUNTIF($H$5:$H$204,"&gt;"&amp;H111)+1)</f>
        <v/>
      </c>
    </row>
    <row r="112">
      <c r="A112" s="6">
        <f>IF('المنتجات'!A112&amp;""="","",'المنتجات'!A112)</f>
        <v/>
      </c>
      <c r="B112" s="6">
        <f>IF(A112&amp;""="","",'المنتجات'!B112&amp;"")</f>
        <v/>
      </c>
      <c r="C112" s="16">
        <f>IF(A112&amp;""="","",SUMIFS('الطلبات'!$G$5:$G$3004,'الطلبات'!$F$5:$F$3004,A112&amp;"",'الطلبات'!$I$5:$I$3004,"تم التسليم"))</f>
        <v/>
      </c>
      <c r="D112" s="16">
        <f>IF(A112&amp;""="","",SUMIFS('الطلبات'!$G$5:$G$3004,'الطلبات'!$F$5:$F$3004,A112&amp;"",'الطلبات'!$I$5:$I$3004,"مرتجع"))</f>
        <v/>
      </c>
      <c r="E112" s="21">
        <f>IF(A112&amp;""="","",IF(C112+D112=0,"",D112/(C112+D112)))</f>
        <v/>
      </c>
      <c r="F112" s="18">
        <f>IF(A112&amp;""="","",SUMIFS('الطلبات'!$O$5:$O$3004,'الطلبات'!$F$5:$F$3004,A112&amp;"",'الطلبات'!$I$5:$I$3004,"تم التسليم"))</f>
        <v/>
      </c>
      <c r="G112" s="18">
        <f>IF(A112&amp;""="","",-SUMIFS('الطلبات'!$O$5:$O$3004,'الطلبات'!$F$5:$F$3004,A112&amp;"",'الطلبات'!$I$5:$I$3004,"مرتجع"))</f>
        <v/>
      </c>
      <c r="H112" s="18">
        <f>IF(A112&amp;""="","",F112-G112)</f>
        <v/>
      </c>
      <c r="I112" s="16">
        <f>IF(A112&amp;""="","",COUNTIF($H$5:$H$204,"&gt;"&amp;H112)+1)</f>
        <v/>
      </c>
    </row>
    <row r="113">
      <c r="A113" s="6">
        <f>IF('المنتجات'!A113&amp;""="","",'المنتجات'!A113)</f>
        <v/>
      </c>
      <c r="B113" s="6">
        <f>IF(A113&amp;""="","",'المنتجات'!B113&amp;"")</f>
        <v/>
      </c>
      <c r="C113" s="16">
        <f>IF(A113&amp;""="","",SUMIFS('الطلبات'!$G$5:$G$3004,'الطلبات'!$F$5:$F$3004,A113&amp;"",'الطلبات'!$I$5:$I$3004,"تم التسليم"))</f>
        <v/>
      </c>
      <c r="D113" s="16">
        <f>IF(A113&amp;""="","",SUMIFS('الطلبات'!$G$5:$G$3004,'الطلبات'!$F$5:$F$3004,A113&amp;"",'الطلبات'!$I$5:$I$3004,"مرتجع"))</f>
        <v/>
      </c>
      <c r="E113" s="21">
        <f>IF(A113&amp;""="","",IF(C113+D113=0,"",D113/(C113+D113)))</f>
        <v/>
      </c>
      <c r="F113" s="18">
        <f>IF(A113&amp;""="","",SUMIFS('الطلبات'!$O$5:$O$3004,'الطلبات'!$F$5:$F$3004,A113&amp;"",'الطلبات'!$I$5:$I$3004,"تم التسليم"))</f>
        <v/>
      </c>
      <c r="G113" s="18">
        <f>IF(A113&amp;""="","",-SUMIFS('الطلبات'!$O$5:$O$3004,'الطلبات'!$F$5:$F$3004,A113&amp;"",'الطلبات'!$I$5:$I$3004,"مرتجع"))</f>
        <v/>
      </c>
      <c r="H113" s="18">
        <f>IF(A113&amp;""="","",F113-G113)</f>
        <v/>
      </c>
      <c r="I113" s="16">
        <f>IF(A113&amp;""="","",COUNTIF($H$5:$H$204,"&gt;"&amp;H113)+1)</f>
        <v/>
      </c>
    </row>
    <row r="114">
      <c r="A114" s="6">
        <f>IF('المنتجات'!A114&amp;""="","",'المنتجات'!A114)</f>
        <v/>
      </c>
      <c r="B114" s="6">
        <f>IF(A114&amp;""="","",'المنتجات'!B114&amp;"")</f>
        <v/>
      </c>
      <c r="C114" s="16">
        <f>IF(A114&amp;""="","",SUMIFS('الطلبات'!$G$5:$G$3004,'الطلبات'!$F$5:$F$3004,A114&amp;"",'الطلبات'!$I$5:$I$3004,"تم التسليم"))</f>
        <v/>
      </c>
      <c r="D114" s="16">
        <f>IF(A114&amp;""="","",SUMIFS('الطلبات'!$G$5:$G$3004,'الطلبات'!$F$5:$F$3004,A114&amp;"",'الطلبات'!$I$5:$I$3004,"مرتجع"))</f>
        <v/>
      </c>
      <c r="E114" s="21">
        <f>IF(A114&amp;""="","",IF(C114+D114=0,"",D114/(C114+D114)))</f>
        <v/>
      </c>
      <c r="F114" s="18">
        <f>IF(A114&amp;""="","",SUMIFS('الطلبات'!$O$5:$O$3004,'الطلبات'!$F$5:$F$3004,A114&amp;"",'الطلبات'!$I$5:$I$3004,"تم التسليم"))</f>
        <v/>
      </c>
      <c r="G114" s="18">
        <f>IF(A114&amp;""="","",-SUMIFS('الطلبات'!$O$5:$O$3004,'الطلبات'!$F$5:$F$3004,A114&amp;"",'الطلبات'!$I$5:$I$3004,"مرتجع"))</f>
        <v/>
      </c>
      <c r="H114" s="18">
        <f>IF(A114&amp;""="","",F114-G114)</f>
        <v/>
      </c>
      <c r="I114" s="16">
        <f>IF(A114&amp;""="","",COUNTIF($H$5:$H$204,"&gt;"&amp;H114)+1)</f>
        <v/>
      </c>
    </row>
    <row r="115">
      <c r="A115" s="6">
        <f>IF('المنتجات'!A115&amp;""="","",'المنتجات'!A115)</f>
        <v/>
      </c>
      <c r="B115" s="6">
        <f>IF(A115&amp;""="","",'المنتجات'!B115&amp;"")</f>
        <v/>
      </c>
      <c r="C115" s="16">
        <f>IF(A115&amp;""="","",SUMIFS('الطلبات'!$G$5:$G$3004,'الطلبات'!$F$5:$F$3004,A115&amp;"",'الطلبات'!$I$5:$I$3004,"تم التسليم"))</f>
        <v/>
      </c>
      <c r="D115" s="16">
        <f>IF(A115&amp;""="","",SUMIFS('الطلبات'!$G$5:$G$3004,'الطلبات'!$F$5:$F$3004,A115&amp;"",'الطلبات'!$I$5:$I$3004,"مرتجع"))</f>
        <v/>
      </c>
      <c r="E115" s="21">
        <f>IF(A115&amp;""="","",IF(C115+D115=0,"",D115/(C115+D115)))</f>
        <v/>
      </c>
      <c r="F115" s="18">
        <f>IF(A115&amp;""="","",SUMIFS('الطلبات'!$O$5:$O$3004,'الطلبات'!$F$5:$F$3004,A115&amp;"",'الطلبات'!$I$5:$I$3004,"تم التسليم"))</f>
        <v/>
      </c>
      <c r="G115" s="18">
        <f>IF(A115&amp;""="","",-SUMIFS('الطلبات'!$O$5:$O$3004,'الطلبات'!$F$5:$F$3004,A115&amp;"",'الطلبات'!$I$5:$I$3004,"مرتجع"))</f>
        <v/>
      </c>
      <c r="H115" s="18">
        <f>IF(A115&amp;""="","",F115-G115)</f>
        <v/>
      </c>
      <c r="I115" s="16">
        <f>IF(A115&amp;""="","",COUNTIF($H$5:$H$204,"&gt;"&amp;H115)+1)</f>
        <v/>
      </c>
    </row>
    <row r="116">
      <c r="A116" s="6">
        <f>IF('المنتجات'!A116&amp;""="","",'المنتجات'!A116)</f>
        <v/>
      </c>
      <c r="B116" s="6">
        <f>IF(A116&amp;""="","",'المنتجات'!B116&amp;"")</f>
        <v/>
      </c>
      <c r="C116" s="16">
        <f>IF(A116&amp;""="","",SUMIFS('الطلبات'!$G$5:$G$3004,'الطلبات'!$F$5:$F$3004,A116&amp;"",'الطلبات'!$I$5:$I$3004,"تم التسليم"))</f>
        <v/>
      </c>
      <c r="D116" s="16">
        <f>IF(A116&amp;""="","",SUMIFS('الطلبات'!$G$5:$G$3004,'الطلبات'!$F$5:$F$3004,A116&amp;"",'الطلبات'!$I$5:$I$3004,"مرتجع"))</f>
        <v/>
      </c>
      <c r="E116" s="21">
        <f>IF(A116&amp;""="","",IF(C116+D116=0,"",D116/(C116+D116)))</f>
        <v/>
      </c>
      <c r="F116" s="18">
        <f>IF(A116&amp;""="","",SUMIFS('الطلبات'!$O$5:$O$3004,'الطلبات'!$F$5:$F$3004,A116&amp;"",'الطلبات'!$I$5:$I$3004,"تم التسليم"))</f>
        <v/>
      </c>
      <c r="G116" s="18">
        <f>IF(A116&amp;""="","",-SUMIFS('الطلبات'!$O$5:$O$3004,'الطلبات'!$F$5:$F$3004,A116&amp;"",'الطلبات'!$I$5:$I$3004,"مرتجع"))</f>
        <v/>
      </c>
      <c r="H116" s="18">
        <f>IF(A116&amp;""="","",F116-G116)</f>
        <v/>
      </c>
      <c r="I116" s="16">
        <f>IF(A116&amp;""="","",COUNTIF($H$5:$H$204,"&gt;"&amp;H116)+1)</f>
        <v/>
      </c>
    </row>
    <row r="117">
      <c r="A117" s="6">
        <f>IF('المنتجات'!A117&amp;""="","",'المنتجات'!A117)</f>
        <v/>
      </c>
      <c r="B117" s="6">
        <f>IF(A117&amp;""="","",'المنتجات'!B117&amp;"")</f>
        <v/>
      </c>
      <c r="C117" s="16">
        <f>IF(A117&amp;""="","",SUMIFS('الطلبات'!$G$5:$G$3004,'الطلبات'!$F$5:$F$3004,A117&amp;"",'الطلبات'!$I$5:$I$3004,"تم التسليم"))</f>
        <v/>
      </c>
      <c r="D117" s="16">
        <f>IF(A117&amp;""="","",SUMIFS('الطلبات'!$G$5:$G$3004,'الطلبات'!$F$5:$F$3004,A117&amp;"",'الطلبات'!$I$5:$I$3004,"مرتجع"))</f>
        <v/>
      </c>
      <c r="E117" s="21">
        <f>IF(A117&amp;""="","",IF(C117+D117=0,"",D117/(C117+D117)))</f>
        <v/>
      </c>
      <c r="F117" s="18">
        <f>IF(A117&amp;""="","",SUMIFS('الطلبات'!$O$5:$O$3004,'الطلبات'!$F$5:$F$3004,A117&amp;"",'الطلبات'!$I$5:$I$3004,"تم التسليم"))</f>
        <v/>
      </c>
      <c r="G117" s="18">
        <f>IF(A117&amp;""="","",-SUMIFS('الطلبات'!$O$5:$O$3004,'الطلبات'!$F$5:$F$3004,A117&amp;"",'الطلبات'!$I$5:$I$3004,"مرتجع"))</f>
        <v/>
      </c>
      <c r="H117" s="18">
        <f>IF(A117&amp;""="","",F117-G117)</f>
        <v/>
      </c>
      <c r="I117" s="16">
        <f>IF(A117&amp;""="","",COUNTIF($H$5:$H$204,"&gt;"&amp;H117)+1)</f>
        <v/>
      </c>
    </row>
    <row r="118">
      <c r="A118" s="6">
        <f>IF('المنتجات'!A118&amp;""="","",'المنتجات'!A118)</f>
        <v/>
      </c>
      <c r="B118" s="6">
        <f>IF(A118&amp;""="","",'المنتجات'!B118&amp;"")</f>
        <v/>
      </c>
      <c r="C118" s="16">
        <f>IF(A118&amp;""="","",SUMIFS('الطلبات'!$G$5:$G$3004,'الطلبات'!$F$5:$F$3004,A118&amp;"",'الطلبات'!$I$5:$I$3004,"تم التسليم"))</f>
        <v/>
      </c>
      <c r="D118" s="16">
        <f>IF(A118&amp;""="","",SUMIFS('الطلبات'!$G$5:$G$3004,'الطلبات'!$F$5:$F$3004,A118&amp;"",'الطلبات'!$I$5:$I$3004,"مرتجع"))</f>
        <v/>
      </c>
      <c r="E118" s="21">
        <f>IF(A118&amp;""="","",IF(C118+D118=0,"",D118/(C118+D118)))</f>
        <v/>
      </c>
      <c r="F118" s="18">
        <f>IF(A118&amp;""="","",SUMIFS('الطلبات'!$O$5:$O$3004,'الطلبات'!$F$5:$F$3004,A118&amp;"",'الطلبات'!$I$5:$I$3004,"تم التسليم"))</f>
        <v/>
      </c>
      <c r="G118" s="18">
        <f>IF(A118&amp;""="","",-SUMIFS('الطلبات'!$O$5:$O$3004,'الطلبات'!$F$5:$F$3004,A118&amp;"",'الطلبات'!$I$5:$I$3004,"مرتجع"))</f>
        <v/>
      </c>
      <c r="H118" s="18">
        <f>IF(A118&amp;""="","",F118-G118)</f>
        <v/>
      </c>
      <c r="I118" s="16">
        <f>IF(A118&amp;""="","",COUNTIF($H$5:$H$204,"&gt;"&amp;H118)+1)</f>
        <v/>
      </c>
    </row>
    <row r="119">
      <c r="A119" s="6">
        <f>IF('المنتجات'!A119&amp;""="","",'المنتجات'!A119)</f>
        <v/>
      </c>
      <c r="B119" s="6">
        <f>IF(A119&amp;""="","",'المنتجات'!B119&amp;"")</f>
        <v/>
      </c>
      <c r="C119" s="16">
        <f>IF(A119&amp;""="","",SUMIFS('الطلبات'!$G$5:$G$3004,'الطلبات'!$F$5:$F$3004,A119&amp;"",'الطلبات'!$I$5:$I$3004,"تم التسليم"))</f>
        <v/>
      </c>
      <c r="D119" s="16">
        <f>IF(A119&amp;""="","",SUMIFS('الطلبات'!$G$5:$G$3004,'الطلبات'!$F$5:$F$3004,A119&amp;"",'الطلبات'!$I$5:$I$3004,"مرتجع"))</f>
        <v/>
      </c>
      <c r="E119" s="21">
        <f>IF(A119&amp;""="","",IF(C119+D119=0,"",D119/(C119+D119)))</f>
        <v/>
      </c>
      <c r="F119" s="18">
        <f>IF(A119&amp;""="","",SUMIFS('الطلبات'!$O$5:$O$3004,'الطلبات'!$F$5:$F$3004,A119&amp;"",'الطلبات'!$I$5:$I$3004,"تم التسليم"))</f>
        <v/>
      </c>
      <c r="G119" s="18">
        <f>IF(A119&amp;""="","",-SUMIFS('الطلبات'!$O$5:$O$3004,'الطلبات'!$F$5:$F$3004,A119&amp;"",'الطلبات'!$I$5:$I$3004,"مرتجع"))</f>
        <v/>
      </c>
      <c r="H119" s="18">
        <f>IF(A119&amp;""="","",F119-G119)</f>
        <v/>
      </c>
      <c r="I119" s="16">
        <f>IF(A119&amp;""="","",COUNTIF($H$5:$H$204,"&gt;"&amp;H119)+1)</f>
        <v/>
      </c>
    </row>
    <row r="120">
      <c r="A120" s="6">
        <f>IF('المنتجات'!A120&amp;""="","",'المنتجات'!A120)</f>
        <v/>
      </c>
      <c r="B120" s="6">
        <f>IF(A120&amp;""="","",'المنتجات'!B120&amp;"")</f>
        <v/>
      </c>
      <c r="C120" s="16">
        <f>IF(A120&amp;""="","",SUMIFS('الطلبات'!$G$5:$G$3004,'الطلبات'!$F$5:$F$3004,A120&amp;"",'الطلبات'!$I$5:$I$3004,"تم التسليم"))</f>
        <v/>
      </c>
      <c r="D120" s="16">
        <f>IF(A120&amp;""="","",SUMIFS('الطلبات'!$G$5:$G$3004,'الطلبات'!$F$5:$F$3004,A120&amp;"",'الطلبات'!$I$5:$I$3004,"مرتجع"))</f>
        <v/>
      </c>
      <c r="E120" s="21">
        <f>IF(A120&amp;""="","",IF(C120+D120=0,"",D120/(C120+D120)))</f>
        <v/>
      </c>
      <c r="F120" s="18">
        <f>IF(A120&amp;""="","",SUMIFS('الطلبات'!$O$5:$O$3004,'الطلبات'!$F$5:$F$3004,A120&amp;"",'الطلبات'!$I$5:$I$3004,"تم التسليم"))</f>
        <v/>
      </c>
      <c r="G120" s="18">
        <f>IF(A120&amp;""="","",-SUMIFS('الطلبات'!$O$5:$O$3004,'الطلبات'!$F$5:$F$3004,A120&amp;"",'الطلبات'!$I$5:$I$3004,"مرتجع"))</f>
        <v/>
      </c>
      <c r="H120" s="18">
        <f>IF(A120&amp;""="","",F120-G120)</f>
        <v/>
      </c>
      <c r="I120" s="16">
        <f>IF(A120&amp;""="","",COUNTIF($H$5:$H$204,"&gt;"&amp;H120)+1)</f>
        <v/>
      </c>
    </row>
    <row r="121">
      <c r="A121" s="6">
        <f>IF('المنتجات'!A121&amp;""="","",'المنتجات'!A121)</f>
        <v/>
      </c>
      <c r="B121" s="6">
        <f>IF(A121&amp;""="","",'المنتجات'!B121&amp;"")</f>
        <v/>
      </c>
      <c r="C121" s="16">
        <f>IF(A121&amp;""="","",SUMIFS('الطلبات'!$G$5:$G$3004,'الطلبات'!$F$5:$F$3004,A121&amp;"",'الطلبات'!$I$5:$I$3004,"تم التسليم"))</f>
        <v/>
      </c>
      <c r="D121" s="16">
        <f>IF(A121&amp;""="","",SUMIFS('الطلبات'!$G$5:$G$3004,'الطلبات'!$F$5:$F$3004,A121&amp;"",'الطلبات'!$I$5:$I$3004,"مرتجع"))</f>
        <v/>
      </c>
      <c r="E121" s="21">
        <f>IF(A121&amp;""="","",IF(C121+D121=0,"",D121/(C121+D121)))</f>
        <v/>
      </c>
      <c r="F121" s="18">
        <f>IF(A121&amp;""="","",SUMIFS('الطلبات'!$O$5:$O$3004,'الطلبات'!$F$5:$F$3004,A121&amp;"",'الطلبات'!$I$5:$I$3004,"تم التسليم"))</f>
        <v/>
      </c>
      <c r="G121" s="18">
        <f>IF(A121&amp;""="","",-SUMIFS('الطلبات'!$O$5:$O$3004,'الطلبات'!$F$5:$F$3004,A121&amp;"",'الطلبات'!$I$5:$I$3004,"مرتجع"))</f>
        <v/>
      </c>
      <c r="H121" s="18">
        <f>IF(A121&amp;""="","",F121-G121)</f>
        <v/>
      </c>
      <c r="I121" s="16">
        <f>IF(A121&amp;""="","",COUNTIF($H$5:$H$204,"&gt;"&amp;H121)+1)</f>
        <v/>
      </c>
    </row>
    <row r="122">
      <c r="A122" s="6">
        <f>IF('المنتجات'!A122&amp;""="","",'المنتجات'!A122)</f>
        <v/>
      </c>
      <c r="B122" s="6">
        <f>IF(A122&amp;""="","",'المنتجات'!B122&amp;"")</f>
        <v/>
      </c>
      <c r="C122" s="16">
        <f>IF(A122&amp;""="","",SUMIFS('الطلبات'!$G$5:$G$3004,'الطلبات'!$F$5:$F$3004,A122&amp;"",'الطلبات'!$I$5:$I$3004,"تم التسليم"))</f>
        <v/>
      </c>
      <c r="D122" s="16">
        <f>IF(A122&amp;""="","",SUMIFS('الطلبات'!$G$5:$G$3004,'الطلبات'!$F$5:$F$3004,A122&amp;"",'الطلبات'!$I$5:$I$3004,"مرتجع"))</f>
        <v/>
      </c>
      <c r="E122" s="21">
        <f>IF(A122&amp;""="","",IF(C122+D122=0,"",D122/(C122+D122)))</f>
        <v/>
      </c>
      <c r="F122" s="18">
        <f>IF(A122&amp;""="","",SUMIFS('الطلبات'!$O$5:$O$3004,'الطلبات'!$F$5:$F$3004,A122&amp;"",'الطلبات'!$I$5:$I$3004,"تم التسليم"))</f>
        <v/>
      </c>
      <c r="G122" s="18">
        <f>IF(A122&amp;""="","",-SUMIFS('الطلبات'!$O$5:$O$3004,'الطلبات'!$F$5:$F$3004,A122&amp;"",'الطلبات'!$I$5:$I$3004,"مرتجع"))</f>
        <v/>
      </c>
      <c r="H122" s="18">
        <f>IF(A122&amp;""="","",F122-G122)</f>
        <v/>
      </c>
      <c r="I122" s="16">
        <f>IF(A122&amp;""="","",COUNTIF($H$5:$H$204,"&gt;"&amp;H122)+1)</f>
        <v/>
      </c>
    </row>
    <row r="123">
      <c r="A123" s="6">
        <f>IF('المنتجات'!A123&amp;""="","",'المنتجات'!A123)</f>
        <v/>
      </c>
      <c r="B123" s="6">
        <f>IF(A123&amp;""="","",'المنتجات'!B123&amp;"")</f>
        <v/>
      </c>
      <c r="C123" s="16">
        <f>IF(A123&amp;""="","",SUMIFS('الطلبات'!$G$5:$G$3004,'الطلبات'!$F$5:$F$3004,A123&amp;"",'الطلبات'!$I$5:$I$3004,"تم التسليم"))</f>
        <v/>
      </c>
      <c r="D123" s="16">
        <f>IF(A123&amp;""="","",SUMIFS('الطلبات'!$G$5:$G$3004,'الطلبات'!$F$5:$F$3004,A123&amp;"",'الطلبات'!$I$5:$I$3004,"مرتجع"))</f>
        <v/>
      </c>
      <c r="E123" s="21">
        <f>IF(A123&amp;""="","",IF(C123+D123=0,"",D123/(C123+D123)))</f>
        <v/>
      </c>
      <c r="F123" s="18">
        <f>IF(A123&amp;""="","",SUMIFS('الطلبات'!$O$5:$O$3004,'الطلبات'!$F$5:$F$3004,A123&amp;"",'الطلبات'!$I$5:$I$3004,"تم التسليم"))</f>
        <v/>
      </c>
      <c r="G123" s="18">
        <f>IF(A123&amp;""="","",-SUMIFS('الطلبات'!$O$5:$O$3004,'الطلبات'!$F$5:$F$3004,A123&amp;"",'الطلبات'!$I$5:$I$3004,"مرتجع"))</f>
        <v/>
      </c>
      <c r="H123" s="18">
        <f>IF(A123&amp;""="","",F123-G123)</f>
        <v/>
      </c>
      <c r="I123" s="16">
        <f>IF(A123&amp;""="","",COUNTIF($H$5:$H$204,"&gt;"&amp;H123)+1)</f>
        <v/>
      </c>
    </row>
    <row r="124">
      <c r="A124" s="6">
        <f>IF('المنتجات'!A124&amp;""="","",'المنتجات'!A124)</f>
        <v/>
      </c>
      <c r="B124" s="6">
        <f>IF(A124&amp;""="","",'المنتجات'!B124&amp;"")</f>
        <v/>
      </c>
      <c r="C124" s="16">
        <f>IF(A124&amp;""="","",SUMIFS('الطلبات'!$G$5:$G$3004,'الطلبات'!$F$5:$F$3004,A124&amp;"",'الطلبات'!$I$5:$I$3004,"تم التسليم"))</f>
        <v/>
      </c>
      <c r="D124" s="16">
        <f>IF(A124&amp;""="","",SUMIFS('الطلبات'!$G$5:$G$3004,'الطلبات'!$F$5:$F$3004,A124&amp;"",'الطلبات'!$I$5:$I$3004,"مرتجع"))</f>
        <v/>
      </c>
      <c r="E124" s="21">
        <f>IF(A124&amp;""="","",IF(C124+D124=0,"",D124/(C124+D124)))</f>
        <v/>
      </c>
      <c r="F124" s="18">
        <f>IF(A124&amp;""="","",SUMIFS('الطلبات'!$O$5:$O$3004,'الطلبات'!$F$5:$F$3004,A124&amp;"",'الطلبات'!$I$5:$I$3004,"تم التسليم"))</f>
        <v/>
      </c>
      <c r="G124" s="18">
        <f>IF(A124&amp;""="","",-SUMIFS('الطلبات'!$O$5:$O$3004,'الطلبات'!$F$5:$F$3004,A124&amp;"",'الطلبات'!$I$5:$I$3004,"مرتجع"))</f>
        <v/>
      </c>
      <c r="H124" s="18">
        <f>IF(A124&amp;""="","",F124-G124)</f>
        <v/>
      </c>
      <c r="I124" s="16">
        <f>IF(A124&amp;""="","",COUNTIF($H$5:$H$204,"&gt;"&amp;H124)+1)</f>
        <v/>
      </c>
    </row>
    <row r="125">
      <c r="A125" s="6">
        <f>IF('المنتجات'!A125&amp;""="","",'المنتجات'!A125)</f>
        <v/>
      </c>
      <c r="B125" s="6">
        <f>IF(A125&amp;""="","",'المنتجات'!B125&amp;"")</f>
        <v/>
      </c>
      <c r="C125" s="16">
        <f>IF(A125&amp;""="","",SUMIFS('الطلبات'!$G$5:$G$3004,'الطلبات'!$F$5:$F$3004,A125&amp;"",'الطلبات'!$I$5:$I$3004,"تم التسليم"))</f>
        <v/>
      </c>
      <c r="D125" s="16">
        <f>IF(A125&amp;""="","",SUMIFS('الطلبات'!$G$5:$G$3004,'الطلبات'!$F$5:$F$3004,A125&amp;"",'الطلبات'!$I$5:$I$3004,"مرتجع"))</f>
        <v/>
      </c>
      <c r="E125" s="21">
        <f>IF(A125&amp;""="","",IF(C125+D125=0,"",D125/(C125+D125)))</f>
        <v/>
      </c>
      <c r="F125" s="18">
        <f>IF(A125&amp;""="","",SUMIFS('الطلبات'!$O$5:$O$3004,'الطلبات'!$F$5:$F$3004,A125&amp;"",'الطلبات'!$I$5:$I$3004,"تم التسليم"))</f>
        <v/>
      </c>
      <c r="G125" s="18">
        <f>IF(A125&amp;""="","",-SUMIFS('الطلبات'!$O$5:$O$3004,'الطلبات'!$F$5:$F$3004,A125&amp;"",'الطلبات'!$I$5:$I$3004,"مرتجع"))</f>
        <v/>
      </c>
      <c r="H125" s="18">
        <f>IF(A125&amp;""="","",F125-G125)</f>
        <v/>
      </c>
      <c r="I125" s="16">
        <f>IF(A125&amp;""="","",COUNTIF($H$5:$H$204,"&gt;"&amp;H125)+1)</f>
        <v/>
      </c>
    </row>
    <row r="126">
      <c r="A126" s="6">
        <f>IF('المنتجات'!A126&amp;""="","",'المنتجات'!A126)</f>
        <v/>
      </c>
      <c r="B126" s="6">
        <f>IF(A126&amp;""="","",'المنتجات'!B126&amp;"")</f>
        <v/>
      </c>
      <c r="C126" s="16">
        <f>IF(A126&amp;""="","",SUMIFS('الطلبات'!$G$5:$G$3004,'الطلبات'!$F$5:$F$3004,A126&amp;"",'الطلبات'!$I$5:$I$3004,"تم التسليم"))</f>
        <v/>
      </c>
      <c r="D126" s="16">
        <f>IF(A126&amp;""="","",SUMIFS('الطلبات'!$G$5:$G$3004,'الطلبات'!$F$5:$F$3004,A126&amp;"",'الطلبات'!$I$5:$I$3004,"مرتجع"))</f>
        <v/>
      </c>
      <c r="E126" s="21">
        <f>IF(A126&amp;""="","",IF(C126+D126=0,"",D126/(C126+D126)))</f>
        <v/>
      </c>
      <c r="F126" s="18">
        <f>IF(A126&amp;""="","",SUMIFS('الطلبات'!$O$5:$O$3004,'الطلبات'!$F$5:$F$3004,A126&amp;"",'الطلبات'!$I$5:$I$3004,"تم التسليم"))</f>
        <v/>
      </c>
      <c r="G126" s="18">
        <f>IF(A126&amp;""="","",-SUMIFS('الطلبات'!$O$5:$O$3004,'الطلبات'!$F$5:$F$3004,A126&amp;"",'الطلبات'!$I$5:$I$3004,"مرتجع"))</f>
        <v/>
      </c>
      <c r="H126" s="18">
        <f>IF(A126&amp;""="","",F126-G126)</f>
        <v/>
      </c>
      <c r="I126" s="16">
        <f>IF(A126&amp;""="","",COUNTIF($H$5:$H$204,"&gt;"&amp;H126)+1)</f>
        <v/>
      </c>
    </row>
    <row r="127">
      <c r="A127" s="6">
        <f>IF('المنتجات'!A127&amp;""="","",'المنتجات'!A127)</f>
        <v/>
      </c>
      <c r="B127" s="6">
        <f>IF(A127&amp;""="","",'المنتجات'!B127&amp;"")</f>
        <v/>
      </c>
      <c r="C127" s="16">
        <f>IF(A127&amp;""="","",SUMIFS('الطلبات'!$G$5:$G$3004,'الطلبات'!$F$5:$F$3004,A127&amp;"",'الطلبات'!$I$5:$I$3004,"تم التسليم"))</f>
        <v/>
      </c>
      <c r="D127" s="16">
        <f>IF(A127&amp;""="","",SUMIFS('الطلبات'!$G$5:$G$3004,'الطلبات'!$F$5:$F$3004,A127&amp;"",'الطلبات'!$I$5:$I$3004,"مرتجع"))</f>
        <v/>
      </c>
      <c r="E127" s="21">
        <f>IF(A127&amp;""="","",IF(C127+D127=0,"",D127/(C127+D127)))</f>
        <v/>
      </c>
      <c r="F127" s="18">
        <f>IF(A127&amp;""="","",SUMIFS('الطلبات'!$O$5:$O$3004,'الطلبات'!$F$5:$F$3004,A127&amp;"",'الطلبات'!$I$5:$I$3004,"تم التسليم"))</f>
        <v/>
      </c>
      <c r="G127" s="18">
        <f>IF(A127&amp;""="","",-SUMIFS('الطلبات'!$O$5:$O$3004,'الطلبات'!$F$5:$F$3004,A127&amp;"",'الطلبات'!$I$5:$I$3004,"مرتجع"))</f>
        <v/>
      </c>
      <c r="H127" s="18">
        <f>IF(A127&amp;""="","",F127-G127)</f>
        <v/>
      </c>
      <c r="I127" s="16">
        <f>IF(A127&amp;""="","",COUNTIF($H$5:$H$204,"&gt;"&amp;H127)+1)</f>
        <v/>
      </c>
    </row>
    <row r="128">
      <c r="A128" s="6">
        <f>IF('المنتجات'!A128&amp;""="","",'المنتجات'!A128)</f>
        <v/>
      </c>
      <c r="B128" s="6">
        <f>IF(A128&amp;""="","",'المنتجات'!B128&amp;"")</f>
        <v/>
      </c>
      <c r="C128" s="16">
        <f>IF(A128&amp;""="","",SUMIFS('الطلبات'!$G$5:$G$3004,'الطلبات'!$F$5:$F$3004,A128&amp;"",'الطلبات'!$I$5:$I$3004,"تم التسليم"))</f>
        <v/>
      </c>
      <c r="D128" s="16">
        <f>IF(A128&amp;""="","",SUMIFS('الطلبات'!$G$5:$G$3004,'الطلبات'!$F$5:$F$3004,A128&amp;"",'الطلبات'!$I$5:$I$3004,"مرتجع"))</f>
        <v/>
      </c>
      <c r="E128" s="21">
        <f>IF(A128&amp;""="","",IF(C128+D128=0,"",D128/(C128+D128)))</f>
        <v/>
      </c>
      <c r="F128" s="18">
        <f>IF(A128&amp;""="","",SUMIFS('الطلبات'!$O$5:$O$3004,'الطلبات'!$F$5:$F$3004,A128&amp;"",'الطلبات'!$I$5:$I$3004,"تم التسليم"))</f>
        <v/>
      </c>
      <c r="G128" s="18">
        <f>IF(A128&amp;""="","",-SUMIFS('الطلبات'!$O$5:$O$3004,'الطلبات'!$F$5:$F$3004,A128&amp;"",'الطلبات'!$I$5:$I$3004,"مرتجع"))</f>
        <v/>
      </c>
      <c r="H128" s="18">
        <f>IF(A128&amp;""="","",F128-G128)</f>
        <v/>
      </c>
      <c r="I128" s="16">
        <f>IF(A128&amp;""="","",COUNTIF($H$5:$H$204,"&gt;"&amp;H128)+1)</f>
        <v/>
      </c>
    </row>
    <row r="129">
      <c r="A129" s="6">
        <f>IF('المنتجات'!A129&amp;""="","",'المنتجات'!A129)</f>
        <v/>
      </c>
      <c r="B129" s="6">
        <f>IF(A129&amp;""="","",'المنتجات'!B129&amp;"")</f>
        <v/>
      </c>
      <c r="C129" s="16">
        <f>IF(A129&amp;""="","",SUMIFS('الطلبات'!$G$5:$G$3004,'الطلبات'!$F$5:$F$3004,A129&amp;"",'الطلبات'!$I$5:$I$3004,"تم التسليم"))</f>
        <v/>
      </c>
      <c r="D129" s="16">
        <f>IF(A129&amp;""="","",SUMIFS('الطلبات'!$G$5:$G$3004,'الطلبات'!$F$5:$F$3004,A129&amp;"",'الطلبات'!$I$5:$I$3004,"مرتجع"))</f>
        <v/>
      </c>
      <c r="E129" s="21">
        <f>IF(A129&amp;""="","",IF(C129+D129=0,"",D129/(C129+D129)))</f>
        <v/>
      </c>
      <c r="F129" s="18">
        <f>IF(A129&amp;""="","",SUMIFS('الطلبات'!$O$5:$O$3004,'الطلبات'!$F$5:$F$3004,A129&amp;"",'الطلبات'!$I$5:$I$3004,"تم التسليم"))</f>
        <v/>
      </c>
      <c r="G129" s="18">
        <f>IF(A129&amp;""="","",-SUMIFS('الطلبات'!$O$5:$O$3004,'الطلبات'!$F$5:$F$3004,A129&amp;"",'الطلبات'!$I$5:$I$3004,"مرتجع"))</f>
        <v/>
      </c>
      <c r="H129" s="18">
        <f>IF(A129&amp;""="","",F129-G129)</f>
        <v/>
      </c>
      <c r="I129" s="16">
        <f>IF(A129&amp;""="","",COUNTIF($H$5:$H$204,"&gt;"&amp;H129)+1)</f>
        <v/>
      </c>
    </row>
    <row r="130">
      <c r="A130" s="6">
        <f>IF('المنتجات'!A130&amp;""="","",'المنتجات'!A130)</f>
        <v/>
      </c>
      <c r="B130" s="6">
        <f>IF(A130&amp;""="","",'المنتجات'!B130&amp;"")</f>
        <v/>
      </c>
      <c r="C130" s="16">
        <f>IF(A130&amp;""="","",SUMIFS('الطلبات'!$G$5:$G$3004,'الطلبات'!$F$5:$F$3004,A130&amp;"",'الطلبات'!$I$5:$I$3004,"تم التسليم"))</f>
        <v/>
      </c>
      <c r="D130" s="16">
        <f>IF(A130&amp;""="","",SUMIFS('الطلبات'!$G$5:$G$3004,'الطلبات'!$F$5:$F$3004,A130&amp;"",'الطلبات'!$I$5:$I$3004,"مرتجع"))</f>
        <v/>
      </c>
      <c r="E130" s="21">
        <f>IF(A130&amp;""="","",IF(C130+D130=0,"",D130/(C130+D130)))</f>
        <v/>
      </c>
      <c r="F130" s="18">
        <f>IF(A130&amp;""="","",SUMIFS('الطلبات'!$O$5:$O$3004,'الطلبات'!$F$5:$F$3004,A130&amp;"",'الطلبات'!$I$5:$I$3004,"تم التسليم"))</f>
        <v/>
      </c>
      <c r="G130" s="18">
        <f>IF(A130&amp;""="","",-SUMIFS('الطلبات'!$O$5:$O$3004,'الطلبات'!$F$5:$F$3004,A130&amp;"",'الطلبات'!$I$5:$I$3004,"مرتجع"))</f>
        <v/>
      </c>
      <c r="H130" s="18">
        <f>IF(A130&amp;""="","",F130-G130)</f>
        <v/>
      </c>
      <c r="I130" s="16">
        <f>IF(A130&amp;""="","",COUNTIF($H$5:$H$204,"&gt;"&amp;H130)+1)</f>
        <v/>
      </c>
    </row>
    <row r="131">
      <c r="A131" s="6">
        <f>IF('المنتجات'!A131&amp;""="","",'المنتجات'!A131)</f>
        <v/>
      </c>
      <c r="B131" s="6">
        <f>IF(A131&amp;""="","",'المنتجات'!B131&amp;"")</f>
        <v/>
      </c>
      <c r="C131" s="16">
        <f>IF(A131&amp;""="","",SUMIFS('الطلبات'!$G$5:$G$3004,'الطلبات'!$F$5:$F$3004,A131&amp;"",'الطلبات'!$I$5:$I$3004,"تم التسليم"))</f>
        <v/>
      </c>
      <c r="D131" s="16">
        <f>IF(A131&amp;""="","",SUMIFS('الطلبات'!$G$5:$G$3004,'الطلبات'!$F$5:$F$3004,A131&amp;"",'الطلبات'!$I$5:$I$3004,"مرتجع"))</f>
        <v/>
      </c>
      <c r="E131" s="21">
        <f>IF(A131&amp;""="","",IF(C131+D131=0,"",D131/(C131+D131)))</f>
        <v/>
      </c>
      <c r="F131" s="18">
        <f>IF(A131&amp;""="","",SUMIFS('الطلبات'!$O$5:$O$3004,'الطلبات'!$F$5:$F$3004,A131&amp;"",'الطلبات'!$I$5:$I$3004,"تم التسليم"))</f>
        <v/>
      </c>
      <c r="G131" s="18">
        <f>IF(A131&amp;""="","",-SUMIFS('الطلبات'!$O$5:$O$3004,'الطلبات'!$F$5:$F$3004,A131&amp;"",'الطلبات'!$I$5:$I$3004,"مرتجع"))</f>
        <v/>
      </c>
      <c r="H131" s="18">
        <f>IF(A131&amp;""="","",F131-G131)</f>
        <v/>
      </c>
      <c r="I131" s="16">
        <f>IF(A131&amp;""="","",COUNTIF($H$5:$H$204,"&gt;"&amp;H131)+1)</f>
        <v/>
      </c>
    </row>
    <row r="132">
      <c r="A132" s="6">
        <f>IF('المنتجات'!A132&amp;""="","",'المنتجات'!A132)</f>
        <v/>
      </c>
      <c r="B132" s="6">
        <f>IF(A132&amp;""="","",'المنتجات'!B132&amp;"")</f>
        <v/>
      </c>
      <c r="C132" s="16">
        <f>IF(A132&amp;""="","",SUMIFS('الطلبات'!$G$5:$G$3004,'الطلبات'!$F$5:$F$3004,A132&amp;"",'الطلبات'!$I$5:$I$3004,"تم التسليم"))</f>
        <v/>
      </c>
      <c r="D132" s="16">
        <f>IF(A132&amp;""="","",SUMIFS('الطلبات'!$G$5:$G$3004,'الطلبات'!$F$5:$F$3004,A132&amp;"",'الطلبات'!$I$5:$I$3004,"مرتجع"))</f>
        <v/>
      </c>
      <c r="E132" s="21">
        <f>IF(A132&amp;""="","",IF(C132+D132=0,"",D132/(C132+D132)))</f>
        <v/>
      </c>
      <c r="F132" s="18">
        <f>IF(A132&amp;""="","",SUMIFS('الطلبات'!$O$5:$O$3004,'الطلبات'!$F$5:$F$3004,A132&amp;"",'الطلبات'!$I$5:$I$3004,"تم التسليم"))</f>
        <v/>
      </c>
      <c r="G132" s="18">
        <f>IF(A132&amp;""="","",-SUMIFS('الطلبات'!$O$5:$O$3004,'الطلبات'!$F$5:$F$3004,A132&amp;"",'الطلبات'!$I$5:$I$3004,"مرتجع"))</f>
        <v/>
      </c>
      <c r="H132" s="18">
        <f>IF(A132&amp;""="","",F132-G132)</f>
        <v/>
      </c>
      <c r="I132" s="16">
        <f>IF(A132&amp;""="","",COUNTIF($H$5:$H$204,"&gt;"&amp;H132)+1)</f>
        <v/>
      </c>
    </row>
    <row r="133">
      <c r="A133" s="6">
        <f>IF('المنتجات'!A133&amp;""="","",'المنتجات'!A133)</f>
        <v/>
      </c>
      <c r="B133" s="6">
        <f>IF(A133&amp;""="","",'المنتجات'!B133&amp;"")</f>
        <v/>
      </c>
      <c r="C133" s="16">
        <f>IF(A133&amp;""="","",SUMIFS('الطلبات'!$G$5:$G$3004,'الطلبات'!$F$5:$F$3004,A133&amp;"",'الطلبات'!$I$5:$I$3004,"تم التسليم"))</f>
        <v/>
      </c>
      <c r="D133" s="16">
        <f>IF(A133&amp;""="","",SUMIFS('الطلبات'!$G$5:$G$3004,'الطلبات'!$F$5:$F$3004,A133&amp;"",'الطلبات'!$I$5:$I$3004,"مرتجع"))</f>
        <v/>
      </c>
      <c r="E133" s="21">
        <f>IF(A133&amp;""="","",IF(C133+D133=0,"",D133/(C133+D133)))</f>
        <v/>
      </c>
      <c r="F133" s="18">
        <f>IF(A133&amp;""="","",SUMIFS('الطلبات'!$O$5:$O$3004,'الطلبات'!$F$5:$F$3004,A133&amp;"",'الطلبات'!$I$5:$I$3004,"تم التسليم"))</f>
        <v/>
      </c>
      <c r="G133" s="18">
        <f>IF(A133&amp;""="","",-SUMIFS('الطلبات'!$O$5:$O$3004,'الطلبات'!$F$5:$F$3004,A133&amp;"",'الطلبات'!$I$5:$I$3004,"مرتجع"))</f>
        <v/>
      </c>
      <c r="H133" s="18">
        <f>IF(A133&amp;""="","",F133-G133)</f>
        <v/>
      </c>
      <c r="I133" s="16">
        <f>IF(A133&amp;""="","",COUNTIF($H$5:$H$204,"&gt;"&amp;H133)+1)</f>
        <v/>
      </c>
    </row>
    <row r="134">
      <c r="A134" s="6">
        <f>IF('المنتجات'!A134&amp;""="","",'المنتجات'!A134)</f>
        <v/>
      </c>
      <c r="B134" s="6">
        <f>IF(A134&amp;""="","",'المنتجات'!B134&amp;"")</f>
        <v/>
      </c>
      <c r="C134" s="16">
        <f>IF(A134&amp;""="","",SUMIFS('الطلبات'!$G$5:$G$3004,'الطلبات'!$F$5:$F$3004,A134&amp;"",'الطلبات'!$I$5:$I$3004,"تم التسليم"))</f>
        <v/>
      </c>
      <c r="D134" s="16">
        <f>IF(A134&amp;""="","",SUMIFS('الطلبات'!$G$5:$G$3004,'الطلبات'!$F$5:$F$3004,A134&amp;"",'الطلبات'!$I$5:$I$3004,"مرتجع"))</f>
        <v/>
      </c>
      <c r="E134" s="21">
        <f>IF(A134&amp;""="","",IF(C134+D134=0,"",D134/(C134+D134)))</f>
        <v/>
      </c>
      <c r="F134" s="18">
        <f>IF(A134&amp;""="","",SUMIFS('الطلبات'!$O$5:$O$3004,'الطلبات'!$F$5:$F$3004,A134&amp;"",'الطلبات'!$I$5:$I$3004,"تم التسليم"))</f>
        <v/>
      </c>
      <c r="G134" s="18">
        <f>IF(A134&amp;""="","",-SUMIFS('الطلبات'!$O$5:$O$3004,'الطلبات'!$F$5:$F$3004,A134&amp;"",'الطلبات'!$I$5:$I$3004,"مرتجع"))</f>
        <v/>
      </c>
      <c r="H134" s="18">
        <f>IF(A134&amp;""="","",F134-G134)</f>
        <v/>
      </c>
      <c r="I134" s="16">
        <f>IF(A134&amp;""="","",COUNTIF($H$5:$H$204,"&gt;"&amp;H134)+1)</f>
        <v/>
      </c>
    </row>
    <row r="135">
      <c r="A135" s="6">
        <f>IF('المنتجات'!A135&amp;""="","",'المنتجات'!A135)</f>
        <v/>
      </c>
      <c r="B135" s="6">
        <f>IF(A135&amp;""="","",'المنتجات'!B135&amp;"")</f>
        <v/>
      </c>
      <c r="C135" s="16">
        <f>IF(A135&amp;""="","",SUMIFS('الطلبات'!$G$5:$G$3004,'الطلبات'!$F$5:$F$3004,A135&amp;"",'الطلبات'!$I$5:$I$3004,"تم التسليم"))</f>
        <v/>
      </c>
      <c r="D135" s="16">
        <f>IF(A135&amp;""="","",SUMIFS('الطلبات'!$G$5:$G$3004,'الطلبات'!$F$5:$F$3004,A135&amp;"",'الطلبات'!$I$5:$I$3004,"مرتجع"))</f>
        <v/>
      </c>
      <c r="E135" s="21">
        <f>IF(A135&amp;""="","",IF(C135+D135=0,"",D135/(C135+D135)))</f>
        <v/>
      </c>
      <c r="F135" s="18">
        <f>IF(A135&amp;""="","",SUMIFS('الطلبات'!$O$5:$O$3004,'الطلبات'!$F$5:$F$3004,A135&amp;"",'الطلبات'!$I$5:$I$3004,"تم التسليم"))</f>
        <v/>
      </c>
      <c r="G135" s="18">
        <f>IF(A135&amp;""="","",-SUMIFS('الطلبات'!$O$5:$O$3004,'الطلبات'!$F$5:$F$3004,A135&amp;"",'الطلبات'!$I$5:$I$3004,"مرتجع"))</f>
        <v/>
      </c>
      <c r="H135" s="18">
        <f>IF(A135&amp;""="","",F135-G135)</f>
        <v/>
      </c>
      <c r="I135" s="16">
        <f>IF(A135&amp;""="","",COUNTIF($H$5:$H$204,"&gt;"&amp;H135)+1)</f>
        <v/>
      </c>
    </row>
    <row r="136">
      <c r="A136" s="6">
        <f>IF('المنتجات'!A136&amp;""="","",'المنتجات'!A136)</f>
        <v/>
      </c>
      <c r="B136" s="6">
        <f>IF(A136&amp;""="","",'المنتجات'!B136&amp;"")</f>
        <v/>
      </c>
      <c r="C136" s="16">
        <f>IF(A136&amp;""="","",SUMIFS('الطلبات'!$G$5:$G$3004,'الطلبات'!$F$5:$F$3004,A136&amp;"",'الطلبات'!$I$5:$I$3004,"تم التسليم"))</f>
        <v/>
      </c>
      <c r="D136" s="16">
        <f>IF(A136&amp;""="","",SUMIFS('الطلبات'!$G$5:$G$3004,'الطلبات'!$F$5:$F$3004,A136&amp;"",'الطلبات'!$I$5:$I$3004,"مرتجع"))</f>
        <v/>
      </c>
      <c r="E136" s="21">
        <f>IF(A136&amp;""="","",IF(C136+D136=0,"",D136/(C136+D136)))</f>
        <v/>
      </c>
      <c r="F136" s="18">
        <f>IF(A136&amp;""="","",SUMIFS('الطلبات'!$O$5:$O$3004,'الطلبات'!$F$5:$F$3004,A136&amp;"",'الطلبات'!$I$5:$I$3004,"تم التسليم"))</f>
        <v/>
      </c>
      <c r="G136" s="18">
        <f>IF(A136&amp;""="","",-SUMIFS('الطلبات'!$O$5:$O$3004,'الطلبات'!$F$5:$F$3004,A136&amp;"",'الطلبات'!$I$5:$I$3004,"مرتجع"))</f>
        <v/>
      </c>
      <c r="H136" s="18">
        <f>IF(A136&amp;""="","",F136-G136)</f>
        <v/>
      </c>
      <c r="I136" s="16">
        <f>IF(A136&amp;""="","",COUNTIF($H$5:$H$204,"&gt;"&amp;H136)+1)</f>
        <v/>
      </c>
    </row>
    <row r="137">
      <c r="A137" s="6">
        <f>IF('المنتجات'!A137&amp;""="","",'المنتجات'!A137)</f>
        <v/>
      </c>
      <c r="B137" s="6">
        <f>IF(A137&amp;""="","",'المنتجات'!B137&amp;"")</f>
        <v/>
      </c>
      <c r="C137" s="16">
        <f>IF(A137&amp;""="","",SUMIFS('الطلبات'!$G$5:$G$3004,'الطلبات'!$F$5:$F$3004,A137&amp;"",'الطلبات'!$I$5:$I$3004,"تم التسليم"))</f>
        <v/>
      </c>
      <c r="D137" s="16">
        <f>IF(A137&amp;""="","",SUMIFS('الطلبات'!$G$5:$G$3004,'الطلبات'!$F$5:$F$3004,A137&amp;"",'الطلبات'!$I$5:$I$3004,"مرتجع"))</f>
        <v/>
      </c>
      <c r="E137" s="21">
        <f>IF(A137&amp;""="","",IF(C137+D137=0,"",D137/(C137+D137)))</f>
        <v/>
      </c>
      <c r="F137" s="18">
        <f>IF(A137&amp;""="","",SUMIFS('الطلبات'!$O$5:$O$3004,'الطلبات'!$F$5:$F$3004,A137&amp;"",'الطلبات'!$I$5:$I$3004,"تم التسليم"))</f>
        <v/>
      </c>
      <c r="G137" s="18">
        <f>IF(A137&amp;""="","",-SUMIFS('الطلبات'!$O$5:$O$3004,'الطلبات'!$F$5:$F$3004,A137&amp;"",'الطلبات'!$I$5:$I$3004,"مرتجع"))</f>
        <v/>
      </c>
      <c r="H137" s="18">
        <f>IF(A137&amp;""="","",F137-G137)</f>
        <v/>
      </c>
      <c r="I137" s="16">
        <f>IF(A137&amp;""="","",COUNTIF($H$5:$H$204,"&gt;"&amp;H137)+1)</f>
        <v/>
      </c>
    </row>
    <row r="138">
      <c r="A138" s="6">
        <f>IF('المنتجات'!A138&amp;""="","",'المنتجات'!A138)</f>
        <v/>
      </c>
      <c r="B138" s="6">
        <f>IF(A138&amp;""="","",'المنتجات'!B138&amp;"")</f>
        <v/>
      </c>
      <c r="C138" s="16">
        <f>IF(A138&amp;""="","",SUMIFS('الطلبات'!$G$5:$G$3004,'الطلبات'!$F$5:$F$3004,A138&amp;"",'الطلبات'!$I$5:$I$3004,"تم التسليم"))</f>
        <v/>
      </c>
      <c r="D138" s="16">
        <f>IF(A138&amp;""="","",SUMIFS('الطلبات'!$G$5:$G$3004,'الطلبات'!$F$5:$F$3004,A138&amp;"",'الطلبات'!$I$5:$I$3004,"مرتجع"))</f>
        <v/>
      </c>
      <c r="E138" s="21">
        <f>IF(A138&amp;""="","",IF(C138+D138=0,"",D138/(C138+D138)))</f>
        <v/>
      </c>
      <c r="F138" s="18">
        <f>IF(A138&amp;""="","",SUMIFS('الطلبات'!$O$5:$O$3004,'الطلبات'!$F$5:$F$3004,A138&amp;"",'الطلبات'!$I$5:$I$3004,"تم التسليم"))</f>
        <v/>
      </c>
      <c r="G138" s="18">
        <f>IF(A138&amp;""="","",-SUMIFS('الطلبات'!$O$5:$O$3004,'الطلبات'!$F$5:$F$3004,A138&amp;"",'الطلبات'!$I$5:$I$3004,"مرتجع"))</f>
        <v/>
      </c>
      <c r="H138" s="18">
        <f>IF(A138&amp;""="","",F138-G138)</f>
        <v/>
      </c>
      <c r="I138" s="16">
        <f>IF(A138&amp;""="","",COUNTIF($H$5:$H$204,"&gt;"&amp;H138)+1)</f>
        <v/>
      </c>
    </row>
    <row r="139">
      <c r="A139" s="6">
        <f>IF('المنتجات'!A139&amp;""="","",'المنتجات'!A139)</f>
        <v/>
      </c>
      <c r="B139" s="6">
        <f>IF(A139&amp;""="","",'المنتجات'!B139&amp;"")</f>
        <v/>
      </c>
      <c r="C139" s="16">
        <f>IF(A139&amp;""="","",SUMIFS('الطلبات'!$G$5:$G$3004,'الطلبات'!$F$5:$F$3004,A139&amp;"",'الطلبات'!$I$5:$I$3004,"تم التسليم"))</f>
        <v/>
      </c>
      <c r="D139" s="16">
        <f>IF(A139&amp;""="","",SUMIFS('الطلبات'!$G$5:$G$3004,'الطلبات'!$F$5:$F$3004,A139&amp;"",'الطلبات'!$I$5:$I$3004,"مرتجع"))</f>
        <v/>
      </c>
      <c r="E139" s="21">
        <f>IF(A139&amp;""="","",IF(C139+D139=0,"",D139/(C139+D139)))</f>
        <v/>
      </c>
      <c r="F139" s="18">
        <f>IF(A139&amp;""="","",SUMIFS('الطلبات'!$O$5:$O$3004,'الطلبات'!$F$5:$F$3004,A139&amp;"",'الطلبات'!$I$5:$I$3004,"تم التسليم"))</f>
        <v/>
      </c>
      <c r="G139" s="18">
        <f>IF(A139&amp;""="","",-SUMIFS('الطلبات'!$O$5:$O$3004,'الطلبات'!$F$5:$F$3004,A139&amp;"",'الطلبات'!$I$5:$I$3004,"مرتجع"))</f>
        <v/>
      </c>
      <c r="H139" s="18">
        <f>IF(A139&amp;""="","",F139-G139)</f>
        <v/>
      </c>
      <c r="I139" s="16">
        <f>IF(A139&amp;""="","",COUNTIF($H$5:$H$204,"&gt;"&amp;H139)+1)</f>
        <v/>
      </c>
    </row>
    <row r="140">
      <c r="A140" s="6">
        <f>IF('المنتجات'!A140&amp;""="","",'المنتجات'!A140)</f>
        <v/>
      </c>
      <c r="B140" s="6">
        <f>IF(A140&amp;""="","",'المنتجات'!B140&amp;"")</f>
        <v/>
      </c>
      <c r="C140" s="16">
        <f>IF(A140&amp;""="","",SUMIFS('الطلبات'!$G$5:$G$3004,'الطلبات'!$F$5:$F$3004,A140&amp;"",'الطلبات'!$I$5:$I$3004,"تم التسليم"))</f>
        <v/>
      </c>
      <c r="D140" s="16">
        <f>IF(A140&amp;""="","",SUMIFS('الطلبات'!$G$5:$G$3004,'الطلبات'!$F$5:$F$3004,A140&amp;"",'الطلبات'!$I$5:$I$3004,"مرتجع"))</f>
        <v/>
      </c>
      <c r="E140" s="21">
        <f>IF(A140&amp;""="","",IF(C140+D140=0,"",D140/(C140+D140)))</f>
        <v/>
      </c>
      <c r="F140" s="18">
        <f>IF(A140&amp;""="","",SUMIFS('الطلبات'!$O$5:$O$3004,'الطلبات'!$F$5:$F$3004,A140&amp;"",'الطلبات'!$I$5:$I$3004,"تم التسليم"))</f>
        <v/>
      </c>
      <c r="G140" s="18">
        <f>IF(A140&amp;""="","",-SUMIFS('الطلبات'!$O$5:$O$3004,'الطلبات'!$F$5:$F$3004,A140&amp;"",'الطلبات'!$I$5:$I$3004,"مرتجع"))</f>
        <v/>
      </c>
      <c r="H140" s="18">
        <f>IF(A140&amp;""="","",F140-G140)</f>
        <v/>
      </c>
      <c r="I140" s="16">
        <f>IF(A140&amp;""="","",COUNTIF($H$5:$H$204,"&gt;"&amp;H140)+1)</f>
        <v/>
      </c>
    </row>
    <row r="141">
      <c r="A141" s="6">
        <f>IF('المنتجات'!A141&amp;""="","",'المنتجات'!A141)</f>
        <v/>
      </c>
      <c r="B141" s="6">
        <f>IF(A141&amp;""="","",'المنتجات'!B141&amp;"")</f>
        <v/>
      </c>
      <c r="C141" s="16">
        <f>IF(A141&amp;""="","",SUMIFS('الطلبات'!$G$5:$G$3004,'الطلبات'!$F$5:$F$3004,A141&amp;"",'الطلبات'!$I$5:$I$3004,"تم التسليم"))</f>
        <v/>
      </c>
      <c r="D141" s="16">
        <f>IF(A141&amp;""="","",SUMIFS('الطلبات'!$G$5:$G$3004,'الطلبات'!$F$5:$F$3004,A141&amp;"",'الطلبات'!$I$5:$I$3004,"مرتجع"))</f>
        <v/>
      </c>
      <c r="E141" s="21">
        <f>IF(A141&amp;""="","",IF(C141+D141=0,"",D141/(C141+D141)))</f>
        <v/>
      </c>
      <c r="F141" s="18">
        <f>IF(A141&amp;""="","",SUMIFS('الطلبات'!$O$5:$O$3004,'الطلبات'!$F$5:$F$3004,A141&amp;"",'الطلبات'!$I$5:$I$3004,"تم التسليم"))</f>
        <v/>
      </c>
      <c r="G141" s="18">
        <f>IF(A141&amp;""="","",-SUMIFS('الطلبات'!$O$5:$O$3004,'الطلبات'!$F$5:$F$3004,A141&amp;"",'الطلبات'!$I$5:$I$3004,"مرتجع"))</f>
        <v/>
      </c>
      <c r="H141" s="18">
        <f>IF(A141&amp;""="","",F141-G141)</f>
        <v/>
      </c>
      <c r="I141" s="16">
        <f>IF(A141&amp;""="","",COUNTIF($H$5:$H$204,"&gt;"&amp;H141)+1)</f>
        <v/>
      </c>
    </row>
    <row r="142">
      <c r="A142" s="6">
        <f>IF('المنتجات'!A142&amp;""="","",'المنتجات'!A142)</f>
        <v/>
      </c>
      <c r="B142" s="6">
        <f>IF(A142&amp;""="","",'المنتجات'!B142&amp;"")</f>
        <v/>
      </c>
      <c r="C142" s="16">
        <f>IF(A142&amp;""="","",SUMIFS('الطلبات'!$G$5:$G$3004,'الطلبات'!$F$5:$F$3004,A142&amp;"",'الطلبات'!$I$5:$I$3004,"تم التسليم"))</f>
        <v/>
      </c>
      <c r="D142" s="16">
        <f>IF(A142&amp;""="","",SUMIFS('الطلبات'!$G$5:$G$3004,'الطلبات'!$F$5:$F$3004,A142&amp;"",'الطلبات'!$I$5:$I$3004,"مرتجع"))</f>
        <v/>
      </c>
      <c r="E142" s="21">
        <f>IF(A142&amp;""="","",IF(C142+D142=0,"",D142/(C142+D142)))</f>
        <v/>
      </c>
      <c r="F142" s="18">
        <f>IF(A142&amp;""="","",SUMIFS('الطلبات'!$O$5:$O$3004,'الطلبات'!$F$5:$F$3004,A142&amp;"",'الطلبات'!$I$5:$I$3004,"تم التسليم"))</f>
        <v/>
      </c>
      <c r="G142" s="18">
        <f>IF(A142&amp;""="","",-SUMIFS('الطلبات'!$O$5:$O$3004,'الطلبات'!$F$5:$F$3004,A142&amp;"",'الطلبات'!$I$5:$I$3004,"مرتجع"))</f>
        <v/>
      </c>
      <c r="H142" s="18">
        <f>IF(A142&amp;""="","",F142-G142)</f>
        <v/>
      </c>
      <c r="I142" s="16">
        <f>IF(A142&amp;""="","",COUNTIF($H$5:$H$204,"&gt;"&amp;H142)+1)</f>
        <v/>
      </c>
    </row>
    <row r="143">
      <c r="A143" s="6">
        <f>IF('المنتجات'!A143&amp;""="","",'المنتجات'!A143)</f>
        <v/>
      </c>
      <c r="B143" s="6">
        <f>IF(A143&amp;""="","",'المنتجات'!B143&amp;"")</f>
        <v/>
      </c>
      <c r="C143" s="16">
        <f>IF(A143&amp;""="","",SUMIFS('الطلبات'!$G$5:$G$3004,'الطلبات'!$F$5:$F$3004,A143&amp;"",'الطلبات'!$I$5:$I$3004,"تم التسليم"))</f>
        <v/>
      </c>
      <c r="D143" s="16">
        <f>IF(A143&amp;""="","",SUMIFS('الطلبات'!$G$5:$G$3004,'الطلبات'!$F$5:$F$3004,A143&amp;"",'الطلبات'!$I$5:$I$3004,"مرتجع"))</f>
        <v/>
      </c>
      <c r="E143" s="21">
        <f>IF(A143&amp;""="","",IF(C143+D143=0,"",D143/(C143+D143)))</f>
        <v/>
      </c>
      <c r="F143" s="18">
        <f>IF(A143&amp;""="","",SUMIFS('الطلبات'!$O$5:$O$3004,'الطلبات'!$F$5:$F$3004,A143&amp;"",'الطلبات'!$I$5:$I$3004,"تم التسليم"))</f>
        <v/>
      </c>
      <c r="G143" s="18">
        <f>IF(A143&amp;""="","",-SUMIFS('الطلبات'!$O$5:$O$3004,'الطلبات'!$F$5:$F$3004,A143&amp;"",'الطلبات'!$I$5:$I$3004,"مرتجع"))</f>
        <v/>
      </c>
      <c r="H143" s="18">
        <f>IF(A143&amp;""="","",F143-G143)</f>
        <v/>
      </c>
      <c r="I143" s="16">
        <f>IF(A143&amp;""="","",COUNTIF($H$5:$H$204,"&gt;"&amp;H143)+1)</f>
        <v/>
      </c>
    </row>
    <row r="144">
      <c r="A144" s="6">
        <f>IF('المنتجات'!A144&amp;""="","",'المنتجات'!A144)</f>
        <v/>
      </c>
      <c r="B144" s="6">
        <f>IF(A144&amp;""="","",'المنتجات'!B144&amp;"")</f>
        <v/>
      </c>
      <c r="C144" s="16">
        <f>IF(A144&amp;""="","",SUMIFS('الطلبات'!$G$5:$G$3004,'الطلبات'!$F$5:$F$3004,A144&amp;"",'الطلبات'!$I$5:$I$3004,"تم التسليم"))</f>
        <v/>
      </c>
      <c r="D144" s="16">
        <f>IF(A144&amp;""="","",SUMIFS('الطلبات'!$G$5:$G$3004,'الطلبات'!$F$5:$F$3004,A144&amp;"",'الطلبات'!$I$5:$I$3004,"مرتجع"))</f>
        <v/>
      </c>
      <c r="E144" s="21">
        <f>IF(A144&amp;""="","",IF(C144+D144=0,"",D144/(C144+D144)))</f>
        <v/>
      </c>
      <c r="F144" s="18">
        <f>IF(A144&amp;""="","",SUMIFS('الطلبات'!$O$5:$O$3004,'الطلبات'!$F$5:$F$3004,A144&amp;"",'الطلبات'!$I$5:$I$3004,"تم التسليم"))</f>
        <v/>
      </c>
      <c r="G144" s="18">
        <f>IF(A144&amp;""="","",-SUMIFS('الطلبات'!$O$5:$O$3004,'الطلبات'!$F$5:$F$3004,A144&amp;"",'الطلبات'!$I$5:$I$3004,"مرتجع"))</f>
        <v/>
      </c>
      <c r="H144" s="18">
        <f>IF(A144&amp;""="","",F144-G144)</f>
        <v/>
      </c>
      <c r="I144" s="16">
        <f>IF(A144&amp;""="","",COUNTIF($H$5:$H$204,"&gt;"&amp;H144)+1)</f>
        <v/>
      </c>
    </row>
    <row r="145">
      <c r="A145" s="6">
        <f>IF('المنتجات'!A145&amp;""="","",'المنتجات'!A145)</f>
        <v/>
      </c>
      <c r="B145" s="6">
        <f>IF(A145&amp;""="","",'المنتجات'!B145&amp;"")</f>
        <v/>
      </c>
      <c r="C145" s="16">
        <f>IF(A145&amp;""="","",SUMIFS('الطلبات'!$G$5:$G$3004,'الطلبات'!$F$5:$F$3004,A145&amp;"",'الطلبات'!$I$5:$I$3004,"تم التسليم"))</f>
        <v/>
      </c>
      <c r="D145" s="16">
        <f>IF(A145&amp;""="","",SUMIFS('الطلبات'!$G$5:$G$3004,'الطلبات'!$F$5:$F$3004,A145&amp;"",'الطلبات'!$I$5:$I$3004,"مرتجع"))</f>
        <v/>
      </c>
      <c r="E145" s="21">
        <f>IF(A145&amp;""="","",IF(C145+D145=0,"",D145/(C145+D145)))</f>
        <v/>
      </c>
      <c r="F145" s="18">
        <f>IF(A145&amp;""="","",SUMIFS('الطلبات'!$O$5:$O$3004,'الطلبات'!$F$5:$F$3004,A145&amp;"",'الطلبات'!$I$5:$I$3004,"تم التسليم"))</f>
        <v/>
      </c>
      <c r="G145" s="18">
        <f>IF(A145&amp;""="","",-SUMIFS('الطلبات'!$O$5:$O$3004,'الطلبات'!$F$5:$F$3004,A145&amp;"",'الطلبات'!$I$5:$I$3004,"مرتجع"))</f>
        <v/>
      </c>
      <c r="H145" s="18">
        <f>IF(A145&amp;""="","",F145-G145)</f>
        <v/>
      </c>
      <c r="I145" s="16">
        <f>IF(A145&amp;""="","",COUNTIF($H$5:$H$204,"&gt;"&amp;H145)+1)</f>
        <v/>
      </c>
    </row>
    <row r="146">
      <c r="A146" s="6">
        <f>IF('المنتجات'!A146&amp;""="","",'المنتجات'!A146)</f>
        <v/>
      </c>
      <c r="B146" s="6">
        <f>IF(A146&amp;""="","",'المنتجات'!B146&amp;"")</f>
        <v/>
      </c>
      <c r="C146" s="16">
        <f>IF(A146&amp;""="","",SUMIFS('الطلبات'!$G$5:$G$3004,'الطلبات'!$F$5:$F$3004,A146&amp;"",'الطلبات'!$I$5:$I$3004,"تم التسليم"))</f>
        <v/>
      </c>
      <c r="D146" s="16">
        <f>IF(A146&amp;""="","",SUMIFS('الطلبات'!$G$5:$G$3004,'الطلبات'!$F$5:$F$3004,A146&amp;"",'الطلبات'!$I$5:$I$3004,"مرتجع"))</f>
        <v/>
      </c>
      <c r="E146" s="21">
        <f>IF(A146&amp;""="","",IF(C146+D146=0,"",D146/(C146+D146)))</f>
        <v/>
      </c>
      <c r="F146" s="18">
        <f>IF(A146&amp;""="","",SUMIFS('الطلبات'!$O$5:$O$3004,'الطلبات'!$F$5:$F$3004,A146&amp;"",'الطلبات'!$I$5:$I$3004,"تم التسليم"))</f>
        <v/>
      </c>
      <c r="G146" s="18">
        <f>IF(A146&amp;""="","",-SUMIFS('الطلبات'!$O$5:$O$3004,'الطلبات'!$F$5:$F$3004,A146&amp;"",'الطلبات'!$I$5:$I$3004,"مرتجع"))</f>
        <v/>
      </c>
      <c r="H146" s="18">
        <f>IF(A146&amp;""="","",F146-G146)</f>
        <v/>
      </c>
      <c r="I146" s="16">
        <f>IF(A146&amp;""="","",COUNTIF($H$5:$H$204,"&gt;"&amp;H146)+1)</f>
        <v/>
      </c>
    </row>
    <row r="147">
      <c r="A147" s="6">
        <f>IF('المنتجات'!A147&amp;""="","",'المنتجات'!A147)</f>
        <v/>
      </c>
      <c r="B147" s="6">
        <f>IF(A147&amp;""="","",'المنتجات'!B147&amp;"")</f>
        <v/>
      </c>
      <c r="C147" s="16">
        <f>IF(A147&amp;""="","",SUMIFS('الطلبات'!$G$5:$G$3004,'الطلبات'!$F$5:$F$3004,A147&amp;"",'الطلبات'!$I$5:$I$3004,"تم التسليم"))</f>
        <v/>
      </c>
      <c r="D147" s="16">
        <f>IF(A147&amp;""="","",SUMIFS('الطلبات'!$G$5:$G$3004,'الطلبات'!$F$5:$F$3004,A147&amp;"",'الطلبات'!$I$5:$I$3004,"مرتجع"))</f>
        <v/>
      </c>
      <c r="E147" s="21">
        <f>IF(A147&amp;""="","",IF(C147+D147=0,"",D147/(C147+D147)))</f>
        <v/>
      </c>
      <c r="F147" s="18">
        <f>IF(A147&amp;""="","",SUMIFS('الطلبات'!$O$5:$O$3004,'الطلبات'!$F$5:$F$3004,A147&amp;"",'الطلبات'!$I$5:$I$3004,"تم التسليم"))</f>
        <v/>
      </c>
      <c r="G147" s="18">
        <f>IF(A147&amp;""="","",-SUMIFS('الطلبات'!$O$5:$O$3004,'الطلبات'!$F$5:$F$3004,A147&amp;"",'الطلبات'!$I$5:$I$3004,"مرتجع"))</f>
        <v/>
      </c>
      <c r="H147" s="18">
        <f>IF(A147&amp;""="","",F147-G147)</f>
        <v/>
      </c>
      <c r="I147" s="16">
        <f>IF(A147&amp;""="","",COUNTIF($H$5:$H$204,"&gt;"&amp;H147)+1)</f>
        <v/>
      </c>
    </row>
    <row r="148">
      <c r="A148" s="6">
        <f>IF('المنتجات'!A148&amp;""="","",'المنتجات'!A148)</f>
        <v/>
      </c>
      <c r="B148" s="6">
        <f>IF(A148&amp;""="","",'المنتجات'!B148&amp;"")</f>
        <v/>
      </c>
      <c r="C148" s="16">
        <f>IF(A148&amp;""="","",SUMIFS('الطلبات'!$G$5:$G$3004,'الطلبات'!$F$5:$F$3004,A148&amp;"",'الطلبات'!$I$5:$I$3004,"تم التسليم"))</f>
        <v/>
      </c>
      <c r="D148" s="16">
        <f>IF(A148&amp;""="","",SUMIFS('الطلبات'!$G$5:$G$3004,'الطلبات'!$F$5:$F$3004,A148&amp;"",'الطلبات'!$I$5:$I$3004,"مرتجع"))</f>
        <v/>
      </c>
      <c r="E148" s="21">
        <f>IF(A148&amp;""="","",IF(C148+D148=0,"",D148/(C148+D148)))</f>
        <v/>
      </c>
      <c r="F148" s="18">
        <f>IF(A148&amp;""="","",SUMIFS('الطلبات'!$O$5:$O$3004,'الطلبات'!$F$5:$F$3004,A148&amp;"",'الطلبات'!$I$5:$I$3004,"تم التسليم"))</f>
        <v/>
      </c>
      <c r="G148" s="18">
        <f>IF(A148&amp;""="","",-SUMIFS('الطلبات'!$O$5:$O$3004,'الطلبات'!$F$5:$F$3004,A148&amp;"",'الطلبات'!$I$5:$I$3004,"مرتجع"))</f>
        <v/>
      </c>
      <c r="H148" s="18">
        <f>IF(A148&amp;""="","",F148-G148)</f>
        <v/>
      </c>
      <c r="I148" s="16">
        <f>IF(A148&amp;""="","",COUNTIF($H$5:$H$204,"&gt;"&amp;H148)+1)</f>
        <v/>
      </c>
    </row>
    <row r="149">
      <c r="A149" s="6">
        <f>IF('المنتجات'!A149&amp;""="","",'المنتجات'!A149)</f>
        <v/>
      </c>
      <c r="B149" s="6">
        <f>IF(A149&amp;""="","",'المنتجات'!B149&amp;"")</f>
        <v/>
      </c>
      <c r="C149" s="16">
        <f>IF(A149&amp;""="","",SUMIFS('الطلبات'!$G$5:$G$3004,'الطلبات'!$F$5:$F$3004,A149&amp;"",'الطلبات'!$I$5:$I$3004,"تم التسليم"))</f>
        <v/>
      </c>
      <c r="D149" s="16">
        <f>IF(A149&amp;""="","",SUMIFS('الطلبات'!$G$5:$G$3004,'الطلبات'!$F$5:$F$3004,A149&amp;"",'الطلبات'!$I$5:$I$3004,"مرتجع"))</f>
        <v/>
      </c>
      <c r="E149" s="21">
        <f>IF(A149&amp;""="","",IF(C149+D149=0,"",D149/(C149+D149)))</f>
        <v/>
      </c>
      <c r="F149" s="18">
        <f>IF(A149&amp;""="","",SUMIFS('الطلبات'!$O$5:$O$3004,'الطلبات'!$F$5:$F$3004,A149&amp;"",'الطلبات'!$I$5:$I$3004,"تم التسليم"))</f>
        <v/>
      </c>
      <c r="G149" s="18">
        <f>IF(A149&amp;""="","",-SUMIFS('الطلبات'!$O$5:$O$3004,'الطلبات'!$F$5:$F$3004,A149&amp;"",'الطلبات'!$I$5:$I$3004,"مرتجع"))</f>
        <v/>
      </c>
      <c r="H149" s="18">
        <f>IF(A149&amp;""="","",F149-G149)</f>
        <v/>
      </c>
      <c r="I149" s="16">
        <f>IF(A149&amp;""="","",COUNTIF($H$5:$H$204,"&gt;"&amp;H149)+1)</f>
        <v/>
      </c>
    </row>
    <row r="150">
      <c r="A150" s="6">
        <f>IF('المنتجات'!A150&amp;""="","",'المنتجات'!A150)</f>
        <v/>
      </c>
      <c r="B150" s="6">
        <f>IF(A150&amp;""="","",'المنتجات'!B150&amp;"")</f>
        <v/>
      </c>
      <c r="C150" s="16">
        <f>IF(A150&amp;""="","",SUMIFS('الطلبات'!$G$5:$G$3004,'الطلبات'!$F$5:$F$3004,A150&amp;"",'الطلبات'!$I$5:$I$3004,"تم التسليم"))</f>
        <v/>
      </c>
      <c r="D150" s="16">
        <f>IF(A150&amp;""="","",SUMIFS('الطلبات'!$G$5:$G$3004,'الطلبات'!$F$5:$F$3004,A150&amp;"",'الطلبات'!$I$5:$I$3004,"مرتجع"))</f>
        <v/>
      </c>
      <c r="E150" s="21">
        <f>IF(A150&amp;""="","",IF(C150+D150=0,"",D150/(C150+D150)))</f>
        <v/>
      </c>
      <c r="F150" s="18">
        <f>IF(A150&amp;""="","",SUMIFS('الطلبات'!$O$5:$O$3004,'الطلبات'!$F$5:$F$3004,A150&amp;"",'الطلبات'!$I$5:$I$3004,"تم التسليم"))</f>
        <v/>
      </c>
      <c r="G150" s="18">
        <f>IF(A150&amp;""="","",-SUMIFS('الطلبات'!$O$5:$O$3004,'الطلبات'!$F$5:$F$3004,A150&amp;"",'الطلبات'!$I$5:$I$3004,"مرتجع"))</f>
        <v/>
      </c>
      <c r="H150" s="18">
        <f>IF(A150&amp;""="","",F150-G150)</f>
        <v/>
      </c>
      <c r="I150" s="16">
        <f>IF(A150&amp;""="","",COUNTIF($H$5:$H$204,"&gt;"&amp;H150)+1)</f>
        <v/>
      </c>
    </row>
    <row r="151">
      <c r="A151" s="6">
        <f>IF('المنتجات'!A151&amp;""="","",'المنتجات'!A151)</f>
        <v/>
      </c>
      <c r="B151" s="6">
        <f>IF(A151&amp;""="","",'المنتجات'!B151&amp;"")</f>
        <v/>
      </c>
      <c r="C151" s="16">
        <f>IF(A151&amp;""="","",SUMIFS('الطلبات'!$G$5:$G$3004,'الطلبات'!$F$5:$F$3004,A151&amp;"",'الطلبات'!$I$5:$I$3004,"تم التسليم"))</f>
        <v/>
      </c>
      <c r="D151" s="16">
        <f>IF(A151&amp;""="","",SUMIFS('الطلبات'!$G$5:$G$3004,'الطلبات'!$F$5:$F$3004,A151&amp;"",'الطلبات'!$I$5:$I$3004,"مرتجع"))</f>
        <v/>
      </c>
      <c r="E151" s="21">
        <f>IF(A151&amp;""="","",IF(C151+D151=0,"",D151/(C151+D151)))</f>
        <v/>
      </c>
      <c r="F151" s="18">
        <f>IF(A151&amp;""="","",SUMIFS('الطلبات'!$O$5:$O$3004,'الطلبات'!$F$5:$F$3004,A151&amp;"",'الطلبات'!$I$5:$I$3004,"تم التسليم"))</f>
        <v/>
      </c>
      <c r="G151" s="18">
        <f>IF(A151&amp;""="","",-SUMIFS('الطلبات'!$O$5:$O$3004,'الطلبات'!$F$5:$F$3004,A151&amp;"",'الطلبات'!$I$5:$I$3004,"مرتجع"))</f>
        <v/>
      </c>
      <c r="H151" s="18">
        <f>IF(A151&amp;""="","",F151-G151)</f>
        <v/>
      </c>
      <c r="I151" s="16">
        <f>IF(A151&amp;""="","",COUNTIF($H$5:$H$204,"&gt;"&amp;H151)+1)</f>
        <v/>
      </c>
    </row>
    <row r="152">
      <c r="A152" s="6">
        <f>IF('المنتجات'!A152&amp;""="","",'المنتجات'!A152)</f>
        <v/>
      </c>
      <c r="B152" s="6">
        <f>IF(A152&amp;""="","",'المنتجات'!B152&amp;"")</f>
        <v/>
      </c>
      <c r="C152" s="16">
        <f>IF(A152&amp;""="","",SUMIFS('الطلبات'!$G$5:$G$3004,'الطلبات'!$F$5:$F$3004,A152&amp;"",'الطلبات'!$I$5:$I$3004,"تم التسليم"))</f>
        <v/>
      </c>
      <c r="D152" s="16">
        <f>IF(A152&amp;""="","",SUMIFS('الطلبات'!$G$5:$G$3004,'الطلبات'!$F$5:$F$3004,A152&amp;"",'الطلبات'!$I$5:$I$3004,"مرتجع"))</f>
        <v/>
      </c>
      <c r="E152" s="21">
        <f>IF(A152&amp;""="","",IF(C152+D152=0,"",D152/(C152+D152)))</f>
        <v/>
      </c>
      <c r="F152" s="18">
        <f>IF(A152&amp;""="","",SUMIFS('الطلبات'!$O$5:$O$3004,'الطلبات'!$F$5:$F$3004,A152&amp;"",'الطلبات'!$I$5:$I$3004,"تم التسليم"))</f>
        <v/>
      </c>
      <c r="G152" s="18">
        <f>IF(A152&amp;""="","",-SUMIFS('الطلبات'!$O$5:$O$3004,'الطلبات'!$F$5:$F$3004,A152&amp;"",'الطلبات'!$I$5:$I$3004,"مرتجع"))</f>
        <v/>
      </c>
      <c r="H152" s="18">
        <f>IF(A152&amp;""="","",F152-G152)</f>
        <v/>
      </c>
      <c r="I152" s="16">
        <f>IF(A152&amp;""="","",COUNTIF($H$5:$H$204,"&gt;"&amp;H152)+1)</f>
        <v/>
      </c>
    </row>
    <row r="153">
      <c r="A153" s="6">
        <f>IF('المنتجات'!A153&amp;""="","",'المنتجات'!A153)</f>
        <v/>
      </c>
      <c r="B153" s="6">
        <f>IF(A153&amp;""="","",'المنتجات'!B153&amp;"")</f>
        <v/>
      </c>
      <c r="C153" s="16">
        <f>IF(A153&amp;""="","",SUMIFS('الطلبات'!$G$5:$G$3004,'الطلبات'!$F$5:$F$3004,A153&amp;"",'الطلبات'!$I$5:$I$3004,"تم التسليم"))</f>
        <v/>
      </c>
      <c r="D153" s="16">
        <f>IF(A153&amp;""="","",SUMIFS('الطلبات'!$G$5:$G$3004,'الطلبات'!$F$5:$F$3004,A153&amp;"",'الطلبات'!$I$5:$I$3004,"مرتجع"))</f>
        <v/>
      </c>
      <c r="E153" s="21">
        <f>IF(A153&amp;""="","",IF(C153+D153=0,"",D153/(C153+D153)))</f>
        <v/>
      </c>
      <c r="F153" s="18">
        <f>IF(A153&amp;""="","",SUMIFS('الطلبات'!$O$5:$O$3004,'الطلبات'!$F$5:$F$3004,A153&amp;"",'الطلبات'!$I$5:$I$3004,"تم التسليم"))</f>
        <v/>
      </c>
      <c r="G153" s="18">
        <f>IF(A153&amp;""="","",-SUMIFS('الطلبات'!$O$5:$O$3004,'الطلبات'!$F$5:$F$3004,A153&amp;"",'الطلبات'!$I$5:$I$3004,"مرتجع"))</f>
        <v/>
      </c>
      <c r="H153" s="18">
        <f>IF(A153&amp;""="","",F153-G153)</f>
        <v/>
      </c>
      <c r="I153" s="16">
        <f>IF(A153&amp;""="","",COUNTIF($H$5:$H$204,"&gt;"&amp;H153)+1)</f>
        <v/>
      </c>
    </row>
    <row r="154">
      <c r="A154" s="6">
        <f>IF('المنتجات'!A154&amp;""="","",'المنتجات'!A154)</f>
        <v/>
      </c>
      <c r="B154" s="6">
        <f>IF(A154&amp;""="","",'المنتجات'!B154&amp;"")</f>
        <v/>
      </c>
      <c r="C154" s="16">
        <f>IF(A154&amp;""="","",SUMIFS('الطلبات'!$G$5:$G$3004,'الطلبات'!$F$5:$F$3004,A154&amp;"",'الطلبات'!$I$5:$I$3004,"تم التسليم"))</f>
        <v/>
      </c>
      <c r="D154" s="16">
        <f>IF(A154&amp;""="","",SUMIFS('الطلبات'!$G$5:$G$3004,'الطلبات'!$F$5:$F$3004,A154&amp;"",'الطلبات'!$I$5:$I$3004,"مرتجع"))</f>
        <v/>
      </c>
      <c r="E154" s="21">
        <f>IF(A154&amp;""="","",IF(C154+D154=0,"",D154/(C154+D154)))</f>
        <v/>
      </c>
      <c r="F154" s="18">
        <f>IF(A154&amp;""="","",SUMIFS('الطلبات'!$O$5:$O$3004,'الطلبات'!$F$5:$F$3004,A154&amp;"",'الطلبات'!$I$5:$I$3004,"تم التسليم"))</f>
        <v/>
      </c>
      <c r="G154" s="18">
        <f>IF(A154&amp;""="","",-SUMIFS('الطلبات'!$O$5:$O$3004,'الطلبات'!$F$5:$F$3004,A154&amp;"",'الطلبات'!$I$5:$I$3004,"مرتجع"))</f>
        <v/>
      </c>
      <c r="H154" s="18">
        <f>IF(A154&amp;""="","",F154-G154)</f>
        <v/>
      </c>
      <c r="I154" s="16">
        <f>IF(A154&amp;""="","",COUNTIF($H$5:$H$204,"&gt;"&amp;H154)+1)</f>
        <v/>
      </c>
    </row>
    <row r="155">
      <c r="A155" s="6">
        <f>IF('المنتجات'!A155&amp;""="","",'المنتجات'!A155)</f>
        <v/>
      </c>
      <c r="B155" s="6">
        <f>IF(A155&amp;""="","",'المنتجات'!B155&amp;"")</f>
        <v/>
      </c>
      <c r="C155" s="16">
        <f>IF(A155&amp;""="","",SUMIFS('الطلبات'!$G$5:$G$3004,'الطلبات'!$F$5:$F$3004,A155&amp;"",'الطلبات'!$I$5:$I$3004,"تم التسليم"))</f>
        <v/>
      </c>
      <c r="D155" s="16">
        <f>IF(A155&amp;""="","",SUMIFS('الطلبات'!$G$5:$G$3004,'الطلبات'!$F$5:$F$3004,A155&amp;"",'الطلبات'!$I$5:$I$3004,"مرتجع"))</f>
        <v/>
      </c>
      <c r="E155" s="21">
        <f>IF(A155&amp;""="","",IF(C155+D155=0,"",D155/(C155+D155)))</f>
        <v/>
      </c>
      <c r="F155" s="18">
        <f>IF(A155&amp;""="","",SUMIFS('الطلبات'!$O$5:$O$3004,'الطلبات'!$F$5:$F$3004,A155&amp;"",'الطلبات'!$I$5:$I$3004,"تم التسليم"))</f>
        <v/>
      </c>
      <c r="G155" s="18">
        <f>IF(A155&amp;""="","",-SUMIFS('الطلبات'!$O$5:$O$3004,'الطلبات'!$F$5:$F$3004,A155&amp;"",'الطلبات'!$I$5:$I$3004,"مرتجع"))</f>
        <v/>
      </c>
      <c r="H155" s="18">
        <f>IF(A155&amp;""="","",F155-G155)</f>
        <v/>
      </c>
      <c r="I155" s="16">
        <f>IF(A155&amp;""="","",COUNTIF($H$5:$H$204,"&gt;"&amp;H155)+1)</f>
        <v/>
      </c>
    </row>
    <row r="156">
      <c r="A156" s="6">
        <f>IF('المنتجات'!A156&amp;""="","",'المنتجات'!A156)</f>
        <v/>
      </c>
      <c r="B156" s="6">
        <f>IF(A156&amp;""="","",'المنتجات'!B156&amp;"")</f>
        <v/>
      </c>
      <c r="C156" s="16">
        <f>IF(A156&amp;""="","",SUMIFS('الطلبات'!$G$5:$G$3004,'الطلبات'!$F$5:$F$3004,A156&amp;"",'الطلبات'!$I$5:$I$3004,"تم التسليم"))</f>
        <v/>
      </c>
      <c r="D156" s="16">
        <f>IF(A156&amp;""="","",SUMIFS('الطلبات'!$G$5:$G$3004,'الطلبات'!$F$5:$F$3004,A156&amp;"",'الطلبات'!$I$5:$I$3004,"مرتجع"))</f>
        <v/>
      </c>
      <c r="E156" s="21">
        <f>IF(A156&amp;""="","",IF(C156+D156=0,"",D156/(C156+D156)))</f>
        <v/>
      </c>
      <c r="F156" s="18">
        <f>IF(A156&amp;""="","",SUMIFS('الطلبات'!$O$5:$O$3004,'الطلبات'!$F$5:$F$3004,A156&amp;"",'الطلبات'!$I$5:$I$3004,"تم التسليم"))</f>
        <v/>
      </c>
      <c r="G156" s="18">
        <f>IF(A156&amp;""="","",-SUMIFS('الطلبات'!$O$5:$O$3004,'الطلبات'!$F$5:$F$3004,A156&amp;"",'الطلبات'!$I$5:$I$3004,"مرتجع"))</f>
        <v/>
      </c>
      <c r="H156" s="18">
        <f>IF(A156&amp;""="","",F156-G156)</f>
        <v/>
      </c>
      <c r="I156" s="16">
        <f>IF(A156&amp;""="","",COUNTIF($H$5:$H$204,"&gt;"&amp;H156)+1)</f>
        <v/>
      </c>
    </row>
    <row r="157">
      <c r="A157" s="6">
        <f>IF('المنتجات'!A157&amp;""="","",'المنتجات'!A157)</f>
        <v/>
      </c>
      <c r="B157" s="6">
        <f>IF(A157&amp;""="","",'المنتجات'!B157&amp;"")</f>
        <v/>
      </c>
      <c r="C157" s="16">
        <f>IF(A157&amp;""="","",SUMIFS('الطلبات'!$G$5:$G$3004,'الطلبات'!$F$5:$F$3004,A157&amp;"",'الطلبات'!$I$5:$I$3004,"تم التسليم"))</f>
        <v/>
      </c>
      <c r="D157" s="16">
        <f>IF(A157&amp;""="","",SUMIFS('الطلبات'!$G$5:$G$3004,'الطلبات'!$F$5:$F$3004,A157&amp;"",'الطلبات'!$I$5:$I$3004,"مرتجع"))</f>
        <v/>
      </c>
      <c r="E157" s="21">
        <f>IF(A157&amp;""="","",IF(C157+D157=0,"",D157/(C157+D157)))</f>
        <v/>
      </c>
      <c r="F157" s="18">
        <f>IF(A157&amp;""="","",SUMIFS('الطلبات'!$O$5:$O$3004,'الطلبات'!$F$5:$F$3004,A157&amp;"",'الطلبات'!$I$5:$I$3004,"تم التسليم"))</f>
        <v/>
      </c>
      <c r="G157" s="18">
        <f>IF(A157&amp;""="","",-SUMIFS('الطلبات'!$O$5:$O$3004,'الطلبات'!$F$5:$F$3004,A157&amp;"",'الطلبات'!$I$5:$I$3004,"مرتجع"))</f>
        <v/>
      </c>
      <c r="H157" s="18">
        <f>IF(A157&amp;""="","",F157-G157)</f>
        <v/>
      </c>
      <c r="I157" s="16">
        <f>IF(A157&amp;""="","",COUNTIF($H$5:$H$204,"&gt;"&amp;H157)+1)</f>
        <v/>
      </c>
    </row>
    <row r="158">
      <c r="A158" s="6">
        <f>IF('المنتجات'!A158&amp;""="","",'المنتجات'!A158)</f>
        <v/>
      </c>
      <c r="B158" s="6">
        <f>IF(A158&amp;""="","",'المنتجات'!B158&amp;"")</f>
        <v/>
      </c>
      <c r="C158" s="16">
        <f>IF(A158&amp;""="","",SUMIFS('الطلبات'!$G$5:$G$3004,'الطلبات'!$F$5:$F$3004,A158&amp;"",'الطلبات'!$I$5:$I$3004,"تم التسليم"))</f>
        <v/>
      </c>
      <c r="D158" s="16">
        <f>IF(A158&amp;""="","",SUMIFS('الطلبات'!$G$5:$G$3004,'الطلبات'!$F$5:$F$3004,A158&amp;"",'الطلبات'!$I$5:$I$3004,"مرتجع"))</f>
        <v/>
      </c>
      <c r="E158" s="21">
        <f>IF(A158&amp;""="","",IF(C158+D158=0,"",D158/(C158+D158)))</f>
        <v/>
      </c>
      <c r="F158" s="18">
        <f>IF(A158&amp;""="","",SUMIFS('الطلبات'!$O$5:$O$3004,'الطلبات'!$F$5:$F$3004,A158&amp;"",'الطلبات'!$I$5:$I$3004,"تم التسليم"))</f>
        <v/>
      </c>
      <c r="G158" s="18">
        <f>IF(A158&amp;""="","",-SUMIFS('الطلبات'!$O$5:$O$3004,'الطلبات'!$F$5:$F$3004,A158&amp;"",'الطلبات'!$I$5:$I$3004,"مرتجع"))</f>
        <v/>
      </c>
      <c r="H158" s="18">
        <f>IF(A158&amp;""="","",F158-G158)</f>
        <v/>
      </c>
      <c r="I158" s="16">
        <f>IF(A158&amp;""="","",COUNTIF($H$5:$H$204,"&gt;"&amp;H158)+1)</f>
        <v/>
      </c>
    </row>
    <row r="159">
      <c r="A159" s="6">
        <f>IF('المنتجات'!A159&amp;""="","",'المنتجات'!A159)</f>
        <v/>
      </c>
      <c r="B159" s="6">
        <f>IF(A159&amp;""="","",'المنتجات'!B159&amp;"")</f>
        <v/>
      </c>
      <c r="C159" s="16">
        <f>IF(A159&amp;""="","",SUMIFS('الطلبات'!$G$5:$G$3004,'الطلبات'!$F$5:$F$3004,A159&amp;"",'الطلبات'!$I$5:$I$3004,"تم التسليم"))</f>
        <v/>
      </c>
      <c r="D159" s="16">
        <f>IF(A159&amp;""="","",SUMIFS('الطلبات'!$G$5:$G$3004,'الطلبات'!$F$5:$F$3004,A159&amp;"",'الطلبات'!$I$5:$I$3004,"مرتجع"))</f>
        <v/>
      </c>
      <c r="E159" s="21">
        <f>IF(A159&amp;""="","",IF(C159+D159=0,"",D159/(C159+D159)))</f>
        <v/>
      </c>
      <c r="F159" s="18">
        <f>IF(A159&amp;""="","",SUMIFS('الطلبات'!$O$5:$O$3004,'الطلبات'!$F$5:$F$3004,A159&amp;"",'الطلبات'!$I$5:$I$3004,"تم التسليم"))</f>
        <v/>
      </c>
      <c r="G159" s="18">
        <f>IF(A159&amp;""="","",-SUMIFS('الطلبات'!$O$5:$O$3004,'الطلبات'!$F$5:$F$3004,A159&amp;"",'الطلبات'!$I$5:$I$3004,"مرتجع"))</f>
        <v/>
      </c>
      <c r="H159" s="18">
        <f>IF(A159&amp;""="","",F159-G159)</f>
        <v/>
      </c>
      <c r="I159" s="16">
        <f>IF(A159&amp;""="","",COUNTIF($H$5:$H$204,"&gt;"&amp;H159)+1)</f>
        <v/>
      </c>
    </row>
    <row r="160">
      <c r="A160" s="6">
        <f>IF('المنتجات'!A160&amp;""="","",'المنتجات'!A160)</f>
        <v/>
      </c>
      <c r="B160" s="6">
        <f>IF(A160&amp;""="","",'المنتجات'!B160&amp;"")</f>
        <v/>
      </c>
      <c r="C160" s="16">
        <f>IF(A160&amp;""="","",SUMIFS('الطلبات'!$G$5:$G$3004,'الطلبات'!$F$5:$F$3004,A160&amp;"",'الطلبات'!$I$5:$I$3004,"تم التسليم"))</f>
        <v/>
      </c>
      <c r="D160" s="16">
        <f>IF(A160&amp;""="","",SUMIFS('الطلبات'!$G$5:$G$3004,'الطلبات'!$F$5:$F$3004,A160&amp;"",'الطلبات'!$I$5:$I$3004,"مرتجع"))</f>
        <v/>
      </c>
      <c r="E160" s="21">
        <f>IF(A160&amp;""="","",IF(C160+D160=0,"",D160/(C160+D160)))</f>
        <v/>
      </c>
      <c r="F160" s="18">
        <f>IF(A160&amp;""="","",SUMIFS('الطلبات'!$O$5:$O$3004,'الطلبات'!$F$5:$F$3004,A160&amp;"",'الطلبات'!$I$5:$I$3004,"تم التسليم"))</f>
        <v/>
      </c>
      <c r="G160" s="18">
        <f>IF(A160&amp;""="","",-SUMIFS('الطلبات'!$O$5:$O$3004,'الطلبات'!$F$5:$F$3004,A160&amp;"",'الطلبات'!$I$5:$I$3004,"مرتجع"))</f>
        <v/>
      </c>
      <c r="H160" s="18">
        <f>IF(A160&amp;""="","",F160-G160)</f>
        <v/>
      </c>
      <c r="I160" s="16">
        <f>IF(A160&amp;""="","",COUNTIF($H$5:$H$204,"&gt;"&amp;H160)+1)</f>
        <v/>
      </c>
    </row>
    <row r="161">
      <c r="A161" s="6">
        <f>IF('المنتجات'!A161&amp;""="","",'المنتجات'!A161)</f>
        <v/>
      </c>
      <c r="B161" s="6">
        <f>IF(A161&amp;""="","",'المنتجات'!B161&amp;"")</f>
        <v/>
      </c>
      <c r="C161" s="16">
        <f>IF(A161&amp;""="","",SUMIFS('الطلبات'!$G$5:$G$3004,'الطلبات'!$F$5:$F$3004,A161&amp;"",'الطلبات'!$I$5:$I$3004,"تم التسليم"))</f>
        <v/>
      </c>
      <c r="D161" s="16">
        <f>IF(A161&amp;""="","",SUMIFS('الطلبات'!$G$5:$G$3004,'الطلبات'!$F$5:$F$3004,A161&amp;"",'الطلبات'!$I$5:$I$3004,"مرتجع"))</f>
        <v/>
      </c>
      <c r="E161" s="21">
        <f>IF(A161&amp;""="","",IF(C161+D161=0,"",D161/(C161+D161)))</f>
        <v/>
      </c>
      <c r="F161" s="18">
        <f>IF(A161&amp;""="","",SUMIFS('الطلبات'!$O$5:$O$3004,'الطلبات'!$F$5:$F$3004,A161&amp;"",'الطلبات'!$I$5:$I$3004,"تم التسليم"))</f>
        <v/>
      </c>
      <c r="G161" s="18">
        <f>IF(A161&amp;""="","",-SUMIFS('الطلبات'!$O$5:$O$3004,'الطلبات'!$F$5:$F$3004,A161&amp;"",'الطلبات'!$I$5:$I$3004,"مرتجع"))</f>
        <v/>
      </c>
      <c r="H161" s="18">
        <f>IF(A161&amp;""="","",F161-G161)</f>
        <v/>
      </c>
      <c r="I161" s="16">
        <f>IF(A161&amp;""="","",COUNTIF($H$5:$H$204,"&gt;"&amp;H161)+1)</f>
        <v/>
      </c>
    </row>
    <row r="162">
      <c r="A162" s="6">
        <f>IF('المنتجات'!A162&amp;""="","",'المنتجات'!A162)</f>
        <v/>
      </c>
      <c r="B162" s="6">
        <f>IF(A162&amp;""="","",'المنتجات'!B162&amp;"")</f>
        <v/>
      </c>
      <c r="C162" s="16">
        <f>IF(A162&amp;""="","",SUMIFS('الطلبات'!$G$5:$G$3004,'الطلبات'!$F$5:$F$3004,A162&amp;"",'الطلبات'!$I$5:$I$3004,"تم التسليم"))</f>
        <v/>
      </c>
      <c r="D162" s="16">
        <f>IF(A162&amp;""="","",SUMIFS('الطلبات'!$G$5:$G$3004,'الطلبات'!$F$5:$F$3004,A162&amp;"",'الطلبات'!$I$5:$I$3004,"مرتجع"))</f>
        <v/>
      </c>
      <c r="E162" s="21">
        <f>IF(A162&amp;""="","",IF(C162+D162=0,"",D162/(C162+D162)))</f>
        <v/>
      </c>
      <c r="F162" s="18">
        <f>IF(A162&amp;""="","",SUMIFS('الطلبات'!$O$5:$O$3004,'الطلبات'!$F$5:$F$3004,A162&amp;"",'الطلبات'!$I$5:$I$3004,"تم التسليم"))</f>
        <v/>
      </c>
      <c r="G162" s="18">
        <f>IF(A162&amp;""="","",-SUMIFS('الطلبات'!$O$5:$O$3004,'الطلبات'!$F$5:$F$3004,A162&amp;"",'الطلبات'!$I$5:$I$3004,"مرتجع"))</f>
        <v/>
      </c>
      <c r="H162" s="18">
        <f>IF(A162&amp;""="","",F162-G162)</f>
        <v/>
      </c>
      <c r="I162" s="16">
        <f>IF(A162&amp;""="","",COUNTIF($H$5:$H$204,"&gt;"&amp;H162)+1)</f>
        <v/>
      </c>
    </row>
    <row r="163">
      <c r="A163" s="6">
        <f>IF('المنتجات'!A163&amp;""="","",'المنتجات'!A163)</f>
        <v/>
      </c>
      <c r="B163" s="6">
        <f>IF(A163&amp;""="","",'المنتجات'!B163&amp;"")</f>
        <v/>
      </c>
      <c r="C163" s="16">
        <f>IF(A163&amp;""="","",SUMIFS('الطلبات'!$G$5:$G$3004,'الطلبات'!$F$5:$F$3004,A163&amp;"",'الطلبات'!$I$5:$I$3004,"تم التسليم"))</f>
        <v/>
      </c>
      <c r="D163" s="16">
        <f>IF(A163&amp;""="","",SUMIFS('الطلبات'!$G$5:$G$3004,'الطلبات'!$F$5:$F$3004,A163&amp;"",'الطلبات'!$I$5:$I$3004,"مرتجع"))</f>
        <v/>
      </c>
      <c r="E163" s="21">
        <f>IF(A163&amp;""="","",IF(C163+D163=0,"",D163/(C163+D163)))</f>
        <v/>
      </c>
      <c r="F163" s="18">
        <f>IF(A163&amp;""="","",SUMIFS('الطلبات'!$O$5:$O$3004,'الطلبات'!$F$5:$F$3004,A163&amp;"",'الطلبات'!$I$5:$I$3004,"تم التسليم"))</f>
        <v/>
      </c>
      <c r="G163" s="18">
        <f>IF(A163&amp;""="","",-SUMIFS('الطلبات'!$O$5:$O$3004,'الطلبات'!$F$5:$F$3004,A163&amp;"",'الطلبات'!$I$5:$I$3004,"مرتجع"))</f>
        <v/>
      </c>
      <c r="H163" s="18">
        <f>IF(A163&amp;""="","",F163-G163)</f>
        <v/>
      </c>
      <c r="I163" s="16">
        <f>IF(A163&amp;""="","",COUNTIF($H$5:$H$204,"&gt;"&amp;H163)+1)</f>
        <v/>
      </c>
    </row>
    <row r="164">
      <c r="A164" s="6">
        <f>IF('المنتجات'!A164&amp;""="","",'المنتجات'!A164)</f>
        <v/>
      </c>
      <c r="B164" s="6">
        <f>IF(A164&amp;""="","",'المنتجات'!B164&amp;"")</f>
        <v/>
      </c>
      <c r="C164" s="16">
        <f>IF(A164&amp;""="","",SUMIFS('الطلبات'!$G$5:$G$3004,'الطلبات'!$F$5:$F$3004,A164&amp;"",'الطلبات'!$I$5:$I$3004,"تم التسليم"))</f>
        <v/>
      </c>
      <c r="D164" s="16">
        <f>IF(A164&amp;""="","",SUMIFS('الطلبات'!$G$5:$G$3004,'الطلبات'!$F$5:$F$3004,A164&amp;"",'الطلبات'!$I$5:$I$3004,"مرتجع"))</f>
        <v/>
      </c>
      <c r="E164" s="21">
        <f>IF(A164&amp;""="","",IF(C164+D164=0,"",D164/(C164+D164)))</f>
        <v/>
      </c>
      <c r="F164" s="18">
        <f>IF(A164&amp;""="","",SUMIFS('الطلبات'!$O$5:$O$3004,'الطلبات'!$F$5:$F$3004,A164&amp;"",'الطلبات'!$I$5:$I$3004,"تم التسليم"))</f>
        <v/>
      </c>
      <c r="G164" s="18">
        <f>IF(A164&amp;""="","",-SUMIFS('الطلبات'!$O$5:$O$3004,'الطلبات'!$F$5:$F$3004,A164&amp;"",'الطلبات'!$I$5:$I$3004,"مرتجع"))</f>
        <v/>
      </c>
      <c r="H164" s="18">
        <f>IF(A164&amp;""="","",F164-G164)</f>
        <v/>
      </c>
      <c r="I164" s="16">
        <f>IF(A164&amp;""="","",COUNTIF($H$5:$H$204,"&gt;"&amp;H164)+1)</f>
        <v/>
      </c>
    </row>
    <row r="165">
      <c r="A165" s="6">
        <f>IF('المنتجات'!A165&amp;""="","",'المنتجات'!A165)</f>
        <v/>
      </c>
      <c r="B165" s="6">
        <f>IF(A165&amp;""="","",'المنتجات'!B165&amp;"")</f>
        <v/>
      </c>
      <c r="C165" s="16">
        <f>IF(A165&amp;""="","",SUMIFS('الطلبات'!$G$5:$G$3004,'الطلبات'!$F$5:$F$3004,A165&amp;"",'الطلبات'!$I$5:$I$3004,"تم التسليم"))</f>
        <v/>
      </c>
      <c r="D165" s="16">
        <f>IF(A165&amp;""="","",SUMIFS('الطلبات'!$G$5:$G$3004,'الطلبات'!$F$5:$F$3004,A165&amp;"",'الطلبات'!$I$5:$I$3004,"مرتجع"))</f>
        <v/>
      </c>
      <c r="E165" s="21">
        <f>IF(A165&amp;""="","",IF(C165+D165=0,"",D165/(C165+D165)))</f>
        <v/>
      </c>
      <c r="F165" s="18">
        <f>IF(A165&amp;""="","",SUMIFS('الطلبات'!$O$5:$O$3004,'الطلبات'!$F$5:$F$3004,A165&amp;"",'الطلبات'!$I$5:$I$3004,"تم التسليم"))</f>
        <v/>
      </c>
      <c r="G165" s="18">
        <f>IF(A165&amp;""="","",-SUMIFS('الطلبات'!$O$5:$O$3004,'الطلبات'!$F$5:$F$3004,A165&amp;"",'الطلبات'!$I$5:$I$3004,"مرتجع"))</f>
        <v/>
      </c>
      <c r="H165" s="18">
        <f>IF(A165&amp;""="","",F165-G165)</f>
        <v/>
      </c>
      <c r="I165" s="16">
        <f>IF(A165&amp;""="","",COUNTIF($H$5:$H$204,"&gt;"&amp;H165)+1)</f>
        <v/>
      </c>
    </row>
    <row r="166">
      <c r="A166" s="6">
        <f>IF('المنتجات'!A166&amp;""="","",'المنتجات'!A166)</f>
        <v/>
      </c>
      <c r="B166" s="6">
        <f>IF(A166&amp;""="","",'المنتجات'!B166&amp;"")</f>
        <v/>
      </c>
      <c r="C166" s="16">
        <f>IF(A166&amp;""="","",SUMIFS('الطلبات'!$G$5:$G$3004,'الطلبات'!$F$5:$F$3004,A166&amp;"",'الطلبات'!$I$5:$I$3004,"تم التسليم"))</f>
        <v/>
      </c>
      <c r="D166" s="16">
        <f>IF(A166&amp;""="","",SUMIFS('الطلبات'!$G$5:$G$3004,'الطلبات'!$F$5:$F$3004,A166&amp;"",'الطلبات'!$I$5:$I$3004,"مرتجع"))</f>
        <v/>
      </c>
      <c r="E166" s="21">
        <f>IF(A166&amp;""="","",IF(C166+D166=0,"",D166/(C166+D166)))</f>
        <v/>
      </c>
      <c r="F166" s="18">
        <f>IF(A166&amp;""="","",SUMIFS('الطلبات'!$O$5:$O$3004,'الطلبات'!$F$5:$F$3004,A166&amp;"",'الطلبات'!$I$5:$I$3004,"تم التسليم"))</f>
        <v/>
      </c>
      <c r="G166" s="18">
        <f>IF(A166&amp;""="","",-SUMIFS('الطلبات'!$O$5:$O$3004,'الطلبات'!$F$5:$F$3004,A166&amp;"",'الطلبات'!$I$5:$I$3004,"مرتجع"))</f>
        <v/>
      </c>
      <c r="H166" s="18">
        <f>IF(A166&amp;""="","",F166-G166)</f>
        <v/>
      </c>
      <c r="I166" s="16">
        <f>IF(A166&amp;""="","",COUNTIF($H$5:$H$204,"&gt;"&amp;H166)+1)</f>
        <v/>
      </c>
    </row>
    <row r="167">
      <c r="A167" s="6">
        <f>IF('المنتجات'!A167&amp;""="","",'المنتجات'!A167)</f>
        <v/>
      </c>
      <c r="B167" s="6">
        <f>IF(A167&amp;""="","",'المنتجات'!B167&amp;"")</f>
        <v/>
      </c>
      <c r="C167" s="16">
        <f>IF(A167&amp;""="","",SUMIFS('الطلبات'!$G$5:$G$3004,'الطلبات'!$F$5:$F$3004,A167&amp;"",'الطلبات'!$I$5:$I$3004,"تم التسليم"))</f>
        <v/>
      </c>
      <c r="D167" s="16">
        <f>IF(A167&amp;""="","",SUMIFS('الطلبات'!$G$5:$G$3004,'الطلبات'!$F$5:$F$3004,A167&amp;"",'الطلبات'!$I$5:$I$3004,"مرتجع"))</f>
        <v/>
      </c>
      <c r="E167" s="21">
        <f>IF(A167&amp;""="","",IF(C167+D167=0,"",D167/(C167+D167)))</f>
        <v/>
      </c>
      <c r="F167" s="18">
        <f>IF(A167&amp;""="","",SUMIFS('الطلبات'!$O$5:$O$3004,'الطلبات'!$F$5:$F$3004,A167&amp;"",'الطلبات'!$I$5:$I$3004,"تم التسليم"))</f>
        <v/>
      </c>
      <c r="G167" s="18">
        <f>IF(A167&amp;""="","",-SUMIFS('الطلبات'!$O$5:$O$3004,'الطلبات'!$F$5:$F$3004,A167&amp;"",'الطلبات'!$I$5:$I$3004,"مرتجع"))</f>
        <v/>
      </c>
      <c r="H167" s="18">
        <f>IF(A167&amp;""="","",F167-G167)</f>
        <v/>
      </c>
      <c r="I167" s="16">
        <f>IF(A167&amp;""="","",COUNTIF($H$5:$H$204,"&gt;"&amp;H167)+1)</f>
        <v/>
      </c>
    </row>
    <row r="168">
      <c r="A168" s="6">
        <f>IF('المنتجات'!A168&amp;""="","",'المنتجات'!A168)</f>
        <v/>
      </c>
      <c r="B168" s="6">
        <f>IF(A168&amp;""="","",'المنتجات'!B168&amp;"")</f>
        <v/>
      </c>
      <c r="C168" s="16">
        <f>IF(A168&amp;""="","",SUMIFS('الطلبات'!$G$5:$G$3004,'الطلبات'!$F$5:$F$3004,A168&amp;"",'الطلبات'!$I$5:$I$3004,"تم التسليم"))</f>
        <v/>
      </c>
      <c r="D168" s="16">
        <f>IF(A168&amp;""="","",SUMIFS('الطلبات'!$G$5:$G$3004,'الطلبات'!$F$5:$F$3004,A168&amp;"",'الطلبات'!$I$5:$I$3004,"مرتجع"))</f>
        <v/>
      </c>
      <c r="E168" s="21">
        <f>IF(A168&amp;""="","",IF(C168+D168=0,"",D168/(C168+D168)))</f>
        <v/>
      </c>
      <c r="F168" s="18">
        <f>IF(A168&amp;""="","",SUMIFS('الطلبات'!$O$5:$O$3004,'الطلبات'!$F$5:$F$3004,A168&amp;"",'الطلبات'!$I$5:$I$3004,"تم التسليم"))</f>
        <v/>
      </c>
      <c r="G168" s="18">
        <f>IF(A168&amp;""="","",-SUMIFS('الطلبات'!$O$5:$O$3004,'الطلبات'!$F$5:$F$3004,A168&amp;"",'الطلبات'!$I$5:$I$3004,"مرتجع"))</f>
        <v/>
      </c>
      <c r="H168" s="18">
        <f>IF(A168&amp;""="","",F168-G168)</f>
        <v/>
      </c>
      <c r="I168" s="16">
        <f>IF(A168&amp;""="","",COUNTIF($H$5:$H$204,"&gt;"&amp;H168)+1)</f>
        <v/>
      </c>
    </row>
    <row r="169">
      <c r="A169" s="6">
        <f>IF('المنتجات'!A169&amp;""="","",'المنتجات'!A169)</f>
        <v/>
      </c>
      <c r="B169" s="6">
        <f>IF(A169&amp;""="","",'المنتجات'!B169&amp;"")</f>
        <v/>
      </c>
      <c r="C169" s="16">
        <f>IF(A169&amp;""="","",SUMIFS('الطلبات'!$G$5:$G$3004,'الطلبات'!$F$5:$F$3004,A169&amp;"",'الطلبات'!$I$5:$I$3004,"تم التسليم"))</f>
        <v/>
      </c>
      <c r="D169" s="16">
        <f>IF(A169&amp;""="","",SUMIFS('الطلبات'!$G$5:$G$3004,'الطلبات'!$F$5:$F$3004,A169&amp;"",'الطلبات'!$I$5:$I$3004,"مرتجع"))</f>
        <v/>
      </c>
      <c r="E169" s="21">
        <f>IF(A169&amp;""="","",IF(C169+D169=0,"",D169/(C169+D169)))</f>
        <v/>
      </c>
      <c r="F169" s="18">
        <f>IF(A169&amp;""="","",SUMIFS('الطلبات'!$O$5:$O$3004,'الطلبات'!$F$5:$F$3004,A169&amp;"",'الطلبات'!$I$5:$I$3004,"تم التسليم"))</f>
        <v/>
      </c>
      <c r="G169" s="18">
        <f>IF(A169&amp;""="","",-SUMIFS('الطلبات'!$O$5:$O$3004,'الطلبات'!$F$5:$F$3004,A169&amp;"",'الطلبات'!$I$5:$I$3004,"مرتجع"))</f>
        <v/>
      </c>
      <c r="H169" s="18">
        <f>IF(A169&amp;""="","",F169-G169)</f>
        <v/>
      </c>
      <c r="I169" s="16">
        <f>IF(A169&amp;""="","",COUNTIF($H$5:$H$204,"&gt;"&amp;H169)+1)</f>
        <v/>
      </c>
    </row>
    <row r="170">
      <c r="A170" s="6">
        <f>IF('المنتجات'!A170&amp;""="","",'المنتجات'!A170)</f>
        <v/>
      </c>
      <c r="B170" s="6">
        <f>IF(A170&amp;""="","",'المنتجات'!B170&amp;"")</f>
        <v/>
      </c>
      <c r="C170" s="16">
        <f>IF(A170&amp;""="","",SUMIFS('الطلبات'!$G$5:$G$3004,'الطلبات'!$F$5:$F$3004,A170&amp;"",'الطلبات'!$I$5:$I$3004,"تم التسليم"))</f>
        <v/>
      </c>
      <c r="D170" s="16">
        <f>IF(A170&amp;""="","",SUMIFS('الطلبات'!$G$5:$G$3004,'الطلبات'!$F$5:$F$3004,A170&amp;"",'الطلبات'!$I$5:$I$3004,"مرتجع"))</f>
        <v/>
      </c>
      <c r="E170" s="21">
        <f>IF(A170&amp;""="","",IF(C170+D170=0,"",D170/(C170+D170)))</f>
        <v/>
      </c>
      <c r="F170" s="18">
        <f>IF(A170&amp;""="","",SUMIFS('الطلبات'!$O$5:$O$3004,'الطلبات'!$F$5:$F$3004,A170&amp;"",'الطلبات'!$I$5:$I$3004,"تم التسليم"))</f>
        <v/>
      </c>
      <c r="G170" s="18">
        <f>IF(A170&amp;""="","",-SUMIFS('الطلبات'!$O$5:$O$3004,'الطلبات'!$F$5:$F$3004,A170&amp;"",'الطلبات'!$I$5:$I$3004,"مرتجع"))</f>
        <v/>
      </c>
      <c r="H170" s="18">
        <f>IF(A170&amp;""="","",F170-G170)</f>
        <v/>
      </c>
      <c r="I170" s="16">
        <f>IF(A170&amp;""="","",COUNTIF($H$5:$H$204,"&gt;"&amp;H170)+1)</f>
        <v/>
      </c>
    </row>
    <row r="171">
      <c r="A171" s="6">
        <f>IF('المنتجات'!A171&amp;""="","",'المنتجات'!A171)</f>
        <v/>
      </c>
      <c r="B171" s="6">
        <f>IF(A171&amp;""="","",'المنتجات'!B171&amp;"")</f>
        <v/>
      </c>
      <c r="C171" s="16">
        <f>IF(A171&amp;""="","",SUMIFS('الطلبات'!$G$5:$G$3004,'الطلبات'!$F$5:$F$3004,A171&amp;"",'الطلبات'!$I$5:$I$3004,"تم التسليم"))</f>
        <v/>
      </c>
      <c r="D171" s="16">
        <f>IF(A171&amp;""="","",SUMIFS('الطلبات'!$G$5:$G$3004,'الطلبات'!$F$5:$F$3004,A171&amp;"",'الطلبات'!$I$5:$I$3004,"مرتجع"))</f>
        <v/>
      </c>
      <c r="E171" s="21">
        <f>IF(A171&amp;""="","",IF(C171+D171=0,"",D171/(C171+D171)))</f>
        <v/>
      </c>
      <c r="F171" s="18">
        <f>IF(A171&amp;""="","",SUMIFS('الطلبات'!$O$5:$O$3004,'الطلبات'!$F$5:$F$3004,A171&amp;"",'الطلبات'!$I$5:$I$3004,"تم التسليم"))</f>
        <v/>
      </c>
      <c r="G171" s="18">
        <f>IF(A171&amp;""="","",-SUMIFS('الطلبات'!$O$5:$O$3004,'الطلبات'!$F$5:$F$3004,A171&amp;"",'الطلبات'!$I$5:$I$3004,"مرتجع"))</f>
        <v/>
      </c>
      <c r="H171" s="18">
        <f>IF(A171&amp;""="","",F171-G171)</f>
        <v/>
      </c>
      <c r="I171" s="16">
        <f>IF(A171&amp;""="","",COUNTIF($H$5:$H$204,"&gt;"&amp;H171)+1)</f>
        <v/>
      </c>
    </row>
    <row r="172">
      <c r="A172" s="6">
        <f>IF('المنتجات'!A172&amp;""="","",'المنتجات'!A172)</f>
        <v/>
      </c>
      <c r="B172" s="6">
        <f>IF(A172&amp;""="","",'المنتجات'!B172&amp;"")</f>
        <v/>
      </c>
      <c r="C172" s="16">
        <f>IF(A172&amp;""="","",SUMIFS('الطلبات'!$G$5:$G$3004,'الطلبات'!$F$5:$F$3004,A172&amp;"",'الطلبات'!$I$5:$I$3004,"تم التسليم"))</f>
        <v/>
      </c>
      <c r="D172" s="16">
        <f>IF(A172&amp;""="","",SUMIFS('الطلبات'!$G$5:$G$3004,'الطلبات'!$F$5:$F$3004,A172&amp;"",'الطلبات'!$I$5:$I$3004,"مرتجع"))</f>
        <v/>
      </c>
      <c r="E172" s="21">
        <f>IF(A172&amp;""="","",IF(C172+D172=0,"",D172/(C172+D172)))</f>
        <v/>
      </c>
      <c r="F172" s="18">
        <f>IF(A172&amp;""="","",SUMIFS('الطلبات'!$O$5:$O$3004,'الطلبات'!$F$5:$F$3004,A172&amp;"",'الطلبات'!$I$5:$I$3004,"تم التسليم"))</f>
        <v/>
      </c>
      <c r="G172" s="18">
        <f>IF(A172&amp;""="","",-SUMIFS('الطلبات'!$O$5:$O$3004,'الطلبات'!$F$5:$F$3004,A172&amp;"",'الطلبات'!$I$5:$I$3004,"مرتجع"))</f>
        <v/>
      </c>
      <c r="H172" s="18">
        <f>IF(A172&amp;""="","",F172-G172)</f>
        <v/>
      </c>
      <c r="I172" s="16">
        <f>IF(A172&amp;""="","",COUNTIF($H$5:$H$204,"&gt;"&amp;H172)+1)</f>
        <v/>
      </c>
    </row>
    <row r="173">
      <c r="A173" s="6">
        <f>IF('المنتجات'!A173&amp;""="","",'المنتجات'!A173)</f>
        <v/>
      </c>
      <c r="B173" s="6">
        <f>IF(A173&amp;""="","",'المنتجات'!B173&amp;"")</f>
        <v/>
      </c>
      <c r="C173" s="16">
        <f>IF(A173&amp;""="","",SUMIFS('الطلبات'!$G$5:$G$3004,'الطلبات'!$F$5:$F$3004,A173&amp;"",'الطلبات'!$I$5:$I$3004,"تم التسليم"))</f>
        <v/>
      </c>
      <c r="D173" s="16">
        <f>IF(A173&amp;""="","",SUMIFS('الطلبات'!$G$5:$G$3004,'الطلبات'!$F$5:$F$3004,A173&amp;"",'الطلبات'!$I$5:$I$3004,"مرتجع"))</f>
        <v/>
      </c>
      <c r="E173" s="21">
        <f>IF(A173&amp;""="","",IF(C173+D173=0,"",D173/(C173+D173)))</f>
        <v/>
      </c>
      <c r="F173" s="18">
        <f>IF(A173&amp;""="","",SUMIFS('الطلبات'!$O$5:$O$3004,'الطلبات'!$F$5:$F$3004,A173&amp;"",'الطلبات'!$I$5:$I$3004,"تم التسليم"))</f>
        <v/>
      </c>
      <c r="G173" s="18">
        <f>IF(A173&amp;""="","",-SUMIFS('الطلبات'!$O$5:$O$3004,'الطلبات'!$F$5:$F$3004,A173&amp;"",'الطلبات'!$I$5:$I$3004,"مرتجع"))</f>
        <v/>
      </c>
      <c r="H173" s="18">
        <f>IF(A173&amp;""="","",F173-G173)</f>
        <v/>
      </c>
      <c r="I173" s="16">
        <f>IF(A173&amp;""="","",COUNTIF($H$5:$H$204,"&gt;"&amp;H173)+1)</f>
        <v/>
      </c>
    </row>
    <row r="174">
      <c r="A174" s="6">
        <f>IF('المنتجات'!A174&amp;""="","",'المنتجات'!A174)</f>
        <v/>
      </c>
      <c r="B174" s="6">
        <f>IF(A174&amp;""="","",'المنتجات'!B174&amp;"")</f>
        <v/>
      </c>
      <c r="C174" s="16">
        <f>IF(A174&amp;""="","",SUMIFS('الطلبات'!$G$5:$G$3004,'الطلبات'!$F$5:$F$3004,A174&amp;"",'الطلبات'!$I$5:$I$3004,"تم التسليم"))</f>
        <v/>
      </c>
      <c r="D174" s="16">
        <f>IF(A174&amp;""="","",SUMIFS('الطلبات'!$G$5:$G$3004,'الطلبات'!$F$5:$F$3004,A174&amp;"",'الطلبات'!$I$5:$I$3004,"مرتجع"))</f>
        <v/>
      </c>
      <c r="E174" s="21">
        <f>IF(A174&amp;""="","",IF(C174+D174=0,"",D174/(C174+D174)))</f>
        <v/>
      </c>
      <c r="F174" s="18">
        <f>IF(A174&amp;""="","",SUMIFS('الطلبات'!$O$5:$O$3004,'الطلبات'!$F$5:$F$3004,A174&amp;"",'الطلبات'!$I$5:$I$3004,"تم التسليم"))</f>
        <v/>
      </c>
      <c r="G174" s="18">
        <f>IF(A174&amp;""="","",-SUMIFS('الطلبات'!$O$5:$O$3004,'الطلبات'!$F$5:$F$3004,A174&amp;"",'الطلبات'!$I$5:$I$3004,"مرتجع"))</f>
        <v/>
      </c>
      <c r="H174" s="18">
        <f>IF(A174&amp;""="","",F174-G174)</f>
        <v/>
      </c>
      <c r="I174" s="16">
        <f>IF(A174&amp;""="","",COUNTIF($H$5:$H$204,"&gt;"&amp;H174)+1)</f>
        <v/>
      </c>
    </row>
    <row r="175">
      <c r="A175" s="6">
        <f>IF('المنتجات'!A175&amp;""="","",'المنتجات'!A175)</f>
        <v/>
      </c>
      <c r="B175" s="6">
        <f>IF(A175&amp;""="","",'المنتجات'!B175&amp;"")</f>
        <v/>
      </c>
      <c r="C175" s="16">
        <f>IF(A175&amp;""="","",SUMIFS('الطلبات'!$G$5:$G$3004,'الطلبات'!$F$5:$F$3004,A175&amp;"",'الطلبات'!$I$5:$I$3004,"تم التسليم"))</f>
        <v/>
      </c>
      <c r="D175" s="16">
        <f>IF(A175&amp;""="","",SUMIFS('الطلبات'!$G$5:$G$3004,'الطلبات'!$F$5:$F$3004,A175&amp;"",'الطلبات'!$I$5:$I$3004,"مرتجع"))</f>
        <v/>
      </c>
      <c r="E175" s="21">
        <f>IF(A175&amp;""="","",IF(C175+D175=0,"",D175/(C175+D175)))</f>
        <v/>
      </c>
      <c r="F175" s="18">
        <f>IF(A175&amp;""="","",SUMIFS('الطلبات'!$O$5:$O$3004,'الطلبات'!$F$5:$F$3004,A175&amp;"",'الطلبات'!$I$5:$I$3004,"تم التسليم"))</f>
        <v/>
      </c>
      <c r="G175" s="18">
        <f>IF(A175&amp;""="","",-SUMIFS('الطلبات'!$O$5:$O$3004,'الطلبات'!$F$5:$F$3004,A175&amp;"",'الطلبات'!$I$5:$I$3004,"مرتجع"))</f>
        <v/>
      </c>
      <c r="H175" s="18">
        <f>IF(A175&amp;""="","",F175-G175)</f>
        <v/>
      </c>
      <c r="I175" s="16">
        <f>IF(A175&amp;""="","",COUNTIF($H$5:$H$204,"&gt;"&amp;H175)+1)</f>
        <v/>
      </c>
    </row>
    <row r="176">
      <c r="A176" s="6">
        <f>IF('المنتجات'!A176&amp;""="","",'المنتجات'!A176)</f>
        <v/>
      </c>
      <c r="B176" s="6">
        <f>IF(A176&amp;""="","",'المنتجات'!B176&amp;"")</f>
        <v/>
      </c>
      <c r="C176" s="16">
        <f>IF(A176&amp;""="","",SUMIFS('الطلبات'!$G$5:$G$3004,'الطلبات'!$F$5:$F$3004,A176&amp;"",'الطلبات'!$I$5:$I$3004,"تم التسليم"))</f>
        <v/>
      </c>
      <c r="D176" s="16">
        <f>IF(A176&amp;""="","",SUMIFS('الطلبات'!$G$5:$G$3004,'الطلبات'!$F$5:$F$3004,A176&amp;"",'الطلبات'!$I$5:$I$3004,"مرتجع"))</f>
        <v/>
      </c>
      <c r="E176" s="21">
        <f>IF(A176&amp;""="","",IF(C176+D176=0,"",D176/(C176+D176)))</f>
        <v/>
      </c>
      <c r="F176" s="18">
        <f>IF(A176&amp;""="","",SUMIFS('الطلبات'!$O$5:$O$3004,'الطلبات'!$F$5:$F$3004,A176&amp;"",'الطلبات'!$I$5:$I$3004,"تم التسليم"))</f>
        <v/>
      </c>
      <c r="G176" s="18">
        <f>IF(A176&amp;""="","",-SUMIFS('الطلبات'!$O$5:$O$3004,'الطلبات'!$F$5:$F$3004,A176&amp;"",'الطلبات'!$I$5:$I$3004,"مرتجع"))</f>
        <v/>
      </c>
      <c r="H176" s="18">
        <f>IF(A176&amp;""="","",F176-G176)</f>
        <v/>
      </c>
      <c r="I176" s="16">
        <f>IF(A176&amp;""="","",COUNTIF($H$5:$H$204,"&gt;"&amp;H176)+1)</f>
        <v/>
      </c>
    </row>
    <row r="177">
      <c r="A177" s="6">
        <f>IF('المنتجات'!A177&amp;""="","",'المنتجات'!A177)</f>
        <v/>
      </c>
      <c r="B177" s="6">
        <f>IF(A177&amp;""="","",'المنتجات'!B177&amp;"")</f>
        <v/>
      </c>
      <c r="C177" s="16">
        <f>IF(A177&amp;""="","",SUMIFS('الطلبات'!$G$5:$G$3004,'الطلبات'!$F$5:$F$3004,A177&amp;"",'الطلبات'!$I$5:$I$3004,"تم التسليم"))</f>
        <v/>
      </c>
      <c r="D177" s="16">
        <f>IF(A177&amp;""="","",SUMIFS('الطلبات'!$G$5:$G$3004,'الطلبات'!$F$5:$F$3004,A177&amp;"",'الطلبات'!$I$5:$I$3004,"مرتجع"))</f>
        <v/>
      </c>
      <c r="E177" s="21">
        <f>IF(A177&amp;""="","",IF(C177+D177=0,"",D177/(C177+D177)))</f>
        <v/>
      </c>
      <c r="F177" s="18">
        <f>IF(A177&amp;""="","",SUMIFS('الطلبات'!$O$5:$O$3004,'الطلبات'!$F$5:$F$3004,A177&amp;"",'الطلبات'!$I$5:$I$3004,"تم التسليم"))</f>
        <v/>
      </c>
      <c r="G177" s="18">
        <f>IF(A177&amp;""="","",-SUMIFS('الطلبات'!$O$5:$O$3004,'الطلبات'!$F$5:$F$3004,A177&amp;"",'الطلبات'!$I$5:$I$3004,"مرتجع"))</f>
        <v/>
      </c>
      <c r="H177" s="18">
        <f>IF(A177&amp;""="","",F177-G177)</f>
        <v/>
      </c>
      <c r="I177" s="16">
        <f>IF(A177&amp;""="","",COUNTIF($H$5:$H$204,"&gt;"&amp;H177)+1)</f>
        <v/>
      </c>
    </row>
    <row r="178">
      <c r="A178" s="6">
        <f>IF('المنتجات'!A178&amp;""="","",'المنتجات'!A178)</f>
        <v/>
      </c>
      <c r="B178" s="6">
        <f>IF(A178&amp;""="","",'المنتجات'!B178&amp;"")</f>
        <v/>
      </c>
      <c r="C178" s="16">
        <f>IF(A178&amp;""="","",SUMIFS('الطلبات'!$G$5:$G$3004,'الطلبات'!$F$5:$F$3004,A178&amp;"",'الطلبات'!$I$5:$I$3004,"تم التسليم"))</f>
        <v/>
      </c>
      <c r="D178" s="16">
        <f>IF(A178&amp;""="","",SUMIFS('الطلبات'!$G$5:$G$3004,'الطلبات'!$F$5:$F$3004,A178&amp;"",'الطلبات'!$I$5:$I$3004,"مرتجع"))</f>
        <v/>
      </c>
      <c r="E178" s="21">
        <f>IF(A178&amp;""="","",IF(C178+D178=0,"",D178/(C178+D178)))</f>
        <v/>
      </c>
      <c r="F178" s="18">
        <f>IF(A178&amp;""="","",SUMIFS('الطلبات'!$O$5:$O$3004,'الطلبات'!$F$5:$F$3004,A178&amp;"",'الطلبات'!$I$5:$I$3004,"تم التسليم"))</f>
        <v/>
      </c>
      <c r="G178" s="18">
        <f>IF(A178&amp;""="","",-SUMIFS('الطلبات'!$O$5:$O$3004,'الطلبات'!$F$5:$F$3004,A178&amp;"",'الطلبات'!$I$5:$I$3004,"مرتجع"))</f>
        <v/>
      </c>
      <c r="H178" s="18">
        <f>IF(A178&amp;""="","",F178-G178)</f>
        <v/>
      </c>
      <c r="I178" s="16">
        <f>IF(A178&amp;""="","",COUNTIF($H$5:$H$204,"&gt;"&amp;H178)+1)</f>
        <v/>
      </c>
    </row>
    <row r="179">
      <c r="A179" s="6">
        <f>IF('المنتجات'!A179&amp;""="","",'المنتجات'!A179)</f>
        <v/>
      </c>
      <c r="B179" s="6">
        <f>IF(A179&amp;""="","",'المنتجات'!B179&amp;"")</f>
        <v/>
      </c>
      <c r="C179" s="16">
        <f>IF(A179&amp;""="","",SUMIFS('الطلبات'!$G$5:$G$3004,'الطلبات'!$F$5:$F$3004,A179&amp;"",'الطلبات'!$I$5:$I$3004,"تم التسليم"))</f>
        <v/>
      </c>
      <c r="D179" s="16">
        <f>IF(A179&amp;""="","",SUMIFS('الطلبات'!$G$5:$G$3004,'الطلبات'!$F$5:$F$3004,A179&amp;"",'الطلبات'!$I$5:$I$3004,"مرتجع"))</f>
        <v/>
      </c>
      <c r="E179" s="21">
        <f>IF(A179&amp;""="","",IF(C179+D179=0,"",D179/(C179+D179)))</f>
        <v/>
      </c>
      <c r="F179" s="18">
        <f>IF(A179&amp;""="","",SUMIFS('الطلبات'!$O$5:$O$3004,'الطلبات'!$F$5:$F$3004,A179&amp;"",'الطلبات'!$I$5:$I$3004,"تم التسليم"))</f>
        <v/>
      </c>
      <c r="G179" s="18">
        <f>IF(A179&amp;""="","",-SUMIFS('الطلبات'!$O$5:$O$3004,'الطلبات'!$F$5:$F$3004,A179&amp;"",'الطلبات'!$I$5:$I$3004,"مرتجع"))</f>
        <v/>
      </c>
      <c r="H179" s="18">
        <f>IF(A179&amp;""="","",F179-G179)</f>
        <v/>
      </c>
      <c r="I179" s="16">
        <f>IF(A179&amp;""="","",COUNTIF($H$5:$H$204,"&gt;"&amp;H179)+1)</f>
        <v/>
      </c>
    </row>
    <row r="180">
      <c r="A180" s="6">
        <f>IF('المنتجات'!A180&amp;""="","",'المنتجات'!A180)</f>
        <v/>
      </c>
      <c r="B180" s="6">
        <f>IF(A180&amp;""="","",'المنتجات'!B180&amp;"")</f>
        <v/>
      </c>
      <c r="C180" s="16">
        <f>IF(A180&amp;""="","",SUMIFS('الطلبات'!$G$5:$G$3004,'الطلبات'!$F$5:$F$3004,A180&amp;"",'الطلبات'!$I$5:$I$3004,"تم التسليم"))</f>
        <v/>
      </c>
      <c r="D180" s="16">
        <f>IF(A180&amp;""="","",SUMIFS('الطلبات'!$G$5:$G$3004,'الطلبات'!$F$5:$F$3004,A180&amp;"",'الطلبات'!$I$5:$I$3004,"مرتجع"))</f>
        <v/>
      </c>
      <c r="E180" s="21">
        <f>IF(A180&amp;""="","",IF(C180+D180=0,"",D180/(C180+D180)))</f>
        <v/>
      </c>
      <c r="F180" s="18">
        <f>IF(A180&amp;""="","",SUMIFS('الطلبات'!$O$5:$O$3004,'الطلبات'!$F$5:$F$3004,A180&amp;"",'الطلبات'!$I$5:$I$3004,"تم التسليم"))</f>
        <v/>
      </c>
      <c r="G180" s="18">
        <f>IF(A180&amp;""="","",-SUMIFS('الطلبات'!$O$5:$O$3004,'الطلبات'!$F$5:$F$3004,A180&amp;"",'الطلبات'!$I$5:$I$3004,"مرتجع"))</f>
        <v/>
      </c>
      <c r="H180" s="18">
        <f>IF(A180&amp;""="","",F180-G180)</f>
        <v/>
      </c>
      <c r="I180" s="16">
        <f>IF(A180&amp;""="","",COUNTIF($H$5:$H$204,"&gt;"&amp;H180)+1)</f>
        <v/>
      </c>
    </row>
    <row r="181">
      <c r="A181" s="6">
        <f>IF('المنتجات'!A181&amp;""="","",'المنتجات'!A181)</f>
        <v/>
      </c>
      <c r="B181" s="6">
        <f>IF(A181&amp;""="","",'المنتجات'!B181&amp;"")</f>
        <v/>
      </c>
      <c r="C181" s="16">
        <f>IF(A181&amp;""="","",SUMIFS('الطلبات'!$G$5:$G$3004,'الطلبات'!$F$5:$F$3004,A181&amp;"",'الطلبات'!$I$5:$I$3004,"تم التسليم"))</f>
        <v/>
      </c>
      <c r="D181" s="16">
        <f>IF(A181&amp;""="","",SUMIFS('الطلبات'!$G$5:$G$3004,'الطلبات'!$F$5:$F$3004,A181&amp;"",'الطلبات'!$I$5:$I$3004,"مرتجع"))</f>
        <v/>
      </c>
      <c r="E181" s="21">
        <f>IF(A181&amp;""="","",IF(C181+D181=0,"",D181/(C181+D181)))</f>
        <v/>
      </c>
      <c r="F181" s="18">
        <f>IF(A181&amp;""="","",SUMIFS('الطلبات'!$O$5:$O$3004,'الطلبات'!$F$5:$F$3004,A181&amp;"",'الطلبات'!$I$5:$I$3004,"تم التسليم"))</f>
        <v/>
      </c>
      <c r="G181" s="18">
        <f>IF(A181&amp;""="","",-SUMIFS('الطلبات'!$O$5:$O$3004,'الطلبات'!$F$5:$F$3004,A181&amp;"",'الطلبات'!$I$5:$I$3004,"مرتجع"))</f>
        <v/>
      </c>
      <c r="H181" s="18">
        <f>IF(A181&amp;""="","",F181-G181)</f>
        <v/>
      </c>
      <c r="I181" s="16">
        <f>IF(A181&amp;""="","",COUNTIF($H$5:$H$204,"&gt;"&amp;H181)+1)</f>
        <v/>
      </c>
    </row>
    <row r="182">
      <c r="A182" s="6">
        <f>IF('المنتجات'!A182&amp;""="","",'المنتجات'!A182)</f>
        <v/>
      </c>
      <c r="B182" s="6">
        <f>IF(A182&amp;""="","",'المنتجات'!B182&amp;"")</f>
        <v/>
      </c>
      <c r="C182" s="16">
        <f>IF(A182&amp;""="","",SUMIFS('الطلبات'!$G$5:$G$3004,'الطلبات'!$F$5:$F$3004,A182&amp;"",'الطلبات'!$I$5:$I$3004,"تم التسليم"))</f>
        <v/>
      </c>
      <c r="D182" s="16">
        <f>IF(A182&amp;""="","",SUMIFS('الطلبات'!$G$5:$G$3004,'الطلبات'!$F$5:$F$3004,A182&amp;"",'الطلبات'!$I$5:$I$3004,"مرتجع"))</f>
        <v/>
      </c>
      <c r="E182" s="21">
        <f>IF(A182&amp;""="","",IF(C182+D182=0,"",D182/(C182+D182)))</f>
        <v/>
      </c>
      <c r="F182" s="18">
        <f>IF(A182&amp;""="","",SUMIFS('الطلبات'!$O$5:$O$3004,'الطلبات'!$F$5:$F$3004,A182&amp;"",'الطلبات'!$I$5:$I$3004,"تم التسليم"))</f>
        <v/>
      </c>
      <c r="G182" s="18">
        <f>IF(A182&amp;""="","",-SUMIFS('الطلبات'!$O$5:$O$3004,'الطلبات'!$F$5:$F$3004,A182&amp;"",'الطلبات'!$I$5:$I$3004,"مرتجع"))</f>
        <v/>
      </c>
      <c r="H182" s="18">
        <f>IF(A182&amp;""="","",F182-G182)</f>
        <v/>
      </c>
      <c r="I182" s="16">
        <f>IF(A182&amp;""="","",COUNTIF($H$5:$H$204,"&gt;"&amp;H182)+1)</f>
        <v/>
      </c>
    </row>
    <row r="183">
      <c r="A183" s="6">
        <f>IF('المنتجات'!A183&amp;""="","",'المنتجات'!A183)</f>
        <v/>
      </c>
      <c r="B183" s="6">
        <f>IF(A183&amp;""="","",'المنتجات'!B183&amp;"")</f>
        <v/>
      </c>
      <c r="C183" s="16">
        <f>IF(A183&amp;""="","",SUMIFS('الطلبات'!$G$5:$G$3004,'الطلبات'!$F$5:$F$3004,A183&amp;"",'الطلبات'!$I$5:$I$3004,"تم التسليم"))</f>
        <v/>
      </c>
      <c r="D183" s="16">
        <f>IF(A183&amp;""="","",SUMIFS('الطلبات'!$G$5:$G$3004,'الطلبات'!$F$5:$F$3004,A183&amp;"",'الطلبات'!$I$5:$I$3004,"مرتجع"))</f>
        <v/>
      </c>
      <c r="E183" s="21">
        <f>IF(A183&amp;""="","",IF(C183+D183=0,"",D183/(C183+D183)))</f>
        <v/>
      </c>
      <c r="F183" s="18">
        <f>IF(A183&amp;""="","",SUMIFS('الطلبات'!$O$5:$O$3004,'الطلبات'!$F$5:$F$3004,A183&amp;"",'الطلبات'!$I$5:$I$3004,"تم التسليم"))</f>
        <v/>
      </c>
      <c r="G183" s="18">
        <f>IF(A183&amp;""="","",-SUMIFS('الطلبات'!$O$5:$O$3004,'الطلبات'!$F$5:$F$3004,A183&amp;"",'الطلبات'!$I$5:$I$3004,"مرتجع"))</f>
        <v/>
      </c>
      <c r="H183" s="18">
        <f>IF(A183&amp;""="","",F183-G183)</f>
        <v/>
      </c>
      <c r="I183" s="16">
        <f>IF(A183&amp;""="","",COUNTIF($H$5:$H$204,"&gt;"&amp;H183)+1)</f>
        <v/>
      </c>
    </row>
    <row r="184">
      <c r="A184" s="6">
        <f>IF('المنتجات'!A184&amp;""="","",'المنتجات'!A184)</f>
        <v/>
      </c>
      <c r="B184" s="6">
        <f>IF(A184&amp;""="","",'المنتجات'!B184&amp;"")</f>
        <v/>
      </c>
      <c r="C184" s="16">
        <f>IF(A184&amp;""="","",SUMIFS('الطلبات'!$G$5:$G$3004,'الطلبات'!$F$5:$F$3004,A184&amp;"",'الطلبات'!$I$5:$I$3004,"تم التسليم"))</f>
        <v/>
      </c>
      <c r="D184" s="16">
        <f>IF(A184&amp;""="","",SUMIFS('الطلبات'!$G$5:$G$3004,'الطلبات'!$F$5:$F$3004,A184&amp;"",'الطلبات'!$I$5:$I$3004,"مرتجع"))</f>
        <v/>
      </c>
      <c r="E184" s="21">
        <f>IF(A184&amp;""="","",IF(C184+D184=0,"",D184/(C184+D184)))</f>
        <v/>
      </c>
      <c r="F184" s="18">
        <f>IF(A184&amp;""="","",SUMIFS('الطلبات'!$O$5:$O$3004,'الطلبات'!$F$5:$F$3004,A184&amp;"",'الطلبات'!$I$5:$I$3004,"تم التسليم"))</f>
        <v/>
      </c>
      <c r="G184" s="18">
        <f>IF(A184&amp;""="","",-SUMIFS('الطلبات'!$O$5:$O$3004,'الطلبات'!$F$5:$F$3004,A184&amp;"",'الطلبات'!$I$5:$I$3004,"مرتجع"))</f>
        <v/>
      </c>
      <c r="H184" s="18">
        <f>IF(A184&amp;""="","",F184-G184)</f>
        <v/>
      </c>
      <c r="I184" s="16">
        <f>IF(A184&amp;""="","",COUNTIF($H$5:$H$204,"&gt;"&amp;H184)+1)</f>
        <v/>
      </c>
    </row>
    <row r="185">
      <c r="A185" s="6">
        <f>IF('المنتجات'!A185&amp;""="","",'المنتجات'!A185)</f>
        <v/>
      </c>
      <c r="B185" s="6">
        <f>IF(A185&amp;""="","",'المنتجات'!B185&amp;"")</f>
        <v/>
      </c>
      <c r="C185" s="16">
        <f>IF(A185&amp;""="","",SUMIFS('الطلبات'!$G$5:$G$3004,'الطلبات'!$F$5:$F$3004,A185&amp;"",'الطلبات'!$I$5:$I$3004,"تم التسليم"))</f>
        <v/>
      </c>
      <c r="D185" s="16">
        <f>IF(A185&amp;""="","",SUMIFS('الطلبات'!$G$5:$G$3004,'الطلبات'!$F$5:$F$3004,A185&amp;"",'الطلبات'!$I$5:$I$3004,"مرتجع"))</f>
        <v/>
      </c>
      <c r="E185" s="21">
        <f>IF(A185&amp;""="","",IF(C185+D185=0,"",D185/(C185+D185)))</f>
        <v/>
      </c>
      <c r="F185" s="18">
        <f>IF(A185&amp;""="","",SUMIFS('الطلبات'!$O$5:$O$3004,'الطلبات'!$F$5:$F$3004,A185&amp;"",'الطلبات'!$I$5:$I$3004,"تم التسليم"))</f>
        <v/>
      </c>
      <c r="G185" s="18">
        <f>IF(A185&amp;""="","",-SUMIFS('الطلبات'!$O$5:$O$3004,'الطلبات'!$F$5:$F$3004,A185&amp;"",'الطلبات'!$I$5:$I$3004,"مرتجع"))</f>
        <v/>
      </c>
      <c r="H185" s="18">
        <f>IF(A185&amp;""="","",F185-G185)</f>
        <v/>
      </c>
      <c r="I185" s="16">
        <f>IF(A185&amp;""="","",COUNTIF($H$5:$H$204,"&gt;"&amp;H185)+1)</f>
        <v/>
      </c>
    </row>
    <row r="186">
      <c r="A186" s="6">
        <f>IF('المنتجات'!A186&amp;""="","",'المنتجات'!A186)</f>
        <v/>
      </c>
      <c r="B186" s="6">
        <f>IF(A186&amp;""="","",'المنتجات'!B186&amp;"")</f>
        <v/>
      </c>
      <c r="C186" s="16">
        <f>IF(A186&amp;""="","",SUMIFS('الطلبات'!$G$5:$G$3004,'الطلبات'!$F$5:$F$3004,A186&amp;"",'الطلبات'!$I$5:$I$3004,"تم التسليم"))</f>
        <v/>
      </c>
      <c r="D186" s="16">
        <f>IF(A186&amp;""="","",SUMIFS('الطلبات'!$G$5:$G$3004,'الطلبات'!$F$5:$F$3004,A186&amp;"",'الطلبات'!$I$5:$I$3004,"مرتجع"))</f>
        <v/>
      </c>
      <c r="E186" s="21">
        <f>IF(A186&amp;""="","",IF(C186+D186=0,"",D186/(C186+D186)))</f>
        <v/>
      </c>
      <c r="F186" s="18">
        <f>IF(A186&amp;""="","",SUMIFS('الطلبات'!$O$5:$O$3004,'الطلبات'!$F$5:$F$3004,A186&amp;"",'الطلبات'!$I$5:$I$3004,"تم التسليم"))</f>
        <v/>
      </c>
      <c r="G186" s="18">
        <f>IF(A186&amp;""="","",-SUMIFS('الطلبات'!$O$5:$O$3004,'الطلبات'!$F$5:$F$3004,A186&amp;"",'الطلبات'!$I$5:$I$3004,"مرتجع"))</f>
        <v/>
      </c>
      <c r="H186" s="18">
        <f>IF(A186&amp;""="","",F186-G186)</f>
        <v/>
      </c>
      <c r="I186" s="16">
        <f>IF(A186&amp;""="","",COUNTIF($H$5:$H$204,"&gt;"&amp;H186)+1)</f>
        <v/>
      </c>
    </row>
    <row r="187">
      <c r="A187" s="6">
        <f>IF('المنتجات'!A187&amp;""="","",'المنتجات'!A187)</f>
        <v/>
      </c>
      <c r="B187" s="6">
        <f>IF(A187&amp;""="","",'المنتجات'!B187&amp;"")</f>
        <v/>
      </c>
      <c r="C187" s="16">
        <f>IF(A187&amp;""="","",SUMIFS('الطلبات'!$G$5:$G$3004,'الطلبات'!$F$5:$F$3004,A187&amp;"",'الطلبات'!$I$5:$I$3004,"تم التسليم"))</f>
        <v/>
      </c>
      <c r="D187" s="16">
        <f>IF(A187&amp;""="","",SUMIFS('الطلبات'!$G$5:$G$3004,'الطلبات'!$F$5:$F$3004,A187&amp;"",'الطلبات'!$I$5:$I$3004,"مرتجع"))</f>
        <v/>
      </c>
      <c r="E187" s="21">
        <f>IF(A187&amp;""="","",IF(C187+D187=0,"",D187/(C187+D187)))</f>
        <v/>
      </c>
      <c r="F187" s="18">
        <f>IF(A187&amp;""="","",SUMIFS('الطلبات'!$O$5:$O$3004,'الطلبات'!$F$5:$F$3004,A187&amp;"",'الطلبات'!$I$5:$I$3004,"تم التسليم"))</f>
        <v/>
      </c>
      <c r="G187" s="18">
        <f>IF(A187&amp;""="","",-SUMIFS('الطلبات'!$O$5:$O$3004,'الطلبات'!$F$5:$F$3004,A187&amp;"",'الطلبات'!$I$5:$I$3004,"مرتجع"))</f>
        <v/>
      </c>
      <c r="H187" s="18">
        <f>IF(A187&amp;""="","",F187-G187)</f>
        <v/>
      </c>
      <c r="I187" s="16">
        <f>IF(A187&amp;""="","",COUNTIF($H$5:$H$204,"&gt;"&amp;H187)+1)</f>
        <v/>
      </c>
    </row>
    <row r="188">
      <c r="A188" s="6">
        <f>IF('المنتجات'!A188&amp;""="","",'المنتجات'!A188)</f>
        <v/>
      </c>
      <c r="B188" s="6">
        <f>IF(A188&amp;""="","",'المنتجات'!B188&amp;"")</f>
        <v/>
      </c>
      <c r="C188" s="16">
        <f>IF(A188&amp;""="","",SUMIFS('الطلبات'!$G$5:$G$3004,'الطلبات'!$F$5:$F$3004,A188&amp;"",'الطلبات'!$I$5:$I$3004,"تم التسليم"))</f>
        <v/>
      </c>
      <c r="D188" s="16">
        <f>IF(A188&amp;""="","",SUMIFS('الطلبات'!$G$5:$G$3004,'الطلبات'!$F$5:$F$3004,A188&amp;"",'الطلبات'!$I$5:$I$3004,"مرتجع"))</f>
        <v/>
      </c>
      <c r="E188" s="21">
        <f>IF(A188&amp;""="","",IF(C188+D188=0,"",D188/(C188+D188)))</f>
        <v/>
      </c>
      <c r="F188" s="18">
        <f>IF(A188&amp;""="","",SUMIFS('الطلبات'!$O$5:$O$3004,'الطلبات'!$F$5:$F$3004,A188&amp;"",'الطلبات'!$I$5:$I$3004,"تم التسليم"))</f>
        <v/>
      </c>
      <c r="G188" s="18">
        <f>IF(A188&amp;""="","",-SUMIFS('الطلبات'!$O$5:$O$3004,'الطلبات'!$F$5:$F$3004,A188&amp;"",'الطلبات'!$I$5:$I$3004,"مرتجع"))</f>
        <v/>
      </c>
      <c r="H188" s="18">
        <f>IF(A188&amp;""="","",F188-G188)</f>
        <v/>
      </c>
      <c r="I188" s="16">
        <f>IF(A188&amp;""="","",COUNTIF($H$5:$H$204,"&gt;"&amp;H188)+1)</f>
        <v/>
      </c>
    </row>
    <row r="189">
      <c r="A189" s="6">
        <f>IF('المنتجات'!A189&amp;""="","",'المنتجات'!A189)</f>
        <v/>
      </c>
      <c r="B189" s="6">
        <f>IF(A189&amp;""="","",'المنتجات'!B189&amp;"")</f>
        <v/>
      </c>
      <c r="C189" s="16">
        <f>IF(A189&amp;""="","",SUMIFS('الطلبات'!$G$5:$G$3004,'الطلبات'!$F$5:$F$3004,A189&amp;"",'الطلبات'!$I$5:$I$3004,"تم التسليم"))</f>
        <v/>
      </c>
      <c r="D189" s="16">
        <f>IF(A189&amp;""="","",SUMIFS('الطلبات'!$G$5:$G$3004,'الطلبات'!$F$5:$F$3004,A189&amp;"",'الطلبات'!$I$5:$I$3004,"مرتجع"))</f>
        <v/>
      </c>
      <c r="E189" s="21">
        <f>IF(A189&amp;""="","",IF(C189+D189=0,"",D189/(C189+D189)))</f>
        <v/>
      </c>
      <c r="F189" s="18">
        <f>IF(A189&amp;""="","",SUMIFS('الطلبات'!$O$5:$O$3004,'الطلبات'!$F$5:$F$3004,A189&amp;"",'الطلبات'!$I$5:$I$3004,"تم التسليم"))</f>
        <v/>
      </c>
      <c r="G189" s="18">
        <f>IF(A189&amp;""="","",-SUMIFS('الطلبات'!$O$5:$O$3004,'الطلبات'!$F$5:$F$3004,A189&amp;"",'الطلبات'!$I$5:$I$3004,"مرتجع"))</f>
        <v/>
      </c>
      <c r="H189" s="18">
        <f>IF(A189&amp;""="","",F189-G189)</f>
        <v/>
      </c>
      <c r="I189" s="16">
        <f>IF(A189&amp;""="","",COUNTIF($H$5:$H$204,"&gt;"&amp;H189)+1)</f>
        <v/>
      </c>
    </row>
    <row r="190">
      <c r="A190" s="6">
        <f>IF('المنتجات'!A190&amp;""="","",'المنتجات'!A190)</f>
        <v/>
      </c>
      <c r="B190" s="6">
        <f>IF(A190&amp;""="","",'المنتجات'!B190&amp;"")</f>
        <v/>
      </c>
      <c r="C190" s="16">
        <f>IF(A190&amp;""="","",SUMIFS('الطلبات'!$G$5:$G$3004,'الطلبات'!$F$5:$F$3004,A190&amp;"",'الطلبات'!$I$5:$I$3004,"تم التسليم"))</f>
        <v/>
      </c>
      <c r="D190" s="16">
        <f>IF(A190&amp;""="","",SUMIFS('الطلبات'!$G$5:$G$3004,'الطلبات'!$F$5:$F$3004,A190&amp;"",'الطلبات'!$I$5:$I$3004,"مرتجع"))</f>
        <v/>
      </c>
      <c r="E190" s="21">
        <f>IF(A190&amp;""="","",IF(C190+D190=0,"",D190/(C190+D190)))</f>
        <v/>
      </c>
      <c r="F190" s="18">
        <f>IF(A190&amp;""="","",SUMIFS('الطلبات'!$O$5:$O$3004,'الطلبات'!$F$5:$F$3004,A190&amp;"",'الطلبات'!$I$5:$I$3004,"تم التسليم"))</f>
        <v/>
      </c>
      <c r="G190" s="18">
        <f>IF(A190&amp;""="","",-SUMIFS('الطلبات'!$O$5:$O$3004,'الطلبات'!$F$5:$F$3004,A190&amp;"",'الطلبات'!$I$5:$I$3004,"مرتجع"))</f>
        <v/>
      </c>
      <c r="H190" s="18">
        <f>IF(A190&amp;""="","",F190-G190)</f>
        <v/>
      </c>
      <c r="I190" s="16">
        <f>IF(A190&amp;""="","",COUNTIF($H$5:$H$204,"&gt;"&amp;H190)+1)</f>
        <v/>
      </c>
    </row>
    <row r="191">
      <c r="A191" s="6">
        <f>IF('المنتجات'!A191&amp;""="","",'المنتجات'!A191)</f>
        <v/>
      </c>
      <c r="B191" s="6">
        <f>IF(A191&amp;""="","",'المنتجات'!B191&amp;"")</f>
        <v/>
      </c>
      <c r="C191" s="16">
        <f>IF(A191&amp;""="","",SUMIFS('الطلبات'!$G$5:$G$3004,'الطلبات'!$F$5:$F$3004,A191&amp;"",'الطلبات'!$I$5:$I$3004,"تم التسليم"))</f>
        <v/>
      </c>
      <c r="D191" s="16">
        <f>IF(A191&amp;""="","",SUMIFS('الطلبات'!$G$5:$G$3004,'الطلبات'!$F$5:$F$3004,A191&amp;"",'الطلبات'!$I$5:$I$3004,"مرتجع"))</f>
        <v/>
      </c>
      <c r="E191" s="21">
        <f>IF(A191&amp;""="","",IF(C191+D191=0,"",D191/(C191+D191)))</f>
        <v/>
      </c>
      <c r="F191" s="18">
        <f>IF(A191&amp;""="","",SUMIFS('الطلبات'!$O$5:$O$3004,'الطلبات'!$F$5:$F$3004,A191&amp;"",'الطلبات'!$I$5:$I$3004,"تم التسليم"))</f>
        <v/>
      </c>
      <c r="G191" s="18">
        <f>IF(A191&amp;""="","",-SUMIFS('الطلبات'!$O$5:$O$3004,'الطلبات'!$F$5:$F$3004,A191&amp;"",'الطلبات'!$I$5:$I$3004,"مرتجع"))</f>
        <v/>
      </c>
      <c r="H191" s="18">
        <f>IF(A191&amp;""="","",F191-G191)</f>
        <v/>
      </c>
      <c r="I191" s="16">
        <f>IF(A191&amp;""="","",COUNTIF($H$5:$H$204,"&gt;"&amp;H191)+1)</f>
        <v/>
      </c>
    </row>
    <row r="192">
      <c r="A192" s="6">
        <f>IF('المنتجات'!A192&amp;""="","",'المنتجات'!A192)</f>
        <v/>
      </c>
      <c r="B192" s="6">
        <f>IF(A192&amp;""="","",'المنتجات'!B192&amp;"")</f>
        <v/>
      </c>
      <c r="C192" s="16">
        <f>IF(A192&amp;""="","",SUMIFS('الطلبات'!$G$5:$G$3004,'الطلبات'!$F$5:$F$3004,A192&amp;"",'الطلبات'!$I$5:$I$3004,"تم التسليم"))</f>
        <v/>
      </c>
      <c r="D192" s="16">
        <f>IF(A192&amp;""="","",SUMIFS('الطلبات'!$G$5:$G$3004,'الطلبات'!$F$5:$F$3004,A192&amp;"",'الطلبات'!$I$5:$I$3004,"مرتجع"))</f>
        <v/>
      </c>
      <c r="E192" s="21">
        <f>IF(A192&amp;""="","",IF(C192+D192=0,"",D192/(C192+D192)))</f>
        <v/>
      </c>
      <c r="F192" s="18">
        <f>IF(A192&amp;""="","",SUMIFS('الطلبات'!$O$5:$O$3004,'الطلبات'!$F$5:$F$3004,A192&amp;"",'الطلبات'!$I$5:$I$3004,"تم التسليم"))</f>
        <v/>
      </c>
      <c r="G192" s="18">
        <f>IF(A192&amp;""="","",-SUMIFS('الطلبات'!$O$5:$O$3004,'الطلبات'!$F$5:$F$3004,A192&amp;"",'الطلبات'!$I$5:$I$3004,"مرتجع"))</f>
        <v/>
      </c>
      <c r="H192" s="18">
        <f>IF(A192&amp;""="","",F192-G192)</f>
        <v/>
      </c>
      <c r="I192" s="16">
        <f>IF(A192&amp;""="","",COUNTIF($H$5:$H$204,"&gt;"&amp;H192)+1)</f>
        <v/>
      </c>
    </row>
    <row r="193">
      <c r="A193" s="6">
        <f>IF('المنتجات'!A193&amp;""="","",'المنتجات'!A193)</f>
        <v/>
      </c>
      <c r="B193" s="6">
        <f>IF(A193&amp;""="","",'المنتجات'!B193&amp;"")</f>
        <v/>
      </c>
      <c r="C193" s="16">
        <f>IF(A193&amp;""="","",SUMIFS('الطلبات'!$G$5:$G$3004,'الطلبات'!$F$5:$F$3004,A193&amp;"",'الطلبات'!$I$5:$I$3004,"تم التسليم"))</f>
        <v/>
      </c>
      <c r="D193" s="16">
        <f>IF(A193&amp;""="","",SUMIFS('الطلبات'!$G$5:$G$3004,'الطلبات'!$F$5:$F$3004,A193&amp;"",'الطلبات'!$I$5:$I$3004,"مرتجع"))</f>
        <v/>
      </c>
      <c r="E193" s="21">
        <f>IF(A193&amp;""="","",IF(C193+D193=0,"",D193/(C193+D193)))</f>
        <v/>
      </c>
      <c r="F193" s="18">
        <f>IF(A193&amp;""="","",SUMIFS('الطلبات'!$O$5:$O$3004,'الطلبات'!$F$5:$F$3004,A193&amp;"",'الطلبات'!$I$5:$I$3004,"تم التسليم"))</f>
        <v/>
      </c>
      <c r="G193" s="18">
        <f>IF(A193&amp;""="","",-SUMIFS('الطلبات'!$O$5:$O$3004,'الطلبات'!$F$5:$F$3004,A193&amp;"",'الطلبات'!$I$5:$I$3004,"مرتجع"))</f>
        <v/>
      </c>
      <c r="H193" s="18">
        <f>IF(A193&amp;""="","",F193-G193)</f>
        <v/>
      </c>
      <c r="I193" s="16">
        <f>IF(A193&amp;""="","",COUNTIF($H$5:$H$204,"&gt;"&amp;H193)+1)</f>
        <v/>
      </c>
    </row>
    <row r="194">
      <c r="A194" s="6">
        <f>IF('المنتجات'!A194&amp;""="","",'المنتجات'!A194)</f>
        <v/>
      </c>
      <c r="B194" s="6">
        <f>IF(A194&amp;""="","",'المنتجات'!B194&amp;"")</f>
        <v/>
      </c>
      <c r="C194" s="16">
        <f>IF(A194&amp;""="","",SUMIFS('الطلبات'!$G$5:$G$3004,'الطلبات'!$F$5:$F$3004,A194&amp;"",'الطلبات'!$I$5:$I$3004,"تم التسليم"))</f>
        <v/>
      </c>
      <c r="D194" s="16">
        <f>IF(A194&amp;""="","",SUMIFS('الطلبات'!$G$5:$G$3004,'الطلبات'!$F$5:$F$3004,A194&amp;"",'الطلبات'!$I$5:$I$3004,"مرتجع"))</f>
        <v/>
      </c>
      <c r="E194" s="21">
        <f>IF(A194&amp;""="","",IF(C194+D194=0,"",D194/(C194+D194)))</f>
        <v/>
      </c>
      <c r="F194" s="18">
        <f>IF(A194&amp;""="","",SUMIFS('الطلبات'!$O$5:$O$3004,'الطلبات'!$F$5:$F$3004,A194&amp;"",'الطلبات'!$I$5:$I$3004,"تم التسليم"))</f>
        <v/>
      </c>
      <c r="G194" s="18">
        <f>IF(A194&amp;""="","",-SUMIFS('الطلبات'!$O$5:$O$3004,'الطلبات'!$F$5:$F$3004,A194&amp;"",'الطلبات'!$I$5:$I$3004,"مرتجع"))</f>
        <v/>
      </c>
      <c r="H194" s="18">
        <f>IF(A194&amp;""="","",F194-G194)</f>
        <v/>
      </c>
      <c r="I194" s="16">
        <f>IF(A194&amp;""="","",COUNTIF($H$5:$H$204,"&gt;"&amp;H194)+1)</f>
        <v/>
      </c>
    </row>
    <row r="195">
      <c r="A195" s="6">
        <f>IF('المنتجات'!A195&amp;""="","",'المنتجات'!A195)</f>
        <v/>
      </c>
      <c r="B195" s="6">
        <f>IF(A195&amp;""="","",'المنتجات'!B195&amp;"")</f>
        <v/>
      </c>
      <c r="C195" s="16">
        <f>IF(A195&amp;""="","",SUMIFS('الطلبات'!$G$5:$G$3004,'الطلبات'!$F$5:$F$3004,A195&amp;"",'الطلبات'!$I$5:$I$3004,"تم التسليم"))</f>
        <v/>
      </c>
      <c r="D195" s="16">
        <f>IF(A195&amp;""="","",SUMIFS('الطلبات'!$G$5:$G$3004,'الطلبات'!$F$5:$F$3004,A195&amp;"",'الطلبات'!$I$5:$I$3004,"مرتجع"))</f>
        <v/>
      </c>
      <c r="E195" s="21">
        <f>IF(A195&amp;""="","",IF(C195+D195=0,"",D195/(C195+D195)))</f>
        <v/>
      </c>
      <c r="F195" s="18">
        <f>IF(A195&amp;""="","",SUMIFS('الطلبات'!$O$5:$O$3004,'الطلبات'!$F$5:$F$3004,A195&amp;"",'الطلبات'!$I$5:$I$3004,"تم التسليم"))</f>
        <v/>
      </c>
      <c r="G195" s="18">
        <f>IF(A195&amp;""="","",-SUMIFS('الطلبات'!$O$5:$O$3004,'الطلبات'!$F$5:$F$3004,A195&amp;"",'الطلبات'!$I$5:$I$3004,"مرتجع"))</f>
        <v/>
      </c>
      <c r="H195" s="18">
        <f>IF(A195&amp;""="","",F195-G195)</f>
        <v/>
      </c>
      <c r="I195" s="16">
        <f>IF(A195&amp;""="","",COUNTIF($H$5:$H$204,"&gt;"&amp;H195)+1)</f>
        <v/>
      </c>
    </row>
    <row r="196">
      <c r="A196" s="6">
        <f>IF('المنتجات'!A196&amp;""="","",'المنتجات'!A196)</f>
        <v/>
      </c>
      <c r="B196" s="6">
        <f>IF(A196&amp;""="","",'المنتجات'!B196&amp;"")</f>
        <v/>
      </c>
      <c r="C196" s="16">
        <f>IF(A196&amp;""="","",SUMIFS('الطلبات'!$G$5:$G$3004,'الطلبات'!$F$5:$F$3004,A196&amp;"",'الطلبات'!$I$5:$I$3004,"تم التسليم"))</f>
        <v/>
      </c>
      <c r="D196" s="16">
        <f>IF(A196&amp;""="","",SUMIFS('الطلبات'!$G$5:$G$3004,'الطلبات'!$F$5:$F$3004,A196&amp;"",'الطلبات'!$I$5:$I$3004,"مرتجع"))</f>
        <v/>
      </c>
      <c r="E196" s="21">
        <f>IF(A196&amp;""="","",IF(C196+D196=0,"",D196/(C196+D196)))</f>
        <v/>
      </c>
      <c r="F196" s="18">
        <f>IF(A196&amp;""="","",SUMIFS('الطلبات'!$O$5:$O$3004,'الطلبات'!$F$5:$F$3004,A196&amp;"",'الطلبات'!$I$5:$I$3004,"تم التسليم"))</f>
        <v/>
      </c>
      <c r="G196" s="18">
        <f>IF(A196&amp;""="","",-SUMIFS('الطلبات'!$O$5:$O$3004,'الطلبات'!$F$5:$F$3004,A196&amp;"",'الطلبات'!$I$5:$I$3004,"مرتجع"))</f>
        <v/>
      </c>
      <c r="H196" s="18">
        <f>IF(A196&amp;""="","",F196-G196)</f>
        <v/>
      </c>
      <c r="I196" s="16">
        <f>IF(A196&amp;""="","",COUNTIF($H$5:$H$204,"&gt;"&amp;H196)+1)</f>
        <v/>
      </c>
    </row>
    <row r="197">
      <c r="A197" s="6">
        <f>IF('المنتجات'!A197&amp;""="","",'المنتجات'!A197)</f>
        <v/>
      </c>
      <c r="B197" s="6">
        <f>IF(A197&amp;""="","",'المنتجات'!B197&amp;"")</f>
        <v/>
      </c>
      <c r="C197" s="16">
        <f>IF(A197&amp;""="","",SUMIFS('الطلبات'!$G$5:$G$3004,'الطلبات'!$F$5:$F$3004,A197&amp;"",'الطلبات'!$I$5:$I$3004,"تم التسليم"))</f>
        <v/>
      </c>
      <c r="D197" s="16">
        <f>IF(A197&amp;""="","",SUMIFS('الطلبات'!$G$5:$G$3004,'الطلبات'!$F$5:$F$3004,A197&amp;"",'الطلبات'!$I$5:$I$3004,"مرتجع"))</f>
        <v/>
      </c>
      <c r="E197" s="21">
        <f>IF(A197&amp;""="","",IF(C197+D197=0,"",D197/(C197+D197)))</f>
        <v/>
      </c>
      <c r="F197" s="18">
        <f>IF(A197&amp;""="","",SUMIFS('الطلبات'!$O$5:$O$3004,'الطلبات'!$F$5:$F$3004,A197&amp;"",'الطلبات'!$I$5:$I$3004,"تم التسليم"))</f>
        <v/>
      </c>
      <c r="G197" s="18">
        <f>IF(A197&amp;""="","",-SUMIFS('الطلبات'!$O$5:$O$3004,'الطلبات'!$F$5:$F$3004,A197&amp;"",'الطلبات'!$I$5:$I$3004,"مرتجع"))</f>
        <v/>
      </c>
      <c r="H197" s="18">
        <f>IF(A197&amp;""="","",F197-G197)</f>
        <v/>
      </c>
      <c r="I197" s="16">
        <f>IF(A197&amp;""="","",COUNTIF($H$5:$H$204,"&gt;"&amp;H197)+1)</f>
        <v/>
      </c>
    </row>
    <row r="198">
      <c r="A198" s="6">
        <f>IF('المنتجات'!A198&amp;""="","",'المنتجات'!A198)</f>
        <v/>
      </c>
      <c r="B198" s="6">
        <f>IF(A198&amp;""="","",'المنتجات'!B198&amp;"")</f>
        <v/>
      </c>
      <c r="C198" s="16">
        <f>IF(A198&amp;""="","",SUMIFS('الطلبات'!$G$5:$G$3004,'الطلبات'!$F$5:$F$3004,A198&amp;"",'الطلبات'!$I$5:$I$3004,"تم التسليم"))</f>
        <v/>
      </c>
      <c r="D198" s="16">
        <f>IF(A198&amp;""="","",SUMIFS('الطلبات'!$G$5:$G$3004,'الطلبات'!$F$5:$F$3004,A198&amp;"",'الطلبات'!$I$5:$I$3004,"مرتجع"))</f>
        <v/>
      </c>
      <c r="E198" s="21">
        <f>IF(A198&amp;""="","",IF(C198+D198=0,"",D198/(C198+D198)))</f>
        <v/>
      </c>
      <c r="F198" s="18">
        <f>IF(A198&amp;""="","",SUMIFS('الطلبات'!$O$5:$O$3004,'الطلبات'!$F$5:$F$3004,A198&amp;"",'الطلبات'!$I$5:$I$3004,"تم التسليم"))</f>
        <v/>
      </c>
      <c r="G198" s="18">
        <f>IF(A198&amp;""="","",-SUMIFS('الطلبات'!$O$5:$O$3004,'الطلبات'!$F$5:$F$3004,A198&amp;"",'الطلبات'!$I$5:$I$3004,"مرتجع"))</f>
        <v/>
      </c>
      <c r="H198" s="18">
        <f>IF(A198&amp;""="","",F198-G198)</f>
        <v/>
      </c>
      <c r="I198" s="16">
        <f>IF(A198&amp;""="","",COUNTIF($H$5:$H$204,"&gt;"&amp;H198)+1)</f>
        <v/>
      </c>
    </row>
    <row r="199">
      <c r="A199" s="6">
        <f>IF('المنتجات'!A199&amp;""="","",'المنتجات'!A199)</f>
        <v/>
      </c>
      <c r="B199" s="6">
        <f>IF(A199&amp;""="","",'المنتجات'!B199&amp;"")</f>
        <v/>
      </c>
      <c r="C199" s="16">
        <f>IF(A199&amp;""="","",SUMIFS('الطلبات'!$G$5:$G$3004,'الطلبات'!$F$5:$F$3004,A199&amp;"",'الطلبات'!$I$5:$I$3004,"تم التسليم"))</f>
        <v/>
      </c>
      <c r="D199" s="16">
        <f>IF(A199&amp;""="","",SUMIFS('الطلبات'!$G$5:$G$3004,'الطلبات'!$F$5:$F$3004,A199&amp;"",'الطلبات'!$I$5:$I$3004,"مرتجع"))</f>
        <v/>
      </c>
      <c r="E199" s="21">
        <f>IF(A199&amp;""="","",IF(C199+D199=0,"",D199/(C199+D199)))</f>
        <v/>
      </c>
      <c r="F199" s="18">
        <f>IF(A199&amp;""="","",SUMIFS('الطلبات'!$O$5:$O$3004,'الطلبات'!$F$5:$F$3004,A199&amp;"",'الطلبات'!$I$5:$I$3004,"تم التسليم"))</f>
        <v/>
      </c>
      <c r="G199" s="18">
        <f>IF(A199&amp;""="","",-SUMIFS('الطلبات'!$O$5:$O$3004,'الطلبات'!$F$5:$F$3004,A199&amp;"",'الطلبات'!$I$5:$I$3004,"مرتجع"))</f>
        <v/>
      </c>
      <c r="H199" s="18">
        <f>IF(A199&amp;""="","",F199-G199)</f>
        <v/>
      </c>
      <c r="I199" s="16">
        <f>IF(A199&amp;""="","",COUNTIF($H$5:$H$204,"&gt;"&amp;H199)+1)</f>
        <v/>
      </c>
    </row>
    <row r="200">
      <c r="A200" s="6">
        <f>IF('المنتجات'!A200&amp;""="","",'المنتجات'!A200)</f>
        <v/>
      </c>
      <c r="B200" s="6">
        <f>IF(A200&amp;""="","",'المنتجات'!B200&amp;"")</f>
        <v/>
      </c>
      <c r="C200" s="16">
        <f>IF(A200&amp;""="","",SUMIFS('الطلبات'!$G$5:$G$3004,'الطلبات'!$F$5:$F$3004,A200&amp;"",'الطلبات'!$I$5:$I$3004,"تم التسليم"))</f>
        <v/>
      </c>
      <c r="D200" s="16">
        <f>IF(A200&amp;""="","",SUMIFS('الطلبات'!$G$5:$G$3004,'الطلبات'!$F$5:$F$3004,A200&amp;"",'الطلبات'!$I$5:$I$3004,"مرتجع"))</f>
        <v/>
      </c>
      <c r="E200" s="21">
        <f>IF(A200&amp;""="","",IF(C200+D200=0,"",D200/(C200+D200)))</f>
        <v/>
      </c>
      <c r="F200" s="18">
        <f>IF(A200&amp;""="","",SUMIFS('الطلبات'!$O$5:$O$3004,'الطلبات'!$F$5:$F$3004,A200&amp;"",'الطلبات'!$I$5:$I$3004,"تم التسليم"))</f>
        <v/>
      </c>
      <c r="G200" s="18">
        <f>IF(A200&amp;""="","",-SUMIFS('الطلبات'!$O$5:$O$3004,'الطلبات'!$F$5:$F$3004,A200&amp;"",'الطلبات'!$I$5:$I$3004,"مرتجع"))</f>
        <v/>
      </c>
      <c r="H200" s="18">
        <f>IF(A200&amp;""="","",F200-G200)</f>
        <v/>
      </c>
      <c r="I200" s="16">
        <f>IF(A200&amp;""="","",COUNTIF($H$5:$H$204,"&gt;"&amp;H200)+1)</f>
        <v/>
      </c>
    </row>
    <row r="201">
      <c r="A201" s="6">
        <f>IF('المنتجات'!A201&amp;""="","",'المنتجات'!A201)</f>
        <v/>
      </c>
      <c r="B201" s="6">
        <f>IF(A201&amp;""="","",'المنتجات'!B201&amp;"")</f>
        <v/>
      </c>
      <c r="C201" s="16">
        <f>IF(A201&amp;""="","",SUMIFS('الطلبات'!$G$5:$G$3004,'الطلبات'!$F$5:$F$3004,A201&amp;"",'الطلبات'!$I$5:$I$3004,"تم التسليم"))</f>
        <v/>
      </c>
      <c r="D201" s="16">
        <f>IF(A201&amp;""="","",SUMIFS('الطلبات'!$G$5:$G$3004,'الطلبات'!$F$5:$F$3004,A201&amp;"",'الطلبات'!$I$5:$I$3004,"مرتجع"))</f>
        <v/>
      </c>
      <c r="E201" s="21">
        <f>IF(A201&amp;""="","",IF(C201+D201=0,"",D201/(C201+D201)))</f>
        <v/>
      </c>
      <c r="F201" s="18">
        <f>IF(A201&amp;""="","",SUMIFS('الطلبات'!$O$5:$O$3004,'الطلبات'!$F$5:$F$3004,A201&amp;"",'الطلبات'!$I$5:$I$3004,"تم التسليم"))</f>
        <v/>
      </c>
      <c r="G201" s="18">
        <f>IF(A201&amp;""="","",-SUMIFS('الطلبات'!$O$5:$O$3004,'الطلبات'!$F$5:$F$3004,A201&amp;"",'الطلبات'!$I$5:$I$3004,"مرتجع"))</f>
        <v/>
      </c>
      <c r="H201" s="18">
        <f>IF(A201&amp;""="","",F201-G201)</f>
        <v/>
      </c>
      <c r="I201" s="16">
        <f>IF(A201&amp;""="","",COUNTIF($H$5:$H$204,"&gt;"&amp;H201)+1)</f>
        <v/>
      </c>
    </row>
    <row r="202">
      <c r="A202" s="6">
        <f>IF('المنتجات'!A202&amp;""="","",'المنتجات'!A202)</f>
        <v/>
      </c>
      <c r="B202" s="6">
        <f>IF(A202&amp;""="","",'المنتجات'!B202&amp;"")</f>
        <v/>
      </c>
      <c r="C202" s="16">
        <f>IF(A202&amp;""="","",SUMIFS('الطلبات'!$G$5:$G$3004,'الطلبات'!$F$5:$F$3004,A202&amp;"",'الطلبات'!$I$5:$I$3004,"تم التسليم"))</f>
        <v/>
      </c>
      <c r="D202" s="16">
        <f>IF(A202&amp;""="","",SUMIFS('الطلبات'!$G$5:$G$3004,'الطلبات'!$F$5:$F$3004,A202&amp;"",'الطلبات'!$I$5:$I$3004,"مرتجع"))</f>
        <v/>
      </c>
      <c r="E202" s="21">
        <f>IF(A202&amp;""="","",IF(C202+D202=0,"",D202/(C202+D202)))</f>
        <v/>
      </c>
      <c r="F202" s="18">
        <f>IF(A202&amp;""="","",SUMIFS('الطلبات'!$O$5:$O$3004,'الطلبات'!$F$5:$F$3004,A202&amp;"",'الطلبات'!$I$5:$I$3004,"تم التسليم"))</f>
        <v/>
      </c>
      <c r="G202" s="18">
        <f>IF(A202&amp;""="","",-SUMIFS('الطلبات'!$O$5:$O$3004,'الطلبات'!$F$5:$F$3004,A202&amp;"",'الطلبات'!$I$5:$I$3004,"مرتجع"))</f>
        <v/>
      </c>
      <c r="H202" s="18">
        <f>IF(A202&amp;""="","",F202-G202)</f>
        <v/>
      </c>
      <c r="I202" s="16">
        <f>IF(A202&amp;""="","",COUNTIF($H$5:$H$204,"&gt;"&amp;H202)+1)</f>
        <v/>
      </c>
    </row>
    <row r="203">
      <c r="A203" s="6">
        <f>IF('المنتجات'!A203&amp;""="","",'المنتجات'!A203)</f>
        <v/>
      </c>
      <c r="B203" s="6">
        <f>IF(A203&amp;""="","",'المنتجات'!B203&amp;"")</f>
        <v/>
      </c>
      <c r="C203" s="16">
        <f>IF(A203&amp;""="","",SUMIFS('الطلبات'!$G$5:$G$3004,'الطلبات'!$F$5:$F$3004,A203&amp;"",'الطلبات'!$I$5:$I$3004,"تم التسليم"))</f>
        <v/>
      </c>
      <c r="D203" s="16">
        <f>IF(A203&amp;""="","",SUMIFS('الطلبات'!$G$5:$G$3004,'الطلبات'!$F$5:$F$3004,A203&amp;"",'الطلبات'!$I$5:$I$3004,"مرتجع"))</f>
        <v/>
      </c>
      <c r="E203" s="21">
        <f>IF(A203&amp;""="","",IF(C203+D203=0,"",D203/(C203+D203)))</f>
        <v/>
      </c>
      <c r="F203" s="18">
        <f>IF(A203&amp;""="","",SUMIFS('الطلبات'!$O$5:$O$3004,'الطلبات'!$F$5:$F$3004,A203&amp;"",'الطلبات'!$I$5:$I$3004,"تم التسليم"))</f>
        <v/>
      </c>
      <c r="G203" s="18">
        <f>IF(A203&amp;""="","",-SUMIFS('الطلبات'!$O$5:$O$3004,'الطلبات'!$F$5:$F$3004,A203&amp;"",'الطلبات'!$I$5:$I$3004,"مرتجع"))</f>
        <v/>
      </c>
      <c r="H203" s="18">
        <f>IF(A203&amp;""="","",F203-G203)</f>
        <v/>
      </c>
      <c r="I203" s="16">
        <f>IF(A203&amp;""="","",COUNTIF($H$5:$H$204,"&gt;"&amp;H203)+1)</f>
        <v/>
      </c>
    </row>
    <row r="204">
      <c r="A204" s="6">
        <f>IF('المنتجات'!A204&amp;""="","",'المنتجات'!A204)</f>
        <v/>
      </c>
      <c r="B204" s="6">
        <f>IF(A204&amp;""="","",'المنتجات'!B204&amp;"")</f>
        <v/>
      </c>
      <c r="C204" s="16">
        <f>IF(A204&amp;""="","",SUMIFS('الطلبات'!$G$5:$G$3004,'الطلبات'!$F$5:$F$3004,A204&amp;"",'الطلبات'!$I$5:$I$3004,"تم التسليم"))</f>
        <v/>
      </c>
      <c r="D204" s="16">
        <f>IF(A204&amp;""="","",SUMIFS('الطلبات'!$G$5:$G$3004,'الطلبات'!$F$5:$F$3004,A204&amp;"",'الطلبات'!$I$5:$I$3004,"مرتجع"))</f>
        <v/>
      </c>
      <c r="E204" s="21">
        <f>IF(A204&amp;""="","",IF(C204+D204=0,"",D204/(C204+D204)))</f>
        <v/>
      </c>
      <c r="F204" s="18">
        <f>IF(A204&amp;""="","",SUMIFS('الطلبات'!$O$5:$O$3004,'الطلبات'!$F$5:$F$3004,A204&amp;"",'الطلبات'!$I$5:$I$3004,"تم التسليم"))</f>
        <v/>
      </c>
      <c r="G204" s="18">
        <f>IF(A204&amp;""="","",-SUMIFS('الطلبات'!$O$5:$O$3004,'الطلبات'!$F$5:$F$3004,A204&amp;"",'الطلبات'!$I$5:$I$3004,"مرتجع"))</f>
        <v/>
      </c>
      <c r="H204" s="18">
        <f>IF(A204&amp;""="","",F204-G204)</f>
        <v/>
      </c>
      <c r="I204" s="16">
        <f>IF(A204&amp;""="","",COUNTIF($H$5:$H$204,"&gt;"&amp;H204)+1)</f>
        <v/>
      </c>
    </row>
  </sheetData>
  <mergeCells count="3">
    <mergeCell ref="A1:I1"/>
    <mergeCell ref="A3:I3"/>
    <mergeCell ref="A2:I2"/>
  </mergeCells>
  <conditionalFormatting sqref="A5:I204">
    <cfRule type="expression" priority="1" dxfId="1">
      <formula>AND(ISNUMBER($H5),$H5&lt;0)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ينقل كل طلب إليه. في متجر Softwiro E-Commerce يُسجَّل الطلب لحظة الشراء ويُتابَع حتى التسليم، بتكلفة شحن تحددها لكل محافظة.</t>
        </is>
      </c>
    </row>
    <row r="5" ht="32" customHeight="1">
      <c r="B5" s="12" t="inlineStr">
        <is>
          <t>في هذا الشيت</t>
        </is>
      </c>
      <c r="C5" s="12" t="inlineStr">
        <is>
          <t>في Softwiro E-Commerce</t>
        </is>
      </c>
    </row>
    <row r="6" ht="48" customHeight="1">
      <c r="B6" s="5" t="inlineStr">
        <is>
          <t>تنقل الطلبات من الرسائل والتعليقات إلى الشيت.</t>
        </is>
      </c>
      <c r="C6" s="25" t="inlineStr">
        <is>
          <t>متجر خاص بك يتابع كل طلب من إنشائه حتى التسليم، بتكلفة شحن تحددها لكل محافظة على حدة.</t>
        </is>
      </c>
    </row>
    <row r="7" ht="48" customHeight="1">
      <c r="B7" s="5" t="inlineStr">
        <is>
          <t>تكتشف نفاد المنتج بعد أن تبيعه.</t>
        </is>
      </c>
      <c r="C7" s="25" t="inlineStr">
        <is>
          <t>يتابع الكمية المتاحة في كل مخزن، وينبهك عند انخفاض كمية أي منتج.</t>
        </is>
      </c>
    </row>
    <row r="8" ht="48" customHeight="1">
      <c r="B8" s="5" t="inlineStr">
        <is>
          <t>التحصيل عند الاستلام فقط.</t>
        </is>
      </c>
      <c r="C8" s="25" t="inlineStr">
        <is>
          <t>يقبل بطاقات Visa ووسائل دفع أخرى، وتدير وسائل الدفع المتاحة من لوحة التحكم.</t>
        </is>
      </c>
    </row>
    <row r="9" ht="48" customHeight="1">
      <c r="B9" s="5" t="inlineStr">
        <is>
          <t>كل عرض أو كوبون يحتاج إلى متابعة يدوية.</t>
        </is>
      </c>
      <c r="C9" s="25" t="inlineStr">
        <is>
          <t>تدير المنتجات والتصنيفات والعروض وكوبونات الخصم ومحتوى الموقع من لوحة التحكم دون مبرمج.</t>
        </is>
      </c>
    </row>
    <row r="11" ht="30" customHeight="1">
      <c r="B11" s="26" t="inlineStr">
        <is>
          <t>تعرّف على Softwiro E-Commerce واطلب عرضًا تجريبيًا ←</t>
        </is>
      </c>
    </row>
    <row r="13">
      <c r="B13" s="27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طلبات وأرباح المتجر الإلكتروني</dc:title>
  <dc:description>يسجّل طلبات البيع أونلاين بالدفع عند الاستلام، ويحسب ربح كل طلب بعد الشحن والمرتجع والخصم، ثم صافي الربح الشهري بعد الإعلانات.</dc:description>
  <dcterms:created xsi:type="dcterms:W3CDTF">2026-11-03T00:21:11Z</dcterms:created>
  <dcterms:modified xsi:type="dcterms:W3CDTF">2026-11-03T00:21:14Z</dcterms:modified>
  <cp:keywords>Softwiro, Excel, شيت طلبات وأرباح المتجر الإلكتروني</cp:keywords>
</cp:coreProperties>
</file>