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ابدأ هنا" sheetId="1" state="visible" r:id="rId1"/>
    <sheet name="الإعدادات" sheetId="2" state="visible" r:id="rId2"/>
    <sheet name="العقود" sheetId="3" state="visible" r:id="rId3"/>
    <sheet name="الدفعات" sheetId="4" state="visible" r:id="rId4"/>
    <sheet name="متابعة اليوم" sheetId="5" state="visible" r:id="rId5"/>
    <sheet name="الملخص" sheetId="6" state="visible" r:id="rId6"/>
    <sheet name="لماذا ما زلت على إكسل؟" sheetId="7" state="visible" r:id="rId7"/>
  </sheets>
  <definedNames>
    <definedName name="_xlnm._FilterDatabase" localSheetId="2" hidden="1">'العقود'!$A$5:$T$205</definedName>
    <definedName name="_xlnm._FilterDatabase" localSheetId="3" hidden="1">'الدفعات'!$A$5:$F$2005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3">
    <font>
      <name val="Calibri"/>
      <family val="2"/>
      <color theme="1"/>
      <sz val="11"/>
      <scheme val="minor"/>
    </font>
    <font>
      <name val="Arial"/>
      <b val="1"/>
      <color rgb="000F172A"/>
      <sz val="18"/>
    </font>
    <font>
      <name val="Arial"/>
      <color rgb="0064748B"/>
      <sz val="11"/>
    </font>
    <font>
      <name val="Arial"/>
      <b val="1"/>
      <color rgb="000F172A"/>
      <sz val="13"/>
    </font>
    <font>
      <name val="Arial"/>
      <color rgb="000F172A"/>
      <sz val="11"/>
    </font>
    <font>
      <name val="Arial"/>
      <i val="1"/>
      <color rgb="0064748B"/>
      <sz val="11"/>
    </font>
    <font>
      <name val="Arial"/>
      <color rgb="004F46E5"/>
      <sz val="11"/>
    </font>
    <font>
      <name val="Arial"/>
      <b val="1"/>
      <color rgb="00FFFFFF"/>
      <sz val="14"/>
    </font>
    <font>
      <name val="Arial"/>
      <color rgb="004F46E5"/>
      <sz val="10"/>
    </font>
    <font>
      <name val="Arial"/>
      <b val="1"/>
      <color rgb="000F172A"/>
      <sz val="11"/>
    </font>
    <font>
      <name val="Arial"/>
      <b val="1"/>
      <color rgb="00FFFFFF"/>
      <sz val="11"/>
    </font>
    <font>
      <name val="Arial"/>
      <b val="1"/>
      <color rgb="000F172A"/>
      <sz val="12"/>
    </font>
    <font>
      <name val="Arial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0F172A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7" fillId="4" borderId="0" applyAlignment="1" pivotButton="0" quotePrefix="0" xfId="0">
      <alignment horizontal="right" vertical="center" wrapText="1" readingOrder="2"/>
    </xf>
    <xf numFmtId="0" fontId="8" fillId="5" borderId="0" applyAlignment="1" pivotButton="0" quotePrefix="0" xfId="0">
      <alignment horizontal="right" vertical="center" wrapText="1" readingOrder="2"/>
    </xf>
    <xf numFmtId="0" fontId="9" fillId="5" borderId="1" applyAlignment="1" pivotButton="0" quotePrefix="0" xfId="0">
      <alignment horizontal="right" vertical="center" wrapText="1" readingOrder="2"/>
    </xf>
    <xf numFmtId="164" fontId="4" fillId="2" borderId="1" applyAlignment="1" pivotButton="0" quotePrefix="0" xfId="0">
      <alignment horizontal="right" vertical="center" wrapText="1" readingOrder="2"/>
    </xf>
    <xf numFmtId="0" fontId="10" fillId="6" borderId="1" applyAlignment="1" pivotButton="0" quotePrefix="0" xfId="0">
      <alignment horizontal="center" vertical="center" wrapText="1" readingOrder="2"/>
    </xf>
    <xf numFmtId="49" fontId="4" fillId="0" borderId="1" applyAlignment="1" pivotButton="0" quotePrefix="0" xfId="0">
      <alignment horizontal="right" vertical="center" wrapText="1" readingOrder="2"/>
    </xf>
    <xf numFmtId="4" fontId="4" fillId="0" borderId="1" applyAlignment="1" pivotButton="0" quotePrefix="0" xfId="0">
      <alignment horizontal="right" vertical="center" wrapText="1" readingOrder="2"/>
    </xf>
    <xf numFmtId="3" fontId="4" fillId="0" borderId="1" applyAlignment="1" pivotButton="0" quotePrefix="0" xfId="0">
      <alignment horizontal="right" vertical="center" wrapText="1" readingOrder="2"/>
    </xf>
    <xf numFmtId="164" fontId="4" fillId="0" borderId="1" applyAlignment="1" pivotButton="0" quotePrefix="0" xfId="0">
      <alignment horizontal="right" vertical="center" wrapText="1" readingOrder="2"/>
    </xf>
    <xf numFmtId="4" fontId="4" fillId="2" borderId="1" applyAlignment="1" pivotButton="0" quotePrefix="0" xfId="0">
      <alignment horizontal="right" vertical="center" wrapText="1" readingOrder="2"/>
    </xf>
    <xf numFmtId="3" fontId="4" fillId="2" borderId="1" applyAlignment="1" pivotButton="0" quotePrefix="0" xfId="0">
      <alignment horizontal="right" vertical="center" wrapText="1" readingOrder="2"/>
    </xf>
    <xf numFmtId="3" fontId="9" fillId="2" borderId="1" applyAlignment="1" pivotButton="0" quotePrefix="0" xfId="0">
      <alignment horizontal="right" vertical="center" wrapText="1" readingOrder="2"/>
    </xf>
    <xf numFmtId="0" fontId="11" fillId="0" borderId="0" applyAlignment="1" pivotButton="0" quotePrefix="0" xfId="0">
      <alignment horizontal="right" vertical="center" wrapText="1" readingOrder="2"/>
    </xf>
    <xf numFmtId="4" fontId="9" fillId="2" borderId="1" applyAlignment="1" pivotButton="0" quotePrefix="0" xfId="0">
      <alignment horizontal="right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0" fontId="12" fillId="4" borderId="0" applyAlignment="1" pivotButton="0" quotePrefix="0" xfId="0">
      <alignment horizontal="center" vertical="center" wrapText="1" readingOrder="2"/>
    </xf>
    <xf numFmtId="0" fontId="6" fillId="0" borderId="0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3">
    <dxf>
      <font>
        <color rgb="00991B1B"/>
      </font>
      <fill>
        <patternFill patternType="solid">
          <fgColor rgb="00FEE2E2"/>
        </patternFill>
      </fill>
    </dxf>
    <dxf>
      <fill>
        <patternFill patternType="solid">
          <fgColor rgb="00FEF08A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ftwiro.com/ar/templates/installments-tracker?utm_source=excel&amp;utm_medium=template&amp;utm_campaign=installments-tracke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installments-tracker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installments-tracker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installments-tracker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installments-tracker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installments-tracker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installments-tracker" TargetMode="External" Id="rId1" /><Relationship Type="http://schemas.openxmlformats.org/officeDocument/2006/relationships/hyperlink" Target="https://softwiro.com/ar/contact?utm_source=excel&amp;utm_medium=template&amp;utm_campaign=installments-tracker" TargetMode="External" Id="rId2" /></Relationships>
</file>

<file path=xl/worksheets/sheet1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2:B26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شيت متابعة الأقساط والتحصيل</t>
        </is>
      </c>
    </row>
    <row r="3" ht="36" customHeight="1">
      <c r="B3" s="2" t="inlineStr">
        <is>
          <t>يتابع عملاءك الذين يشترون بالتقسيط: العقد والمقدم والقسط الشهري والمدفوع والمتبقي، ويعرض الأقساط المتأخرة بعدد أيام التأخير وحالة التحصيل، وقائمة بمن يستحق أو يتأخر اليوم.</t>
        </is>
      </c>
    </row>
    <row r="5">
      <c r="B5" s="3" t="inlineStr">
        <is>
          <t>طريقة الاستخدام</t>
        </is>
      </c>
    </row>
    <row r="6" ht="30" customHeight="1">
      <c r="B6" s="4" t="inlineStr">
        <is>
          <t>1. في شيت «الإعدادات» يظهر تاريخ اليوم تلقائيًا، ويمكنك كتابة تاريخ آخر إذا أردت مراجعة يوم بعينه.</t>
        </is>
      </c>
    </row>
    <row r="7" ht="30" customHeight="1">
      <c r="B7" s="4" t="inlineStr">
        <is>
          <t>2. في شيت «العقود» سجّل كل عقد تقسيط: الكود والعميل والسلعة وسعرها والمقدم وعدد الأقساط وتاريخ أول قسط.</t>
        </is>
      </c>
    </row>
    <row r="8" ht="30" customHeight="1">
      <c r="B8" s="4" t="inlineStr">
        <is>
          <t>3. في شيت «الدفعات» سجّل كل مبلغ يسدده العميل: التاريخ وكود العقد والمبلغ.</t>
        </is>
      </c>
    </row>
    <row r="9" ht="30" customHeight="1">
      <c r="B9" s="4" t="inlineStr">
        <is>
          <t>4. يحسب شيت «العقود» تلقائيًا القسط الشهري والمدفوع والمتبقي والمتأخر وأيام التأخير وحالة كل عقد.</t>
        </is>
      </c>
    </row>
    <row r="10" ht="30" customHeight="1">
      <c r="B10" s="4" t="inlineStr">
        <is>
          <t>5. اختر «حالة التحصيل» لكل متأخر بعد التواصل معه، واكتب ملاحظتك.</t>
        </is>
      </c>
    </row>
    <row r="11" ht="30" customHeight="1">
      <c r="B11" s="4" t="inlineStr">
        <is>
          <t>6. افتح شيت «متابعة اليوم» كل صباح لتعرف من يستحق قسطه اليوم ومن تأخر، الأكثر تأخرًا أولًا.</t>
        </is>
      </c>
    </row>
    <row r="13">
      <c r="B13" s="3" t="inlineStr">
        <is>
          <t>الألوان</t>
        </is>
      </c>
    </row>
    <row r="14">
      <c r="A14" s="5" t="n"/>
      <c r="B14" s="4" t="inlineStr">
        <is>
          <t>الخانة البيضاء: اكتب فيها.</t>
        </is>
      </c>
    </row>
    <row r="15">
      <c r="A15" s="6" t="n"/>
      <c r="B15" s="4" t="inlineStr">
        <is>
          <t>الخانة الرمادية: تُحسب تلقائيًا، فلا تكتب فيها.</t>
        </is>
      </c>
    </row>
    <row r="16">
      <c r="A16" s="7" t="n"/>
      <c r="B16" s="4" t="inlineStr">
        <is>
          <t>الخانة الصفراء أو الحمراء: تنبيه يحتاج إلى مراجعتك.</t>
        </is>
      </c>
    </row>
    <row r="18">
      <c r="B18" s="3" t="inlineStr">
        <is>
          <t>معلومات مهمة</t>
        </is>
      </c>
    </row>
    <row r="19" ht="30" customHeight="1">
      <c r="B19" s="4" t="inlineStr">
        <is>
          <t>• القسط الشهري = (السعر - المقدم) ÷ عدد الأقساط، ويستحق في نفس يوم أول قسط من كل شهر. إذا كان يوم أول قسط بعد 28 فيُحسب الاستحقاق يوم 28.</t>
        </is>
      </c>
    </row>
    <row r="20" ht="30" customHeight="1">
      <c r="B20" s="4" t="inlineStr">
        <is>
          <t>• تُحسب الدفعات بالترتيب على الأقدم فالأحدث، فإذا سدد العميل مبلغًا أقل من القسط ظهر الباقي متأخرًا من تاريخ أقدم قسط غير مكتمل.</t>
        </is>
      </c>
    </row>
    <row r="21" ht="30" customHeight="1">
      <c r="B21" s="4" t="inlineStr">
        <is>
          <t>• المقدم يُسجَّل في العقد ولا يُسجَّل في شيت «الدفعات».</t>
        </is>
      </c>
    </row>
    <row r="22" ht="30" customHeight="1">
      <c r="B22" s="4" t="inlineStr">
        <is>
          <t>• يتسع الشيت لـ 200 عقد و2000 دفعة، وتعرض قائمة «متابعة اليوم» أول 50 عقدًا.</t>
        </is>
      </c>
    </row>
    <row r="24">
      <c r="B24" s="8" t="inlineStr">
        <is>
          <t>الأرقام الموجودة في الشيت أمثلة توضيحية. امسحها واكتب أرقامك.</t>
        </is>
      </c>
    </row>
    <row r="25">
      <c r="B25" s="9" t="inlineStr">
        <is>
          <t>شرح الشيت وقوالب أخرى مجانية ← softwiro.com/ar/templates</t>
        </is>
      </c>
    </row>
    <row r="26">
      <c r="B26" s="2" t="inlineStr">
        <is>
          <t>القالب مجاني: استخدمه وعدّله وشاركه كما تشاء.</t>
        </is>
      </c>
    </row>
  </sheetData>
  <hyperlinks>
    <hyperlink xmlns:r="http://schemas.openxmlformats.org/officeDocument/2006/relationships" ref="B25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C7"/>
  <sheetViews>
    <sheetView showGridLines="1"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4" customWidth="1" min="3" max="3"/>
  </cols>
  <sheetData>
    <row r="1" ht="26" customHeight="1">
      <c r="A1" s="10" t="inlineStr">
        <is>
          <t>شيت متابعة الأقساط والتحصيل · قالب مجاني من Softwiro</t>
        </is>
      </c>
    </row>
    <row r="2">
      <c r="A2" s="11" t="inlineStr">
        <is>
          <t>هل تعبت من نقل الأرقام بين الشيتات؟ هذا العمل يتم تلقائيًا في Accountwiro ← اضغط هنا</t>
        </is>
      </c>
    </row>
    <row r="4">
      <c r="A4" s="12" t="inlineStr">
        <is>
          <t>تاريخ اليوم</t>
        </is>
      </c>
      <c r="B4" s="13">
        <f>TODAY()</f>
        <v/>
      </c>
    </row>
    <row r="6">
      <c r="A6" s="8" t="inlineStr">
        <is>
          <t>تاريخ اليوم يتحدث وحده، ويمكنك استبداله بتاريخ تكتبه لمراجعة موقف الأقساط في يوم آخر.</t>
        </is>
      </c>
    </row>
    <row r="7"/>
  </sheetData>
  <mergeCells count="3">
    <mergeCell ref="A1:C1"/>
    <mergeCell ref="A6:B7"/>
    <mergeCell ref="A2:C2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T205"/>
  <sheetViews>
    <sheetView showGridLines="1"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0" customWidth="1" min="2" max="2"/>
    <col width="15" customWidth="1" min="3" max="3"/>
    <col width="20" customWidth="1" min="4" max="4"/>
    <col width="13" customWidth="1" min="5" max="5"/>
    <col width="12" customWidth="1" min="6" max="6"/>
    <col width="10" customWidth="1" min="7" max="7"/>
    <col width="14" customWidth="1" min="8" max="8"/>
    <col width="17" customWidth="1" min="9" max="9"/>
    <col width="24" customWidth="1" min="10" max="10"/>
    <col width="14" customWidth="1" min="11" max="11"/>
    <col width="13" customWidth="1" min="12" max="12"/>
    <col width="13" customWidth="1" min="13" max="13"/>
    <col width="14" customWidth="1" min="14" max="14"/>
    <col width="11" customWidth="1" min="15" max="15"/>
    <col width="13" customWidth="1" min="16" max="16"/>
    <col width="15" customWidth="1" min="17" max="17"/>
    <col width="10" customWidth="1" min="18" max="18"/>
    <col width="14" customWidth="1" min="19" max="19"/>
    <col width="10" customWidth="1" min="20" max="20"/>
  </cols>
  <sheetData>
    <row r="1" ht="26" customHeight="1">
      <c r="A1" s="10" t="inlineStr">
        <is>
          <t>شيت متابعة الأقساط والتحصيل · قالب مجاني من Softwiro</t>
        </is>
      </c>
    </row>
    <row r="2">
      <c r="A2" s="11" t="inlineStr">
        <is>
          <t>هل تعبت من نقل الأرقام بين الشيتات؟ هذا العمل يتم تلقائيًا في Accountwiro ← اضغط هنا</t>
        </is>
      </c>
    </row>
    <row r="5" ht="32" customHeight="1">
      <c r="A5" s="14" t="inlineStr">
        <is>
          <t>كود العقد</t>
        </is>
      </c>
      <c r="B5" s="14" t="inlineStr">
        <is>
          <t>العميل</t>
        </is>
      </c>
      <c r="C5" s="14" t="inlineStr">
        <is>
          <t>الجوال</t>
        </is>
      </c>
      <c r="D5" s="14" t="inlineStr">
        <is>
          <t>السلعة</t>
        </is>
      </c>
      <c r="E5" s="14" t="inlineStr">
        <is>
          <t>السعر</t>
        </is>
      </c>
      <c r="F5" s="14" t="inlineStr">
        <is>
          <t>المقدم</t>
        </is>
      </c>
      <c r="G5" s="14" t="inlineStr">
        <is>
          <t>عدد الأقساط</t>
        </is>
      </c>
      <c r="H5" s="14" t="inlineStr">
        <is>
          <t>تاريخ أول قسط</t>
        </is>
      </c>
      <c r="I5" s="14" t="inlineStr">
        <is>
          <t>حالة التحصيل</t>
        </is>
      </c>
      <c r="J5" s="14" t="inlineStr">
        <is>
          <t>ملاحظات</t>
        </is>
      </c>
      <c r="K5" s="14" t="inlineStr">
        <is>
          <t>المبلغ المقسّط</t>
        </is>
      </c>
      <c r="L5" s="14" t="inlineStr">
        <is>
          <t>القسط الشهري</t>
        </is>
      </c>
      <c r="M5" s="14" t="inlineStr">
        <is>
          <t>المدفوع</t>
        </is>
      </c>
      <c r="N5" s="14" t="inlineStr">
        <is>
          <t>المتبقي</t>
        </is>
      </c>
      <c r="O5" s="14" t="inlineStr">
        <is>
          <t>أقساط مستحقة حتى اليوم</t>
        </is>
      </c>
      <c r="P5" s="14" t="inlineStr">
        <is>
          <t>المتأخر</t>
        </is>
      </c>
      <c r="Q5" s="14" t="inlineStr">
        <is>
          <t>تاريخ أقدم قسط غير مسدد</t>
        </is>
      </c>
      <c r="R5" s="14" t="inlineStr">
        <is>
          <t>أيام التأخير</t>
        </is>
      </c>
      <c r="S5" s="14" t="inlineStr">
        <is>
          <t>الحالة</t>
        </is>
      </c>
      <c r="T5" s="14" t="inlineStr">
        <is>
          <t>ترتيب المتابعة</t>
        </is>
      </c>
    </row>
    <row r="6">
      <c r="A6" s="5" t="inlineStr">
        <is>
          <t>K001</t>
        </is>
      </c>
      <c r="B6" s="5" t="inlineStr">
        <is>
          <t>محمد السيد</t>
        </is>
      </c>
      <c r="C6" s="15" t="inlineStr">
        <is>
          <t>01011110001</t>
        </is>
      </c>
      <c r="D6" s="5" t="inlineStr">
        <is>
          <t>ثلاجة</t>
        </is>
      </c>
      <c r="E6" s="16" t="n">
        <v>36000</v>
      </c>
      <c r="F6" s="16" t="n">
        <v>6000</v>
      </c>
      <c r="G6" s="17" t="n">
        <v>12</v>
      </c>
      <c r="H6" s="18" t="n">
        <v>46229</v>
      </c>
      <c r="I6" s="5" t="n"/>
      <c r="J6" s="5" t="n"/>
      <c r="K6" s="19">
        <f>IF(AND(A6&amp;""&lt;&gt;"",ISNUMBER(E6),ISNUMBER(G6),G6&gt;0,ISNUMBER(H6)),ROUND(E6-IF(ISNUMBER(F6),F6,0),2),"")</f>
        <v/>
      </c>
      <c r="L6" s="19">
        <f>IF(K6="","",ROUND(K6/G6,2))</f>
        <v/>
      </c>
      <c r="M6" s="19">
        <f>IF(K6="","",ROUND(SUMIFS('الدفعات'!$C$6:$C$2005,'الدفعات'!$B$6:$B$2005,A6&amp;""),2))</f>
        <v/>
      </c>
      <c r="N6" s="19">
        <f>IF(K6="","",ROUND(K6-M6,2))</f>
        <v/>
      </c>
      <c r="O6" s="20">
        <f>IF(K6="","",MAX(0,MIN(G6,(YEAR('الإعدادات'!$B$4)-YEAR(H6))*12+MONTH('الإعدادات'!$B$4)-MONTH(H6)+IF(DAY('الإعدادات'!$B$4)&gt;=MIN(DAY(H6),28),1,0))))</f>
        <v/>
      </c>
      <c r="P6" s="19">
        <f>IF(K6="","",IF(N6&lt;=0,0,MAX(0,ROUND(IF(O6&gt;=G6,K6,O6*L6)-M6,2))))</f>
        <v/>
      </c>
      <c r="Q6" s="13">
        <f>IF(K6="","",IF(N6&lt;=0,"",DATE(YEAR(H6),MONTH(H6)+MIN(G6-1,INT((M6+0.005)/L6)),MIN(DAY(H6),28))))</f>
        <v/>
      </c>
      <c r="R6" s="20">
        <f>IF(K6="","",IF(P6&gt;0,MAX(0,'الإعدادات'!$B$4-Q6),""))</f>
        <v/>
      </c>
      <c r="S6" s="6">
        <f>IF(K6="","",IF(N6&lt;=0,"مسدد بالكامل",IF(P6&gt;0,IF(R6&gt;0,"متأخر","مستحق اليوم"),"منتظم")))</f>
        <v/>
      </c>
      <c r="T6" s="20">
        <f>IF(OR(S6="متأخر",S6="مستحق اليوم"),COUNTIF($R$6:$R$205,"&gt;"&amp;R6)+COUNTIF($R$6:R6,R6&amp;""),"")</f>
        <v/>
      </c>
    </row>
    <row r="7">
      <c r="A7" s="5" t="inlineStr">
        <is>
          <t>K002</t>
        </is>
      </c>
      <c r="B7" s="5" t="inlineStr">
        <is>
          <t>هالة فتحي</t>
        </is>
      </c>
      <c r="C7" s="15" t="inlineStr">
        <is>
          <t>01011110002</t>
        </is>
      </c>
      <c r="D7" s="5" t="inlineStr">
        <is>
          <t>غسالة أوتوماتيك</t>
        </is>
      </c>
      <c r="E7" s="16" t="n">
        <v>12000</v>
      </c>
      <c r="F7" s="16" t="n">
        <v>3000</v>
      </c>
      <c r="G7" s="17" t="n">
        <v>6</v>
      </c>
      <c r="H7" s="18" t="n">
        <v>46199</v>
      </c>
      <c r="I7" s="5" t="inlineStr">
        <is>
          <t>وعد بالسداد</t>
        </is>
      </c>
      <c r="J7" s="5" t="inlineStr">
        <is>
          <t>وعدت بالسداد نهاية الأسبوع</t>
        </is>
      </c>
      <c r="K7" s="19">
        <f>IF(AND(A7&amp;""&lt;&gt;"",ISNUMBER(E7),ISNUMBER(G7),G7&gt;0,ISNUMBER(H7)),ROUND(E7-IF(ISNUMBER(F7),F7,0),2),"")</f>
        <v/>
      </c>
      <c r="L7" s="19">
        <f>IF(K7="","",ROUND(K7/G7,2))</f>
        <v/>
      </c>
      <c r="M7" s="19">
        <f>IF(K7="","",ROUND(SUMIFS('الدفعات'!$C$6:$C$2005,'الدفعات'!$B$6:$B$2005,A7&amp;""),2))</f>
        <v/>
      </c>
      <c r="N7" s="19">
        <f>IF(K7="","",ROUND(K7-M7,2))</f>
        <v/>
      </c>
      <c r="O7" s="20">
        <f>IF(K7="","",MAX(0,MIN(G7,(YEAR('الإعدادات'!$B$4)-YEAR(H7))*12+MONTH('الإعدادات'!$B$4)-MONTH(H7)+IF(DAY('الإعدادات'!$B$4)&gt;=MIN(DAY(H7),28),1,0))))</f>
        <v/>
      </c>
      <c r="P7" s="19">
        <f>IF(K7="","",IF(N7&lt;=0,0,MAX(0,ROUND(IF(O7&gt;=G7,K7,O7*L7)-M7,2))))</f>
        <v/>
      </c>
      <c r="Q7" s="13">
        <f>IF(K7="","",IF(N7&lt;=0,"",DATE(YEAR(H7),MONTH(H7)+MIN(G7-1,INT((M7+0.005)/L7)),MIN(DAY(H7),28))))</f>
        <v/>
      </c>
      <c r="R7" s="20">
        <f>IF(K7="","",IF(P7&gt;0,MAX(0,'الإعدادات'!$B$4-Q7),""))</f>
        <v/>
      </c>
      <c r="S7" s="6">
        <f>IF(K7="","",IF(N7&lt;=0,"مسدد بالكامل",IF(P7&gt;0,IF(R7&gt;0,"متأخر","مستحق اليوم"),"منتظم")))</f>
        <v/>
      </c>
      <c r="T7" s="20">
        <f>IF(OR(S7="متأخر",S7="مستحق اليوم"),COUNTIF($R$6:$R$205,"&gt;"&amp;R7)+COUNTIF($R$6:R7,R7&amp;""),"")</f>
        <v/>
      </c>
    </row>
    <row r="8">
      <c r="A8" s="5" t="inlineStr">
        <is>
          <t>K003</t>
        </is>
      </c>
      <c r="B8" s="5" t="inlineStr">
        <is>
          <t>ياسر منصور</t>
        </is>
      </c>
      <c r="C8" s="15" t="inlineStr">
        <is>
          <t>01011110003</t>
        </is>
      </c>
      <c r="D8" s="5" t="inlineStr">
        <is>
          <t>تلفزيون 55 بوصة</t>
        </is>
      </c>
      <c r="E8" s="16" t="n">
        <v>14000</v>
      </c>
      <c r="F8" s="16" t="n">
        <v>4000</v>
      </c>
      <c r="G8" s="17" t="n">
        <v>4</v>
      </c>
      <c r="H8" s="18" t="n">
        <v>46129</v>
      </c>
      <c r="I8" s="5" t="n"/>
      <c r="J8" s="5" t="inlineStr">
        <is>
          <t>سدد كل الأقساط</t>
        </is>
      </c>
      <c r="K8" s="19">
        <f>IF(AND(A8&amp;""&lt;&gt;"",ISNUMBER(E8),ISNUMBER(G8),G8&gt;0,ISNUMBER(H8)),ROUND(E8-IF(ISNUMBER(F8),F8,0),2),"")</f>
        <v/>
      </c>
      <c r="L8" s="19">
        <f>IF(K8="","",ROUND(K8/G8,2))</f>
        <v/>
      </c>
      <c r="M8" s="19">
        <f>IF(K8="","",ROUND(SUMIFS('الدفعات'!$C$6:$C$2005,'الدفعات'!$B$6:$B$2005,A8&amp;""),2))</f>
        <v/>
      </c>
      <c r="N8" s="19">
        <f>IF(K8="","",ROUND(K8-M8,2))</f>
        <v/>
      </c>
      <c r="O8" s="20">
        <f>IF(K8="","",MAX(0,MIN(G8,(YEAR('الإعدادات'!$B$4)-YEAR(H8))*12+MONTH('الإعدادات'!$B$4)-MONTH(H8)+IF(DAY('الإعدادات'!$B$4)&gt;=MIN(DAY(H8),28),1,0))))</f>
        <v/>
      </c>
      <c r="P8" s="19">
        <f>IF(K8="","",IF(N8&lt;=0,0,MAX(0,ROUND(IF(O8&gt;=G8,K8,O8*L8)-M8,2))))</f>
        <v/>
      </c>
      <c r="Q8" s="13">
        <f>IF(K8="","",IF(N8&lt;=0,"",DATE(YEAR(H8),MONTH(H8)+MIN(G8-1,INT((M8+0.005)/L8)),MIN(DAY(H8),28))))</f>
        <v/>
      </c>
      <c r="R8" s="20">
        <f>IF(K8="","",IF(P8&gt;0,MAX(0,'الإعدادات'!$B$4-Q8),""))</f>
        <v/>
      </c>
      <c r="S8" s="6">
        <f>IF(K8="","",IF(N8&lt;=0,"مسدد بالكامل",IF(P8&gt;0,IF(R8&gt;0,"متأخر","مستحق اليوم"),"منتظم")))</f>
        <v/>
      </c>
      <c r="T8" s="20">
        <f>IF(OR(S8="متأخر",S8="مستحق اليوم"),COUNTIF($R$6:$R$205,"&gt;"&amp;R8)+COUNTIF($R$6:R8,R8&amp;""),"")</f>
        <v/>
      </c>
    </row>
    <row r="9">
      <c r="A9" s="5" t="inlineStr">
        <is>
          <t>K004</t>
        </is>
      </c>
      <c r="B9" s="5" t="inlineStr">
        <is>
          <t>منى إبراهيم</t>
        </is>
      </c>
      <c r="C9" s="15" t="inlineStr">
        <is>
          <t>01011110004</t>
        </is>
      </c>
      <c r="D9" s="5" t="inlineStr">
        <is>
          <t>بوتاجاز</t>
        </is>
      </c>
      <c r="E9" s="16" t="n">
        <v>16000</v>
      </c>
      <c r="F9" s="16" t="n">
        <v>0</v>
      </c>
      <c r="G9" s="17" t="n">
        <v>8</v>
      </c>
      <c r="H9" s="18" t="n">
        <v>46268</v>
      </c>
      <c r="I9" s="5" t="inlineStr">
        <is>
          <t>لم يتم التواصل</t>
        </is>
      </c>
      <c r="J9" s="5" t="n"/>
      <c r="K9" s="19">
        <f>IF(AND(A9&amp;""&lt;&gt;"",ISNUMBER(E9),ISNUMBER(G9),G9&gt;0,ISNUMBER(H9)),ROUND(E9-IF(ISNUMBER(F9),F9,0),2),"")</f>
        <v/>
      </c>
      <c r="L9" s="19">
        <f>IF(K9="","",ROUND(K9/G9,2))</f>
        <v/>
      </c>
      <c r="M9" s="19">
        <f>IF(K9="","",ROUND(SUMIFS('الدفعات'!$C$6:$C$2005,'الدفعات'!$B$6:$B$2005,A9&amp;""),2))</f>
        <v/>
      </c>
      <c r="N9" s="19">
        <f>IF(K9="","",ROUND(K9-M9,2))</f>
        <v/>
      </c>
      <c r="O9" s="20">
        <f>IF(K9="","",MAX(0,MIN(G9,(YEAR('الإعدادات'!$B$4)-YEAR(H9))*12+MONTH('الإعدادات'!$B$4)-MONTH(H9)+IF(DAY('الإعدادات'!$B$4)&gt;=MIN(DAY(H9),28),1,0))))</f>
        <v/>
      </c>
      <c r="P9" s="19">
        <f>IF(K9="","",IF(N9&lt;=0,0,MAX(0,ROUND(IF(O9&gt;=G9,K9,O9*L9)-M9,2))))</f>
        <v/>
      </c>
      <c r="Q9" s="13">
        <f>IF(K9="","",IF(N9&lt;=0,"",DATE(YEAR(H9),MONTH(H9)+MIN(G9-1,INT((M9+0.005)/L9)),MIN(DAY(H9),28))))</f>
        <v/>
      </c>
      <c r="R9" s="20">
        <f>IF(K9="","",IF(P9&gt;0,MAX(0,'الإعدادات'!$B$4-Q9),""))</f>
        <v/>
      </c>
      <c r="S9" s="6">
        <f>IF(K9="","",IF(N9&lt;=0,"مسدد بالكامل",IF(P9&gt;0,IF(R9&gt;0,"متأخر","مستحق اليوم"),"منتظم")))</f>
        <v/>
      </c>
      <c r="T9" s="20">
        <f>IF(OR(S9="متأخر",S9="مستحق اليوم"),COUNTIF($R$6:$R$205,"&gt;"&amp;R9)+COUNTIF($R$6:R9,R9&amp;""),"")</f>
        <v/>
      </c>
    </row>
    <row r="10">
      <c r="A10" s="5" t="inlineStr">
        <is>
          <t>K005</t>
        </is>
      </c>
      <c r="B10" s="5" t="inlineStr">
        <is>
          <t>أيمن رضوان</t>
        </is>
      </c>
      <c r="C10" s="15" t="inlineStr">
        <is>
          <t>01011110005</t>
        </is>
      </c>
      <c r="D10" s="5" t="inlineStr">
        <is>
          <t>مكيف</t>
        </is>
      </c>
      <c r="E10" s="16" t="n">
        <v>8000</v>
      </c>
      <c r="F10" s="16" t="n">
        <v>2000</v>
      </c>
      <c r="G10" s="17" t="n">
        <v>4</v>
      </c>
      <c r="H10" s="18" t="n">
        <v>46259</v>
      </c>
      <c r="I10" s="5" t="inlineStr">
        <is>
          <t>تم التواصل</t>
        </is>
      </c>
      <c r="J10" s="5" t="inlineStr">
        <is>
          <t>سدد جزءًا من القسط</t>
        </is>
      </c>
      <c r="K10" s="19">
        <f>IF(AND(A10&amp;""&lt;&gt;"",ISNUMBER(E10),ISNUMBER(G10),G10&gt;0,ISNUMBER(H10)),ROUND(E10-IF(ISNUMBER(F10),F10,0),2),"")</f>
        <v/>
      </c>
      <c r="L10" s="19">
        <f>IF(K10="","",ROUND(K10/G10,2))</f>
        <v/>
      </c>
      <c r="M10" s="19">
        <f>IF(K10="","",ROUND(SUMIFS('الدفعات'!$C$6:$C$2005,'الدفعات'!$B$6:$B$2005,A10&amp;""),2))</f>
        <v/>
      </c>
      <c r="N10" s="19">
        <f>IF(K10="","",ROUND(K10-M10,2))</f>
        <v/>
      </c>
      <c r="O10" s="20">
        <f>IF(K10="","",MAX(0,MIN(G10,(YEAR('الإعدادات'!$B$4)-YEAR(H10))*12+MONTH('الإعدادات'!$B$4)-MONTH(H10)+IF(DAY('الإعدادات'!$B$4)&gt;=MIN(DAY(H10),28),1,0))))</f>
        <v/>
      </c>
      <c r="P10" s="19">
        <f>IF(K10="","",IF(N10&lt;=0,0,MAX(0,ROUND(IF(O10&gt;=G10,K10,O10*L10)-M10,2))))</f>
        <v/>
      </c>
      <c r="Q10" s="13">
        <f>IF(K10="","",IF(N10&lt;=0,"",DATE(YEAR(H10),MONTH(H10)+MIN(G10-1,INT((M10+0.005)/L10)),MIN(DAY(H10),28))))</f>
        <v/>
      </c>
      <c r="R10" s="20">
        <f>IF(K10="","",IF(P10&gt;0,MAX(0,'الإعدادات'!$B$4-Q10),""))</f>
        <v/>
      </c>
      <c r="S10" s="6">
        <f>IF(K10="","",IF(N10&lt;=0,"مسدد بالكامل",IF(P10&gt;0,IF(R10&gt;0,"متأخر","مستحق اليوم"),"منتظم")))</f>
        <v/>
      </c>
      <c r="T10" s="20">
        <f>IF(OR(S10="متأخر",S10="مستحق اليوم"),COUNTIF($R$6:$R$205,"&gt;"&amp;R10)+COUNTIF($R$6:R10,R10&amp;""),"")</f>
        <v/>
      </c>
    </row>
    <row r="11">
      <c r="A11" s="5" t="inlineStr">
        <is>
          <t>K006</t>
        </is>
      </c>
      <c r="B11" s="5" t="inlineStr">
        <is>
          <t>سمير عبد الحميد</t>
        </is>
      </c>
      <c r="C11" s="15" t="inlineStr">
        <is>
          <t>01011110006</t>
        </is>
      </c>
      <c r="D11" s="5" t="inlineStr">
        <is>
          <t>موبايل</t>
        </is>
      </c>
      <c r="E11" s="16" t="n">
        <v>20000</v>
      </c>
      <c r="F11" s="16" t="n">
        <v>5000</v>
      </c>
      <c r="G11" s="17" t="n">
        <v>10</v>
      </c>
      <c r="H11" s="18" t="n">
        <v>46069</v>
      </c>
      <c r="I11" s="5" t="inlineStr">
        <is>
          <t>لا يرد</t>
        </is>
      </c>
      <c r="J11" s="5" t="inlineStr">
        <is>
          <t>التليفون مغلق</t>
        </is>
      </c>
      <c r="K11" s="19">
        <f>IF(AND(A11&amp;""&lt;&gt;"",ISNUMBER(E11),ISNUMBER(G11),G11&gt;0,ISNUMBER(H11)),ROUND(E11-IF(ISNUMBER(F11),F11,0),2),"")</f>
        <v/>
      </c>
      <c r="L11" s="19">
        <f>IF(K11="","",ROUND(K11/G11,2))</f>
        <v/>
      </c>
      <c r="M11" s="19">
        <f>IF(K11="","",ROUND(SUMIFS('الدفعات'!$C$6:$C$2005,'الدفعات'!$B$6:$B$2005,A11&amp;""),2))</f>
        <v/>
      </c>
      <c r="N11" s="19">
        <f>IF(K11="","",ROUND(K11-M11,2))</f>
        <v/>
      </c>
      <c r="O11" s="20">
        <f>IF(K11="","",MAX(0,MIN(G11,(YEAR('الإعدادات'!$B$4)-YEAR(H11))*12+MONTH('الإعدادات'!$B$4)-MONTH(H11)+IF(DAY('الإعدادات'!$B$4)&gt;=MIN(DAY(H11),28),1,0))))</f>
        <v/>
      </c>
      <c r="P11" s="19">
        <f>IF(K11="","",IF(N11&lt;=0,0,MAX(0,ROUND(IF(O11&gt;=G11,K11,O11*L11)-M11,2))))</f>
        <v/>
      </c>
      <c r="Q11" s="13">
        <f>IF(K11="","",IF(N11&lt;=0,"",DATE(YEAR(H11),MONTH(H11)+MIN(G11-1,INT((M11+0.005)/L11)),MIN(DAY(H11),28))))</f>
        <v/>
      </c>
      <c r="R11" s="20">
        <f>IF(K11="","",IF(P11&gt;0,MAX(0,'الإعدادات'!$B$4-Q11),""))</f>
        <v/>
      </c>
      <c r="S11" s="6">
        <f>IF(K11="","",IF(N11&lt;=0,"مسدد بالكامل",IF(P11&gt;0,IF(R11&gt;0,"متأخر","مستحق اليوم"),"منتظم")))</f>
        <v/>
      </c>
      <c r="T11" s="20">
        <f>IF(OR(S11="متأخر",S11="مستحق اليوم"),COUNTIF($R$6:$R$205,"&gt;"&amp;R11)+COUNTIF($R$6:R11,R11&amp;""),"")</f>
        <v/>
      </c>
    </row>
    <row r="12">
      <c r="A12" s="5" t="inlineStr">
        <is>
          <t>K007</t>
        </is>
      </c>
      <c r="B12" s="5" t="inlineStr">
        <is>
          <t>دينا حسام</t>
        </is>
      </c>
      <c r="C12" s="15" t="inlineStr">
        <is>
          <t>01011110007</t>
        </is>
      </c>
      <c r="D12" s="5" t="inlineStr">
        <is>
          <t>مروحة وسخان</t>
        </is>
      </c>
      <c r="E12" s="16" t="n">
        <v>6000</v>
      </c>
      <c r="F12" s="16" t="n">
        <v>600</v>
      </c>
      <c r="G12" s="17" t="n">
        <v>12</v>
      </c>
      <c r="H12" s="18" t="n">
        <v>46349</v>
      </c>
      <c r="I12" s="5" t="n"/>
      <c r="J12" s="5" t="inlineStr">
        <is>
          <t>العقد لم يبدأ بعد</t>
        </is>
      </c>
      <c r="K12" s="19">
        <f>IF(AND(A12&amp;""&lt;&gt;"",ISNUMBER(E12),ISNUMBER(G12),G12&gt;0,ISNUMBER(H12)),ROUND(E12-IF(ISNUMBER(F12),F12,0),2),"")</f>
        <v/>
      </c>
      <c r="L12" s="19">
        <f>IF(K12="","",ROUND(K12/G12,2))</f>
        <v/>
      </c>
      <c r="M12" s="19">
        <f>IF(K12="","",ROUND(SUMIFS('الدفعات'!$C$6:$C$2005,'الدفعات'!$B$6:$B$2005,A12&amp;""),2))</f>
        <v/>
      </c>
      <c r="N12" s="19">
        <f>IF(K12="","",ROUND(K12-M12,2))</f>
        <v/>
      </c>
      <c r="O12" s="20">
        <f>IF(K12="","",MAX(0,MIN(G12,(YEAR('الإعدادات'!$B$4)-YEAR(H12))*12+MONTH('الإعدادات'!$B$4)-MONTH(H12)+IF(DAY('الإعدادات'!$B$4)&gt;=MIN(DAY(H12),28),1,0))))</f>
        <v/>
      </c>
      <c r="P12" s="19">
        <f>IF(K12="","",IF(N12&lt;=0,0,MAX(0,ROUND(IF(O12&gt;=G12,K12,O12*L12)-M12,2))))</f>
        <v/>
      </c>
      <c r="Q12" s="13">
        <f>IF(K12="","",IF(N12&lt;=0,"",DATE(YEAR(H12),MONTH(H12)+MIN(G12-1,INT((M12+0.005)/L12)),MIN(DAY(H12),28))))</f>
        <v/>
      </c>
      <c r="R12" s="20">
        <f>IF(K12="","",IF(P12&gt;0,MAX(0,'الإعدادات'!$B$4-Q12),""))</f>
        <v/>
      </c>
      <c r="S12" s="6">
        <f>IF(K12="","",IF(N12&lt;=0,"مسدد بالكامل",IF(P12&gt;0,IF(R12&gt;0,"متأخر","مستحق اليوم"),"منتظم")))</f>
        <v/>
      </c>
      <c r="T12" s="20">
        <f>IF(OR(S12="متأخر",S12="مستحق اليوم"),COUNTIF($R$6:$R$205,"&gt;"&amp;R12)+COUNTIF($R$6:R12,R12&amp;""),"")</f>
        <v/>
      </c>
    </row>
    <row r="13">
      <c r="A13" s="5" t="n"/>
      <c r="B13" s="5" t="n"/>
      <c r="C13" s="15" t="n"/>
      <c r="D13" s="5" t="n"/>
      <c r="E13" s="16" t="n"/>
      <c r="F13" s="16" t="n"/>
      <c r="G13" s="17" t="n"/>
      <c r="H13" s="18" t="n"/>
      <c r="I13" s="5" t="n"/>
      <c r="J13" s="5" t="n"/>
      <c r="K13" s="19">
        <f>IF(AND(A13&amp;""&lt;&gt;"",ISNUMBER(E13),ISNUMBER(G13),G13&gt;0,ISNUMBER(H13)),ROUND(E13-IF(ISNUMBER(F13),F13,0),2),"")</f>
        <v/>
      </c>
      <c r="L13" s="19">
        <f>IF(K13="","",ROUND(K13/G13,2))</f>
        <v/>
      </c>
      <c r="M13" s="19">
        <f>IF(K13="","",ROUND(SUMIFS('الدفعات'!$C$6:$C$2005,'الدفعات'!$B$6:$B$2005,A13&amp;""),2))</f>
        <v/>
      </c>
      <c r="N13" s="19">
        <f>IF(K13="","",ROUND(K13-M13,2))</f>
        <v/>
      </c>
      <c r="O13" s="20">
        <f>IF(K13="","",MAX(0,MIN(G13,(YEAR('الإعدادات'!$B$4)-YEAR(H13))*12+MONTH('الإعدادات'!$B$4)-MONTH(H13)+IF(DAY('الإعدادات'!$B$4)&gt;=MIN(DAY(H13),28),1,0))))</f>
        <v/>
      </c>
      <c r="P13" s="19">
        <f>IF(K13="","",IF(N13&lt;=0,0,MAX(0,ROUND(IF(O13&gt;=G13,K13,O13*L13)-M13,2))))</f>
        <v/>
      </c>
      <c r="Q13" s="13">
        <f>IF(K13="","",IF(N13&lt;=0,"",DATE(YEAR(H13),MONTH(H13)+MIN(G13-1,INT((M13+0.005)/L13)),MIN(DAY(H13),28))))</f>
        <v/>
      </c>
      <c r="R13" s="20">
        <f>IF(K13="","",IF(P13&gt;0,MAX(0,'الإعدادات'!$B$4-Q13),""))</f>
        <v/>
      </c>
      <c r="S13" s="6">
        <f>IF(K13="","",IF(N13&lt;=0,"مسدد بالكامل",IF(P13&gt;0,IF(R13&gt;0,"متأخر","مستحق اليوم"),"منتظم")))</f>
        <v/>
      </c>
      <c r="T13" s="20">
        <f>IF(OR(S13="متأخر",S13="مستحق اليوم"),COUNTIF($R$6:$R$205,"&gt;"&amp;R13)+COUNTIF($R$6:R13,R13&amp;""),"")</f>
        <v/>
      </c>
    </row>
    <row r="14">
      <c r="A14" s="5" t="n"/>
      <c r="B14" s="5" t="n"/>
      <c r="C14" s="15" t="n"/>
      <c r="D14" s="5" t="n"/>
      <c r="E14" s="16" t="n"/>
      <c r="F14" s="16" t="n"/>
      <c r="G14" s="17" t="n"/>
      <c r="H14" s="18" t="n"/>
      <c r="I14" s="5" t="n"/>
      <c r="J14" s="5" t="n"/>
      <c r="K14" s="19">
        <f>IF(AND(A14&amp;""&lt;&gt;"",ISNUMBER(E14),ISNUMBER(G14),G14&gt;0,ISNUMBER(H14)),ROUND(E14-IF(ISNUMBER(F14),F14,0),2),"")</f>
        <v/>
      </c>
      <c r="L14" s="19">
        <f>IF(K14="","",ROUND(K14/G14,2))</f>
        <v/>
      </c>
      <c r="M14" s="19">
        <f>IF(K14="","",ROUND(SUMIFS('الدفعات'!$C$6:$C$2005,'الدفعات'!$B$6:$B$2005,A14&amp;""),2))</f>
        <v/>
      </c>
      <c r="N14" s="19">
        <f>IF(K14="","",ROUND(K14-M14,2))</f>
        <v/>
      </c>
      <c r="O14" s="20">
        <f>IF(K14="","",MAX(0,MIN(G14,(YEAR('الإعدادات'!$B$4)-YEAR(H14))*12+MONTH('الإعدادات'!$B$4)-MONTH(H14)+IF(DAY('الإعدادات'!$B$4)&gt;=MIN(DAY(H14),28),1,0))))</f>
        <v/>
      </c>
      <c r="P14" s="19">
        <f>IF(K14="","",IF(N14&lt;=0,0,MAX(0,ROUND(IF(O14&gt;=G14,K14,O14*L14)-M14,2))))</f>
        <v/>
      </c>
      <c r="Q14" s="13">
        <f>IF(K14="","",IF(N14&lt;=0,"",DATE(YEAR(H14),MONTH(H14)+MIN(G14-1,INT((M14+0.005)/L14)),MIN(DAY(H14),28))))</f>
        <v/>
      </c>
      <c r="R14" s="20">
        <f>IF(K14="","",IF(P14&gt;0,MAX(0,'الإعدادات'!$B$4-Q14),""))</f>
        <v/>
      </c>
      <c r="S14" s="6">
        <f>IF(K14="","",IF(N14&lt;=0,"مسدد بالكامل",IF(P14&gt;0,IF(R14&gt;0,"متأخر","مستحق اليوم"),"منتظم")))</f>
        <v/>
      </c>
      <c r="T14" s="20">
        <f>IF(OR(S14="متأخر",S14="مستحق اليوم"),COUNTIF($R$6:$R$205,"&gt;"&amp;R14)+COUNTIF($R$6:R14,R14&amp;""),"")</f>
        <v/>
      </c>
    </row>
    <row r="15">
      <c r="A15" s="5" t="n"/>
      <c r="B15" s="5" t="n"/>
      <c r="C15" s="15" t="n"/>
      <c r="D15" s="5" t="n"/>
      <c r="E15" s="16" t="n"/>
      <c r="F15" s="16" t="n"/>
      <c r="G15" s="17" t="n"/>
      <c r="H15" s="18" t="n"/>
      <c r="I15" s="5" t="n"/>
      <c r="J15" s="5" t="n"/>
      <c r="K15" s="19">
        <f>IF(AND(A15&amp;""&lt;&gt;"",ISNUMBER(E15),ISNUMBER(G15),G15&gt;0,ISNUMBER(H15)),ROUND(E15-IF(ISNUMBER(F15),F15,0),2),"")</f>
        <v/>
      </c>
      <c r="L15" s="19">
        <f>IF(K15="","",ROUND(K15/G15,2))</f>
        <v/>
      </c>
      <c r="M15" s="19">
        <f>IF(K15="","",ROUND(SUMIFS('الدفعات'!$C$6:$C$2005,'الدفعات'!$B$6:$B$2005,A15&amp;""),2))</f>
        <v/>
      </c>
      <c r="N15" s="19">
        <f>IF(K15="","",ROUND(K15-M15,2))</f>
        <v/>
      </c>
      <c r="O15" s="20">
        <f>IF(K15="","",MAX(0,MIN(G15,(YEAR('الإعدادات'!$B$4)-YEAR(H15))*12+MONTH('الإعدادات'!$B$4)-MONTH(H15)+IF(DAY('الإعدادات'!$B$4)&gt;=MIN(DAY(H15),28),1,0))))</f>
        <v/>
      </c>
      <c r="P15" s="19">
        <f>IF(K15="","",IF(N15&lt;=0,0,MAX(0,ROUND(IF(O15&gt;=G15,K15,O15*L15)-M15,2))))</f>
        <v/>
      </c>
      <c r="Q15" s="13">
        <f>IF(K15="","",IF(N15&lt;=0,"",DATE(YEAR(H15),MONTH(H15)+MIN(G15-1,INT((M15+0.005)/L15)),MIN(DAY(H15),28))))</f>
        <v/>
      </c>
      <c r="R15" s="20">
        <f>IF(K15="","",IF(P15&gt;0,MAX(0,'الإعدادات'!$B$4-Q15),""))</f>
        <v/>
      </c>
      <c r="S15" s="6">
        <f>IF(K15="","",IF(N15&lt;=0,"مسدد بالكامل",IF(P15&gt;0,IF(R15&gt;0,"متأخر","مستحق اليوم"),"منتظم")))</f>
        <v/>
      </c>
      <c r="T15" s="20">
        <f>IF(OR(S15="متأخر",S15="مستحق اليوم"),COUNTIF($R$6:$R$205,"&gt;"&amp;R15)+COUNTIF($R$6:R15,R15&amp;""),"")</f>
        <v/>
      </c>
    </row>
    <row r="16">
      <c r="A16" s="5" t="n"/>
      <c r="B16" s="5" t="n"/>
      <c r="C16" s="15" t="n"/>
      <c r="D16" s="5" t="n"/>
      <c r="E16" s="16" t="n"/>
      <c r="F16" s="16" t="n"/>
      <c r="G16" s="17" t="n"/>
      <c r="H16" s="18" t="n"/>
      <c r="I16" s="5" t="n"/>
      <c r="J16" s="5" t="n"/>
      <c r="K16" s="19">
        <f>IF(AND(A16&amp;""&lt;&gt;"",ISNUMBER(E16),ISNUMBER(G16),G16&gt;0,ISNUMBER(H16)),ROUND(E16-IF(ISNUMBER(F16),F16,0),2),"")</f>
        <v/>
      </c>
      <c r="L16" s="19">
        <f>IF(K16="","",ROUND(K16/G16,2))</f>
        <v/>
      </c>
      <c r="M16" s="19">
        <f>IF(K16="","",ROUND(SUMIFS('الدفعات'!$C$6:$C$2005,'الدفعات'!$B$6:$B$2005,A16&amp;""),2))</f>
        <v/>
      </c>
      <c r="N16" s="19">
        <f>IF(K16="","",ROUND(K16-M16,2))</f>
        <v/>
      </c>
      <c r="O16" s="20">
        <f>IF(K16="","",MAX(0,MIN(G16,(YEAR('الإعدادات'!$B$4)-YEAR(H16))*12+MONTH('الإعدادات'!$B$4)-MONTH(H16)+IF(DAY('الإعدادات'!$B$4)&gt;=MIN(DAY(H16),28),1,0))))</f>
        <v/>
      </c>
      <c r="P16" s="19">
        <f>IF(K16="","",IF(N16&lt;=0,0,MAX(0,ROUND(IF(O16&gt;=G16,K16,O16*L16)-M16,2))))</f>
        <v/>
      </c>
      <c r="Q16" s="13">
        <f>IF(K16="","",IF(N16&lt;=0,"",DATE(YEAR(H16),MONTH(H16)+MIN(G16-1,INT((M16+0.005)/L16)),MIN(DAY(H16),28))))</f>
        <v/>
      </c>
      <c r="R16" s="20">
        <f>IF(K16="","",IF(P16&gt;0,MAX(0,'الإعدادات'!$B$4-Q16),""))</f>
        <v/>
      </c>
      <c r="S16" s="6">
        <f>IF(K16="","",IF(N16&lt;=0,"مسدد بالكامل",IF(P16&gt;0,IF(R16&gt;0,"متأخر","مستحق اليوم"),"منتظم")))</f>
        <v/>
      </c>
      <c r="T16" s="20">
        <f>IF(OR(S16="متأخر",S16="مستحق اليوم"),COUNTIF($R$6:$R$205,"&gt;"&amp;R16)+COUNTIF($R$6:R16,R16&amp;""),"")</f>
        <v/>
      </c>
    </row>
    <row r="17">
      <c r="A17" s="5" t="n"/>
      <c r="B17" s="5" t="n"/>
      <c r="C17" s="15" t="n"/>
      <c r="D17" s="5" t="n"/>
      <c r="E17" s="16" t="n"/>
      <c r="F17" s="16" t="n"/>
      <c r="G17" s="17" t="n"/>
      <c r="H17" s="18" t="n"/>
      <c r="I17" s="5" t="n"/>
      <c r="J17" s="5" t="n"/>
      <c r="K17" s="19">
        <f>IF(AND(A17&amp;""&lt;&gt;"",ISNUMBER(E17),ISNUMBER(G17),G17&gt;0,ISNUMBER(H17)),ROUND(E17-IF(ISNUMBER(F17),F17,0),2),"")</f>
        <v/>
      </c>
      <c r="L17" s="19">
        <f>IF(K17="","",ROUND(K17/G17,2))</f>
        <v/>
      </c>
      <c r="M17" s="19">
        <f>IF(K17="","",ROUND(SUMIFS('الدفعات'!$C$6:$C$2005,'الدفعات'!$B$6:$B$2005,A17&amp;""),2))</f>
        <v/>
      </c>
      <c r="N17" s="19">
        <f>IF(K17="","",ROUND(K17-M17,2))</f>
        <v/>
      </c>
      <c r="O17" s="20">
        <f>IF(K17="","",MAX(0,MIN(G17,(YEAR('الإعدادات'!$B$4)-YEAR(H17))*12+MONTH('الإعدادات'!$B$4)-MONTH(H17)+IF(DAY('الإعدادات'!$B$4)&gt;=MIN(DAY(H17),28),1,0))))</f>
        <v/>
      </c>
      <c r="P17" s="19">
        <f>IF(K17="","",IF(N17&lt;=0,0,MAX(0,ROUND(IF(O17&gt;=G17,K17,O17*L17)-M17,2))))</f>
        <v/>
      </c>
      <c r="Q17" s="13">
        <f>IF(K17="","",IF(N17&lt;=0,"",DATE(YEAR(H17),MONTH(H17)+MIN(G17-1,INT((M17+0.005)/L17)),MIN(DAY(H17),28))))</f>
        <v/>
      </c>
      <c r="R17" s="20">
        <f>IF(K17="","",IF(P17&gt;0,MAX(0,'الإعدادات'!$B$4-Q17),""))</f>
        <v/>
      </c>
      <c r="S17" s="6">
        <f>IF(K17="","",IF(N17&lt;=0,"مسدد بالكامل",IF(P17&gt;0,IF(R17&gt;0,"متأخر","مستحق اليوم"),"منتظم")))</f>
        <v/>
      </c>
      <c r="T17" s="20">
        <f>IF(OR(S17="متأخر",S17="مستحق اليوم"),COUNTIF($R$6:$R$205,"&gt;"&amp;R17)+COUNTIF($R$6:R17,R17&amp;""),"")</f>
        <v/>
      </c>
    </row>
    <row r="18">
      <c r="A18" s="5" t="n"/>
      <c r="B18" s="5" t="n"/>
      <c r="C18" s="15" t="n"/>
      <c r="D18" s="5" t="n"/>
      <c r="E18" s="16" t="n"/>
      <c r="F18" s="16" t="n"/>
      <c r="G18" s="17" t="n"/>
      <c r="H18" s="18" t="n"/>
      <c r="I18" s="5" t="n"/>
      <c r="J18" s="5" t="n"/>
      <c r="K18" s="19">
        <f>IF(AND(A18&amp;""&lt;&gt;"",ISNUMBER(E18),ISNUMBER(G18),G18&gt;0,ISNUMBER(H18)),ROUND(E18-IF(ISNUMBER(F18),F18,0),2),"")</f>
        <v/>
      </c>
      <c r="L18" s="19">
        <f>IF(K18="","",ROUND(K18/G18,2))</f>
        <v/>
      </c>
      <c r="M18" s="19">
        <f>IF(K18="","",ROUND(SUMIFS('الدفعات'!$C$6:$C$2005,'الدفعات'!$B$6:$B$2005,A18&amp;""),2))</f>
        <v/>
      </c>
      <c r="N18" s="19">
        <f>IF(K18="","",ROUND(K18-M18,2))</f>
        <v/>
      </c>
      <c r="O18" s="20">
        <f>IF(K18="","",MAX(0,MIN(G18,(YEAR('الإعدادات'!$B$4)-YEAR(H18))*12+MONTH('الإعدادات'!$B$4)-MONTH(H18)+IF(DAY('الإعدادات'!$B$4)&gt;=MIN(DAY(H18),28),1,0))))</f>
        <v/>
      </c>
      <c r="P18" s="19">
        <f>IF(K18="","",IF(N18&lt;=0,0,MAX(0,ROUND(IF(O18&gt;=G18,K18,O18*L18)-M18,2))))</f>
        <v/>
      </c>
      <c r="Q18" s="13">
        <f>IF(K18="","",IF(N18&lt;=0,"",DATE(YEAR(H18),MONTH(H18)+MIN(G18-1,INT((M18+0.005)/L18)),MIN(DAY(H18),28))))</f>
        <v/>
      </c>
      <c r="R18" s="20">
        <f>IF(K18="","",IF(P18&gt;0,MAX(0,'الإعدادات'!$B$4-Q18),""))</f>
        <v/>
      </c>
      <c r="S18" s="6">
        <f>IF(K18="","",IF(N18&lt;=0,"مسدد بالكامل",IF(P18&gt;0,IF(R18&gt;0,"متأخر","مستحق اليوم"),"منتظم")))</f>
        <v/>
      </c>
      <c r="T18" s="20">
        <f>IF(OR(S18="متأخر",S18="مستحق اليوم"),COUNTIF($R$6:$R$205,"&gt;"&amp;R18)+COUNTIF($R$6:R18,R18&amp;""),"")</f>
        <v/>
      </c>
    </row>
    <row r="19">
      <c r="A19" s="5" t="n"/>
      <c r="B19" s="5" t="n"/>
      <c r="C19" s="15" t="n"/>
      <c r="D19" s="5" t="n"/>
      <c r="E19" s="16" t="n"/>
      <c r="F19" s="16" t="n"/>
      <c r="G19" s="17" t="n"/>
      <c r="H19" s="18" t="n"/>
      <c r="I19" s="5" t="n"/>
      <c r="J19" s="5" t="n"/>
      <c r="K19" s="19">
        <f>IF(AND(A19&amp;""&lt;&gt;"",ISNUMBER(E19),ISNUMBER(G19),G19&gt;0,ISNUMBER(H19)),ROUND(E19-IF(ISNUMBER(F19),F19,0),2),"")</f>
        <v/>
      </c>
      <c r="L19" s="19">
        <f>IF(K19="","",ROUND(K19/G19,2))</f>
        <v/>
      </c>
      <c r="M19" s="19">
        <f>IF(K19="","",ROUND(SUMIFS('الدفعات'!$C$6:$C$2005,'الدفعات'!$B$6:$B$2005,A19&amp;""),2))</f>
        <v/>
      </c>
      <c r="N19" s="19">
        <f>IF(K19="","",ROUND(K19-M19,2))</f>
        <v/>
      </c>
      <c r="O19" s="20">
        <f>IF(K19="","",MAX(0,MIN(G19,(YEAR('الإعدادات'!$B$4)-YEAR(H19))*12+MONTH('الإعدادات'!$B$4)-MONTH(H19)+IF(DAY('الإعدادات'!$B$4)&gt;=MIN(DAY(H19),28),1,0))))</f>
        <v/>
      </c>
      <c r="P19" s="19">
        <f>IF(K19="","",IF(N19&lt;=0,0,MAX(0,ROUND(IF(O19&gt;=G19,K19,O19*L19)-M19,2))))</f>
        <v/>
      </c>
      <c r="Q19" s="13">
        <f>IF(K19="","",IF(N19&lt;=0,"",DATE(YEAR(H19),MONTH(H19)+MIN(G19-1,INT((M19+0.005)/L19)),MIN(DAY(H19),28))))</f>
        <v/>
      </c>
      <c r="R19" s="20">
        <f>IF(K19="","",IF(P19&gt;0,MAX(0,'الإعدادات'!$B$4-Q19),""))</f>
        <v/>
      </c>
      <c r="S19" s="6">
        <f>IF(K19="","",IF(N19&lt;=0,"مسدد بالكامل",IF(P19&gt;0,IF(R19&gt;0,"متأخر","مستحق اليوم"),"منتظم")))</f>
        <v/>
      </c>
      <c r="T19" s="20">
        <f>IF(OR(S19="متأخر",S19="مستحق اليوم"),COUNTIF($R$6:$R$205,"&gt;"&amp;R19)+COUNTIF($R$6:R19,R19&amp;""),"")</f>
        <v/>
      </c>
    </row>
    <row r="20">
      <c r="A20" s="5" t="n"/>
      <c r="B20" s="5" t="n"/>
      <c r="C20" s="15" t="n"/>
      <c r="D20" s="5" t="n"/>
      <c r="E20" s="16" t="n"/>
      <c r="F20" s="16" t="n"/>
      <c r="G20" s="17" t="n"/>
      <c r="H20" s="18" t="n"/>
      <c r="I20" s="5" t="n"/>
      <c r="J20" s="5" t="n"/>
      <c r="K20" s="19">
        <f>IF(AND(A20&amp;""&lt;&gt;"",ISNUMBER(E20),ISNUMBER(G20),G20&gt;0,ISNUMBER(H20)),ROUND(E20-IF(ISNUMBER(F20),F20,0),2),"")</f>
        <v/>
      </c>
      <c r="L20" s="19">
        <f>IF(K20="","",ROUND(K20/G20,2))</f>
        <v/>
      </c>
      <c r="M20" s="19">
        <f>IF(K20="","",ROUND(SUMIFS('الدفعات'!$C$6:$C$2005,'الدفعات'!$B$6:$B$2005,A20&amp;""),2))</f>
        <v/>
      </c>
      <c r="N20" s="19">
        <f>IF(K20="","",ROUND(K20-M20,2))</f>
        <v/>
      </c>
      <c r="O20" s="20">
        <f>IF(K20="","",MAX(0,MIN(G20,(YEAR('الإعدادات'!$B$4)-YEAR(H20))*12+MONTH('الإعدادات'!$B$4)-MONTH(H20)+IF(DAY('الإعدادات'!$B$4)&gt;=MIN(DAY(H20),28),1,0))))</f>
        <v/>
      </c>
      <c r="P20" s="19">
        <f>IF(K20="","",IF(N20&lt;=0,0,MAX(0,ROUND(IF(O20&gt;=G20,K20,O20*L20)-M20,2))))</f>
        <v/>
      </c>
      <c r="Q20" s="13">
        <f>IF(K20="","",IF(N20&lt;=0,"",DATE(YEAR(H20),MONTH(H20)+MIN(G20-1,INT((M20+0.005)/L20)),MIN(DAY(H20),28))))</f>
        <v/>
      </c>
      <c r="R20" s="20">
        <f>IF(K20="","",IF(P20&gt;0,MAX(0,'الإعدادات'!$B$4-Q20),""))</f>
        <v/>
      </c>
      <c r="S20" s="6">
        <f>IF(K20="","",IF(N20&lt;=0,"مسدد بالكامل",IF(P20&gt;0,IF(R20&gt;0,"متأخر","مستحق اليوم"),"منتظم")))</f>
        <v/>
      </c>
      <c r="T20" s="20">
        <f>IF(OR(S20="متأخر",S20="مستحق اليوم"),COUNTIF($R$6:$R$205,"&gt;"&amp;R20)+COUNTIF($R$6:R20,R20&amp;""),"")</f>
        <v/>
      </c>
    </row>
    <row r="21">
      <c r="A21" s="5" t="n"/>
      <c r="B21" s="5" t="n"/>
      <c r="C21" s="15" t="n"/>
      <c r="D21" s="5" t="n"/>
      <c r="E21" s="16" t="n"/>
      <c r="F21" s="16" t="n"/>
      <c r="G21" s="17" t="n"/>
      <c r="H21" s="18" t="n"/>
      <c r="I21" s="5" t="n"/>
      <c r="J21" s="5" t="n"/>
      <c r="K21" s="19">
        <f>IF(AND(A21&amp;""&lt;&gt;"",ISNUMBER(E21),ISNUMBER(G21),G21&gt;0,ISNUMBER(H21)),ROUND(E21-IF(ISNUMBER(F21),F21,0),2),"")</f>
        <v/>
      </c>
      <c r="L21" s="19">
        <f>IF(K21="","",ROUND(K21/G21,2))</f>
        <v/>
      </c>
      <c r="M21" s="19">
        <f>IF(K21="","",ROUND(SUMIFS('الدفعات'!$C$6:$C$2005,'الدفعات'!$B$6:$B$2005,A21&amp;""),2))</f>
        <v/>
      </c>
      <c r="N21" s="19">
        <f>IF(K21="","",ROUND(K21-M21,2))</f>
        <v/>
      </c>
      <c r="O21" s="20">
        <f>IF(K21="","",MAX(0,MIN(G21,(YEAR('الإعدادات'!$B$4)-YEAR(H21))*12+MONTH('الإعدادات'!$B$4)-MONTH(H21)+IF(DAY('الإعدادات'!$B$4)&gt;=MIN(DAY(H21),28),1,0))))</f>
        <v/>
      </c>
      <c r="P21" s="19">
        <f>IF(K21="","",IF(N21&lt;=0,0,MAX(0,ROUND(IF(O21&gt;=G21,K21,O21*L21)-M21,2))))</f>
        <v/>
      </c>
      <c r="Q21" s="13">
        <f>IF(K21="","",IF(N21&lt;=0,"",DATE(YEAR(H21),MONTH(H21)+MIN(G21-1,INT((M21+0.005)/L21)),MIN(DAY(H21),28))))</f>
        <v/>
      </c>
      <c r="R21" s="20">
        <f>IF(K21="","",IF(P21&gt;0,MAX(0,'الإعدادات'!$B$4-Q21),""))</f>
        <v/>
      </c>
      <c r="S21" s="6">
        <f>IF(K21="","",IF(N21&lt;=0,"مسدد بالكامل",IF(P21&gt;0,IF(R21&gt;0,"متأخر","مستحق اليوم"),"منتظم")))</f>
        <v/>
      </c>
      <c r="T21" s="20">
        <f>IF(OR(S21="متأخر",S21="مستحق اليوم"),COUNTIF($R$6:$R$205,"&gt;"&amp;R21)+COUNTIF($R$6:R21,R21&amp;""),"")</f>
        <v/>
      </c>
    </row>
    <row r="22">
      <c r="A22" s="5" t="n"/>
      <c r="B22" s="5" t="n"/>
      <c r="C22" s="15" t="n"/>
      <c r="D22" s="5" t="n"/>
      <c r="E22" s="16" t="n"/>
      <c r="F22" s="16" t="n"/>
      <c r="G22" s="17" t="n"/>
      <c r="H22" s="18" t="n"/>
      <c r="I22" s="5" t="n"/>
      <c r="J22" s="5" t="n"/>
      <c r="K22" s="19">
        <f>IF(AND(A22&amp;""&lt;&gt;"",ISNUMBER(E22),ISNUMBER(G22),G22&gt;0,ISNUMBER(H22)),ROUND(E22-IF(ISNUMBER(F22),F22,0),2),"")</f>
        <v/>
      </c>
      <c r="L22" s="19">
        <f>IF(K22="","",ROUND(K22/G22,2))</f>
        <v/>
      </c>
      <c r="M22" s="19">
        <f>IF(K22="","",ROUND(SUMIFS('الدفعات'!$C$6:$C$2005,'الدفعات'!$B$6:$B$2005,A22&amp;""),2))</f>
        <v/>
      </c>
      <c r="N22" s="19">
        <f>IF(K22="","",ROUND(K22-M22,2))</f>
        <v/>
      </c>
      <c r="O22" s="20">
        <f>IF(K22="","",MAX(0,MIN(G22,(YEAR('الإعدادات'!$B$4)-YEAR(H22))*12+MONTH('الإعدادات'!$B$4)-MONTH(H22)+IF(DAY('الإعدادات'!$B$4)&gt;=MIN(DAY(H22),28),1,0))))</f>
        <v/>
      </c>
      <c r="P22" s="19">
        <f>IF(K22="","",IF(N22&lt;=0,0,MAX(0,ROUND(IF(O22&gt;=G22,K22,O22*L22)-M22,2))))</f>
        <v/>
      </c>
      <c r="Q22" s="13">
        <f>IF(K22="","",IF(N22&lt;=0,"",DATE(YEAR(H22),MONTH(H22)+MIN(G22-1,INT((M22+0.005)/L22)),MIN(DAY(H22),28))))</f>
        <v/>
      </c>
      <c r="R22" s="20">
        <f>IF(K22="","",IF(P22&gt;0,MAX(0,'الإعدادات'!$B$4-Q22),""))</f>
        <v/>
      </c>
      <c r="S22" s="6">
        <f>IF(K22="","",IF(N22&lt;=0,"مسدد بالكامل",IF(P22&gt;0,IF(R22&gt;0,"متأخر","مستحق اليوم"),"منتظم")))</f>
        <v/>
      </c>
      <c r="T22" s="20">
        <f>IF(OR(S22="متأخر",S22="مستحق اليوم"),COUNTIF($R$6:$R$205,"&gt;"&amp;R22)+COUNTIF($R$6:R22,R22&amp;""),"")</f>
        <v/>
      </c>
    </row>
    <row r="23">
      <c r="A23" s="5" t="n"/>
      <c r="B23" s="5" t="n"/>
      <c r="C23" s="15" t="n"/>
      <c r="D23" s="5" t="n"/>
      <c r="E23" s="16" t="n"/>
      <c r="F23" s="16" t="n"/>
      <c r="G23" s="17" t="n"/>
      <c r="H23" s="18" t="n"/>
      <c r="I23" s="5" t="n"/>
      <c r="J23" s="5" t="n"/>
      <c r="K23" s="19">
        <f>IF(AND(A23&amp;""&lt;&gt;"",ISNUMBER(E23),ISNUMBER(G23),G23&gt;0,ISNUMBER(H23)),ROUND(E23-IF(ISNUMBER(F23),F23,0),2),"")</f>
        <v/>
      </c>
      <c r="L23" s="19">
        <f>IF(K23="","",ROUND(K23/G23,2))</f>
        <v/>
      </c>
      <c r="M23" s="19">
        <f>IF(K23="","",ROUND(SUMIFS('الدفعات'!$C$6:$C$2005,'الدفعات'!$B$6:$B$2005,A23&amp;""),2))</f>
        <v/>
      </c>
      <c r="N23" s="19">
        <f>IF(K23="","",ROUND(K23-M23,2))</f>
        <v/>
      </c>
      <c r="O23" s="20">
        <f>IF(K23="","",MAX(0,MIN(G23,(YEAR('الإعدادات'!$B$4)-YEAR(H23))*12+MONTH('الإعدادات'!$B$4)-MONTH(H23)+IF(DAY('الإعدادات'!$B$4)&gt;=MIN(DAY(H23),28),1,0))))</f>
        <v/>
      </c>
      <c r="P23" s="19">
        <f>IF(K23="","",IF(N23&lt;=0,0,MAX(0,ROUND(IF(O23&gt;=G23,K23,O23*L23)-M23,2))))</f>
        <v/>
      </c>
      <c r="Q23" s="13">
        <f>IF(K23="","",IF(N23&lt;=0,"",DATE(YEAR(H23),MONTH(H23)+MIN(G23-1,INT((M23+0.005)/L23)),MIN(DAY(H23),28))))</f>
        <v/>
      </c>
      <c r="R23" s="20">
        <f>IF(K23="","",IF(P23&gt;0,MAX(0,'الإعدادات'!$B$4-Q23),""))</f>
        <v/>
      </c>
      <c r="S23" s="6">
        <f>IF(K23="","",IF(N23&lt;=0,"مسدد بالكامل",IF(P23&gt;0,IF(R23&gt;0,"متأخر","مستحق اليوم"),"منتظم")))</f>
        <v/>
      </c>
      <c r="T23" s="20">
        <f>IF(OR(S23="متأخر",S23="مستحق اليوم"),COUNTIF($R$6:$R$205,"&gt;"&amp;R23)+COUNTIF($R$6:R23,R23&amp;""),"")</f>
        <v/>
      </c>
    </row>
    <row r="24">
      <c r="A24" s="5" t="n"/>
      <c r="B24" s="5" t="n"/>
      <c r="C24" s="15" t="n"/>
      <c r="D24" s="5" t="n"/>
      <c r="E24" s="16" t="n"/>
      <c r="F24" s="16" t="n"/>
      <c r="G24" s="17" t="n"/>
      <c r="H24" s="18" t="n"/>
      <c r="I24" s="5" t="n"/>
      <c r="J24" s="5" t="n"/>
      <c r="K24" s="19">
        <f>IF(AND(A24&amp;""&lt;&gt;"",ISNUMBER(E24),ISNUMBER(G24),G24&gt;0,ISNUMBER(H24)),ROUND(E24-IF(ISNUMBER(F24),F24,0),2),"")</f>
        <v/>
      </c>
      <c r="L24" s="19">
        <f>IF(K24="","",ROUND(K24/G24,2))</f>
        <v/>
      </c>
      <c r="M24" s="19">
        <f>IF(K24="","",ROUND(SUMIFS('الدفعات'!$C$6:$C$2005,'الدفعات'!$B$6:$B$2005,A24&amp;""),2))</f>
        <v/>
      </c>
      <c r="N24" s="19">
        <f>IF(K24="","",ROUND(K24-M24,2))</f>
        <v/>
      </c>
      <c r="O24" s="20">
        <f>IF(K24="","",MAX(0,MIN(G24,(YEAR('الإعدادات'!$B$4)-YEAR(H24))*12+MONTH('الإعدادات'!$B$4)-MONTH(H24)+IF(DAY('الإعدادات'!$B$4)&gt;=MIN(DAY(H24),28),1,0))))</f>
        <v/>
      </c>
      <c r="P24" s="19">
        <f>IF(K24="","",IF(N24&lt;=0,0,MAX(0,ROUND(IF(O24&gt;=G24,K24,O24*L24)-M24,2))))</f>
        <v/>
      </c>
      <c r="Q24" s="13">
        <f>IF(K24="","",IF(N24&lt;=0,"",DATE(YEAR(H24),MONTH(H24)+MIN(G24-1,INT((M24+0.005)/L24)),MIN(DAY(H24),28))))</f>
        <v/>
      </c>
      <c r="R24" s="20">
        <f>IF(K24="","",IF(P24&gt;0,MAX(0,'الإعدادات'!$B$4-Q24),""))</f>
        <v/>
      </c>
      <c r="S24" s="6">
        <f>IF(K24="","",IF(N24&lt;=0,"مسدد بالكامل",IF(P24&gt;0,IF(R24&gt;0,"متأخر","مستحق اليوم"),"منتظم")))</f>
        <v/>
      </c>
      <c r="T24" s="20">
        <f>IF(OR(S24="متأخر",S24="مستحق اليوم"),COUNTIF($R$6:$R$205,"&gt;"&amp;R24)+COUNTIF($R$6:R24,R24&amp;""),"")</f>
        <v/>
      </c>
    </row>
    <row r="25">
      <c r="A25" s="5" t="n"/>
      <c r="B25" s="5" t="n"/>
      <c r="C25" s="15" t="n"/>
      <c r="D25" s="5" t="n"/>
      <c r="E25" s="16" t="n"/>
      <c r="F25" s="16" t="n"/>
      <c r="G25" s="17" t="n"/>
      <c r="H25" s="18" t="n"/>
      <c r="I25" s="5" t="n"/>
      <c r="J25" s="5" t="n"/>
      <c r="K25" s="19">
        <f>IF(AND(A25&amp;""&lt;&gt;"",ISNUMBER(E25),ISNUMBER(G25),G25&gt;0,ISNUMBER(H25)),ROUND(E25-IF(ISNUMBER(F25),F25,0),2),"")</f>
        <v/>
      </c>
      <c r="L25" s="19">
        <f>IF(K25="","",ROUND(K25/G25,2))</f>
        <v/>
      </c>
      <c r="M25" s="19">
        <f>IF(K25="","",ROUND(SUMIFS('الدفعات'!$C$6:$C$2005,'الدفعات'!$B$6:$B$2005,A25&amp;""),2))</f>
        <v/>
      </c>
      <c r="N25" s="19">
        <f>IF(K25="","",ROUND(K25-M25,2))</f>
        <v/>
      </c>
      <c r="O25" s="20">
        <f>IF(K25="","",MAX(0,MIN(G25,(YEAR('الإعدادات'!$B$4)-YEAR(H25))*12+MONTH('الإعدادات'!$B$4)-MONTH(H25)+IF(DAY('الإعدادات'!$B$4)&gt;=MIN(DAY(H25),28),1,0))))</f>
        <v/>
      </c>
      <c r="P25" s="19">
        <f>IF(K25="","",IF(N25&lt;=0,0,MAX(0,ROUND(IF(O25&gt;=G25,K25,O25*L25)-M25,2))))</f>
        <v/>
      </c>
      <c r="Q25" s="13">
        <f>IF(K25="","",IF(N25&lt;=0,"",DATE(YEAR(H25),MONTH(H25)+MIN(G25-1,INT((M25+0.005)/L25)),MIN(DAY(H25),28))))</f>
        <v/>
      </c>
      <c r="R25" s="20">
        <f>IF(K25="","",IF(P25&gt;0,MAX(0,'الإعدادات'!$B$4-Q25),""))</f>
        <v/>
      </c>
      <c r="S25" s="6">
        <f>IF(K25="","",IF(N25&lt;=0,"مسدد بالكامل",IF(P25&gt;0,IF(R25&gt;0,"متأخر","مستحق اليوم"),"منتظم")))</f>
        <v/>
      </c>
      <c r="T25" s="20">
        <f>IF(OR(S25="متأخر",S25="مستحق اليوم"),COUNTIF($R$6:$R$205,"&gt;"&amp;R25)+COUNTIF($R$6:R25,R25&amp;""),"")</f>
        <v/>
      </c>
    </row>
    <row r="26">
      <c r="A26" s="5" t="n"/>
      <c r="B26" s="5" t="n"/>
      <c r="C26" s="15" t="n"/>
      <c r="D26" s="5" t="n"/>
      <c r="E26" s="16" t="n"/>
      <c r="F26" s="16" t="n"/>
      <c r="G26" s="17" t="n"/>
      <c r="H26" s="18" t="n"/>
      <c r="I26" s="5" t="n"/>
      <c r="J26" s="5" t="n"/>
      <c r="K26" s="19">
        <f>IF(AND(A26&amp;""&lt;&gt;"",ISNUMBER(E26),ISNUMBER(G26),G26&gt;0,ISNUMBER(H26)),ROUND(E26-IF(ISNUMBER(F26),F26,0),2),"")</f>
        <v/>
      </c>
      <c r="L26" s="19">
        <f>IF(K26="","",ROUND(K26/G26,2))</f>
        <v/>
      </c>
      <c r="M26" s="19">
        <f>IF(K26="","",ROUND(SUMIFS('الدفعات'!$C$6:$C$2005,'الدفعات'!$B$6:$B$2005,A26&amp;""),2))</f>
        <v/>
      </c>
      <c r="N26" s="19">
        <f>IF(K26="","",ROUND(K26-M26,2))</f>
        <v/>
      </c>
      <c r="O26" s="20">
        <f>IF(K26="","",MAX(0,MIN(G26,(YEAR('الإعدادات'!$B$4)-YEAR(H26))*12+MONTH('الإعدادات'!$B$4)-MONTH(H26)+IF(DAY('الإعدادات'!$B$4)&gt;=MIN(DAY(H26),28),1,0))))</f>
        <v/>
      </c>
      <c r="P26" s="19">
        <f>IF(K26="","",IF(N26&lt;=0,0,MAX(0,ROUND(IF(O26&gt;=G26,K26,O26*L26)-M26,2))))</f>
        <v/>
      </c>
      <c r="Q26" s="13">
        <f>IF(K26="","",IF(N26&lt;=0,"",DATE(YEAR(H26),MONTH(H26)+MIN(G26-1,INT((M26+0.005)/L26)),MIN(DAY(H26),28))))</f>
        <v/>
      </c>
      <c r="R26" s="20">
        <f>IF(K26="","",IF(P26&gt;0,MAX(0,'الإعدادات'!$B$4-Q26),""))</f>
        <v/>
      </c>
      <c r="S26" s="6">
        <f>IF(K26="","",IF(N26&lt;=0,"مسدد بالكامل",IF(P26&gt;0,IF(R26&gt;0,"متأخر","مستحق اليوم"),"منتظم")))</f>
        <v/>
      </c>
      <c r="T26" s="20">
        <f>IF(OR(S26="متأخر",S26="مستحق اليوم"),COUNTIF($R$6:$R$205,"&gt;"&amp;R26)+COUNTIF($R$6:R26,R26&amp;""),"")</f>
        <v/>
      </c>
    </row>
    <row r="27">
      <c r="A27" s="5" t="n"/>
      <c r="B27" s="5" t="n"/>
      <c r="C27" s="15" t="n"/>
      <c r="D27" s="5" t="n"/>
      <c r="E27" s="16" t="n"/>
      <c r="F27" s="16" t="n"/>
      <c r="G27" s="17" t="n"/>
      <c r="H27" s="18" t="n"/>
      <c r="I27" s="5" t="n"/>
      <c r="J27" s="5" t="n"/>
      <c r="K27" s="19">
        <f>IF(AND(A27&amp;""&lt;&gt;"",ISNUMBER(E27),ISNUMBER(G27),G27&gt;0,ISNUMBER(H27)),ROUND(E27-IF(ISNUMBER(F27),F27,0),2),"")</f>
        <v/>
      </c>
      <c r="L27" s="19">
        <f>IF(K27="","",ROUND(K27/G27,2))</f>
        <v/>
      </c>
      <c r="M27" s="19">
        <f>IF(K27="","",ROUND(SUMIFS('الدفعات'!$C$6:$C$2005,'الدفعات'!$B$6:$B$2005,A27&amp;""),2))</f>
        <v/>
      </c>
      <c r="N27" s="19">
        <f>IF(K27="","",ROUND(K27-M27,2))</f>
        <v/>
      </c>
      <c r="O27" s="20">
        <f>IF(K27="","",MAX(0,MIN(G27,(YEAR('الإعدادات'!$B$4)-YEAR(H27))*12+MONTH('الإعدادات'!$B$4)-MONTH(H27)+IF(DAY('الإعدادات'!$B$4)&gt;=MIN(DAY(H27),28),1,0))))</f>
        <v/>
      </c>
      <c r="P27" s="19">
        <f>IF(K27="","",IF(N27&lt;=0,0,MAX(0,ROUND(IF(O27&gt;=G27,K27,O27*L27)-M27,2))))</f>
        <v/>
      </c>
      <c r="Q27" s="13">
        <f>IF(K27="","",IF(N27&lt;=0,"",DATE(YEAR(H27),MONTH(H27)+MIN(G27-1,INT((M27+0.005)/L27)),MIN(DAY(H27),28))))</f>
        <v/>
      </c>
      <c r="R27" s="20">
        <f>IF(K27="","",IF(P27&gt;0,MAX(0,'الإعدادات'!$B$4-Q27),""))</f>
        <v/>
      </c>
      <c r="S27" s="6">
        <f>IF(K27="","",IF(N27&lt;=0,"مسدد بالكامل",IF(P27&gt;0,IF(R27&gt;0,"متأخر","مستحق اليوم"),"منتظم")))</f>
        <v/>
      </c>
      <c r="T27" s="20">
        <f>IF(OR(S27="متأخر",S27="مستحق اليوم"),COUNTIF($R$6:$R$205,"&gt;"&amp;R27)+COUNTIF($R$6:R27,R27&amp;""),"")</f>
        <v/>
      </c>
    </row>
    <row r="28">
      <c r="A28" s="5" t="n"/>
      <c r="B28" s="5" t="n"/>
      <c r="C28" s="15" t="n"/>
      <c r="D28" s="5" t="n"/>
      <c r="E28" s="16" t="n"/>
      <c r="F28" s="16" t="n"/>
      <c r="G28" s="17" t="n"/>
      <c r="H28" s="18" t="n"/>
      <c r="I28" s="5" t="n"/>
      <c r="J28" s="5" t="n"/>
      <c r="K28" s="19">
        <f>IF(AND(A28&amp;""&lt;&gt;"",ISNUMBER(E28),ISNUMBER(G28),G28&gt;0,ISNUMBER(H28)),ROUND(E28-IF(ISNUMBER(F28),F28,0),2),"")</f>
        <v/>
      </c>
      <c r="L28" s="19">
        <f>IF(K28="","",ROUND(K28/G28,2))</f>
        <v/>
      </c>
      <c r="M28" s="19">
        <f>IF(K28="","",ROUND(SUMIFS('الدفعات'!$C$6:$C$2005,'الدفعات'!$B$6:$B$2005,A28&amp;""),2))</f>
        <v/>
      </c>
      <c r="N28" s="19">
        <f>IF(K28="","",ROUND(K28-M28,2))</f>
        <v/>
      </c>
      <c r="O28" s="20">
        <f>IF(K28="","",MAX(0,MIN(G28,(YEAR('الإعدادات'!$B$4)-YEAR(H28))*12+MONTH('الإعدادات'!$B$4)-MONTH(H28)+IF(DAY('الإعدادات'!$B$4)&gt;=MIN(DAY(H28),28),1,0))))</f>
        <v/>
      </c>
      <c r="P28" s="19">
        <f>IF(K28="","",IF(N28&lt;=0,0,MAX(0,ROUND(IF(O28&gt;=G28,K28,O28*L28)-M28,2))))</f>
        <v/>
      </c>
      <c r="Q28" s="13">
        <f>IF(K28="","",IF(N28&lt;=0,"",DATE(YEAR(H28),MONTH(H28)+MIN(G28-1,INT((M28+0.005)/L28)),MIN(DAY(H28),28))))</f>
        <v/>
      </c>
      <c r="R28" s="20">
        <f>IF(K28="","",IF(P28&gt;0,MAX(0,'الإعدادات'!$B$4-Q28),""))</f>
        <v/>
      </c>
      <c r="S28" s="6">
        <f>IF(K28="","",IF(N28&lt;=0,"مسدد بالكامل",IF(P28&gt;0,IF(R28&gt;0,"متأخر","مستحق اليوم"),"منتظم")))</f>
        <v/>
      </c>
      <c r="T28" s="20">
        <f>IF(OR(S28="متأخر",S28="مستحق اليوم"),COUNTIF($R$6:$R$205,"&gt;"&amp;R28)+COUNTIF($R$6:R28,R28&amp;""),"")</f>
        <v/>
      </c>
    </row>
    <row r="29">
      <c r="A29" s="5" t="n"/>
      <c r="B29" s="5" t="n"/>
      <c r="C29" s="15" t="n"/>
      <c r="D29" s="5" t="n"/>
      <c r="E29" s="16" t="n"/>
      <c r="F29" s="16" t="n"/>
      <c r="G29" s="17" t="n"/>
      <c r="H29" s="18" t="n"/>
      <c r="I29" s="5" t="n"/>
      <c r="J29" s="5" t="n"/>
      <c r="K29" s="19">
        <f>IF(AND(A29&amp;""&lt;&gt;"",ISNUMBER(E29),ISNUMBER(G29),G29&gt;0,ISNUMBER(H29)),ROUND(E29-IF(ISNUMBER(F29),F29,0),2),"")</f>
        <v/>
      </c>
      <c r="L29" s="19">
        <f>IF(K29="","",ROUND(K29/G29,2))</f>
        <v/>
      </c>
      <c r="M29" s="19">
        <f>IF(K29="","",ROUND(SUMIFS('الدفعات'!$C$6:$C$2005,'الدفعات'!$B$6:$B$2005,A29&amp;""),2))</f>
        <v/>
      </c>
      <c r="N29" s="19">
        <f>IF(K29="","",ROUND(K29-M29,2))</f>
        <v/>
      </c>
      <c r="O29" s="20">
        <f>IF(K29="","",MAX(0,MIN(G29,(YEAR('الإعدادات'!$B$4)-YEAR(H29))*12+MONTH('الإعدادات'!$B$4)-MONTH(H29)+IF(DAY('الإعدادات'!$B$4)&gt;=MIN(DAY(H29),28),1,0))))</f>
        <v/>
      </c>
      <c r="P29" s="19">
        <f>IF(K29="","",IF(N29&lt;=0,0,MAX(0,ROUND(IF(O29&gt;=G29,K29,O29*L29)-M29,2))))</f>
        <v/>
      </c>
      <c r="Q29" s="13">
        <f>IF(K29="","",IF(N29&lt;=0,"",DATE(YEAR(H29),MONTH(H29)+MIN(G29-1,INT((M29+0.005)/L29)),MIN(DAY(H29),28))))</f>
        <v/>
      </c>
      <c r="R29" s="20">
        <f>IF(K29="","",IF(P29&gt;0,MAX(0,'الإعدادات'!$B$4-Q29),""))</f>
        <v/>
      </c>
      <c r="S29" s="6">
        <f>IF(K29="","",IF(N29&lt;=0,"مسدد بالكامل",IF(P29&gt;0,IF(R29&gt;0,"متأخر","مستحق اليوم"),"منتظم")))</f>
        <v/>
      </c>
      <c r="T29" s="20">
        <f>IF(OR(S29="متأخر",S29="مستحق اليوم"),COUNTIF($R$6:$R$205,"&gt;"&amp;R29)+COUNTIF($R$6:R29,R29&amp;""),"")</f>
        <v/>
      </c>
    </row>
    <row r="30">
      <c r="A30" s="5" t="n"/>
      <c r="B30" s="5" t="n"/>
      <c r="C30" s="15" t="n"/>
      <c r="D30" s="5" t="n"/>
      <c r="E30" s="16" t="n"/>
      <c r="F30" s="16" t="n"/>
      <c r="G30" s="17" t="n"/>
      <c r="H30" s="18" t="n"/>
      <c r="I30" s="5" t="n"/>
      <c r="J30" s="5" t="n"/>
      <c r="K30" s="19">
        <f>IF(AND(A30&amp;""&lt;&gt;"",ISNUMBER(E30),ISNUMBER(G30),G30&gt;0,ISNUMBER(H30)),ROUND(E30-IF(ISNUMBER(F30),F30,0),2),"")</f>
        <v/>
      </c>
      <c r="L30" s="19">
        <f>IF(K30="","",ROUND(K30/G30,2))</f>
        <v/>
      </c>
      <c r="M30" s="19">
        <f>IF(K30="","",ROUND(SUMIFS('الدفعات'!$C$6:$C$2005,'الدفعات'!$B$6:$B$2005,A30&amp;""),2))</f>
        <v/>
      </c>
      <c r="N30" s="19">
        <f>IF(K30="","",ROUND(K30-M30,2))</f>
        <v/>
      </c>
      <c r="O30" s="20">
        <f>IF(K30="","",MAX(0,MIN(G30,(YEAR('الإعدادات'!$B$4)-YEAR(H30))*12+MONTH('الإعدادات'!$B$4)-MONTH(H30)+IF(DAY('الإعدادات'!$B$4)&gt;=MIN(DAY(H30),28),1,0))))</f>
        <v/>
      </c>
      <c r="P30" s="19">
        <f>IF(K30="","",IF(N30&lt;=0,0,MAX(0,ROUND(IF(O30&gt;=G30,K30,O30*L30)-M30,2))))</f>
        <v/>
      </c>
      <c r="Q30" s="13">
        <f>IF(K30="","",IF(N30&lt;=0,"",DATE(YEAR(H30),MONTH(H30)+MIN(G30-1,INT((M30+0.005)/L30)),MIN(DAY(H30),28))))</f>
        <v/>
      </c>
      <c r="R30" s="20">
        <f>IF(K30="","",IF(P30&gt;0,MAX(0,'الإعدادات'!$B$4-Q30),""))</f>
        <v/>
      </c>
      <c r="S30" s="6">
        <f>IF(K30="","",IF(N30&lt;=0,"مسدد بالكامل",IF(P30&gt;0,IF(R30&gt;0,"متأخر","مستحق اليوم"),"منتظم")))</f>
        <v/>
      </c>
      <c r="T30" s="20">
        <f>IF(OR(S30="متأخر",S30="مستحق اليوم"),COUNTIF($R$6:$R$205,"&gt;"&amp;R30)+COUNTIF($R$6:R30,R30&amp;""),"")</f>
        <v/>
      </c>
    </row>
    <row r="31">
      <c r="A31" s="5" t="n"/>
      <c r="B31" s="5" t="n"/>
      <c r="C31" s="15" t="n"/>
      <c r="D31" s="5" t="n"/>
      <c r="E31" s="16" t="n"/>
      <c r="F31" s="16" t="n"/>
      <c r="G31" s="17" t="n"/>
      <c r="H31" s="18" t="n"/>
      <c r="I31" s="5" t="n"/>
      <c r="J31" s="5" t="n"/>
      <c r="K31" s="19">
        <f>IF(AND(A31&amp;""&lt;&gt;"",ISNUMBER(E31),ISNUMBER(G31),G31&gt;0,ISNUMBER(H31)),ROUND(E31-IF(ISNUMBER(F31),F31,0),2),"")</f>
        <v/>
      </c>
      <c r="L31" s="19">
        <f>IF(K31="","",ROUND(K31/G31,2))</f>
        <v/>
      </c>
      <c r="M31" s="19">
        <f>IF(K31="","",ROUND(SUMIFS('الدفعات'!$C$6:$C$2005,'الدفعات'!$B$6:$B$2005,A31&amp;""),2))</f>
        <v/>
      </c>
      <c r="N31" s="19">
        <f>IF(K31="","",ROUND(K31-M31,2))</f>
        <v/>
      </c>
      <c r="O31" s="20">
        <f>IF(K31="","",MAX(0,MIN(G31,(YEAR('الإعدادات'!$B$4)-YEAR(H31))*12+MONTH('الإعدادات'!$B$4)-MONTH(H31)+IF(DAY('الإعدادات'!$B$4)&gt;=MIN(DAY(H31),28),1,0))))</f>
        <v/>
      </c>
      <c r="P31" s="19">
        <f>IF(K31="","",IF(N31&lt;=0,0,MAX(0,ROUND(IF(O31&gt;=G31,K31,O31*L31)-M31,2))))</f>
        <v/>
      </c>
      <c r="Q31" s="13">
        <f>IF(K31="","",IF(N31&lt;=0,"",DATE(YEAR(H31),MONTH(H31)+MIN(G31-1,INT((M31+0.005)/L31)),MIN(DAY(H31),28))))</f>
        <v/>
      </c>
      <c r="R31" s="20">
        <f>IF(K31="","",IF(P31&gt;0,MAX(0,'الإعدادات'!$B$4-Q31),""))</f>
        <v/>
      </c>
      <c r="S31" s="6">
        <f>IF(K31="","",IF(N31&lt;=0,"مسدد بالكامل",IF(P31&gt;0,IF(R31&gt;0,"متأخر","مستحق اليوم"),"منتظم")))</f>
        <v/>
      </c>
      <c r="T31" s="20">
        <f>IF(OR(S31="متأخر",S31="مستحق اليوم"),COUNTIF($R$6:$R$205,"&gt;"&amp;R31)+COUNTIF($R$6:R31,R31&amp;""),"")</f>
        <v/>
      </c>
    </row>
    <row r="32">
      <c r="A32" s="5" t="n"/>
      <c r="B32" s="5" t="n"/>
      <c r="C32" s="15" t="n"/>
      <c r="D32" s="5" t="n"/>
      <c r="E32" s="16" t="n"/>
      <c r="F32" s="16" t="n"/>
      <c r="G32" s="17" t="n"/>
      <c r="H32" s="18" t="n"/>
      <c r="I32" s="5" t="n"/>
      <c r="J32" s="5" t="n"/>
      <c r="K32" s="19">
        <f>IF(AND(A32&amp;""&lt;&gt;"",ISNUMBER(E32),ISNUMBER(G32),G32&gt;0,ISNUMBER(H32)),ROUND(E32-IF(ISNUMBER(F32),F32,0),2),"")</f>
        <v/>
      </c>
      <c r="L32" s="19">
        <f>IF(K32="","",ROUND(K32/G32,2))</f>
        <v/>
      </c>
      <c r="M32" s="19">
        <f>IF(K32="","",ROUND(SUMIFS('الدفعات'!$C$6:$C$2005,'الدفعات'!$B$6:$B$2005,A32&amp;""),2))</f>
        <v/>
      </c>
      <c r="N32" s="19">
        <f>IF(K32="","",ROUND(K32-M32,2))</f>
        <v/>
      </c>
      <c r="O32" s="20">
        <f>IF(K32="","",MAX(0,MIN(G32,(YEAR('الإعدادات'!$B$4)-YEAR(H32))*12+MONTH('الإعدادات'!$B$4)-MONTH(H32)+IF(DAY('الإعدادات'!$B$4)&gt;=MIN(DAY(H32),28),1,0))))</f>
        <v/>
      </c>
      <c r="P32" s="19">
        <f>IF(K32="","",IF(N32&lt;=0,0,MAX(0,ROUND(IF(O32&gt;=G32,K32,O32*L32)-M32,2))))</f>
        <v/>
      </c>
      <c r="Q32" s="13">
        <f>IF(K32="","",IF(N32&lt;=0,"",DATE(YEAR(H32),MONTH(H32)+MIN(G32-1,INT((M32+0.005)/L32)),MIN(DAY(H32),28))))</f>
        <v/>
      </c>
      <c r="R32" s="20">
        <f>IF(K32="","",IF(P32&gt;0,MAX(0,'الإعدادات'!$B$4-Q32),""))</f>
        <v/>
      </c>
      <c r="S32" s="6">
        <f>IF(K32="","",IF(N32&lt;=0,"مسدد بالكامل",IF(P32&gt;0,IF(R32&gt;0,"متأخر","مستحق اليوم"),"منتظم")))</f>
        <v/>
      </c>
      <c r="T32" s="20">
        <f>IF(OR(S32="متأخر",S32="مستحق اليوم"),COUNTIF($R$6:$R$205,"&gt;"&amp;R32)+COUNTIF($R$6:R32,R32&amp;""),"")</f>
        <v/>
      </c>
    </row>
    <row r="33">
      <c r="A33" s="5" t="n"/>
      <c r="B33" s="5" t="n"/>
      <c r="C33" s="15" t="n"/>
      <c r="D33" s="5" t="n"/>
      <c r="E33" s="16" t="n"/>
      <c r="F33" s="16" t="n"/>
      <c r="G33" s="17" t="n"/>
      <c r="H33" s="18" t="n"/>
      <c r="I33" s="5" t="n"/>
      <c r="J33" s="5" t="n"/>
      <c r="K33" s="19">
        <f>IF(AND(A33&amp;""&lt;&gt;"",ISNUMBER(E33),ISNUMBER(G33),G33&gt;0,ISNUMBER(H33)),ROUND(E33-IF(ISNUMBER(F33),F33,0),2),"")</f>
        <v/>
      </c>
      <c r="L33" s="19">
        <f>IF(K33="","",ROUND(K33/G33,2))</f>
        <v/>
      </c>
      <c r="M33" s="19">
        <f>IF(K33="","",ROUND(SUMIFS('الدفعات'!$C$6:$C$2005,'الدفعات'!$B$6:$B$2005,A33&amp;""),2))</f>
        <v/>
      </c>
      <c r="N33" s="19">
        <f>IF(K33="","",ROUND(K33-M33,2))</f>
        <v/>
      </c>
      <c r="O33" s="20">
        <f>IF(K33="","",MAX(0,MIN(G33,(YEAR('الإعدادات'!$B$4)-YEAR(H33))*12+MONTH('الإعدادات'!$B$4)-MONTH(H33)+IF(DAY('الإعدادات'!$B$4)&gt;=MIN(DAY(H33),28),1,0))))</f>
        <v/>
      </c>
      <c r="P33" s="19">
        <f>IF(K33="","",IF(N33&lt;=0,0,MAX(0,ROUND(IF(O33&gt;=G33,K33,O33*L33)-M33,2))))</f>
        <v/>
      </c>
      <c r="Q33" s="13">
        <f>IF(K33="","",IF(N33&lt;=0,"",DATE(YEAR(H33),MONTH(H33)+MIN(G33-1,INT((M33+0.005)/L33)),MIN(DAY(H33),28))))</f>
        <v/>
      </c>
      <c r="R33" s="20">
        <f>IF(K33="","",IF(P33&gt;0,MAX(0,'الإعدادات'!$B$4-Q33),""))</f>
        <v/>
      </c>
      <c r="S33" s="6">
        <f>IF(K33="","",IF(N33&lt;=0,"مسدد بالكامل",IF(P33&gt;0,IF(R33&gt;0,"متأخر","مستحق اليوم"),"منتظم")))</f>
        <v/>
      </c>
      <c r="T33" s="20">
        <f>IF(OR(S33="متأخر",S33="مستحق اليوم"),COUNTIF($R$6:$R$205,"&gt;"&amp;R33)+COUNTIF($R$6:R33,R33&amp;""),"")</f>
        <v/>
      </c>
    </row>
    <row r="34">
      <c r="A34" s="5" t="n"/>
      <c r="B34" s="5" t="n"/>
      <c r="C34" s="15" t="n"/>
      <c r="D34" s="5" t="n"/>
      <c r="E34" s="16" t="n"/>
      <c r="F34" s="16" t="n"/>
      <c r="G34" s="17" t="n"/>
      <c r="H34" s="18" t="n"/>
      <c r="I34" s="5" t="n"/>
      <c r="J34" s="5" t="n"/>
      <c r="K34" s="19">
        <f>IF(AND(A34&amp;""&lt;&gt;"",ISNUMBER(E34),ISNUMBER(G34),G34&gt;0,ISNUMBER(H34)),ROUND(E34-IF(ISNUMBER(F34),F34,0),2),"")</f>
        <v/>
      </c>
      <c r="L34" s="19">
        <f>IF(K34="","",ROUND(K34/G34,2))</f>
        <v/>
      </c>
      <c r="M34" s="19">
        <f>IF(K34="","",ROUND(SUMIFS('الدفعات'!$C$6:$C$2005,'الدفعات'!$B$6:$B$2005,A34&amp;""),2))</f>
        <v/>
      </c>
      <c r="N34" s="19">
        <f>IF(K34="","",ROUND(K34-M34,2))</f>
        <v/>
      </c>
      <c r="O34" s="20">
        <f>IF(K34="","",MAX(0,MIN(G34,(YEAR('الإعدادات'!$B$4)-YEAR(H34))*12+MONTH('الإعدادات'!$B$4)-MONTH(H34)+IF(DAY('الإعدادات'!$B$4)&gt;=MIN(DAY(H34),28),1,0))))</f>
        <v/>
      </c>
      <c r="P34" s="19">
        <f>IF(K34="","",IF(N34&lt;=0,0,MAX(0,ROUND(IF(O34&gt;=G34,K34,O34*L34)-M34,2))))</f>
        <v/>
      </c>
      <c r="Q34" s="13">
        <f>IF(K34="","",IF(N34&lt;=0,"",DATE(YEAR(H34),MONTH(H34)+MIN(G34-1,INT((M34+0.005)/L34)),MIN(DAY(H34),28))))</f>
        <v/>
      </c>
      <c r="R34" s="20">
        <f>IF(K34="","",IF(P34&gt;0,MAX(0,'الإعدادات'!$B$4-Q34),""))</f>
        <v/>
      </c>
      <c r="S34" s="6">
        <f>IF(K34="","",IF(N34&lt;=0,"مسدد بالكامل",IF(P34&gt;0,IF(R34&gt;0,"متأخر","مستحق اليوم"),"منتظم")))</f>
        <v/>
      </c>
      <c r="T34" s="20">
        <f>IF(OR(S34="متأخر",S34="مستحق اليوم"),COUNTIF($R$6:$R$205,"&gt;"&amp;R34)+COUNTIF($R$6:R34,R34&amp;""),"")</f>
        <v/>
      </c>
    </row>
    <row r="35">
      <c r="A35" s="5" t="n"/>
      <c r="B35" s="5" t="n"/>
      <c r="C35" s="15" t="n"/>
      <c r="D35" s="5" t="n"/>
      <c r="E35" s="16" t="n"/>
      <c r="F35" s="16" t="n"/>
      <c r="G35" s="17" t="n"/>
      <c r="H35" s="18" t="n"/>
      <c r="I35" s="5" t="n"/>
      <c r="J35" s="5" t="n"/>
      <c r="K35" s="19">
        <f>IF(AND(A35&amp;""&lt;&gt;"",ISNUMBER(E35),ISNUMBER(G35),G35&gt;0,ISNUMBER(H35)),ROUND(E35-IF(ISNUMBER(F35),F35,0),2),"")</f>
        <v/>
      </c>
      <c r="L35" s="19">
        <f>IF(K35="","",ROUND(K35/G35,2))</f>
        <v/>
      </c>
      <c r="M35" s="19">
        <f>IF(K35="","",ROUND(SUMIFS('الدفعات'!$C$6:$C$2005,'الدفعات'!$B$6:$B$2005,A35&amp;""),2))</f>
        <v/>
      </c>
      <c r="N35" s="19">
        <f>IF(K35="","",ROUND(K35-M35,2))</f>
        <v/>
      </c>
      <c r="O35" s="20">
        <f>IF(K35="","",MAX(0,MIN(G35,(YEAR('الإعدادات'!$B$4)-YEAR(H35))*12+MONTH('الإعدادات'!$B$4)-MONTH(H35)+IF(DAY('الإعدادات'!$B$4)&gt;=MIN(DAY(H35),28),1,0))))</f>
        <v/>
      </c>
      <c r="P35" s="19">
        <f>IF(K35="","",IF(N35&lt;=0,0,MAX(0,ROUND(IF(O35&gt;=G35,K35,O35*L35)-M35,2))))</f>
        <v/>
      </c>
      <c r="Q35" s="13">
        <f>IF(K35="","",IF(N35&lt;=0,"",DATE(YEAR(H35),MONTH(H35)+MIN(G35-1,INT((M35+0.005)/L35)),MIN(DAY(H35),28))))</f>
        <v/>
      </c>
      <c r="R35" s="20">
        <f>IF(K35="","",IF(P35&gt;0,MAX(0,'الإعدادات'!$B$4-Q35),""))</f>
        <v/>
      </c>
      <c r="S35" s="6">
        <f>IF(K35="","",IF(N35&lt;=0,"مسدد بالكامل",IF(P35&gt;0,IF(R35&gt;0,"متأخر","مستحق اليوم"),"منتظم")))</f>
        <v/>
      </c>
      <c r="T35" s="20">
        <f>IF(OR(S35="متأخر",S35="مستحق اليوم"),COUNTIF($R$6:$R$205,"&gt;"&amp;R35)+COUNTIF($R$6:R35,R35&amp;""),"")</f>
        <v/>
      </c>
    </row>
    <row r="36">
      <c r="A36" s="5" t="n"/>
      <c r="B36" s="5" t="n"/>
      <c r="C36" s="15" t="n"/>
      <c r="D36" s="5" t="n"/>
      <c r="E36" s="16" t="n"/>
      <c r="F36" s="16" t="n"/>
      <c r="G36" s="17" t="n"/>
      <c r="H36" s="18" t="n"/>
      <c r="I36" s="5" t="n"/>
      <c r="J36" s="5" t="n"/>
      <c r="K36" s="19">
        <f>IF(AND(A36&amp;""&lt;&gt;"",ISNUMBER(E36),ISNUMBER(G36),G36&gt;0,ISNUMBER(H36)),ROUND(E36-IF(ISNUMBER(F36),F36,0),2),"")</f>
        <v/>
      </c>
      <c r="L36" s="19">
        <f>IF(K36="","",ROUND(K36/G36,2))</f>
        <v/>
      </c>
      <c r="M36" s="19">
        <f>IF(K36="","",ROUND(SUMIFS('الدفعات'!$C$6:$C$2005,'الدفعات'!$B$6:$B$2005,A36&amp;""),2))</f>
        <v/>
      </c>
      <c r="N36" s="19">
        <f>IF(K36="","",ROUND(K36-M36,2))</f>
        <v/>
      </c>
      <c r="O36" s="20">
        <f>IF(K36="","",MAX(0,MIN(G36,(YEAR('الإعدادات'!$B$4)-YEAR(H36))*12+MONTH('الإعدادات'!$B$4)-MONTH(H36)+IF(DAY('الإعدادات'!$B$4)&gt;=MIN(DAY(H36),28),1,0))))</f>
        <v/>
      </c>
      <c r="P36" s="19">
        <f>IF(K36="","",IF(N36&lt;=0,0,MAX(0,ROUND(IF(O36&gt;=G36,K36,O36*L36)-M36,2))))</f>
        <v/>
      </c>
      <c r="Q36" s="13">
        <f>IF(K36="","",IF(N36&lt;=0,"",DATE(YEAR(H36),MONTH(H36)+MIN(G36-1,INT((M36+0.005)/L36)),MIN(DAY(H36),28))))</f>
        <v/>
      </c>
      <c r="R36" s="20">
        <f>IF(K36="","",IF(P36&gt;0,MAX(0,'الإعدادات'!$B$4-Q36),""))</f>
        <v/>
      </c>
      <c r="S36" s="6">
        <f>IF(K36="","",IF(N36&lt;=0,"مسدد بالكامل",IF(P36&gt;0,IF(R36&gt;0,"متأخر","مستحق اليوم"),"منتظم")))</f>
        <v/>
      </c>
      <c r="T36" s="20">
        <f>IF(OR(S36="متأخر",S36="مستحق اليوم"),COUNTIF($R$6:$R$205,"&gt;"&amp;R36)+COUNTIF($R$6:R36,R36&amp;""),"")</f>
        <v/>
      </c>
    </row>
    <row r="37">
      <c r="A37" s="5" t="n"/>
      <c r="B37" s="5" t="n"/>
      <c r="C37" s="15" t="n"/>
      <c r="D37" s="5" t="n"/>
      <c r="E37" s="16" t="n"/>
      <c r="F37" s="16" t="n"/>
      <c r="G37" s="17" t="n"/>
      <c r="H37" s="18" t="n"/>
      <c r="I37" s="5" t="n"/>
      <c r="J37" s="5" t="n"/>
      <c r="K37" s="19">
        <f>IF(AND(A37&amp;""&lt;&gt;"",ISNUMBER(E37),ISNUMBER(G37),G37&gt;0,ISNUMBER(H37)),ROUND(E37-IF(ISNUMBER(F37),F37,0),2),"")</f>
        <v/>
      </c>
      <c r="L37" s="19">
        <f>IF(K37="","",ROUND(K37/G37,2))</f>
        <v/>
      </c>
      <c r="M37" s="19">
        <f>IF(K37="","",ROUND(SUMIFS('الدفعات'!$C$6:$C$2005,'الدفعات'!$B$6:$B$2005,A37&amp;""),2))</f>
        <v/>
      </c>
      <c r="N37" s="19">
        <f>IF(K37="","",ROUND(K37-M37,2))</f>
        <v/>
      </c>
      <c r="O37" s="20">
        <f>IF(K37="","",MAX(0,MIN(G37,(YEAR('الإعدادات'!$B$4)-YEAR(H37))*12+MONTH('الإعدادات'!$B$4)-MONTH(H37)+IF(DAY('الإعدادات'!$B$4)&gt;=MIN(DAY(H37),28),1,0))))</f>
        <v/>
      </c>
      <c r="P37" s="19">
        <f>IF(K37="","",IF(N37&lt;=0,0,MAX(0,ROUND(IF(O37&gt;=G37,K37,O37*L37)-M37,2))))</f>
        <v/>
      </c>
      <c r="Q37" s="13">
        <f>IF(K37="","",IF(N37&lt;=0,"",DATE(YEAR(H37),MONTH(H37)+MIN(G37-1,INT((M37+0.005)/L37)),MIN(DAY(H37),28))))</f>
        <v/>
      </c>
      <c r="R37" s="20">
        <f>IF(K37="","",IF(P37&gt;0,MAX(0,'الإعدادات'!$B$4-Q37),""))</f>
        <v/>
      </c>
      <c r="S37" s="6">
        <f>IF(K37="","",IF(N37&lt;=0,"مسدد بالكامل",IF(P37&gt;0,IF(R37&gt;0,"متأخر","مستحق اليوم"),"منتظم")))</f>
        <v/>
      </c>
      <c r="T37" s="20">
        <f>IF(OR(S37="متأخر",S37="مستحق اليوم"),COUNTIF($R$6:$R$205,"&gt;"&amp;R37)+COUNTIF($R$6:R37,R37&amp;""),"")</f>
        <v/>
      </c>
    </row>
    <row r="38">
      <c r="A38" s="5" t="n"/>
      <c r="B38" s="5" t="n"/>
      <c r="C38" s="15" t="n"/>
      <c r="D38" s="5" t="n"/>
      <c r="E38" s="16" t="n"/>
      <c r="F38" s="16" t="n"/>
      <c r="G38" s="17" t="n"/>
      <c r="H38" s="18" t="n"/>
      <c r="I38" s="5" t="n"/>
      <c r="J38" s="5" t="n"/>
      <c r="K38" s="19">
        <f>IF(AND(A38&amp;""&lt;&gt;"",ISNUMBER(E38),ISNUMBER(G38),G38&gt;0,ISNUMBER(H38)),ROUND(E38-IF(ISNUMBER(F38),F38,0),2),"")</f>
        <v/>
      </c>
      <c r="L38" s="19">
        <f>IF(K38="","",ROUND(K38/G38,2))</f>
        <v/>
      </c>
      <c r="M38" s="19">
        <f>IF(K38="","",ROUND(SUMIFS('الدفعات'!$C$6:$C$2005,'الدفعات'!$B$6:$B$2005,A38&amp;""),2))</f>
        <v/>
      </c>
      <c r="N38" s="19">
        <f>IF(K38="","",ROUND(K38-M38,2))</f>
        <v/>
      </c>
      <c r="O38" s="20">
        <f>IF(K38="","",MAX(0,MIN(G38,(YEAR('الإعدادات'!$B$4)-YEAR(H38))*12+MONTH('الإعدادات'!$B$4)-MONTH(H38)+IF(DAY('الإعدادات'!$B$4)&gt;=MIN(DAY(H38),28),1,0))))</f>
        <v/>
      </c>
      <c r="P38" s="19">
        <f>IF(K38="","",IF(N38&lt;=0,0,MAX(0,ROUND(IF(O38&gt;=G38,K38,O38*L38)-M38,2))))</f>
        <v/>
      </c>
      <c r="Q38" s="13">
        <f>IF(K38="","",IF(N38&lt;=0,"",DATE(YEAR(H38),MONTH(H38)+MIN(G38-1,INT((M38+0.005)/L38)),MIN(DAY(H38),28))))</f>
        <v/>
      </c>
      <c r="R38" s="20">
        <f>IF(K38="","",IF(P38&gt;0,MAX(0,'الإعدادات'!$B$4-Q38),""))</f>
        <v/>
      </c>
      <c r="S38" s="6">
        <f>IF(K38="","",IF(N38&lt;=0,"مسدد بالكامل",IF(P38&gt;0,IF(R38&gt;0,"متأخر","مستحق اليوم"),"منتظم")))</f>
        <v/>
      </c>
      <c r="T38" s="20">
        <f>IF(OR(S38="متأخر",S38="مستحق اليوم"),COUNTIF($R$6:$R$205,"&gt;"&amp;R38)+COUNTIF($R$6:R38,R38&amp;""),"")</f>
        <v/>
      </c>
    </row>
    <row r="39">
      <c r="A39" s="5" t="n"/>
      <c r="B39" s="5" t="n"/>
      <c r="C39" s="15" t="n"/>
      <c r="D39" s="5" t="n"/>
      <c r="E39" s="16" t="n"/>
      <c r="F39" s="16" t="n"/>
      <c r="G39" s="17" t="n"/>
      <c r="H39" s="18" t="n"/>
      <c r="I39" s="5" t="n"/>
      <c r="J39" s="5" t="n"/>
      <c r="K39" s="19">
        <f>IF(AND(A39&amp;""&lt;&gt;"",ISNUMBER(E39),ISNUMBER(G39),G39&gt;0,ISNUMBER(H39)),ROUND(E39-IF(ISNUMBER(F39),F39,0),2),"")</f>
        <v/>
      </c>
      <c r="L39" s="19">
        <f>IF(K39="","",ROUND(K39/G39,2))</f>
        <v/>
      </c>
      <c r="M39" s="19">
        <f>IF(K39="","",ROUND(SUMIFS('الدفعات'!$C$6:$C$2005,'الدفعات'!$B$6:$B$2005,A39&amp;""),2))</f>
        <v/>
      </c>
      <c r="N39" s="19">
        <f>IF(K39="","",ROUND(K39-M39,2))</f>
        <v/>
      </c>
      <c r="O39" s="20">
        <f>IF(K39="","",MAX(0,MIN(G39,(YEAR('الإعدادات'!$B$4)-YEAR(H39))*12+MONTH('الإعدادات'!$B$4)-MONTH(H39)+IF(DAY('الإعدادات'!$B$4)&gt;=MIN(DAY(H39),28),1,0))))</f>
        <v/>
      </c>
      <c r="P39" s="19">
        <f>IF(K39="","",IF(N39&lt;=0,0,MAX(0,ROUND(IF(O39&gt;=G39,K39,O39*L39)-M39,2))))</f>
        <v/>
      </c>
      <c r="Q39" s="13">
        <f>IF(K39="","",IF(N39&lt;=0,"",DATE(YEAR(H39),MONTH(H39)+MIN(G39-1,INT((M39+0.005)/L39)),MIN(DAY(H39),28))))</f>
        <v/>
      </c>
      <c r="R39" s="20">
        <f>IF(K39="","",IF(P39&gt;0,MAX(0,'الإعدادات'!$B$4-Q39),""))</f>
        <v/>
      </c>
      <c r="S39" s="6">
        <f>IF(K39="","",IF(N39&lt;=0,"مسدد بالكامل",IF(P39&gt;0,IF(R39&gt;0,"متأخر","مستحق اليوم"),"منتظم")))</f>
        <v/>
      </c>
      <c r="T39" s="20">
        <f>IF(OR(S39="متأخر",S39="مستحق اليوم"),COUNTIF($R$6:$R$205,"&gt;"&amp;R39)+COUNTIF($R$6:R39,R39&amp;""),"")</f>
        <v/>
      </c>
    </row>
    <row r="40">
      <c r="A40" s="5" t="n"/>
      <c r="B40" s="5" t="n"/>
      <c r="C40" s="15" t="n"/>
      <c r="D40" s="5" t="n"/>
      <c r="E40" s="16" t="n"/>
      <c r="F40" s="16" t="n"/>
      <c r="G40" s="17" t="n"/>
      <c r="H40" s="18" t="n"/>
      <c r="I40" s="5" t="n"/>
      <c r="J40" s="5" t="n"/>
      <c r="K40" s="19">
        <f>IF(AND(A40&amp;""&lt;&gt;"",ISNUMBER(E40),ISNUMBER(G40),G40&gt;0,ISNUMBER(H40)),ROUND(E40-IF(ISNUMBER(F40),F40,0),2),"")</f>
        <v/>
      </c>
      <c r="L40" s="19">
        <f>IF(K40="","",ROUND(K40/G40,2))</f>
        <v/>
      </c>
      <c r="M40" s="19">
        <f>IF(K40="","",ROUND(SUMIFS('الدفعات'!$C$6:$C$2005,'الدفعات'!$B$6:$B$2005,A40&amp;""),2))</f>
        <v/>
      </c>
      <c r="N40" s="19">
        <f>IF(K40="","",ROUND(K40-M40,2))</f>
        <v/>
      </c>
      <c r="O40" s="20">
        <f>IF(K40="","",MAX(0,MIN(G40,(YEAR('الإعدادات'!$B$4)-YEAR(H40))*12+MONTH('الإعدادات'!$B$4)-MONTH(H40)+IF(DAY('الإعدادات'!$B$4)&gt;=MIN(DAY(H40),28),1,0))))</f>
        <v/>
      </c>
      <c r="P40" s="19">
        <f>IF(K40="","",IF(N40&lt;=0,0,MAX(0,ROUND(IF(O40&gt;=G40,K40,O40*L40)-M40,2))))</f>
        <v/>
      </c>
      <c r="Q40" s="13">
        <f>IF(K40="","",IF(N40&lt;=0,"",DATE(YEAR(H40),MONTH(H40)+MIN(G40-1,INT((M40+0.005)/L40)),MIN(DAY(H40),28))))</f>
        <v/>
      </c>
      <c r="R40" s="20">
        <f>IF(K40="","",IF(P40&gt;0,MAX(0,'الإعدادات'!$B$4-Q40),""))</f>
        <v/>
      </c>
      <c r="S40" s="6">
        <f>IF(K40="","",IF(N40&lt;=0,"مسدد بالكامل",IF(P40&gt;0,IF(R40&gt;0,"متأخر","مستحق اليوم"),"منتظم")))</f>
        <v/>
      </c>
      <c r="T40" s="20">
        <f>IF(OR(S40="متأخر",S40="مستحق اليوم"),COUNTIF($R$6:$R$205,"&gt;"&amp;R40)+COUNTIF($R$6:R40,R40&amp;""),"")</f>
        <v/>
      </c>
    </row>
    <row r="41">
      <c r="A41" s="5" t="n"/>
      <c r="B41" s="5" t="n"/>
      <c r="C41" s="15" t="n"/>
      <c r="D41" s="5" t="n"/>
      <c r="E41" s="16" t="n"/>
      <c r="F41" s="16" t="n"/>
      <c r="G41" s="17" t="n"/>
      <c r="H41" s="18" t="n"/>
      <c r="I41" s="5" t="n"/>
      <c r="J41" s="5" t="n"/>
      <c r="K41" s="19">
        <f>IF(AND(A41&amp;""&lt;&gt;"",ISNUMBER(E41),ISNUMBER(G41),G41&gt;0,ISNUMBER(H41)),ROUND(E41-IF(ISNUMBER(F41),F41,0),2),"")</f>
        <v/>
      </c>
      <c r="L41" s="19">
        <f>IF(K41="","",ROUND(K41/G41,2))</f>
        <v/>
      </c>
      <c r="M41" s="19">
        <f>IF(K41="","",ROUND(SUMIFS('الدفعات'!$C$6:$C$2005,'الدفعات'!$B$6:$B$2005,A41&amp;""),2))</f>
        <v/>
      </c>
      <c r="N41" s="19">
        <f>IF(K41="","",ROUND(K41-M41,2))</f>
        <v/>
      </c>
      <c r="O41" s="20">
        <f>IF(K41="","",MAX(0,MIN(G41,(YEAR('الإعدادات'!$B$4)-YEAR(H41))*12+MONTH('الإعدادات'!$B$4)-MONTH(H41)+IF(DAY('الإعدادات'!$B$4)&gt;=MIN(DAY(H41),28),1,0))))</f>
        <v/>
      </c>
      <c r="P41" s="19">
        <f>IF(K41="","",IF(N41&lt;=0,0,MAX(0,ROUND(IF(O41&gt;=G41,K41,O41*L41)-M41,2))))</f>
        <v/>
      </c>
      <c r="Q41" s="13">
        <f>IF(K41="","",IF(N41&lt;=0,"",DATE(YEAR(H41),MONTH(H41)+MIN(G41-1,INT((M41+0.005)/L41)),MIN(DAY(H41),28))))</f>
        <v/>
      </c>
      <c r="R41" s="20">
        <f>IF(K41="","",IF(P41&gt;0,MAX(0,'الإعدادات'!$B$4-Q41),""))</f>
        <v/>
      </c>
      <c r="S41" s="6">
        <f>IF(K41="","",IF(N41&lt;=0,"مسدد بالكامل",IF(P41&gt;0,IF(R41&gt;0,"متأخر","مستحق اليوم"),"منتظم")))</f>
        <v/>
      </c>
      <c r="T41" s="20">
        <f>IF(OR(S41="متأخر",S41="مستحق اليوم"),COUNTIF($R$6:$R$205,"&gt;"&amp;R41)+COUNTIF($R$6:R41,R41&amp;""),"")</f>
        <v/>
      </c>
    </row>
    <row r="42">
      <c r="A42" s="5" t="n"/>
      <c r="B42" s="5" t="n"/>
      <c r="C42" s="15" t="n"/>
      <c r="D42" s="5" t="n"/>
      <c r="E42" s="16" t="n"/>
      <c r="F42" s="16" t="n"/>
      <c r="G42" s="17" t="n"/>
      <c r="H42" s="18" t="n"/>
      <c r="I42" s="5" t="n"/>
      <c r="J42" s="5" t="n"/>
      <c r="K42" s="19">
        <f>IF(AND(A42&amp;""&lt;&gt;"",ISNUMBER(E42),ISNUMBER(G42),G42&gt;0,ISNUMBER(H42)),ROUND(E42-IF(ISNUMBER(F42),F42,0),2),"")</f>
        <v/>
      </c>
      <c r="L42" s="19">
        <f>IF(K42="","",ROUND(K42/G42,2))</f>
        <v/>
      </c>
      <c r="M42" s="19">
        <f>IF(K42="","",ROUND(SUMIFS('الدفعات'!$C$6:$C$2005,'الدفعات'!$B$6:$B$2005,A42&amp;""),2))</f>
        <v/>
      </c>
      <c r="N42" s="19">
        <f>IF(K42="","",ROUND(K42-M42,2))</f>
        <v/>
      </c>
      <c r="O42" s="20">
        <f>IF(K42="","",MAX(0,MIN(G42,(YEAR('الإعدادات'!$B$4)-YEAR(H42))*12+MONTH('الإعدادات'!$B$4)-MONTH(H42)+IF(DAY('الإعدادات'!$B$4)&gt;=MIN(DAY(H42),28),1,0))))</f>
        <v/>
      </c>
      <c r="P42" s="19">
        <f>IF(K42="","",IF(N42&lt;=0,0,MAX(0,ROUND(IF(O42&gt;=G42,K42,O42*L42)-M42,2))))</f>
        <v/>
      </c>
      <c r="Q42" s="13">
        <f>IF(K42="","",IF(N42&lt;=0,"",DATE(YEAR(H42),MONTH(H42)+MIN(G42-1,INT((M42+0.005)/L42)),MIN(DAY(H42),28))))</f>
        <v/>
      </c>
      <c r="R42" s="20">
        <f>IF(K42="","",IF(P42&gt;0,MAX(0,'الإعدادات'!$B$4-Q42),""))</f>
        <v/>
      </c>
      <c r="S42" s="6">
        <f>IF(K42="","",IF(N42&lt;=0,"مسدد بالكامل",IF(P42&gt;0,IF(R42&gt;0,"متأخر","مستحق اليوم"),"منتظم")))</f>
        <v/>
      </c>
      <c r="T42" s="20">
        <f>IF(OR(S42="متأخر",S42="مستحق اليوم"),COUNTIF($R$6:$R$205,"&gt;"&amp;R42)+COUNTIF($R$6:R42,R42&amp;""),"")</f>
        <v/>
      </c>
    </row>
    <row r="43">
      <c r="A43" s="5" t="n"/>
      <c r="B43" s="5" t="n"/>
      <c r="C43" s="15" t="n"/>
      <c r="D43" s="5" t="n"/>
      <c r="E43" s="16" t="n"/>
      <c r="F43" s="16" t="n"/>
      <c r="G43" s="17" t="n"/>
      <c r="H43" s="18" t="n"/>
      <c r="I43" s="5" t="n"/>
      <c r="J43" s="5" t="n"/>
      <c r="K43" s="19">
        <f>IF(AND(A43&amp;""&lt;&gt;"",ISNUMBER(E43),ISNUMBER(G43),G43&gt;0,ISNUMBER(H43)),ROUND(E43-IF(ISNUMBER(F43),F43,0),2),"")</f>
        <v/>
      </c>
      <c r="L43" s="19">
        <f>IF(K43="","",ROUND(K43/G43,2))</f>
        <v/>
      </c>
      <c r="M43" s="19">
        <f>IF(K43="","",ROUND(SUMIFS('الدفعات'!$C$6:$C$2005,'الدفعات'!$B$6:$B$2005,A43&amp;""),2))</f>
        <v/>
      </c>
      <c r="N43" s="19">
        <f>IF(K43="","",ROUND(K43-M43,2))</f>
        <v/>
      </c>
      <c r="O43" s="20">
        <f>IF(K43="","",MAX(0,MIN(G43,(YEAR('الإعدادات'!$B$4)-YEAR(H43))*12+MONTH('الإعدادات'!$B$4)-MONTH(H43)+IF(DAY('الإعدادات'!$B$4)&gt;=MIN(DAY(H43),28),1,0))))</f>
        <v/>
      </c>
      <c r="P43" s="19">
        <f>IF(K43="","",IF(N43&lt;=0,0,MAX(0,ROUND(IF(O43&gt;=G43,K43,O43*L43)-M43,2))))</f>
        <v/>
      </c>
      <c r="Q43" s="13">
        <f>IF(K43="","",IF(N43&lt;=0,"",DATE(YEAR(H43),MONTH(H43)+MIN(G43-1,INT((M43+0.005)/L43)),MIN(DAY(H43),28))))</f>
        <v/>
      </c>
      <c r="R43" s="20">
        <f>IF(K43="","",IF(P43&gt;0,MAX(0,'الإعدادات'!$B$4-Q43),""))</f>
        <v/>
      </c>
      <c r="S43" s="6">
        <f>IF(K43="","",IF(N43&lt;=0,"مسدد بالكامل",IF(P43&gt;0,IF(R43&gt;0,"متأخر","مستحق اليوم"),"منتظم")))</f>
        <v/>
      </c>
      <c r="T43" s="20">
        <f>IF(OR(S43="متأخر",S43="مستحق اليوم"),COUNTIF($R$6:$R$205,"&gt;"&amp;R43)+COUNTIF($R$6:R43,R43&amp;""),"")</f>
        <v/>
      </c>
    </row>
    <row r="44">
      <c r="A44" s="5" t="n"/>
      <c r="B44" s="5" t="n"/>
      <c r="C44" s="15" t="n"/>
      <c r="D44" s="5" t="n"/>
      <c r="E44" s="16" t="n"/>
      <c r="F44" s="16" t="n"/>
      <c r="G44" s="17" t="n"/>
      <c r="H44" s="18" t="n"/>
      <c r="I44" s="5" t="n"/>
      <c r="J44" s="5" t="n"/>
      <c r="K44" s="19">
        <f>IF(AND(A44&amp;""&lt;&gt;"",ISNUMBER(E44),ISNUMBER(G44),G44&gt;0,ISNUMBER(H44)),ROUND(E44-IF(ISNUMBER(F44),F44,0),2),"")</f>
        <v/>
      </c>
      <c r="L44" s="19">
        <f>IF(K44="","",ROUND(K44/G44,2))</f>
        <v/>
      </c>
      <c r="M44" s="19">
        <f>IF(K44="","",ROUND(SUMIFS('الدفعات'!$C$6:$C$2005,'الدفعات'!$B$6:$B$2005,A44&amp;""),2))</f>
        <v/>
      </c>
      <c r="N44" s="19">
        <f>IF(K44="","",ROUND(K44-M44,2))</f>
        <v/>
      </c>
      <c r="O44" s="20">
        <f>IF(K44="","",MAX(0,MIN(G44,(YEAR('الإعدادات'!$B$4)-YEAR(H44))*12+MONTH('الإعدادات'!$B$4)-MONTH(H44)+IF(DAY('الإعدادات'!$B$4)&gt;=MIN(DAY(H44),28),1,0))))</f>
        <v/>
      </c>
      <c r="P44" s="19">
        <f>IF(K44="","",IF(N44&lt;=0,0,MAX(0,ROUND(IF(O44&gt;=G44,K44,O44*L44)-M44,2))))</f>
        <v/>
      </c>
      <c r="Q44" s="13">
        <f>IF(K44="","",IF(N44&lt;=0,"",DATE(YEAR(H44),MONTH(H44)+MIN(G44-1,INT((M44+0.005)/L44)),MIN(DAY(H44),28))))</f>
        <v/>
      </c>
      <c r="R44" s="20">
        <f>IF(K44="","",IF(P44&gt;0,MAX(0,'الإعدادات'!$B$4-Q44),""))</f>
        <v/>
      </c>
      <c r="S44" s="6">
        <f>IF(K44="","",IF(N44&lt;=0,"مسدد بالكامل",IF(P44&gt;0,IF(R44&gt;0,"متأخر","مستحق اليوم"),"منتظم")))</f>
        <v/>
      </c>
      <c r="T44" s="20">
        <f>IF(OR(S44="متأخر",S44="مستحق اليوم"),COUNTIF($R$6:$R$205,"&gt;"&amp;R44)+COUNTIF($R$6:R44,R44&amp;""),"")</f>
        <v/>
      </c>
    </row>
    <row r="45">
      <c r="A45" s="5" t="n"/>
      <c r="B45" s="5" t="n"/>
      <c r="C45" s="15" t="n"/>
      <c r="D45" s="5" t="n"/>
      <c r="E45" s="16" t="n"/>
      <c r="F45" s="16" t="n"/>
      <c r="G45" s="17" t="n"/>
      <c r="H45" s="18" t="n"/>
      <c r="I45" s="5" t="n"/>
      <c r="J45" s="5" t="n"/>
      <c r="K45" s="19">
        <f>IF(AND(A45&amp;""&lt;&gt;"",ISNUMBER(E45),ISNUMBER(G45),G45&gt;0,ISNUMBER(H45)),ROUND(E45-IF(ISNUMBER(F45),F45,0),2),"")</f>
        <v/>
      </c>
      <c r="L45" s="19">
        <f>IF(K45="","",ROUND(K45/G45,2))</f>
        <v/>
      </c>
      <c r="M45" s="19">
        <f>IF(K45="","",ROUND(SUMIFS('الدفعات'!$C$6:$C$2005,'الدفعات'!$B$6:$B$2005,A45&amp;""),2))</f>
        <v/>
      </c>
      <c r="N45" s="19">
        <f>IF(K45="","",ROUND(K45-M45,2))</f>
        <v/>
      </c>
      <c r="O45" s="20">
        <f>IF(K45="","",MAX(0,MIN(G45,(YEAR('الإعدادات'!$B$4)-YEAR(H45))*12+MONTH('الإعدادات'!$B$4)-MONTH(H45)+IF(DAY('الإعدادات'!$B$4)&gt;=MIN(DAY(H45),28),1,0))))</f>
        <v/>
      </c>
      <c r="P45" s="19">
        <f>IF(K45="","",IF(N45&lt;=0,0,MAX(0,ROUND(IF(O45&gt;=G45,K45,O45*L45)-M45,2))))</f>
        <v/>
      </c>
      <c r="Q45" s="13">
        <f>IF(K45="","",IF(N45&lt;=0,"",DATE(YEAR(H45),MONTH(H45)+MIN(G45-1,INT((M45+0.005)/L45)),MIN(DAY(H45),28))))</f>
        <v/>
      </c>
      <c r="R45" s="20">
        <f>IF(K45="","",IF(P45&gt;0,MAX(0,'الإعدادات'!$B$4-Q45),""))</f>
        <v/>
      </c>
      <c r="S45" s="6">
        <f>IF(K45="","",IF(N45&lt;=0,"مسدد بالكامل",IF(P45&gt;0,IF(R45&gt;0,"متأخر","مستحق اليوم"),"منتظم")))</f>
        <v/>
      </c>
      <c r="T45" s="20">
        <f>IF(OR(S45="متأخر",S45="مستحق اليوم"),COUNTIF($R$6:$R$205,"&gt;"&amp;R45)+COUNTIF($R$6:R45,R45&amp;""),"")</f>
        <v/>
      </c>
    </row>
    <row r="46">
      <c r="A46" s="5" t="n"/>
      <c r="B46" s="5" t="n"/>
      <c r="C46" s="15" t="n"/>
      <c r="D46" s="5" t="n"/>
      <c r="E46" s="16" t="n"/>
      <c r="F46" s="16" t="n"/>
      <c r="G46" s="17" t="n"/>
      <c r="H46" s="18" t="n"/>
      <c r="I46" s="5" t="n"/>
      <c r="J46" s="5" t="n"/>
      <c r="K46" s="19">
        <f>IF(AND(A46&amp;""&lt;&gt;"",ISNUMBER(E46),ISNUMBER(G46),G46&gt;0,ISNUMBER(H46)),ROUND(E46-IF(ISNUMBER(F46),F46,0),2),"")</f>
        <v/>
      </c>
      <c r="L46" s="19">
        <f>IF(K46="","",ROUND(K46/G46,2))</f>
        <v/>
      </c>
      <c r="M46" s="19">
        <f>IF(K46="","",ROUND(SUMIFS('الدفعات'!$C$6:$C$2005,'الدفعات'!$B$6:$B$2005,A46&amp;""),2))</f>
        <v/>
      </c>
      <c r="N46" s="19">
        <f>IF(K46="","",ROUND(K46-M46,2))</f>
        <v/>
      </c>
      <c r="O46" s="20">
        <f>IF(K46="","",MAX(0,MIN(G46,(YEAR('الإعدادات'!$B$4)-YEAR(H46))*12+MONTH('الإعدادات'!$B$4)-MONTH(H46)+IF(DAY('الإعدادات'!$B$4)&gt;=MIN(DAY(H46),28),1,0))))</f>
        <v/>
      </c>
      <c r="P46" s="19">
        <f>IF(K46="","",IF(N46&lt;=0,0,MAX(0,ROUND(IF(O46&gt;=G46,K46,O46*L46)-M46,2))))</f>
        <v/>
      </c>
      <c r="Q46" s="13">
        <f>IF(K46="","",IF(N46&lt;=0,"",DATE(YEAR(H46),MONTH(H46)+MIN(G46-1,INT((M46+0.005)/L46)),MIN(DAY(H46),28))))</f>
        <v/>
      </c>
      <c r="R46" s="20">
        <f>IF(K46="","",IF(P46&gt;0,MAX(0,'الإعدادات'!$B$4-Q46),""))</f>
        <v/>
      </c>
      <c r="S46" s="6">
        <f>IF(K46="","",IF(N46&lt;=0,"مسدد بالكامل",IF(P46&gt;0,IF(R46&gt;0,"متأخر","مستحق اليوم"),"منتظم")))</f>
        <v/>
      </c>
      <c r="T46" s="20">
        <f>IF(OR(S46="متأخر",S46="مستحق اليوم"),COUNTIF($R$6:$R$205,"&gt;"&amp;R46)+COUNTIF($R$6:R46,R46&amp;""),"")</f>
        <v/>
      </c>
    </row>
    <row r="47">
      <c r="A47" s="5" t="n"/>
      <c r="B47" s="5" t="n"/>
      <c r="C47" s="15" t="n"/>
      <c r="D47" s="5" t="n"/>
      <c r="E47" s="16" t="n"/>
      <c r="F47" s="16" t="n"/>
      <c r="G47" s="17" t="n"/>
      <c r="H47" s="18" t="n"/>
      <c r="I47" s="5" t="n"/>
      <c r="J47" s="5" t="n"/>
      <c r="K47" s="19">
        <f>IF(AND(A47&amp;""&lt;&gt;"",ISNUMBER(E47),ISNUMBER(G47),G47&gt;0,ISNUMBER(H47)),ROUND(E47-IF(ISNUMBER(F47),F47,0),2),"")</f>
        <v/>
      </c>
      <c r="L47" s="19">
        <f>IF(K47="","",ROUND(K47/G47,2))</f>
        <v/>
      </c>
      <c r="M47" s="19">
        <f>IF(K47="","",ROUND(SUMIFS('الدفعات'!$C$6:$C$2005,'الدفعات'!$B$6:$B$2005,A47&amp;""),2))</f>
        <v/>
      </c>
      <c r="N47" s="19">
        <f>IF(K47="","",ROUND(K47-M47,2))</f>
        <v/>
      </c>
      <c r="O47" s="20">
        <f>IF(K47="","",MAX(0,MIN(G47,(YEAR('الإعدادات'!$B$4)-YEAR(H47))*12+MONTH('الإعدادات'!$B$4)-MONTH(H47)+IF(DAY('الإعدادات'!$B$4)&gt;=MIN(DAY(H47),28),1,0))))</f>
        <v/>
      </c>
      <c r="P47" s="19">
        <f>IF(K47="","",IF(N47&lt;=0,0,MAX(0,ROUND(IF(O47&gt;=G47,K47,O47*L47)-M47,2))))</f>
        <v/>
      </c>
      <c r="Q47" s="13">
        <f>IF(K47="","",IF(N47&lt;=0,"",DATE(YEAR(H47),MONTH(H47)+MIN(G47-1,INT((M47+0.005)/L47)),MIN(DAY(H47),28))))</f>
        <v/>
      </c>
      <c r="R47" s="20">
        <f>IF(K47="","",IF(P47&gt;0,MAX(0,'الإعدادات'!$B$4-Q47),""))</f>
        <v/>
      </c>
      <c r="S47" s="6">
        <f>IF(K47="","",IF(N47&lt;=0,"مسدد بالكامل",IF(P47&gt;0,IF(R47&gt;0,"متأخر","مستحق اليوم"),"منتظم")))</f>
        <v/>
      </c>
      <c r="T47" s="20">
        <f>IF(OR(S47="متأخر",S47="مستحق اليوم"),COUNTIF($R$6:$R$205,"&gt;"&amp;R47)+COUNTIF($R$6:R47,R47&amp;""),"")</f>
        <v/>
      </c>
    </row>
    <row r="48">
      <c r="A48" s="5" t="n"/>
      <c r="B48" s="5" t="n"/>
      <c r="C48" s="15" t="n"/>
      <c r="D48" s="5" t="n"/>
      <c r="E48" s="16" t="n"/>
      <c r="F48" s="16" t="n"/>
      <c r="G48" s="17" t="n"/>
      <c r="H48" s="18" t="n"/>
      <c r="I48" s="5" t="n"/>
      <c r="J48" s="5" t="n"/>
      <c r="K48" s="19">
        <f>IF(AND(A48&amp;""&lt;&gt;"",ISNUMBER(E48),ISNUMBER(G48),G48&gt;0,ISNUMBER(H48)),ROUND(E48-IF(ISNUMBER(F48),F48,0),2),"")</f>
        <v/>
      </c>
      <c r="L48" s="19">
        <f>IF(K48="","",ROUND(K48/G48,2))</f>
        <v/>
      </c>
      <c r="M48" s="19">
        <f>IF(K48="","",ROUND(SUMIFS('الدفعات'!$C$6:$C$2005,'الدفعات'!$B$6:$B$2005,A48&amp;""),2))</f>
        <v/>
      </c>
      <c r="N48" s="19">
        <f>IF(K48="","",ROUND(K48-M48,2))</f>
        <v/>
      </c>
      <c r="O48" s="20">
        <f>IF(K48="","",MAX(0,MIN(G48,(YEAR('الإعدادات'!$B$4)-YEAR(H48))*12+MONTH('الإعدادات'!$B$4)-MONTH(H48)+IF(DAY('الإعدادات'!$B$4)&gt;=MIN(DAY(H48),28),1,0))))</f>
        <v/>
      </c>
      <c r="P48" s="19">
        <f>IF(K48="","",IF(N48&lt;=0,0,MAX(0,ROUND(IF(O48&gt;=G48,K48,O48*L48)-M48,2))))</f>
        <v/>
      </c>
      <c r="Q48" s="13">
        <f>IF(K48="","",IF(N48&lt;=0,"",DATE(YEAR(H48),MONTH(H48)+MIN(G48-1,INT((M48+0.005)/L48)),MIN(DAY(H48),28))))</f>
        <v/>
      </c>
      <c r="R48" s="20">
        <f>IF(K48="","",IF(P48&gt;0,MAX(0,'الإعدادات'!$B$4-Q48),""))</f>
        <v/>
      </c>
      <c r="S48" s="6">
        <f>IF(K48="","",IF(N48&lt;=0,"مسدد بالكامل",IF(P48&gt;0,IF(R48&gt;0,"متأخر","مستحق اليوم"),"منتظم")))</f>
        <v/>
      </c>
      <c r="T48" s="20">
        <f>IF(OR(S48="متأخر",S48="مستحق اليوم"),COUNTIF($R$6:$R$205,"&gt;"&amp;R48)+COUNTIF($R$6:R48,R48&amp;""),"")</f>
        <v/>
      </c>
    </row>
    <row r="49">
      <c r="A49" s="5" t="n"/>
      <c r="B49" s="5" t="n"/>
      <c r="C49" s="15" t="n"/>
      <c r="D49" s="5" t="n"/>
      <c r="E49" s="16" t="n"/>
      <c r="F49" s="16" t="n"/>
      <c r="G49" s="17" t="n"/>
      <c r="H49" s="18" t="n"/>
      <c r="I49" s="5" t="n"/>
      <c r="J49" s="5" t="n"/>
      <c r="K49" s="19">
        <f>IF(AND(A49&amp;""&lt;&gt;"",ISNUMBER(E49),ISNUMBER(G49),G49&gt;0,ISNUMBER(H49)),ROUND(E49-IF(ISNUMBER(F49),F49,0),2),"")</f>
        <v/>
      </c>
      <c r="L49" s="19">
        <f>IF(K49="","",ROUND(K49/G49,2))</f>
        <v/>
      </c>
      <c r="M49" s="19">
        <f>IF(K49="","",ROUND(SUMIFS('الدفعات'!$C$6:$C$2005,'الدفعات'!$B$6:$B$2005,A49&amp;""),2))</f>
        <v/>
      </c>
      <c r="N49" s="19">
        <f>IF(K49="","",ROUND(K49-M49,2))</f>
        <v/>
      </c>
      <c r="O49" s="20">
        <f>IF(K49="","",MAX(0,MIN(G49,(YEAR('الإعدادات'!$B$4)-YEAR(H49))*12+MONTH('الإعدادات'!$B$4)-MONTH(H49)+IF(DAY('الإعدادات'!$B$4)&gt;=MIN(DAY(H49),28),1,0))))</f>
        <v/>
      </c>
      <c r="P49" s="19">
        <f>IF(K49="","",IF(N49&lt;=0,0,MAX(0,ROUND(IF(O49&gt;=G49,K49,O49*L49)-M49,2))))</f>
        <v/>
      </c>
      <c r="Q49" s="13">
        <f>IF(K49="","",IF(N49&lt;=0,"",DATE(YEAR(H49),MONTH(H49)+MIN(G49-1,INT((M49+0.005)/L49)),MIN(DAY(H49),28))))</f>
        <v/>
      </c>
      <c r="R49" s="20">
        <f>IF(K49="","",IF(P49&gt;0,MAX(0,'الإعدادات'!$B$4-Q49),""))</f>
        <v/>
      </c>
      <c r="S49" s="6">
        <f>IF(K49="","",IF(N49&lt;=0,"مسدد بالكامل",IF(P49&gt;0,IF(R49&gt;0,"متأخر","مستحق اليوم"),"منتظم")))</f>
        <v/>
      </c>
      <c r="T49" s="20">
        <f>IF(OR(S49="متأخر",S49="مستحق اليوم"),COUNTIF($R$6:$R$205,"&gt;"&amp;R49)+COUNTIF($R$6:R49,R49&amp;""),"")</f>
        <v/>
      </c>
    </row>
    <row r="50">
      <c r="A50" s="5" t="n"/>
      <c r="B50" s="5" t="n"/>
      <c r="C50" s="15" t="n"/>
      <c r="D50" s="5" t="n"/>
      <c r="E50" s="16" t="n"/>
      <c r="F50" s="16" t="n"/>
      <c r="G50" s="17" t="n"/>
      <c r="H50" s="18" t="n"/>
      <c r="I50" s="5" t="n"/>
      <c r="J50" s="5" t="n"/>
      <c r="K50" s="19">
        <f>IF(AND(A50&amp;""&lt;&gt;"",ISNUMBER(E50),ISNUMBER(G50),G50&gt;0,ISNUMBER(H50)),ROUND(E50-IF(ISNUMBER(F50),F50,0),2),"")</f>
        <v/>
      </c>
      <c r="L50" s="19">
        <f>IF(K50="","",ROUND(K50/G50,2))</f>
        <v/>
      </c>
      <c r="M50" s="19">
        <f>IF(K50="","",ROUND(SUMIFS('الدفعات'!$C$6:$C$2005,'الدفعات'!$B$6:$B$2005,A50&amp;""),2))</f>
        <v/>
      </c>
      <c r="N50" s="19">
        <f>IF(K50="","",ROUND(K50-M50,2))</f>
        <v/>
      </c>
      <c r="O50" s="20">
        <f>IF(K50="","",MAX(0,MIN(G50,(YEAR('الإعدادات'!$B$4)-YEAR(H50))*12+MONTH('الإعدادات'!$B$4)-MONTH(H50)+IF(DAY('الإعدادات'!$B$4)&gt;=MIN(DAY(H50),28),1,0))))</f>
        <v/>
      </c>
      <c r="P50" s="19">
        <f>IF(K50="","",IF(N50&lt;=0,0,MAX(0,ROUND(IF(O50&gt;=G50,K50,O50*L50)-M50,2))))</f>
        <v/>
      </c>
      <c r="Q50" s="13">
        <f>IF(K50="","",IF(N50&lt;=0,"",DATE(YEAR(H50),MONTH(H50)+MIN(G50-1,INT((M50+0.005)/L50)),MIN(DAY(H50),28))))</f>
        <v/>
      </c>
      <c r="R50" s="20">
        <f>IF(K50="","",IF(P50&gt;0,MAX(0,'الإعدادات'!$B$4-Q50),""))</f>
        <v/>
      </c>
      <c r="S50" s="6">
        <f>IF(K50="","",IF(N50&lt;=0,"مسدد بالكامل",IF(P50&gt;0,IF(R50&gt;0,"متأخر","مستحق اليوم"),"منتظم")))</f>
        <v/>
      </c>
      <c r="T50" s="20">
        <f>IF(OR(S50="متأخر",S50="مستحق اليوم"),COUNTIF($R$6:$R$205,"&gt;"&amp;R50)+COUNTIF($R$6:R50,R50&amp;""),"")</f>
        <v/>
      </c>
    </row>
    <row r="51">
      <c r="A51" s="5" t="n"/>
      <c r="B51" s="5" t="n"/>
      <c r="C51" s="15" t="n"/>
      <c r="D51" s="5" t="n"/>
      <c r="E51" s="16" t="n"/>
      <c r="F51" s="16" t="n"/>
      <c r="G51" s="17" t="n"/>
      <c r="H51" s="18" t="n"/>
      <c r="I51" s="5" t="n"/>
      <c r="J51" s="5" t="n"/>
      <c r="K51" s="19">
        <f>IF(AND(A51&amp;""&lt;&gt;"",ISNUMBER(E51),ISNUMBER(G51),G51&gt;0,ISNUMBER(H51)),ROUND(E51-IF(ISNUMBER(F51),F51,0),2),"")</f>
        <v/>
      </c>
      <c r="L51" s="19">
        <f>IF(K51="","",ROUND(K51/G51,2))</f>
        <v/>
      </c>
      <c r="M51" s="19">
        <f>IF(K51="","",ROUND(SUMIFS('الدفعات'!$C$6:$C$2005,'الدفعات'!$B$6:$B$2005,A51&amp;""),2))</f>
        <v/>
      </c>
      <c r="N51" s="19">
        <f>IF(K51="","",ROUND(K51-M51,2))</f>
        <v/>
      </c>
      <c r="O51" s="20">
        <f>IF(K51="","",MAX(0,MIN(G51,(YEAR('الإعدادات'!$B$4)-YEAR(H51))*12+MONTH('الإعدادات'!$B$4)-MONTH(H51)+IF(DAY('الإعدادات'!$B$4)&gt;=MIN(DAY(H51),28),1,0))))</f>
        <v/>
      </c>
      <c r="P51" s="19">
        <f>IF(K51="","",IF(N51&lt;=0,0,MAX(0,ROUND(IF(O51&gt;=G51,K51,O51*L51)-M51,2))))</f>
        <v/>
      </c>
      <c r="Q51" s="13">
        <f>IF(K51="","",IF(N51&lt;=0,"",DATE(YEAR(H51),MONTH(H51)+MIN(G51-1,INT((M51+0.005)/L51)),MIN(DAY(H51),28))))</f>
        <v/>
      </c>
      <c r="R51" s="20">
        <f>IF(K51="","",IF(P51&gt;0,MAX(0,'الإعدادات'!$B$4-Q51),""))</f>
        <v/>
      </c>
      <c r="S51" s="6">
        <f>IF(K51="","",IF(N51&lt;=0,"مسدد بالكامل",IF(P51&gt;0,IF(R51&gt;0,"متأخر","مستحق اليوم"),"منتظم")))</f>
        <v/>
      </c>
      <c r="T51" s="20">
        <f>IF(OR(S51="متأخر",S51="مستحق اليوم"),COUNTIF($R$6:$R$205,"&gt;"&amp;R51)+COUNTIF($R$6:R51,R51&amp;""),"")</f>
        <v/>
      </c>
    </row>
    <row r="52">
      <c r="A52" s="5" t="n"/>
      <c r="B52" s="5" t="n"/>
      <c r="C52" s="15" t="n"/>
      <c r="D52" s="5" t="n"/>
      <c r="E52" s="16" t="n"/>
      <c r="F52" s="16" t="n"/>
      <c r="G52" s="17" t="n"/>
      <c r="H52" s="18" t="n"/>
      <c r="I52" s="5" t="n"/>
      <c r="J52" s="5" t="n"/>
      <c r="K52" s="19">
        <f>IF(AND(A52&amp;""&lt;&gt;"",ISNUMBER(E52),ISNUMBER(G52),G52&gt;0,ISNUMBER(H52)),ROUND(E52-IF(ISNUMBER(F52),F52,0),2),"")</f>
        <v/>
      </c>
      <c r="L52" s="19">
        <f>IF(K52="","",ROUND(K52/G52,2))</f>
        <v/>
      </c>
      <c r="M52" s="19">
        <f>IF(K52="","",ROUND(SUMIFS('الدفعات'!$C$6:$C$2005,'الدفعات'!$B$6:$B$2005,A52&amp;""),2))</f>
        <v/>
      </c>
      <c r="N52" s="19">
        <f>IF(K52="","",ROUND(K52-M52,2))</f>
        <v/>
      </c>
      <c r="O52" s="20">
        <f>IF(K52="","",MAX(0,MIN(G52,(YEAR('الإعدادات'!$B$4)-YEAR(H52))*12+MONTH('الإعدادات'!$B$4)-MONTH(H52)+IF(DAY('الإعدادات'!$B$4)&gt;=MIN(DAY(H52),28),1,0))))</f>
        <v/>
      </c>
      <c r="P52" s="19">
        <f>IF(K52="","",IF(N52&lt;=0,0,MAX(0,ROUND(IF(O52&gt;=G52,K52,O52*L52)-M52,2))))</f>
        <v/>
      </c>
      <c r="Q52" s="13">
        <f>IF(K52="","",IF(N52&lt;=0,"",DATE(YEAR(H52),MONTH(H52)+MIN(G52-1,INT((M52+0.005)/L52)),MIN(DAY(H52),28))))</f>
        <v/>
      </c>
      <c r="R52" s="20">
        <f>IF(K52="","",IF(P52&gt;0,MAX(0,'الإعدادات'!$B$4-Q52),""))</f>
        <v/>
      </c>
      <c r="S52" s="6">
        <f>IF(K52="","",IF(N52&lt;=0,"مسدد بالكامل",IF(P52&gt;0,IF(R52&gt;0,"متأخر","مستحق اليوم"),"منتظم")))</f>
        <v/>
      </c>
      <c r="T52" s="20">
        <f>IF(OR(S52="متأخر",S52="مستحق اليوم"),COUNTIF($R$6:$R$205,"&gt;"&amp;R52)+COUNTIF($R$6:R52,R52&amp;""),"")</f>
        <v/>
      </c>
    </row>
    <row r="53">
      <c r="A53" s="5" t="n"/>
      <c r="B53" s="5" t="n"/>
      <c r="C53" s="15" t="n"/>
      <c r="D53" s="5" t="n"/>
      <c r="E53" s="16" t="n"/>
      <c r="F53" s="16" t="n"/>
      <c r="G53" s="17" t="n"/>
      <c r="H53" s="18" t="n"/>
      <c r="I53" s="5" t="n"/>
      <c r="J53" s="5" t="n"/>
      <c r="K53" s="19">
        <f>IF(AND(A53&amp;""&lt;&gt;"",ISNUMBER(E53),ISNUMBER(G53),G53&gt;0,ISNUMBER(H53)),ROUND(E53-IF(ISNUMBER(F53),F53,0),2),"")</f>
        <v/>
      </c>
      <c r="L53" s="19">
        <f>IF(K53="","",ROUND(K53/G53,2))</f>
        <v/>
      </c>
      <c r="M53" s="19">
        <f>IF(K53="","",ROUND(SUMIFS('الدفعات'!$C$6:$C$2005,'الدفعات'!$B$6:$B$2005,A53&amp;""),2))</f>
        <v/>
      </c>
      <c r="N53" s="19">
        <f>IF(K53="","",ROUND(K53-M53,2))</f>
        <v/>
      </c>
      <c r="O53" s="20">
        <f>IF(K53="","",MAX(0,MIN(G53,(YEAR('الإعدادات'!$B$4)-YEAR(H53))*12+MONTH('الإعدادات'!$B$4)-MONTH(H53)+IF(DAY('الإعدادات'!$B$4)&gt;=MIN(DAY(H53),28),1,0))))</f>
        <v/>
      </c>
      <c r="P53" s="19">
        <f>IF(K53="","",IF(N53&lt;=0,0,MAX(0,ROUND(IF(O53&gt;=G53,K53,O53*L53)-M53,2))))</f>
        <v/>
      </c>
      <c r="Q53" s="13">
        <f>IF(K53="","",IF(N53&lt;=0,"",DATE(YEAR(H53),MONTH(H53)+MIN(G53-1,INT((M53+0.005)/L53)),MIN(DAY(H53),28))))</f>
        <v/>
      </c>
      <c r="R53" s="20">
        <f>IF(K53="","",IF(P53&gt;0,MAX(0,'الإعدادات'!$B$4-Q53),""))</f>
        <v/>
      </c>
      <c r="S53" s="6">
        <f>IF(K53="","",IF(N53&lt;=0,"مسدد بالكامل",IF(P53&gt;0,IF(R53&gt;0,"متأخر","مستحق اليوم"),"منتظم")))</f>
        <v/>
      </c>
      <c r="T53" s="20">
        <f>IF(OR(S53="متأخر",S53="مستحق اليوم"),COUNTIF($R$6:$R$205,"&gt;"&amp;R53)+COUNTIF($R$6:R53,R53&amp;""),"")</f>
        <v/>
      </c>
    </row>
    <row r="54">
      <c r="A54" s="5" t="n"/>
      <c r="B54" s="5" t="n"/>
      <c r="C54" s="15" t="n"/>
      <c r="D54" s="5" t="n"/>
      <c r="E54" s="16" t="n"/>
      <c r="F54" s="16" t="n"/>
      <c r="G54" s="17" t="n"/>
      <c r="H54" s="18" t="n"/>
      <c r="I54" s="5" t="n"/>
      <c r="J54" s="5" t="n"/>
      <c r="K54" s="19">
        <f>IF(AND(A54&amp;""&lt;&gt;"",ISNUMBER(E54),ISNUMBER(G54),G54&gt;0,ISNUMBER(H54)),ROUND(E54-IF(ISNUMBER(F54),F54,0),2),"")</f>
        <v/>
      </c>
      <c r="L54" s="19">
        <f>IF(K54="","",ROUND(K54/G54,2))</f>
        <v/>
      </c>
      <c r="M54" s="19">
        <f>IF(K54="","",ROUND(SUMIFS('الدفعات'!$C$6:$C$2005,'الدفعات'!$B$6:$B$2005,A54&amp;""),2))</f>
        <v/>
      </c>
      <c r="N54" s="19">
        <f>IF(K54="","",ROUND(K54-M54,2))</f>
        <v/>
      </c>
      <c r="O54" s="20">
        <f>IF(K54="","",MAX(0,MIN(G54,(YEAR('الإعدادات'!$B$4)-YEAR(H54))*12+MONTH('الإعدادات'!$B$4)-MONTH(H54)+IF(DAY('الإعدادات'!$B$4)&gt;=MIN(DAY(H54),28),1,0))))</f>
        <v/>
      </c>
      <c r="P54" s="19">
        <f>IF(K54="","",IF(N54&lt;=0,0,MAX(0,ROUND(IF(O54&gt;=G54,K54,O54*L54)-M54,2))))</f>
        <v/>
      </c>
      <c r="Q54" s="13">
        <f>IF(K54="","",IF(N54&lt;=0,"",DATE(YEAR(H54),MONTH(H54)+MIN(G54-1,INT((M54+0.005)/L54)),MIN(DAY(H54),28))))</f>
        <v/>
      </c>
      <c r="R54" s="20">
        <f>IF(K54="","",IF(P54&gt;0,MAX(0,'الإعدادات'!$B$4-Q54),""))</f>
        <v/>
      </c>
      <c r="S54" s="6">
        <f>IF(K54="","",IF(N54&lt;=0,"مسدد بالكامل",IF(P54&gt;0,IF(R54&gt;0,"متأخر","مستحق اليوم"),"منتظم")))</f>
        <v/>
      </c>
      <c r="T54" s="20">
        <f>IF(OR(S54="متأخر",S54="مستحق اليوم"),COUNTIF($R$6:$R$205,"&gt;"&amp;R54)+COUNTIF($R$6:R54,R54&amp;""),"")</f>
        <v/>
      </c>
    </row>
    <row r="55">
      <c r="A55" s="5" t="n"/>
      <c r="B55" s="5" t="n"/>
      <c r="C55" s="15" t="n"/>
      <c r="D55" s="5" t="n"/>
      <c r="E55" s="16" t="n"/>
      <c r="F55" s="16" t="n"/>
      <c r="G55" s="17" t="n"/>
      <c r="H55" s="18" t="n"/>
      <c r="I55" s="5" t="n"/>
      <c r="J55" s="5" t="n"/>
      <c r="K55" s="19">
        <f>IF(AND(A55&amp;""&lt;&gt;"",ISNUMBER(E55),ISNUMBER(G55),G55&gt;0,ISNUMBER(H55)),ROUND(E55-IF(ISNUMBER(F55),F55,0),2),"")</f>
        <v/>
      </c>
      <c r="L55" s="19">
        <f>IF(K55="","",ROUND(K55/G55,2))</f>
        <v/>
      </c>
      <c r="M55" s="19">
        <f>IF(K55="","",ROUND(SUMIFS('الدفعات'!$C$6:$C$2005,'الدفعات'!$B$6:$B$2005,A55&amp;""),2))</f>
        <v/>
      </c>
      <c r="N55" s="19">
        <f>IF(K55="","",ROUND(K55-M55,2))</f>
        <v/>
      </c>
      <c r="O55" s="20">
        <f>IF(K55="","",MAX(0,MIN(G55,(YEAR('الإعدادات'!$B$4)-YEAR(H55))*12+MONTH('الإعدادات'!$B$4)-MONTH(H55)+IF(DAY('الإعدادات'!$B$4)&gt;=MIN(DAY(H55),28),1,0))))</f>
        <v/>
      </c>
      <c r="P55" s="19">
        <f>IF(K55="","",IF(N55&lt;=0,0,MAX(0,ROUND(IF(O55&gt;=G55,K55,O55*L55)-M55,2))))</f>
        <v/>
      </c>
      <c r="Q55" s="13">
        <f>IF(K55="","",IF(N55&lt;=0,"",DATE(YEAR(H55),MONTH(H55)+MIN(G55-1,INT((M55+0.005)/L55)),MIN(DAY(H55),28))))</f>
        <v/>
      </c>
      <c r="R55" s="20">
        <f>IF(K55="","",IF(P55&gt;0,MAX(0,'الإعدادات'!$B$4-Q55),""))</f>
        <v/>
      </c>
      <c r="S55" s="6">
        <f>IF(K55="","",IF(N55&lt;=0,"مسدد بالكامل",IF(P55&gt;0,IF(R55&gt;0,"متأخر","مستحق اليوم"),"منتظم")))</f>
        <v/>
      </c>
      <c r="T55" s="20">
        <f>IF(OR(S55="متأخر",S55="مستحق اليوم"),COUNTIF($R$6:$R$205,"&gt;"&amp;R55)+COUNTIF($R$6:R55,R55&amp;""),"")</f>
        <v/>
      </c>
    </row>
    <row r="56">
      <c r="A56" s="5" t="n"/>
      <c r="B56" s="5" t="n"/>
      <c r="C56" s="15" t="n"/>
      <c r="D56" s="5" t="n"/>
      <c r="E56" s="16" t="n"/>
      <c r="F56" s="16" t="n"/>
      <c r="G56" s="17" t="n"/>
      <c r="H56" s="18" t="n"/>
      <c r="I56" s="5" t="n"/>
      <c r="J56" s="5" t="n"/>
      <c r="K56" s="19">
        <f>IF(AND(A56&amp;""&lt;&gt;"",ISNUMBER(E56),ISNUMBER(G56),G56&gt;0,ISNUMBER(H56)),ROUND(E56-IF(ISNUMBER(F56),F56,0),2),"")</f>
        <v/>
      </c>
      <c r="L56" s="19">
        <f>IF(K56="","",ROUND(K56/G56,2))</f>
        <v/>
      </c>
      <c r="M56" s="19">
        <f>IF(K56="","",ROUND(SUMIFS('الدفعات'!$C$6:$C$2005,'الدفعات'!$B$6:$B$2005,A56&amp;""),2))</f>
        <v/>
      </c>
      <c r="N56" s="19">
        <f>IF(K56="","",ROUND(K56-M56,2))</f>
        <v/>
      </c>
      <c r="O56" s="20">
        <f>IF(K56="","",MAX(0,MIN(G56,(YEAR('الإعدادات'!$B$4)-YEAR(H56))*12+MONTH('الإعدادات'!$B$4)-MONTH(H56)+IF(DAY('الإعدادات'!$B$4)&gt;=MIN(DAY(H56),28),1,0))))</f>
        <v/>
      </c>
      <c r="P56" s="19">
        <f>IF(K56="","",IF(N56&lt;=0,0,MAX(0,ROUND(IF(O56&gt;=G56,K56,O56*L56)-M56,2))))</f>
        <v/>
      </c>
      <c r="Q56" s="13">
        <f>IF(K56="","",IF(N56&lt;=0,"",DATE(YEAR(H56),MONTH(H56)+MIN(G56-1,INT((M56+0.005)/L56)),MIN(DAY(H56),28))))</f>
        <v/>
      </c>
      <c r="R56" s="20">
        <f>IF(K56="","",IF(P56&gt;0,MAX(0,'الإعدادات'!$B$4-Q56),""))</f>
        <v/>
      </c>
      <c r="S56" s="6">
        <f>IF(K56="","",IF(N56&lt;=0,"مسدد بالكامل",IF(P56&gt;0,IF(R56&gt;0,"متأخر","مستحق اليوم"),"منتظم")))</f>
        <v/>
      </c>
      <c r="T56" s="20">
        <f>IF(OR(S56="متأخر",S56="مستحق اليوم"),COUNTIF($R$6:$R$205,"&gt;"&amp;R56)+COUNTIF($R$6:R56,R56&amp;""),"")</f>
        <v/>
      </c>
    </row>
    <row r="57">
      <c r="A57" s="5" t="n"/>
      <c r="B57" s="5" t="n"/>
      <c r="C57" s="15" t="n"/>
      <c r="D57" s="5" t="n"/>
      <c r="E57" s="16" t="n"/>
      <c r="F57" s="16" t="n"/>
      <c r="G57" s="17" t="n"/>
      <c r="H57" s="18" t="n"/>
      <c r="I57" s="5" t="n"/>
      <c r="J57" s="5" t="n"/>
      <c r="K57" s="19">
        <f>IF(AND(A57&amp;""&lt;&gt;"",ISNUMBER(E57),ISNUMBER(G57),G57&gt;0,ISNUMBER(H57)),ROUND(E57-IF(ISNUMBER(F57),F57,0),2),"")</f>
        <v/>
      </c>
      <c r="L57" s="19">
        <f>IF(K57="","",ROUND(K57/G57,2))</f>
        <v/>
      </c>
      <c r="M57" s="19">
        <f>IF(K57="","",ROUND(SUMIFS('الدفعات'!$C$6:$C$2005,'الدفعات'!$B$6:$B$2005,A57&amp;""),2))</f>
        <v/>
      </c>
      <c r="N57" s="19">
        <f>IF(K57="","",ROUND(K57-M57,2))</f>
        <v/>
      </c>
      <c r="O57" s="20">
        <f>IF(K57="","",MAX(0,MIN(G57,(YEAR('الإعدادات'!$B$4)-YEAR(H57))*12+MONTH('الإعدادات'!$B$4)-MONTH(H57)+IF(DAY('الإعدادات'!$B$4)&gt;=MIN(DAY(H57),28),1,0))))</f>
        <v/>
      </c>
      <c r="P57" s="19">
        <f>IF(K57="","",IF(N57&lt;=0,0,MAX(0,ROUND(IF(O57&gt;=G57,K57,O57*L57)-M57,2))))</f>
        <v/>
      </c>
      <c r="Q57" s="13">
        <f>IF(K57="","",IF(N57&lt;=0,"",DATE(YEAR(H57),MONTH(H57)+MIN(G57-1,INT((M57+0.005)/L57)),MIN(DAY(H57),28))))</f>
        <v/>
      </c>
      <c r="R57" s="20">
        <f>IF(K57="","",IF(P57&gt;0,MAX(0,'الإعدادات'!$B$4-Q57),""))</f>
        <v/>
      </c>
      <c r="S57" s="6">
        <f>IF(K57="","",IF(N57&lt;=0,"مسدد بالكامل",IF(P57&gt;0,IF(R57&gt;0,"متأخر","مستحق اليوم"),"منتظم")))</f>
        <v/>
      </c>
      <c r="T57" s="20">
        <f>IF(OR(S57="متأخر",S57="مستحق اليوم"),COUNTIF($R$6:$R$205,"&gt;"&amp;R57)+COUNTIF($R$6:R57,R57&amp;""),"")</f>
        <v/>
      </c>
    </row>
    <row r="58">
      <c r="A58" s="5" t="n"/>
      <c r="B58" s="5" t="n"/>
      <c r="C58" s="15" t="n"/>
      <c r="D58" s="5" t="n"/>
      <c r="E58" s="16" t="n"/>
      <c r="F58" s="16" t="n"/>
      <c r="G58" s="17" t="n"/>
      <c r="H58" s="18" t="n"/>
      <c r="I58" s="5" t="n"/>
      <c r="J58" s="5" t="n"/>
      <c r="K58" s="19">
        <f>IF(AND(A58&amp;""&lt;&gt;"",ISNUMBER(E58),ISNUMBER(G58),G58&gt;0,ISNUMBER(H58)),ROUND(E58-IF(ISNUMBER(F58),F58,0),2),"")</f>
        <v/>
      </c>
      <c r="L58" s="19">
        <f>IF(K58="","",ROUND(K58/G58,2))</f>
        <v/>
      </c>
      <c r="M58" s="19">
        <f>IF(K58="","",ROUND(SUMIFS('الدفعات'!$C$6:$C$2005,'الدفعات'!$B$6:$B$2005,A58&amp;""),2))</f>
        <v/>
      </c>
      <c r="N58" s="19">
        <f>IF(K58="","",ROUND(K58-M58,2))</f>
        <v/>
      </c>
      <c r="O58" s="20">
        <f>IF(K58="","",MAX(0,MIN(G58,(YEAR('الإعدادات'!$B$4)-YEAR(H58))*12+MONTH('الإعدادات'!$B$4)-MONTH(H58)+IF(DAY('الإعدادات'!$B$4)&gt;=MIN(DAY(H58),28),1,0))))</f>
        <v/>
      </c>
      <c r="P58" s="19">
        <f>IF(K58="","",IF(N58&lt;=0,0,MAX(0,ROUND(IF(O58&gt;=G58,K58,O58*L58)-M58,2))))</f>
        <v/>
      </c>
      <c r="Q58" s="13">
        <f>IF(K58="","",IF(N58&lt;=0,"",DATE(YEAR(H58),MONTH(H58)+MIN(G58-1,INT((M58+0.005)/L58)),MIN(DAY(H58),28))))</f>
        <v/>
      </c>
      <c r="R58" s="20">
        <f>IF(K58="","",IF(P58&gt;0,MAX(0,'الإعدادات'!$B$4-Q58),""))</f>
        <v/>
      </c>
      <c r="S58" s="6">
        <f>IF(K58="","",IF(N58&lt;=0,"مسدد بالكامل",IF(P58&gt;0,IF(R58&gt;0,"متأخر","مستحق اليوم"),"منتظم")))</f>
        <v/>
      </c>
      <c r="T58" s="20">
        <f>IF(OR(S58="متأخر",S58="مستحق اليوم"),COUNTIF($R$6:$R$205,"&gt;"&amp;R58)+COUNTIF($R$6:R58,R58&amp;""),"")</f>
        <v/>
      </c>
    </row>
    <row r="59">
      <c r="A59" s="5" t="n"/>
      <c r="B59" s="5" t="n"/>
      <c r="C59" s="15" t="n"/>
      <c r="D59" s="5" t="n"/>
      <c r="E59" s="16" t="n"/>
      <c r="F59" s="16" t="n"/>
      <c r="G59" s="17" t="n"/>
      <c r="H59" s="18" t="n"/>
      <c r="I59" s="5" t="n"/>
      <c r="J59" s="5" t="n"/>
      <c r="K59" s="19">
        <f>IF(AND(A59&amp;""&lt;&gt;"",ISNUMBER(E59),ISNUMBER(G59),G59&gt;0,ISNUMBER(H59)),ROUND(E59-IF(ISNUMBER(F59),F59,0),2),"")</f>
        <v/>
      </c>
      <c r="L59" s="19">
        <f>IF(K59="","",ROUND(K59/G59,2))</f>
        <v/>
      </c>
      <c r="M59" s="19">
        <f>IF(K59="","",ROUND(SUMIFS('الدفعات'!$C$6:$C$2005,'الدفعات'!$B$6:$B$2005,A59&amp;""),2))</f>
        <v/>
      </c>
      <c r="N59" s="19">
        <f>IF(K59="","",ROUND(K59-M59,2))</f>
        <v/>
      </c>
      <c r="O59" s="20">
        <f>IF(K59="","",MAX(0,MIN(G59,(YEAR('الإعدادات'!$B$4)-YEAR(H59))*12+MONTH('الإعدادات'!$B$4)-MONTH(H59)+IF(DAY('الإعدادات'!$B$4)&gt;=MIN(DAY(H59),28),1,0))))</f>
        <v/>
      </c>
      <c r="P59" s="19">
        <f>IF(K59="","",IF(N59&lt;=0,0,MAX(0,ROUND(IF(O59&gt;=G59,K59,O59*L59)-M59,2))))</f>
        <v/>
      </c>
      <c r="Q59" s="13">
        <f>IF(K59="","",IF(N59&lt;=0,"",DATE(YEAR(H59),MONTH(H59)+MIN(G59-1,INT((M59+0.005)/L59)),MIN(DAY(H59),28))))</f>
        <v/>
      </c>
      <c r="R59" s="20">
        <f>IF(K59="","",IF(P59&gt;0,MAX(0,'الإعدادات'!$B$4-Q59),""))</f>
        <v/>
      </c>
      <c r="S59" s="6">
        <f>IF(K59="","",IF(N59&lt;=0,"مسدد بالكامل",IF(P59&gt;0,IF(R59&gt;0,"متأخر","مستحق اليوم"),"منتظم")))</f>
        <v/>
      </c>
      <c r="T59" s="20">
        <f>IF(OR(S59="متأخر",S59="مستحق اليوم"),COUNTIF($R$6:$R$205,"&gt;"&amp;R59)+COUNTIF($R$6:R59,R59&amp;""),"")</f>
        <v/>
      </c>
    </row>
    <row r="60">
      <c r="A60" s="5" t="n"/>
      <c r="B60" s="5" t="n"/>
      <c r="C60" s="15" t="n"/>
      <c r="D60" s="5" t="n"/>
      <c r="E60" s="16" t="n"/>
      <c r="F60" s="16" t="n"/>
      <c r="G60" s="17" t="n"/>
      <c r="H60" s="18" t="n"/>
      <c r="I60" s="5" t="n"/>
      <c r="J60" s="5" t="n"/>
      <c r="K60" s="19">
        <f>IF(AND(A60&amp;""&lt;&gt;"",ISNUMBER(E60),ISNUMBER(G60),G60&gt;0,ISNUMBER(H60)),ROUND(E60-IF(ISNUMBER(F60),F60,0),2),"")</f>
        <v/>
      </c>
      <c r="L60" s="19">
        <f>IF(K60="","",ROUND(K60/G60,2))</f>
        <v/>
      </c>
      <c r="M60" s="19">
        <f>IF(K60="","",ROUND(SUMIFS('الدفعات'!$C$6:$C$2005,'الدفعات'!$B$6:$B$2005,A60&amp;""),2))</f>
        <v/>
      </c>
      <c r="N60" s="19">
        <f>IF(K60="","",ROUND(K60-M60,2))</f>
        <v/>
      </c>
      <c r="O60" s="20">
        <f>IF(K60="","",MAX(0,MIN(G60,(YEAR('الإعدادات'!$B$4)-YEAR(H60))*12+MONTH('الإعدادات'!$B$4)-MONTH(H60)+IF(DAY('الإعدادات'!$B$4)&gt;=MIN(DAY(H60),28),1,0))))</f>
        <v/>
      </c>
      <c r="P60" s="19">
        <f>IF(K60="","",IF(N60&lt;=0,0,MAX(0,ROUND(IF(O60&gt;=G60,K60,O60*L60)-M60,2))))</f>
        <v/>
      </c>
      <c r="Q60" s="13">
        <f>IF(K60="","",IF(N60&lt;=0,"",DATE(YEAR(H60),MONTH(H60)+MIN(G60-1,INT((M60+0.005)/L60)),MIN(DAY(H60),28))))</f>
        <v/>
      </c>
      <c r="R60" s="20">
        <f>IF(K60="","",IF(P60&gt;0,MAX(0,'الإعدادات'!$B$4-Q60),""))</f>
        <v/>
      </c>
      <c r="S60" s="6">
        <f>IF(K60="","",IF(N60&lt;=0,"مسدد بالكامل",IF(P60&gt;0,IF(R60&gt;0,"متأخر","مستحق اليوم"),"منتظم")))</f>
        <v/>
      </c>
      <c r="T60" s="20">
        <f>IF(OR(S60="متأخر",S60="مستحق اليوم"),COUNTIF($R$6:$R$205,"&gt;"&amp;R60)+COUNTIF($R$6:R60,R60&amp;""),"")</f>
        <v/>
      </c>
    </row>
    <row r="61">
      <c r="A61" s="5" t="n"/>
      <c r="B61" s="5" t="n"/>
      <c r="C61" s="15" t="n"/>
      <c r="D61" s="5" t="n"/>
      <c r="E61" s="16" t="n"/>
      <c r="F61" s="16" t="n"/>
      <c r="G61" s="17" t="n"/>
      <c r="H61" s="18" t="n"/>
      <c r="I61" s="5" t="n"/>
      <c r="J61" s="5" t="n"/>
      <c r="K61" s="19">
        <f>IF(AND(A61&amp;""&lt;&gt;"",ISNUMBER(E61),ISNUMBER(G61),G61&gt;0,ISNUMBER(H61)),ROUND(E61-IF(ISNUMBER(F61),F61,0),2),"")</f>
        <v/>
      </c>
      <c r="L61" s="19">
        <f>IF(K61="","",ROUND(K61/G61,2))</f>
        <v/>
      </c>
      <c r="M61" s="19">
        <f>IF(K61="","",ROUND(SUMIFS('الدفعات'!$C$6:$C$2005,'الدفعات'!$B$6:$B$2005,A61&amp;""),2))</f>
        <v/>
      </c>
      <c r="N61" s="19">
        <f>IF(K61="","",ROUND(K61-M61,2))</f>
        <v/>
      </c>
      <c r="O61" s="20">
        <f>IF(K61="","",MAX(0,MIN(G61,(YEAR('الإعدادات'!$B$4)-YEAR(H61))*12+MONTH('الإعدادات'!$B$4)-MONTH(H61)+IF(DAY('الإعدادات'!$B$4)&gt;=MIN(DAY(H61),28),1,0))))</f>
        <v/>
      </c>
      <c r="P61" s="19">
        <f>IF(K61="","",IF(N61&lt;=0,0,MAX(0,ROUND(IF(O61&gt;=G61,K61,O61*L61)-M61,2))))</f>
        <v/>
      </c>
      <c r="Q61" s="13">
        <f>IF(K61="","",IF(N61&lt;=0,"",DATE(YEAR(H61),MONTH(H61)+MIN(G61-1,INT((M61+0.005)/L61)),MIN(DAY(H61),28))))</f>
        <v/>
      </c>
      <c r="R61" s="20">
        <f>IF(K61="","",IF(P61&gt;0,MAX(0,'الإعدادات'!$B$4-Q61),""))</f>
        <v/>
      </c>
      <c r="S61" s="6">
        <f>IF(K61="","",IF(N61&lt;=0,"مسدد بالكامل",IF(P61&gt;0,IF(R61&gt;0,"متأخر","مستحق اليوم"),"منتظم")))</f>
        <v/>
      </c>
      <c r="T61" s="20">
        <f>IF(OR(S61="متأخر",S61="مستحق اليوم"),COUNTIF($R$6:$R$205,"&gt;"&amp;R61)+COUNTIF($R$6:R61,R61&amp;""),"")</f>
        <v/>
      </c>
    </row>
    <row r="62">
      <c r="A62" s="5" t="n"/>
      <c r="B62" s="5" t="n"/>
      <c r="C62" s="15" t="n"/>
      <c r="D62" s="5" t="n"/>
      <c r="E62" s="16" t="n"/>
      <c r="F62" s="16" t="n"/>
      <c r="G62" s="17" t="n"/>
      <c r="H62" s="18" t="n"/>
      <c r="I62" s="5" t="n"/>
      <c r="J62" s="5" t="n"/>
      <c r="K62" s="19">
        <f>IF(AND(A62&amp;""&lt;&gt;"",ISNUMBER(E62),ISNUMBER(G62),G62&gt;0,ISNUMBER(H62)),ROUND(E62-IF(ISNUMBER(F62),F62,0),2),"")</f>
        <v/>
      </c>
      <c r="L62" s="19">
        <f>IF(K62="","",ROUND(K62/G62,2))</f>
        <v/>
      </c>
      <c r="M62" s="19">
        <f>IF(K62="","",ROUND(SUMIFS('الدفعات'!$C$6:$C$2005,'الدفعات'!$B$6:$B$2005,A62&amp;""),2))</f>
        <v/>
      </c>
      <c r="N62" s="19">
        <f>IF(K62="","",ROUND(K62-M62,2))</f>
        <v/>
      </c>
      <c r="O62" s="20">
        <f>IF(K62="","",MAX(0,MIN(G62,(YEAR('الإعدادات'!$B$4)-YEAR(H62))*12+MONTH('الإعدادات'!$B$4)-MONTH(H62)+IF(DAY('الإعدادات'!$B$4)&gt;=MIN(DAY(H62),28),1,0))))</f>
        <v/>
      </c>
      <c r="P62" s="19">
        <f>IF(K62="","",IF(N62&lt;=0,0,MAX(0,ROUND(IF(O62&gt;=G62,K62,O62*L62)-M62,2))))</f>
        <v/>
      </c>
      <c r="Q62" s="13">
        <f>IF(K62="","",IF(N62&lt;=0,"",DATE(YEAR(H62),MONTH(H62)+MIN(G62-1,INT((M62+0.005)/L62)),MIN(DAY(H62),28))))</f>
        <v/>
      </c>
      <c r="R62" s="20">
        <f>IF(K62="","",IF(P62&gt;0,MAX(0,'الإعدادات'!$B$4-Q62),""))</f>
        <v/>
      </c>
      <c r="S62" s="6">
        <f>IF(K62="","",IF(N62&lt;=0,"مسدد بالكامل",IF(P62&gt;0,IF(R62&gt;0,"متأخر","مستحق اليوم"),"منتظم")))</f>
        <v/>
      </c>
      <c r="T62" s="20">
        <f>IF(OR(S62="متأخر",S62="مستحق اليوم"),COUNTIF($R$6:$R$205,"&gt;"&amp;R62)+COUNTIF($R$6:R62,R62&amp;""),"")</f>
        <v/>
      </c>
    </row>
    <row r="63">
      <c r="A63" s="5" t="n"/>
      <c r="B63" s="5" t="n"/>
      <c r="C63" s="15" t="n"/>
      <c r="D63" s="5" t="n"/>
      <c r="E63" s="16" t="n"/>
      <c r="F63" s="16" t="n"/>
      <c r="G63" s="17" t="n"/>
      <c r="H63" s="18" t="n"/>
      <c r="I63" s="5" t="n"/>
      <c r="J63" s="5" t="n"/>
      <c r="K63" s="19">
        <f>IF(AND(A63&amp;""&lt;&gt;"",ISNUMBER(E63),ISNUMBER(G63),G63&gt;0,ISNUMBER(H63)),ROUND(E63-IF(ISNUMBER(F63),F63,0),2),"")</f>
        <v/>
      </c>
      <c r="L63" s="19">
        <f>IF(K63="","",ROUND(K63/G63,2))</f>
        <v/>
      </c>
      <c r="M63" s="19">
        <f>IF(K63="","",ROUND(SUMIFS('الدفعات'!$C$6:$C$2005,'الدفعات'!$B$6:$B$2005,A63&amp;""),2))</f>
        <v/>
      </c>
      <c r="N63" s="19">
        <f>IF(K63="","",ROUND(K63-M63,2))</f>
        <v/>
      </c>
      <c r="O63" s="20">
        <f>IF(K63="","",MAX(0,MIN(G63,(YEAR('الإعدادات'!$B$4)-YEAR(H63))*12+MONTH('الإعدادات'!$B$4)-MONTH(H63)+IF(DAY('الإعدادات'!$B$4)&gt;=MIN(DAY(H63),28),1,0))))</f>
        <v/>
      </c>
      <c r="P63" s="19">
        <f>IF(K63="","",IF(N63&lt;=0,0,MAX(0,ROUND(IF(O63&gt;=G63,K63,O63*L63)-M63,2))))</f>
        <v/>
      </c>
      <c r="Q63" s="13">
        <f>IF(K63="","",IF(N63&lt;=0,"",DATE(YEAR(H63),MONTH(H63)+MIN(G63-1,INT((M63+0.005)/L63)),MIN(DAY(H63),28))))</f>
        <v/>
      </c>
      <c r="R63" s="20">
        <f>IF(K63="","",IF(P63&gt;0,MAX(0,'الإعدادات'!$B$4-Q63),""))</f>
        <v/>
      </c>
      <c r="S63" s="6">
        <f>IF(K63="","",IF(N63&lt;=0,"مسدد بالكامل",IF(P63&gt;0,IF(R63&gt;0,"متأخر","مستحق اليوم"),"منتظم")))</f>
        <v/>
      </c>
      <c r="T63" s="20">
        <f>IF(OR(S63="متأخر",S63="مستحق اليوم"),COUNTIF($R$6:$R$205,"&gt;"&amp;R63)+COUNTIF($R$6:R63,R63&amp;""),"")</f>
        <v/>
      </c>
    </row>
    <row r="64">
      <c r="A64" s="5" t="n"/>
      <c r="B64" s="5" t="n"/>
      <c r="C64" s="15" t="n"/>
      <c r="D64" s="5" t="n"/>
      <c r="E64" s="16" t="n"/>
      <c r="F64" s="16" t="n"/>
      <c r="G64" s="17" t="n"/>
      <c r="H64" s="18" t="n"/>
      <c r="I64" s="5" t="n"/>
      <c r="J64" s="5" t="n"/>
      <c r="K64" s="19">
        <f>IF(AND(A64&amp;""&lt;&gt;"",ISNUMBER(E64),ISNUMBER(G64),G64&gt;0,ISNUMBER(H64)),ROUND(E64-IF(ISNUMBER(F64),F64,0),2),"")</f>
        <v/>
      </c>
      <c r="L64" s="19">
        <f>IF(K64="","",ROUND(K64/G64,2))</f>
        <v/>
      </c>
      <c r="M64" s="19">
        <f>IF(K64="","",ROUND(SUMIFS('الدفعات'!$C$6:$C$2005,'الدفعات'!$B$6:$B$2005,A64&amp;""),2))</f>
        <v/>
      </c>
      <c r="N64" s="19">
        <f>IF(K64="","",ROUND(K64-M64,2))</f>
        <v/>
      </c>
      <c r="O64" s="20">
        <f>IF(K64="","",MAX(0,MIN(G64,(YEAR('الإعدادات'!$B$4)-YEAR(H64))*12+MONTH('الإعدادات'!$B$4)-MONTH(H64)+IF(DAY('الإعدادات'!$B$4)&gt;=MIN(DAY(H64),28),1,0))))</f>
        <v/>
      </c>
      <c r="P64" s="19">
        <f>IF(K64="","",IF(N64&lt;=0,0,MAX(0,ROUND(IF(O64&gt;=G64,K64,O64*L64)-M64,2))))</f>
        <v/>
      </c>
      <c r="Q64" s="13">
        <f>IF(K64="","",IF(N64&lt;=0,"",DATE(YEAR(H64),MONTH(H64)+MIN(G64-1,INT((M64+0.005)/L64)),MIN(DAY(H64),28))))</f>
        <v/>
      </c>
      <c r="R64" s="20">
        <f>IF(K64="","",IF(P64&gt;0,MAX(0,'الإعدادات'!$B$4-Q64),""))</f>
        <v/>
      </c>
      <c r="S64" s="6">
        <f>IF(K64="","",IF(N64&lt;=0,"مسدد بالكامل",IF(P64&gt;0,IF(R64&gt;0,"متأخر","مستحق اليوم"),"منتظم")))</f>
        <v/>
      </c>
      <c r="T64" s="20">
        <f>IF(OR(S64="متأخر",S64="مستحق اليوم"),COUNTIF($R$6:$R$205,"&gt;"&amp;R64)+COUNTIF($R$6:R64,R64&amp;""),"")</f>
        <v/>
      </c>
    </row>
    <row r="65">
      <c r="A65" s="5" t="n"/>
      <c r="B65" s="5" t="n"/>
      <c r="C65" s="15" t="n"/>
      <c r="D65" s="5" t="n"/>
      <c r="E65" s="16" t="n"/>
      <c r="F65" s="16" t="n"/>
      <c r="G65" s="17" t="n"/>
      <c r="H65" s="18" t="n"/>
      <c r="I65" s="5" t="n"/>
      <c r="J65" s="5" t="n"/>
      <c r="K65" s="19">
        <f>IF(AND(A65&amp;""&lt;&gt;"",ISNUMBER(E65),ISNUMBER(G65),G65&gt;0,ISNUMBER(H65)),ROUND(E65-IF(ISNUMBER(F65),F65,0),2),"")</f>
        <v/>
      </c>
      <c r="L65" s="19">
        <f>IF(K65="","",ROUND(K65/G65,2))</f>
        <v/>
      </c>
      <c r="M65" s="19">
        <f>IF(K65="","",ROUND(SUMIFS('الدفعات'!$C$6:$C$2005,'الدفعات'!$B$6:$B$2005,A65&amp;""),2))</f>
        <v/>
      </c>
      <c r="N65" s="19">
        <f>IF(K65="","",ROUND(K65-M65,2))</f>
        <v/>
      </c>
      <c r="O65" s="20">
        <f>IF(K65="","",MAX(0,MIN(G65,(YEAR('الإعدادات'!$B$4)-YEAR(H65))*12+MONTH('الإعدادات'!$B$4)-MONTH(H65)+IF(DAY('الإعدادات'!$B$4)&gt;=MIN(DAY(H65),28),1,0))))</f>
        <v/>
      </c>
      <c r="P65" s="19">
        <f>IF(K65="","",IF(N65&lt;=0,0,MAX(0,ROUND(IF(O65&gt;=G65,K65,O65*L65)-M65,2))))</f>
        <v/>
      </c>
      <c r="Q65" s="13">
        <f>IF(K65="","",IF(N65&lt;=0,"",DATE(YEAR(H65),MONTH(H65)+MIN(G65-1,INT((M65+0.005)/L65)),MIN(DAY(H65),28))))</f>
        <v/>
      </c>
      <c r="R65" s="20">
        <f>IF(K65="","",IF(P65&gt;0,MAX(0,'الإعدادات'!$B$4-Q65),""))</f>
        <v/>
      </c>
      <c r="S65" s="6">
        <f>IF(K65="","",IF(N65&lt;=0,"مسدد بالكامل",IF(P65&gt;0,IF(R65&gt;0,"متأخر","مستحق اليوم"),"منتظم")))</f>
        <v/>
      </c>
      <c r="T65" s="20">
        <f>IF(OR(S65="متأخر",S65="مستحق اليوم"),COUNTIF($R$6:$R$205,"&gt;"&amp;R65)+COUNTIF($R$6:R65,R65&amp;""),"")</f>
        <v/>
      </c>
    </row>
    <row r="66">
      <c r="A66" s="5" t="n"/>
      <c r="B66" s="5" t="n"/>
      <c r="C66" s="15" t="n"/>
      <c r="D66" s="5" t="n"/>
      <c r="E66" s="16" t="n"/>
      <c r="F66" s="16" t="n"/>
      <c r="G66" s="17" t="n"/>
      <c r="H66" s="18" t="n"/>
      <c r="I66" s="5" t="n"/>
      <c r="J66" s="5" t="n"/>
      <c r="K66" s="19">
        <f>IF(AND(A66&amp;""&lt;&gt;"",ISNUMBER(E66),ISNUMBER(G66),G66&gt;0,ISNUMBER(H66)),ROUND(E66-IF(ISNUMBER(F66),F66,0),2),"")</f>
        <v/>
      </c>
      <c r="L66" s="19">
        <f>IF(K66="","",ROUND(K66/G66,2))</f>
        <v/>
      </c>
      <c r="M66" s="19">
        <f>IF(K66="","",ROUND(SUMIFS('الدفعات'!$C$6:$C$2005,'الدفعات'!$B$6:$B$2005,A66&amp;""),2))</f>
        <v/>
      </c>
      <c r="N66" s="19">
        <f>IF(K66="","",ROUND(K66-M66,2))</f>
        <v/>
      </c>
      <c r="O66" s="20">
        <f>IF(K66="","",MAX(0,MIN(G66,(YEAR('الإعدادات'!$B$4)-YEAR(H66))*12+MONTH('الإعدادات'!$B$4)-MONTH(H66)+IF(DAY('الإعدادات'!$B$4)&gt;=MIN(DAY(H66),28),1,0))))</f>
        <v/>
      </c>
      <c r="P66" s="19">
        <f>IF(K66="","",IF(N66&lt;=0,0,MAX(0,ROUND(IF(O66&gt;=G66,K66,O66*L66)-M66,2))))</f>
        <v/>
      </c>
      <c r="Q66" s="13">
        <f>IF(K66="","",IF(N66&lt;=0,"",DATE(YEAR(H66),MONTH(H66)+MIN(G66-1,INT((M66+0.005)/L66)),MIN(DAY(H66),28))))</f>
        <v/>
      </c>
      <c r="R66" s="20">
        <f>IF(K66="","",IF(P66&gt;0,MAX(0,'الإعدادات'!$B$4-Q66),""))</f>
        <v/>
      </c>
      <c r="S66" s="6">
        <f>IF(K66="","",IF(N66&lt;=0,"مسدد بالكامل",IF(P66&gt;0,IF(R66&gt;0,"متأخر","مستحق اليوم"),"منتظم")))</f>
        <v/>
      </c>
      <c r="T66" s="20">
        <f>IF(OR(S66="متأخر",S66="مستحق اليوم"),COUNTIF($R$6:$R$205,"&gt;"&amp;R66)+COUNTIF($R$6:R66,R66&amp;""),"")</f>
        <v/>
      </c>
    </row>
    <row r="67">
      <c r="A67" s="5" t="n"/>
      <c r="B67" s="5" t="n"/>
      <c r="C67" s="15" t="n"/>
      <c r="D67" s="5" t="n"/>
      <c r="E67" s="16" t="n"/>
      <c r="F67" s="16" t="n"/>
      <c r="G67" s="17" t="n"/>
      <c r="H67" s="18" t="n"/>
      <c r="I67" s="5" t="n"/>
      <c r="J67" s="5" t="n"/>
      <c r="K67" s="19">
        <f>IF(AND(A67&amp;""&lt;&gt;"",ISNUMBER(E67),ISNUMBER(G67),G67&gt;0,ISNUMBER(H67)),ROUND(E67-IF(ISNUMBER(F67),F67,0),2),"")</f>
        <v/>
      </c>
      <c r="L67" s="19">
        <f>IF(K67="","",ROUND(K67/G67,2))</f>
        <v/>
      </c>
      <c r="M67" s="19">
        <f>IF(K67="","",ROUND(SUMIFS('الدفعات'!$C$6:$C$2005,'الدفعات'!$B$6:$B$2005,A67&amp;""),2))</f>
        <v/>
      </c>
      <c r="N67" s="19">
        <f>IF(K67="","",ROUND(K67-M67,2))</f>
        <v/>
      </c>
      <c r="O67" s="20">
        <f>IF(K67="","",MAX(0,MIN(G67,(YEAR('الإعدادات'!$B$4)-YEAR(H67))*12+MONTH('الإعدادات'!$B$4)-MONTH(H67)+IF(DAY('الإعدادات'!$B$4)&gt;=MIN(DAY(H67),28),1,0))))</f>
        <v/>
      </c>
      <c r="P67" s="19">
        <f>IF(K67="","",IF(N67&lt;=0,0,MAX(0,ROUND(IF(O67&gt;=G67,K67,O67*L67)-M67,2))))</f>
        <v/>
      </c>
      <c r="Q67" s="13">
        <f>IF(K67="","",IF(N67&lt;=0,"",DATE(YEAR(H67),MONTH(H67)+MIN(G67-1,INT((M67+0.005)/L67)),MIN(DAY(H67),28))))</f>
        <v/>
      </c>
      <c r="R67" s="20">
        <f>IF(K67="","",IF(P67&gt;0,MAX(0,'الإعدادات'!$B$4-Q67),""))</f>
        <v/>
      </c>
      <c r="S67" s="6">
        <f>IF(K67="","",IF(N67&lt;=0,"مسدد بالكامل",IF(P67&gt;0,IF(R67&gt;0,"متأخر","مستحق اليوم"),"منتظم")))</f>
        <v/>
      </c>
      <c r="T67" s="20">
        <f>IF(OR(S67="متأخر",S67="مستحق اليوم"),COUNTIF($R$6:$R$205,"&gt;"&amp;R67)+COUNTIF($R$6:R67,R67&amp;""),"")</f>
        <v/>
      </c>
    </row>
    <row r="68">
      <c r="A68" s="5" t="n"/>
      <c r="B68" s="5" t="n"/>
      <c r="C68" s="15" t="n"/>
      <c r="D68" s="5" t="n"/>
      <c r="E68" s="16" t="n"/>
      <c r="F68" s="16" t="n"/>
      <c r="G68" s="17" t="n"/>
      <c r="H68" s="18" t="n"/>
      <c r="I68" s="5" t="n"/>
      <c r="J68" s="5" t="n"/>
      <c r="K68" s="19">
        <f>IF(AND(A68&amp;""&lt;&gt;"",ISNUMBER(E68),ISNUMBER(G68),G68&gt;0,ISNUMBER(H68)),ROUND(E68-IF(ISNUMBER(F68),F68,0),2),"")</f>
        <v/>
      </c>
      <c r="L68" s="19">
        <f>IF(K68="","",ROUND(K68/G68,2))</f>
        <v/>
      </c>
      <c r="M68" s="19">
        <f>IF(K68="","",ROUND(SUMIFS('الدفعات'!$C$6:$C$2005,'الدفعات'!$B$6:$B$2005,A68&amp;""),2))</f>
        <v/>
      </c>
      <c r="N68" s="19">
        <f>IF(K68="","",ROUND(K68-M68,2))</f>
        <v/>
      </c>
      <c r="O68" s="20">
        <f>IF(K68="","",MAX(0,MIN(G68,(YEAR('الإعدادات'!$B$4)-YEAR(H68))*12+MONTH('الإعدادات'!$B$4)-MONTH(H68)+IF(DAY('الإعدادات'!$B$4)&gt;=MIN(DAY(H68),28),1,0))))</f>
        <v/>
      </c>
      <c r="P68" s="19">
        <f>IF(K68="","",IF(N68&lt;=0,0,MAX(0,ROUND(IF(O68&gt;=G68,K68,O68*L68)-M68,2))))</f>
        <v/>
      </c>
      <c r="Q68" s="13">
        <f>IF(K68="","",IF(N68&lt;=0,"",DATE(YEAR(H68),MONTH(H68)+MIN(G68-1,INT((M68+0.005)/L68)),MIN(DAY(H68),28))))</f>
        <v/>
      </c>
      <c r="R68" s="20">
        <f>IF(K68="","",IF(P68&gt;0,MAX(0,'الإعدادات'!$B$4-Q68),""))</f>
        <v/>
      </c>
      <c r="S68" s="6">
        <f>IF(K68="","",IF(N68&lt;=0,"مسدد بالكامل",IF(P68&gt;0,IF(R68&gt;0,"متأخر","مستحق اليوم"),"منتظم")))</f>
        <v/>
      </c>
      <c r="T68" s="20">
        <f>IF(OR(S68="متأخر",S68="مستحق اليوم"),COUNTIF($R$6:$R$205,"&gt;"&amp;R68)+COUNTIF($R$6:R68,R68&amp;""),"")</f>
        <v/>
      </c>
    </row>
    <row r="69">
      <c r="A69" s="5" t="n"/>
      <c r="B69" s="5" t="n"/>
      <c r="C69" s="15" t="n"/>
      <c r="D69" s="5" t="n"/>
      <c r="E69" s="16" t="n"/>
      <c r="F69" s="16" t="n"/>
      <c r="G69" s="17" t="n"/>
      <c r="H69" s="18" t="n"/>
      <c r="I69" s="5" t="n"/>
      <c r="J69" s="5" t="n"/>
      <c r="K69" s="19">
        <f>IF(AND(A69&amp;""&lt;&gt;"",ISNUMBER(E69),ISNUMBER(G69),G69&gt;0,ISNUMBER(H69)),ROUND(E69-IF(ISNUMBER(F69),F69,0),2),"")</f>
        <v/>
      </c>
      <c r="L69" s="19">
        <f>IF(K69="","",ROUND(K69/G69,2))</f>
        <v/>
      </c>
      <c r="M69" s="19">
        <f>IF(K69="","",ROUND(SUMIFS('الدفعات'!$C$6:$C$2005,'الدفعات'!$B$6:$B$2005,A69&amp;""),2))</f>
        <v/>
      </c>
      <c r="N69" s="19">
        <f>IF(K69="","",ROUND(K69-M69,2))</f>
        <v/>
      </c>
      <c r="O69" s="20">
        <f>IF(K69="","",MAX(0,MIN(G69,(YEAR('الإعدادات'!$B$4)-YEAR(H69))*12+MONTH('الإعدادات'!$B$4)-MONTH(H69)+IF(DAY('الإعدادات'!$B$4)&gt;=MIN(DAY(H69),28),1,0))))</f>
        <v/>
      </c>
      <c r="P69" s="19">
        <f>IF(K69="","",IF(N69&lt;=0,0,MAX(0,ROUND(IF(O69&gt;=G69,K69,O69*L69)-M69,2))))</f>
        <v/>
      </c>
      <c r="Q69" s="13">
        <f>IF(K69="","",IF(N69&lt;=0,"",DATE(YEAR(H69),MONTH(H69)+MIN(G69-1,INT((M69+0.005)/L69)),MIN(DAY(H69),28))))</f>
        <v/>
      </c>
      <c r="R69" s="20">
        <f>IF(K69="","",IF(P69&gt;0,MAX(0,'الإعدادات'!$B$4-Q69),""))</f>
        <v/>
      </c>
      <c r="S69" s="6">
        <f>IF(K69="","",IF(N69&lt;=0,"مسدد بالكامل",IF(P69&gt;0,IF(R69&gt;0,"متأخر","مستحق اليوم"),"منتظم")))</f>
        <v/>
      </c>
      <c r="T69" s="20">
        <f>IF(OR(S69="متأخر",S69="مستحق اليوم"),COUNTIF($R$6:$R$205,"&gt;"&amp;R69)+COUNTIF($R$6:R69,R69&amp;""),"")</f>
        <v/>
      </c>
    </row>
    <row r="70">
      <c r="A70" s="5" t="n"/>
      <c r="B70" s="5" t="n"/>
      <c r="C70" s="15" t="n"/>
      <c r="D70" s="5" t="n"/>
      <c r="E70" s="16" t="n"/>
      <c r="F70" s="16" t="n"/>
      <c r="G70" s="17" t="n"/>
      <c r="H70" s="18" t="n"/>
      <c r="I70" s="5" t="n"/>
      <c r="J70" s="5" t="n"/>
      <c r="K70" s="19">
        <f>IF(AND(A70&amp;""&lt;&gt;"",ISNUMBER(E70),ISNUMBER(G70),G70&gt;0,ISNUMBER(H70)),ROUND(E70-IF(ISNUMBER(F70),F70,0),2),"")</f>
        <v/>
      </c>
      <c r="L70" s="19">
        <f>IF(K70="","",ROUND(K70/G70,2))</f>
        <v/>
      </c>
      <c r="M70" s="19">
        <f>IF(K70="","",ROUND(SUMIFS('الدفعات'!$C$6:$C$2005,'الدفعات'!$B$6:$B$2005,A70&amp;""),2))</f>
        <v/>
      </c>
      <c r="N70" s="19">
        <f>IF(K70="","",ROUND(K70-M70,2))</f>
        <v/>
      </c>
      <c r="O70" s="20">
        <f>IF(K70="","",MAX(0,MIN(G70,(YEAR('الإعدادات'!$B$4)-YEAR(H70))*12+MONTH('الإعدادات'!$B$4)-MONTH(H70)+IF(DAY('الإعدادات'!$B$4)&gt;=MIN(DAY(H70),28),1,0))))</f>
        <v/>
      </c>
      <c r="P70" s="19">
        <f>IF(K70="","",IF(N70&lt;=0,0,MAX(0,ROUND(IF(O70&gt;=G70,K70,O70*L70)-M70,2))))</f>
        <v/>
      </c>
      <c r="Q70" s="13">
        <f>IF(K70="","",IF(N70&lt;=0,"",DATE(YEAR(H70),MONTH(H70)+MIN(G70-1,INT((M70+0.005)/L70)),MIN(DAY(H70),28))))</f>
        <v/>
      </c>
      <c r="R70" s="20">
        <f>IF(K70="","",IF(P70&gt;0,MAX(0,'الإعدادات'!$B$4-Q70),""))</f>
        <v/>
      </c>
      <c r="S70" s="6">
        <f>IF(K70="","",IF(N70&lt;=0,"مسدد بالكامل",IF(P70&gt;0,IF(R70&gt;0,"متأخر","مستحق اليوم"),"منتظم")))</f>
        <v/>
      </c>
      <c r="T70" s="20">
        <f>IF(OR(S70="متأخر",S70="مستحق اليوم"),COUNTIF($R$6:$R$205,"&gt;"&amp;R70)+COUNTIF($R$6:R70,R70&amp;""),"")</f>
        <v/>
      </c>
    </row>
    <row r="71">
      <c r="A71" s="5" t="n"/>
      <c r="B71" s="5" t="n"/>
      <c r="C71" s="15" t="n"/>
      <c r="D71" s="5" t="n"/>
      <c r="E71" s="16" t="n"/>
      <c r="F71" s="16" t="n"/>
      <c r="G71" s="17" t="n"/>
      <c r="H71" s="18" t="n"/>
      <c r="I71" s="5" t="n"/>
      <c r="J71" s="5" t="n"/>
      <c r="K71" s="19">
        <f>IF(AND(A71&amp;""&lt;&gt;"",ISNUMBER(E71),ISNUMBER(G71),G71&gt;0,ISNUMBER(H71)),ROUND(E71-IF(ISNUMBER(F71),F71,0),2),"")</f>
        <v/>
      </c>
      <c r="L71" s="19">
        <f>IF(K71="","",ROUND(K71/G71,2))</f>
        <v/>
      </c>
      <c r="M71" s="19">
        <f>IF(K71="","",ROUND(SUMIFS('الدفعات'!$C$6:$C$2005,'الدفعات'!$B$6:$B$2005,A71&amp;""),2))</f>
        <v/>
      </c>
      <c r="N71" s="19">
        <f>IF(K71="","",ROUND(K71-M71,2))</f>
        <v/>
      </c>
      <c r="O71" s="20">
        <f>IF(K71="","",MAX(0,MIN(G71,(YEAR('الإعدادات'!$B$4)-YEAR(H71))*12+MONTH('الإعدادات'!$B$4)-MONTH(H71)+IF(DAY('الإعدادات'!$B$4)&gt;=MIN(DAY(H71),28),1,0))))</f>
        <v/>
      </c>
      <c r="P71" s="19">
        <f>IF(K71="","",IF(N71&lt;=0,0,MAX(0,ROUND(IF(O71&gt;=G71,K71,O71*L71)-M71,2))))</f>
        <v/>
      </c>
      <c r="Q71" s="13">
        <f>IF(K71="","",IF(N71&lt;=0,"",DATE(YEAR(H71),MONTH(H71)+MIN(G71-1,INT((M71+0.005)/L71)),MIN(DAY(H71),28))))</f>
        <v/>
      </c>
      <c r="R71" s="20">
        <f>IF(K71="","",IF(P71&gt;0,MAX(0,'الإعدادات'!$B$4-Q71),""))</f>
        <v/>
      </c>
      <c r="S71" s="6">
        <f>IF(K71="","",IF(N71&lt;=0,"مسدد بالكامل",IF(P71&gt;0,IF(R71&gt;0,"متأخر","مستحق اليوم"),"منتظم")))</f>
        <v/>
      </c>
      <c r="T71" s="20">
        <f>IF(OR(S71="متأخر",S71="مستحق اليوم"),COUNTIF($R$6:$R$205,"&gt;"&amp;R71)+COUNTIF($R$6:R71,R71&amp;""),"")</f>
        <v/>
      </c>
    </row>
    <row r="72">
      <c r="A72" s="5" t="n"/>
      <c r="B72" s="5" t="n"/>
      <c r="C72" s="15" t="n"/>
      <c r="D72" s="5" t="n"/>
      <c r="E72" s="16" t="n"/>
      <c r="F72" s="16" t="n"/>
      <c r="G72" s="17" t="n"/>
      <c r="H72" s="18" t="n"/>
      <c r="I72" s="5" t="n"/>
      <c r="J72" s="5" t="n"/>
      <c r="K72" s="19">
        <f>IF(AND(A72&amp;""&lt;&gt;"",ISNUMBER(E72),ISNUMBER(G72),G72&gt;0,ISNUMBER(H72)),ROUND(E72-IF(ISNUMBER(F72),F72,0),2),"")</f>
        <v/>
      </c>
      <c r="L72" s="19">
        <f>IF(K72="","",ROUND(K72/G72,2))</f>
        <v/>
      </c>
      <c r="M72" s="19">
        <f>IF(K72="","",ROUND(SUMIFS('الدفعات'!$C$6:$C$2005,'الدفعات'!$B$6:$B$2005,A72&amp;""),2))</f>
        <v/>
      </c>
      <c r="N72" s="19">
        <f>IF(K72="","",ROUND(K72-M72,2))</f>
        <v/>
      </c>
      <c r="O72" s="20">
        <f>IF(K72="","",MAX(0,MIN(G72,(YEAR('الإعدادات'!$B$4)-YEAR(H72))*12+MONTH('الإعدادات'!$B$4)-MONTH(H72)+IF(DAY('الإعدادات'!$B$4)&gt;=MIN(DAY(H72),28),1,0))))</f>
        <v/>
      </c>
      <c r="P72" s="19">
        <f>IF(K72="","",IF(N72&lt;=0,0,MAX(0,ROUND(IF(O72&gt;=G72,K72,O72*L72)-M72,2))))</f>
        <v/>
      </c>
      <c r="Q72" s="13">
        <f>IF(K72="","",IF(N72&lt;=0,"",DATE(YEAR(H72),MONTH(H72)+MIN(G72-1,INT((M72+0.005)/L72)),MIN(DAY(H72),28))))</f>
        <v/>
      </c>
      <c r="R72" s="20">
        <f>IF(K72="","",IF(P72&gt;0,MAX(0,'الإعدادات'!$B$4-Q72),""))</f>
        <v/>
      </c>
      <c r="S72" s="6">
        <f>IF(K72="","",IF(N72&lt;=0,"مسدد بالكامل",IF(P72&gt;0,IF(R72&gt;0,"متأخر","مستحق اليوم"),"منتظم")))</f>
        <v/>
      </c>
      <c r="T72" s="20">
        <f>IF(OR(S72="متأخر",S72="مستحق اليوم"),COUNTIF($R$6:$R$205,"&gt;"&amp;R72)+COUNTIF($R$6:R72,R72&amp;""),"")</f>
        <v/>
      </c>
    </row>
    <row r="73">
      <c r="A73" s="5" t="n"/>
      <c r="B73" s="5" t="n"/>
      <c r="C73" s="15" t="n"/>
      <c r="D73" s="5" t="n"/>
      <c r="E73" s="16" t="n"/>
      <c r="F73" s="16" t="n"/>
      <c r="G73" s="17" t="n"/>
      <c r="H73" s="18" t="n"/>
      <c r="I73" s="5" t="n"/>
      <c r="J73" s="5" t="n"/>
      <c r="K73" s="19">
        <f>IF(AND(A73&amp;""&lt;&gt;"",ISNUMBER(E73),ISNUMBER(G73),G73&gt;0,ISNUMBER(H73)),ROUND(E73-IF(ISNUMBER(F73),F73,0),2),"")</f>
        <v/>
      </c>
      <c r="L73" s="19">
        <f>IF(K73="","",ROUND(K73/G73,2))</f>
        <v/>
      </c>
      <c r="M73" s="19">
        <f>IF(K73="","",ROUND(SUMIFS('الدفعات'!$C$6:$C$2005,'الدفعات'!$B$6:$B$2005,A73&amp;""),2))</f>
        <v/>
      </c>
      <c r="N73" s="19">
        <f>IF(K73="","",ROUND(K73-M73,2))</f>
        <v/>
      </c>
      <c r="O73" s="20">
        <f>IF(K73="","",MAX(0,MIN(G73,(YEAR('الإعدادات'!$B$4)-YEAR(H73))*12+MONTH('الإعدادات'!$B$4)-MONTH(H73)+IF(DAY('الإعدادات'!$B$4)&gt;=MIN(DAY(H73),28),1,0))))</f>
        <v/>
      </c>
      <c r="P73" s="19">
        <f>IF(K73="","",IF(N73&lt;=0,0,MAX(0,ROUND(IF(O73&gt;=G73,K73,O73*L73)-M73,2))))</f>
        <v/>
      </c>
      <c r="Q73" s="13">
        <f>IF(K73="","",IF(N73&lt;=0,"",DATE(YEAR(H73),MONTH(H73)+MIN(G73-1,INT((M73+0.005)/L73)),MIN(DAY(H73),28))))</f>
        <v/>
      </c>
      <c r="R73" s="20">
        <f>IF(K73="","",IF(P73&gt;0,MAX(0,'الإعدادات'!$B$4-Q73),""))</f>
        <v/>
      </c>
      <c r="S73" s="6">
        <f>IF(K73="","",IF(N73&lt;=0,"مسدد بالكامل",IF(P73&gt;0,IF(R73&gt;0,"متأخر","مستحق اليوم"),"منتظم")))</f>
        <v/>
      </c>
      <c r="T73" s="20">
        <f>IF(OR(S73="متأخر",S73="مستحق اليوم"),COUNTIF($R$6:$R$205,"&gt;"&amp;R73)+COUNTIF($R$6:R73,R73&amp;""),"")</f>
        <v/>
      </c>
    </row>
    <row r="74">
      <c r="A74" s="5" t="n"/>
      <c r="B74" s="5" t="n"/>
      <c r="C74" s="15" t="n"/>
      <c r="D74" s="5" t="n"/>
      <c r="E74" s="16" t="n"/>
      <c r="F74" s="16" t="n"/>
      <c r="G74" s="17" t="n"/>
      <c r="H74" s="18" t="n"/>
      <c r="I74" s="5" t="n"/>
      <c r="J74" s="5" t="n"/>
      <c r="K74" s="19">
        <f>IF(AND(A74&amp;""&lt;&gt;"",ISNUMBER(E74),ISNUMBER(G74),G74&gt;0,ISNUMBER(H74)),ROUND(E74-IF(ISNUMBER(F74),F74,0),2),"")</f>
        <v/>
      </c>
      <c r="L74" s="19">
        <f>IF(K74="","",ROUND(K74/G74,2))</f>
        <v/>
      </c>
      <c r="M74" s="19">
        <f>IF(K74="","",ROUND(SUMIFS('الدفعات'!$C$6:$C$2005,'الدفعات'!$B$6:$B$2005,A74&amp;""),2))</f>
        <v/>
      </c>
      <c r="N74" s="19">
        <f>IF(K74="","",ROUND(K74-M74,2))</f>
        <v/>
      </c>
      <c r="O74" s="20">
        <f>IF(K74="","",MAX(0,MIN(G74,(YEAR('الإعدادات'!$B$4)-YEAR(H74))*12+MONTH('الإعدادات'!$B$4)-MONTH(H74)+IF(DAY('الإعدادات'!$B$4)&gt;=MIN(DAY(H74),28),1,0))))</f>
        <v/>
      </c>
      <c r="P74" s="19">
        <f>IF(K74="","",IF(N74&lt;=0,0,MAX(0,ROUND(IF(O74&gt;=G74,K74,O74*L74)-M74,2))))</f>
        <v/>
      </c>
      <c r="Q74" s="13">
        <f>IF(K74="","",IF(N74&lt;=0,"",DATE(YEAR(H74),MONTH(H74)+MIN(G74-1,INT((M74+0.005)/L74)),MIN(DAY(H74),28))))</f>
        <v/>
      </c>
      <c r="R74" s="20">
        <f>IF(K74="","",IF(P74&gt;0,MAX(0,'الإعدادات'!$B$4-Q74),""))</f>
        <v/>
      </c>
      <c r="S74" s="6">
        <f>IF(K74="","",IF(N74&lt;=0,"مسدد بالكامل",IF(P74&gt;0,IF(R74&gt;0,"متأخر","مستحق اليوم"),"منتظم")))</f>
        <v/>
      </c>
      <c r="T74" s="20">
        <f>IF(OR(S74="متأخر",S74="مستحق اليوم"),COUNTIF($R$6:$R$205,"&gt;"&amp;R74)+COUNTIF($R$6:R74,R74&amp;""),"")</f>
        <v/>
      </c>
    </row>
    <row r="75">
      <c r="A75" s="5" t="n"/>
      <c r="B75" s="5" t="n"/>
      <c r="C75" s="15" t="n"/>
      <c r="D75" s="5" t="n"/>
      <c r="E75" s="16" t="n"/>
      <c r="F75" s="16" t="n"/>
      <c r="G75" s="17" t="n"/>
      <c r="H75" s="18" t="n"/>
      <c r="I75" s="5" t="n"/>
      <c r="J75" s="5" t="n"/>
      <c r="K75" s="19">
        <f>IF(AND(A75&amp;""&lt;&gt;"",ISNUMBER(E75),ISNUMBER(G75),G75&gt;0,ISNUMBER(H75)),ROUND(E75-IF(ISNUMBER(F75),F75,0),2),"")</f>
        <v/>
      </c>
      <c r="L75" s="19">
        <f>IF(K75="","",ROUND(K75/G75,2))</f>
        <v/>
      </c>
      <c r="M75" s="19">
        <f>IF(K75="","",ROUND(SUMIFS('الدفعات'!$C$6:$C$2005,'الدفعات'!$B$6:$B$2005,A75&amp;""),2))</f>
        <v/>
      </c>
      <c r="N75" s="19">
        <f>IF(K75="","",ROUND(K75-M75,2))</f>
        <v/>
      </c>
      <c r="O75" s="20">
        <f>IF(K75="","",MAX(0,MIN(G75,(YEAR('الإعدادات'!$B$4)-YEAR(H75))*12+MONTH('الإعدادات'!$B$4)-MONTH(H75)+IF(DAY('الإعدادات'!$B$4)&gt;=MIN(DAY(H75),28),1,0))))</f>
        <v/>
      </c>
      <c r="P75" s="19">
        <f>IF(K75="","",IF(N75&lt;=0,0,MAX(0,ROUND(IF(O75&gt;=G75,K75,O75*L75)-M75,2))))</f>
        <v/>
      </c>
      <c r="Q75" s="13">
        <f>IF(K75="","",IF(N75&lt;=0,"",DATE(YEAR(H75),MONTH(H75)+MIN(G75-1,INT((M75+0.005)/L75)),MIN(DAY(H75),28))))</f>
        <v/>
      </c>
      <c r="R75" s="20">
        <f>IF(K75="","",IF(P75&gt;0,MAX(0,'الإعدادات'!$B$4-Q75),""))</f>
        <v/>
      </c>
      <c r="S75" s="6">
        <f>IF(K75="","",IF(N75&lt;=0,"مسدد بالكامل",IF(P75&gt;0,IF(R75&gt;0,"متأخر","مستحق اليوم"),"منتظم")))</f>
        <v/>
      </c>
      <c r="T75" s="20">
        <f>IF(OR(S75="متأخر",S75="مستحق اليوم"),COUNTIF($R$6:$R$205,"&gt;"&amp;R75)+COUNTIF($R$6:R75,R75&amp;""),"")</f>
        <v/>
      </c>
    </row>
    <row r="76">
      <c r="A76" s="5" t="n"/>
      <c r="B76" s="5" t="n"/>
      <c r="C76" s="15" t="n"/>
      <c r="D76" s="5" t="n"/>
      <c r="E76" s="16" t="n"/>
      <c r="F76" s="16" t="n"/>
      <c r="G76" s="17" t="n"/>
      <c r="H76" s="18" t="n"/>
      <c r="I76" s="5" t="n"/>
      <c r="J76" s="5" t="n"/>
      <c r="K76" s="19">
        <f>IF(AND(A76&amp;""&lt;&gt;"",ISNUMBER(E76),ISNUMBER(G76),G76&gt;0,ISNUMBER(H76)),ROUND(E76-IF(ISNUMBER(F76),F76,0),2),"")</f>
        <v/>
      </c>
      <c r="L76" s="19">
        <f>IF(K76="","",ROUND(K76/G76,2))</f>
        <v/>
      </c>
      <c r="M76" s="19">
        <f>IF(K76="","",ROUND(SUMIFS('الدفعات'!$C$6:$C$2005,'الدفعات'!$B$6:$B$2005,A76&amp;""),2))</f>
        <v/>
      </c>
      <c r="N76" s="19">
        <f>IF(K76="","",ROUND(K76-M76,2))</f>
        <v/>
      </c>
      <c r="O76" s="20">
        <f>IF(K76="","",MAX(0,MIN(G76,(YEAR('الإعدادات'!$B$4)-YEAR(H76))*12+MONTH('الإعدادات'!$B$4)-MONTH(H76)+IF(DAY('الإعدادات'!$B$4)&gt;=MIN(DAY(H76),28),1,0))))</f>
        <v/>
      </c>
      <c r="P76" s="19">
        <f>IF(K76="","",IF(N76&lt;=0,0,MAX(0,ROUND(IF(O76&gt;=G76,K76,O76*L76)-M76,2))))</f>
        <v/>
      </c>
      <c r="Q76" s="13">
        <f>IF(K76="","",IF(N76&lt;=0,"",DATE(YEAR(H76),MONTH(H76)+MIN(G76-1,INT((M76+0.005)/L76)),MIN(DAY(H76),28))))</f>
        <v/>
      </c>
      <c r="R76" s="20">
        <f>IF(K76="","",IF(P76&gt;0,MAX(0,'الإعدادات'!$B$4-Q76),""))</f>
        <v/>
      </c>
      <c r="S76" s="6">
        <f>IF(K76="","",IF(N76&lt;=0,"مسدد بالكامل",IF(P76&gt;0,IF(R76&gt;0,"متأخر","مستحق اليوم"),"منتظم")))</f>
        <v/>
      </c>
      <c r="T76" s="20">
        <f>IF(OR(S76="متأخر",S76="مستحق اليوم"),COUNTIF($R$6:$R$205,"&gt;"&amp;R76)+COUNTIF($R$6:R76,R76&amp;""),"")</f>
        <v/>
      </c>
    </row>
    <row r="77">
      <c r="A77" s="5" t="n"/>
      <c r="B77" s="5" t="n"/>
      <c r="C77" s="15" t="n"/>
      <c r="D77" s="5" t="n"/>
      <c r="E77" s="16" t="n"/>
      <c r="F77" s="16" t="n"/>
      <c r="G77" s="17" t="n"/>
      <c r="H77" s="18" t="n"/>
      <c r="I77" s="5" t="n"/>
      <c r="J77" s="5" t="n"/>
      <c r="K77" s="19">
        <f>IF(AND(A77&amp;""&lt;&gt;"",ISNUMBER(E77),ISNUMBER(G77),G77&gt;0,ISNUMBER(H77)),ROUND(E77-IF(ISNUMBER(F77),F77,0),2),"")</f>
        <v/>
      </c>
      <c r="L77" s="19">
        <f>IF(K77="","",ROUND(K77/G77,2))</f>
        <v/>
      </c>
      <c r="M77" s="19">
        <f>IF(K77="","",ROUND(SUMIFS('الدفعات'!$C$6:$C$2005,'الدفعات'!$B$6:$B$2005,A77&amp;""),2))</f>
        <v/>
      </c>
      <c r="N77" s="19">
        <f>IF(K77="","",ROUND(K77-M77,2))</f>
        <v/>
      </c>
      <c r="O77" s="20">
        <f>IF(K77="","",MAX(0,MIN(G77,(YEAR('الإعدادات'!$B$4)-YEAR(H77))*12+MONTH('الإعدادات'!$B$4)-MONTH(H77)+IF(DAY('الإعدادات'!$B$4)&gt;=MIN(DAY(H77),28),1,0))))</f>
        <v/>
      </c>
      <c r="P77" s="19">
        <f>IF(K77="","",IF(N77&lt;=0,0,MAX(0,ROUND(IF(O77&gt;=G77,K77,O77*L77)-M77,2))))</f>
        <v/>
      </c>
      <c r="Q77" s="13">
        <f>IF(K77="","",IF(N77&lt;=0,"",DATE(YEAR(H77),MONTH(H77)+MIN(G77-1,INT((M77+0.005)/L77)),MIN(DAY(H77),28))))</f>
        <v/>
      </c>
      <c r="R77" s="20">
        <f>IF(K77="","",IF(P77&gt;0,MAX(0,'الإعدادات'!$B$4-Q77),""))</f>
        <v/>
      </c>
      <c r="S77" s="6">
        <f>IF(K77="","",IF(N77&lt;=0,"مسدد بالكامل",IF(P77&gt;0,IF(R77&gt;0,"متأخر","مستحق اليوم"),"منتظم")))</f>
        <v/>
      </c>
      <c r="T77" s="20">
        <f>IF(OR(S77="متأخر",S77="مستحق اليوم"),COUNTIF($R$6:$R$205,"&gt;"&amp;R77)+COUNTIF($R$6:R77,R77&amp;""),"")</f>
        <v/>
      </c>
    </row>
    <row r="78">
      <c r="A78" s="5" t="n"/>
      <c r="B78" s="5" t="n"/>
      <c r="C78" s="15" t="n"/>
      <c r="D78" s="5" t="n"/>
      <c r="E78" s="16" t="n"/>
      <c r="F78" s="16" t="n"/>
      <c r="G78" s="17" t="n"/>
      <c r="H78" s="18" t="n"/>
      <c r="I78" s="5" t="n"/>
      <c r="J78" s="5" t="n"/>
      <c r="K78" s="19">
        <f>IF(AND(A78&amp;""&lt;&gt;"",ISNUMBER(E78),ISNUMBER(G78),G78&gt;0,ISNUMBER(H78)),ROUND(E78-IF(ISNUMBER(F78),F78,0),2),"")</f>
        <v/>
      </c>
      <c r="L78" s="19">
        <f>IF(K78="","",ROUND(K78/G78,2))</f>
        <v/>
      </c>
      <c r="M78" s="19">
        <f>IF(K78="","",ROUND(SUMIFS('الدفعات'!$C$6:$C$2005,'الدفعات'!$B$6:$B$2005,A78&amp;""),2))</f>
        <v/>
      </c>
      <c r="N78" s="19">
        <f>IF(K78="","",ROUND(K78-M78,2))</f>
        <v/>
      </c>
      <c r="O78" s="20">
        <f>IF(K78="","",MAX(0,MIN(G78,(YEAR('الإعدادات'!$B$4)-YEAR(H78))*12+MONTH('الإعدادات'!$B$4)-MONTH(H78)+IF(DAY('الإعدادات'!$B$4)&gt;=MIN(DAY(H78),28),1,0))))</f>
        <v/>
      </c>
      <c r="P78" s="19">
        <f>IF(K78="","",IF(N78&lt;=0,0,MAX(0,ROUND(IF(O78&gt;=G78,K78,O78*L78)-M78,2))))</f>
        <v/>
      </c>
      <c r="Q78" s="13">
        <f>IF(K78="","",IF(N78&lt;=0,"",DATE(YEAR(H78),MONTH(H78)+MIN(G78-1,INT((M78+0.005)/L78)),MIN(DAY(H78),28))))</f>
        <v/>
      </c>
      <c r="R78" s="20">
        <f>IF(K78="","",IF(P78&gt;0,MAX(0,'الإعدادات'!$B$4-Q78),""))</f>
        <v/>
      </c>
      <c r="S78" s="6">
        <f>IF(K78="","",IF(N78&lt;=0,"مسدد بالكامل",IF(P78&gt;0,IF(R78&gt;0,"متأخر","مستحق اليوم"),"منتظم")))</f>
        <v/>
      </c>
      <c r="T78" s="20">
        <f>IF(OR(S78="متأخر",S78="مستحق اليوم"),COUNTIF($R$6:$R$205,"&gt;"&amp;R78)+COUNTIF($R$6:R78,R78&amp;""),"")</f>
        <v/>
      </c>
    </row>
    <row r="79">
      <c r="A79" s="5" t="n"/>
      <c r="B79" s="5" t="n"/>
      <c r="C79" s="15" t="n"/>
      <c r="D79" s="5" t="n"/>
      <c r="E79" s="16" t="n"/>
      <c r="F79" s="16" t="n"/>
      <c r="G79" s="17" t="n"/>
      <c r="H79" s="18" t="n"/>
      <c r="I79" s="5" t="n"/>
      <c r="J79" s="5" t="n"/>
      <c r="K79" s="19">
        <f>IF(AND(A79&amp;""&lt;&gt;"",ISNUMBER(E79),ISNUMBER(G79),G79&gt;0,ISNUMBER(H79)),ROUND(E79-IF(ISNUMBER(F79),F79,0),2),"")</f>
        <v/>
      </c>
      <c r="L79" s="19">
        <f>IF(K79="","",ROUND(K79/G79,2))</f>
        <v/>
      </c>
      <c r="M79" s="19">
        <f>IF(K79="","",ROUND(SUMIFS('الدفعات'!$C$6:$C$2005,'الدفعات'!$B$6:$B$2005,A79&amp;""),2))</f>
        <v/>
      </c>
      <c r="N79" s="19">
        <f>IF(K79="","",ROUND(K79-M79,2))</f>
        <v/>
      </c>
      <c r="O79" s="20">
        <f>IF(K79="","",MAX(0,MIN(G79,(YEAR('الإعدادات'!$B$4)-YEAR(H79))*12+MONTH('الإعدادات'!$B$4)-MONTH(H79)+IF(DAY('الإعدادات'!$B$4)&gt;=MIN(DAY(H79),28),1,0))))</f>
        <v/>
      </c>
      <c r="P79" s="19">
        <f>IF(K79="","",IF(N79&lt;=0,0,MAX(0,ROUND(IF(O79&gt;=G79,K79,O79*L79)-M79,2))))</f>
        <v/>
      </c>
      <c r="Q79" s="13">
        <f>IF(K79="","",IF(N79&lt;=0,"",DATE(YEAR(H79),MONTH(H79)+MIN(G79-1,INT((M79+0.005)/L79)),MIN(DAY(H79),28))))</f>
        <v/>
      </c>
      <c r="R79" s="20">
        <f>IF(K79="","",IF(P79&gt;0,MAX(0,'الإعدادات'!$B$4-Q79),""))</f>
        <v/>
      </c>
      <c r="S79" s="6">
        <f>IF(K79="","",IF(N79&lt;=0,"مسدد بالكامل",IF(P79&gt;0,IF(R79&gt;0,"متأخر","مستحق اليوم"),"منتظم")))</f>
        <v/>
      </c>
      <c r="T79" s="20">
        <f>IF(OR(S79="متأخر",S79="مستحق اليوم"),COUNTIF($R$6:$R$205,"&gt;"&amp;R79)+COUNTIF($R$6:R79,R79&amp;""),"")</f>
        <v/>
      </c>
    </row>
    <row r="80">
      <c r="A80" s="5" t="n"/>
      <c r="B80" s="5" t="n"/>
      <c r="C80" s="15" t="n"/>
      <c r="D80" s="5" t="n"/>
      <c r="E80" s="16" t="n"/>
      <c r="F80" s="16" t="n"/>
      <c r="G80" s="17" t="n"/>
      <c r="H80" s="18" t="n"/>
      <c r="I80" s="5" t="n"/>
      <c r="J80" s="5" t="n"/>
      <c r="K80" s="19">
        <f>IF(AND(A80&amp;""&lt;&gt;"",ISNUMBER(E80),ISNUMBER(G80),G80&gt;0,ISNUMBER(H80)),ROUND(E80-IF(ISNUMBER(F80),F80,0),2),"")</f>
        <v/>
      </c>
      <c r="L80" s="19">
        <f>IF(K80="","",ROUND(K80/G80,2))</f>
        <v/>
      </c>
      <c r="M80" s="19">
        <f>IF(K80="","",ROUND(SUMIFS('الدفعات'!$C$6:$C$2005,'الدفعات'!$B$6:$B$2005,A80&amp;""),2))</f>
        <v/>
      </c>
      <c r="N80" s="19">
        <f>IF(K80="","",ROUND(K80-M80,2))</f>
        <v/>
      </c>
      <c r="O80" s="20">
        <f>IF(K80="","",MAX(0,MIN(G80,(YEAR('الإعدادات'!$B$4)-YEAR(H80))*12+MONTH('الإعدادات'!$B$4)-MONTH(H80)+IF(DAY('الإعدادات'!$B$4)&gt;=MIN(DAY(H80),28),1,0))))</f>
        <v/>
      </c>
      <c r="P80" s="19">
        <f>IF(K80="","",IF(N80&lt;=0,0,MAX(0,ROUND(IF(O80&gt;=G80,K80,O80*L80)-M80,2))))</f>
        <v/>
      </c>
      <c r="Q80" s="13">
        <f>IF(K80="","",IF(N80&lt;=0,"",DATE(YEAR(H80),MONTH(H80)+MIN(G80-1,INT((M80+0.005)/L80)),MIN(DAY(H80),28))))</f>
        <v/>
      </c>
      <c r="R80" s="20">
        <f>IF(K80="","",IF(P80&gt;0,MAX(0,'الإعدادات'!$B$4-Q80),""))</f>
        <v/>
      </c>
      <c r="S80" s="6">
        <f>IF(K80="","",IF(N80&lt;=0,"مسدد بالكامل",IF(P80&gt;0,IF(R80&gt;0,"متأخر","مستحق اليوم"),"منتظم")))</f>
        <v/>
      </c>
      <c r="T80" s="20">
        <f>IF(OR(S80="متأخر",S80="مستحق اليوم"),COUNTIF($R$6:$R$205,"&gt;"&amp;R80)+COUNTIF($R$6:R80,R80&amp;""),"")</f>
        <v/>
      </c>
    </row>
    <row r="81">
      <c r="A81" s="5" t="n"/>
      <c r="B81" s="5" t="n"/>
      <c r="C81" s="15" t="n"/>
      <c r="D81" s="5" t="n"/>
      <c r="E81" s="16" t="n"/>
      <c r="F81" s="16" t="n"/>
      <c r="G81" s="17" t="n"/>
      <c r="H81" s="18" t="n"/>
      <c r="I81" s="5" t="n"/>
      <c r="J81" s="5" t="n"/>
      <c r="K81" s="19">
        <f>IF(AND(A81&amp;""&lt;&gt;"",ISNUMBER(E81),ISNUMBER(G81),G81&gt;0,ISNUMBER(H81)),ROUND(E81-IF(ISNUMBER(F81),F81,0),2),"")</f>
        <v/>
      </c>
      <c r="L81" s="19">
        <f>IF(K81="","",ROUND(K81/G81,2))</f>
        <v/>
      </c>
      <c r="M81" s="19">
        <f>IF(K81="","",ROUND(SUMIFS('الدفعات'!$C$6:$C$2005,'الدفعات'!$B$6:$B$2005,A81&amp;""),2))</f>
        <v/>
      </c>
      <c r="N81" s="19">
        <f>IF(K81="","",ROUND(K81-M81,2))</f>
        <v/>
      </c>
      <c r="O81" s="20">
        <f>IF(K81="","",MAX(0,MIN(G81,(YEAR('الإعدادات'!$B$4)-YEAR(H81))*12+MONTH('الإعدادات'!$B$4)-MONTH(H81)+IF(DAY('الإعدادات'!$B$4)&gt;=MIN(DAY(H81),28),1,0))))</f>
        <v/>
      </c>
      <c r="P81" s="19">
        <f>IF(K81="","",IF(N81&lt;=0,0,MAX(0,ROUND(IF(O81&gt;=G81,K81,O81*L81)-M81,2))))</f>
        <v/>
      </c>
      <c r="Q81" s="13">
        <f>IF(K81="","",IF(N81&lt;=0,"",DATE(YEAR(H81),MONTH(H81)+MIN(G81-1,INT((M81+0.005)/L81)),MIN(DAY(H81),28))))</f>
        <v/>
      </c>
      <c r="R81" s="20">
        <f>IF(K81="","",IF(P81&gt;0,MAX(0,'الإعدادات'!$B$4-Q81),""))</f>
        <v/>
      </c>
      <c r="S81" s="6">
        <f>IF(K81="","",IF(N81&lt;=0,"مسدد بالكامل",IF(P81&gt;0,IF(R81&gt;0,"متأخر","مستحق اليوم"),"منتظم")))</f>
        <v/>
      </c>
      <c r="T81" s="20">
        <f>IF(OR(S81="متأخر",S81="مستحق اليوم"),COUNTIF($R$6:$R$205,"&gt;"&amp;R81)+COUNTIF($R$6:R81,R81&amp;""),"")</f>
        <v/>
      </c>
    </row>
    <row r="82">
      <c r="A82" s="5" t="n"/>
      <c r="B82" s="5" t="n"/>
      <c r="C82" s="15" t="n"/>
      <c r="D82" s="5" t="n"/>
      <c r="E82" s="16" t="n"/>
      <c r="F82" s="16" t="n"/>
      <c r="G82" s="17" t="n"/>
      <c r="H82" s="18" t="n"/>
      <c r="I82" s="5" t="n"/>
      <c r="J82" s="5" t="n"/>
      <c r="K82" s="19">
        <f>IF(AND(A82&amp;""&lt;&gt;"",ISNUMBER(E82),ISNUMBER(G82),G82&gt;0,ISNUMBER(H82)),ROUND(E82-IF(ISNUMBER(F82),F82,0),2),"")</f>
        <v/>
      </c>
      <c r="L82" s="19">
        <f>IF(K82="","",ROUND(K82/G82,2))</f>
        <v/>
      </c>
      <c r="M82" s="19">
        <f>IF(K82="","",ROUND(SUMIFS('الدفعات'!$C$6:$C$2005,'الدفعات'!$B$6:$B$2005,A82&amp;""),2))</f>
        <v/>
      </c>
      <c r="N82" s="19">
        <f>IF(K82="","",ROUND(K82-M82,2))</f>
        <v/>
      </c>
      <c r="O82" s="20">
        <f>IF(K82="","",MAX(0,MIN(G82,(YEAR('الإعدادات'!$B$4)-YEAR(H82))*12+MONTH('الإعدادات'!$B$4)-MONTH(H82)+IF(DAY('الإعدادات'!$B$4)&gt;=MIN(DAY(H82),28),1,0))))</f>
        <v/>
      </c>
      <c r="P82" s="19">
        <f>IF(K82="","",IF(N82&lt;=0,0,MAX(0,ROUND(IF(O82&gt;=G82,K82,O82*L82)-M82,2))))</f>
        <v/>
      </c>
      <c r="Q82" s="13">
        <f>IF(K82="","",IF(N82&lt;=0,"",DATE(YEAR(H82),MONTH(H82)+MIN(G82-1,INT((M82+0.005)/L82)),MIN(DAY(H82),28))))</f>
        <v/>
      </c>
      <c r="R82" s="20">
        <f>IF(K82="","",IF(P82&gt;0,MAX(0,'الإعدادات'!$B$4-Q82),""))</f>
        <v/>
      </c>
      <c r="S82" s="6">
        <f>IF(K82="","",IF(N82&lt;=0,"مسدد بالكامل",IF(P82&gt;0,IF(R82&gt;0,"متأخر","مستحق اليوم"),"منتظم")))</f>
        <v/>
      </c>
      <c r="T82" s="20">
        <f>IF(OR(S82="متأخر",S82="مستحق اليوم"),COUNTIF($R$6:$R$205,"&gt;"&amp;R82)+COUNTIF($R$6:R82,R82&amp;""),"")</f>
        <v/>
      </c>
    </row>
    <row r="83">
      <c r="A83" s="5" t="n"/>
      <c r="B83" s="5" t="n"/>
      <c r="C83" s="15" t="n"/>
      <c r="D83" s="5" t="n"/>
      <c r="E83" s="16" t="n"/>
      <c r="F83" s="16" t="n"/>
      <c r="G83" s="17" t="n"/>
      <c r="H83" s="18" t="n"/>
      <c r="I83" s="5" t="n"/>
      <c r="J83" s="5" t="n"/>
      <c r="K83" s="19">
        <f>IF(AND(A83&amp;""&lt;&gt;"",ISNUMBER(E83),ISNUMBER(G83),G83&gt;0,ISNUMBER(H83)),ROUND(E83-IF(ISNUMBER(F83),F83,0),2),"")</f>
        <v/>
      </c>
      <c r="L83" s="19">
        <f>IF(K83="","",ROUND(K83/G83,2))</f>
        <v/>
      </c>
      <c r="M83" s="19">
        <f>IF(K83="","",ROUND(SUMIFS('الدفعات'!$C$6:$C$2005,'الدفعات'!$B$6:$B$2005,A83&amp;""),2))</f>
        <v/>
      </c>
      <c r="N83" s="19">
        <f>IF(K83="","",ROUND(K83-M83,2))</f>
        <v/>
      </c>
      <c r="O83" s="20">
        <f>IF(K83="","",MAX(0,MIN(G83,(YEAR('الإعدادات'!$B$4)-YEAR(H83))*12+MONTH('الإعدادات'!$B$4)-MONTH(H83)+IF(DAY('الإعدادات'!$B$4)&gt;=MIN(DAY(H83),28),1,0))))</f>
        <v/>
      </c>
      <c r="P83" s="19">
        <f>IF(K83="","",IF(N83&lt;=0,0,MAX(0,ROUND(IF(O83&gt;=G83,K83,O83*L83)-M83,2))))</f>
        <v/>
      </c>
      <c r="Q83" s="13">
        <f>IF(K83="","",IF(N83&lt;=0,"",DATE(YEAR(H83),MONTH(H83)+MIN(G83-1,INT((M83+0.005)/L83)),MIN(DAY(H83),28))))</f>
        <v/>
      </c>
      <c r="R83" s="20">
        <f>IF(K83="","",IF(P83&gt;0,MAX(0,'الإعدادات'!$B$4-Q83),""))</f>
        <v/>
      </c>
      <c r="S83" s="6">
        <f>IF(K83="","",IF(N83&lt;=0,"مسدد بالكامل",IF(P83&gt;0,IF(R83&gt;0,"متأخر","مستحق اليوم"),"منتظم")))</f>
        <v/>
      </c>
      <c r="T83" s="20">
        <f>IF(OR(S83="متأخر",S83="مستحق اليوم"),COUNTIF($R$6:$R$205,"&gt;"&amp;R83)+COUNTIF($R$6:R83,R83&amp;""),"")</f>
        <v/>
      </c>
    </row>
    <row r="84">
      <c r="A84" s="5" t="n"/>
      <c r="B84" s="5" t="n"/>
      <c r="C84" s="15" t="n"/>
      <c r="D84" s="5" t="n"/>
      <c r="E84" s="16" t="n"/>
      <c r="F84" s="16" t="n"/>
      <c r="G84" s="17" t="n"/>
      <c r="H84" s="18" t="n"/>
      <c r="I84" s="5" t="n"/>
      <c r="J84" s="5" t="n"/>
      <c r="K84" s="19">
        <f>IF(AND(A84&amp;""&lt;&gt;"",ISNUMBER(E84),ISNUMBER(G84),G84&gt;0,ISNUMBER(H84)),ROUND(E84-IF(ISNUMBER(F84),F84,0),2),"")</f>
        <v/>
      </c>
      <c r="L84" s="19">
        <f>IF(K84="","",ROUND(K84/G84,2))</f>
        <v/>
      </c>
      <c r="M84" s="19">
        <f>IF(K84="","",ROUND(SUMIFS('الدفعات'!$C$6:$C$2005,'الدفعات'!$B$6:$B$2005,A84&amp;""),2))</f>
        <v/>
      </c>
      <c r="N84" s="19">
        <f>IF(K84="","",ROUND(K84-M84,2))</f>
        <v/>
      </c>
      <c r="O84" s="20">
        <f>IF(K84="","",MAX(0,MIN(G84,(YEAR('الإعدادات'!$B$4)-YEAR(H84))*12+MONTH('الإعدادات'!$B$4)-MONTH(H84)+IF(DAY('الإعدادات'!$B$4)&gt;=MIN(DAY(H84),28),1,0))))</f>
        <v/>
      </c>
      <c r="P84" s="19">
        <f>IF(K84="","",IF(N84&lt;=0,0,MAX(0,ROUND(IF(O84&gt;=G84,K84,O84*L84)-M84,2))))</f>
        <v/>
      </c>
      <c r="Q84" s="13">
        <f>IF(K84="","",IF(N84&lt;=0,"",DATE(YEAR(H84),MONTH(H84)+MIN(G84-1,INT((M84+0.005)/L84)),MIN(DAY(H84),28))))</f>
        <v/>
      </c>
      <c r="R84" s="20">
        <f>IF(K84="","",IF(P84&gt;0,MAX(0,'الإعدادات'!$B$4-Q84),""))</f>
        <v/>
      </c>
      <c r="S84" s="6">
        <f>IF(K84="","",IF(N84&lt;=0,"مسدد بالكامل",IF(P84&gt;0,IF(R84&gt;0,"متأخر","مستحق اليوم"),"منتظم")))</f>
        <v/>
      </c>
      <c r="T84" s="20">
        <f>IF(OR(S84="متأخر",S84="مستحق اليوم"),COUNTIF($R$6:$R$205,"&gt;"&amp;R84)+COUNTIF($R$6:R84,R84&amp;""),"")</f>
        <v/>
      </c>
    </row>
    <row r="85">
      <c r="A85" s="5" t="n"/>
      <c r="B85" s="5" t="n"/>
      <c r="C85" s="15" t="n"/>
      <c r="D85" s="5" t="n"/>
      <c r="E85" s="16" t="n"/>
      <c r="F85" s="16" t="n"/>
      <c r="G85" s="17" t="n"/>
      <c r="H85" s="18" t="n"/>
      <c r="I85" s="5" t="n"/>
      <c r="J85" s="5" t="n"/>
      <c r="K85" s="19">
        <f>IF(AND(A85&amp;""&lt;&gt;"",ISNUMBER(E85),ISNUMBER(G85),G85&gt;0,ISNUMBER(H85)),ROUND(E85-IF(ISNUMBER(F85),F85,0),2),"")</f>
        <v/>
      </c>
      <c r="L85" s="19">
        <f>IF(K85="","",ROUND(K85/G85,2))</f>
        <v/>
      </c>
      <c r="M85" s="19">
        <f>IF(K85="","",ROUND(SUMIFS('الدفعات'!$C$6:$C$2005,'الدفعات'!$B$6:$B$2005,A85&amp;""),2))</f>
        <v/>
      </c>
      <c r="N85" s="19">
        <f>IF(K85="","",ROUND(K85-M85,2))</f>
        <v/>
      </c>
      <c r="O85" s="20">
        <f>IF(K85="","",MAX(0,MIN(G85,(YEAR('الإعدادات'!$B$4)-YEAR(H85))*12+MONTH('الإعدادات'!$B$4)-MONTH(H85)+IF(DAY('الإعدادات'!$B$4)&gt;=MIN(DAY(H85),28),1,0))))</f>
        <v/>
      </c>
      <c r="P85" s="19">
        <f>IF(K85="","",IF(N85&lt;=0,0,MAX(0,ROUND(IF(O85&gt;=G85,K85,O85*L85)-M85,2))))</f>
        <v/>
      </c>
      <c r="Q85" s="13">
        <f>IF(K85="","",IF(N85&lt;=0,"",DATE(YEAR(H85),MONTH(H85)+MIN(G85-1,INT((M85+0.005)/L85)),MIN(DAY(H85),28))))</f>
        <v/>
      </c>
      <c r="R85" s="20">
        <f>IF(K85="","",IF(P85&gt;0,MAX(0,'الإعدادات'!$B$4-Q85),""))</f>
        <v/>
      </c>
      <c r="S85" s="6">
        <f>IF(K85="","",IF(N85&lt;=0,"مسدد بالكامل",IF(P85&gt;0,IF(R85&gt;0,"متأخر","مستحق اليوم"),"منتظم")))</f>
        <v/>
      </c>
      <c r="T85" s="20">
        <f>IF(OR(S85="متأخر",S85="مستحق اليوم"),COUNTIF($R$6:$R$205,"&gt;"&amp;R85)+COUNTIF($R$6:R85,R85&amp;""),"")</f>
        <v/>
      </c>
    </row>
    <row r="86">
      <c r="A86" s="5" t="n"/>
      <c r="B86" s="5" t="n"/>
      <c r="C86" s="15" t="n"/>
      <c r="D86" s="5" t="n"/>
      <c r="E86" s="16" t="n"/>
      <c r="F86" s="16" t="n"/>
      <c r="G86" s="17" t="n"/>
      <c r="H86" s="18" t="n"/>
      <c r="I86" s="5" t="n"/>
      <c r="J86" s="5" t="n"/>
      <c r="K86" s="19">
        <f>IF(AND(A86&amp;""&lt;&gt;"",ISNUMBER(E86),ISNUMBER(G86),G86&gt;0,ISNUMBER(H86)),ROUND(E86-IF(ISNUMBER(F86),F86,0),2),"")</f>
        <v/>
      </c>
      <c r="L86" s="19">
        <f>IF(K86="","",ROUND(K86/G86,2))</f>
        <v/>
      </c>
      <c r="M86" s="19">
        <f>IF(K86="","",ROUND(SUMIFS('الدفعات'!$C$6:$C$2005,'الدفعات'!$B$6:$B$2005,A86&amp;""),2))</f>
        <v/>
      </c>
      <c r="N86" s="19">
        <f>IF(K86="","",ROUND(K86-M86,2))</f>
        <v/>
      </c>
      <c r="O86" s="20">
        <f>IF(K86="","",MAX(0,MIN(G86,(YEAR('الإعدادات'!$B$4)-YEAR(H86))*12+MONTH('الإعدادات'!$B$4)-MONTH(H86)+IF(DAY('الإعدادات'!$B$4)&gt;=MIN(DAY(H86),28),1,0))))</f>
        <v/>
      </c>
      <c r="P86" s="19">
        <f>IF(K86="","",IF(N86&lt;=0,0,MAX(0,ROUND(IF(O86&gt;=G86,K86,O86*L86)-M86,2))))</f>
        <v/>
      </c>
      <c r="Q86" s="13">
        <f>IF(K86="","",IF(N86&lt;=0,"",DATE(YEAR(H86),MONTH(H86)+MIN(G86-1,INT((M86+0.005)/L86)),MIN(DAY(H86),28))))</f>
        <v/>
      </c>
      <c r="R86" s="20">
        <f>IF(K86="","",IF(P86&gt;0,MAX(0,'الإعدادات'!$B$4-Q86),""))</f>
        <v/>
      </c>
      <c r="S86" s="6">
        <f>IF(K86="","",IF(N86&lt;=0,"مسدد بالكامل",IF(P86&gt;0,IF(R86&gt;0,"متأخر","مستحق اليوم"),"منتظم")))</f>
        <v/>
      </c>
      <c r="T86" s="20">
        <f>IF(OR(S86="متأخر",S86="مستحق اليوم"),COUNTIF($R$6:$R$205,"&gt;"&amp;R86)+COUNTIF($R$6:R86,R86&amp;""),"")</f>
        <v/>
      </c>
    </row>
    <row r="87">
      <c r="A87" s="5" t="n"/>
      <c r="B87" s="5" t="n"/>
      <c r="C87" s="15" t="n"/>
      <c r="D87" s="5" t="n"/>
      <c r="E87" s="16" t="n"/>
      <c r="F87" s="16" t="n"/>
      <c r="G87" s="17" t="n"/>
      <c r="H87" s="18" t="n"/>
      <c r="I87" s="5" t="n"/>
      <c r="J87" s="5" t="n"/>
      <c r="K87" s="19">
        <f>IF(AND(A87&amp;""&lt;&gt;"",ISNUMBER(E87),ISNUMBER(G87),G87&gt;0,ISNUMBER(H87)),ROUND(E87-IF(ISNUMBER(F87),F87,0),2),"")</f>
        <v/>
      </c>
      <c r="L87" s="19">
        <f>IF(K87="","",ROUND(K87/G87,2))</f>
        <v/>
      </c>
      <c r="M87" s="19">
        <f>IF(K87="","",ROUND(SUMIFS('الدفعات'!$C$6:$C$2005,'الدفعات'!$B$6:$B$2005,A87&amp;""),2))</f>
        <v/>
      </c>
      <c r="N87" s="19">
        <f>IF(K87="","",ROUND(K87-M87,2))</f>
        <v/>
      </c>
      <c r="O87" s="20">
        <f>IF(K87="","",MAX(0,MIN(G87,(YEAR('الإعدادات'!$B$4)-YEAR(H87))*12+MONTH('الإعدادات'!$B$4)-MONTH(H87)+IF(DAY('الإعدادات'!$B$4)&gt;=MIN(DAY(H87),28),1,0))))</f>
        <v/>
      </c>
      <c r="P87" s="19">
        <f>IF(K87="","",IF(N87&lt;=0,0,MAX(0,ROUND(IF(O87&gt;=G87,K87,O87*L87)-M87,2))))</f>
        <v/>
      </c>
      <c r="Q87" s="13">
        <f>IF(K87="","",IF(N87&lt;=0,"",DATE(YEAR(H87),MONTH(H87)+MIN(G87-1,INT((M87+0.005)/L87)),MIN(DAY(H87),28))))</f>
        <v/>
      </c>
      <c r="R87" s="20">
        <f>IF(K87="","",IF(P87&gt;0,MAX(0,'الإعدادات'!$B$4-Q87),""))</f>
        <v/>
      </c>
      <c r="S87" s="6">
        <f>IF(K87="","",IF(N87&lt;=0,"مسدد بالكامل",IF(P87&gt;0,IF(R87&gt;0,"متأخر","مستحق اليوم"),"منتظم")))</f>
        <v/>
      </c>
      <c r="T87" s="20">
        <f>IF(OR(S87="متأخر",S87="مستحق اليوم"),COUNTIF($R$6:$R$205,"&gt;"&amp;R87)+COUNTIF($R$6:R87,R87&amp;""),"")</f>
        <v/>
      </c>
    </row>
    <row r="88">
      <c r="A88" s="5" t="n"/>
      <c r="B88" s="5" t="n"/>
      <c r="C88" s="15" t="n"/>
      <c r="D88" s="5" t="n"/>
      <c r="E88" s="16" t="n"/>
      <c r="F88" s="16" t="n"/>
      <c r="G88" s="17" t="n"/>
      <c r="H88" s="18" t="n"/>
      <c r="I88" s="5" t="n"/>
      <c r="J88" s="5" t="n"/>
      <c r="K88" s="19">
        <f>IF(AND(A88&amp;""&lt;&gt;"",ISNUMBER(E88),ISNUMBER(G88),G88&gt;0,ISNUMBER(H88)),ROUND(E88-IF(ISNUMBER(F88),F88,0),2),"")</f>
        <v/>
      </c>
      <c r="L88" s="19">
        <f>IF(K88="","",ROUND(K88/G88,2))</f>
        <v/>
      </c>
      <c r="M88" s="19">
        <f>IF(K88="","",ROUND(SUMIFS('الدفعات'!$C$6:$C$2005,'الدفعات'!$B$6:$B$2005,A88&amp;""),2))</f>
        <v/>
      </c>
      <c r="N88" s="19">
        <f>IF(K88="","",ROUND(K88-M88,2))</f>
        <v/>
      </c>
      <c r="O88" s="20">
        <f>IF(K88="","",MAX(0,MIN(G88,(YEAR('الإعدادات'!$B$4)-YEAR(H88))*12+MONTH('الإعدادات'!$B$4)-MONTH(H88)+IF(DAY('الإعدادات'!$B$4)&gt;=MIN(DAY(H88),28),1,0))))</f>
        <v/>
      </c>
      <c r="P88" s="19">
        <f>IF(K88="","",IF(N88&lt;=0,0,MAX(0,ROUND(IF(O88&gt;=G88,K88,O88*L88)-M88,2))))</f>
        <v/>
      </c>
      <c r="Q88" s="13">
        <f>IF(K88="","",IF(N88&lt;=0,"",DATE(YEAR(H88),MONTH(H88)+MIN(G88-1,INT((M88+0.005)/L88)),MIN(DAY(H88),28))))</f>
        <v/>
      </c>
      <c r="R88" s="20">
        <f>IF(K88="","",IF(P88&gt;0,MAX(0,'الإعدادات'!$B$4-Q88),""))</f>
        <v/>
      </c>
      <c r="S88" s="6">
        <f>IF(K88="","",IF(N88&lt;=0,"مسدد بالكامل",IF(P88&gt;0,IF(R88&gt;0,"متأخر","مستحق اليوم"),"منتظم")))</f>
        <v/>
      </c>
      <c r="T88" s="20">
        <f>IF(OR(S88="متأخر",S88="مستحق اليوم"),COUNTIF($R$6:$R$205,"&gt;"&amp;R88)+COUNTIF($R$6:R88,R88&amp;""),"")</f>
        <v/>
      </c>
    </row>
    <row r="89">
      <c r="A89" s="5" t="n"/>
      <c r="B89" s="5" t="n"/>
      <c r="C89" s="15" t="n"/>
      <c r="D89" s="5" t="n"/>
      <c r="E89" s="16" t="n"/>
      <c r="F89" s="16" t="n"/>
      <c r="G89" s="17" t="n"/>
      <c r="H89" s="18" t="n"/>
      <c r="I89" s="5" t="n"/>
      <c r="J89" s="5" t="n"/>
      <c r="K89" s="19">
        <f>IF(AND(A89&amp;""&lt;&gt;"",ISNUMBER(E89),ISNUMBER(G89),G89&gt;0,ISNUMBER(H89)),ROUND(E89-IF(ISNUMBER(F89),F89,0),2),"")</f>
        <v/>
      </c>
      <c r="L89" s="19">
        <f>IF(K89="","",ROUND(K89/G89,2))</f>
        <v/>
      </c>
      <c r="M89" s="19">
        <f>IF(K89="","",ROUND(SUMIFS('الدفعات'!$C$6:$C$2005,'الدفعات'!$B$6:$B$2005,A89&amp;""),2))</f>
        <v/>
      </c>
      <c r="N89" s="19">
        <f>IF(K89="","",ROUND(K89-M89,2))</f>
        <v/>
      </c>
      <c r="O89" s="20">
        <f>IF(K89="","",MAX(0,MIN(G89,(YEAR('الإعدادات'!$B$4)-YEAR(H89))*12+MONTH('الإعدادات'!$B$4)-MONTH(H89)+IF(DAY('الإعدادات'!$B$4)&gt;=MIN(DAY(H89),28),1,0))))</f>
        <v/>
      </c>
      <c r="P89" s="19">
        <f>IF(K89="","",IF(N89&lt;=0,0,MAX(0,ROUND(IF(O89&gt;=G89,K89,O89*L89)-M89,2))))</f>
        <v/>
      </c>
      <c r="Q89" s="13">
        <f>IF(K89="","",IF(N89&lt;=0,"",DATE(YEAR(H89),MONTH(H89)+MIN(G89-1,INT((M89+0.005)/L89)),MIN(DAY(H89),28))))</f>
        <v/>
      </c>
      <c r="R89" s="20">
        <f>IF(K89="","",IF(P89&gt;0,MAX(0,'الإعدادات'!$B$4-Q89),""))</f>
        <v/>
      </c>
      <c r="S89" s="6">
        <f>IF(K89="","",IF(N89&lt;=0,"مسدد بالكامل",IF(P89&gt;0,IF(R89&gt;0,"متأخر","مستحق اليوم"),"منتظم")))</f>
        <v/>
      </c>
      <c r="T89" s="20">
        <f>IF(OR(S89="متأخر",S89="مستحق اليوم"),COUNTIF($R$6:$R$205,"&gt;"&amp;R89)+COUNTIF($R$6:R89,R89&amp;""),"")</f>
        <v/>
      </c>
    </row>
    <row r="90">
      <c r="A90" s="5" t="n"/>
      <c r="B90" s="5" t="n"/>
      <c r="C90" s="15" t="n"/>
      <c r="D90" s="5" t="n"/>
      <c r="E90" s="16" t="n"/>
      <c r="F90" s="16" t="n"/>
      <c r="G90" s="17" t="n"/>
      <c r="H90" s="18" t="n"/>
      <c r="I90" s="5" t="n"/>
      <c r="J90" s="5" t="n"/>
      <c r="K90" s="19">
        <f>IF(AND(A90&amp;""&lt;&gt;"",ISNUMBER(E90),ISNUMBER(G90),G90&gt;0,ISNUMBER(H90)),ROUND(E90-IF(ISNUMBER(F90),F90,0),2),"")</f>
        <v/>
      </c>
      <c r="L90" s="19">
        <f>IF(K90="","",ROUND(K90/G90,2))</f>
        <v/>
      </c>
      <c r="M90" s="19">
        <f>IF(K90="","",ROUND(SUMIFS('الدفعات'!$C$6:$C$2005,'الدفعات'!$B$6:$B$2005,A90&amp;""),2))</f>
        <v/>
      </c>
      <c r="N90" s="19">
        <f>IF(K90="","",ROUND(K90-M90,2))</f>
        <v/>
      </c>
      <c r="O90" s="20">
        <f>IF(K90="","",MAX(0,MIN(G90,(YEAR('الإعدادات'!$B$4)-YEAR(H90))*12+MONTH('الإعدادات'!$B$4)-MONTH(H90)+IF(DAY('الإعدادات'!$B$4)&gt;=MIN(DAY(H90),28),1,0))))</f>
        <v/>
      </c>
      <c r="P90" s="19">
        <f>IF(K90="","",IF(N90&lt;=0,0,MAX(0,ROUND(IF(O90&gt;=G90,K90,O90*L90)-M90,2))))</f>
        <v/>
      </c>
      <c r="Q90" s="13">
        <f>IF(K90="","",IF(N90&lt;=0,"",DATE(YEAR(H90),MONTH(H90)+MIN(G90-1,INT((M90+0.005)/L90)),MIN(DAY(H90),28))))</f>
        <v/>
      </c>
      <c r="R90" s="20">
        <f>IF(K90="","",IF(P90&gt;0,MAX(0,'الإعدادات'!$B$4-Q90),""))</f>
        <v/>
      </c>
      <c r="S90" s="6">
        <f>IF(K90="","",IF(N90&lt;=0,"مسدد بالكامل",IF(P90&gt;0,IF(R90&gt;0,"متأخر","مستحق اليوم"),"منتظم")))</f>
        <v/>
      </c>
      <c r="T90" s="20">
        <f>IF(OR(S90="متأخر",S90="مستحق اليوم"),COUNTIF($R$6:$R$205,"&gt;"&amp;R90)+COUNTIF($R$6:R90,R90&amp;""),"")</f>
        <v/>
      </c>
    </row>
    <row r="91">
      <c r="A91" s="5" t="n"/>
      <c r="B91" s="5" t="n"/>
      <c r="C91" s="15" t="n"/>
      <c r="D91" s="5" t="n"/>
      <c r="E91" s="16" t="n"/>
      <c r="F91" s="16" t="n"/>
      <c r="G91" s="17" t="n"/>
      <c r="H91" s="18" t="n"/>
      <c r="I91" s="5" t="n"/>
      <c r="J91" s="5" t="n"/>
      <c r="K91" s="19">
        <f>IF(AND(A91&amp;""&lt;&gt;"",ISNUMBER(E91),ISNUMBER(G91),G91&gt;0,ISNUMBER(H91)),ROUND(E91-IF(ISNUMBER(F91),F91,0),2),"")</f>
        <v/>
      </c>
      <c r="L91" s="19">
        <f>IF(K91="","",ROUND(K91/G91,2))</f>
        <v/>
      </c>
      <c r="M91" s="19">
        <f>IF(K91="","",ROUND(SUMIFS('الدفعات'!$C$6:$C$2005,'الدفعات'!$B$6:$B$2005,A91&amp;""),2))</f>
        <v/>
      </c>
      <c r="N91" s="19">
        <f>IF(K91="","",ROUND(K91-M91,2))</f>
        <v/>
      </c>
      <c r="O91" s="20">
        <f>IF(K91="","",MAX(0,MIN(G91,(YEAR('الإعدادات'!$B$4)-YEAR(H91))*12+MONTH('الإعدادات'!$B$4)-MONTH(H91)+IF(DAY('الإعدادات'!$B$4)&gt;=MIN(DAY(H91),28),1,0))))</f>
        <v/>
      </c>
      <c r="P91" s="19">
        <f>IF(K91="","",IF(N91&lt;=0,0,MAX(0,ROUND(IF(O91&gt;=G91,K91,O91*L91)-M91,2))))</f>
        <v/>
      </c>
      <c r="Q91" s="13">
        <f>IF(K91="","",IF(N91&lt;=0,"",DATE(YEAR(H91),MONTH(H91)+MIN(G91-1,INT((M91+0.005)/L91)),MIN(DAY(H91),28))))</f>
        <v/>
      </c>
      <c r="R91" s="20">
        <f>IF(K91="","",IF(P91&gt;0,MAX(0,'الإعدادات'!$B$4-Q91),""))</f>
        <v/>
      </c>
      <c r="S91" s="6">
        <f>IF(K91="","",IF(N91&lt;=0,"مسدد بالكامل",IF(P91&gt;0,IF(R91&gt;0,"متأخر","مستحق اليوم"),"منتظم")))</f>
        <v/>
      </c>
      <c r="T91" s="20">
        <f>IF(OR(S91="متأخر",S91="مستحق اليوم"),COUNTIF($R$6:$R$205,"&gt;"&amp;R91)+COUNTIF($R$6:R91,R91&amp;""),"")</f>
        <v/>
      </c>
    </row>
    <row r="92">
      <c r="A92" s="5" t="n"/>
      <c r="B92" s="5" t="n"/>
      <c r="C92" s="15" t="n"/>
      <c r="D92" s="5" t="n"/>
      <c r="E92" s="16" t="n"/>
      <c r="F92" s="16" t="n"/>
      <c r="G92" s="17" t="n"/>
      <c r="H92" s="18" t="n"/>
      <c r="I92" s="5" t="n"/>
      <c r="J92" s="5" t="n"/>
      <c r="K92" s="19">
        <f>IF(AND(A92&amp;""&lt;&gt;"",ISNUMBER(E92),ISNUMBER(G92),G92&gt;0,ISNUMBER(H92)),ROUND(E92-IF(ISNUMBER(F92),F92,0),2),"")</f>
        <v/>
      </c>
      <c r="L92" s="19">
        <f>IF(K92="","",ROUND(K92/G92,2))</f>
        <v/>
      </c>
      <c r="M92" s="19">
        <f>IF(K92="","",ROUND(SUMIFS('الدفعات'!$C$6:$C$2005,'الدفعات'!$B$6:$B$2005,A92&amp;""),2))</f>
        <v/>
      </c>
      <c r="N92" s="19">
        <f>IF(K92="","",ROUND(K92-M92,2))</f>
        <v/>
      </c>
      <c r="O92" s="20">
        <f>IF(K92="","",MAX(0,MIN(G92,(YEAR('الإعدادات'!$B$4)-YEAR(H92))*12+MONTH('الإعدادات'!$B$4)-MONTH(H92)+IF(DAY('الإعدادات'!$B$4)&gt;=MIN(DAY(H92),28),1,0))))</f>
        <v/>
      </c>
      <c r="P92" s="19">
        <f>IF(K92="","",IF(N92&lt;=0,0,MAX(0,ROUND(IF(O92&gt;=G92,K92,O92*L92)-M92,2))))</f>
        <v/>
      </c>
      <c r="Q92" s="13">
        <f>IF(K92="","",IF(N92&lt;=0,"",DATE(YEAR(H92),MONTH(H92)+MIN(G92-1,INT((M92+0.005)/L92)),MIN(DAY(H92),28))))</f>
        <v/>
      </c>
      <c r="R92" s="20">
        <f>IF(K92="","",IF(P92&gt;0,MAX(0,'الإعدادات'!$B$4-Q92),""))</f>
        <v/>
      </c>
      <c r="S92" s="6">
        <f>IF(K92="","",IF(N92&lt;=0,"مسدد بالكامل",IF(P92&gt;0,IF(R92&gt;0,"متأخر","مستحق اليوم"),"منتظم")))</f>
        <v/>
      </c>
      <c r="T92" s="20">
        <f>IF(OR(S92="متأخر",S92="مستحق اليوم"),COUNTIF($R$6:$R$205,"&gt;"&amp;R92)+COUNTIF($R$6:R92,R92&amp;""),"")</f>
        <v/>
      </c>
    </row>
    <row r="93">
      <c r="A93" s="5" t="n"/>
      <c r="B93" s="5" t="n"/>
      <c r="C93" s="15" t="n"/>
      <c r="D93" s="5" t="n"/>
      <c r="E93" s="16" t="n"/>
      <c r="F93" s="16" t="n"/>
      <c r="G93" s="17" t="n"/>
      <c r="H93" s="18" t="n"/>
      <c r="I93" s="5" t="n"/>
      <c r="J93" s="5" t="n"/>
      <c r="K93" s="19">
        <f>IF(AND(A93&amp;""&lt;&gt;"",ISNUMBER(E93),ISNUMBER(G93),G93&gt;0,ISNUMBER(H93)),ROUND(E93-IF(ISNUMBER(F93),F93,0),2),"")</f>
        <v/>
      </c>
      <c r="L93" s="19">
        <f>IF(K93="","",ROUND(K93/G93,2))</f>
        <v/>
      </c>
      <c r="M93" s="19">
        <f>IF(K93="","",ROUND(SUMIFS('الدفعات'!$C$6:$C$2005,'الدفعات'!$B$6:$B$2005,A93&amp;""),2))</f>
        <v/>
      </c>
      <c r="N93" s="19">
        <f>IF(K93="","",ROUND(K93-M93,2))</f>
        <v/>
      </c>
      <c r="O93" s="20">
        <f>IF(K93="","",MAX(0,MIN(G93,(YEAR('الإعدادات'!$B$4)-YEAR(H93))*12+MONTH('الإعدادات'!$B$4)-MONTH(H93)+IF(DAY('الإعدادات'!$B$4)&gt;=MIN(DAY(H93),28),1,0))))</f>
        <v/>
      </c>
      <c r="P93" s="19">
        <f>IF(K93="","",IF(N93&lt;=0,0,MAX(0,ROUND(IF(O93&gt;=G93,K93,O93*L93)-M93,2))))</f>
        <v/>
      </c>
      <c r="Q93" s="13">
        <f>IF(K93="","",IF(N93&lt;=0,"",DATE(YEAR(H93),MONTH(H93)+MIN(G93-1,INT((M93+0.005)/L93)),MIN(DAY(H93),28))))</f>
        <v/>
      </c>
      <c r="R93" s="20">
        <f>IF(K93="","",IF(P93&gt;0,MAX(0,'الإعدادات'!$B$4-Q93),""))</f>
        <v/>
      </c>
      <c r="S93" s="6">
        <f>IF(K93="","",IF(N93&lt;=0,"مسدد بالكامل",IF(P93&gt;0,IF(R93&gt;0,"متأخر","مستحق اليوم"),"منتظم")))</f>
        <v/>
      </c>
      <c r="T93" s="20">
        <f>IF(OR(S93="متأخر",S93="مستحق اليوم"),COUNTIF($R$6:$R$205,"&gt;"&amp;R93)+COUNTIF($R$6:R93,R93&amp;""),"")</f>
        <v/>
      </c>
    </row>
    <row r="94">
      <c r="A94" s="5" t="n"/>
      <c r="B94" s="5" t="n"/>
      <c r="C94" s="15" t="n"/>
      <c r="D94" s="5" t="n"/>
      <c r="E94" s="16" t="n"/>
      <c r="F94" s="16" t="n"/>
      <c r="G94" s="17" t="n"/>
      <c r="H94" s="18" t="n"/>
      <c r="I94" s="5" t="n"/>
      <c r="J94" s="5" t="n"/>
      <c r="K94" s="19">
        <f>IF(AND(A94&amp;""&lt;&gt;"",ISNUMBER(E94),ISNUMBER(G94),G94&gt;0,ISNUMBER(H94)),ROUND(E94-IF(ISNUMBER(F94),F94,0),2),"")</f>
        <v/>
      </c>
      <c r="L94" s="19">
        <f>IF(K94="","",ROUND(K94/G94,2))</f>
        <v/>
      </c>
      <c r="M94" s="19">
        <f>IF(K94="","",ROUND(SUMIFS('الدفعات'!$C$6:$C$2005,'الدفعات'!$B$6:$B$2005,A94&amp;""),2))</f>
        <v/>
      </c>
      <c r="N94" s="19">
        <f>IF(K94="","",ROUND(K94-M94,2))</f>
        <v/>
      </c>
      <c r="O94" s="20">
        <f>IF(K94="","",MAX(0,MIN(G94,(YEAR('الإعدادات'!$B$4)-YEAR(H94))*12+MONTH('الإعدادات'!$B$4)-MONTH(H94)+IF(DAY('الإعدادات'!$B$4)&gt;=MIN(DAY(H94),28),1,0))))</f>
        <v/>
      </c>
      <c r="P94" s="19">
        <f>IF(K94="","",IF(N94&lt;=0,0,MAX(0,ROUND(IF(O94&gt;=G94,K94,O94*L94)-M94,2))))</f>
        <v/>
      </c>
      <c r="Q94" s="13">
        <f>IF(K94="","",IF(N94&lt;=0,"",DATE(YEAR(H94),MONTH(H94)+MIN(G94-1,INT((M94+0.005)/L94)),MIN(DAY(H94),28))))</f>
        <v/>
      </c>
      <c r="R94" s="20">
        <f>IF(K94="","",IF(P94&gt;0,MAX(0,'الإعدادات'!$B$4-Q94),""))</f>
        <v/>
      </c>
      <c r="S94" s="6">
        <f>IF(K94="","",IF(N94&lt;=0,"مسدد بالكامل",IF(P94&gt;0,IF(R94&gt;0,"متأخر","مستحق اليوم"),"منتظم")))</f>
        <v/>
      </c>
      <c r="T94" s="20">
        <f>IF(OR(S94="متأخر",S94="مستحق اليوم"),COUNTIF($R$6:$R$205,"&gt;"&amp;R94)+COUNTIF($R$6:R94,R94&amp;""),"")</f>
        <v/>
      </c>
    </row>
    <row r="95">
      <c r="A95" s="5" t="n"/>
      <c r="B95" s="5" t="n"/>
      <c r="C95" s="15" t="n"/>
      <c r="D95" s="5" t="n"/>
      <c r="E95" s="16" t="n"/>
      <c r="F95" s="16" t="n"/>
      <c r="G95" s="17" t="n"/>
      <c r="H95" s="18" t="n"/>
      <c r="I95" s="5" t="n"/>
      <c r="J95" s="5" t="n"/>
      <c r="K95" s="19">
        <f>IF(AND(A95&amp;""&lt;&gt;"",ISNUMBER(E95),ISNUMBER(G95),G95&gt;0,ISNUMBER(H95)),ROUND(E95-IF(ISNUMBER(F95),F95,0),2),"")</f>
        <v/>
      </c>
      <c r="L95" s="19">
        <f>IF(K95="","",ROUND(K95/G95,2))</f>
        <v/>
      </c>
      <c r="M95" s="19">
        <f>IF(K95="","",ROUND(SUMIFS('الدفعات'!$C$6:$C$2005,'الدفعات'!$B$6:$B$2005,A95&amp;""),2))</f>
        <v/>
      </c>
      <c r="N95" s="19">
        <f>IF(K95="","",ROUND(K95-M95,2))</f>
        <v/>
      </c>
      <c r="O95" s="20">
        <f>IF(K95="","",MAX(0,MIN(G95,(YEAR('الإعدادات'!$B$4)-YEAR(H95))*12+MONTH('الإعدادات'!$B$4)-MONTH(H95)+IF(DAY('الإعدادات'!$B$4)&gt;=MIN(DAY(H95),28),1,0))))</f>
        <v/>
      </c>
      <c r="P95" s="19">
        <f>IF(K95="","",IF(N95&lt;=0,0,MAX(0,ROUND(IF(O95&gt;=G95,K95,O95*L95)-M95,2))))</f>
        <v/>
      </c>
      <c r="Q95" s="13">
        <f>IF(K95="","",IF(N95&lt;=0,"",DATE(YEAR(H95),MONTH(H95)+MIN(G95-1,INT((M95+0.005)/L95)),MIN(DAY(H95),28))))</f>
        <v/>
      </c>
      <c r="R95" s="20">
        <f>IF(K95="","",IF(P95&gt;0,MAX(0,'الإعدادات'!$B$4-Q95),""))</f>
        <v/>
      </c>
      <c r="S95" s="6">
        <f>IF(K95="","",IF(N95&lt;=0,"مسدد بالكامل",IF(P95&gt;0,IF(R95&gt;0,"متأخر","مستحق اليوم"),"منتظم")))</f>
        <v/>
      </c>
      <c r="T95" s="20">
        <f>IF(OR(S95="متأخر",S95="مستحق اليوم"),COUNTIF($R$6:$R$205,"&gt;"&amp;R95)+COUNTIF($R$6:R95,R95&amp;""),"")</f>
        <v/>
      </c>
    </row>
    <row r="96">
      <c r="A96" s="5" t="n"/>
      <c r="B96" s="5" t="n"/>
      <c r="C96" s="15" t="n"/>
      <c r="D96" s="5" t="n"/>
      <c r="E96" s="16" t="n"/>
      <c r="F96" s="16" t="n"/>
      <c r="G96" s="17" t="n"/>
      <c r="H96" s="18" t="n"/>
      <c r="I96" s="5" t="n"/>
      <c r="J96" s="5" t="n"/>
      <c r="K96" s="19">
        <f>IF(AND(A96&amp;""&lt;&gt;"",ISNUMBER(E96),ISNUMBER(G96),G96&gt;0,ISNUMBER(H96)),ROUND(E96-IF(ISNUMBER(F96),F96,0),2),"")</f>
        <v/>
      </c>
      <c r="L96" s="19">
        <f>IF(K96="","",ROUND(K96/G96,2))</f>
        <v/>
      </c>
      <c r="M96" s="19">
        <f>IF(K96="","",ROUND(SUMIFS('الدفعات'!$C$6:$C$2005,'الدفعات'!$B$6:$B$2005,A96&amp;""),2))</f>
        <v/>
      </c>
      <c r="N96" s="19">
        <f>IF(K96="","",ROUND(K96-M96,2))</f>
        <v/>
      </c>
      <c r="O96" s="20">
        <f>IF(K96="","",MAX(0,MIN(G96,(YEAR('الإعدادات'!$B$4)-YEAR(H96))*12+MONTH('الإعدادات'!$B$4)-MONTH(H96)+IF(DAY('الإعدادات'!$B$4)&gt;=MIN(DAY(H96),28),1,0))))</f>
        <v/>
      </c>
      <c r="P96" s="19">
        <f>IF(K96="","",IF(N96&lt;=0,0,MAX(0,ROUND(IF(O96&gt;=G96,K96,O96*L96)-M96,2))))</f>
        <v/>
      </c>
      <c r="Q96" s="13">
        <f>IF(K96="","",IF(N96&lt;=0,"",DATE(YEAR(H96),MONTH(H96)+MIN(G96-1,INT((M96+0.005)/L96)),MIN(DAY(H96),28))))</f>
        <v/>
      </c>
      <c r="R96" s="20">
        <f>IF(K96="","",IF(P96&gt;0,MAX(0,'الإعدادات'!$B$4-Q96),""))</f>
        <v/>
      </c>
      <c r="S96" s="6">
        <f>IF(K96="","",IF(N96&lt;=0,"مسدد بالكامل",IF(P96&gt;0,IF(R96&gt;0,"متأخر","مستحق اليوم"),"منتظم")))</f>
        <v/>
      </c>
      <c r="T96" s="20">
        <f>IF(OR(S96="متأخر",S96="مستحق اليوم"),COUNTIF($R$6:$R$205,"&gt;"&amp;R96)+COUNTIF($R$6:R96,R96&amp;""),"")</f>
        <v/>
      </c>
    </row>
    <row r="97">
      <c r="A97" s="5" t="n"/>
      <c r="B97" s="5" t="n"/>
      <c r="C97" s="15" t="n"/>
      <c r="D97" s="5" t="n"/>
      <c r="E97" s="16" t="n"/>
      <c r="F97" s="16" t="n"/>
      <c r="G97" s="17" t="n"/>
      <c r="H97" s="18" t="n"/>
      <c r="I97" s="5" t="n"/>
      <c r="J97" s="5" t="n"/>
      <c r="K97" s="19">
        <f>IF(AND(A97&amp;""&lt;&gt;"",ISNUMBER(E97),ISNUMBER(G97),G97&gt;0,ISNUMBER(H97)),ROUND(E97-IF(ISNUMBER(F97),F97,0),2),"")</f>
        <v/>
      </c>
      <c r="L97" s="19">
        <f>IF(K97="","",ROUND(K97/G97,2))</f>
        <v/>
      </c>
      <c r="M97" s="19">
        <f>IF(K97="","",ROUND(SUMIFS('الدفعات'!$C$6:$C$2005,'الدفعات'!$B$6:$B$2005,A97&amp;""),2))</f>
        <v/>
      </c>
      <c r="N97" s="19">
        <f>IF(K97="","",ROUND(K97-M97,2))</f>
        <v/>
      </c>
      <c r="O97" s="20">
        <f>IF(K97="","",MAX(0,MIN(G97,(YEAR('الإعدادات'!$B$4)-YEAR(H97))*12+MONTH('الإعدادات'!$B$4)-MONTH(H97)+IF(DAY('الإعدادات'!$B$4)&gt;=MIN(DAY(H97),28),1,0))))</f>
        <v/>
      </c>
      <c r="P97" s="19">
        <f>IF(K97="","",IF(N97&lt;=0,0,MAX(0,ROUND(IF(O97&gt;=G97,K97,O97*L97)-M97,2))))</f>
        <v/>
      </c>
      <c r="Q97" s="13">
        <f>IF(K97="","",IF(N97&lt;=0,"",DATE(YEAR(H97),MONTH(H97)+MIN(G97-1,INT((M97+0.005)/L97)),MIN(DAY(H97),28))))</f>
        <v/>
      </c>
      <c r="R97" s="20">
        <f>IF(K97="","",IF(P97&gt;0,MAX(0,'الإعدادات'!$B$4-Q97),""))</f>
        <v/>
      </c>
      <c r="S97" s="6">
        <f>IF(K97="","",IF(N97&lt;=0,"مسدد بالكامل",IF(P97&gt;0,IF(R97&gt;0,"متأخر","مستحق اليوم"),"منتظم")))</f>
        <v/>
      </c>
      <c r="T97" s="20">
        <f>IF(OR(S97="متأخر",S97="مستحق اليوم"),COUNTIF($R$6:$R$205,"&gt;"&amp;R97)+COUNTIF($R$6:R97,R97&amp;""),"")</f>
        <v/>
      </c>
    </row>
    <row r="98">
      <c r="A98" s="5" t="n"/>
      <c r="B98" s="5" t="n"/>
      <c r="C98" s="15" t="n"/>
      <c r="D98" s="5" t="n"/>
      <c r="E98" s="16" t="n"/>
      <c r="F98" s="16" t="n"/>
      <c r="G98" s="17" t="n"/>
      <c r="H98" s="18" t="n"/>
      <c r="I98" s="5" t="n"/>
      <c r="J98" s="5" t="n"/>
      <c r="K98" s="19">
        <f>IF(AND(A98&amp;""&lt;&gt;"",ISNUMBER(E98),ISNUMBER(G98),G98&gt;0,ISNUMBER(H98)),ROUND(E98-IF(ISNUMBER(F98),F98,0),2),"")</f>
        <v/>
      </c>
      <c r="L98" s="19">
        <f>IF(K98="","",ROUND(K98/G98,2))</f>
        <v/>
      </c>
      <c r="M98" s="19">
        <f>IF(K98="","",ROUND(SUMIFS('الدفعات'!$C$6:$C$2005,'الدفعات'!$B$6:$B$2005,A98&amp;""),2))</f>
        <v/>
      </c>
      <c r="N98" s="19">
        <f>IF(K98="","",ROUND(K98-M98,2))</f>
        <v/>
      </c>
      <c r="O98" s="20">
        <f>IF(K98="","",MAX(0,MIN(G98,(YEAR('الإعدادات'!$B$4)-YEAR(H98))*12+MONTH('الإعدادات'!$B$4)-MONTH(H98)+IF(DAY('الإعدادات'!$B$4)&gt;=MIN(DAY(H98),28),1,0))))</f>
        <v/>
      </c>
      <c r="P98" s="19">
        <f>IF(K98="","",IF(N98&lt;=0,0,MAX(0,ROUND(IF(O98&gt;=G98,K98,O98*L98)-M98,2))))</f>
        <v/>
      </c>
      <c r="Q98" s="13">
        <f>IF(K98="","",IF(N98&lt;=0,"",DATE(YEAR(H98),MONTH(H98)+MIN(G98-1,INT((M98+0.005)/L98)),MIN(DAY(H98),28))))</f>
        <v/>
      </c>
      <c r="R98" s="20">
        <f>IF(K98="","",IF(P98&gt;0,MAX(0,'الإعدادات'!$B$4-Q98),""))</f>
        <v/>
      </c>
      <c r="S98" s="6">
        <f>IF(K98="","",IF(N98&lt;=0,"مسدد بالكامل",IF(P98&gt;0,IF(R98&gt;0,"متأخر","مستحق اليوم"),"منتظم")))</f>
        <v/>
      </c>
      <c r="T98" s="20">
        <f>IF(OR(S98="متأخر",S98="مستحق اليوم"),COUNTIF($R$6:$R$205,"&gt;"&amp;R98)+COUNTIF($R$6:R98,R98&amp;""),"")</f>
        <v/>
      </c>
    </row>
    <row r="99">
      <c r="A99" s="5" t="n"/>
      <c r="B99" s="5" t="n"/>
      <c r="C99" s="15" t="n"/>
      <c r="D99" s="5" t="n"/>
      <c r="E99" s="16" t="n"/>
      <c r="F99" s="16" t="n"/>
      <c r="G99" s="17" t="n"/>
      <c r="H99" s="18" t="n"/>
      <c r="I99" s="5" t="n"/>
      <c r="J99" s="5" t="n"/>
      <c r="K99" s="19">
        <f>IF(AND(A99&amp;""&lt;&gt;"",ISNUMBER(E99),ISNUMBER(G99),G99&gt;0,ISNUMBER(H99)),ROUND(E99-IF(ISNUMBER(F99),F99,0),2),"")</f>
        <v/>
      </c>
      <c r="L99" s="19">
        <f>IF(K99="","",ROUND(K99/G99,2))</f>
        <v/>
      </c>
      <c r="M99" s="19">
        <f>IF(K99="","",ROUND(SUMIFS('الدفعات'!$C$6:$C$2005,'الدفعات'!$B$6:$B$2005,A99&amp;""),2))</f>
        <v/>
      </c>
      <c r="N99" s="19">
        <f>IF(K99="","",ROUND(K99-M99,2))</f>
        <v/>
      </c>
      <c r="O99" s="20">
        <f>IF(K99="","",MAX(0,MIN(G99,(YEAR('الإعدادات'!$B$4)-YEAR(H99))*12+MONTH('الإعدادات'!$B$4)-MONTH(H99)+IF(DAY('الإعدادات'!$B$4)&gt;=MIN(DAY(H99),28),1,0))))</f>
        <v/>
      </c>
      <c r="P99" s="19">
        <f>IF(K99="","",IF(N99&lt;=0,0,MAX(0,ROUND(IF(O99&gt;=G99,K99,O99*L99)-M99,2))))</f>
        <v/>
      </c>
      <c r="Q99" s="13">
        <f>IF(K99="","",IF(N99&lt;=0,"",DATE(YEAR(H99),MONTH(H99)+MIN(G99-1,INT((M99+0.005)/L99)),MIN(DAY(H99),28))))</f>
        <v/>
      </c>
      <c r="R99" s="20">
        <f>IF(K99="","",IF(P99&gt;0,MAX(0,'الإعدادات'!$B$4-Q99),""))</f>
        <v/>
      </c>
      <c r="S99" s="6">
        <f>IF(K99="","",IF(N99&lt;=0,"مسدد بالكامل",IF(P99&gt;0,IF(R99&gt;0,"متأخر","مستحق اليوم"),"منتظم")))</f>
        <v/>
      </c>
      <c r="T99" s="20">
        <f>IF(OR(S99="متأخر",S99="مستحق اليوم"),COUNTIF($R$6:$R$205,"&gt;"&amp;R99)+COUNTIF($R$6:R99,R99&amp;""),"")</f>
        <v/>
      </c>
    </row>
    <row r="100">
      <c r="A100" s="5" t="n"/>
      <c r="B100" s="5" t="n"/>
      <c r="C100" s="15" t="n"/>
      <c r="D100" s="5" t="n"/>
      <c r="E100" s="16" t="n"/>
      <c r="F100" s="16" t="n"/>
      <c r="G100" s="17" t="n"/>
      <c r="H100" s="18" t="n"/>
      <c r="I100" s="5" t="n"/>
      <c r="J100" s="5" t="n"/>
      <c r="K100" s="19">
        <f>IF(AND(A100&amp;""&lt;&gt;"",ISNUMBER(E100),ISNUMBER(G100),G100&gt;0,ISNUMBER(H100)),ROUND(E100-IF(ISNUMBER(F100),F100,0),2),"")</f>
        <v/>
      </c>
      <c r="L100" s="19">
        <f>IF(K100="","",ROUND(K100/G100,2))</f>
        <v/>
      </c>
      <c r="M100" s="19">
        <f>IF(K100="","",ROUND(SUMIFS('الدفعات'!$C$6:$C$2005,'الدفعات'!$B$6:$B$2005,A100&amp;""),2))</f>
        <v/>
      </c>
      <c r="N100" s="19">
        <f>IF(K100="","",ROUND(K100-M100,2))</f>
        <v/>
      </c>
      <c r="O100" s="20">
        <f>IF(K100="","",MAX(0,MIN(G100,(YEAR('الإعدادات'!$B$4)-YEAR(H100))*12+MONTH('الإعدادات'!$B$4)-MONTH(H100)+IF(DAY('الإعدادات'!$B$4)&gt;=MIN(DAY(H100),28),1,0))))</f>
        <v/>
      </c>
      <c r="P100" s="19">
        <f>IF(K100="","",IF(N100&lt;=0,0,MAX(0,ROUND(IF(O100&gt;=G100,K100,O100*L100)-M100,2))))</f>
        <v/>
      </c>
      <c r="Q100" s="13">
        <f>IF(K100="","",IF(N100&lt;=0,"",DATE(YEAR(H100),MONTH(H100)+MIN(G100-1,INT((M100+0.005)/L100)),MIN(DAY(H100),28))))</f>
        <v/>
      </c>
      <c r="R100" s="20">
        <f>IF(K100="","",IF(P100&gt;0,MAX(0,'الإعدادات'!$B$4-Q100),""))</f>
        <v/>
      </c>
      <c r="S100" s="6">
        <f>IF(K100="","",IF(N100&lt;=0,"مسدد بالكامل",IF(P100&gt;0,IF(R100&gt;0,"متأخر","مستحق اليوم"),"منتظم")))</f>
        <v/>
      </c>
      <c r="T100" s="20">
        <f>IF(OR(S100="متأخر",S100="مستحق اليوم"),COUNTIF($R$6:$R$205,"&gt;"&amp;R100)+COUNTIF($R$6:R100,R100&amp;""),"")</f>
        <v/>
      </c>
    </row>
    <row r="101">
      <c r="A101" s="5" t="n"/>
      <c r="B101" s="5" t="n"/>
      <c r="C101" s="15" t="n"/>
      <c r="D101" s="5" t="n"/>
      <c r="E101" s="16" t="n"/>
      <c r="F101" s="16" t="n"/>
      <c r="G101" s="17" t="n"/>
      <c r="H101" s="18" t="n"/>
      <c r="I101" s="5" t="n"/>
      <c r="J101" s="5" t="n"/>
      <c r="K101" s="19">
        <f>IF(AND(A101&amp;""&lt;&gt;"",ISNUMBER(E101),ISNUMBER(G101),G101&gt;0,ISNUMBER(H101)),ROUND(E101-IF(ISNUMBER(F101),F101,0),2),"")</f>
        <v/>
      </c>
      <c r="L101" s="19">
        <f>IF(K101="","",ROUND(K101/G101,2))</f>
        <v/>
      </c>
      <c r="M101" s="19">
        <f>IF(K101="","",ROUND(SUMIFS('الدفعات'!$C$6:$C$2005,'الدفعات'!$B$6:$B$2005,A101&amp;""),2))</f>
        <v/>
      </c>
      <c r="N101" s="19">
        <f>IF(K101="","",ROUND(K101-M101,2))</f>
        <v/>
      </c>
      <c r="O101" s="20">
        <f>IF(K101="","",MAX(0,MIN(G101,(YEAR('الإعدادات'!$B$4)-YEAR(H101))*12+MONTH('الإعدادات'!$B$4)-MONTH(H101)+IF(DAY('الإعدادات'!$B$4)&gt;=MIN(DAY(H101),28),1,0))))</f>
        <v/>
      </c>
      <c r="P101" s="19">
        <f>IF(K101="","",IF(N101&lt;=0,0,MAX(0,ROUND(IF(O101&gt;=G101,K101,O101*L101)-M101,2))))</f>
        <v/>
      </c>
      <c r="Q101" s="13">
        <f>IF(K101="","",IF(N101&lt;=0,"",DATE(YEAR(H101),MONTH(H101)+MIN(G101-1,INT((M101+0.005)/L101)),MIN(DAY(H101),28))))</f>
        <v/>
      </c>
      <c r="R101" s="20">
        <f>IF(K101="","",IF(P101&gt;0,MAX(0,'الإعدادات'!$B$4-Q101),""))</f>
        <v/>
      </c>
      <c r="S101" s="6">
        <f>IF(K101="","",IF(N101&lt;=0,"مسدد بالكامل",IF(P101&gt;0,IF(R101&gt;0,"متأخر","مستحق اليوم"),"منتظم")))</f>
        <v/>
      </c>
      <c r="T101" s="20">
        <f>IF(OR(S101="متأخر",S101="مستحق اليوم"),COUNTIF($R$6:$R$205,"&gt;"&amp;R101)+COUNTIF($R$6:R101,R101&amp;""),"")</f>
        <v/>
      </c>
    </row>
    <row r="102">
      <c r="A102" s="5" t="n"/>
      <c r="B102" s="5" t="n"/>
      <c r="C102" s="15" t="n"/>
      <c r="D102" s="5" t="n"/>
      <c r="E102" s="16" t="n"/>
      <c r="F102" s="16" t="n"/>
      <c r="G102" s="17" t="n"/>
      <c r="H102" s="18" t="n"/>
      <c r="I102" s="5" t="n"/>
      <c r="J102" s="5" t="n"/>
      <c r="K102" s="19">
        <f>IF(AND(A102&amp;""&lt;&gt;"",ISNUMBER(E102),ISNUMBER(G102),G102&gt;0,ISNUMBER(H102)),ROUND(E102-IF(ISNUMBER(F102),F102,0),2),"")</f>
        <v/>
      </c>
      <c r="L102" s="19">
        <f>IF(K102="","",ROUND(K102/G102,2))</f>
        <v/>
      </c>
      <c r="M102" s="19">
        <f>IF(K102="","",ROUND(SUMIFS('الدفعات'!$C$6:$C$2005,'الدفعات'!$B$6:$B$2005,A102&amp;""),2))</f>
        <v/>
      </c>
      <c r="N102" s="19">
        <f>IF(K102="","",ROUND(K102-M102,2))</f>
        <v/>
      </c>
      <c r="O102" s="20">
        <f>IF(K102="","",MAX(0,MIN(G102,(YEAR('الإعدادات'!$B$4)-YEAR(H102))*12+MONTH('الإعدادات'!$B$4)-MONTH(H102)+IF(DAY('الإعدادات'!$B$4)&gt;=MIN(DAY(H102),28),1,0))))</f>
        <v/>
      </c>
      <c r="P102" s="19">
        <f>IF(K102="","",IF(N102&lt;=0,0,MAX(0,ROUND(IF(O102&gt;=G102,K102,O102*L102)-M102,2))))</f>
        <v/>
      </c>
      <c r="Q102" s="13">
        <f>IF(K102="","",IF(N102&lt;=0,"",DATE(YEAR(H102),MONTH(H102)+MIN(G102-1,INT((M102+0.005)/L102)),MIN(DAY(H102),28))))</f>
        <v/>
      </c>
      <c r="R102" s="20">
        <f>IF(K102="","",IF(P102&gt;0,MAX(0,'الإعدادات'!$B$4-Q102),""))</f>
        <v/>
      </c>
      <c r="S102" s="6">
        <f>IF(K102="","",IF(N102&lt;=0,"مسدد بالكامل",IF(P102&gt;0,IF(R102&gt;0,"متأخر","مستحق اليوم"),"منتظم")))</f>
        <v/>
      </c>
      <c r="T102" s="20">
        <f>IF(OR(S102="متأخر",S102="مستحق اليوم"),COUNTIF($R$6:$R$205,"&gt;"&amp;R102)+COUNTIF($R$6:R102,R102&amp;""),"")</f>
        <v/>
      </c>
    </row>
    <row r="103">
      <c r="A103" s="5" t="n"/>
      <c r="B103" s="5" t="n"/>
      <c r="C103" s="15" t="n"/>
      <c r="D103" s="5" t="n"/>
      <c r="E103" s="16" t="n"/>
      <c r="F103" s="16" t="n"/>
      <c r="G103" s="17" t="n"/>
      <c r="H103" s="18" t="n"/>
      <c r="I103" s="5" t="n"/>
      <c r="J103" s="5" t="n"/>
      <c r="K103" s="19">
        <f>IF(AND(A103&amp;""&lt;&gt;"",ISNUMBER(E103),ISNUMBER(G103),G103&gt;0,ISNUMBER(H103)),ROUND(E103-IF(ISNUMBER(F103),F103,0),2),"")</f>
        <v/>
      </c>
      <c r="L103" s="19">
        <f>IF(K103="","",ROUND(K103/G103,2))</f>
        <v/>
      </c>
      <c r="M103" s="19">
        <f>IF(K103="","",ROUND(SUMIFS('الدفعات'!$C$6:$C$2005,'الدفعات'!$B$6:$B$2005,A103&amp;""),2))</f>
        <v/>
      </c>
      <c r="N103" s="19">
        <f>IF(K103="","",ROUND(K103-M103,2))</f>
        <v/>
      </c>
      <c r="O103" s="20">
        <f>IF(K103="","",MAX(0,MIN(G103,(YEAR('الإعدادات'!$B$4)-YEAR(H103))*12+MONTH('الإعدادات'!$B$4)-MONTH(H103)+IF(DAY('الإعدادات'!$B$4)&gt;=MIN(DAY(H103),28),1,0))))</f>
        <v/>
      </c>
      <c r="P103" s="19">
        <f>IF(K103="","",IF(N103&lt;=0,0,MAX(0,ROUND(IF(O103&gt;=G103,K103,O103*L103)-M103,2))))</f>
        <v/>
      </c>
      <c r="Q103" s="13">
        <f>IF(K103="","",IF(N103&lt;=0,"",DATE(YEAR(H103),MONTH(H103)+MIN(G103-1,INT((M103+0.005)/L103)),MIN(DAY(H103),28))))</f>
        <v/>
      </c>
      <c r="R103" s="20">
        <f>IF(K103="","",IF(P103&gt;0,MAX(0,'الإعدادات'!$B$4-Q103),""))</f>
        <v/>
      </c>
      <c r="S103" s="6">
        <f>IF(K103="","",IF(N103&lt;=0,"مسدد بالكامل",IF(P103&gt;0,IF(R103&gt;0,"متأخر","مستحق اليوم"),"منتظم")))</f>
        <v/>
      </c>
      <c r="T103" s="20">
        <f>IF(OR(S103="متأخر",S103="مستحق اليوم"),COUNTIF($R$6:$R$205,"&gt;"&amp;R103)+COUNTIF($R$6:R103,R103&amp;""),"")</f>
        <v/>
      </c>
    </row>
    <row r="104">
      <c r="A104" s="5" t="n"/>
      <c r="B104" s="5" t="n"/>
      <c r="C104" s="15" t="n"/>
      <c r="D104" s="5" t="n"/>
      <c r="E104" s="16" t="n"/>
      <c r="F104" s="16" t="n"/>
      <c r="G104" s="17" t="n"/>
      <c r="H104" s="18" t="n"/>
      <c r="I104" s="5" t="n"/>
      <c r="J104" s="5" t="n"/>
      <c r="K104" s="19">
        <f>IF(AND(A104&amp;""&lt;&gt;"",ISNUMBER(E104),ISNUMBER(G104),G104&gt;0,ISNUMBER(H104)),ROUND(E104-IF(ISNUMBER(F104),F104,0),2),"")</f>
        <v/>
      </c>
      <c r="L104" s="19">
        <f>IF(K104="","",ROUND(K104/G104,2))</f>
        <v/>
      </c>
      <c r="M104" s="19">
        <f>IF(K104="","",ROUND(SUMIFS('الدفعات'!$C$6:$C$2005,'الدفعات'!$B$6:$B$2005,A104&amp;""),2))</f>
        <v/>
      </c>
      <c r="N104" s="19">
        <f>IF(K104="","",ROUND(K104-M104,2))</f>
        <v/>
      </c>
      <c r="O104" s="20">
        <f>IF(K104="","",MAX(0,MIN(G104,(YEAR('الإعدادات'!$B$4)-YEAR(H104))*12+MONTH('الإعدادات'!$B$4)-MONTH(H104)+IF(DAY('الإعدادات'!$B$4)&gt;=MIN(DAY(H104),28),1,0))))</f>
        <v/>
      </c>
      <c r="P104" s="19">
        <f>IF(K104="","",IF(N104&lt;=0,0,MAX(0,ROUND(IF(O104&gt;=G104,K104,O104*L104)-M104,2))))</f>
        <v/>
      </c>
      <c r="Q104" s="13">
        <f>IF(K104="","",IF(N104&lt;=0,"",DATE(YEAR(H104),MONTH(H104)+MIN(G104-1,INT((M104+0.005)/L104)),MIN(DAY(H104),28))))</f>
        <v/>
      </c>
      <c r="R104" s="20">
        <f>IF(K104="","",IF(P104&gt;0,MAX(0,'الإعدادات'!$B$4-Q104),""))</f>
        <v/>
      </c>
      <c r="S104" s="6">
        <f>IF(K104="","",IF(N104&lt;=0,"مسدد بالكامل",IF(P104&gt;0,IF(R104&gt;0,"متأخر","مستحق اليوم"),"منتظم")))</f>
        <v/>
      </c>
      <c r="T104" s="20">
        <f>IF(OR(S104="متأخر",S104="مستحق اليوم"),COUNTIF($R$6:$R$205,"&gt;"&amp;R104)+COUNTIF($R$6:R104,R104&amp;""),"")</f>
        <v/>
      </c>
    </row>
    <row r="105">
      <c r="A105" s="5" t="n"/>
      <c r="B105" s="5" t="n"/>
      <c r="C105" s="15" t="n"/>
      <c r="D105" s="5" t="n"/>
      <c r="E105" s="16" t="n"/>
      <c r="F105" s="16" t="n"/>
      <c r="G105" s="17" t="n"/>
      <c r="H105" s="18" t="n"/>
      <c r="I105" s="5" t="n"/>
      <c r="J105" s="5" t="n"/>
      <c r="K105" s="19">
        <f>IF(AND(A105&amp;""&lt;&gt;"",ISNUMBER(E105),ISNUMBER(G105),G105&gt;0,ISNUMBER(H105)),ROUND(E105-IF(ISNUMBER(F105),F105,0),2),"")</f>
        <v/>
      </c>
      <c r="L105" s="19">
        <f>IF(K105="","",ROUND(K105/G105,2))</f>
        <v/>
      </c>
      <c r="M105" s="19">
        <f>IF(K105="","",ROUND(SUMIFS('الدفعات'!$C$6:$C$2005,'الدفعات'!$B$6:$B$2005,A105&amp;""),2))</f>
        <v/>
      </c>
      <c r="N105" s="19">
        <f>IF(K105="","",ROUND(K105-M105,2))</f>
        <v/>
      </c>
      <c r="O105" s="20">
        <f>IF(K105="","",MAX(0,MIN(G105,(YEAR('الإعدادات'!$B$4)-YEAR(H105))*12+MONTH('الإعدادات'!$B$4)-MONTH(H105)+IF(DAY('الإعدادات'!$B$4)&gt;=MIN(DAY(H105),28),1,0))))</f>
        <v/>
      </c>
      <c r="P105" s="19">
        <f>IF(K105="","",IF(N105&lt;=0,0,MAX(0,ROUND(IF(O105&gt;=G105,K105,O105*L105)-M105,2))))</f>
        <v/>
      </c>
      <c r="Q105" s="13">
        <f>IF(K105="","",IF(N105&lt;=0,"",DATE(YEAR(H105),MONTH(H105)+MIN(G105-1,INT((M105+0.005)/L105)),MIN(DAY(H105),28))))</f>
        <v/>
      </c>
      <c r="R105" s="20">
        <f>IF(K105="","",IF(P105&gt;0,MAX(0,'الإعدادات'!$B$4-Q105),""))</f>
        <v/>
      </c>
      <c r="S105" s="6">
        <f>IF(K105="","",IF(N105&lt;=0,"مسدد بالكامل",IF(P105&gt;0,IF(R105&gt;0,"متأخر","مستحق اليوم"),"منتظم")))</f>
        <v/>
      </c>
      <c r="T105" s="20">
        <f>IF(OR(S105="متأخر",S105="مستحق اليوم"),COUNTIF($R$6:$R$205,"&gt;"&amp;R105)+COUNTIF($R$6:R105,R105&amp;""),"")</f>
        <v/>
      </c>
    </row>
    <row r="106">
      <c r="A106" s="5" t="n"/>
      <c r="B106" s="5" t="n"/>
      <c r="C106" s="15" t="n"/>
      <c r="D106" s="5" t="n"/>
      <c r="E106" s="16" t="n"/>
      <c r="F106" s="16" t="n"/>
      <c r="G106" s="17" t="n"/>
      <c r="H106" s="18" t="n"/>
      <c r="I106" s="5" t="n"/>
      <c r="J106" s="5" t="n"/>
      <c r="K106" s="19">
        <f>IF(AND(A106&amp;""&lt;&gt;"",ISNUMBER(E106),ISNUMBER(G106),G106&gt;0,ISNUMBER(H106)),ROUND(E106-IF(ISNUMBER(F106),F106,0),2),"")</f>
        <v/>
      </c>
      <c r="L106" s="19">
        <f>IF(K106="","",ROUND(K106/G106,2))</f>
        <v/>
      </c>
      <c r="M106" s="19">
        <f>IF(K106="","",ROUND(SUMIFS('الدفعات'!$C$6:$C$2005,'الدفعات'!$B$6:$B$2005,A106&amp;""),2))</f>
        <v/>
      </c>
      <c r="N106" s="19">
        <f>IF(K106="","",ROUND(K106-M106,2))</f>
        <v/>
      </c>
      <c r="O106" s="20">
        <f>IF(K106="","",MAX(0,MIN(G106,(YEAR('الإعدادات'!$B$4)-YEAR(H106))*12+MONTH('الإعدادات'!$B$4)-MONTH(H106)+IF(DAY('الإعدادات'!$B$4)&gt;=MIN(DAY(H106),28),1,0))))</f>
        <v/>
      </c>
      <c r="P106" s="19">
        <f>IF(K106="","",IF(N106&lt;=0,0,MAX(0,ROUND(IF(O106&gt;=G106,K106,O106*L106)-M106,2))))</f>
        <v/>
      </c>
      <c r="Q106" s="13">
        <f>IF(K106="","",IF(N106&lt;=0,"",DATE(YEAR(H106),MONTH(H106)+MIN(G106-1,INT((M106+0.005)/L106)),MIN(DAY(H106),28))))</f>
        <v/>
      </c>
      <c r="R106" s="20">
        <f>IF(K106="","",IF(P106&gt;0,MAX(0,'الإعدادات'!$B$4-Q106),""))</f>
        <v/>
      </c>
      <c r="S106" s="6">
        <f>IF(K106="","",IF(N106&lt;=0,"مسدد بالكامل",IF(P106&gt;0,IF(R106&gt;0,"متأخر","مستحق اليوم"),"منتظم")))</f>
        <v/>
      </c>
      <c r="T106" s="20">
        <f>IF(OR(S106="متأخر",S106="مستحق اليوم"),COUNTIF($R$6:$R$205,"&gt;"&amp;R106)+COUNTIF($R$6:R106,R106&amp;""),"")</f>
        <v/>
      </c>
    </row>
    <row r="107">
      <c r="A107" s="5" t="n"/>
      <c r="B107" s="5" t="n"/>
      <c r="C107" s="15" t="n"/>
      <c r="D107" s="5" t="n"/>
      <c r="E107" s="16" t="n"/>
      <c r="F107" s="16" t="n"/>
      <c r="G107" s="17" t="n"/>
      <c r="H107" s="18" t="n"/>
      <c r="I107" s="5" t="n"/>
      <c r="J107" s="5" t="n"/>
      <c r="K107" s="19">
        <f>IF(AND(A107&amp;""&lt;&gt;"",ISNUMBER(E107),ISNUMBER(G107),G107&gt;0,ISNUMBER(H107)),ROUND(E107-IF(ISNUMBER(F107),F107,0),2),"")</f>
        <v/>
      </c>
      <c r="L107" s="19">
        <f>IF(K107="","",ROUND(K107/G107,2))</f>
        <v/>
      </c>
      <c r="M107" s="19">
        <f>IF(K107="","",ROUND(SUMIFS('الدفعات'!$C$6:$C$2005,'الدفعات'!$B$6:$B$2005,A107&amp;""),2))</f>
        <v/>
      </c>
      <c r="N107" s="19">
        <f>IF(K107="","",ROUND(K107-M107,2))</f>
        <v/>
      </c>
      <c r="O107" s="20">
        <f>IF(K107="","",MAX(0,MIN(G107,(YEAR('الإعدادات'!$B$4)-YEAR(H107))*12+MONTH('الإعدادات'!$B$4)-MONTH(H107)+IF(DAY('الإعدادات'!$B$4)&gt;=MIN(DAY(H107),28),1,0))))</f>
        <v/>
      </c>
      <c r="P107" s="19">
        <f>IF(K107="","",IF(N107&lt;=0,0,MAX(0,ROUND(IF(O107&gt;=G107,K107,O107*L107)-M107,2))))</f>
        <v/>
      </c>
      <c r="Q107" s="13">
        <f>IF(K107="","",IF(N107&lt;=0,"",DATE(YEAR(H107),MONTH(H107)+MIN(G107-1,INT((M107+0.005)/L107)),MIN(DAY(H107),28))))</f>
        <v/>
      </c>
      <c r="R107" s="20">
        <f>IF(K107="","",IF(P107&gt;0,MAX(0,'الإعدادات'!$B$4-Q107),""))</f>
        <v/>
      </c>
      <c r="S107" s="6">
        <f>IF(K107="","",IF(N107&lt;=0,"مسدد بالكامل",IF(P107&gt;0,IF(R107&gt;0,"متأخر","مستحق اليوم"),"منتظم")))</f>
        <v/>
      </c>
      <c r="T107" s="20">
        <f>IF(OR(S107="متأخر",S107="مستحق اليوم"),COUNTIF($R$6:$R$205,"&gt;"&amp;R107)+COUNTIF($R$6:R107,R107&amp;""),"")</f>
        <v/>
      </c>
    </row>
    <row r="108">
      <c r="A108" s="5" t="n"/>
      <c r="B108" s="5" t="n"/>
      <c r="C108" s="15" t="n"/>
      <c r="D108" s="5" t="n"/>
      <c r="E108" s="16" t="n"/>
      <c r="F108" s="16" t="n"/>
      <c r="G108" s="17" t="n"/>
      <c r="H108" s="18" t="n"/>
      <c r="I108" s="5" t="n"/>
      <c r="J108" s="5" t="n"/>
      <c r="K108" s="19">
        <f>IF(AND(A108&amp;""&lt;&gt;"",ISNUMBER(E108),ISNUMBER(G108),G108&gt;0,ISNUMBER(H108)),ROUND(E108-IF(ISNUMBER(F108),F108,0),2),"")</f>
        <v/>
      </c>
      <c r="L108" s="19">
        <f>IF(K108="","",ROUND(K108/G108,2))</f>
        <v/>
      </c>
      <c r="M108" s="19">
        <f>IF(K108="","",ROUND(SUMIFS('الدفعات'!$C$6:$C$2005,'الدفعات'!$B$6:$B$2005,A108&amp;""),2))</f>
        <v/>
      </c>
      <c r="N108" s="19">
        <f>IF(K108="","",ROUND(K108-M108,2))</f>
        <v/>
      </c>
      <c r="O108" s="20">
        <f>IF(K108="","",MAX(0,MIN(G108,(YEAR('الإعدادات'!$B$4)-YEAR(H108))*12+MONTH('الإعدادات'!$B$4)-MONTH(H108)+IF(DAY('الإعدادات'!$B$4)&gt;=MIN(DAY(H108),28),1,0))))</f>
        <v/>
      </c>
      <c r="P108" s="19">
        <f>IF(K108="","",IF(N108&lt;=0,0,MAX(0,ROUND(IF(O108&gt;=G108,K108,O108*L108)-M108,2))))</f>
        <v/>
      </c>
      <c r="Q108" s="13">
        <f>IF(K108="","",IF(N108&lt;=0,"",DATE(YEAR(H108),MONTH(H108)+MIN(G108-1,INT((M108+0.005)/L108)),MIN(DAY(H108),28))))</f>
        <v/>
      </c>
      <c r="R108" s="20">
        <f>IF(K108="","",IF(P108&gt;0,MAX(0,'الإعدادات'!$B$4-Q108),""))</f>
        <v/>
      </c>
      <c r="S108" s="6">
        <f>IF(K108="","",IF(N108&lt;=0,"مسدد بالكامل",IF(P108&gt;0,IF(R108&gt;0,"متأخر","مستحق اليوم"),"منتظم")))</f>
        <v/>
      </c>
      <c r="T108" s="20">
        <f>IF(OR(S108="متأخر",S108="مستحق اليوم"),COUNTIF($R$6:$R$205,"&gt;"&amp;R108)+COUNTIF($R$6:R108,R108&amp;""),"")</f>
        <v/>
      </c>
    </row>
    <row r="109">
      <c r="A109" s="5" t="n"/>
      <c r="B109" s="5" t="n"/>
      <c r="C109" s="15" t="n"/>
      <c r="D109" s="5" t="n"/>
      <c r="E109" s="16" t="n"/>
      <c r="F109" s="16" t="n"/>
      <c r="G109" s="17" t="n"/>
      <c r="H109" s="18" t="n"/>
      <c r="I109" s="5" t="n"/>
      <c r="J109" s="5" t="n"/>
      <c r="K109" s="19">
        <f>IF(AND(A109&amp;""&lt;&gt;"",ISNUMBER(E109),ISNUMBER(G109),G109&gt;0,ISNUMBER(H109)),ROUND(E109-IF(ISNUMBER(F109),F109,0),2),"")</f>
        <v/>
      </c>
      <c r="L109" s="19">
        <f>IF(K109="","",ROUND(K109/G109,2))</f>
        <v/>
      </c>
      <c r="M109" s="19">
        <f>IF(K109="","",ROUND(SUMIFS('الدفعات'!$C$6:$C$2005,'الدفعات'!$B$6:$B$2005,A109&amp;""),2))</f>
        <v/>
      </c>
      <c r="N109" s="19">
        <f>IF(K109="","",ROUND(K109-M109,2))</f>
        <v/>
      </c>
      <c r="O109" s="20">
        <f>IF(K109="","",MAX(0,MIN(G109,(YEAR('الإعدادات'!$B$4)-YEAR(H109))*12+MONTH('الإعدادات'!$B$4)-MONTH(H109)+IF(DAY('الإعدادات'!$B$4)&gt;=MIN(DAY(H109),28),1,0))))</f>
        <v/>
      </c>
      <c r="P109" s="19">
        <f>IF(K109="","",IF(N109&lt;=0,0,MAX(0,ROUND(IF(O109&gt;=G109,K109,O109*L109)-M109,2))))</f>
        <v/>
      </c>
      <c r="Q109" s="13">
        <f>IF(K109="","",IF(N109&lt;=0,"",DATE(YEAR(H109),MONTH(H109)+MIN(G109-1,INT((M109+0.005)/L109)),MIN(DAY(H109),28))))</f>
        <v/>
      </c>
      <c r="R109" s="20">
        <f>IF(K109="","",IF(P109&gt;0,MAX(0,'الإعدادات'!$B$4-Q109),""))</f>
        <v/>
      </c>
      <c r="S109" s="6">
        <f>IF(K109="","",IF(N109&lt;=0,"مسدد بالكامل",IF(P109&gt;0,IF(R109&gt;0,"متأخر","مستحق اليوم"),"منتظم")))</f>
        <v/>
      </c>
      <c r="T109" s="20">
        <f>IF(OR(S109="متأخر",S109="مستحق اليوم"),COUNTIF($R$6:$R$205,"&gt;"&amp;R109)+COUNTIF($R$6:R109,R109&amp;""),"")</f>
        <v/>
      </c>
    </row>
    <row r="110">
      <c r="A110" s="5" t="n"/>
      <c r="B110" s="5" t="n"/>
      <c r="C110" s="15" t="n"/>
      <c r="D110" s="5" t="n"/>
      <c r="E110" s="16" t="n"/>
      <c r="F110" s="16" t="n"/>
      <c r="G110" s="17" t="n"/>
      <c r="H110" s="18" t="n"/>
      <c r="I110" s="5" t="n"/>
      <c r="J110" s="5" t="n"/>
      <c r="K110" s="19">
        <f>IF(AND(A110&amp;""&lt;&gt;"",ISNUMBER(E110),ISNUMBER(G110),G110&gt;0,ISNUMBER(H110)),ROUND(E110-IF(ISNUMBER(F110),F110,0),2),"")</f>
        <v/>
      </c>
      <c r="L110" s="19">
        <f>IF(K110="","",ROUND(K110/G110,2))</f>
        <v/>
      </c>
      <c r="M110" s="19">
        <f>IF(K110="","",ROUND(SUMIFS('الدفعات'!$C$6:$C$2005,'الدفعات'!$B$6:$B$2005,A110&amp;""),2))</f>
        <v/>
      </c>
      <c r="N110" s="19">
        <f>IF(K110="","",ROUND(K110-M110,2))</f>
        <v/>
      </c>
      <c r="O110" s="20">
        <f>IF(K110="","",MAX(0,MIN(G110,(YEAR('الإعدادات'!$B$4)-YEAR(H110))*12+MONTH('الإعدادات'!$B$4)-MONTH(H110)+IF(DAY('الإعدادات'!$B$4)&gt;=MIN(DAY(H110),28),1,0))))</f>
        <v/>
      </c>
      <c r="P110" s="19">
        <f>IF(K110="","",IF(N110&lt;=0,0,MAX(0,ROUND(IF(O110&gt;=G110,K110,O110*L110)-M110,2))))</f>
        <v/>
      </c>
      <c r="Q110" s="13">
        <f>IF(K110="","",IF(N110&lt;=0,"",DATE(YEAR(H110),MONTH(H110)+MIN(G110-1,INT((M110+0.005)/L110)),MIN(DAY(H110),28))))</f>
        <v/>
      </c>
      <c r="R110" s="20">
        <f>IF(K110="","",IF(P110&gt;0,MAX(0,'الإعدادات'!$B$4-Q110),""))</f>
        <v/>
      </c>
      <c r="S110" s="6">
        <f>IF(K110="","",IF(N110&lt;=0,"مسدد بالكامل",IF(P110&gt;0,IF(R110&gt;0,"متأخر","مستحق اليوم"),"منتظم")))</f>
        <v/>
      </c>
      <c r="T110" s="20">
        <f>IF(OR(S110="متأخر",S110="مستحق اليوم"),COUNTIF($R$6:$R$205,"&gt;"&amp;R110)+COUNTIF($R$6:R110,R110&amp;""),"")</f>
        <v/>
      </c>
    </row>
    <row r="111">
      <c r="A111" s="5" t="n"/>
      <c r="B111" s="5" t="n"/>
      <c r="C111" s="15" t="n"/>
      <c r="D111" s="5" t="n"/>
      <c r="E111" s="16" t="n"/>
      <c r="F111" s="16" t="n"/>
      <c r="G111" s="17" t="n"/>
      <c r="H111" s="18" t="n"/>
      <c r="I111" s="5" t="n"/>
      <c r="J111" s="5" t="n"/>
      <c r="K111" s="19">
        <f>IF(AND(A111&amp;""&lt;&gt;"",ISNUMBER(E111),ISNUMBER(G111),G111&gt;0,ISNUMBER(H111)),ROUND(E111-IF(ISNUMBER(F111),F111,0),2),"")</f>
        <v/>
      </c>
      <c r="L111" s="19">
        <f>IF(K111="","",ROUND(K111/G111,2))</f>
        <v/>
      </c>
      <c r="M111" s="19">
        <f>IF(K111="","",ROUND(SUMIFS('الدفعات'!$C$6:$C$2005,'الدفعات'!$B$6:$B$2005,A111&amp;""),2))</f>
        <v/>
      </c>
      <c r="N111" s="19">
        <f>IF(K111="","",ROUND(K111-M111,2))</f>
        <v/>
      </c>
      <c r="O111" s="20">
        <f>IF(K111="","",MAX(0,MIN(G111,(YEAR('الإعدادات'!$B$4)-YEAR(H111))*12+MONTH('الإعدادات'!$B$4)-MONTH(H111)+IF(DAY('الإعدادات'!$B$4)&gt;=MIN(DAY(H111),28),1,0))))</f>
        <v/>
      </c>
      <c r="P111" s="19">
        <f>IF(K111="","",IF(N111&lt;=0,0,MAX(0,ROUND(IF(O111&gt;=G111,K111,O111*L111)-M111,2))))</f>
        <v/>
      </c>
      <c r="Q111" s="13">
        <f>IF(K111="","",IF(N111&lt;=0,"",DATE(YEAR(H111),MONTH(H111)+MIN(G111-1,INT((M111+0.005)/L111)),MIN(DAY(H111),28))))</f>
        <v/>
      </c>
      <c r="R111" s="20">
        <f>IF(K111="","",IF(P111&gt;0,MAX(0,'الإعدادات'!$B$4-Q111),""))</f>
        <v/>
      </c>
      <c r="S111" s="6">
        <f>IF(K111="","",IF(N111&lt;=0,"مسدد بالكامل",IF(P111&gt;0,IF(R111&gt;0,"متأخر","مستحق اليوم"),"منتظم")))</f>
        <v/>
      </c>
      <c r="T111" s="20">
        <f>IF(OR(S111="متأخر",S111="مستحق اليوم"),COUNTIF($R$6:$R$205,"&gt;"&amp;R111)+COUNTIF($R$6:R111,R111&amp;""),"")</f>
        <v/>
      </c>
    </row>
    <row r="112">
      <c r="A112" s="5" t="n"/>
      <c r="B112" s="5" t="n"/>
      <c r="C112" s="15" t="n"/>
      <c r="D112" s="5" t="n"/>
      <c r="E112" s="16" t="n"/>
      <c r="F112" s="16" t="n"/>
      <c r="G112" s="17" t="n"/>
      <c r="H112" s="18" t="n"/>
      <c r="I112" s="5" t="n"/>
      <c r="J112" s="5" t="n"/>
      <c r="K112" s="19">
        <f>IF(AND(A112&amp;""&lt;&gt;"",ISNUMBER(E112),ISNUMBER(G112),G112&gt;0,ISNUMBER(H112)),ROUND(E112-IF(ISNUMBER(F112),F112,0),2),"")</f>
        <v/>
      </c>
      <c r="L112" s="19">
        <f>IF(K112="","",ROUND(K112/G112,2))</f>
        <v/>
      </c>
      <c r="M112" s="19">
        <f>IF(K112="","",ROUND(SUMIFS('الدفعات'!$C$6:$C$2005,'الدفعات'!$B$6:$B$2005,A112&amp;""),2))</f>
        <v/>
      </c>
      <c r="N112" s="19">
        <f>IF(K112="","",ROUND(K112-M112,2))</f>
        <v/>
      </c>
      <c r="O112" s="20">
        <f>IF(K112="","",MAX(0,MIN(G112,(YEAR('الإعدادات'!$B$4)-YEAR(H112))*12+MONTH('الإعدادات'!$B$4)-MONTH(H112)+IF(DAY('الإعدادات'!$B$4)&gt;=MIN(DAY(H112),28),1,0))))</f>
        <v/>
      </c>
      <c r="P112" s="19">
        <f>IF(K112="","",IF(N112&lt;=0,0,MAX(0,ROUND(IF(O112&gt;=G112,K112,O112*L112)-M112,2))))</f>
        <v/>
      </c>
      <c r="Q112" s="13">
        <f>IF(K112="","",IF(N112&lt;=0,"",DATE(YEAR(H112),MONTH(H112)+MIN(G112-1,INT((M112+0.005)/L112)),MIN(DAY(H112),28))))</f>
        <v/>
      </c>
      <c r="R112" s="20">
        <f>IF(K112="","",IF(P112&gt;0,MAX(0,'الإعدادات'!$B$4-Q112),""))</f>
        <v/>
      </c>
      <c r="S112" s="6">
        <f>IF(K112="","",IF(N112&lt;=0,"مسدد بالكامل",IF(P112&gt;0,IF(R112&gt;0,"متأخر","مستحق اليوم"),"منتظم")))</f>
        <v/>
      </c>
      <c r="T112" s="20">
        <f>IF(OR(S112="متأخر",S112="مستحق اليوم"),COUNTIF($R$6:$R$205,"&gt;"&amp;R112)+COUNTIF($R$6:R112,R112&amp;""),"")</f>
        <v/>
      </c>
    </row>
    <row r="113">
      <c r="A113" s="5" t="n"/>
      <c r="B113" s="5" t="n"/>
      <c r="C113" s="15" t="n"/>
      <c r="D113" s="5" t="n"/>
      <c r="E113" s="16" t="n"/>
      <c r="F113" s="16" t="n"/>
      <c r="G113" s="17" t="n"/>
      <c r="H113" s="18" t="n"/>
      <c r="I113" s="5" t="n"/>
      <c r="J113" s="5" t="n"/>
      <c r="K113" s="19">
        <f>IF(AND(A113&amp;""&lt;&gt;"",ISNUMBER(E113),ISNUMBER(G113),G113&gt;0,ISNUMBER(H113)),ROUND(E113-IF(ISNUMBER(F113),F113,0),2),"")</f>
        <v/>
      </c>
      <c r="L113" s="19">
        <f>IF(K113="","",ROUND(K113/G113,2))</f>
        <v/>
      </c>
      <c r="M113" s="19">
        <f>IF(K113="","",ROUND(SUMIFS('الدفعات'!$C$6:$C$2005,'الدفعات'!$B$6:$B$2005,A113&amp;""),2))</f>
        <v/>
      </c>
      <c r="N113" s="19">
        <f>IF(K113="","",ROUND(K113-M113,2))</f>
        <v/>
      </c>
      <c r="O113" s="20">
        <f>IF(K113="","",MAX(0,MIN(G113,(YEAR('الإعدادات'!$B$4)-YEAR(H113))*12+MONTH('الإعدادات'!$B$4)-MONTH(H113)+IF(DAY('الإعدادات'!$B$4)&gt;=MIN(DAY(H113),28),1,0))))</f>
        <v/>
      </c>
      <c r="P113" s="19">
        <f>IF(K113="","",IF(N113&lt;=0,0,MAX(0,ROUND(IF(O113&gt;=G113,K113,O113*L113)-M113,2))))</f>
        <v/>
      </c>
      <c r="Q113" s="13">
        <f>IF(K113="","",IF(N113&lt;=0,"",DATE(YEAR(H113),MONTH(H113)+MIN(G113-1,INT((M113+0.005)/L113)),MIN(DAY(H113),28))))</f>
        <v/>
      </c>
      <c r="R113" s="20">
        <f>IF(K113="","",IF(P113&gt;0,MAX(0,'الإعدادات'!$B$4-Q113),""))</f>
        <v/>
      </c>
      <c r="S113" s="6">
        <f>IF(K113="","",IF(N113&lt;=0,"مسدد بالكامل",IF(P113&gt;0,IF(R113&gt;0,"متأخر","مستحق اليوم"),"منتظم")))</f>
        <v/>
      </c>
      <c r="T113" s="20">
        <f>IF(OR(S113="متأخر",S113="مستحق اليوم"),COUNTIF($R$6:$R$205,"&gt;"&amp;R113)+COUNTIF($R$6:R113,R113&amp;""),"")</f>
        <v/>
      </c>
    </row>
    <row r="114">
      <c r="A114" s="5" t="n"/>
      <c r="B114" s="5" t="n"/>
      <c r="C114" s="15" t="n"/>
      <c r="D114" s="5" t="n"/>
      <c r="E114" s="16" t="n"/>
      <c r="F114" s="16" t="n"/>
      <c r="G114" s="17" t="n"/>
      <c r="H114" s="18" t="n"/>
      <c r="I114" s="5" t="n"/>
      <c r="J114" s="5" t="n"/>
      <c r="K114" s="19">
        <f>IF(AND(A114&amp;""&lt;&gt;"",ISNUMBER(E114),ISNUMBER(G114),G114&gt;0,ISNUMBER(H114)),ROUND(E114-IF(ISNUMBER(F114),F114,0),2),"")</f>
        <v/>
      </c>
      <c r="L114" s="19">
        <f>IF(K114="","",ROUND(K114/G114,2))</f>
        <v/>
      </c>
      <c r="M114" s="19">
        <f>IF(K114="","",ROUND(SUMIFS('الدفعات'!$C$6:$C$2005,'الدفعات'!$B$6:$B$2005,A114&amp;""),2))</f>
        <v/>
      </c>
      <c r="N114" s="19">
        <f>IF(K114="","",ROUND(K114-M114,2))</f>
        <v/>
      </c>
      <c r="O114" s="20">
        <f>IF(K114="","",MAX(0,MIN(G114,(YEAR('الإعدادات'!$B$4)-YEAR(H114))*12+MONTH('الإعدادات'!$B$4)-MONTH(H114)+IF(DAY('الإعدادات'!$B$4)&gt;=MIN(DAY(H114),28),1,0))))</f>
        <v/>
      </c>
      <c r="P114" s="19">
        <f>IF(K114="","",IF(N114&lt;=0,0,MAX(0,ROUND(IF(O114&gt;=G114,K114,O114*L114)-M114,2))))</f>
        <v/>
      </c>
      <c r="Q114" s="13">
        <f>IF(K114="","",IF(N114&lt;=0,"",DATE(YEAR(H114),MONTH(H114)+MIN(G114-1,INT((M114+0.005)/L114)),MIN(DAY(H114),28))))</f>
        <v/>
      </c>
      <c r="R114" s="20">
        <f>IF(K114="","",IF(P114&gt;0,MAX(0,'الإعدادات'!$B$4-Q114),""))</f>
        <v/>
      </c>
      <c r="S114" s="6">
        <f>IF(K114="","",IF(N114&lt;=0,"مسدد بالكامل",IF(P114&gt;0,IF(R114&gt;0,"متأخر","مستحق اليوم"),"منتظم")))</f>
        <v/>
      </c>
      <c r="T114" s="20">
        <f>IF(OR(S114="متأخر",S114="مستحق اليوم"),COUNTIF($R$6:$R$205,"&gt;"&amp;R114)+COUNTIF($R$6:R114,R114&amp;""),"")</f>
        <v/>
      </c>
    </row>
    <row r="115">
      <c r="A115" s="5" t="n"/>
      <c r="B115" s="5" t="n"/>
      <c r="C115" s="15" t="n"/>
      <c r="D115" s="5" t="n"/>
      <c r="E115" s="16" t="n"/>
      <c r="F115" s="16" t="n"/>
      <c r="G115" s="17" t="n"/>
      <c r="H115" s="18" t="n"/>
      <c r="I115" s="5" t="n"/>
      <c r="J115" s="5" t="n"/>
      <c r="K115" s="19">
        <f>IF(AND(A115&amp;""&lt;&gt;"",ISNUMBER(E115),ISNUMBER(G115),G115&gt;0,ISNUMBER(H115)),ROUND(E115-IF(ISNUMBER(F115),F115,0),2),"")</f>
        <v/>
      </c>
      <c r="L115" s="19">
        <f>IF(K115="","",ROUND(K115/G115,2))</f>
        <v/>
      </c>
      <c r="M115" s="19">
        <f>IF(K115="","",ROUND(SUMIFS('الدفعات'!$C$6:$C$2005,'الدفعات'!$B$6:$B$2005,A115&amp;""),2))</f>
        <v/>
      </c>
      <c r="N115" s="19">
        <f>IF(K115="","",ROUND(K115-M115,2))</f>
        <v/>
      </c>
      <c r="O115" s="20">
        <f>IF(K115="","",MAX(0,MIN(G115,(YEAR('الإعدادات'!$B$4)-YEAR(H115))*12+MONTH('الإعدادات'!$B$4)-MONTH(H115)+IF(DAY('الإعدادات'!$B$4)&gt;=MIN(DAY(H115),28),1,0))))</f>
        <v/>
      </c>
      <c r="P115" s="19">
        <f>IF(K115="","",IF(N115&lt;=0,0,MAX(0,ROUND(IF(O115&gt;=G115,K115,O115*L115)-M115,2))))</f>
        <v/>
      </c>
      <c r="Q115" s="13">
        <f>IF(K115="","",IF(N115&lt;=0,"",DATE(YEAR(H115),MONTH(H115)+MIN(G115-1,INT((M115+0.005)/L115)),MIN(DAY(H115),28))))</f>
        <v/>
      </c>
      <c r="R115" s="20">
        <f>IF(K115="","",IF(P115&gt;0,MAX(0,'الإعدادات'!$B$4-Q115),""))</f>
        <v/>
      </c>
      <c r="S115" s="6">
        <f>IF(K115="","",IF(N115&lt;=0,"مسدد بالكامل",IF(P115&gt;0,IF(R115&gt;0,"متأخر","مستحق اليوم"),"منتظم")))</f>
        <v/>
      </c>
      <c r="T115" s="20">
        <f>IF(OR(S115="متأخر",S115="مستحق اليوم"),COUNTIF($R$6:$R$205,"&gt;"&amp;R115)+COUNTIF($R$6:R115,R115&amp;""),"")</f>
        <v/>
      </c>
    </row>
    <row r="116">
      <c r="A116" s="5" t="n"/>
      <c r="B116" s="5" t="n"/>
      <c r="C116" s="15" t="n"/>
      <c r="D116" s="5" t="n"/>
      <c r="E116" s="16" t="n"/>
      <c r="F116" s="16" t="n"/>
      <c r="G116" s="17" t="n"/>
      <c r="H116" s="18" t="n"/>
      <c r="I116" s="5" t="n"/>
      <c r="J116" s="5" t="n"/>
      <c r="K116" s="19">
        <f>IF(AND(A116&amp;""&lt;&gt;"",ISNUMBER(E116),ISNUMBER(G116),G116&gt;0,ISNUMBER(H116)),ROUND(E116-IF(ISNUMBER(F116),F116,0),2),"")</f>
        <v/>
      </c>
      <c r="L116" s="19">
        <f>IF(K116="","",ROUND(K116/G116,2))</f>
        <v/>
      </c>
      <c r="M116" s="19">
        <f>IF(K116="","",ROUND(SUMIFS('الدفعات'!$C$6:$C$2005,'الدفعات'!$B$6:$B$2005,A116&amp;""),2))</f>
        <v/>
      </c>
      <c r="N116" s="19">
        <f>IF(K116="","",ROUND(K116-M116,2))</f>
        <v/>
      </c>
      <c r="O116" s="20">
        <f>IF(K116="","",MAX(0,MIN(G116,(YEAR('الإعدادات'!$B$4)-YEAR(H116))*12+MONTH('الإعدادات'!$B$4)-MONTH(H116)+IF(DAY('الإعدادات'!$B$4)&gt;=MIN(DAY(H116),28),1,0))))</f>
        <v/>
      </c>
      <c r="P116" s="19">
        <f>IF(K116="","",IF(N116&lt;=0,0,MAX(0,ROUND(IF(O116&gt;=G116,K116,O116*L116)-M116,2))))</f>
        <v/>
      </c>
      <c r="Q116" s="13">
        <f>IF(K116="","",IF(N116&lt;=0,"",DATE(YEAR(H116),MONTH(H116)+MIN(G116-1,INT((M116+0.005)/L116)),MIN(DAY(H116),28))))</f>
        <v/>
      </c>
      <c r="R116" s="20">
        <f>IF(K116="","",IF(P116&gt;0,MAX(0,'الإعدادات'!$B$4-Q116),""))</f>
        <v/>
      </c>
      <c r="S116" s="6">
        <f>IF(K116="","",IF(N116&lt;=0,"مسدد بالكامل",IF(P116&gt;0,IF(R116&gt;0,"متأخر","مستحق اليوم"),"منتظم")))</f>
        <v/>
      </c>
      <c r="T116" s="20">
        <f>IF(OR(S116="متأخر",S116="مستحق اليوم"),COUNTIF($R$6:$R$205,"&gt;"&amp;R116)+COUNTIF($R$6:R116,R116&amp;""),"")</f>
        <v/>
      </c>
    </row>
    <row r="117">
      <c r="A117" s="5" t="n"/>
      <c r="B117" s="5" t="n"/>
      <c r="C117" s="15" t="n"/>
      <c r="D117" s="5" t="n"/>
      <c r="E117" s="16" t="n"/>
      <c r="F117" s="16" t="n"/>
      <c r="G117" s="17" t="n"/>
      <c r="H117" s="18" t="n"/>
      <c r="I117" s="5" t="n"/>
      <c r="J117" s="5" t="n"/>
      <c r="K117" s="19">
        <f>IF(AND(A117&amp;""&lt;&gt;"",ISNUMBER(E117),ISNUMBER(G117),G117&gt;0,ISNUMBER(H117)),ROUND(E117-IF(ISNUMBER(F117),F117,0),2),"")</f>
        <v/>
      </c>
      <c r="L117" s="19">
        <f>IF(K117="","",ROUND(K117/G117,2))</f>
        <v/>
      </c>
      <c r="M117" s="19">
        <f>IF(K117="","",ROUND(SUMIFS('الدفعات'!$C$6:$C$2005,'الدفعات'!$B$6:$B$2005,A117&amp;""),2))</f>
        <v/>
      </c>
      <c r="N117" s="19">
        <f>IF(K117="","",ROUND(K117-M117,2))</f>
        <v/>
      </c>
      <c r="O117" s="20">
        <f>IF(K117="","",MAX(0,MIN(G117,(YEAR('الإعدادات'!$B$4)-YEAR(H117))*12+MONTH('الإعدادات'!$B$4)-MONTH(H117)+IF(DAY('الإعدادات'!$B$4)&gt;=MIN(DAY(H117),28),1,0))))</f>
        <v/>
      </c>
      <c r="P117" s="19">
        <f>IF(K117="","",IF(N117&lt;=0,0,MAX(0,ROUND(IF(O117&gt;=G117,K117,O117*L117)-M117,2))))</f>
        <v/>
      </c>
      <c r="Q117" s="13">
        <f>IF(K117="","",IF(N117&lt;=0,"",DATE(YEAR(H117),MONTH(H117)+MIN(G117-1,INT((M117+0.005)/L117)),MIN(DAY(H117),28))))</f>
        <v/>
      </c>
      <c r="R117" s="20">
        <f>IF(K117="","",IF(P117&gt;0,MAX(0,'الإعدادات'!$B$4-Q117),""))</f>
        <v/>
      </c>
      <c r="S117" s="6">
        <f>IF(K117="","",IF(N117&lt;=0,"مسدد بالكامل",IF(P117&gt;0,IF(R117&gt;0,"متأخر","مستحق اليوم"),"منتظم")))</f>
        <v/>
      </c>
      <c r="T117" s="20">
        <f>IF(OR(S117="متأخر",S117="مستحق اليوم"),COUNTIF($R$6:$R$205,"&gt;"&amp;R117)+COUNTIF($R$6:R117,R117&amp;""),"")</f>
        <v/>
      </c>
    </row>
    <row r="118">
      <c r="A118" s="5" t="n"/>
      <c r="B118" s="5" t="n"/>
      <c r="C118" s="15" t="n"/>
      <c r="D118" s="5" t="n"/>
      <c r="E118" s="16" t="n"/>
      <c r="F118" s="16" t="n"/>
      <c r="G118" s="17" t="n"/>
      <c r="H118" s="18" t="n"/>
      <c r="I118" s="5" t="n"/>
      <c r="J118" s="5" t="n"/>
      <c r="K118" s="19">
        <f>IF(AND(A118&amp;""&lt;&gt;"",ISNUMBER(E118),ISNUMBER(G118),G118&gt;0,ISNUMBER(H118)),ROUND(E118-IF(ISNUMBER(F118),F118,0),2),"")</f>
        <v/>
      </c>
      <c r="L118" s="19">
        <f>IF(K118="","",ROUND(K118/G118,2))</f>
        <v/>
      </c>
      <c r="M118" s="19">
        <f>IF(K118="","",ROUND(SUMIFS('الدفعات'!$C$6:$C$2005,'الدفعات'!$B$6:$B$2005,A118&amp;""),2))</f>
        <v/>
      </c>
      <c r="N118" s="19">
        <f>IF(K118="","",ROUND(K118-M118,2))</f>
        <v/>
      </c>
      <c r="O118" s="20">
        <f>IF(K118="","",MAX(0,MIN(G118,(YEAR('الإعدادات'!$B$4)-YEAR(H118))*12+MONTH('الإعدادات'!$B$4)-MONTH(H118)+IF(DAY('الإعدادات'!$B$4)&gt;=MIN(DAY(H118),28),1,0))))</f>
        <v/>
      </c>
      <c r="P118" s="19">
        <f>IF(K118="","",IF(N118&lt;=0,0,MAX(0,ROUND(IF(O118&gt;=G118,K118,O118*L118)-M118,2))))</f>
        <v/>
      </c>
      <c r="Q118" s="13">
        <f>IF(K118="","",IF(N118&lt;=0,"",DATE(YEAR(H118),MONTH(H118)+MIN(G118-1,INT((M118+0.005)/L118)),MIN(DAY(H118),28))))</f>
        <v/>
      </c>
      <c r="R118" s="20">
        <f>IF(K118="","",IF(P118&gt;0,MAX(0,'الإعدادات'!$B$4-Q118),""))</f>
        <v/>
      </c>
      <c r="S118" s="6">
        <f>IF(K118="","",IF(N118&lt;=0,"مسدد بالكامل",IF(P118&gt;0,IF(R118&gt;0,"متأخر","مستحق اليوم"),"منتظم")))</f>
        <v/>
      </c>
      <c r="T118" s="20">
        <f>IF(OR(S118="متأخر",S118="مستحق اليوم"),COUNTIF($R$6:$R$205,"&gt;"&amp;R118)+COUNTIF($R$6:R118,R118&amp;""),"")</f>
        <v/>
      </c>
    </row>
    <row r="119">
      <c r="A119" s="5" t="n"/>
      <c r="B119" s="5" t="n"/>
      <c r="C119" s="15" t="n"/>
      <c r="D119" s="5" t="n"/>
      <c r="E119" s="16" t="n"/>
      <c r="F119" s="16" t="n"/>
      <c r="G119" s="17" t="n"/>
      <c r="H119" s="18" t="n"/>
      <c r="I119" s="5" t="n"/>
      <c r="J119" s="5" t="n"/>
      <c r="K119" s="19">
        <f>IF(AND(A119&amp;""&lt;&gt;"",ISNUMBER(E119),ISNUMBER(G119),G119&gt;0,ISNUMBER(H119)),ROUND(E119-IF(ISNUMBER(F119),F119,0),2),"")</f>
        <v/>
      </c>
      <c r="L119" s="19">
        <f>IF(K119="","",ROUND(K119/G119,2))</f>
        <v/>
      </c>
      <c r="M119" s="19">
        <f>IF(K119="","",ROUND(SUMIFS('الدفعات'!$C$6:$C$2005,'الدفعات'!$B$6:$B$2005,A119&amp;""),2))</f>
        <v/>
      </c>
      <c r="N119" s="19">
        <f>IF(K119="","",ROUND(K119-M119,2))</f>
        <v/>
      </c>
      <c r="O119" s="20">
        <f>IF(K119="","",MAX(0,MIN(G119,(YEAR('الإعدادات'!$B$4)-YEAR(H119))*12+MONTH('الإعدادات'!$B$4)-MONTH(H119)+IF(DAY('الإعدادات'!$B$4)&gt;=MIN(DAY(H119),28),1,0))))</f>
        <v/>
      </c>
      <c r="P119" s="19">
        <f>IF(K119="","",IF(N119&lt;=0,0,MAX(0,ROUND(IF(O119&gt;=G119,K119,O119*L119)-M119,2))))</f>
        <v/>
      </c>
      <c r="Q119" s="13">
        <f>IF(K119="","",IF(N119&lt;=0,"",DATE(YEAR(H119),MONTH(H119)+MIN(G119-1,INT((M119+0.005)/L119)),MIN(DAY(H119),28))))</f>
        <v/>
      </c>
      <c r="R119" s="20">
        <f>IF(K119="","",IF(P119&gt;0,MAX(0,'الإعدادات'!$B$4-Q119),""))</f>
        <v/>
      </c>
      <c r="S119" s="6">
        <f>IF(K119="","",IF(N119&lt;=0,"مسدد بالكامل",IF(P119&gt;0,IF(R119&gt;0,"متأخر","مستحق اليوم"),"منتظم")))</f>
        <v/>
      </c>
      <c r="T119" s="20">
        <f>IF(OR(S119="متأخر",S119="مستحق اليوم"),COUNTIF($R$6:$R$205,"&gt;"&amp;R119)+COUNTIF($R$6:R119,R119&amp;""),"")</f>
        <v/>
      </c>
    </row>
    <row r="120">
      <c r="A120" s="5" t="n"/>
      <c r="B120" s="5" t="n"/>
      <c r="C120" s="15" t="n"/>
      <c r="D120" s="5" t="n"/>
      <c r="E120" s="16" t="n"/>
      <c r="F120" s="16" t="n"/>
      <c r="G120" s="17" t="n"/>
      <c r="H120" s="18" t="n"/>
      <c r="I120" s="5" t="n"/>
      <c r="J120" s="5" t="n"/>
      <c r="K120" s="19">
        <f>IF(AND(A120&amp;""&lt;&gt;"",ISNUMBER(E120),ISNUMBER(G120),G120&gt;0,ISNUMBER(H120)),ROUND(E120-IF(ISNUMBER(F120),F120,0),2),"")</f>
        <v/>
      </c>
      <c r="L120" s="19">
        <f>IF(K120="","",ROUND(K120/G120,2))</f>
        <v/>
      </c>
      <c r="M120" s="19">
        <f>IF(K120="","",ROUND(SUMIFS('الدفعات'!$C$6:$C$2005,'الدفعات'!$B$6:$B$2005,A120&amp;""),2))</f>
        <v/>
      </c>
      <c r="N120" s="19">
        <f>IF(K120="","",ROUND(K120-M120,2))</f>
        <v/>
      </c>
      <c r="O120" s="20">
        <f>IF(K120="","",MAX(0,MIN(G120,(YEAR('الإعدادات'!$B$4)-YEAR(H120))*12+MONTH('الإعدادات'!$B$4)-MONTH(H120)+IF(DAY('الإعدادات'!$B$4)&gt;=MIN(DAY(H120),28),1,0))))</f>
        <v/>
      </c>
      <c r="P120" s="19">
        <f>IF(K120="","",IF(N120&lt;=0,0,MAX(0,ROUND(IF(O120&gt;=G120,K120,O120*L120)-M120,2))))</f>
        <v/>
      </c>
      <c r="Q120" s="13">
        <f>IF(K120="","",IF(N120&lt;=0,"",DATE(YEAR(H120),MONTH(H120)+MIN(G120-1,INT((M120+0.005)/L120)),MIN(DAY(H120),28))))</f>
        <v/>
      </c>
      <c r="R120" s="20">
        <f>IF(K120="","",IF(P120&gt;0,MAX(0,'الإعدادات'!$B$4-Q120),""))</f>
        <v/>
      </c>
      <c r="S120" s="6">
        <f>IF(K120="","",IF(N120&lt;=0,"مسدد بالكامل",IF(P120&gt;0,IF(R120&gt;0,"متأخر","مستحق اليوم"),"منتظم")))</f>
        <v/>
      </c>
      <c r="T120" s="20">
        <f>IF(OR(S120="متأخر",S120="مستحق اليوم"),COUNTIF($R$6:$R$205,"&gt;"&amp;R120)+COUNTIF($R$6:R120,R120&amp;""),"")</f>
        <v/>
      </c>
    </row>
    <row r="121">
      <c r="A121" s="5" t="n"/>
      <c r="B121" s="5" t="n"/>
      <c r="C121" s="15" t="n"/>
      <c r="D121" s="5" t="n"/>
      <c r="E121" s="16" t="n"/>
      <c r="F121" s="16" t="n"/>
      <c r="G121" s="17" t="n"/>
      <c r="H121" s="18" t="n"/>
      <c r="I121" s="5" t="n"/>
      <c r="J121" s="5" t="n"/>
      <c r="K121" s="19">
        <f>IF(AND(A121&amp;""&lt;&gt;"",ISNUMBER(E121),ISNUMBER(G121),G121&gt;0,ISNUMBER(H121)),ROUND(E121-IF(ISNUMBER(F121),F121,0),2),"")</f>
        <v/>
      </c>
      <c r="L121" s="19">
        <f>IF(K121="","",ROUND(K121/G121,2))</f>
        <v/>
      </c>
      <c r="M121" s="19">
        <f>IF(K121="","",ROUND(SUMIFS('الدفعات'!$C$6:$C$2005,'الدفعات'!$B$6:$B$2005,A121&amp;""),2))</f>
        <v/>
      </c>
      <c r="N121" s="19">
        <f>IF(K121="","",ROUND(K121-M121,2))</f>
        <v/>
      </c>
      <c r="O121" s="20">
        <f>IF(K121="","",MAX(0,MIN(G121,(YEAR('الإعدادات'!$B$4)-YEAR(H121))*12+MONTH('الإعدادات'!$B$4)-MONTH(H121)+IF(DAY('الإعدادات'!$B$4)&gt;=MIN(DAY(H121),28),1,0))))</f>
        <v/>
      </c>
      <c r="P121" s="19">
        <f>IF(K121="","",IF(N121&lt;=0,0,MAX(0,ROUND(IF(O121&gt;=G121,K121,O121*L121)-M121,2))))</f>
        <v/>
      </c>
      <c r="Q121" s="13">
        <f>IF(K121="","",IF(N121&lt;=0,"",DATE(YEAR(H121),MONTH(H121)+MIN(G121-1,INT((M121+0.005)/L121)),MIN(DAY(H121),28))))</f>
        <v/>
      </c>
      <c r="R121" s="20">
        <f>IF(K121="","",IF(P121&gt;0,MAX(0,'الإعدادات'!$B$4-Q121),""))</f>
        <v/>
      </c>
      <c r="S121" s="6">
        <f>IF(K121="","",IF(N121&lt;=0,"مسدد بالكامل",IF(P121&gt;0,IF(R121&gt;0,"متأخر","مستحق اليوم"),"منتظم")))</f>
        <v/>
      </c>
      <c r="T121" s="20">
        <f>IF(OR(S121="متأخر",S121="مستحق اليوم"),COUNTIF($R$6:$R$205,"&gt;"&amp;R121)+COUNTIF($R$6:R121,R121&amp;""),"")</f>
        <v/>
      </c>
    </row>
    <row r="122">
      <c r="A122" s="5" t="n"/>
      <c r="B122" s="5" t="n"/>
      <c r="C122" s="15" t="n"/>
      <c r="D122" s="5" t="n"/>
      <c r="E122" s="16" t="n"/>
      <c r="F122" s="16" t="n"/>
      <c r="G122" s="17" t="n"/>
      <c r="H122" s="18" t="n"/>
      <c r="I122" s="5" t="n"/>
      <c r="J122" s="5" t="n"/>
      <c r="K122" s="19">
        <f>IF(AND(A122&amp;""&lt;&gt;"",ISNUMBER(E122),ISNUMBER(G122),G122&gt;0,ISNUMBER(H122)),ROUND(E122-IF(ISNUMBER(F122),F122,0),2),"")</f>
        <v/>
      </c>
      <c r="L122" s="19">
        <f>IF(K122="","",ROUND(K122/G122,2))</f>
        <v/>
      </c>
      <c r="M122" s="19">
        <f>IF(K122="","",ROUND(SUMIFS('الدفعات'!$C$6:$C$2005,'الدفعات'!$B$6:$B$2005,A122&amp;""),2))</f>
        <v/>
      </c>
      <c r="N122" s="19">
        <f>IF(K122="","",ROUND(K122-M122,2))</f>
        <v/>
      </c>
      <c r="O122" s="20">
        <f>IF(K122="","",MAX(0,MIN(G122,(YEAR('الإعدادات'!$B$4)-YEAR(H122))*12+MONTH('الإعدادات'!$B$4)-MONTH(H122)+IF(DAY('الإعدادات'!$B$4)&gt;=MIN(DAY(H122),28),1,0))))</f>
        <v/>
      </c>
      <c r="P122" s="19">
        <f>IF(K122="","",IF(N122&lt;=0,0,MAX(0,ROUND(IF(O122&gt;=G122,K122,O122*L122)-M122,2))))</f>
        <v/>
      </c>
      <c r="Q122" s="13">
        <f>IF(K122="","",IF(N122&lt;=0,"",DATE(YEAR(H122),MONTH(H122)+MIN(G122-1,INT((M122+0.005)/L122)),MIN(DAY(H122),28))))</f>
        <v/>
      </c>
      <c r="R122" s="20">
        <f>IF(K122="","",IF(P122&gt;0,MAX(0,'الإعدادات'!$B$4-Q122),""))</f>
        <v/>
      </c>
      <c r="S122" s="6">
        <f>IF(K122="","",IF(N122&lt;=0,"مسدد بالكامل",IF(P122&gt;0,IF(R122&gt;0,"متأخر","مستحق اليوم"),"منتظم")))</f>
        <v/>
      </c>
      <c r="T122" s="20">
        <f>IF(OR(S122="متأخر",S122="مستحق اليوم"),COUNTIF($R$6:$R$205,"&gt;"&amp;R122)+COUNTIF($R$6:R122,R122&amp;""),"")</f>
        <v/>
      </c>
    </row>
    <row r="123">
      <c r="A123" s="5" t="n"/>
      <c r="B123" s="5" t="n"/>
      <c r="C123" s="15" t="n"/>
      <c r="D123" s="5" t="n"/>
      <c r="E123" s="16" t="n"/>
      <c r="F123" s="16" t="n"/>
      <c r="G123" s="17" t="n"/>
      <c r="H123" s="18" t="n"/>
      <c r="I123" s="5" t="n"/>
      <c r="J123" s="5" t="n"/>
      <c r="K123" s="19">
        <f>IF(AND(A123&amp;""&lt;&gt;"",ISNUMBER(E123),ISNUMBER(G123),G123&gt;0,ISNUMBER(H123)),ROUND(E123-IF(ISNUMBER(F123),F123,0),2),"")</f>
        <v/>
      </c>
      <c r="L123" s="19">
        <f>IF(K123="","",ROUND(K123/G123,2))</f>
        <v/>
      </c>
      <c r="M123" s="19">
        <f>IF(K123="","",ROUND(SUMIFS('الدفعات'!$C$6:$C$2005,'الدفعات'!$B$6:$B$2005,A123&amp;""),2))</f>
        <v/>
      </c>
      <c r="N123" s="19">
        <f>IF(K123="","",ROUND(K123-M123,2))</f>
        <v/>
      </c>
      <c r="O123" s="20">
        <f>IF(K123="","",MAX(0,MIN(G123,(YEAR('الإعدادات'!$B$4)-YEAR(H123))*12+MONTH('الإعدادات'!$B$4)-MONTH(H123)+IF(DAY('الإعدادات'!$B$4)&gt;=MIN(DAY(H123),28),1,0))))</f>
        <v/>
      </c>
      <c r="P123" s="19">
        <f>IF(K123="","",IF(N123&lt;=0,0,MAX(0,ROUND(IF(O123&gt;=G123,K123,O123*L123)-M123,2))))</f>
        <v/>
      </c>
      <c r="Q123" s="13">
        <f>IF(K123="","",IF(N123&lt;=0,"",DATE(YEAR(H123),MONTH(H123)+MIN(G123-1,INT((M123+0.005)/L123)),MIN(DAY(H123),28))))</f>
        <v/>
      </c>
      <c r="R123" s="20">
        <f>IF(K123="","",IF(P123&gt;0,MAX(0,'الإعدادات'!$B$4-Q123),""))</f>
        <v/>
      </c>
      <c r="S123" s="6">
        <f>IF(K123="","",IF(N123&lt;=0,"مسدد بالكامل",IF(P123&gt;0,IF(R123&gt;0,"متأخر","مستحق اليوم"),"منتظم")))</f>
        <v/>
      </c>
      <c r="T123" s="20">
        <f>IF(OR(S123="متأخر",S123="مستحق اليوم"),COUNTIF($R$6:$R$205,"&gt;"&amp;R123)+COUNTIF($R$6:R123,R123&amp;""),"")</f>
        <v/>
      </c>
    </row>
    <row r="124">
      <c r="A124" s="5" t="n"/>
      <c r="B124" s="5" t="n"/>
      <c r="C124" s="15" t="n"/>
      <c r="D124" s="5" t="n"/>
      <c r="E124" s="16" t="n"/>
      <c r="F124" s="16" t="n"/>
      <c r="G124" s="17" t="n"/>
      <c r="H124" s="18" t="n"/>
      <c r="I124" s="5" t="n"/>
      <c r="J124" s="5" t="n"/>
      <c r="K124" s="19">
        <f>IF(AND(A124&amp;""&lt;&gt;"",ISNUMBER(E124),ISNUMBER(G124),G124&gt;0,ISNUMBER(H124)),ROUND(E124-IF(ISNUMBER(F124),F124,0),2),"")</f>
        <v/>
      </c>
      <c r="L124" s="19">
        <f>IF(K124="","",ROUND(K124/G124,2))</f>
        <v/>
      </c>
      <c r="M124" s="19">
        <f>IF(K124="","",ROUND(SUMIFS('الدفعات'!$C$6:$C$2005,'الدفعات'!$B$6:$B$2005,A124&amp;""),2))</f>
        <v/>
      </c>
      <c r="N124" s="19">
        <f>IF(K124="","",ROUND(K124-M124,2))</f>
        <v/>
      </c>
      <c r="O124" s="20">
        <f>IF(K124="","",MAX(0,MIN(G124,(YEAR('الإعدادات'!$B$4)-YEAR(H124))*12+MONTH('الإعدادات'!$B$4)-MONTH(H124)+IF(DAY('الإعدادات'!$B$4)&gt;=MIN(DAY(H124),28),1,0))))</f>
        <v/>
      </c>
      <c r="P124" s="19">
        <f>IF(K124="","",IF(N124&lt;=0,0,MAX(0,ROUND(IF(O124&gt;=G124,K124,O124*L124)-M124,2))))</f>
        <v/>
      </c>
      <c r="Q124" s="13">
        <f>IF(K124="","",IF(N124&lt;=0,"",DATE(YEAR(H124),MONTH(H124)+MIN(G124-1,INT((M124+0.005)/L124)),MIN(DAY(H124),28))))</f>
        <v/>
      </c>
      <c r="R124" s="20">
        <f>IF(K124="","",IF(P124&gt;0,MAX(0,'الإعدادات'!$B$4-Q124),""))</f>
        <v/>
      </c>
      <c r="S124" s="6">
        <f>IF(K124="","",IF(N124&lt;=0,"مسدد بالكامل",IF(P124&gt;0,IF(R124&gt;0,"متأخر","مستحق اليوم"),"منتظم")))</f>
        <v/>
      </c>
      <c r="T124" s="20">
        <f>IF(OR(S124="متأخر",S124="مستحق اليوم"),COUNTIF($R$6:$R$205,"&gt;"&amp;R124)+COUNTIF($R$6:R124,R124&amp;""),"")</f>
        <v/>
      </c>
    </row>
    <row r="125">
      <c r="A125" s="5" t="n"/>
      <c r="B125" s="5" t="n"/>
      <c r="C125" s="15" t="n"/>
      <c r="D125" s="5" t="n"/>
      <c r="E125" s="16" t="n"/>
      <c r="F125" s="16" t="n"/>
      <c r="G125" s="17" t="n"/>
      <c r="H125" s="18" t="n"/>
      <c r="I125" s="5" t="n"/>
      <c r="J125" s="5" t="n"/>
      <c r="K125" s="19">
        <f>IF(AND(A125&amp;""&lt;&gt;"",ISNUMBER(E125),ISNUMBER(G125),G125&gt;0,ISNUMBER(H125)),ROUND(E125-IF(ISNUMBER(F125),F125,0),2),"")</f>
        <v/>
      </c>
      <c r="L125" s="19">
        <f>IF(K125="","",ROUND(K125/G125,2))</f>
        <v/>
      </c>
      <c r="M125" s="19">
        <f>IF(K125="","",ROUND(SUMIFS('الدفعات'!$C$6:$C$2005,'الدفعات'!$B$6:$B$2005,A125&amp;""),2))</f>
        <v/>
      </c>
      <c r="N125" s="19">
        <f>IF(K125="","",ROUND(K125-M125,2))</f>
        <v/>
      </c>
      <c r="O125" s="20">
        <f>IF(K125="","",MAX(0,MIN(G125,(YEAR('الإعدادات'!$B$4)-YEAR(H125))*12+MONTH('الإعدادات'!$B$4)-MONTH(H125)+IF(DAY('الإعدادات'!$B$4)&gt;=MIN(DAY(H125),28),1,0))))</f>
        <v/>
      </c>
      <c r="P125" s="19">
        <f>IF(K125="","",IF(N125&lt;=0,0,MAX(0,ROUND(IF(O125&gt;=G125,K125,O125*L125)-M125,2))))</f>
        <v/>
      </c>
      <c r="Q125" s="13">
        <f>IF(K125="","",IF(N125&lt;=0,"",DATE(YEAR(H125),MONTH(H125)+MIN(G125-1,INT((M125+0.005)/L125)),MIN(DAY(H125),28))))</f>
        <v/>
      </c>
      <c r="R125" s="20">
        <f>IF(K125="","",IF(P125&gt;0,MAX(0,'الإعدادات'!$B$4-Q125),""))</f>
        <v/>
      </c>
      <c r="S125" s="6">
        <f>IF(K125="","",IF(N125&lt;=0,"مسدد بالكامل",IF(P125&gt;0,IF(R125&gt;0,"متأخر","مستحق اليوم"),"منتظم")))</f>
        <v/>
      </c>
      <c r="T125" s="20">
        <f>IF(OR(S125="متأخر",S125="مستحق اليوم"),COUNTIF($R$6:$R$205,"&gt;"&amp;R125)+COUNTIF($R$6:R125,R125&amp;""),"")</f>
        <v/>
      </c>
    </row>
    <row r="126">
      <c r="A126" s="5" t="n"/>
      <c r="B126" s="5" t="n"/>
      <c r="C126" s="15" t="n"/>
      <c r="D126" s="5" t="n"/>
      <c r="E126" s="16" t="n"/>
      <c r="F126" s="16" t="n"/>
      <c r="G126" s="17" t="n"/>
      <c r="H126" s="18" t="n"/>
      <c r="I126" s="5" t="n"/>
      <c r="J126" s="5" t="n"/>
      <c r="K126" s="19">
        <f>IF(AND(A126&amp;""&lt;&gt;"",ISNUMBER(E126),ISNUMBER(G126),G126&gt;0,ISNUMBER(H126)),ROUND(E126-IF(ISNUMBER(F126),F126,0),2),"")</f>
        <v/>
      </c>
      <c r="L126" s="19">
        <f>IF(K126="","",ROUND(K126/G126,2))</f>
        <v/>
      </c>
      <c r="M126" s="19">
        <f>IF(K126="","",ROUND(SUMIFS('الدفعات'!$C$6:$C$2005,'الدفعات'!$B$6:$B$2005,A126&amp;""),2))</f>
        <v/>
      </c>
      <c r="N126" s="19">
        <f>IF(K126="","",ROUND(K126-M126,2))</f>
        <v/>
      </c>
      <c r="O126" s="20">
        <f>IF(K126="","",MAX(0,MIN(G126,(YEAR('الإعدادات'!$B$4)-YEAR(H126))*12+MONTH('الإعدادات'!$B$4)-MONTH(H126)+IF(DAY('الإعدادات'!$B$4)&gt;=MIN(DAY(H126),28),1,0))))</f>
        <v/>
      </c>
      <c r="P126" s="19">
        <f>IF(K126="","",IF(N126&lt;=0,0,MAX(0,ROUND(IF(O126&gt;=G126,K126,O126*L126)-M126,2))))</f>
        <v/>
      </c>
      <c r="Q126" s="13">
        <f>IF(K126="","",IF(N126&lt;=0,"",DATE(YEAR(H126),MONTH(H126)+MIN(G126-1,INT((M126+0.005)/L126)),MIN(DAY(H126),28))))</f>
        <v/>
      </c>
      <c r="R126" s="20">
        <f>IF(K126="","",IF(P126&gt;0,MAX(0,'الإعدادات'!$B$4-Q126),""))</f>
        <v/>
      </c>
      <c r="S126" s="6">
        <f>IF(K126="","",IF(N126&lt;=0,"مسدد بالكامل",IF(P126&gt;0,IF(R126&gt;0,"متأخر","مستحق اليوم"),"منتظم")))</f>
        <v/>
      </c>
      <c r="T126" s="20">
        <f>IF(OR(S126="متأخر",S126="مستحق اليوم"),COUNTIF($R$6:$R$205,"&gt;"&amp;R126)+COUNTIF($R$6:R126,R126&amp;""),"")</f>
        <v/>
      </c>
    </row>
    <row r="127">
      <c r="A127" s="5" t="n"/>
      <c r="B127" s="5" t="n"/>
      <c r="C127" s="15" t="n"/>
      <c r="D127" s="5" t="n"/>
      <c r="E127" s="16" t="n"/>
      <c r="F127" s="16" t="n"/>
      <c r="G127" s="17" t="n"/>
      <c r="H127" s="18" t="n"/>
      <c r="I127" s="5" t="n"/>
      <c r="J127" s="5" t="n"/>
      <c r="K127" s="19">
        <f>IF(AND(A127&amp;""&lt;&gt;"",ISNUMBER(E127),ISNUMBER(G127),G127&gt;0,ISNUMBER(H127)),ROUND(E127-IF(ISNUMBER(F127),F127,0),2),"")</f>
        <v/>
      </c>
      <c r="L127" s="19">
        <f>IF(K127="","",ROUND(K127/G127,2))</f>
        <v/>
      </c>
      <c r="M127" s="19">
        <f>IF(K127="","",ROUND(SUMIFS('الدفعات'!$C$6:$C$2005,'الدفعات'!$B$6:$B$2005,A127&amp;""),2))</f>
        <v/>
      </c>
      <c r="N127" s="19">
        <f>IF(K127="","",ROUND(K127-M127,2))</f>
        <v/>
      </c>
      <c r="O127" s="20">
        <f>IF(K127="","",MAX(0,MIN(G127,(YEAR('الإعدادات'!$B$4)-YEAR(H127))*12+MONTH('الإعدادات'!$B$4)-MONTH(H127)+IF(DAY('الإعدادات'!$B$4)&gt;=MIN(DAY(H127),28),1,0))))</f>
        <v/>
      </c>
      <c r="P127" s="19">
        <f>IF(K127="","",IF(N127&lt;=0,0,MAX(0,ROUND(IF(O127&gt;=G127,K127,O127*L127)-M127,2))))</f>
        <v/>
      </c>
      <c r="Q127" s="13">
        <f>IF(K127="","",IF(N127&lt;=0,"",DATE(YEAR(H127),MONTH(H127)+MIN(G127-1,INT((M127+0.005)/L127)),MIN(DAY(H127),28))))</f>
        <v/>
      </c>
      <c r="R127" s="20">
        <f>IF(K127="","",IF(P127&gt;0,MAX(0,'الإعدادات'!$B$4-Q127),""))</f>
        <v/>
      </c>
      <c r="S127" s="6">
        <f>IF(K127="","",IF(N127&lt;=0,"مسدد بالكامل",IF(P127&gt;0,IF(R127&gt;0,"متأخر","مستحق اليوم"),"منتظم")))</f>
        <v/>
      </c>
      <c r="T127" s="20">
        <f>IF(OR(S127="متأخر",S127="مستحق اليوم"),COUNTIF($R$6:$R$205,"&gt;"&amp;R127)+COUNTIF($R$6:R127,R127&amp;""),"")</f>
        <v/>
      </c>
    </row>
    <row r="128">
      <c r="A128" s="5" t="n"/>
      <c r="B128" s="5" t="n"/>
      <c r="C128" s="15" t="n"/>
      <c r="D128" s="5" t="n"/>
      <c r="E128" s="16" t="n"/>
      <c r="F128" s="16" t="n"/>
      <c r="G128" s="17" t="n"/>
      <c r="H128" s="18" t="n"/>
      <c r="I128" s="5" t="n"/>
      <c r="J128" s="5" t="n"/>
      <c r="K128" s="19">
        <f>IF(AND(A128&amp;""&lt;&gt;"",ISNUMBER(E128),ISNUMBER(G128),G128&gt;0,ISNUMBER(H128)),ROUND(E128-IF(ISNUMBER(F128),F128,0),2),"")</f>
        <v/>
      </c>
      <c r="L128" s="19">
        <f>IF(K128="","",ROUND(K128/G128,2))</f>
        <v/>
      </c>
      <c r="M128" s="19">
        <f>IF(K128="","",ROUND(SUMIFS('الدفعات'!$C$6:$C$2005,'الدفعات'!$B$6:$B$2005,A128&amp;""),2))</f>
        <v/>
      </c>
      <c r="N128" s="19">
        <f>IF(K128="","",ROUND(K128-M128,2))</f>
        <v/>
      </c>
      <c r="O128" s="20">
        <f>IF(K128="","",MAX(0,MIN(G128,(YEAR('الإعدادات'!$B$4)-YEAR(H128))*12+MONTH('الإعدادات'!$B$4)-MONTH(H128)+IF(DAY('الإعدادات'!$B$4)&gt;=MIN(DAY(H128),28),1,0))))</f>
        <v/>
      </c>
      <c r="P128" s="19">
        <f>IF(K128="","",IF(N128&lt;=0,0,MAX(0,ROUND(IF(O128&gt;=G128,K128,O128*L128)-M128,2))))</f>
        <v/>
      </c>
      <c r="Q128" s="13">
        <f>IF(K128="","",IF(N128&lt;=0,"",DATE(YEAR(H128),MONTH(H128)+MIN(G128-1,INT((M128+0.005)/L128)),MIN(DAY(H128),28))))</f>
        <v/>
      </c>
      <c r="R128" s="20">
        <f>IF(K128="","",IF(P128&gt;0,MAX(0,'الإعدادات'!$B$4-Q128),""))</f>
        <v/>
      </c>
      <c r="S128" s="6">
        <f>IF(K128="","",IF(N128&lt;=0,"مسدد بالكامل",IF(P128&gt;0,IF(R128&gt;0,"متأخر","مستحق اليوم"),"منتظم")))</f>
        <v/>
      </c>
      <c r="T128" s="20">
        <f>IF(OR(S128="متأخر",S128="مستحق اليوم"),COUNTIF($R$6:$R$205,"&gt;"&amp;R128)+COUNTIF($R$6:R128,R128&amp;""),"")</f>
        <v/>
      </c>
    </row>
    <row r="129">
      <c r="A129" s="5" t="n"/>
      <c r="B129" s="5" t="n"/>
      <c r="C129" s="15" t="n"/>
      <c r="D129" s="5" t="n"/>
      <c r="E129" s="16" t="n"/>
      <c r="F129" s="16" t="n"/>
      <c r="G129" s="17" t="n"/>
      <c r="H129" s="18" t="n"/>
      <c r="I129" s="5" t="n"/>
      <c r="J129" s="5" t="n"/>
      <c r="K129" s="19">
        <f>IF(AND(A129&amp;""&lt;&gt;"",ISNUMBER(E129),ISNUMBER(G129),G129&gt;0,ISNUMBER(H129)),ROUND(E129-IF(ISNUMBER(F129),F129,0),2),"")</f>
        <v/>
      </c>
      <c r="L129" s="19">
        <f>IF(K129="","",ROUND(K129/G129,2))</f>
        <v/>
      </c>
      <c r="M129" s="19">
        <f>IF(K129="","",ROUND(SUMIFS('الدفعات'!$C$6:$C$2005,'الدفعات'!$B$6:$B$2005,A129&amp;""),2))</f>
        <v/>
      </c>
      <c r="N129" s="19">
        <f>IF(K129="","",ROUND(K129-M129,2))</f>
        <v/>
      </c>
      <c r="O129" s="20">
        <f>IF(K129="","",MAX(0,MIN(G129,(YEAR('الإعدادات'!$B$4)-YEAR(H129))*12+MONTH('الإعدادات'!$B$4)-MONTH(H129)+IF(DAY('الإعدادات'!$B$4)&gt;=MIN(DAY(H129),28),1,0))))</f>
        <v/>
      </c>
      <c r="P129" s="19">
        <f>IF(K129="","",IF(N129&lt;=0,0,MAX(0,ROUND(IF(O129&gt;=G129,K129,O129*L129)-M129,2))))</f>
        <v/>
      </c>
      <c r="Q129" s="13">
        <f>IF(K129="","",IF(N129&lt;=0,"",DATE(YEAR(H129),MONTH(H129)+MIN(G129-1,INT((M129+0.005)/L129)),MIN(DAY(H129),28))))</f>
        <v/>
      </c>
      <c r="R129" s="20">
        <f>IF(K129="","",IF(P129&gt;0,MAX(0,'الإعدادات'!$B$4-Q129),""))</f>
        <v/>
      </c>
      <c r="S129" s="6">
        <f>IF(K129="","",IF(N129&lt;=0,"مسدد بالكامل",IF(P129&gt;0,IF(R129&gt;0,"متأخر","مستحق اليوم"),"منتظم")))</f>
        <v/>
      </c>
      <c r="T129" s="20">
        <f>IF(OR(S129="متأخر",S129="مستحق اليوم"),COUNTIF($R$6:$R$205,"&gt;"&amp;R129)+COUNTIF($R$6:R129,R129&amp;""),"")</f>
        <v/>
      </c>
    </row>
    <row r="130">
      <c r="A130" s="5" t="n"/>
      <c r="B130" s="5" t="n"/>
      <c r="C130" s="15" t="n"/>
      <c r="D130" s="5" t="n"/>
      <c r="E130" s="16" t="n"/>
      <c r="F130" s="16" t="n"/>
      <c r="G130" s="17" t="n"/>
      <c r="H130" s="18" t="n"/>
      <c r="I130" s="5" t="n"/>
      <c r="J130" s="5" t="n"/>
      <c r="K130" s="19">
        <f>IF(AND(A130&amp;""&lt;&gt;"",ISNUMBER(E130),ISNUMBER(G130),G130&gt;0,ISNUMBER(H130)),ROUND(E130-IF(ISNUMBER(F130),F130,0),2),"")</f>
        <v/>
      </c>
      <c r="L130" s="19">
        <f>IF(K130="","",ROUND(K130/G130,2))</f>
        <v/>
      </c>
      <c r="M130" s="19">
        <f>IF(K130="","",ROUND(SUMIFS('الدفعات'!$C$6:$C$2005,'الدفعات'!$B$6:$B$2005,A130&amp;""),2))</f>
        <v/>
      </c>
      <c r="N130" s="19">
        <f>IF(K130="","",ROUND(K130-M130,2))</f>
        <v/>
      </c>
      <c r="O130" s="20">
        <f>IF(K130="","",MAX(0,MIN(G130,(YEAR('الإعدادات'!$B$4)-YEAR(H130))*12+MONTH('الإعدادات'!$B$4)-MONTH(H130)+IF(DAY('الإعدادات'!$B$4)&gt;=MIN(DAY(H130),28),1,0))))</f>
        <v/>
      </c>
      <c r="P130" s="19">
        <f>IF(K130="","",IF(N130&lt;=0,0,MAX(0,ROUND(IF(O130&gt;=G130,K130,O130*L130)-M130,2))))</f>
        <v/>
      </c>
      <c r="Q130" s="13">
        <f>IF(K130="","",IF(N130&lt;=0,"",DATE(YEAR(H130),MONTH(H130)+MIN(G130-1,INT((M130+0.005)/L130)),MIN(DAY(H130),28))))</f>
        <v/>
      </c>
      <c r="R130" s="20">
        <f>IF(K130="","",IF(P130&gt;0,MAX(0,'الإعدادات'!$B$4-Q130),""))</f>
        <v/>
      </c>
      <c r="S130" s="6">
        <f>IF(K130="","",IF(N130&lt;=0,"مسدد بالكامل",IF(P130&gt;0,IF(R130&gt;0,"متأخر","مستحق اليوم"),"منتظم")))</f>
        <v/>
      </c>
      <c r="T130" s="20">
        <f>IF(OR(S130="متأخر",S130="مستحق اليوم"),COUNTIF($R$6:$R$205,"&gt;"&amp;R130)+COUNTIF($R$6:R130,R130&amp;""),"")</f>
        <v/>
      </c>
    </row>
    <row r="131">
      <c r="A131" s="5" t="n"/>
      <c r="B131" s="5" t="n"/>
      <c r="C131" s="15" t="n"/>
      <c r="D131" s="5" t="n"/>
      <c r="E131" s="16" t="n"/>
      <c r="F131" s="16" t="n"/>
      <c r="G131" s="17" t="n"/>
      <c r="H131" s="18" t="n"/>
      <c r="I131" s="5" t="n"/>
      <c r="J131" s="5" t="n"/>
      <c r="K131" s="19">
        <f>IF(AND(A131&amp;""&lt;&gt;"",ISNUMBER(E131),ISNUMBER(G131),G131&gt;0,ISNUMBER(H131)),ROUND(E131-IF(ISNUMBER(F131),F131,0),2),"")</f>
        <v/>
      </c>
      <c r="L131" s="19">
        <f>IF(K131="","",ROUND(K131/G131,2))</f>
        <v/>
      </c>
      <c r="M131" s="19">
        <f>IF(K131="","",ROUND(SUMIFS('الدفعات'!$C$6:$C$2005,'الدفعات'!$B$6:$B$2005,A131&amp;""),2))</f>
        <v/>
      </c>
      <c r="N131" s="19">
        <f>IF(K131="","",ROUND(K131-M131,2))</f>
        <v/>
      </c>
      <c r="O131" s="20">
        <f>IF(K131="","",MAX(0,MIN(G131,(YEAR('الإعدادات'!$B$4)-YEAR(H131))*12+MONTH('الإعدادات'!$B$4)-MONTH(H131)+IF(DAY('الإعدادات'!$B$4)&gt;=MIN(DAY(H131),28),1,0))))</f>
        <v/>
      </c>
      <c r="P131" s="19">
        <f>IF(K131="","",IF(N131&lt;=0,0,MAX(0,ROUND(IF(O131&gt;=G131,K131,O131*L131)-M131,2))))</f>
        <v/>
      </c>
      <c r="Q131" s="13">
        <f>IF(K131="","",IF(N131&lt;=0,"",DATE(YEAR(H131),MONTH(H131)+MIN(G131-1,INT((M131+0.005)/L131)),MIN(DAY(H131),28))))</f>
        <v/>
      </c>
      <c r="R131" s="20">
        <f>IF(K131="","",IF(P131&gt;0,MAX(0,'الإعدادات'!$B$4-Q131),""))</f>
        <v/>
      </c>
      <c r="S131" s="6">
        <f>IF(K131="","",IF(N131&lt;=0,"مسدد بالكامل",IF(P131&gt;0,IF(R131&gt;0,"متأخر","مستحق اليوم"),"منتظم")))</f>
        <v/>
      </c>
      <c r="T131" s="20">
        <f>IF(OR(S131="متأخر",S131="مستحق اليوم"),COUNTIF($R$6:$R$205,"&gt;"&amp;R131)+COUNTIF($R$6:R131,R131&amp;""),"")</f>
        <v/>
      </c>
    </row>
    <row r="132">
      <c r="A132" s="5" t="n"/>
      <c r="B132" s="5" t="n"/>
      <c r="C132" s="15" t="n"/>
      <c r="D132" s="5" t="n"/>
      <c r="E132" s="16" t="n"/>
      <c r="F132" s="16" t="n"/>
      <c r="G132" s="17" t="n"/>
      <c r="H132" s="18" t="n"/>
      <c r="I132" s="5" t="n"/>
      <c r="J132" s="5" t="n"/>
      <c r="K132" s="19">
        <f>IF(AND(A132&amp;""&lt;&gt;"",ISNUMBER(E132),ISNUMBER(G132),G132&gt;0,ISNUMBER(H132)),ROUND(E132-IF(ISNUMBER(F132),F132,0),2),"")</f>
        <v/>
      </c>
      <c r="L132" s="19">
        <f>IF(K132="","",ROUND(K132/G132,2))</f>
        <v/>
      </c>
      <c r="M132" s="19">
        <f>IF(K132="","",ROUND(SUMIFS('الدفعات'!$C$6:$C$2005,'الدفعات'!$B$6:$B$2005,A132&amp;""),2))</f>
        <v/>
      </c>
      <c r="N132" s="19">
        <f>IF(K132="","",ROUND(K132-M132,2))</f>
        <v/>
      </c>
      <c r="O132" s="20">
        <f>IF(K132="","",MAX(0,MIN(G132,(YEAR('الإعدادات'!$B$4)-YEAR(H132))*12+MONTH('الإعدادات'!$B$4)-MONTH(H132)+IF(DAY('الإعدادات'!$B$4)&gt;=MIN(DAY(H132),28),1,0))))</f>
        <v/>
      </c>
      <c r="P132" s="19">
        <f>IF(K132="","",IF(N132&lt;=0,0,MAX(0,ROUND(IF(O132&gt;=G132,K132,O132*L132)-M132,2))))</f>
        <v/>
      </c>
      <c r="Q132" s="13">
        <f>IF(K132="","",IF(N132&lt;=0,"",DATE(YEAR(H132),MONTH(H132)+MIN(G132-1,INT((M132+0.005)/L132)),MIN(DAY(H132),28))))</f>
        <v/>
      </c>
      <c r="R132" s="20">
        <f>IF(K132="","",IF(P132&gt;0,MAX(0,'الإعدادات'!$B$4-Q132),""))</f>
        <v/>
      </c>
      <c r="S132" s="6">
        <f>IF(K132="","",IF(N132&lt;=0,"مسدد بالكامل",IF(P132&gt;0,IF(R132&gt;0,"متأخر","مستحق اليوم"),"منتظم")))</f>
        <v/>
      </c>
      <c r="T132" s="20">
        <f>IF(OR(S132="متأخر",S132="مستحق اليوم"),COUNTIF($R$6:$R$205,"&gt;"&amp;R132)+COUNTIF($R$6:R132,R132&amp;""),"")</f>
        <v/>
      </c>
    </row>
    <row r="133">
      <c r="A133" s="5" t="n"/>
      <c r="B133" s="5" t="n"/>
      <c r="C133" s="15" t="n"/>
      <c r="D133" s="5" t="n"/>
      <c r="E133" s="16" t="n"/>
      <c r="F133" s="16" t="n"/>
      <c r="G133" s="17" t="n"/>
      <c r="H133" s="18" t="n"/>
      <c r="I133" s="5" t="n"/>
      <c r="J133" s="5" t="n"/>
      <c r="K133" s="19">
        <f>IF(AND(A133&amp;""&lt;&gt;"",ISNUMBER(E133),ISNUMBER(G133),G133&gt;0,ISNUMBER(H133)),ROUND(E133-IF(ISNUMBER(F133),F133,0),2),"")</f>
        <v/>
      </c>
      <c r="L133" s="19">
        <f>IF(K133="","",ROUND(K133/G133,2))</f>
        <v/>
      </c>
      <c r="M133" s="19">
        <f>IF(K133="","",ROUND(SUMIFS('الدفعات'!$C$6:$C$2005,'الدفعات'!$B$6:$B$2005,A133&amp;""),2))</f>
        <v/>
      </c>
      <c r="N133" s="19">
        <f>IF(K133="","",ROUND(K133-M133,2))</f>
        <v/>
      </c>
      <c r="O133" s="20">
        <f>IF(K133="","",MAX(0,MIN(G133,(YEAR('الإعدادات'!$B$4)-YEAR(H133))*12+MONTH('الإعدادات'!$B$4)-MONTH(H133)+IF(DAY('الإعدادات'!$B$4)&gt;=MIN(DAY(H133),28),1,0))))</f>
        <v/>
      </c>
      <c r="P133" s="19">
        <f>IF(K133="","",IF(N133&lt;=0,0,MAX(0,ROUND(IF(O133&gt;=G133,K133,O133*L133)-M133,2))))</f>
        <v/>
      </c>
      <c r="Q133" s="13">
        <f>IF(K133="","",IF(N133&lt;=0,"",DATE(YEAR(H133),MONTH(H133)+MIN(G133-1,INT((M133+0.005)/L133)),MIN(DAY(H133),28))))</f>
        <v/>
      </c>
      <c r="R133" s="20">
        <f>IF(K133="","",IF(P133&gt;0,MAX(0,'الإعدادات'!$B$4-Q133),""))</f>
        <v/>
      </c>
      <c r="S133" s="6">
        <f>IF(K133="","",IF(N133&lt;=0,"مسدد بالكامل",IF(P133&gt;0,IF(R133&gt;0,"متأخر","مستحق اليوم"),"منتظم")))</f>
        <v/>
      </c>
      <c r="T133" s="20">
        <f>IF(OR(S133="متأخر",S133="مستحق اليوم"),COUNTIF($R$6:$R$205,"&gt;"&amp;R133)+COUNTIF($R$6:R133,R133&amp;""),"")</f>
        <v/>
      </c>
    </row>
    <row r="134">
      <c r="A134" s="5" t="n"/>
      <c r="B134" s="5" t="n"/>
      <c r="C134" s="15" t="n"/>
      <c r="D134" s="5" t="n"/>
      <c r="E134" s="16" t="n"/>
      <c r="F134" s="16" t="n"/>
      <c r="G134" s="17" t="n"/>
      <c r="H134" s="18" t="n"/>
      <c r="I134" s="5" t="n"/>
      <c r="J134" s="5" t="n"/>
      <c r="K134" s="19">
        <f>IF(AND(A134&amp;""&lt;&gt;"",ISNUMBER(E134),ISNUMBER(G134),G134&gt;0,ISNUMBER(H134)),ROUND(E134-IF(ISNUMBER(F134),F134,0),2),"")</f>
        <v/>
      </c>
      <c r="L134" s="19">
        <f>IF(K134="","",ROUND(K134/G134,2))</f>
        <v/>
      </c>
      <c r="M134" s="19">
        <f>IF(K134="","",ROUND(SUMIFS('الدفعات'!$C$6:$C$2005,'الدفعات'!$B$6:$B$2005,A134&amp;""),2))</f>
        <v/>
      </c>
      <c r="N134" s="19">
        <f>IF(K134="","",ROUND(K134-M134,2))</f>
        <v/>
      </c>
      <c r="O134" s="20">
        <f>IF(K134="","",MAX(0,MIN(G134,(YEAR('الإعدادات'!$B$4)-YEAR(H134))*12+MONTH('الإعدادات'!$B$4)-MONTH(H134)+IF(DAY('الإعدادات'!$B$4)&gt;=MIN(DAY(H134),28),1,0))))</f>
        <v/>
      </c>
      <c r="P134" s="19">
        <f>IF(K134="","",IF(N134&lt;=0,0,MAX(0,ROUND(IF(O134&gt;=G134,K134,O134*L134)-M134,2))))</f>
        <v/>
      </c>
      <c r="Q134" s="13">
        <f>IF(K134="","",IF(N134&lt;=0,"",DATE(YEAR(H134),MONTH(H134)+MIN(G134-1,INT((M134+0.005)/L134)),MIN(DAY(H134),28))))</f>
        <v/>
      </c>
      <c r="R134" s="20">
        <f>IF(K134="","",IF(P134&gt;0,MAX(0,'الإعدادات'!$B$4-Q134),""))</f>
        <v/>
      </c>
      <c r="S134" s="6">
        <f>IF(K134="","",IF(N134&lt;=0,"مسدد بالكامل",IF(P134&gt;0,IF(R134&gt;0,"متأخر","مستحق اليوم"),"منتظم")))</f>
        <v/>
      </c>
      <c r="T134" s="20">
        <f>IF(OR(S134="متأخر",S134="مستحق اليوم"),COUNTIF($R$6:$R$205,"&gt;"&amp;R134)+COUNTIF($R$6:R134,R134&amp;""),"")</f>
        <v/>
      </c>
    </row>
    <row r="135">
      <c r="A135" s="5" t="n"/>
      <c r="B135" s="5" t="n"/>
      <c r="C135" s="15" t="n"/>
      <c r="D135" s="5" t="n"/>
      <c r="E135" s="16" t="n"/>
      <c r="F135" s="16" t="n"/>
      <c r="G135" s="17" t="n"/>
      <c r="H135" s="18" t="n"/>
      <c r="I135" s="5" t="n"/>
      <c r="J135" s="5" t="n"/>
      <c r="K135" s="19">
        <f>IF(AND(A135&amp;""&lt;&gt;"",ISNUMBER(E135),ISNUMBER(G135),G135&gt;0,ISNUMBER(H135)),ROUND(E135-IF(ISNUMBER(F135),F135,0),2),"")</f>
        <v/>
      </c>
      <c r="L135" s="19">
        <f>IF(K135="","",ROUND(K135/G135,2))</f>
        <v/>
      </c>
      <c r="M135" s="19">
        <f>IF(K135="","",ROUND(SUMIFS('الدفعات'!$C$6:$C$2005,'الدفعات'!$B$6:$B$2005,A135&amp;""),2))</f>
        <v/>
      </c>
      <c r="N135" s="19">
        <f>IF(K135="","",ROUND(K135-M135,2))</f>
        <v/>
      </c>
      <c r="O135" s="20">
        <f>IF(K135="","",MAX(0,MIN(G135,(YEAR('الإعدادات'!$B$4)-YEAR(H135))*12+MONTH('الإعدادات'!$B$4)-MONTH(H135)+IF(DAY('الإعدادات'!$B$4)&gt;=MIN(DAY(H135),28),1,0))))</f>
        <v/>
      </c>
      <c r="P135" s="19">
        <f>IF(K135="","",IF(N135&lt;=0,0,MAX(0,ROUND(IF(O135&gt;=G135,K135,O135*L135)-M135,2))))</f>
        <v/>
      </c>
      <c r="Q135" s="13">
        <f>IF(K135="","",IF(N135&lt;=0,"",DATE(YEAR(H135),MONTH(H135)+MIN(G135-1,INT((M135+0.005)/L135)),MIN(DAY(H135),28))))</f>
        <v/>
      </c>
      <c r="R135" s="20">
        <f>IF(K135="","",IF(P135&gt;0,MAX(0,'الإعدادات'!$B$4-Q135),""))</f>
        <v/>
      </c>
      <c r="S135" s="6">
        <f>IF(K135="","",IF(N135&lt;=0,"مسدد بالكامل",IF(P135&gt;0,IF(R135&gt;0,"متأخر","مستحق اليوم"),"منتظم")))</f>
        <v/>
      </c>
      <c r="T135" s="20">
        <f>IF(OR(S135="متأخر",S135="مستحق اليوم"),COUNTIF($R$6:$R$205,"&gt;"&amp;R135)+COUNTIF($R$6:R135,R135&amp;""),"")</f>
        <v/>
      </c>
    </row>
    <row r="136">
      <c r="A136" s="5" t="n"/>
      <c r="B136" s="5" t="n"/>
      <c r="C136" s="15" t="n"/>
      <c r="D136" s="5" t="n"/>
      <c r="E136" s="16" t="n"/>
      <c r="F136" s="16" t="n"/>
      <c r="G136" s="17" t="n"/>
      <c r="H136" s="18" t="n"/>
      <c r="I136" s="5" t="n"/>
      <c r="J136" s="5" t="n"/>
      <c r="K136" s="19">
        <f>IF(AND(A136&amp;""&lt;&gt;"",ISNUMBER(E136),ISNUMBER(G136),G136&gt;0,ISNUMBER(H136)),ROUND(E136-IF(ISNUMBER(F136),F136,0),2),"")</f>
        <v/>
      </c>
      <c r="L136" s="19">
        <f>IF(K136="","",ROUND(K136/G136,2))</f>
        <v/>
      </c>
      <c r="M136" s="19">
        <f>IF(K136="","",ROUND(SUMIFS('الدفعات'!$C$6:$C$2005,'الدفعات'!$B$6:$B$2005,A136&amp;""),2))</f>
        <v/>
      </c>
      <c r="N136" s="19">
        <f>IF(K136="","",ROUND(K136-M136,2))</f>
        <v/>
      </c>
      <c r="O136" s="20">
        <f>IF(K136="","",MAX(0,MIN(G136,(YEAR('الإعدادات'!$B$4)-YEAR(H136))*12+MONTH('الإعدادات'!$B$4)-MONTH(H136)+IF(DAY('الإعدادات'!$B$4)&gt;=MIN(DAY(H136),28),1,0))))</f>
        <v/>
      </c>
      <c r="P136" s="19">
        <f>IF(K136="","",IF(N136&lt;=0,0,MAX(0,ROUND(IF(O136&gt;=G136,K136,O136*L136)-M136,2))))</f>
        <v/>
      </c>
      <c r="Q136" s="13">
        <f>IF(K136="","",IF(N136&lt;=0,"",DATE(YEAR(H136),MONTH(H136)+MIN(G136-1,INT((M136+0.005)/L136)),MIN(DAY(H136),28))))</f>
        <v/>
      </c>
      <c r="R136" s="20">
        <f>IF(K136="","",IF(P136&gt;0,MAX(0,'الإعدادات'!$B$4-Q136),""))</f>
        <v/>
      </c>
      <c r="S136" s="6">
        <f>IF(K136="","",IF(N136&lt;=0,"مسدد بالكامل",IF(P136&gt;0,IF(R136&gt;0,"متأخر","مستحق اليوم"),"منتظم")))</f>
        <v/>
      </c>
      <c r="T136" s="20">
        <f>IF(OR(S136="متأخر",S136="مستحق اليوم"),COUNTIF($R$6:$R$205,"&gt;"&amp;R136)+COUNTIF($R$6:R136,R136&amp;""),"")</f>
        <v/>
      </c>
    </row>
    <row r="137">
      <c r="A137" s="5" t="n"/>
      <c r="B137" s="5" t="n"/>
      <c r="C137" s="15" t="n"/>
      <c r="D137" s="5" t="n"/>
      <c r="E137" s="16" t="n"/>
      <c r="F137" s="16" t="n"/>
      <c r="G137" s="17" t="n"/>
      <c r="H137" s="18" t="n"/>
      <c r="I137" s="5" t="n"/>
      <c r="J137" s="5" t="n"/>
      <c r="K137" s="19">
        <f>IF(AND(A137&amp;""&lt;&gt;"",ISNUMBER(E137),ISNUMBER(G137),G137&gt;0,ISNUMBER(H137)),ROUND(E137-IF(ISNUMBER(F137),F137,0),2),"")</f>
        <v/>
      </c>
      <c r="L137" s="19">
        <f>IF(K137="","",ROUND(K137/G137,2))</f>
        <v/>
      </c>
      <c r="M137" s="19">
        <f>IF(K137="","",ROUND(SUMIFS('الدفعات'!$C$6:$C$2005,'الدفعات'!$B$6:$B$2005,A137&amp;""),2))</f>
        <v/>
      </c>
      <c r="N137" s="19">
        <f>IF(K137="","",ROUND(K137-M137,2))</f>
        <v/>
      </c>
      <c r="O137" s="20">
        <f>IF(K137="","",MAX(0,MIN(G137,(YEAR('الإعدادات'!$B$4)-YEAR(H137))*12+MONTH('الإعدادات'!$B$4)-MONTH(H137)+IF(DAY('الإعدادات'!$B$4)&gt;=MIN(DAY(H137),28),1,0))))</f>
        <v/>
      </c>
      <c r="P137" s="19">
        <f>IF(K137="","",IF(N137&lt;=0,0,MAX(0,ROUND(IF(O137&gt;=G137,K137,O137*L137)-M137,2))))</f>
        <v/>
      </c>
      <c r="Q137" s="13">
        <f>IF(K137="","",IF(N137&lt;=0,"",DATE(YEAR(H137),MONTH(H137)+MIN(G137-1,INT((M137+0.005)/L137)),MIN(DAY(H137),28))))</f>
        <v/>
      </c>
      <c r="R137" s="20">
        <f>IF(K137="","",IF(P137&gt;0,MAX(0,'الإعدادات'!$B$4-Q137),""))</f>
        <v/>
      </c>
      <c r="S137" s="6">
        <f>IF(K137="","",IF(N137&lt;=0,"مسدد بالكامل",IF(P137&gt;0,IF(R137&gt;0,"متأخر","مستحق اليوم"),"منتظم")))</f>
        <v/>
      </c>
      <c r="T137" s="20">
        <f>IF(OR(S137="متأخر",S137="مستحق اليوم"),COUNTIF($R$6:$R$205,"&gt;"&amp;R137)+COUNTIF($R$6:R137,R137&amp;""),"")</f>
        <v/>
      </c>
    </row>
    <row r="138">
      <c r="A138" s="5" t="n"/>
      <c r="B138" s="5" t="n"/>
      <c r="C138" s="15" t="n"/>
      <c r="D138" s="5" t="n"/>
      <c r="E138" s="16" t="n"/>
      <c r="F138" s="16" t="n"/>
      <c r="G138" s="17" t="n"/>
      <c r="H138" s="18" t="n"/>
      <c r="I138" s="5" t="n"/>
      <c r="J138" s="5" t="n"/>
      <c r="K138" s="19">
        <f>IF(AND(A138&amp;""&lt;&gt;"",ISNUMBER(E138),ISNUMBER(G138),G138&gt;0,ISNUMBER(H138)),ROUND(E138-IF(ISNUMBER(F138),F138,0),2),"")</f>
        <v/>
      </c>
      <c r="L138" s="19">
        <f>IF(K138="","",ROUND(K138/G138,2))</f>
        <v/>
      </c>
      <c r="M138" s="19">
        <f>IF(K138="","",ROUND(SUMIFS('الدفعات'!$C$6:$C$2005,'الدفعات'!$B$6:$B$2005,A138&amp;""),2))</f>
        <v/>
      </c>
      <c r="N138" s="19">
        <f>IF(K138="","",ROUND(K138-M138,2))</f>
        <v/>
      </c>
      <c r="O138" s="20">
        <f>IF(K138="","",MAX(0,MIN(G138,(YEAR('الإعدادات'!$B$4)-YEAR(H138))*12+MONTH('الإعدادات'!$B$4)-MONTH(H138)+IF(DAY('الإعدادات'!$B$4)&gt;=MIN(DAY(H138),28),1,0))))</f>
        <v/>
      </c>
      <c r="P138" s="19">
        <f>IF(K138="","",IF(N138&lt;=0,0,MAX(0,ROUND(IF(O138&gt;=G138,K138,O138*L138)-M138,2))))</f>
        <v/>
      </c>
      <c r="Q138" s="13">
        <f>IF(K138="","",IF(N138&lt;=0,"",DATE(YEAR(H138),MONTH(H138)+MIN(G138-1,INT((M138+0.005)/L138)),MIN(DAY(H138),28))))</f>
        <v/>
      </c>
      <c r="R138" s="20">
        <f>IF(K138="","",IF(P138&gt;0,MAX(0,'الإعدادات'!$B$4-Q138),""))</f>
        <v/>
      </c>
      <c r="S138" s="6">
        <f>IF(K138="","",IF(N138&lt;=0,"مسدد بالكامل",IF(P138&gt;0,IF(R138&gt;0,"متأخر","مستحق اليوم"),"منتظم")))</f>
        <v/>
      </c>
      <c r="T138" s="20">
        <f>IF(OR(S138="متأخر",S138="مستحق اليوم"),COUNTIF($R$6:$R$205,"&gt;"&amp;R138)+COUNTIF($R$6:R138,R138&amp;""),"")</f>
        <v/>
      </c>
    </row>
    <row r="139">
      <c r="A139" s="5" t="n"/>
      <c r="B139" s="5" t="n"/>
      <c r="C139" s="15" t="n"/>
      <c r="D139" s="5" t="n"/>
      <c r="E139" s="16" t="n"/>
      <c r="F139" s="16" t="n"/>
      <c r="G139" s="17" t="n"/>
      <c r="H139" s="18" t="n"/>
      <c r="I139" s="5" t="n"/>
      <c r="J139" s="5" t="n"/>
      <c r="K139" s="19">
        <f>IF(AND(A139&amp;""&lt;&gt;"",ISNUMBER(E139),ISNUMBER(G139),G139&gt;0,ISNUMBER(H139)),ROUND(E139-IF(ISNUMBER(F139),F139,0),2),"")</f>
        <v/>
      </c>
      <c r="L139" s="19">
        <f>IF(K139="","",ROUND(K139/G139,2))</f>
        <v/>
      </c>
      <c r="M139" s="19">
        <f>IF(K139="","",ROUND(SUMIFS('الدفعات'!$C$6:$C$2005,'الدفعات'!$B$6:$B$2005,A139&amp;""),2))</f>
        <v/>
      </c>
      <c r="N139" s="19">
        <f>IF(K139="","",ROUND(K139-M139,2))</f>
        <v/>
      </c>
      <c r="O139" s="20">
        <f>IF(K139="","",MAX(0,MIN(G139,(YEAR('الإعدادات'!$B$4)-YEAR(H139))*12+MONTH('الإعدادات'!$B$4)-MONTH(H139)+IF(DAY('الإعدادات'!$B$4)&gt;=MIN(DAY(H139),28),1,0))))</f>
        <v/>
      </c>
      <c r="P139" s="19">
        <f>IF(K139="","",IF(N139&lt;=0,0,MAX(0,ROUND(IF(O139&gt;=G139,K139,O139*L139)-M139,2))))</f>
        <v/>
      </c>
      <c r="Q139" s="13">
        <f>IF(K139="","",IF(N139&lt;=0,"",DATE(YEAR(H139),MONTH(H139)+MIN(G139-1,INT((M139+0.005)/L139)),MIN(DAY(H139),28))))</f>
        <v/>
      </c>
      <c r="R139" s="20">
        <f>IF(K139="","",IF(P139&gt;0,MAX(0,'الإعدادات'!$B$4-Q139),""))</f>
        <v/>
      </c>
      <c r="S139" s="6">
        <f>IF(K139="","",IF(N139&lt;=0,"مسدد بالكامل",IF(P139&gt;0,IF(R139&gt;0,"متأخر","مستحق اليوم"),"منتظم")))</f>
        <v/>
      </c>
      <c r="T139" s="20">
        <f>IF(OR(S139="متأخر",S139="مستحق اليوم"),COUNTIF($R$6:$R$205,"&gt;"&amp;R139)+COUNTIF($R$6:R139,R139&amp;""),"")</f>
        <v/>
      </c>
    </row>
    <row r="140">
      <c r="A140" s="5" t="n"/>
      <c r="B140" s="5" t="n"/>
      <c r="C140" s="15" t="n"/>
      <c r="D140" s="5" t="n"/>
      <c r="E140" s="16" t="n"/>
      <c r="F140" s="16" t="n"/>
      <c r="G140" s="17" t="n"/>
      <c r="H140" s="18" t="n"/>
      <c r="I140" s="5" t="n"/>
      <c r="J140" s="5" t="n"/>
      <c r="K140" s="19">
        <f>IF(AND(A140&amp;""&lt;&gt;"",ISNUMBER(E140),ISNUMBER(G140),G140&gt;0,ISNUMBER(H140)),ROUND(E140-IF(ISNUMBER(F140),F140,0),2),"")</f>
        <v/>
      </c>
      <c r="L140" s="19">
        <f>IF(K140="","",ROUND(K140/G140,2))</f>
        <v/>
      </c>
      <c r="M140" s="19">
        <f>IF(K140="","",ROUND(SUMIFS('الدفعات'!$C$6:$C$2005,'الدفعات'!$B$6:$B$2005,A140&amp;""),2))</f>
        <v/>
      </c>
      <c r="N140" s="19">
        <f>IF(K140="","",ROUND(K140-M140,2))</f>
        <v/>
      </c>
      <c r="O140" s="20">
        <f>IF(K140="","",MAX(0,MIN(G140,(YEAR('الإعدادات'!$B$4)-YEAR(H140))*12+MONTH('الإعدادات'!$B$4)-MONTH(H140)+IF(DAY('الإعدادات'!$B$4)&gt;=MIN(DAY(H140),28),1,0))))</f>
        <v/>
      </c>
      <c r="P140" s="19">
        <f>IF(K140="","",IF(N140&lt;=0,0,MAX(0,ROUND(IF(O140&gt;=G140,K140,O140*L140)-M140,2))))</f>
        <v/>
      </c>
      <c r="Q140" s="13">
        <f>IF(K140="","",IF(N140&lt;=0,"",DATE(YEAR(H140),MONTH(H140)+MIN(G140-1,INT((M140+0.005)/L140)),MIN(DAY(H140),28))))</f>
        <v/>
      </c>
      <c r="R140" s="20">
        <f>IF(K140="","",IF(P140&gt;0,MAX(0,'الإعدادات'!$B$4-Q140),""))</f>
        <v/>
      </c>
      <c r="S140" s="6">
        <f>IF(K140="","",IF(N140&lt;=0,"مسدد بالكامل",IF(P140&gt;0,IF(R140&gt;0,"متأخر","مستحق اليوم"),"منتظم")))</f>
        <v/>
      </c>
      <c r="T140" s="20">
        <f>IF(OR(S140="متأخر",S140="مستحق اليوم"),COUNTIF($R$6:$R$205,"&gt;"&amp;R140)+COUNTIF($R$6:R140,R140&amp;""),"")</f>
        <v/>
      </c>
    </row>
    <row r="141">
      <c r="A141" s="5" t="n"/>
      <c r="B141" s="5" t="n"/>
      <c r="C141" s="15" t="n"/>
      <c r="D141" s="5" t="n"/>
      <c r="E141" s="16" t="n"/>
      <c r="F141" s="16" t="n"/>
      <c r="G141" s="17" t="n"/>
      <c r="H141" s="18" t="n"/>
      <c r="I141" s="5" t="n"/>
      <c r="J141" s="5" t="n"/>
      <c r="K141" s="19">
        <f>IF(AND(A141&amp;""&lt;&gt;"",ISNUMBER(E141),ISNUMBER(G141),G141&gt;0,ISNUMBER(H141)),ROUND(E141-IF(ISNUMBER(F141),F141,0),2),"")</f>
        <v/>
      </c>
      <c r="L141" s="19">
        <f>IF(K141="","",ROUND(K141/G141,2))</f>
        <v/>
      </c>
      <c r="M141" s="19">
        <f>IF(K141="","",ROUND(SUMIFS('الدفعات'!$C$6:$C$2005,'الدفعات'!$B$6:$B$2005,A141&amp;""),2))</f>
        <v/>
      </c>
      <c r="N141" s="19">
        <f>IF(K141="","",ROUND(K141-M141,2))</f>
        <v/>
      </c>
      <c r="O141" s="20">
        <f>IF(K141="","",MAX(0,MIN(G141,(YEAR('الإعدادات'!$B$4)-YEAR(H141))*12+MONTH('الإعدادات'!$B$4)-MONTH(H141)+IF(DAY('الإعدادات'!$B$4)&gt;=MIN(DAY(H141),28),1,0))))</f>
        <v/>
      </c>
      <c r="P141" s="19">
        <f>IF(K141="","",IF(N141&lt;=0,0,MAX(0,ROUND(IF(O141&gt;=G141,K141,O141*L141)-M141,2))))</f>
        <v/>
      </c>
      <c r="Q141" s="13">
        <f>IF(K141="","",IF(N141&lt;=0,"",DATE(YEAR(H141),MONTH(H141)+MIN(G141-1,INT((M141+0.005)/L141)),MIN(DAY(H141),28))))</f>
        <v/>
      </c>
      <c r="R141" s="20">
        <f>IF(K141="","",IF(P141&gt;0,MAX(0,'الإعدادات'!$B$4-Q141),""))</f>
        <v/>
      </c>
      <c r="S141" s="6">
        <f>IF(K141="","",IF(N141&lt;=0,"مسدد بالكامل",IF(P141&gt;0,IF(R141&gt;0,"متأخر","مستحق اليوم"),"منتظم")))</f>
        <v/>
      </c>
      <c r="T141" s="20">
        <f>IF(OR(S141="متأخر",S141="مستحق اليوم"),COUNTIF($R$6:$R$205,"&gt;"&amp;R141)+COUNTIF($R$6:R141,R141&amp;""),"")</f>
        <v/>
      </c>
    </row>
    <row r="142">
      <c r="A142" s="5" t="n"/>
      <c r="B142" s="5" t="n"/>
      <c r="C142" s="15" t="n"/>
      <c r="D142" s="5" t="n"/>
      <c r="E142" s="16" t="n"/>
      <c r="F142" s="16" t="n"/>
      <c r="G142" s="17" t="n"/>
      <c r="H142" s="18" t="n"/>
      <c r="I142" s="5" t="n"/>
      <c r="J142" s="5" t="n"/>
      <c r="K142" s="19">
        <f>IF(AND(A142&amp;""&lt;&gt;"",ISNUMBER(E142),ISNUMBER(G142),G142&gt;0,ISNUMBER(H142)),ROUND(E142-IF(ISNUMBER(F142),F142,0),2),"")</f>
        <v/>
      </c>
      <c r="L142" s="19">
        <f>IF(K142="","",ROUND(K142/G142,2))</f>
        <v/>
      </c>
      <c r="M142" s="19">
        <f>IF(K142="","",ROUND(SUMIFS('الدفعات'!$C$6:$C$2005,'الدفعات'!$B$6:$B$2005,A142&amp;""),2))</f>
        <v/>
      </c>
      <c r="N142" s="19">
        <f>IF(K142="","",ROUND(K142-M142,2))</f>
        <v/>
      </c>
      <c r="O142" s="20">
        <f>IF(K142="","",MAX(0,MIN(G142,(YEAR('الإعدادات'!$B$4)-YEAR(H142))*12+MONTH('الإعدادات'!$B$4)-MONTH(H142)+IF(DAY('الإعدادات'!$B$4)&gt;=MIN(DAY(H142),28),1,0))))</f>
        <v/>
      </c>
      <c r="P142" s="19">
        <f>IF(K142="","",IF(N142&lt;=0,0,MAX(0,ROUND(IF(O142&gt;=G142,K142,O142*L142)-M142,2))))</f>
        <v/>
      </c>
      <c r="Q142" s="13">
        <f>IF(K142="","",IF(N142&lt;=0,"",DATE(YEAR(H142),MONTH(H142)+MIN(G142-1,INT((M142+0.005)/L142)),MIN(DAY(H142),28))))</f>
        <v/>
      </c>
      <c r="R142" s="20">
        <f>IF(K142="","",IF(P142&gt;0,MAX(0,'الإعدادات'!$B$4-Q142),""))</f>
        <v/>
      </c>
      <c r="S142" s="6">
        <f>IF(K142="","",IF(N142&lt;=0,"مسدد بالكامل",IF(P142&gt;0,IF(R142&gt;0,"متأخر","مستحق اليوم"),"منتظم")))</f>
        <v/>
      </c>
      <c r="T142" s="20">
        <f>IF(OR(S142="متأخر",S142="مستحق اليوم"),COUNTIF($R$6:$R$205,"&gt;"&amp;R142)+COUNTIF($R$6:R142,R142&amp;""),"")</f>
        <v/>
      </c>
    </row>
    <row r="143">
      <c r="A143" s="5" t="n"/>
      <c r="B143" s="5" t="n"/>
      <c r="C143" s="15" t="n"/>
      <c r="D143" s="5" t="n"/>
      <c r="E143" s="16" t="n"/>
      <c r="F143" s="16" t="n"/>
      <c r="G143" s="17" t="n"/>
      <c r="H143" s="18" t="n"/>
      <c r="I143" s="5" t="n"/>
      <c r="J143" s="5" t="n"/>
      <c r="K143" s="19">
        <f>IF(AND(A143&amp;""&lt;&gt;"",ISNUMBER(E143),ISNUMBER(G143),G143&gt;0,ISNUMBER(H143)),ROUND(E143-IF(ISNUMBER(F143),F143,0),2),"")</f>
        <v/>
      </c>
      <c r="L143" s="19">
        <f>IF(K143="","",ROUND(K143/G143,2))</f>
        <v/>
      </c>
      <c r="M143" s="19">
        <f>IF(K143="","",ROUND(SUMIFS('الدفعات'!$C$6:$C$2005,'الدفعات'!$B$6:$B$2005,A143&amp;""),2))</f>
        <v/>
      </c>
      <c r="N143" s="19">
        <f>IF(K143="","",ROUND(K143-M143,2))</f>
        <v/>
      </c>
      <c r="O143" s="20">
        <f>IF(K143="","",MAX(0,MIN(G143,(YEAR('الإعدادات'!$B$4)-YEAR(H143))*12+MONTH('الإعدادات'!$B$4)-MONTH(H143)+IF(DAY('الإعدادات'!$B$4)&gt;=MIN(DAY(H143),28),1,0))))</f>
        <v/>
      </c>
      <c r="P143" s="19">
        <f>IF(K143="","",IF(N143&lt;=0,0,MAX(0,ROUND(IF(O143&gt;=G143,K143,O143*L143)-M143,2))))</f>
        <v/>
      </c>
      <c r="Q143" s="13">
        <f>IF(K143="","",IF(N143&lt;=0,"",DATE(YEAR(H143),MONTH(H143)+MIN(G143-1,INT((M143+0.005)/L143)),MIN(DAY(H143),28))))</f>
        <v/>
      </c>
      <c r="R143" s="20">
        <f>IF(K143="","",IF(P143&gt;0,MAX(0,'الإعدادات'!$B$4-Q143),""))</f>
        <v/>
      </c>
      <c r="S143" s="6">
        <f>IF(K143="","",IF(N143&lt;=0,"مسدد بالكامل",IF(P143&gt;0,IF(R143&gt;0,"متأخر","مستحق اليوم"),"منتظم")))</f>
        <v/>
      </c>
      <c r="T143" s="20">
        <f>IF(OR(S143="متأخر",S143="مستحق اليوم"),COUNTIF($R$6:$R$205,"&gt;"&amp;R143)+COUNTIF($R$6:R143,R143&amp;""),"")</f>
        <v/>
      </c>
    </row>
    <row r="144">
      <c r="A144" s="5" t="n"/>
      <c r="B144" s="5" t="n"/>
      <c r="C144" s="15" t="n"/>
      <c r="D144" s="5" t="n"/>
      <c r="E144" s="16" t="n"/>
      <c r="F144" s="16" t="n"/>
      <c r="G144" s="17" t="n"/>
      <c r="H144" s="18" t="n"/>
      <c r="I144" s="5" t="n"/>
      <c r="J144" s="5" t="n"/>
      <c r="K144" s="19">
        <f>IF(AND(A144&amp;""&lt;&gt;"",ISNUMBER(E144),ISNUMBER(G144),G144&gt;0,ISNUMBER(H144)),ROUND(E144-IF(ISNUMBER(F144),F144,0),2),"")</f>
        <v/>
      </c>
      <c r="L144" s="19">
        <f>IF(K144="","",ROUND(K144/G144,2))</f>
        <v/>
      </c>
      <c r="M144" s="19">
        <f>IF(K144="","",ROUND(SUMIFS('الدفعات'!$C$6:$C$2005,'الدفعات'!$B$6:$B$2005,A144&amp;""),2))</f>
        <v/>
      </c>
      <c r="N144" s="19">
        <f>IF(K144="","",ROUND(K144-M144,2))</f>
        <v/>
      </c>
      <c r="O144" s="20">
        <f>IF(K144="","",MAX(0,MIN(G144,(YEAR('الإعدادات'!$B$4)-YEAR(H144))*12+MONTH('الإعدادات'!$B$4)-MONTH(H144)+IF(DAY('الإعدادات'!$B$4)&gt;=MIN(DAY(H144),28),1,0))))</f>
        <v/>
      </c>
      <c r="P144" s="19">
        <f>IF(K144="","",IF(N144&lt;=0,0,MAX(0,ROUND(IF(O144&gt;=G144,K144,O144*L144)-M144,2))))</f>
        <v/>
      </c>
      <c r="Q144" s="13">
        <f>IF(K144="","",IF(N144&lt;=0,"",DATE(YEAR(H144),MONTH(H144)+MIN(G144-1,INT((M144+0.005)/L144)),MIN(DAY(H144),28))))</f>
        <v/>
      </c>
      <c r="R144" s="20">
        <f>IF(K144="","",IF(P144&gt;0,MAX(0,'الإعدادات'!$B$4-Q144),""))</f>
        <v/>
      </c>
      <c r="S144" s="6">
        <f>IF(K144="","",IF(N144&lt;=0,"مسدد بالكامل",IF(P144&gt;0,IF(R144&gt;0,"متأخر","مستحق اليوم"),"منتظم")))</f>
        <v/>
      </c>
      <c r="T144" s="20">
        <f>IF(OR(S144="متأخر",S144="مستحق اليوم"),COUNTIF($R$6:$R$205,"&gt;"&amp;R144)+COUNTIF($R$6:R144,R144&amp;""),"")</f>
        <v/>
      </c>
    </row>
    <row r="145">
      <c r="A145" s="5" t="n"/>
      <c r="B145" s="5" t="n"/>
      <c r="C145" s="15" t="n"/>
      <c r="D145" s="5" t="n"/>
      <c r="E145" s="16" t="n"/>
      <c r="F145" s="16" t="n"/>
      <c r="G145" s="17" t="n"/>
      <c r="H145" s="18" t="n"/>
      <c r="I145" s="5" t="n"/>
      <c r="J145" s="5" t="n"/>
      <c r="K145" s="19">
        <f>IF(AND(A145&amp;""&lt;&gt;"",ISNUMBER(E145),ISNUMBER(G145),G145&gt;0,ISNUMBER(H145)),ROUND(E145-IF(ISNUMBER(F145),F145,0),2),"")</f>
        <v/>
      </c>
      <c r="L145" s="19">
        <f>IF(K145="","",ROUND(K145/G145,2))</f>
        <v/>
      </c>
      <c r="M145" s="19">
        <f>IF(K145="","",ROUND(SUMIFS('الدفعات'!$C$6:$C$2005,'الدفعات'!$B$6:$B$2005,A145&amp;""),2))</f>
        <v/>
      </c>
      <c r="N145" s="19">
        <f>IF(K145="","",ROUND(K145-M145,2))</f>
        <v/>
      </c>
      <c r="O145" s="20">
        <f>IF(K145="","",MAX(0,MIN(G145,(YEAR('الإعدادات'!$B$4)-YEAR(H145))*12+MONTH('الإعدادات'!$B$4)-MONTH(H145)+IF(DAY('الإعدادات'!$B$4)&gt;=MIN(DAY(H145),28),1,0))))</f>
        <v/>
      </c>
      <c r="P145" s="19">
        <f>IF(K145="","",IF(N145&lt;=0,0,MAX(0,ROUND(IF(O145&gt;=G145,K145,O145*L145)-M145,2))))</f>
        <v/>
      </c>
      <c r="Q145" s="13">
        <f>IF(K145="","",IF(N145&lt;=0,"",DATE(YEAR(H145),MONTH(H145)+MIN(G145-1,INT((M145+0.005)/L145)),MIN(DAY(H145),28))))</f>
        <v/>
      </c>
      <c r="R145" s="20">
        <f>IF(K145="","",IF(P145&gt;0,MAX(0,'الإعدادات'!$B$4-Q145),""))</f>
        <v/>
      </c>
      <c r="S145" s="6">
        <f>IF(K145="","",IF(N145&lt;=0,"مسدد بالكامل",IF(P145&gt;0,IF(R145&gt;0,"متأخر","مستحق اليوم"),"منتظم")))</f>
        <v/>
      </c>
      <c r="T145" s="20">
        <f>IF(OR(S145="متأخر",S145="مستحق اليوم"),COUNTIF($R$6:$R$205,"&gt;"&amp;R145)+COUNTIF($R$6:R145,R145&amp;""),"")</f>
        <v/>
      </c>
    </row>
    <row r="146">
      <c r="A146" s="5" t="n"/>
      <c r="B146" s="5" t="n"/>
      <c r="C146" s="15" t="n"/>
      <c r="D146" s="5" t="n"/>
      <c r="E146" s="16" t="n"/>
      <c r="F146" s="16" t="n"/>
      <c r="G146" s="17" t="n"/>
      <c r="H146" s="18" t="n"/>
      <c r="I146" s="5" t="n"/>
      <c r="J146" s="5" t="n"/>
      <c r="K146" s="19">
        <f>IF(AND(A146&amp;""&lt;&gt;"",ISNUMBER(E146),ISNUMBER(G146),G146&gt;0,ISNUMBER(H146)),ROUND(E146-IF(ISNUMBER(F146),F146,0),2),"")</f>
        <v/>
      </c>
      <c r="L146" s="19">
        <f>IF(K146="","",ROUND(K146/G146,2))</f>
        <v/>
      </c>
      <c r="M146" s="19">
        <f>IF(K146="","",ROUND(SUMIFS('الدفعات'!$C$6:$C$2005,'الدفعات'!$B$6:$B$2005,A146&amp;""),2))</f>
        <v/>
      </c>
      <c r="N146" s="19">
        <f>IF(K146="","",ROUND(K146-M146,2))</f>
        <v/>
      </c>
      <c r="O146" s="20">
        <f>IF(K146="","",MAX(0,MIN(G146,(YEAR('الإعدادات'!$B$4)-YEAR(H146))*12+MONTH('الإعدادات'!$B$4)-MONTH(H146)+IF(DAY('الإعدادات'!$B$4)&gt;=MIN(DAY(H146),28),1,0))))</f>
        <v/>
      </c>
      <c r="P146" s="19">
        <f>IF(K146="","",IF(N146&lt;=0,0,MAX(0,ROUND(IF(O146&gt;=G146,K146,O146*L146)-M146,2))))</f>
        <v/>
      </c>
      <c r="Q146" s="13">
        <f>IF(K146="","",IF(N146&lt;=0,"",DATE(YEAR(H146),MONTH(H146)+MIN(G146-1,INT((M146+0.005)/L146)),MIN(DAY(H146),28))))</f>
        <v/>
      </c>
      <c r="R146" s="20">
        <f>IF(K146="","",IF(P146&gt;0,MAX(0,'الإعدادات'!$B$4-Q146),""))</f>
        <v/>
      </c>
      <c r="S146" s="6">
        <f>IF(K146="","",IF(N146&lt;=0,"مسدد بالكامل",IF(P146&gt;0,IF(R146&gt;0,"متأخر","مستحق اليوم"),"منتظم")))</f>
        <v/>
      </c>
      <c r="T146" s="20">
        <f>IF(OR(S146="متأخر",S146="مستحق اليوم"),COUNTIF($R$6:$R$205,"&gt;"&amp;R146)+COUNTIF($R$6:R146,R146&amp;""),"")</f>
        <v/>
      </c>
    </row>
    <row r="147">
      <c r="A147" s="5" t="n"/>
      <c r="B147" s="5" t="n"/>
      <c r="C147" s="15" t="n"/>
      <c r="D147" s="5" t="n"/>
      <c r="E147" s="16" t="n"/>
      <c r="F147" s="16" t="n"/>
      <c r="G147" s="17" t="n"/>
      <c r="H147" s="18" t="n"/>
      <c r="I147" s="5" t="n"/>
      <c r="J147" s="5" t="n"/>
      <c r="K147" s="19">
        <f>IF(AND(A147&amp;""&lt;&gt;"",ISNUMBER(E147),ISNUMBER(G147),G147&gt;0,ISNUMBER(H147)),ROUND(E147-IF(ISNUMBER(F147),F147,0),2),"")</f>
        <v/>
      </c>
      <c r="L147" s="19">
        <f>IF(K147="","",ROUND(K147/G147,2))</f>
        <v/>
      </c>
      <c r="M147" s="19">
        <f>IF(K147="","",ROUND(SUMIFS('الدفعات'!$C$6:$C$2005,'الدفعات'!$B$6:$B$2005,A147&amp;""),2))</f>
        <v/>
      </c>
      <c r="N147" s="19">
        <f>IF(K147="","",ROUND(K147-M147,2))</f>
        <v/>
      </c>
      <c r="O147" s="20">
        <f>IF(K147="","",MAX(0,MIN(G147,(YEAR('الإعدادات'!$B$4)-YEAR(H147))*12+MONTH('الإعدادات'!$B$4)-MONTH(H147)+IF(DAY('الإعدادات'!$B$4)&gt;=MIN(DAY(H147),28),1,0))))</f>
        <v/>
      </c>
      <c r="P147" s="19">
        <f>IF(K147="","",IF(N147&lt;=0,0,MAX(0,ROUND(IF(O147&gt;=G147,K147,O147*L147)-M147,2))))</f>
        <v/>
      </c>
      <c r="Q147" s="13">
        <f>IF(K147="","",IF(N147&lt;=0,"",DATE(YEAR(H147),MONTH(H147)+MIN(G147-1,INT((M147+0.005)/L147)),MIN(DAY(H147),28))))</f>
        <v/>
      </c>
      <c r="R147" s="20">
        <f>IF(K147="","",IF(P147&gt;0,MAX(0,'الإعدادات'!$B$4-Q147),""))</f>
        <v/>
      </c>
      <c r="S147" s="6">
        <f>IF(K147="","",IF(N147&lt;=0,"مسدد بالكامل",IF(P147&gt;0,IF(R147&gt;0,"متأخر","مستحق اليوم"),"منتظم")))</f>
        <v/>
      </c>
      <c r="T147" s="20">
        <f>IF(OR(S147="متأخر",S147="مستحق اليوم"),COUNTIF($R$6:$R$205,"&gt;"&amp;R147)+COUNTIF($R$6:R147,R147&amp;""),"")</f>
        <v/>
      </c>
    </row>
    <row r="148">
      <c r="A148" s="5" t="n"/>
      <c r="B148" s="5" t="n"/>
      <c r="C148" s="15" t="n"/>
      <c r="D148" s="5" t="n"/>
      <c r="E148" s="16" t="n"/>
      <c r="F148" s="16" t="n"/>
      <c r="G148" s="17" t="n"/>
      <c r="H148" s="18" t="n"/>
      <c r="I148" s="5" t="n"/>
      <c r="J148" s="5" t="n"/>
      <c r="K148" s="19">
        <f>IF(AND(A148&amp;""&lt;&gt;"",ISNUMBER(E148),ISNUMBER(G148),G148&gt;0,ISNUMBER(H148)),ROUND(E148-IF(ISNUMBER(F148),F148,0),2),"")</f>
        <v/>
      </c>
      <c r="L148" s="19">
        <f>IF(K148="","",ROUND(K148/G148,2))</f>
        <v/>
      </c>
      <c r="M148" s="19">
        <f>IF(K148="","",ROUND(SUMIFS('الدفعات'!$C$6:$C$2005,'الدفعات'!$B$6:$B$2005,A148&amp;""),2))</f>
        <v/>
      </c>
      <c r="N148" s="19">
        <f>IF(K148="","",ROUND(K148-M148,2))</f>
        <v/>
      </c>
      <c r="O148" s="20">
        <f>IF(K148="","",MAX(0,MIN(G148,(YEAR('الإعدادات'!$B$4)-YEAR(H148))*12+MONTH('الإعدادات'!$B$4)-MONTH(H148)+IF(DAY('الإعدادات'!$B$4)&gt;=MIN(DAY(H148),28),1,0))))</f>
        <v/>
      </c>
      <c r="P148" s="19">
        <f>IF(K148="","",IF(N148&lt;=0,0,MAX(0,ROUND(IF(O148&gt;=G148,K148,O148*L148)-M148,2))))</f>
        <v/>
      </c>
      <c r="Q148" s="13">
        <f>IF(K148="","",IF(N148&lt;=0,"",DATE(YEAR(H148),MONTH(H148)+MIN(G148-1,INT((M148+0.005)/L148)),MIN(DAY(H148),28))))</f>
        <v/>
      </c>
      <c r="R148" s="20">
        <f>IF(K148="","",IF(P148&gt;0,MAX(0,'الإعدادات'!$B$4-Q148),""))</f>
        <v/>
      </c>
      <c r="S148" s="6">
        <f>IF(K148="","",IF(N148&lt;=0,"مسدد بالكامل",IF(P148&gt;0,IF(R148&gt;0,"متأخر","مستحق اليوم"),"منتظم")))</f>
        <v/>
      </c>
      <c r="T148" s="20">
        <f>IF(OR(S148="متأخر",S148="مستحق اليوم"),COUNTIF($R$6:$R$205,"&gt;"&amp;R148)+COUNTIF($R$6:R148,R148&amp;""),"")</f>
        <v/>
      </c>
    </row>
    <row r="149">
      <c r="A149" s="5" t="n"/>
      <c r="B149" s="5" t="n"/>
      <c r="C149" s="15" t="n"/>
      <c r="D149" s="5" t="n"/>
      <c r="E149" s="16" t="n"/>
      <c r="F149" s="16" t="n"/>
      <c r="G149" s="17" t="n"/>
      <c r="H149" s="18" t="n"/>
      <c r="I149" s="5" t="n"/>
      <c r="J149" s="5" t="n"/>
      <c r="K149" s="19">
        <f>IF(AND(A149&amp;""&lt;&gt;"",ISNUMBER(E149),ISNUMBER(G149),G149&gt;0,ISNUMBER(H149)),ROUND(E149-IF(ISNUMBER(F149),F149,0),2),"")</f>
        <v/>
      </c>
      <c r="L149" s="19">
        <f>IF(K149="","",ROUND(K149/G149,2))</f>
        <v/>
      </c>
      <c r="M149" s="19">
        <f>IF(K149="","",ROUND(SUMIFS('الدفعات'!$C$6:$C$2005,'الدفعات'!$B$6:$B$2005,A149&amp;""),2))</f>
        <v/>
      </c>
      <c r="N149" s="19">
        <f>IF(K149="","",ROUND(K149-M149,2))</f>
        <v/>
      </c>
      <c r="O149" s="20">
        <f>IF(K149="","",MAX(0,MIN(G149,(YEAR('الإعدادات'!$B$4)-YEAR(H149))*12+MONTH('الإعدادات'!$B$4)-MONTH(H149)+IF(DAY('الإعدادات'!$B$4)&gt;=MIN(DAY(H149),28),1,0))))</f>
        <v/>
      </c>
      <c r="P149" s="19">
        <f>IF(K149="","",IF(N149&lt;=0,0,MAX(0,ROUND(IF(O149&gt;=G149,K149,O149*L149)-M149,2))))</f>
        <v/>
      </c>
      <c r="Q149" s="13">
        <f>IF(K149="","",IF(N149&lt;=0,"",DATE(YEAR(H149),MONTH(H149)+MIN(G149-1,INT((M149+0.005)/L149)),MIN(DAY(H149),28))))</f>
        <v/>
      </c>
      <c r="R149" s="20">
        <f>IF(K149="","",IF(P149&gt;0,MAX(0,'الإعدادات'!$B$4-Q149),""))</f>
        <v/>
      </c>
      <c r="S149" s="6">
        <f>IF(K149="","",IF(N149&lt;=0,"مسدد بالكامل",IF(P149&gt;0,IF(R149&gt;0,"متأخر","مستحق اليوم"),"منتظم")))</f>
        <v/>
      </c>
      <c r="T149" s="20">
        <f>IF(OR(S149="متأخر",S149="مستحق اليوم"),COUNTIF($R$6:$R$205,"&gt;"&amp;R149)+COUNTIF($R$6:R149,R149&amp;""),"")</f>
        <v/>
      </c>
    </row>
    <row r="150">
      <c r="A150" s="5" t="n"/>
      <c r="B150" s="5" t="n"/>
      <c r="C150" s="15" t="n"/>
      <c r="D150" s="5" t="n"/>
      <c r="E150" s="16" t="n"/>
      <c r="F150" s="16" t="n"/>
      <c r="G150" s="17" t="n"/>
      <c r="H150" s="18" t="n"/>
      <c r="I150" s="5" t="n"/>
      <c r="J150" s="5" t="n"/>
      <c r="K150" s="19">
        <f>IF(AND(A150&amp;""&lt;&gt;"",ISNUMBER(E150),ISNUMBER(G150),G150&gt;0,ISNUMBER(H150)),ROUND(E150-IF(ISNUMBER(F150),F150,0),2),"")</f>
        <v/>
      </c>
      <c r="L150" s="19">
        <f>IF(K150="","",ROUND(K150/G150,2))</f>
        <v/>
      </c>
      <c r="M150" s="19">
        <f>IF(K150="","",ROUND(SUMIFS('الدفعات'!$C$6:$C$2005,'الدفعات'!$B$6:$B$2005,A150&amp;""),2))</f>
        <v/>
      </c>
      <c r="N150" s="19">
        <f>IF(K150="","",ROUND(K150-M150,2))</f>
        <v/>
      </c>
      <c r="O150" s="20">
        <f>IF(K150="","",MAX(0,MIN(G150,(YEAR('الإعدادات'!$B$4)-YEAR(H150))*12+MONTH('الإعدادات'!$B$4)-MONTH(H150)+IF(DAY('الإعدادات'!$B$4)&gt;=MIN(DAY(H150),28),1,0))))</f>
        <v/>
      </c>
      <c r="P150" s="19">
        <f>IF(K150="","",IF(N150&lt;=0,0,MAX(0,ROUND(IF(O150&gt;=G150,K150,O150*L150)-M150,2))))</f>
        <v/>
      </c>
      <c r="Q150" s="13">
        <f>IF(K150="","",IF(N150&lt;=0,"",DATE(YEAR(H150),MONTH(H150)+MIN(G150-1,INT((M150+0.005)/L150)),MIN(DAY(H150),28))))</f>
        <v/>
      </c>
      <c r="R150" s="20">
        <f>IF(K150="","",IF(P150&gt;0,MAX(0,'الإعدادات'!$B$4-Q150),""))</f>
        <v/>
      </c>
      <c r="S150" s="6">
        <f>IF(K150="","",IF(N150&lt;=0,"مسدد بالكامل",IF(P150&gt;0,IF(R150&gt;0,"متأخر","مستحق اليوم"),"منتظم")))</f>
        <v/>
      </c>
      <c r="T150" s="20">
        <f>IF(OR(S150="متأخر",S150="مستحق اليوم"),COUNTIF($R$6:$R$205,"&gt;"&amp;R150)+COUNTIF($R$6:R150,R150&amp;""),"")</f>
        <v/>
      </c>
    </row>
    <row r="151">
      <c r="A151" s="5" t="n"/>
      <c r="B151" s="5" t="n"/>
      <c r="C151" s="15" t="n"/>
      <c r="D151" s="5" t="n"/>
      <c r="E151" s="16" t="n"/>
      <c r="F151" s="16" t="n"/>
      <c r="G151" s="17" t="n"/>
      <c r="H151" s="18" t="n"/>
      <c r="I151" s="5" t="n"/>
      <c r="J151" s="5" t="n"/>
      <c r="K151" s="19">
        <f>IF(AND(A151&amp;""&lt;&gt;"",ISNUMBER(E151),ISNUMBER(G151),G151&gt;0,ISNUMBER(H151)),ROUND(E151-IF(ISNUMBER(F151),F151,0),2),"")</f>
        <v/>
      </c>
      <c r="L151" s="19">
        <f>IF(K151="","",ROUND(K151/G151,2))</f>
        <v/>
      </c>
      <c r="M151" s="19">
        <f>IF(K151="","",ROUND(SUMIFS('الدفعات'!$C$6:$C$2005,'الدفعات'!$B$6:$B$2005,A151&amp;""),2))</f>
        <v/>
      </c>
      <c r="N151" s="19">
        <f>IF(K151="","",ROUND(K151-M151,2))</f>
        <v/>
      </c>
      <c r="O151" s="20">
        <f>IF(K151="","",MAX(0,MIN(G151,(YEAR('الإعدادات'!$B$4)-YEAR(H151))*12+MONTH('الإعدادات'!$B$4)-MONTH(H151)+IF(DAY('الإعدادات'!$B$4)&gt;=MIN(DAY(H151),28),1,0))))</f>
        <v/>
      </c>
      <c r="P151" s="19">
        <f>IF(K151="","",IF(N151&lt;=0,0,MAX(0,ROUND(IF(O151&gt;=G151,K151,O151*L151)-M151,2))))</f>
        <v/>
      </c>
      <c r="Q151" s="13">
        <f>IF(K151="","",IF(N151&lt;=0,"",DATE(YEAR(H151),MONTH(H151)+MIN(G151-1,INT((M151+0.005)/L151)),MIN(DAY(H151),28))))</f>
        <v/>
      </c>
      <c r="R151" s="20">
        <f>IF(K151="","",IF(P151&gt;0,MAX(0,'الإعدادات'!$B$4-Q151),""))</f>
        <v/>
      </c>
      <c r="S151" s="6">
        <f>IF(K151="","",IF(N151&lt;=0,"مسدد بالكامل",IF(P151&gt;0,IF(R151&gt;0,"متأخر","مستحق اليوم"),"منتظم")))</f>
        <v/>
      </c>
      <c r="T151" s="20">
        <f>IF(OR(S151="متأخر",S151="مستحق اليوم"),COUNTIF($R$6:$R$205,"&gt;"&amp;R151)+COUNTIF($R$6:R151,R151&amp;""),"")</f>
        <v/>
      </c>
    </row>
    <row r="152">
      <c r="A152" s="5" t="n"/>
      <c r="B152" s="5" t="n"/>
      <c r="C152" s="15" t="n"/>
      <c r="D152" s="5" t="n"/>
      <c r="E152" s="16" t="n"/>
      <c r="F152" s="16" t="n"/>
      <c r="G152" s="17" t="n"/>
      <c r="H152" s="18" t="n"/>
      <c r="I152" s="5" t="n"/>
      <c r="J152" s="5" t="n"/>
      <c r="K152" s="19">
        <f>IF(AND(A152&amp;""&lt;&gt;"",ISNUMBER(E152),ISNUMBER(G152),G152&gt;0,ISNUMBER(H152)),ROUND(E152-IF(ISNUMBER(F152),F152,0),2),"")</f>
        <v/>
      </c>
      <c r="L152" s="19">
        <f>IF(K152="","",ROUND(K152/G152,2))</f>
        <v/>
      </c>
      <c r="M152" s="19">
        <f>IF(K152="","",ROUND(SUMIFS('الدفعات'!$C$6:$C$2005,'الدفعات'!$B$6:$B$2005,A152&amp;""),2))</f>
        <v/>
      </c>
      <c r="N152" s="19">
        <f>IF(K152="","",ROUND(K152-M152,2))</f>
        <v/>
      </c>
      <c r="O152" s="20">
        <f>IF(K152="","",MAX(0,MIN(G152,(YEAR('الإعدادات'!$B$4)-YEAR(H152))*12+MONTH('الإعدادات'!$B$4)-MONTH(H152)+IF(DAY('الإعدادات'!$B$4)&gt;=MIN(DAY(H152),28),1,0))))</f>
        <v/>
      </c>
      <c r="P152" s="19">
        <f>IF(K152="","",IF(N152&lt;=0,0,MAX(0,ROUND(IF(O152&gt;=G152,K152,O152*L152)-M152,2))))</f>
        <v/>
      </c>
      <c r="Q152" s="13">
        <f>IF(K152="","",IF(N152&lt;=0,"",DATE(YEAR(H152),MONTH(H152)+MIN(G152-1,INT((M152+0.005)/L152)),MIN(DAY(H152),28))))</f>
        <v/>
      </c>
      <c r="R152" s="20">
        <f>IF(K152="","",IF(P152&gt;0,MAX(0,'الإعدادات'!$B$4-Q152),""))</f>
        <v/>
      </c>
      <c r="S152" s="6">
        <f>IF(K152="","",IF(N152&lt;=0,"مسدد بالكامل",IF(P152&gt;0,IF(R152&gt;0,"متأخر","مستحق اليوم"),"منتظم")))</f>
        <v/>
      </c>
      <c r="T152" s="20">
        <f>IF(OR(S152="متأخر",S152="مستحق اليوم"),COUNTIF($R$6:$R$205,"&gt;"&amp;R152)+COUNTIF($R$6:R152,R152&amp;""),"")</f>
        <v/>
      </c>
    </row>
    <row r="153">
      <c r="A153" s="5" t="n"/>
      <c r="B153" s="5" t="n"/>
      <c r="C153" s="15" t="n"/>
      <c r="D153" s="5" t="n"/>
      <c r="E153" s="16" t="n"/>
      <c r="F153" s="16" t="n"/>
      <c r="G153" s="17" t="n"/>
      <c r="H153" s="18" t="n"/>
      <c r="I153" s="5" t="n"/>
      <c r="J153" s="5" t="n"/>
      <c r="K153" s="19">
        <f>IF(AND(A153&amp;""&lt;&gt;"",ISNUMBER(E153),ISNUMBER(G153),G153&gt;0,ISNUMBER(H153)),ROUND(E153-IF(ISNUMBER(F153),F153,0),2),"")</f>
        <v/>
      </c>
      <c r="L153" s="19">
        <f>IF(K153="","",ROUND(K153/G153,2))</f>
        <v/>
      </c>
      <c r="M153" s="19">
        <f>IF(K153="","",ROUND(SUMIFS('الدفعات'!$C$6:$C$2005,'الدفعات'!$B$6:$B$2005,A153&amp;""),2))</f>
        <v/>
      </c>
      <c r="N153" s="19">
        <f>IF(K153="","",ROUND(K153-M153,2))</f>
        <v/>
      </c>
      <c r="O153" s="20">
        <f>IF(K153="","",MAX(0,MIN(G153,(YEAR('الإعدادات'!$B$4)-YEAR(H153))*12+MONTH('الإعدادات'!$B$4)-MONTH(H153)+IF(DAY('الإعدادات'!$B$4)&gt;=MIN(DAY(H153),28),1,0))))</f>
        <v/>
      </c>
      <c r="P153" s="19">
        <f>IF(K153="","",IF(N153&lt;=0,0,MAX(0,ROUND(IF(O153&gt;=G153,K153,O153*L153)-M153,2))))</f>
        <v/>
      </c>
      <c r="Q153" s="13">
        <f>IF(K153="","",IF(N153&lt;=0,"",DATE(YEAR(H153),MONTH(H153)+MIN(G153-1,INT((M153+0.005)/L153)),MIN(DAY(H153),28))))</f>
        <v/>
      </c>
      <c r="R153" s="20">
        <f>IF(K153="","",IF(P153&gt;0,MAX(0,'الإعدادات'!$B$4-Q153),""))</f>
        <v/>
      </c>
      <c r="S153" s="6">
        <f>IF(K153="","",IF(N153&lt;=0,"مسدد بالكامل",IF(P153&gt;0,IF(R153&gt;0,"متأخر","مستحق اليوم"),"منتظم")))</f>
        <v/>
      </c>
      <c r="T153" s="20">
        <f>IF(OR(S153="متأخر",S153="مستحق اليوم"),COUNTIF($R$6:$R$205,"&gt;"&amp;R153)+COUNTIF($R$6:R153,R153&amp;""),"")</f>
        <v/>
      </c>
    </row>
    <row r="154">
      <c r="A154" s="5" t="n"/>
      <c r="B154" s="5" t="n"/>
      <c r="C154" s="15" t="n"/>
      <c r="D154" s="5" t="n"/>
      <c r="E154" s="16" t="n"/>
      <c r="F154" s="16" t="n"/>
      <c r="G154" s="17" t="n"/>
      <c r="H154" s="18" t="n"/>
      <c r="I154" s="5" t="n"/>
      <c r="J154" s="5" t="n"/>
      <c r="K154" s="19">
        <f>IF(AND(A154&amp;""&lt;&gt;"",ISNUMBER(E154),ISNUMBER(G154),G154&gt;0,ISNUMBER(H154)),ROUND(E154-IF(ISNUMBER(F154),F154,0),2),"")</f>
        <v/>
      </c>
      <c r="L154" s="19">
        <f>IF(K154="","",ROUND(K154/G154,2))</f>
        <v/>
      </c>
      <c r="M154" s="19">
        <f>IF(K154="","",ROUND(SUMIFS('الدفعات'!$C$6:$C$2005,'الدفعات'!$B$6:$B$2005,A154&amp;""),2))</f>
        <v/>
      </c>
      <c r="N154" s="19">
        <f>IF(K154="","",ROUND(K154-M154,2))</f>
        <v/>
      </c>
      <c r="O154" s="20">
        <f>IF(K154="","",MAX(0,MIN(G154,(YEAR('الإعدادات'!$B$4)-YEAR(H154))*12+MONTH('الإعدادات'!$B$4)-MONTH(H154)+IF(DAY('الإعدادات'!$B$4)&gt;=MIN(DAY(H154),28),1,0))))</f>
        <v/>
      </c>
      <c r="P154" s="19">
        <f>IF(K154="","",IF(N154&lt;=0,0,MAX(0,ROUND(IF(O154&gt;=G154,K154,O154*L154)-M154,2))))</f>
        <v/>
      </c>
      <c r="Q154" s="13">
        <f>IF(K154="","",IF(N154&lt;=0,"",DATE(YEAR(H154),MONTH(H154)+MIN(G154-1,INT((M154+0.005)/L154)),MIN(DAY(H154),28))))</f>
        <v/>
      </c>
      <c r="R154" s="20">
        <f>IF(K154="","",IF(P154&gt;0,MAX(0,'الإعدادات'!$B$4-Q154),""))</f>
        <v/>
      </c>
      <c r="S154" s="6">
        <f>IF(K154="","",IF(N154&lt;=0,"مسدد بالكامل",IF(P154&gt;0,IF(R154&gt;0,"متأخر","مستحق اليوم"),"منتظم")))</f>
        <v/>
      </c>
      <c r="T154" s="20">
        <f>IF(OR(S154="متأخر",S154="مستحق اليوم"),COUNTIF($R$6:$R$205,"&gt;"&amp;R154)+COUNTIF($R$6:R154,R154&amp;""),"")</f>
        <v/>
      </c>
    </row>
    <row r="155">
      <c r="A155" s="5" t="n"/>
      <c r="B155" s="5" t="n"/>
      <c r="C155" s="15" t="n"/>
      <c r="D155" s="5" t="n"/>
      <c r="E155" s="16" t="n"/>
      <c r="F155" s="16" t="n"/>
      <c r="G155" s="17" t="n"/>
      <c r="H155" s="18" t="n"/>
      <c r="I155" s="5" t="n"/>
      <c r="J155" s="5" t="n"/>
      <c r="K155" s="19">
        <f>IF(AND(A155&amp;""&lt;&gt;"",ISNUMBER(E155),ISNUMBER(G155),G155&gt;0,ISNUMBER(H155)),ROUND(E155-IF(ISNUMBER(F155),F155,0),2),"")</f>
        <v/>
      </c>
      <c r="L155" s="19">
        <f>IF(K155="","",ROUND(K155/G155,2))</f>
        <v/>
      </c>
      <c r="M155" s="19">
        <f>IF(K155="","",ROUND(SUMIFS('الدفعات'!$C$6:$C$2005,'الدفعات'!$B$6:$B$2005,A155&amp;""),2))</f>
        <v/>
      </c>
      <c r="N155" s="19">
        <f>IF(K155="","",ROUND(K155-M155,2))</f>
        <v/>
      </c>
      <c r="O155" s="20">
        <f>IF(K155="","",MAX(0,MIN(G155,(YEAR('الإعدادات'!$B$4)-YEAR(H155))*12+MONTH('الإعدادات'!$B$4)-MONTH(H155)+IF(DAY('الإعدادات'!$B$4)&gt;=MIN(DAY(H155),28),1,0))))</f>
        <v/>
      </c>
      <c r="P155" s="19">
        <f>IF(K155="","",IF(N155&lt;=0,0,MAX(0,ROUND(IF(O155&gt;=G155,K155,O155*L155)-M155,2))))</f>
        <v/>
      </c>
      <c r="Q155" s="13">
        <f>IF(K155="","",IF(N155&lt;=0,"",DATE(YEAR(H155),MONTH(H155)+MIN(G155-1,INT((M155+0.005)/L155)),MIN(DAY(H155),28))))</f>
        <v/>
      </c>
      <c r="R155" s="20">
        <f>IF(K155="","",IF(P155&gt;0,MAX(0,'الإعدادات'!$B$4-Q155),""))</f>
        <v/>
      </c>
      <c r="S155" s="6">
        <f>IF(K155="","",IF(N155&lt;=0,"مسدد بالكامل",IF(P155&gt;0,IF(R155&gt;0,"متأخر","مستحق اليوم"),"منتظم")))</f>
        <v/>
      </c>
      <c r="T155" s="20">
        <f>IF(OR(S155="متأخر",S155="مستحق اليوم"),COUNTIF($R$6:$R$205,"&gt;"&amp;R155)+COUNTIF($R$6:R155,R155&amp;""),"")</f>
        <v/>
      </c>
    </row>
    <row r="156">
      <c r="A156" s="5" t="n"/>
      <c r="B156" s="5" t="n"/>
      <c r="C156" s="15" t="n"/>
      <c r="D156" s="5" t="n"/>
      <c r="E156" s="16" t="n"/>
      <c r="F156" s="16" t="n"/>
      <c r="G156" s="17" t="n"/>
      <c r="H156" s="18" t="n"/>
      <c r="I156" s="5" t="n"/>
      <c r="J156" s="5" t="n"/>
      <c r="K156" s="19">
        <f>IF(AND(A156&amp;""&lt;&gt;"",ISNUMBER(E156),ISNUMBER(G156),G156&gt;0,ISNUMBER(H156)),ROUND(E156-IF(ISNUMBER(F156),F156,0),2),"")</f>
        <v/>
      </c>
      <c r="L156" s="19">
        <f>IF(K156="","",ROUND(K156/G156,2))</f>
        <v/>
      </c>
      <c r="M156" s="19">
        <f>IF(K156="","",ROUND(SUMIFS('الدفعات'!$C$6:$C$2005,'الدفعات'!$B$6:$B$2005,A156&amp;""),2))</f>
        <v/>
      </c>
      <c r="N156" s="19">
        <f>IF(K156="","",ROUND(K156-M156,2))</f>
        <v/>
      </c>
      <c r="O156" s="20">
        <f>IF(K156="","",MAX(0,MIN(G156,(YEAR('الإعدادات'!$B$4)-YEAR(H156))*12+MONTH('الإعدادات'!$B$4)-MONTH(H156)+IF(DAY('الإعدادات'!$B$4)&gt;=MIN(DAY(H156),28),1,0))))</f>
        <v/>
      </c>
      <c r="P156" s="19">
        <f>IF(K156="","",IF(N156&lt;=0,0,MAX(0,ROUND(IF(O156&gt;=G156,K156,O156*L156)-M156,2))))</f>
        <v/>
      </c>
      <c r="Q156" s="13">
        <f>IF(K156="","",IF(N156&lt;=0,"",DATE(YEAR(H156),MONTH(H156)+MIN(G156-1,INT((M156+0.005)/L156)),MIN(DAY(H156),28))))</f>
        <v/>
      </c>
      <c r="R156" s="20">
        <f>IF(K156="","",IF(P156&gt;0,MAX(0,'الإعدادات'!$B$4-Q156),""))</f>
        <v/>
      </c>
      <c r="S156" s="6">
        <f>IF(K156="","",IF(N156&lt;=0,"مسدد بالكامل",IF(P156&gt;0,IF(R156&gt;0,"متأخر","مستحق اليوم"),"منتظم")))</f>
        <v/>
      </c>
      <c r="T156" s="20">
        <f>IF(OR(S156="متأخر",S156="مستحق اليوم"),COUNTIF($R$6:$R$205,"&gt;"&amp;R156)+COUNTIF($R$6:R156,R156&amp;""),"")</f>
        <v/>
      </c>
    </row>
    <row r="157">
      <c r="A157" s="5" t="n"/>
      <c r="B157" s="5" t="n"/>
      <c r="C157" s="15" t="n"/>
      <c r="D157" s="5" t="n"/>
      <c r="E157" s="16" t="n"/>
      <c r="F157" s="16" t="n"/>
      <c r="G157" s="17" t="n"/>
      <c r="H157" s="18" t="n"/>
      <c r="I157" s="5" t="n"/>
      <c r="J157" s="5" t="n"/>
      <c r="K157" s="19">
        <f>IF(AND(A157&amp;""&lt;&gt;"",ISNUMBER(E157),ISNUMBER(G157),G157&gt;0,ISNUMBER(H157)),ROUND(E157-IF(ISNUMBER(F157),F157,0),2),"")</f>
        <v/>
      </c>
      <c r="L157" s="19">
        <f>IF(K157="","",ROUND(K157/G157,2))</f>
        <v/>
      </c>
      <c r="M157" s="19">
        <f>IF(K157="","",ROUND(SUMIFS('الدفعات'!$C$6:$C$2005,'الدفعات'!$B$6:$B$2005,A157&amp;""),2))</f>
        <v/>
      </c>
      <c r="N157" s="19">
        <f>IF(K157="","",ROUND(K157-M157,2))</f>
        <v/>
      </c>
      <c r="O157" s="20">
        <f>IF(K157="","",MAX(0,MIN(G157,(YEAR('الإعدادات'!$B$4)-YEAR(H157))*12+MONTH('الإعدادات'!$B$4)-MONTH(H157)+IF(DAY('الإعدادات'!$B$4)&gt;=MIN(DAY(H157),28),1,0))))</f>
        <v/>
      </c>
      <c r="P157" s="19">
        <f>IF(K157="","",IF(N157&lt;=0,0,MAX(0,ROUND(IF(O157&gt;=G157,K157,O157*L157)-M157,2))))</f>
        <v/>
      </c>
      <c r="Q157" s="13">
        <f>IF(K157="","",IF(N157&lt;=0,"",DATE(YEAR(H157),MONTH(H157)+MIN(G157-1,INT((M157+0.005)/L157)),MIN(DAY(H157),28))))</f>
        <v/>
      </c>
      <c r="R157" s="20">
        <f>IF(K157="","",IF(P157&gt;0,MAX(0,'الإعدادات'!$B$4-Q157),""))</f>
        <v/>
      </c>
      <c r="S157" s="6">
        <f>IF(K157="","",IF(N157&lt;=0,"مسدد بالكامل",IF(P157&gt;0,IF(R157&gt;0,"متأخر","مستحق اليوم"),"منتظم")))</f>
        <v/>
      </c>
      <c r="T157" s="20">
        <f>IF(OR(S157="متأخر",S157="مستحق اليوم"),COUNTIF($R$6:$R$205,"&gt;"&amp;R157)+COUNTIF($R$6:R157,R157&amp;""),"")</f>
        <v/>
      </c>
    </row>
    <row r="158">
      <c r="A158" s="5" t="n"/>
      <c r="B158" s="5" t="n"/>
      <c r="C158" s="15" t="n"/>
      <c r="D158" s="5" t="n"/>
      <c r="E158" s="16" t="n"/>
      <c r="F158" s="16" t="n"/>
      <c r="G158" s="17" t="n"/>
      <c r="H158" s="18" t="n"/>
      <c r="I158" s="5" t="n"/>
      <c r="J158" s="5" t="n"/>
      <c r="K158" s="19">
        <f>IF(AND(A158&amp;""&lt;&gt;"",ISNUMBER(E158),ISNUMBER(G158),G158&gt;0,ISNUMBER(H158)),ROUND(E158-IF(ISNUMBER(F158),F158,0),2),"")</f>
        <v/>
      </c>
      <c r="L158" s="19">
        <f>IF(K158="","",ROUND(K158/G158,2))</f>
        <v/>
      </c>
      <c r="M158" s="19">
        <f>IF(K158="","",ROUND(SUMIFS('الدفعات'!$C$6:$C$2005,'الدفعات'!$B$6:$B$2005,A158&amp;""),2))</f>
        <v/>
      </c>
      <c r="N158" s="19">
        <f>IF(K158="","",ROUND(K158-M158,2))</f>
        <v/>
      </c>
      <c r="O158" s="20">
        <f>IF(K158="","",MAX(0,MIN(G158,(YEAR('الإعدادات'!$B$4)-YEAR(H158))*12+MONTH('الإعدادات'!$B$4)-MONTH(H158)+IF(DAY('الإعدادات'!$B$4)&gt;=MIN(DAY(H158),28),1,0))))</f>
        <v/>
      </c>
      <c r="P158" s="19">
        <f>IF(K158="","",IF(N158&lt;=0,0,MAX(0,ROUND(IF(O158&gt;=G158,K158,O158*L158)-M158,2))))</f>
        <v/>
      </c>
      <c r="Q158" s="13">
        <f>IF(K158="","",IF(N158&lt;=0,"",DATE(YEAR(H158),MONTH(H158)+MIN(G158-1,INT((M158+0.005)/L158)),MIN(DAY(H158),28))))</f>
        <v/>
      </c>
      <c r="R158" s="20">
        <f>IF(K158="","",IF(P158&gt;0,MAX(0,'الإعدادات'!$B$4-Q158),""))</f>
        <v/>
      </c>
      <c r="S158" s="6">
        <f>IF(K158="","",IF(N158&lt;=0,"مسدد بالكامل",IF(P158&gt;0,IF(R158&gt;0,"متأخر","مستحق اليوم"),"منتظم")))</f>
        <v/>
      </c>
      <c r="T158" s="20">
        <f>IF(OR(S158="متأخر",S158="مستحق اليوم"),COUNTIF($R$6:$R$205,"&gt;"&amp;R158)+COUNTIF($R$6:R158,R158&amp;""),"")</f>
        <v/>
      </c>
    </row>
    <row r="159">
      <c r="A159" s="5" t="n"/>
      <c r="B159" s="5" t="n"/>
      <c r="C159" s="15" t="n"/>
      <c r="D159" s="5" t="n"/>
      <c r="E159" s="16" t="n"/>
      <c r="F159" s="16" t="n"/>
      <c r="G159" s="17" t="n"/>
      <c r="H159" s="18" t="n"/>
      <c r="I159" s="5" t="n"/>
      <c r="J159" s="5" t="n"/>
      <c r="K159" s="19">
        <f>IF(AND(A159&amp;""&lt;&gt;"",ISNUMBER(E159),ISNUMBER(G159),G159&gt;0,ISNUMBER(H159)),ROUND(E159-IF(ISNUMBER(F159),F159,0),2),"")</f>
        <v/>
      </c>
      <c r="L159" s="19">
        <f>IF(K159="","",ROUND(K159/G159,2))</f>
        <v/>
      </c>
      <c r="M159" s="19">
        <f>IF(K159="","",ROUND(SUMIFS('الدفعات'!$C$6:$C$2005,'الدفعات'!$B$6:$B$2005,A159&amp;""),2))</f>
        <v/>
      </c>
      <c r="N159" s="19">
        <f>IF(K159="","",ROUND(K159-M159,2))</f>
        <v/>
      </c>
      <c r="O159" s="20">
        <f>IF(K159="","",MAX(0,MIN(G159,(YEAR('الإعدادات'!$B$4)-YEAR(H159))*12+MONTH('الإعدادات'!$B$4)-MONTH(H159)+IF(DAY('الإعدادات'!$B$4)&gt;=MIN(DAY(H159),28),1,0))))</f>
        <v/>
      </c>
      <c r="P159" s="19">
        <f>IF(K159="","",IF(N159&lt;=0,0,MAX(0,ROUND(IF(O159&gt;=G159,K159,O159*L159)-M159,2))))</f>
        <v/>
      </c>
      <c r="Q159" s="13">
        <f>IF(K159="","",IF(N159&lt;=0,"",DATE(YEAR(H159),MONTH(H159)+MIN(G159-1,INT((M159+0.005)/L159)),MIN(DAY(H159),28))))</f>
        <v/>
      </c>
      <c r="R159" s="20">
        <f>IF(K159="","",IF(P159&gt;0,MAX(0,'الإعدادات'!$B$4-Q159),""))</f>
        <v/>
      </c>
      <c r="S159" s="6">
        <f>IF(K159="","",IF(N159&lt;=0,"مسدد بالكامل",IF(P159&gt;0,IF(R159&gt;0,"متأخر","مستحق اليوم"),"منتظم")))</f>
        <v/>
      </c>
      <c r="T159" s="20">
        <f>IF(OR(S159="متأخر",S159="مستحق اليوم"),COUNTIF($R$6:$R$205,"&gt;"&amp;R159)+COUNTIF($R$6:R159,R159&amp;""),"")</f>
        <v/>
      </c>
    </row>
    <row r="160">
      <c r="A160" s="5" t="n"/>
      <c r="B160" s="5" t="n"/>
      <c r="C160" s="15" t="n"/>
      <c r="D160" s="5" t="n"/>
      <c r="E160" s="16" t="n"/>
      <c r="F160" s="16" t="n"/>
      <c r="G160" s="17" t="n"/>
      <c r="H160" s="18" t="n"/>
      <c r="I160" s="5" t="n"/>
      <c r="J160" s="5" t="n"/>
      <c r="K160" s="19">
        <f>IF(AND(A160&amp;""&lt;&gt;"",ISNUMBER(E160),ISNUMBER(G160),G160&gt;0,ISNUMBER(H160)),ROUND(E160-IF(ISNUMBER(F160),F160,0),2),"")</f>
        <v/>
      </c>
      <c r="L160" s="19">
        <f>IF(K160="","",ROUND(K160/G160,2))</f>
        <v/>
      </c>
      <c r="M160" s="19">
        <f>IF(K160="","",ROUND(SUMIFS('الدفعات'!$C$6:$C$2005,'الدفعات'!$B$6:$B$2005,A160&amp;""),2))</f>
        <v/>
      </c>
      <c r="N160" s="19">
        <f>IF(K160="","",ROUND(K160-M160,2))</f>
        <v/>
      </c>
      <c r="O160" s="20">
        <f>IF(K160="","",MAX(0,MIN(G160,(YEAR('الإعدادات'!$B$4)-YEAR(H160))*12+MONTH('الإعدادات'!$B$4)-MONTH(H160)+IF(DAY('الإعدادات'!$B$4)&gt;=MIN(DAY(H160),28),1,0))))</f>
        <v/>
      </c>
      <c r="P160" s="19">
        <f>IF(K160="","",IF(N160&lt;=0,0,MAX(0,ROUND(IF(O160&gt;=G160,K160,O160*L160)-M160,2))))</f>
        <v/>
      </c>
      <c r="Q160" s="13">
        <f>IF(K160="","",IF(N160&lt;=0,"",DATE(YEAR(H160),MONTH(H160)+MIN(G160-1,INT((M160+0.005)/L160)),MIN(DAY(H160),28))))</f>
        <v/>
      </c>
      <c r="R160" s="20">
        <f>IF(K160="","",IF(P160&gt;0,MAX(0,'الإعدادات'!$B$4-Q160),""))</f>
        <v/>
      </c>
      <c r="S160" s="6">
        <f>IF(K160="","",IF(N160&lt;=0,"مسدد بالكامل",IF(P160&gt;0,IF(R160&gt;0,"متأخر","مستحق اليوم"),"منتظم")))</f>
        <v/>
      </c>
      <c r="T160" s="20">
        <f>IF(OR(S160="متأخر",S160="مستحق اليوم"),COUNTIF($R$6:$R$205,"&gt;"&amp;R160)+COUNTIF($R$6:R160,R160&amp;""),"")</f>
        <v/>
      </c>
    </row>
    <row r="161">
      <c r="A161" s="5" t="n"/>
      <c r="B161" s="5" t="n"/>
      <c r="C161" s="15" t="n"/>
      <c r="D161" s="5" t="n"/>
      <c r="E161" s="16" t="n"/>
      <c r="F161" s="16" t="n"/>
      <c r="G161" s="17" t="n"/>
      <c r="H161" s="18" t="n"/>
      <c r="I161" s="5" t="n"/>
      <c r="J161" s="5" t="n"/>
      <c r="K161" s="19">
        <f>IF(AND(A161&amp;""&lt;&gt;"",ISNUMBER(E161),ISNUMBER(G161),G161&gt;0,ISNUMBER(H161)),ROUND(E161-IF(ISNUMBER(F161),F161,0),2),"")</f>
        <v/>
      </c>
      <c r="L161" s="19">
        <f>IF(K161="","",ROUND(K161/G161,2))</f>
        <v/>
      </c>
      <c r="M161" s="19">
        <f>IF(K161="","",ROUND(SUMIFS('الدفعات'!$C$6:$C$2005,'الدفعات'!$B$6:$B$2005,A161&amp;""),2))</f>
        <v/>
      </c>
      <c r="N161" s="19">
        <f>IF(K161="","",ROUND(K161-M161,2))</f>
        <v/>
      </c>
      <c r="O161" s="20">
        <f>IF(K161="","",MAX(0,MIN(G161,(YEAR('الإعدادات'!$B$4)-YEAR(H161))*12+MONTH('الإعدادات'!$B$4)-MONTH(H161)+IF(DAY('الإعدادات'!$B$4)&gt;=MIN(DAY(H161),28),1,0))))</f>
        <v/>
      </c>
      <c r="P161" s="19">
        <f>IF(K161="","",IF(N161&lt;=0,0,MAX(0,ROUND(IF(O161&gt;=G161,K161,O161*L161)-M161,2))))</f>
        <v/>
      </c>
      <c r="Q161" s="13">
        <f>IF(K161="","",IF(N161&lt;=0,"",DATE(YEAR(H161),MONTH(H161)+MIN(G161-1,INT((M161+0.005)/L161)),MIN(DAY(H161),28))))</f>
        <v/>
      </c>
      <c r="R161" s="20">
        <f>IF(K161="","",IF(P161&gt;0,MAX(0,'الإعدادات'!$B$4-Q161),""))</f>
        <v/>
      </c>
      <c r="S161" s="6">
        <f>IF(K161="","",IF(N161&lt;=0,"مسدد بالكامل",IF(P161&gt;0,IF(R161&gt;0,"متأخر","مستحق اليوم"),"منتظم")))</f>
        <v/>
      </c>
      <c r="T161" s="20">
        <f>IF(OR(S161="متأخر",S161="مستحق اليوم"),COUNTIF($R$6:$R$205,"&gt;"&amp;R161)+COUNTIF($R$6:R161,R161&amp;""),"")</f>
        <v/>
      </c>
    </row>
    <row r="162">
      <c r="A162" s="5" t="n"/>
      <c r="B162" s="5" t="n"/>
      <c r="C162" s="15" t="n"/>
      <c r="D162" s="5" t="n"/>
      <c r="E162" s="16" t="n"/>
      <c r="F162" s="16" t="n"/>
      <c r="G162" s="17" t="n"/>
      <c r="H162" s="18" t="n"/>
      <c r="I162" s="5" t="n"/>
      <c r="J162" s="5" t="n"/>
      <c r="K162" s="19">
        <f>IF(AND(A162&amp;""&lt;&gt;"",ISNUMBER(E162),ISNUMBER(G162),G162&gt;0,ISNUMBER(H162)),ROUND(E162-IF(ISNUMBER(F162),F162,0),2),"")</f>
        <v/>
      </c>
      <c r="L162" s="19">
        <f>IF(K162="","",ROUND(K162/G162,2))</f>
        <v/>
      </c>
      <c r="M162" s="19">
        <f>IF(K162="","",ROUND(SUMIFS('الدفعات'!$C$6:$C$2005,'الدفعات'!$B$6:$B$2005,A162&amp;""),2))</f>
        <v/>
      </c>
      <c r="N162" s="19">
        <f>IF(K162="","",ROUND(K162-M162,2))</f>
        <v/>
      </c>
      <c r="O162" s="20">
        <f>IF(K162="","",MAX(0,MIN(G162,(YEAR('الإعدادات'!$B$4)-YEAR(H162))*12+MONTH('الإعدادات'!$B$4)-MONTH(H162)+IF(DAY('الإعدادات'!$B$4)&gt;=MIN(DAY(H162),28),1,0))))</f>
        <v/>
      </c>
      <c r="P162" s="19">
        <f>IF(K162="","",IF(N162&lt;=0,0,MAX(0,ROUND(IF(O162&gt;=G162,K162,O162*L162)-M162,2))))</f>
        <v/>
      </c>
      <c r="Q162" s="13">
        <f>IF(K162="","",IF(N162&lt;=0,"",DATE(YEAR(H162),MONTH(H162)+MIN(G162-1,INT((M162+0.005)/L162)),MIN(DAY(H162),28))))</f>
        <v/>
      </c>
      <c r="R162" s="20">
        <f>IF(K162="","",IF(P162&gt;0,MAX(0,'الإعدادات'!$B$4-Q162),""))</f>
        <v/>
      </c>
      <c r="S162" s="6">
        <f>IF(K162="","",IF(N162&lt;=0,"مسدد بالكامل",IF(P162&gt;0,IF(R162&gt;0,"متأخر","مستحق اليوم"),"منتظم")))</f>
        <v/>
      </c>
      <c r="T162" s="20">
        <f>IF(OR(S162="متأخر",S162="مستحق اليوم"),COUNTIF($R$6:$R$205,"&gt;"&amp;R162)+COUNTIF($R$6:R162,R162&amp;""),"")</f>
        <v/>
      </c>
    </row>
    <row r="163">
      <c r="A163" s="5" t="n"/>
      <c r="B163" s="5" t="n"/>
      <c r="C163" s="15" t="n"/>
      <c r="D163" s="5" t="n"/>
      <c r="E163" s="16" t="n"/>
      <c r="F163" s="16" t="n"/>
      <c r="G163" s="17" t="n"/>
      <c r="H163" s="18" t="n"/>
      <c r="I163" s="5" t="n"/>
      <c r="J163" s="5" t="n"/>
      <c r="K163" s="19">
        <f>IF(AND(A163&amp;""&lt;&gt;"",ISNUMBER(E163),ISNUMBER(G163),G163&gt;0,ISNUMBER(H163)),ROUND(E163-IF(ISNUMBER(F163),F163,0),2),"")</f>
        <v/>
      </c>
      <c r="L163" s="19">
        <f>IF(K163="","",ROUND(K163/G163,2))</f>
        <v/>
      </c>
      <c r="M163" s="19">
        <f>IF(K163="","",ROUND(SUMIFS('الدفعات'!$C$6:$C$2005,'الدفعات'!$B$6:$B$2005,A163&amp;""),2))</f>
        <v/>
      </c>
      <c r="N163" s="19">
        <f>IF(K163="","",ROUND(K163-M163,2))</f>
        <v/>
      </c>
      <c r="O163" s="20">
        <f>IF(K163="","",MAX(0,MIN(G163,(YEAR('الإعدادات'!$B$4)-YEAR(H163))*12+MONTH('الإعدادات'!$B$4)-MONTH(H163)+IF(DAY('الإعدادات'!$B$4)&gt;=MIN(DAY(H163),28),1,0))))</f>
        <v/>
      </c>
      <c r="P163" s="19">
        <f>IF(K163="","",IF(N163&lt;=0,0,MAX(0,ROUND(IF(O163&gt;=G163,K163,O163*L163)-M163,2))))</f>
        <v/>
      </c>
      <c r="Q163" s="13">
        <f>IF(K163="","",IF(N163&lt;=0,"",DATE(YEAR(H163),MONTH(H163)+MIN(G163-1,INT((M163+0.005)/L163)),MIN(DAY(H163),28))))</f>
        <v/>
      </c>
      <c r="R163" s="20">
        <f>IF(K163="","",IF(P163&gt;0,MAX(0,'الإعدادات'!$B$4-Q163),""))</f>
        <v/>
      </c>
      <c r="S163" s="6">
        <f>IF(K163="","",IF(N163&lt;=0,"مسدد بالكامل",IF(P163&gt;0,IF(R163&gt;0,"متأخر","مستحق اليوم"),"منتظم")))</f>
        <v/>
      </c>
      <c r="T163" s="20">
        <f>IF(OR(S163="متأخر",S163="مستحق اليوم"),COUNTIF($R$6:$R$205,"&gt;"&amp;R163)+COUNTIF($R$6:R163,R163&amp;""),"")</f>
        <v/>
      </c>
    </row>
    <row r="164">
      <c r="A164" s="5" t="n"/>
      <c r="B164" s="5" t="n"/>
      <c r="C164" s="15" t="n"/>
      <c r="D164" s="5" t="n"/>
      <c r="E164" s="16" t="n"/>
      <c r="F164" s="16" t="n"/>
      <c r="G164" s="17" t="n"/>
      <c r="H164" s="18" t="n"/>
      <c r="I164" s="5" t="n"/>
      <c r="J164" s="5" t="n"/>
      <c r="K164" s="19">
        <f>IF(AND(A164&amp;""&lt;&gt;"",ISNUMBER(E164),ISNUMBER(G164),G164&gt;0,ISNUMBER(H164)),ROUND(E164-IF(ISNUMBER(F164),F164,0),2),"")</f>
        <v/>
      </c>
      <c r="L164" s="19">
        <f>IF(K164="","",ROUND(K164/G164,2))</f>
        <v/>
      </c>
      <c r="M164" s="19">
        <f>IF(K164="","",ROUND(SUMIFS('الدفعات'!$C$6:$C$2005,'الدفعات'!$B$6:$B$2005,A164&amp;""),2))</f>
        <v/>
      </c>
      <c r="N164" s="19">
        <f>IF(K164="","",ROUND(K164-M164,2))</f>
        <v/>
      </c>
      <c r="O164" s="20">
        <f>IF(K164="","",MAX(0,MIN(G164,(YEAR('الإعدادات'!$B$4)-YEAR(H164))*12+MONTH('الإعدادات'!$B$4)-MONTH(H164)+IF(DAY('الإعدادات'!$B$4)&gt;=MIN(DAY(H164),28),1,0))))</f>
        <v/>
      </c>
      <c r="P164" s="19">
        <f>IF(K164="","",IF(N164&lt;=0,0,MAX(0,ROUND(IF(O164&gt;=G164,K164,O164*L164)-M164,2))))</f>
        <v/>
      </c>
      <c r="Q164" s="13">
        <f>IF(K164="","",IF(N164&lt;=0,"",DATE(YEAR(H164),MONTH(H164)+MIN(G164-1,INT((M164+0.005)/L164)),MIN(DAY(H164),28))))</f>
        <v/>
      </c>
      <c r="R164" s="20">
        <f>IF(K164="","",IF(P164&gt;0,MAX(0,'الإعدادات'!$B$4-Q164),""))</f>
        <v/>
      </c>
      <c r="S164" s="6">
        <f>IF(K164="","",IF(N164&lt;=0,"مسدد بالكامل",IF(P164&gt;0,IF(R164&gt;0,"متأخر","مستحق اليوم"),"منتظم")))</f>
        <v/>
      </c>
      <c r="T164" s="20">
        <f>IF(OR(S164="متأخر",S164="مستحق اليوم"),COUNTIF($R$6:$R$205,"&gt;"&amp;R164)+COUNTIF($R$6:R164,R164&amp;""),"")</f>
        <v/>
      </c>
    </row>
    <row r="165">
      <c r="A165" s="5" t="n"/>
      <c r="B165" s="5" t="n"/>
      <c r="C165" s="15" t="n"/>
      <c r="D165" s="5" t="n"/>
      <c r="E165" s="16" t="n"/>
      <c r="F165" s="16" t="n"/>
      <c r="G165" s="17" t="n"/>
      <c r="H165" s="18" t="n"/>
      <c r="I165" s="5" t="n"/>
      <c r="J165" s="5" t="n"/>
      <c r="K165" s="19">
        <f>IF(AND(A165&amp;""&lt;&gt;"",ISNUMBER(E165),ISNUMBER(G165),G165&gt;0,ISNUMBER(H165)),ROUND(E165-IF(ISNUMBER(F165),F165,0),2),"")</f>
        <v/>
      </c>
      <c r="L165" s="19">
        <f>IF(K165="","",ROUND(K165/G165,2))</f>
        <v/>
      </c>
      <c r="M165" s="19">
        <f>IF(K165="","",ROUND(SUMIFS('الدفعات'!$C$6:$C$2005,'الدفعات'!$B$6:$B$2005,A165&amp;""),2))</f>
        <v/>
      </c>
      <c r="N165" s="19">
        <f>IF(K165="","",ROUND(K165-M165,2))</f>
        <v/>
      </c>
      <c r="O165" s="20">
        <f>IF(K165="","",MAX(0,MIN(G165,(YEAR('الإعدادات'!$B$4)-YEAR(H165))*12+MONTH('الإعدادات'!$B$4)-MONTH(H165)+IF(DAY('الإعدادات'!$B$4)&gt;=MIN(DAY(H165),28),1,0))))</f>
        <v/>
      </c>
      <c r="P165" s="19">
        <f>IF(K165="","",IF(N165&lt;=0,0,MAX(0,ROUND(IF(O165&gt;=G165,K165,O165*L165)-M165,2))))</f>
        <v/>
      </c>
      <c r="Q165" s="13">
        <f>IF(K165="","",IF(N165&lt;=0,"",DATE(YEAR(H165),MONTH(H165)+MIN(G165-1,INT((M165+0.005)/L165)),MIN(DAY(H165),28))))</f>
        <v/>
      </c>
      <c r="R165" s="20">
        <f>IF(K165="","",IF(P165&gt;0,MAX(0,'الإعدادات'!$B$4-Q165),""))</f>
        <v/>
      </c>
      <c r="S165" s="6">
        <f>IF(K165="","",IF(N165&lt;=0,"مسدد بالكامل",IF(P165&gt;0,IF(R165&gt;0,"متأخر","مستحق اليوم"),"منتظم")))</f>
        <v/>
      </c>
      <c r="T165" s="20">
        <f>IF(OR(S165="متأخر",S165="مستحق اليوم"),COUNTIF($R$6:$R$205,"&gt;"&amp;R165)+COUNTIF($R$6:R165,R165&amp;""),"")</f>
        <v/>
      </c>
    </row>
    <row r="166">
      <c r="A166" s="5" t="n"/>
      <c r="B166" s="5" t="n"/>
      <c r="C166" s="15" t="n"/>
      <c r="D166" s="5" t="n"/>
      <c r="E166" s="16" t="n"/>
      <c r="F166" s="16" t="n"/>
      <c r="G166" s="17" t="n"/>
      <c r="H166" s="18" t="n"/>
      <c r="I166" s="5" t="n"/>
      <c r="J166" s="5" t="n"/>
      <c r="K166" s="19">
        <f>IF(AND(A166&amp;""&lt;&gt;"",ISNUMBER(E166),ISNUMBER(G166),G166&gt;0,ISNUMBER(H166)),ROUND(E166-IF(ISNUMBER(F166),F166,0),2),"")</f>
        <v/>
      </c>
      <c r="L166" s="19">
        <f>IF(K166="","",ROUND(K166/G166,2))</f>
        <v/>
      </c>
      <c r="M166" s="19">
        <f>IF(K166="","",ROUND(SUMIFS('الدفعات'!$C$6:$C$2005,'الدفعات'!$B$6:$B$2005,A166&amp;""),2))</f>
        <v/>
      </c>
      <c r="N166" s="19">
        <f>IF(K166="","",ROUND(K166-M166,2))</f>
        <v/>
      </c>
      <c r="O166" s="20">
        <f>IF(K166="","",MAX(0,MIN(G166,(YEAR('الإعدادات'!$B$4)-YEAR(H166))*12+MONTH('الإعدادات'!$B$4)-MONTH(H166)+IF(DAY('الإعدادات'!$B$4)&gt;=MIN(DAY(H166),28),1,0))))</f>
        <v/>
      </c>
      <c r="P166" s="19">
        <f>IF(K166="","",IF(N166&lt;=0,0,MAX(0,ROUND(IF(O166&gt;=G166,K166,O166*L166)-M166,2))))</f>
        <v/>
      </c>
      <c r="Q166" s="13">
        <f>IF(K166="","",IF(N166&lt;=0,"",DATE(YEAR(H166),MONTH(H166)+MIN(G166-1,INT((M166+0.005)/L166)),MIN(DAY(H166),28))))</f>
        <v/>
      </c>
      <c r="R166" s="20">
        <f>IF(K166="","",IF(P166&gt;0,MAX(0,'الإعدادات'!$B$4-Q166),""))</f>
        <v/>
      </c>
      <c r="S166" s="6">
        <f>IF(K166="","",IF(N166&lt;=0,"مسدد بالكامل",IF(P166&gt;0,IF(R166&gt;0,"متأخر","مستحق اليوم"),"منتظم")))</f>
        <v/>
      </c>
      <c r="T166" s="20">
        <f>IF(OR(S166="متأخر",S166="مستحق اليوم"),COUNTIF($R$6:$R$205,"&gt;"&amp;R166)+COUNTIF($R$6:R166,R166&amp;""),"")</f>
        <v/>
      </c>
    </row>
    <row r="167">
      <c r="A167" s="5" t="n"/>
      <c r="B167" s="5" t="n"/>
      <c r="C167" s="15" t="n"/>
      <c r="D167" s="5" t="n"/>
      <c r="E167" s="16" t="n"/>
      <c r="F167" s="16" t="n"/>
      <c r="G167" s="17" t="n"/>
      <c r="H167" s="18" t="n"/>
      <c r="I167" s="5" t="n"/>
      <c r="J167" s="5" t="n"/>
      <c r="K167" s="19">
        <f>IF(AND(A167&amp;""&lt;&gt;"",ISNUMBER(E167),ISNUMBER(G167),G167&gt;0,ISNUMBER(H167)),ROUND(E167-IF(ISNUMBER(F167),F167,0),2),"")</f>
        <v/>
      </c>
      <c r="L167" s="19">
        <f>IF(K167="","",ROUND(K167/G167,2))</f>
        <v/>
      </c>
      <c r="M167" s="19">
        <f>IF(K167="","",ROUND(SUMIFS('الدفعات'!$C$6:$C$2005,'الدفعات'!$B$6:$B$2005,A167&amp;""),2))</f>
        <v/>
      </c>
      <c r="N167" s="19">
        <f>IF(K167="","",ROUND(K167-M167,2))</f>
        <v/>
      </c>
      <c r="O167" s="20">
        <f>IF(K167="","",MAX(0,MIN(G167,(YEAR('الإعدادات'!$B$4)-YEAR(H167))*12+MONTH('الإعدادات'!$B$4)-MONTH(H167)+IF(DAY('الإعدادات'!$B$4)&gt;=MIN(DAY(H167),28),1,0))))</f>
        <v/>
      </c>
      <c r="P167" s="19">
        <f>IF(K167="","",IF(N167&lt;=0,0,MAX(0,ROUND(IF(O167&gt;=G167,K167,O167*L167)-M167,2))))</f>
        <v/>
      </c>
      <c r="Q167" s="13">
        <f>IF(K167="","",IF(N167&lt;=0,"",DATE(YEAR(H167),MONTH(H167)+MIN(G167-1,INT((M167+0.005)/L167)),MIN(DAY(H167),28))))</f>
        <v/>
      </c>
      <c r="R167" s="20">
        <f>IF(K167="","",IF(P167&gt;0,MAX(0,'الإعدادات'!$B$4-Q167),""))</f>
        <v/>
      </c>
      <c r="S167" s="6">
        <f>IF(K167="","",IF(N167&lt;=0,"مسدد بالكامل",IF(P167&gt;0,IF(R167&gt;0,"متأخر","مستحق اليوم"),"منتظم")))</f>
        <v/>
      </c>
      <c r="T167" s="20">
        <f>IF(OR(S167="متأخر",S167="مستحق اليوم"),COUNTIF($R$6:$R$205,"&gt;"&amp;R167)+COUNTIF($R$6:R167,R167&amp;""),"")</f>
        <v/>
      </c>
    </row>
    <row r="168">
      <c r="A168" s="5" t="n"/>
      <c r="B168" s="5" t="n"/>
      <c r="C168" s="15" t="n"/>
      <c r="D168" s="5" t="n"/>
      <c r="E168" s="16" t="n"/>
      <c r="F168" s="16" t="n"/>
      <c r="G168" s="17" t="n"/>
      <c r="H168" s="18" t="n"/>
      <c r="I168" s="5" t="n"/>
      <c r="J168" s="5" t="n"/>
      <c r="K168" s="19">
        <f>IF(AND(A168&amp;""&lt;&gt;"",ISNUMBER(E168),ISNUMBER(G168),G168&gt;0,ISNUMBER(H168)),ROUND(E168-IF(ISNUMBER(F168),F168,0),2),"")</f>
        <v/>
      </c>
      <c r="L168" s="19">
        <f>IF(K168="","",ROUND(K168/G168,2))</f>
        <v/>
      </c>
      <c r="M168" s="19">
        <f>IF(K168="","",ROUND(SUMIFS('الدفعات'!$C$6:$C$2005,'الدفعات'!$B$6:$B$2005,A168&amp;""),2))</f>
        <v/>
      </c>
      <c r="N168" s="19">
        <f>IF(K168="","",ROUND(K168-M168,2))</f>
        <v/>
      </c>
      <c r="O168" s="20">
        <f>IF(K168="","",MAX(0,MIN(G168,(YEAR('الإعدادات'!$B$4)-YEAR(H168))*12+MONTH('الإعدادات'!$B$4)-MONTH(H168)+IF(DAY('الإعدادات'!$B$4)&gt;=MIN(DAY(H168),28),1,0))))</f>
        <v/>
      </c>
      <c r="P168" s="19">
        <f>IF(K168="","",IF(N168&lt;=0,0,MAX(0,ROUND(IF(O168&gt;=G168,K168,O168*L168)-M168,2))))</f>
        <v/>
      </c>
      <c r="Q168" s="13">
        <f>IF(K168="","",IF(N168&lt;=0,"",DATE(YEAR(H168),MONTH(H168)+MIN(G168-1,INT((M168+0.005)/L168)),MIN(DAY(H168),28))))</f>
        <v/>
      </c>
      <c r="R168" s="20">
        <f>IF(K168="","",IF(P168&gt;0,MAX(0,'الإعدادات'!$B$4-Q168),""))</f>
        <v/>
      </c>
      <c r="S168" s="6">
        <f>IF(K168="","",IF(N168&lt;=0,"مسدد بالكامل",IF(P168&gt;0,IF(R168&gt;0,"متأخر","مستحق اليوم"),"منتظم")))</f>
        <v/>
      </c>
      <c r="T168" s="20">
        <f>IF(OR(S168="متأخر",S168="مستحق اليوم"),COUNTIF($R$6:$R$205,"&gt;"&amp;R168)+COUNTIF($R$6:R168,R168&amp;""),"")</f>
        <v/>
      </c>
    </row>
    <row r="169">
      <c r="A169" s="5" t="n"/>
      <c r="B169" s="5" t="n"/>
      <c r="C169" s="15" t="n"/>
      <c r="D169" s="5" t="n"/>
      <c r="E169" s="16" t="n"/>
      <c r="F169" s="16" t="n"/>
      <c r="G169" s="17" t="n"/>
      <c r="H169" s="18" t="n"/>
      <c r="I169" s="5" t="n"/>
      <c r="J169" s="5" t="n"/>
      <c r="K169" s="19">
        <f>IF(AND(A169&amp;""&lt;&gt;"",ISNUMBER(E169),ISNUMBER(G169),G169&gt;0,ISNUMBER(H169)),ROUND(E169-IF(ISNUMBER(F169),F169,0),2),"")</f>
        <v/>
      </c>
      <c r="L169" s="19">
        <f>IF(K169="","",ROUND(K169/G169,2))</f>
        <v/>
      </c>
      <c r="M169" s="19">
        <f>IF(K169="","",ROUND(SUMIFS('الدفعات'!$C$6:$C$2005,'الدفعات'!$B$6:$B$2005,A169&amp;""),2))</f>
        <v/>
      </c>
      <c r="N169" s="19">
        <f>IF(K169="","",ROUND(K169-M169,2))</f>
        <v/>
      </c>
      <c r="O169" s="20">
        <f>IF(K169="","",MAX(0,MIN(G169,(YEAR('الإعدادات'!$B$4)-YEAR(H169))*12+MONTH('الإعدادات'!$B$4)-MONTH(H169)+IF(DAY('الإعدادات'!$B$4)&gt;=MIN(DAY(H169),28),1,0))))</f>
        <v/>
      </c>
      <c r="P169" s="19">
        <f>IF(K169="","",IF(N169&lt;=0,0,MAX(0,ROUND(IF(O169&gt;=G169,K169,O169*L169)-M169,2))))</f>
        <v/>
      </c>
      <c r="Q169" s="13">
        <f>IF(K169="","",IF(N169&lt;=0,"",DATE(YEAR(H169),MONTH(H169)+MIN(G169-1,INT((M169+0.005)/L169)),MIN(DAY(H169),28))))</f>
        <v/>
      </c>
      <c r="R169" s="20">
        <f>IF(K169="","",IF(P169&gt;0,MAX(0,'الإعدادات'!$B$4-Q169),""))</f>
        <v/>
      </c>
      <c r="S169" s="6">
        <f>IF(K169="","",IF(N169&lt;=0,"مسدد بالكامل",IF(P169&gt;0,IF(R169&gt;0,"متأخر","مستحق اليوم"),"منتظم")))</f>
        <v/>
      </c>
      <c r="T169" s="20">
        <f>IF(OR(S169="متأخر",S169="مستحق اليوم"),COUNTIF($R$6:$R$205,"&gt;"&amp;R169)+COUNTIF($R$6:R169,R169&amp;""),"")</f>
        <v/>
      </c>
    </row>
    <row r="170">
      <c r="A170" s="5" t="n"/>
      <c r="B170" s="5" t="n"/>
      <c r="C170" s="15" t="n"/>
      <c r="D170" s="5" t="n"/>
      <c r="E170" s="16" t="n"/>
      <c r="F170" s="16" t="n"/>
      <c r="G170" s="17" t="n"/>
      <c r="H170" s="18" t="n"/>
      <c r="I170" s="5" t="n"/>
      <c r="J170" s="5" t="n"/>
      <c r="K170" s="19">
        <f>IF(AND(A170&amp;""&lt;&gt;"",ISNUMBER(E170),ISNUMBER(G170),G170&gt;0,ISNUMBER(H170)),ROUND(E170-IF(ISNUMBER(F170),F170,0),2),"")</f>
        <v/>
      </c>
      <c r="L170" s="19">
        <f>IF(K170="","",ROUND(K170/G170,2))</f>
        <v/>
      </c>
      <c r="M170" s="19">
        <f>IF(K170="","",ROUND(SUMIFS('الدفعات'!$C$6:$C$2005,'الدفعات'!$B$6:$B$2005,A170&amp;""),2))</f>
        <v/>
      </c>
      <c r="N170" s="19">
        <f>IF(K170="","",ROUND(K170-M170,2))</f>
        <v/>
      </c>
      <c r="O170" s="20">
        <f>IF(K170="","",MAX(0,MIN(G170,(YEAR('الإعدادات'!$B$4)-YEAR(H170))*12+MONTH('الإعدادات'!$B$4)-MONTH(H170)+IF(DAY('الإعدادات'!$B$4)&gt;=MIN(DAY(H170),28),1,0))))</f>
        <v/>
      </c>
      <c r="P170" s="19">
        <f>IF(K170="","",IF(N170&lt;=0,0,MAX(0,ROUND(IF(O170&gt;=G170,K170,O170*L170)-M170,2))))</f>
        <v/>
      </c>
      <c r="Q170" s="13">
        <f>IF(K170="","",IF(N170&lt;=0,"",DATE(YEAR(H170),MONTH(H170)+MIN(G170-1,INT((M170+0.005)/L170)),MIN(DAY(H170),28))))</f>
        <v/>
      </c>
      <c r="R170" s="20">
        <f>IF(K170="","",IF(P170&gt;0,MAX(0,'الإعدادات'!$B$4-Q170),""))</f>
        <v/>
      </c>
      <c r="S170" s="6">
        <f>IF(K170="","",IF(N170&lt;=0,"مسدد بالكامل",IF(P170&gt;0,IF(R170&gt;0,"متأخر","مستحق اليوم"),"منتظم")))</f>
        <v/>
      </c>
      <c r="T170" s="20">
        <f>IF(OR(S170="متأخر",S170="مستحق اليوم"),COUNTIF($R$6:$R$205,"&gt;"&amp;R170)+COUNTIF($R$6:R170,R170&amp;""),"")</f>
        <v/>
      </c>
    </row>
    <row r="171">
      <c r="A171" s="5" t="n"/>
      <c r="B171" s="5" t="n"/>
      <c r="C171" s="15" t="n"/>
      <c r="D171" s="5" t="n"/>
      <c r="E171" s="16" t="n"/>
      <c r="F171" s="16" t="n"/>
      <c r="G171" s="17" t="n"/>
      <c r="H171" s="18" t="n"/>
      <c r="I171" s="5" t="n"/>
      <c r="J171" s="5" t="n"/>
      <c r="K171" s="19">
        <f>IF(AND(A171&amp;""&lt;&gt;"",ISNUMBER(E171),ISNUMBER(G171),G171&gt;0,ISNUMBER(H171)),ROUND(E171-IF(ISNUMBER(F171),F171,0),2),"")</f>
        <v/>
      </c>
      <c r="L171" s="19">
        <f>IF(K171="","",ROUND(K171/G171,2))</f>
        <v/>
      </c>
      <c r="M171" s="19">
        <f>IF(K171="","",ROUND(SUMIFS('الدفعات'!$C$6:$C$2005,'الدفعات'!$B$6:$B$2005,A171&amp;""),2))</f>
        <v/>
      </c>
      <c r="N171" s="19">
        <f>IF(K171="","",ROUND(K171-M171,2))</f>
        <v/>
      </c>
      <c r="O171" s="20">
        <f>IF(K171="","",MAX(0,MIN(G171,(YEAR('الإعدادات'!$B$4)-YEAR(H171))*12+MONTH('الإعدادات'!$B$4)-MONTH(H171)+IF(DAY('الإعدادات'!$B$4)&gt;=MIN(DAY(H171),28),1,0))))</f>
        <v/>
      </c>
      <c r="P171" s="19">
        <f>IF(K171="","",IF(N171&lt;=0,0,MAX(0,ROUND(IF(O171&gt;=G171,K171,O171*L171)-M171,2))))</f>
        <v/>
      </c>
      <c r="Q171" s="13">
        <f>IF(K171="","",IF(N171&lt;=0,"",DATE(YEAR(H171),MONTH(H171)+MIN(G171-1,INT((M171+0.005)/L171)),MIN(DAY(H171),28))))</f>
        <v/>
      </c>
      <c r="R171" s="20">
        <f>IF(K171="","",IF(P171&gt;0,MAX(0,'الإعدادات'!$B$4-Q171),""))</f>
        <v/>
      </c>
      <c r="S171" s="6">
        <f>IF(K171="","",IF(N171&lt;=0,"مسدد بالكامل",IF(P171&gt;0,IF(R171&gt;0,"متأخر","مستحق اليوم"),"منتظم")))</f>
        <v/>
      </c>
      <c r="T171" s="20">
        <f>IF(OR(S171="متأخر",S171="مستحق اليوم"),COUNTIF($R$6:$R$205,"&gt;"&amp;R171)+COUNTIF($R$6:R171,R171&amp;""),"")</f>
        <v/>
      </c>
    </row>
    <row r="172">
      <c r="A172" s="5" t="n"/>
      <c r="B172" s="5" t="n"/>
      <c r="C172" s="15" t="n"/>
      <c r="D172" s="5" t="n"/>
      <c r="E172" s="16" t="n"/>
      <c r="F172" s="16" t="n"/>
      <c r="G172" s="17" t="n"/>
      <c r="H172" s="18" t="n"/>
      <c r="I172" s="5" t="n"/>
      <c r="J172" s="5" t="n"/>
      <c r="K172" s="19">
        <f>IF(AND(A172&amp;""&lt;&gt;"",ISNUMBER(E172),ISNUMBER(G172),G172&gt;0,ISNUMBER(H172)),ROUND(E172-IF(ISNUMBER(F172),F172,0),2),"")</f>
        <v/>
      </c>
      <c r="L172" s="19">
        <f>IF(K172="","",ROUND(K172/G172,2))</f>
        <v/>
      </c>
      <c r="M172" s="19">
        <f>IF(K172="","",ROUND(SUMIFS('الدفعات'!$C$6:$C$2005,'الدفعات'!$B$6:$B$2005,A172&amp;""),2))</f>
        <v/>
      </c>
      <c r="N172" s="19">
        <f>IF(K172="","",ROUND(K172-M172,2))</f>
        <v/>
      </c>
      <c r="O172" s="20">
        <f>IF(K172="","",MAX(0,MIN(G172,(YEAR('الإعدادات'!$B$4)-YEAR(H172))*12+MONTH('الإعدادات'!$B$4)-MONTH(H172)+IF(DAY('الإعدادات'!$B$4)&gt;=MIN(DAY(H172),28),1,0))))</f>
        <v/>
      </c>
      <c r="P172" s="19">
        <f>IF(K172="","",IF(N172&lt;=0,0,MAX(0,ROUND(IF(O172&gt;=G172,K172,O172*L172)-M172,2))))</f>
        <v/>
      </c>
      <c r="Q172" s="13">
        <f>IF(K172="","",IF(N172&lt;=0,"",DATE(YEAR(H172),MONTH(H172)+MIN(G172-1,INT((M172+0.005)/L172)),MIN(DAY(H172),28))))</f>
        <v/>
      </c>
      <c r="R172" s="20">
        <f>IF(K172="","",IF(P172&gt;0,MAX(0,'الإعدادات'!$B$4-Q172),""))</f>
        <v/>
      </c>
      <c r="S172" s="6">
        <f>IF(K172="","",IF(N172&lt;=0,"مسدد بالكامل",IF(P172&gt;0,IF(R172&gt;0,"متأخر","مستحق اليوم"),"منتظم")))</f>
        <v/>
      </c>
      <c r="T172" s="20">
        <f>IF(OR(S172="متأخر",S172="مستحق اليوم"),COUNTIF($R$6:$R$205,"&gt;"&amp;R172)+COUNTIF($R$6:R172,R172&amp;""),"")</f>
        <v/>
      </c>
    </row>
    <row r="173">
      <c r="A173" s="5" t="n"/>
      <c r="B173" s="5" t="n"/>
      <c r="C173" s="15" t="n"/>
      <c r="D173" s="5" t="n"/>
      <c r="E173" s="16" t="n"/>
      <c r="F173" s="16" t="n"/>
      <c r="G173" s="17" t="n"/>
      <c r="H173" s="18" t="n"/>
      <c r="I173" s="5" t="n"/>
      <c r="J173" s="5" t="n"/>
      <c r="K173" s="19">
        <f>IF(AND(A173&amp;""&lt;&gt;"",ISNUMBER(E173),ISNUMBER(G173),G173&gt;0,ISNUMBER(H173)),ROUND(E173-IF(ISNUMBER(F173),F173,0),2),"")</f>
        <v/>
      </c>
      <c r="L173" s="19">
        <f>IF(K173="","",ROUND(K173/G173,2))</f>
        <v/>
      </c>
      <c r="M173" s="19">
        <f>IF(K173="","",ROUND(SUMIFS('الدفعات'!$C$6:$C$2005,'الدفعات'!$B$6:$B$2005,A173&amp;""),2))</f>
        <v/>
      </c>
      <c r="N173" s="19">
        <f>IF(K173="","",ROUND(K173-M173,2))</f>
        <v/>
      </c>
      <c r="O173" s="20">
        <f>IF(K173="","",MAX(0,MIN(G173,(YEAR('الإعدادات'!$B$4)-YEAR(H173))*12+MONTH('الإعدادات'!$B$4)-MONTH(H173)+IF(DAY('الإعدادات'!$B$4)&gt;=MIN(DAY(H173),28),1,0))))</f>
        <v/>
      </c>
      <c r="P173" s="19">
        <f>IF(K173="","",IF(N173&lt;=0,0,MAX(0,ROUND(IF(O173&gt;=G173,K173,O173*L173)-M173,2))))</f>
        <v/>
      </c>
      <c r="Q173" s="13">
        <f>IF(K173="","",IF(N173&lt;=0,"",DATE(YEAR(H173),MONTH(H173)+MIN(G173-1,INT((M173+0.005)/L173)),MIN(DAY(H173),28))))</f>
        <v/>
      </c>
      <c r="R173" s="20">
        <f>IF(K173="","",IF(P173&gt;0,MAX(0,'الإعدادات'!$B$4-Q173),""))</f>
        <v/>
      </c>
      <c r="S173" s="6">
        <f>IF(K173="","",IF(N173&lt;=0,"مسدد بالكامل",IF(P173&gt;0,IF(R173&gt;0,"متأخر","مستحق اليوم"),"منتظم")))</f>
        <v/>
      </c>
      <c r="T173" s="20">
        <f>IF(OR(S173="متأخر",S173="مستحق اليوم"),COUNTIF($R$6:$R$205,"&gt;"&amp;R173)+COUNTIF($R$6:R173,R173&amp;""),"")</f>
        <v/>
      </c>
    </row>
    <row r="174">
      <c r="A174" s="5" t="n"/>
      <c r="B174" s="5" t="n"/>
      <c r="C174" s="15" t="n"/>
      <c r="D174" s="5" t="n"/>
      <c r="E174" s="16" t="n"/>
      <c r="F174" s="16" t="n"/>
      <c r="G174" s="17" t="n"/>
      <c r="H174" s="18" t="n"/>
      <c r="I174" s="5" t="n"/>
      <c r="J174" s="5" t="n"/>
      <c r="K174" s="19">
        <f>IF(AND(A174&amp;""&lt;&gt;"",ISNUMBER(E174),ISNUMBER(G174),G174&gt;0,ISNUMBER(H174)),ROUND(E174-IF(ISNUMBER(F174),F174,0),2),"")</f>
        <v/>
      </c>
      <c r="L174" s="19">
        <f>IF(K174="","",ROUND(K174/G174,2))</f>
        <v/>
      </c>
      <c r="M174" s="19">
        <f>IF(K174="","",ROUND(SUMIFS('الدفعات'!$C$6:$C$2005,'الدفعات'!$B$6:$B$2005,A174&amp;""),2))</f>
        <v/>
      </c>
      <c r="N174" s="19">
        <f>IF(K174="","",ROUND(K174-M174,2))</f>
        <v/>
      </c>
      <c r="O174" s="20">
        <f>IF(K174="","",MAX(0,MIN(G174,(YEAR('الإعدادات'!$B$4)-YEAR(H174))*12+MONTH('الإعدادات'!$B$4)-MONTH(H174)+IF(DAY('الإعدادات'!$B$4)&gt;=MIN(DAY(H174),28),1,0))))</f>
        <v/>
      </c>
      <c r="P174" s="19">
        <f>IF(K174="","",IF(N174&lt;=0,0,MAX(0,ROUND(IF(O174&gt;=G174,K174,O174*L174)-M174,2))))</f>
        <v/>
      </c>
      <c r="Q174" s="13">
        <f>IF(K174="","",IF(N174&lt;=0,"",DATE(YEAR(H174),MONTH(H174)+MIN(G174-1,INT((M174+0.005)/L174)),MIN(DAY(H174),28))))</f>
        <v/>
      </c>
      <c r="R174" s="20">
        <f>IF(K174="","",IF(P174&gt;0,MAX(0,'الإعدادات'!$B$4-Q174),""))</f>
        <v/>
      </c>
      <c r="S174" s="6">
        <f>IF(K174="","",IF(N174&lt;=0,"مسدد بالكامل",IF(P174&gt;0,IF(R174&gt;0,"متأخر","مستحق اليوم"),"منتظم")))</f>
        <v/>
      </c>
      <c r="T174" s="20">
        <f>IF(OR(S174="متأخر",S174="مستحق اليوم"),COUNTIF($R$6:$R$205,"&gt;"&amp;R174)+COUNTIF($R$6:R174,R174&amp;""),"")</f>
        <v/>
      </c>
    </row>
    <row r="175">
      <c r="A175" s="5" t="n"/>
      <c r="B175" s="5" t="n"/>
      <c r="C175" s="15" t="n"/>
      <c r="D175" s="5" t="n"/>
      <c r="E175" s="16" t="n"/>
      <c r="F175" s="16" t="n"/>
      <c r="G175" s="17" t="n"/>
      <c r="H175" s="18" t="n"/>
      <c r="I175" s="5" t="n"/>
      <c r="J175" s="5" t="n"/>
      <c r="K175" s="19">
        <f>IF(AND(A175&amp;""&lt;&gt;"",ISNUMBER(E175),ISNUMBER(G175),G175&gt;0,ISNUMBER(H175)),ROUND(E175-IF(ISNUMBER(F175),F175,0),2),"")</f>
        <v/>
      </c>
      <c r="L175" s="19">
        <f>IF(K175="","",ROUND(K175/G175,2))</f>
        <v/>
      </c>
      <c r="M175" s="19">
        <f>IF(K175="","",ROUND(SUMIFS('الدفعات'!$C$6:$C$2005,'الدفعات'!$B$6:$B$2005,A175&amp;""),2))</f>
        <v/>
      </c>
      <c r="N175" s="19">
        <f>IF(K175="","",ROUND(K175-M175,2))</f>
        <v/>
      </c>
      <c r="O175" s="20">
        <f>IF(K175="","",MAX(0,MIN(G175,(YEAR('الإعدادات'!$B$4)-YEAR(H175))*12+MONTH('الإعدادات'!$B$4)-MONTH(H175)+IF(DAY('الإعدادات'!$B$4)&gt;=MIN(DAY(H175),28),1,0))))</f>
        <v/>
      </c>
      <c r="P175" s="19">
        <f>IF(K175="","",IF(N175&lt;=0,0,MAX(0,ROUND(IF(O175&gt;=G175,K175,O175*L175)-M175,2))))</f>
        <v/>
      </c>
      <c r="Q175" s="13">
        <f>IF(K175="","",IF(N175&lt;=0,"",DATE(YEAR(H175),MONTH(H175)+MIN(G175-1,INT((M175+0.005)/L175)),MIN(DAY(H175),28))))</f>
        <v/>
      </c>
      <c r="R175" s="20">
        <f>IF(K175="","",IF(P175&gt;0,MAX(0,'الإعدادات'!$B$4-Q175),""))</f>
        <v/>
      </c>
      <c r="S175" s="6">
        <f>IF(K175="","",IF(N175&lt;=0,"مسدد بالكامل",IF(P175&gt;0,IF(R175&gt;0,"متأخر","مستحق اليوم"),"منتظم")))</f>
        <v/>
      </c>
      <c r="T175" s="20">
        <f>IF(OR(S175="متأخر",S175="مستحق اليوم"),COUNTIF($R$6:$R$205,"&gt;"&amp;R175)+COUNTIF($R$6:R175,R175&amp;""),"")</f>
        <v/>
      </c>
    </row>
    <row r="176">
      <c r="A176" s="5" t="n"/>
      <c r="B176" s="5" t="n"/>
      <c r="C176" s="15" t="n"/>
      <c r="D176" s="5" t="n"/>
      <c r="E176" s="16" t="n"/>
      <c r="F176" s="16" t="n"/>
      <c r="G176" s="17" t="n"/>
      <c r="H176" s="18" t="n"/>
      <c r="I176" s="5" t="n"/>
      <c r="J176" s="5" t="n"/>
      <c r="K176" s="19">
        <f>IF(AND(A176&amp;""&lt;&gt;"",ISNUMBER(E176),ISNUMBER(G176),G176&gt;0,ISNUMBER(H176)),ROUND(E176-IF(ISNUMBER(F176),F176,0),2),"")</f>
        <v/>
      </c>
      <c r="L176" s="19">
        <f>IF(K176="","",ROUND(K176/G176,2))</f>
        <v/>
      </c>
      <c r="M176" s="19">
        <f>IF(K176="","",ROUND(SUMIFS('الدفعات'!$C$6:$C$2005,'الدفعات'!$B$6:$B$2005,A176&amp;""),2))</f>
        <v/>
      </c>
      <c r="N176" s="19">
        <f>IF(K176="","",ROUND(K176-M176,2))</f>
        <v/>
      </c>
      <c r="O176" s="20">
        <f>IF(K176="","",MAX(0,MIN(G176,(YEAR('الإعدادات'!$B$4)-YEAR(H176))*12+MONTH('الإعدادات'!$B$4)-MONTH(H176)+IF(DAY('الإعدادات'!$B$4)&gt;=MIN(DAY(H176),28),1,0))))</f>
        <v/>
      </c>
      <c r="P176" s="19">
        <f>IF(K176="","",IF(N176&lt;=0,0,MAX(0,ROUND(IF(O176&gt;=G176,K176,O176*L176)-M176,2))))</f>
        <v/>
      </c>
      <c r="Q176" s="13">
        <f>IF(K176="","",IF(N176&lt;=0,"",DATE(YEAR(H176),MONTH(H176)+MIN(G176-1,INT((M176+0.005)/L176)),MIN(DAY(H176),28))))</f>
        <v/>
      </c>
      <c r="R176" s="20">
        <f>IF(K176="","",IF(P176&gt;0,MAX(0,'الإعدادات'!$B$4-Q176),""))</f>
        <v/>
      </c>
      <c r="S176" s="6">
        <f>IF(K176="","",IF(N176&lt;=0,"مسدد بالكامل",IF(P176&gt;0,IF(R176&gt;0,"متأخر","مستحق اليوم"),"منتظم")))</f>
        <v/>
      </c>
      <c r="T176" s="20">
        <f>IF(OR(S176="متأخر",S176="مستحق اليوم"),COUNTIF($R$6:$R$205,"&gt;"&amp;R176)+COUNTIF($R$6:R176,R176&amp;""),"")</f>
        <v/>
      </c>
    </row>
    <row r="177">
      <c r="A177" s="5" t="n"/>
      <c r="B177" s="5" t="n"/>
      <c r="C177" s="15" t="n"/>
      <c r="D177" s="5" t="n"/>
      <c r="E177" s="16" t="n"/>
      <c r="F177" s="16" t="n"/>
      <c r="G177" s="17" t="n"/>
      <c r="H177" s="18" t="n"/>
      <c r="I177" s="5" t="n"/>
      <c r="J177" s="5" t="n"/>
      <c r="K177" s="19">
        <f>IF(AND(A177&amp;""&lt;&gt;"",ISNUMBER(E177),ISNUMBER(G177),G177&gt;0,ISNUMBER(H177)),ROUND(E177-IF(ISNUMBER(F177),F177,0),2),"")</f>
        <v/>
      </c>
      <c r="L177" s="19">
        <f>IF(K177="","",ROUND(K177/G177,2))</f>
        <v/>
      </c>
      <c r="M177" s="19">
        <f>IF(K177="","",ROUND(SUMIFS('الدفعات'!$C$6:$C$2005,'الدفعات'!$B$6:$B$2005,A177&amp;""),2))</f>
        <v/>
      </c>
      <c r="N177" s="19">
        <f>IF(K177="","",ROUND(K177-M177,2))</f>
        <v/>
      </c>
      <c r="O177" s="20">
        <f>IF(K177="","",MAX(0,MIN(G177,(YEAR('الإعدادات'!$B$4)-YEAR(H177))*12+MONTH('الإعدادات'!$B$4)-MONTH(H177)+IF(DAY('الإعدادات'!$B$4)&gt;=MIN(DAY(H177),28),1,0))))</f>
        <v/>
      </c>
      <c r="P177" s="19">
        <f>IF(K177="","",IF(N177&lt;=0,0,MAX(0,ROUND(IF(O177&gt;=G177,K177,O177*L177)-M177,2))))</f>
        <v/>
      </c>
      <c r="Q177" s="13">
        <f>IF(K177="","",IF(N177&lt;=0,"",DATE(YEAR(H177),MONTH(H177)+MIN(G177-1,INT((M177+0.005)/L177)),MIN(DAY(H177),28))))</f>
        <v/>
      </c>
      <c r="R177" s="20">
        <f>IF(K177="","",IF(P177&gt;0,MAX(0,'الإعدادات'!$B$4-Q177),""))</f>
        <v/>
      </c>
      <c r="S177" s="6">
        <f>IF(K177="","",IF(N177&lt;=0,"مسدد بالكامل",IF(P177&gt;0,IF(R177&gt;0,"متأخر","مستحق اليوم"),"منتظم")))</f>
        <v/>
      </c>
      <c r="T177" s="20">
        <f>IF(OR(S177="متأخر",S177="مستحق اليوم"),COUNTIF($R$6:$R$205,"&gt;"&amp;R177)+COUNTIF($R$6:R177,R177&amp;""),"")</f>
        <v/>
      </c>
    </row>
    <row r="178">
      <c r="A178" s="5" t="n"/>
      <c r="B178" s="5" t="n"/>
      <c r="C178" s="15" t="n"/>
      <c r="D178" s="5" t="n"/>
      <c r="E178" s="16" t="n"/>
      <c r="F178" s="16" t="n"/>
      <c r="G178" s="17" t="n"/>
      <c r="H178" s="18" t="n"/>
      <c r="I178" s="5" t="n"/>
      <c r="J178" s="5" t="n"/>
      <c r="K178" s="19">
        <f>IF(AND(A178&amp;""&lt;&gt;"",ISNUMBER(E178),ISNUMBER(G178),G178&gt;0,ISNUMBER(H178)),ROUND(E178-IF(ISNUMBER(F178),F178,0),2),"")</f>
        <v/>
      </c>
      <c r="L178" s="19">
        <f>IF(K178="","",ROUND(K178/G178,2))</f>
        <v/>
      </c>
      <c r="M178" s="19">
        <f>IF(K178="","",ROUND(SUMIFS('الدفعات'!$C$6:$C$2005,'الدفعات'!$B$6:$B$2005,A178&amp;""),2))</f>
        <v/>
      </c>
      <c r="N178" s="19">
        <f>IF(K178="","",ROUND(K178-M178,2))</f>
        <v/>
      </c>
      <c r="O178" s="20">
        <f>IF(K178="","",MAX(0,MIN(G178,(YEAR('الإعدادات'!$B$4)-YEAR(H178))*12+MONTH('الإعدادات'!$B$4)-MONTH(H178)+IF(DAY('الإعدادات'!$B$4)&gt;=MIN(DAY(H178),28),1,0))))</f>
        <v/>
      </c>
      <c r="P178" s="19">
        <f>IF(K178="","",IF(N178&lt;=0,0,MAX(0,ROUND(IF(O178&gt;=G178,K178,O178*L178)-M178,2))))</f>
        <v/>
      </c>
      <c r="Q178" s="13">
        <f>IF(K178="","",IF(N178&lt;=0,"",DATE(YEAR(H178),MONTH(H178)+MIN(G178-1,INT((M178+0.005)/L178)),MIN(DAY(H178),28))))</f>
        <v/>
      </c>
      <c r="R178" s="20">
        <f>IF(K178="","",IF(P178&gt;0,MAX(0,'الإعدادات'!$B$4-Q178),""))</f>
        <v/>
      </c>
      <c r="S178" s="6">
        <f>IF(K178="","",IF(N178&lt;=0,"مسدد بالكامل",IF(P178&gt;0,IF(R178&gt;0,"متأخر","مستحق اليوم"),"منتظم")))</f>
        <v/>
      </c>
      <c r="T178" s="20">
        <f>IF(OR(S178="متأخر",S178="مستحق اليوم"),COUNTIF($R$6:$R$205,"&gt;"&amp;R178)+COUNTIF($R$6:R178,R178&amp;""),"")</f>
        <v/>
      </c>
    </row>
    <row r="179">
      <c r="A179" s="5" t="n"/>
      <c r="B179" s="5" t="n"/>
      <c r="C179" s="15" t="n"/>
      <c r="D179" s="5" t="n"/>
      <c r="E179" s="16" t="n"/>
      <c r="F179" s="16" t="n"/>
      <c r="G179" s="17" t="n"/>
      <c r="H179" s="18" t="n"/>
      <c r="I179" s="5" t="n"/>
      <c r="J179" s="5" t="n"/>
      <c r="K179" s="19">
        <f>IF(AND(A179&amp;""&lt;&gt;"",ISNUMBER(E179),ISNUMBER(G179),G179&gt;0,ISNUMBER(H179)),ROUND(E179-IF(ISNUMBER(F179),F179,0),2),"")</f>
        <v/>
      </c>
      <c r="L179" s="19">
        <f>IF(K179="","",ROUND(K179/G179,2))</f>
        <v/>
      </c>
      <c r="M179" s="19">
        <f>IF(K179="","",ROUND(SUMIFS('الدفعات'!$C$6:$C$2005,'الدفعات'!$B$6:$B$2005,A179&amp;""),2))</f>
        <v/>
      </c>
      <c r="N179" s="19">
        <f>IF(K179="","",ROUND(K179-M179,2))</f>
        <v/>
      </c>
      <c r="O179" s="20">
        <f>IF(K179="","",MAX(0,MIN(G179,(YEAR('الإعدادات'!$B$4)-YEAR(H179))*12+MONTH('الإعدادات'!$B$4)-MONTH(H179)+IF(DAY('الإعدادات'!$B$4)&gt;=MIN(DAY(H179),28),1,0))))</f>
        <v/>
      </c>
      <c r="P179" s="19">
        <f>IF(K179="","",IF(N179&lt;=0,0,MAX(0,ROUND(IF(O179&gt;=G179,K179,O179*L179)-M179,2))))</f>
        <v/>
      </c>
      <c r="Q179" s="13">
        <f>IF(K179="","",IF(N179&lt;=0,"",DATE(YEAR(H179),MONTH(H179)+MIN(G179-1,INT((M179+0.005)/L179)),MIN(DAY(H179),28))))</f>
        <v/>
      </c>
      <c r="R179" s="20">
        <f>IF(K179="","",IF(P179&gt;0,MAX(0,'الإعدادات'!$B$4-Q179),""))</f>
        <v/>
      </c>
      <c r="S179" s="6">
        <f>IF(K179="","",IF(N179&lt;=0,"مسدد بالكامل",IF(P179&gt;0,IF(R179&gt;0,"متأخر","مستحق اليوم"),"منتظم")))</f>
        <v/>
      </c>
      <c r="T179" s="20">
        <f>IF(OR(S179="متأخر",S179="مستحق اليوم"),COUNTIF($R$6:$R$205,"&gt;"&amp;R179)+COUNTIF($R$6:R179,R179&amp;""),"")</f>
        <v/>
      </c>
    </row>
    <row r="180">
      <c r="A180" s="5" t="n"/>
      <c r="B180" s="5" t="n"/>
      <c r="C180" s="15" t="n"/>
      <c r="D180" s="5" t="n"/>
      <c r="E180" s="16" t="n"/>
      <c r="F180" s="16" t="n"/>
      <c r="G180" s="17" t="n"/>
      <c r="H180" s="18" t="n"/>
      <c r="I180" s="5" t="n"/>
      <c r="J180" s="5" t="n"/>
      <c r="K180" s="19">
        <f>IF(AND(A180&amp;""&lt;&gt;"",ISNUMBER(E180),ISNUMBER(G180),G180&gt;0,ISNUMBER(H180)),ROUND(E180-IF(ISNUMBER(F180),F180,0),2),"")</f>
        <v/>
      </c>
      <c r="L180" s="19">
        <f>IF(K180="","",ROUND(K180/G180,2))</f>
        <v/>
      </c>
      <c r="M180" s="19">
        <f>IF(K180="","",ROUND(SUMIFS('الدفعات'!$C$6:$C$2005,'الدفعات'!$B$6:$B$2005,A180&amp;""),2))</f>
        <v/>
      </c>
      <c r="N180" s="19">
        <f>IF(K180="","",ROUND(K180-M180,2))</f>
        <v/>
      </c>
      <c r="O180" s="20">
        <f>IF(K180="","",MAX(0,MIN(G180,(YEAR('الإعدادات'!$B$4)-YEAR(H180))*12+MONTH('الإعدادات'!$B$4)-MONTH(H180)+IF(DAY('الإعدادات'!$B$4)&gt;=MIN(DAY(H180),28),1,0))))</f>
        <v/>
      </c>
      <c r="P180" s="19">
        <f>IF(K180="","",IF(N180&lt;=0,0,MAX(0,ROUND(IF(O180&gt;=G180,K180,O180*L180)-M180,2))))</f>
        <v/>
      </c>
      <c r="Q180" s="13">
        <f>IF(K180="","",IF(N180&lt;=0,"",DATE(YEAR(H180),MONTH(H180)+MIN(G180-1,INT((M180+0.005)/L180)),MIN(DAY(H180),28))))</f>
        <v/>
      </c>
      <c r="R180" s="20">
        <f>IF(K180="","",IF(P180&gt;0,MAX(0,'الإعدادات'!$B$4-Q180),""))</f>
        <v/>
      </c>
      <c r="S180" s="6">
        <f>IF(K180="","",IF(N180&lt;=0,"مسدد بالكامل",IF(P180&gt;0,IF(R180&gt;0,"متأخر","مستحق اليوم"),"منتظم")))</f>
        <v/>
      </c>
      <c r="T180" s="20">
        <f>IF(OR(S180="متأخر",S180="مستحق اليوم"),COUNTIF($R$6:$R$205,"&gt;"&amp;R180)+COUNTIF($R$6:R180,R180&amp;""),"")</f>
        <v/>
      </c>
    </row>
    <row r="181">
      <c r="A181" s="5" t="n"/>
      <c r="B181" s="5" t="n"/>
      <c r="C181" s="15" t="n"/>
      <c r="D181" s="5" t="n"/>
      <c r="E181" s="16" t="n"/>
      <c r="F181" s="16" t="n"/>
      <c r="G181" s="17" t="n"/>
      <c r="H181" s="18" t="n"/>
      <c r="I181" s="5" t="n"/>
      <c r="J181" s="5" t="n"/>
      <c r="K181" s="19">
        <f>IF(AND(A181&amp;""&lt;&gt;"",ISNUMBER(E181),ISNUMBER(G181),G181&gt;0,ISNUMBER(H181)),ROUND(E181-IF(ISNUMBER(F181),F181,0),2),"")</f>
        <v/>
      </c>
      <c r="L181" s="19">
        <f>IF(K181="","",ROUND(K181/G181,2))</f>
        <v/>
      </c>
      <c r="M181" s="19">
        <f>IF(K181="","",ROUND(SUMIFS('الدفعات'!$C$6:$C$2005,'الدفعات'!$B$6:$B$2005,A181&amp;""),2))</f>
        <v/>
      </c>
      <c r="N181" s="19">
        <f>IF(K181="","",ROUND(K181-M181,2))</f>
        <v/>
      </c>
      <c r="O181" s="20">
        <f>IF(K181="","",MAX(0,MIN(G181,(YEAR('الإعدادات'!$B$4)-YEAR(H181))*12+MONTH('الإعدادات'!$B$4)-MONTH(H181)+IF(DAY('الإعدادات'!$B$4)&gt;=MIN(DAY(H181),28),1,0))))</f>
        <v/>
      </c>
      <c r="P181" s="19">
        <f>IF(K181="","",IF(N181&lt;=0,0,MAX(0,ROUND(IF(O181&gt;=G181,K181,O181*L181)-M181,2))))</f>
        <v/>
      </c>
      <c r="Q181" s="13">
        <f>IF(K181="","",IF(N181&lt;=0,"",DATE(YEAR(H181),MONTH(H181)+MIN(G181-1,INT((M181+0.005)/L181)),MIN(DAY(H181),28))))</f>
        <v/>
      </c>
      <c r="R181" s="20">
        <f>IF(K181="","",IF(P181&gt;0,MAX(0,'الإعدادات'!$B$4-Q181),""))</f>
        <v/>
      </c>
      <c r="S181" s="6">
        <f>IF(K181="","",IF(N181&lt;=0,"مسدد بالكامل",IF(P181&gt;0,IF(R181&gt;0,"متأخر","مستحق اليوم"),"منتظم")))</f>
        <v/>
      </c>
      <c r="T181" s="20">
        <f>IF(OR(S181="متأخر",S181="مستحق اليوم"),COUNTIF($R$6:$R$205,"&gt;"&amp;R181)+COUNTIF($R$6:R181,R181&amp;""),"")</f>
        <v/>
      </c>
    </row>
    <row r="182">
      <c r="A182" s="5" t="n"/>
      <c r="B182" s="5" t="n"/>
      <c r="C182" s="15" t="n"/>
      <c r="D182" s="5" t="n"/>
      <c r="E182" s="16" t="n"/>
      <c r="F182" s="16" t="n"/>
      <c r="G182" s="17" t="n"/>
      <c r="H182" s="18" t="n"/>
      <c r="I182" s="5" t="n"/>
      <c r="J182" s="5" t="n"/>
      <c r="K182" s="19">
        <f>IF(AND(A182&amp;""&lt;&gt;"",ISNUMBER(E182),ISNUMBER(G182),G182&gt;0,ISNUMBER(H182)),ROUND(E182-IF(ISNUMBER(F182),F182,0),2),"")</f>
        <v/>
      </c>
      <c r="L182" s="19">
        <f>IF(K182="","",ROUND(K182/G182,2))</f>
        <v/>
      </c>
      <c r="M182" s="19">
        <f>IF(K182="","",ROUND(SUMIFS('الدفعات'!$C$6:$C$2005,'الدفعات'!$B$6:$B$2005,A182&amp;""),2))</f>
        <v/>
      </c>
      <c r="N182" s="19">
        <f>IF(K182="","",ROUND(K182-M182,2))</f>
        <v/>
      </c>
      <c r="O182" s="20">
        <f>IF(K182="","",MAX(0,MIN(G182,(YEAR('الإعدادات'!$B$4)-YEAR(H182))*12+MONTH('الإعدادات'!$B$4)-MONTH(H182)+IF(DAY('الإعدادات'!$B$4)&gt;=MIN(DAY(H182),28),1,0))))</f>
        <v/>
      </c>
      <c r="P182" s="19">
        <f>IF(K182="","",IF(N182&lt;=0,0,MAX(0,ROUND(IF(O182&gt;=G182,K182,O182*L182)-M182,2))))</f>
        <v/>
      </c>
      <c r="Q182" s="13">
        <f>IF(K182="","",IF(N182&lt;=0,"",DATE(YEAR(H182),MONTH(H182)+MIN(G182-1,INT((M182+0.005)/L182)),MIN(DAY(H182),28))))</f>
        <v/>
      </c>
      <c r="R182" s="20">
        <f>IF(K182="","",IF(P182&gt;0,MAX(0,'الإعدادات'!$B$4-Q182),""))</f>
        <v/>
      </c>
      <c r="S182" s="6">
        <f>IF(K182="","",IF(N182&lt;=0,"مسدد بالكامل",IF(P182&gt;0,IF(R182&gt;0,"متأخر","مستحق اليوم"),"منتظم")))</f>
        <v/>
      </c>
      <c r="T182" s="20">
        <f>IF(OR(S182="متأخر",S182="مستحق اليوم"),COUNTIF($R$6:$R$205,"&gt;"&amp;R182)+COUNTIF($R$6:R182,R182&amp;""),"")</f>
        <v/>
      </c>
    </row>
    <row r="183">
      <c r="A183" s="5" t="n"/>
      <c r="B183" s="5" t="n"/>
      <c r="C183" s="15" t="n"/>
      <c r="D183" s="5" t="n"/>
      <c r="E183" s="16" t="n"/>
      <c r="F183" s="16" t="n"/>
      <c r="G183" s="17" t="n"/>
      <c r="H183" s="18" t="n"/>
      <c r="I183" s="5" t="n"/>
      <c r="J183" s="5" t="n"/>
      <c r="K183" s="19">
        <f>IF(AND(A183&amp;""&lt;&gt;"",ISNUMBER(E183),ISNUMBER(G183),G183&gt;0,ISNUMBER(H183)),ROUND(E183-IF(ISNUMBER(F183),F183,0),2),"")</f>
        <v/>
      </c>
      <c r="L183" s="19">
        <f>IF(K183="","",ROUND(K183/G183,2))</f>
        <v/>
      </c>
      <c r="M183" s="19">
        <f>IF(K183="","",ROUND(SUMIFS('الدفعات'!$C$6:$C$2005,'الدفعات'!$B$6:$B$2005,A183&amp;""),2))</f>
        <v/>
      </c>
      <c r="N183" s="19">
        <f>IF(K183="","",ROUND(K183-M183,2))</f>
        <v/>
      </c>
      <c r="O183" s="20">
        <f>IF(K183="","",MAX(0,MIN(G183,(YEAR('الإعدادات'!$B$4)-YEAR(H183))*12+MONTH('الإعدادات'!$B$4)-MONTH(H183)+IF(DAY('الإعدادات'!$B$4)&gt;=MIN(DAY(H183),28),1,0))))</f>
        <v/>
      </c>
      <c r="P183" s="19">
        <f>IF(K183="","",IF(N183&lt;=0,0,MAX(0,ROUND(IF(O183&gt;=G183,K183,O183*L183)-M183,2))))</f>
        <v/>
      </c>
      <c r="Q183" s="13">
        <f>IF(K183="","",IF(N183&lt;=0,"",DATE(YEAR(H183),MONTH(H183)+MIN(G183-1,INT((M183+0.005)/L183)),MIN(DAY(H183),28))))</f>
        <v/>
      </c>
      <c r="R183" s="20">
        <f>IF(K183="","",IF(P183&gt;0,MAX(0,'الإعدادات'!$B$4-Q183),""))</f>
        <v/>
      </c>
      <c r="S183" s="6">
        <f>IF(K183="","",IF(N183&lt;=0,"مسدد بالكامل",IF(P183&gt;0,IF(R183&gt;0,"متأخر","مستحق اليوم"),"منتظم")))</f>
        <v/>
      </c>
      <c r="T183" s="20">
        <f>IF(OR(S183="متأخر",S183="مستحق اليوم"),COUNTIF($R$6:$R$205,"&gt;"&amp;R183)+COUNTIF($R$6:R183,R183&amp;""),"")</f>
        <v/>
      </c>
    </row>
    <row r="184">
      <c r="A184" s="5" t="n"/>
      <c r="B184" s="5" t="n"/>
      <c r="C184" s="15" t="n"/>
      <c r="D184" s="5" t="n"/>
      <c r="E184" s="16" t="n"/>
      <c r="F184" s="16" t="n"/>
      <c r="G184" s="17" t="n"/>
      <c r="H184" s="18" t="n"/>
      <c r="I184" s="5" t="n"/>
      <c r="J184" s="5" t="n"/>
      <c r="K184" s="19">
        <f>IF(AND(A184&amp;""&lt;&gt;"",ISNUMBER(E184),ISNUMBER(G184),G184&gt;0,ISNUMBER(H184)),ROUND(E184-IF(ISNUMBER(F184),F184,0),2),"")</f>
        <v/>
      </c>
      <c r="L184" s="19">
        <f>IF(K184="","",ROUND(K184/G184,2))</f>
        <v/>
      </c>
      <c r="M184" s="19">
        <f>IF(K184="","",ROUND(SUMIFS('الدفعات'!$C$6:$C$2005,'الدفعات'!$B$6:$B$2005,A184&amp;""),2))</f>
        <v/>
      </c>
      <c r="N184" s="19">
        <f>IF(K184="","",ROUND(K184-M184,2))</f>
        <v/>
      </c>
      <c r="O184" s="20">
        <f>IF(K184="","",MAX(0,MIN(G184,(YEAR('الإعدادات'!$B$4)-YEAR(H184))*12+MONTH('الإعدادات'!$B$4)-MONTH(H184)+IF(DAY('الإعدادات'!$B$4)&gt;=MIN(DAY(H184),28),1,0))))</f>
        <v/>
      </c>
      <c r="P184" s="19">
        <f>IF(K184="","",IF(N184&lt;=0,0,MAX(0,ROUND(IF(O184&gt;=G184,K184,O184*L184)-M184,2))))</f>
        <v/>
      </c>
      <c r="Q184" s="13">
        <f>IF(K184="","",IF(N184&lt;=0,"",DATE(YEAR(H184),MONTH(H184)+MIN(G184-1,INT((M184+0.005)/L184)),MIN(DAY(H184),28))))</f>
        <v/>
      </c>
      <c r="R184" s="20">
        <f>IF(K184="","",IF(P184&gt;0,MAX(0,'الإعدادات'!$B$4-Q184),""))</f>
        <v/>
      </c>
      <c r="S184" s="6">
        <f>IF(K184="","",IF(N184&lt;=0,"مسدد بالكامل",IF(P184&gt;0,IF(R184&gt;0,"متأخر","مستحق اليوم"),"منتظم")))</f>
        <v/>
      </c>
      <c r="T184" s="20">
        <f>IF(OR(S184="متأخر",S184="مستحق اليوم"),COUNTIF($R$6:$R$205,"&gt;"&amp;R184)+COUNTIF($R$6:R184,R184&amp;""),"")</f>
        <v/>
      </c>
    </row>
    <row r="185">
      <c r="A185" s="5" t="n"/>
      <c r="B185" s="5" t="n"/>
      <c r="C185" s="15" t="n"/>
      <c r="D185" s="5" t="n"/>
      <c r="E185" s="16" t="n"/>
      <c r="F185" s="16" t="n"/>
      <c r="G185" s="17" t="n"/>
      <c r="H185" s="18" t="n"/>
      <c r="I185" s="5" t="n"/>
      <c r="J185" s="5" t="n"/>
      <c r="K185" s="19">
        <f>IF(AND(A185&amp;""&lt;&gt;"",ISNUMBER(E185),ISNUMBER(G185),G185&gt;0,ISNUMBER(H185)),ROUND(E185-IF(ISNUMBER(F185),F185,0),2),"")</f>
        <v/>
      </c>
      <c r="L185" s="19">
        <f>IF(K185="","",ROUND(K185/G185,2))</f>
        <v/>
      </c>
      <c r="M185" s="19">
        <f>IF(K185="","",ROUND(SUMIFS('الدفعات'!$C$6:$C$2005,'الدفعات'!$B$6:$B$2005,A185&amp;""),2))</f>
        <v/>
      </c>
      <c r="N185" s="19">
        <f>IF(K185="","",ROUND(K185-M185,2))</f>
        <v/>
      </c>
      <c r="O185" s="20">
        <f>IF(K185="","",MAX(0,MIN(G185,(YEAR('الإعدادات'!$B$4)-YEAR(H185))*12+MONTH('الإعدادات'!$B$4)-MONTH(H185)+IF(DAY('الإعدادات'!$B$4)&gt;=MIN(DAY(H185),28),1,0))))</f>
        <v/>
      </c>
      <c r="P185" s="19">
        <f>IF(K185="","",IF(N185&lt;=0,0,MAX(0,ROUND(IF(O185&gt;=G185,K185,O185*L185)-M185,2))))</f>
        <v/>
      </c>
      <c r="Q185" s="13">
        <f>IF(K185="","",IF(N185&lt;=0,"",DATE(YEAR(H185),MONTH(H185)+MIN(G185-1,INT((M185+0.005)/L185)),MIN(DAY(H185),28))))</f>
        <v/>
      </c>
      <c r="R185" s="20">
        <f>IF(K185="","",IF(P185&gt;0,MAX(0,'الإعدادات'!$B$4-Q185),""))</f>
        <v/>
      </c>
      <c r="S185" s="6">
        <f>IF(K185="","",IF(N185&lt;=0,"مسدد بالكامل",IF(P185&gt;0,IF(R185&gt;0,"متأخر","مستحق اليوم"),"منتظم")))</f>
        <v/>
      </c>
      <c r="T185" s="20">
        <f>IF(OR(S185="متأخر",S185="مستحق اليوم"),COUNTIF($R$6:$R$205,"&gt;"&amp;R185)+COUNTIF($R$6:R185,R185&amp;""),"")</f>
        <v/>
      </c>
    </row>
    <row r="186">
      <c r="A186" s="5" t="n"/>
      <c r="B186" s="5" t="n"/>
      <c r="C186" s="15" t="n"/>
      <c r="D186" s="5" t="n"/>
      <c r="E186" s="16" t="n"/>
      <c r="F186" s="16" t="n"/>
      <c r="G186" s="17" t="n"/>
      <c r="H186" s="18" t="n"/>
      <c r="I186" s="5" t="n"/>
      <c r="J186" s="5" t="n"/>
      <c r="K186" s="19">
        <f>IF(AND(A186&amp;""&lt;&gt;"",ISNUMBER(E186),ISNUMBER(G186),G186&gt;0,ISNUMBER(H186)),ROUND(E186-IF(ISNUMBER(F186),F186,0),2),"")</f>
        <v/>
      </c>
      <c r="L186" s="19">
        <f>IF(K186="","",ROUND(K186/G186,2))</f>
        <v/>
      </c>
      <c r="M186" s="19">
        <f>IF(K186="","",ROUND(SUMIFS('الدفعات'!$C$6:$C$2005,'الدفعات'!$B$6:$B$2005,A186&amp;""),2))</f>
        <v/>
      </c>
      <c r="N186" s="19">
        <f>IF(K186="","",ROUND(K186-M186,2))</f>
        <v/>
      </c>
      <c r="O186" s="20">
        <f>IF(K186="","",MAX(0,MIN(G186,(YEAR('الإعدادات'!$B$4)-YEAR(H186))*12+MONTH('الإعدادات'!$B$4)-MONTH(H186)+IF(DAY('الإعدادات'!$B$4)&gt;=MIN(DAY(H186),28),1,0))))</f>
        <v/>
      </c>
      <c r="P186" s="19">
        <f>IF(K186="","",IF(N186&lt;=0,0,MAX(0,ROUND(IF(O186&gt;=G186,K186,O186*L186)-M186,2))))</f>
        <v/>
      </c>
      <c r="Q186" s="13">
        <f>IF(K186="","",IF(N186&lt;=0,"",DATE(YEAR(H186),MONTH(H186)+MIN(G186-1,INT((M186+0.005)/L186)),MIN(DAY(H186),28))))</f>
        <v/>
      </c>
      <c r="R186" s="20">
        <f>IF(K186="","",IF(P186&gt;0,MAX(0,'الإعدادات'!$B$4-Q186),""))</f>
        <v/>
      </c>
      <c r="S186" s="6">
        <f>IF(K186="","",IF(N186&lt;=0,"مسدد بالكامل",IF(P186&gt;0,IF(R186&gt;0,"متأخر","مستحق اليوم"),"منتظم")))</f>
        <v/>
      </c>
      <c r="T186" s="20">
        <f>IF(OR(S186="متأخر",S186="مستحق اليوم"),COUNTIF($R$6:$R$205,"&gt;"&amp;R186)+COUNTIF($R$6:R186,R186&amp;""),"")</f>
        <v/>
      </c>
    </row>
    <row r="187">
      <c r="A187" s="5" t="n"/>
      <c r="B187" s="5" t="n"/>
      <c r="C187" s="15" t="n"/>
      <c r="D187" s="5" t="n"/>
      <c r="E187" s="16" t="n"/>
      <c r="F187" s="16" t="n"/>
      <c r="G187" s="17" t="n"/>
      <c r="H187" s="18" t="n"/>
      <c r="I187" s="5" t="n"/>
      <c r="J187" s="5" t="n"/>
      <c r="K187" s="19">
        <f>IF(AND(A187&amp;""&lt;&gt;"",ISNUMBER(E187),ISNUMBER(G187),G187&gt;0,ISNUMBER(H187)),ROUND(E187-IF(ISNUMBER(F187),F187,0),2),"")</f>
        <v/>
      </c>
      <c r="L187" s="19">
        <f>IF(K187="","",ROUND(K187/G187,2))</f>
        <v/>
      </c>
      <c r="M187" s="19">
        <f>IF(K187="","",ROUND(SUMIFS('الدفعات'!$C$6:$C$2005,'الدفعات'!$B$6:$B$2005,A187&amp;""),2))</f>
        <v/>
      </c>
      <c r="N187" s="19">
        <f>IF(K187="","",ROUND(K187-M187,2))</f>
        <v/>
      </c>
      <c r="O187" s="20">
        <f>IF(K187="","",MAX(0,MIN(G187,(YEAR('الإعدادات'!$B$4)-YEAR(H187))*12+MONTH('الإعدادات'!$B$4)-MONTH(H187)+IF(DAY('الإعدادات'!$B$4)&gt;=MIN(DAY(H187),28),1,0))))</f>
        <v/>
      </c>
      <c r="P187" s="19">
        <f>IF(K187="","",IF(N187&lt;=0,0,MAX(0,ROUND(IF(O187&gt;=G187,K187,O187*L187)-M187,2))))</f>
        <v/>
      </c>
      <c r="Q187" s="13">
        <f>IF(K187="","",IF(N187&lt;=0,"",DATE(YEAR(H187),MONTH(H187)+MIN(G187-1,INT((M187+0.005)/L187)),MIN(DAY(H187),28))))</f>
        <v/>
      </c>
      <c r="R187" s="20">
        <f>IF(K187="","",IF(P187&gt;0,MAX(0,'الإعدادات'!$B$4-Q187),""))</f>
        <v/>
      </c>
      <c r="S187" s="6">
        <f>IF(K187="","",IF(N187&lt;=0,"مسدد بالكامل",IF(P187&gt;0,IF(R187&gt;0,"متأخر","مستحق اليوم"),"منتظم")))</f>
        <v/>
      </c>
      <c r="T187" s="20">
        <f>IF(OR(S187="متأخر",S187="مستحق اليوم"),COUNTIF($R$6:$R$205,"&gt;"&amp;R187)+COUNTIF($R$6:R187,R187&amp;""),"")</f>
        <v/>
      </c>
    </row>
    <row r="188">
      <c r="A188" s="5" t="n"/>
      <c r="B188" s="5" t="n"/>
      <c r="C188" s="15" t="n"/>
      <c r="D188" s="5" t="n"/>
      <c r="E188" s="16" t="n"/>
      <c r="F188" s="16" t="n"/>
      <c r="G188" s="17" t="n"/>
      <c r="H188" s="18" t="n"/>
      <c r="I188" s="5" t="n"/>
      <c r="J188" s="5" t="n"/>
      <c r="K188" s="19">
        <f>IF(AND(A188&amp;""&lt;&gt;"",ISNUMBER(E188),ISNUMBER(G188),G188&gt;0,ISNUMBER(H188)),ROUND(E188-IF(ISNUMBER(F188),F188,0),2),"")</f>
        <v/>
      </c>
      <c r="L188" s="19">
        <f>IF(K188="","",ROUND(K188/G188,2))</f>
        <v/>
      </c>
      <c r="M188" s="19">
        <f>IF(K188="","",ROUND(SUMIFS('الدفعات'!$C$6:$C$2005,'الدفعات'!$B$6:$B$2005,A188&amp;""),2))</f>
        <v/>
      </c>
      <c r="N188" s="19">
        <f>IF(K188="","",ROUND(K188-M188,2))</f>
        <v/>
      </c>
      <c r="O188" s="20">
        <f>IF(K188="","",MAX(0,MIN(G188,(YEAR('الإعدادات'!$B$4)-YEAR(H188))*12+MONTH('الإعدادات'!$B$4)-MONTH(H188)+IF(DAY('الإعدادات'!$B$4)&gt;=MIN(DAY(H188),28),1,0))))</f>
        <v/>
      </c>
      <c r="P188" s="19">
        <f>IF(K188="","",IF(N188&lt;=0,0,MAX(0,ROUND(IF(O188&gt;=G188,K188,O188*L188)-M188,2))))</f>
        <v/>
      </c>
      <c r="Q188" s="13">
        <f>IF(K188="","",IF(N188&lt;=0,"",DATE(YEAR(H188),MONTH(H188)+MIN(G188-1,INT((M188+0.005)/L188)),MIN(DAY(H188),28))))</f>
        <v/>
      </c>
      <c r="R188" s="20">
        <f>IF(K188="","",IF(P188&gt;0,MAX(0,'الإعدادات'!$B$4-Q188),""))</f>
        <v/>
      </c>
      <c r="S188" s="6">
        <f>IF(K188="","",IF(N188&lt;=0,"مسدد بالكامل",IF(P188&gt;0,IF(R188&gt;0,"متأخر","مستحق اليوم"),"منتظم")))</f>
        <v/>
      </c>
      <c r="T188" s="20">
        <f>IF(OR(S188="متأخر",S188="مستحق اليوم"),COUNTIF($R$6:$R$205,"&gt;"&amp;R188)+COUNTIF($R$6:R188,R188&amp;""),"")</f>
        <v/>
      </c>
    </row>
    <row r="189">
      <c r="A189" s="5" t="n"/>
      <c r="B189" s="5" t="n"/>
      <c r="C189" s="15" t="n"/>
      <c r="D189" s="5" t="n"/>
      <c r="E189" s="16" t="n"/>
      <c r="F189" s="16" t="n"/>
      <c r="G189" s="17" t="n"/>
      <c r="H189" s="18" t="n"/>
      <c r="I189" s="5" t="n"/>
      <c r="J189" s="5" t="n"/>
      <c r="K189" s="19">
        <f>IF(AND(A189&amp;""&lt;&gt;"",ISNUMBER(E189),ISNUMBER(G189),G189&gt;0,ISNUMBER(H189)),ROUND(E189-IF(ISNUMBER(F189),F189,0),2),"")</f>
        <v/>
      </c>
      <c r="L189" s="19">
        <f>IF(K189="","",ROUND(K189/G189,2))</f>
        <v/>
      </c>
      <c r="M189" s="19">
        <f>IF(K189="","",ROUND(SUMIFS('الدفعات'!$C$6:$C$2005,'الدفعات'!$B$6:$B$2005,A189&amp;""),2))</f>
        <v/>
      </c>
      <c r="N189" s="19">
        <f>IF(K189="","",ROUND(K189-M189,2))</f>
        <v/>
      </c>
      <c r="O189" s="20">
        <f>IF(K189="","",MAX(0,MIN(G189,(YEAR('الإعدادات'!$B$4)-YEAR(H189))*12+MONTH('الإعدادات'!$B$4)-MONTH(H189)+IF(DAY('الإعدادات'!$B$4)&gt;=MIN(DAY(H189),28),1,0))))</f>
        <v/>
      </c>
      <c r="P189" s="19">
        <f>IF(K189="","",IF(N189&lt;=0,0,MAX(0,ROUND(IF(O189&gt;=G189,K189,O189*L189)-M189,2))))</f>
        <v/>
      </c>
      <c r="Q189" s="13">
        <f>IF(K189="","",IF(N189&lt;=0,"",DATE(YEAR(H189),MONTH(H189)+MIN(G189-1,INT((M189+0.005)/L189)),MIN(DAY(H189),28))))</f>
        <v/>
      </c>
      <c r="R189" s="20">
        <f>IF(K189="","",IF(P189&gt;0,MAX(0,'الإعدادات'!$B$4-Q189),""))</f>
        <v/>
      </c>
      <c r="S189" s="6">
        <f>IF(K189="","",IF(N189&lt;=0,"مسدد بالكامل",IF(P189&gt;0,IF(R189&gt;0,"متأخر","مستحق اليوم"),"منتظم")))</f>
        <v/>
      </c>
      <c r="T189" s="20">
        <f>IF(OR(S189="متأخر",S189="مستحق اليوم"),COUNTIF($R$6:$R$205,"&gt;"&amp;R189)+COUNTIF($R$6:R189,R189&amp;""),"")</f>
        <v/>
      </c>
    </row>
    <row r="190">
      <c r="A190" s="5" t="n"/>
      <c r="B190" s="5" t="n"/>
      <c r="C190" s="15" t="n"/>
      <c r="D190" s="5" t="n"/>
      <c r="E190" s="16" t="n"/>
      <c r="F190" s="16" t="n"/>
      <c r="G190" s="17" t="n"/>
      <c r="H190" s="18" t="n"/>
      <c r="I190" s="5" t="n"/>
      <c r="J190" s="5" t="n"/>
      <c r="K190" s="19">
        <f>IF(AND(A190&amp;""&lt;&gt;"",ISNUMBER(E190),ISNUMBER(G190),G190&gt;0,ISNUMBER(H190)),ROUND(E190-IF(ISNUMBER(F190),F190,0),2),"")</f>
        <v/>
      </c>
      <c r="L190" s="19">
        <f>IF(K190="","",ROUND(K190/G190,2))</f>
        <v/>
      </c>
      <c r="M190" s="19">
        <f>IF(K190="","",ROUND(SUMIFS('الدفعات'!$C$6:$C$2005,'الدفعات'!$B$6:$B$2005,A190&amp;""),2))</f>
        <v/>
      </c>
      <c r="N190" s="19">
        <f>IF(K190="","",ROUND(K190-M190,2))</f>
        <v/>
      </c>
      <c r="O190" s="20">
        <f>IF(K190="","",MAX(0,MIN(G190,(YEAR('الإعدادات'!$B$4)-YEAR(H190))*12+MONTH('الإعدادات'!$B$4)-MONTH(H190)+IF(DAY('الإعدادات'!$B$4)&gt;=MIN(DAY(H190),28),1,0))))</f>
        <v/>
      </c>
      <c r="P190" s="19">
        <f>IF(K190="","",IF(N190&lt;=0,0,MAX(0,ROUND(IF(O190&gt;=G190,K190,O190*L190)-M190,2))))</f>
        <v/>
      </c>
      <c r="Q190" s="13">
        <f>IF(K190="","",IF(N190&lt;=0,"",DATE(YEAR(H190),MONTH(H190)+MIN(G190-1,INT((M190+0.005)/L190)),MIN(DAY(H190),28))))</f>
        <v/>
      </c>
      <c r="R190" s="20">
        <f>IF(K190="","",IF(P190&gt;0,MAX(0,'الإعدادات'!$B$4-Q190),""))</f>
        <v/>
      </c>
      <c r="S190" s="6">
        <f>IF(K190="","",IF(N190&lt;=0,"مسدد بالكامل",IF(P190&gt;0,IF(R190&gt;0,"متأخر","مستحق اليوم"),"منتظم")))</f>
        <v/>
      </c>
      <c r="T190" s="20">
        <f>IF(OR(S190="متأخر",S190="مستحق اليوم"),COUNTIF($R$6:$R$205,"&gt;"&amp;R190)+COUNTIF($R$6:R190,R190&amp;""),"")</f>
        <v/>
      </c>
    </row>
    <row r="191">
      <c r="A191" s="5" t="n"/>
      <c r="B191" s="5" t="n"/>
      <c r="C191" s="15" t="n"/>
      <c r="D191" s="5" t="n"/>
      <c r="E191" s="16" t="n"/>
      <c r="F191" s="16" t="n"/>
      <c r="G191" s="17" t="n"/>
      <c r="H191" s="18" t="n"/>
      <c r="I191" s="5" t="n"/>
      <c r="J191" s="5" t="n"/>
      <c r="K191" s="19">
        <f>IF(AND(A191&amp;""&lt;&gt;"",ISNUMBER(E191),ISNUMBER(G191),G191&gt;0,ISNUMBER(H191)),ROUND(E191-IF(ISNUMBER(F191),F191,0),2),"")</f>
        <v/>
      </c>
      <c r="L191" s="19">
        <f>IF(K191="","",ROUND(K191/G191,2))</f>
        <v/>
      </c>
      <c r="M191" s="19">
        <f>IF(K191="","",ROUND(SUMIFS('الدفعات'!$C$6:$C$2005,'الدفعات'!$B$6:$B$2005,A191&amp;""),2))</f>
        <v/>
      </c>
      <c r="N191" s="19">
        <f>IF(K191="","",ROUND(K191-M191,2))</f>
        <v/>
      </c>
      <c r="O191" s="20">
        <f>IF(K191="","",MAX(0,MIN(G191,(YEAR('الإعدادات'!$B$4)-YEAR(H191))*12+MONTH('الإعدادات'!$B$4)-MONTH(H191)+IF(DAY('الإعدادات'!$B$4)&gt;=MIN(DAY(H191),28),1,0))))</f>
        <v/>
      </c>
      <c r="P191" s="19">
        <f>IF(K191="","",IF(N191&lt;=0,0,MAX(0,ROUND(IF(O191&gt;=G191,K191,O191*L191)-M191,2))))</f>
        <v/>
      </c>
      <c r="Q191" s="13">
        <f>IF(K191="","",IF(N191&lt;=0,"",DATE(YEAR(H191),MONTH(H191)+MIN(G191-1,INT((M191+0.005)/L191)),MIN(DAY(H191),28))))</f>
        <v/>
      </c>
      <c r="R191" s="20">
        <f>IF(K191="","",IF(P191&gt;0,MAX(0,'الإعدادات'!$B$4-Q191),""))</f>
        <v/>
      </c>
      <c r="S191" s="6">
        <f>IF(K191="","",IF(N191&lt;=0,"مسدد بالكامل",IF(P191&gt;0,IF(R191&gt;0,"متأخر","مستحق اليوم"),"منتظم")))</f>
        <v/>
      </c>
      <c r="T191" s="20">
        <f>IF(OR(S191="متأخر",S191="مستحق اليوم"),COUNTIF($R$6:$R$205,"&gt;"&amp;R191)+COUNTIF($R$6:R191,R191&amp;""),"")</f>
        <v/>
      </c>
    </row>
    <row r="192">
      <c r="A192" s="5" t="n"/>
      <c r="B192" s="5" t="n"/>
      <c r="C192" s="15" t="n"/>
      <c r="D192" s="5" t="n"/>
      <c r="E192" s="16" t="n"/>
      <c r="F192" s="16" t="n"/>
      <c r="G192" s="17" t="n"/>
      <c r="H192" s="18" t="n"/>
      <c r="I192" s="5" t="n"/>
      <c r="J192" s="5" t="n"/>
      <c r="K192" s="19">
        <f>IF(AND(A192&amp;""&lt;&gt;"",ISNUMBER(E192),ISNUMBER(G192),G192&gt;0,ISNUMBER(H192)),ROUND(E192-IF(ISNUMBER(F192),F192,0),2),"")</f>
        <v/>
      </c>
      <c r="L192" s="19">
        <f>IF(K192="","",ROUND(K192/G192,2))</f>
        <v/>
      </c>
      <c r="M192" s="19">
        <f>IF(K192="","",ROUND(SUMIFS('الدفعات'!$C$6:$C$2005,'الدفعات'!$B$6:$B$2005,A192&amp;""),2))</f>
        <v/>
      </c>
      <c r="N192" s="19">
        <f>IF(K192="","",ROUND(K192-M192,2))</f>
        <v/>
      </c>
      <c r="O192" s="20">
        <f>IF(K192="","",MAX(0,MIN(G192,(YEAR('الإعدادات'!$B$4)-YEAR(H192))*12+MONTH('الإعدادات'!$B$4)-MONTH(H192)+IF(DAY('الإعدادات'!$B$4)&gt;=MIN(DAY(H192),28),1,0))))</f>
        <v/>
      </c>
      <c r="P192" s="19">
        <f>IF(K192="","",IF(N192&lt;=0,0,MAX(0,ROUND(IF(O192&gt;=G192,K192,O192*L192)-M192,2))))</f>
        <v/>
      </c>
      <c r="Q192" s="13">
        <f>IF(K192="","",IF(N192&lt;=0,"",DATE(YEAR(H192),MONTH(H192)+MIN(G192-1,INT((M192+0.005)/L192)),MIN(DAY(H192),28))))</f>
        <v/>
      </c>
      <c r="R192" s="20">
        <f>IF(K192="","",IF(P192&gt;0,MAX(0,'الإعدادات'!$B$4-Q192),""))</f>
        <v/>
      </c>
      <c r="S192" s="6">
        <f>IF(K192="","",IF(N192&lt;=0,"مسدد بالكامل",IF(P192&gt;0,IF(R192&gt;0,"متأخر","مستحق اليوم"),"منتظم")))</f>
        <v/>
      </c>
      <c r="T192" s="20">
        <f>IF(OR(S192="متأخر",S192="مستحق اليوم"),COUNTIF($R$6:$R$205,"&gt;"&amp;R192)+COUNTIF($R$6:R192,R192&amp;""),"")</f>
        <v/>
      </c>
    </row>
    <row r="193">
      <c r="A193" s="5" t="n"/>
      <c r="B193" s="5" t="n"/>
      <c r="C193" s="15" t="n"/>
      <c r="D193" s="5" t="n"/>
      <c r="E193" s="16" t="n"/>
      <c r="F193" s="16" t="n"/>
      <c r="G193" s="17" t="n"/>
      <c r="H193" s="18" t="n"/>
      <c r="I193" s="5" t="n"/>
      <c r="J193" s="5" t="n"/>
      <c r="K193" s="19">
        <f>IF(AND(A193&amp;""&lt;&gt;"",ISNUMBER(E193),ISNUMBER(G193),G193&gt;0,ISNUMBER(H193)),ROUND(E193-IF(ISNUMBER(F193),F193,0),2),"")</f>
        <v/>
      </c>
      <c r="L193" s="19">
        <f>IF(K193="","",ROUND(K193/G193,2))</f>
        <v/>
      </c>
      <c r="M193" s="19">
        <f>IF(K193="","",ROUND(SUMIFS('الدفعات'!$C$6:$C$2005,'الدفعات'!$B$6:$B$2005,A193&amp;""),2))</f>
        <v/>
      </c>
      <c r="N193" s="19">
        <f>IF(K193="","",ROUND(K193-M193,2))</f>
        <v/>
      </c>
      <c r="O193" s="20">
        <f>IF(K193="","",MAX(0,MIN(G193,(YEAR('الإعدادات'!$B$4)-YEAR(H193))*12+MONTH('الإعدادات'!$B$4)-MONTH(H193)+IF(DAY('الإعدادات'!$B$4)&gt;=MIN(DAY(H193),28),1,0))))</f>
        <v/>
      </c>
      <c r="P193" s="19">
        <f>IF(K193="","",IF(N193&lt;=0,0,MAX(0,ROUND(IF(O193&gt;=G193,K193,O193*L193)-M193,2))))</f>
        <v/>
      </c>
      <c r="Q193" s="13">
        <f>IF(K193="","",IF(N193&lt;=0,"",DATE(YEAR(H193),MONTH(H193)+MIN(G193-1,INT((M193+0.005)/L193)),MIN(DAY(H193),28))))</f>
        <v/>
      </c>
      <c r="R193" s="20">
        <f>IF(K193="","",IF(P193&gt;0,MAX(0,'الإعدادات'!$B$4-Q193),""))</f>
        <v/>
      </c>
      <c r="S193" s="6">
        <f>IF(K193="","",IF(N193&lt;=0,"مسدد بالكامل",IF(P193&gt;0,IF(R193&gt;0,"متأخر","مستحق اليوم"),"منتظم")))</f>
        <v/>
      </c>
      <c r="T193" s="20">
        <f>IF(OR(S193="متأخر",S193="مستحق اليوم"),COUNTIF($R$6:$R$205,"&gt;"&amp;R193)+COUNTIF($R$6:R193,R193&amp;""),"")</f>
        <v/>
      </c>
    </row>
    <row r="194">
      <c r="A194" s="5" t="n"/>
      <c r="B194" s="5" t="n"/>
      <c r="C194" s="15" t="n"/>
      <c r="D194" s="5" t="n"/>
      <c r="E194" s="16" t="n"/>
      <c r="F194" s="16" t="n"/>
      <c r="G194" s="17" t="n"/>
      <c r="H194" s="18" t="n"/>
      <c r="I194" s="5" t="n"/>
      <c r="J194" s="5" t="n"/>
      <c r="K194" s="19">
        <f>IF(AND(A194&amp;""&lt;&gt;"",ISNUMBER(E194),ISNUMBER(G194),G194&gt;0,ISNUMBER(H194)),ROUND(E194-IF(ISNUMBER(F194),F194,0),2),"")</f>
        <v/>
      </c>
      <c r="L194" s="19">
        <f>IF(K194="","",ROUND(K194/G194,2))</f>
        <v/>
      </c>
      <c r="M194" s="19">
        <f>IF(K194="","",ROUND(SUMIFS('الدفعات'!$C$6:$C$2005,'الدفعات'!$B$6:$B$2005,A194&amp;""),2))</f>
        <v/>
      </c>
      <c r="N194" s="19">
        <f>IF(K194="","",ROUND(K194-M194,2))</f>
        <v/>
      </c>
      <c r="O194" s="20">
        <f>IF(K194="","",MAX(0,MIN(G194,(YEAR('الإعدادات'!$B$4)-YEAR(H194))*12+MONTH('الإعدادات'!$B$4)-MONTH(H194)+IF(DAY('الإعدادات'!$B$4)&gt;=MIN(DAY(H194),28),1,0))))</f>
        <v/>
      </c>
      <c r="P194" s="19">
        <f>IF(K194="","",IF(N194&lt;=0,0,MAX(0,ROUND(IF(O194&gt;=G194,K194,O194*L194)-M194,2))))</f>
        <v/>
      </c>
      <c r="Q194" s="13">
        <f>IF(K194="","",IF(N194&lt;=0,"",DATE(YEAR(H194),MONTH(H194)+MIN(G194-1,INT((M194+0.005)/L194)),MIN(DAY(H194),28))))</f>
        <v/>
      </c>
      <c r="R194" s="20">
        <f>IF(K194="","",IF(P194&gt;0,MAX(0,'الإعدادات'!$B$4-Q194),""))</f>
        <v/>
      </c>
      <c r="S194" s="6">
        <f>IF(K194="","",IF(N194&lt;=0,"مسدد بالكامل",IF(P194&gt;0,IF(R194&gt;0,"متأخر","مستحق اليوم"),"منتظم")))</f>
        <v/>
      </c>
      <c r="T194" s="20">
        <f>IF(OR(S194="متأخر",S194="مستحق اليوم"),COUNTIF($R$6:$R$205,"&gt;"&amp;R194)+COUNTIF($R$6:R194,R194&amp;""),"")</f>
        <v/>
      </c>
    </row>
    <row r="195">
      <c r="A195" s="5" t="n"/>
      <c r="B195" s="5" t="n"/>
      <c r="C195" s="15" t="n"/>
      <c r="D195" s="5" t="n"/>
      <c r="E195" s="16" t="n"/>
      <c r="F195" s="16" t="n"/>
      <c r="G195" s="17" t="n"/>
      <c r="H195" s="18" t="n"/>
      <c r="I195" s="5" t="n"/>
      <c r="J195" s="5" t="n"/>
      <c r="K195" s="19">
        <f>IF(AND(A195&amp;""&lt;&gt;"",ISNUMBER(E195),ISNUMBER(G195),G195&gt;0,ISNUMBER(H195)),ROUND(E195-IF(ISNUMBER(F195),F195,0),2),"")</f>
        <v/>
      </c>
      <c r="L195" s="19">
        <f>IF(K195="","",ROUND(K195/G195,2))</f>
        <v/>
      </c>
      <c r="M195" s="19">
        <f>IF(K195="","",ROUND(SUMIFS('الدفعات'!$C$6:$C$2005,'الدفعات'!$B$6:$B$2005,A195&amp;""),2))</f>
        <v/>
      </c>
      <c r="N195" s="19">
        <f>IF(K195="","",ROUND(K195-M195,2))</f>
        <v/>
      </c>
      <c r="O195" s="20">
        <f>IF(K195="","",MAX(0,MIN(G195,(YEAR('الإعدادات'!$B$4)-YEAR(H195))*12+MONTH('الإعدادات'!$B$4)-MONTH(H195)+IF(DAY('الإعدادات'!$B$4)&gt;=MIN(DAY(H195),28),1,0))))</f>
        <v/>
      </c>
      <c r="P195" s="19">
        <f>IF(K195="","",IF(N195&lt;=0,0,MAX(0,ROUND(IF(O195&gt;=G195,K195,O195*L195)-M195,2))))</f>
        <v/>
      </c>
      <c r="Q195" s="13">
        <f>IF(K195="","",IF(N195&lt;=0,"",DATE(YEAR(H195),MONTH(H195)+MIN(G195-1,INT((M195+0.005)/L195)),MIN(DAY(H195),28))))</f>
        <v/>
      </c>
      <c r="R195" s="20">
        <f>IF(K195="","",IF(P195&gt;0,MAX(0,'الإعدادات'!$B$4-Q195),""))</f>
        <v/>
      </c>
      <c r="S195" s="6">
        <f>IF(K195="","",IF(N195&lt;=0,"مسدد بالكامل",IF(P195&gt;0,IF(R195&gt;0,"متأخر","مستحق اليوم"),"منتظم")))</f>
        <v/>
      </c>
      <c r="T195" s="20">
        <f>IF(OR(S195="متأخر",S195="مستحق اليوم"),COUNTIF($R$6:$R$205,"&gt;"&amp;R195)+COUNTIF($R$6:R195,R195&amp;""),"")</f>
        <v/>
      </c>
    </row>
    <row r="196">
      <c r="A196" s="5" t="n"/>
      <c r="B196" s="5" t="n"/>
      <c r="C196" s="15" t="n"/>
      <c r="D196" s="5" t="n"/>
      <c r="E196" s="16" t="n"/>
      <c r="F196" s="16" t="n"/>
      <c r="G196" s="17" t="n"/>
      <c r="H196" s="18" t="n"/>
      <c r="I196" s="5" t="n"/>
      <c r="J196" s="5" t="n"/>
      <c r="K196" s="19">
        <f>IF(AND(A196&amp;""&lt;&gt;"",ISNUMBER(E196),ISNUMBER(G196),G196&gt;0,ISNUMBER(H196)),ROUND(E196-IF(ISNUMBER(F196),F196,0),2),"")</f>
        <v/>
      </c>
      <c r="L196" s="19">
        <f>IF(K196="","",ROUND(K196/G196,2))</f>
        <v/>
      </c>
      <c r="M196" s="19">
        <f>IF(K196="","",ROUND(SUMIFS('الدفعات'!$C$6:$C$2005,'الدفعات'!$B$6:$B$2005,A196&amp;""),2))</f>
        <v/>
      </c>
      <c r="N196" s="19">
        <f>IF(K196="","",ROUND(K196-M196,2))</f>
        <v/>
      </c>
      <c r="O196" s="20">
        <f>IF(K196="","",MAX(0,MIN(G196,(YEAR('الإعدادات'!$B$4)-YEAR(H196))*12+MONTH('الإعدادات'!$B$4)-MONTH(H196)+IF(DAY('الإعدادات'!$B$4)&gt;=MIN(DAY(H196),28),1,0))))</f>
        <v/>
      </c>
      <c r="P196" s="19">
        <f>IF(K196="","",IF(N196&lt;=0,0,MAX(0,ROUND(IF(O196&gt;=G196,K196,O196*L196)-M196,2))))</f>
        <v/>
      </c>
      <c r="Q196" s="13">
        <f>IF(K196="","",IF(N196&lt;=0,"",DATE(YEAR(H196),MONTH(H196)+MIN(G196-1,INT((M196+0.005)/L196)),MIN(DAY(H196),28))))</f>
        <v/>
      </c>
      <c r="R196" s="20">
        <f>IF(K196="","",IF(P196&gt;0,MAX(0,'الإعدادات'!$B$4-Q196),""))</f>
        <v/>
      </c>
      <c r="S196" s="6">
        <f>IF(K196="","",IF(N196&lt;=0,"مسدد بالكامل",IF(P196&gt;0,IF(R196&gt;0,"متأخر","مستحق اليوم"),"منتظم")))</f>
        <v/>
      </c>
      <c r="T196" s="20">
        <f>IF(OR(S196="متأخر",S196="مستحق اليوم"),COUNTIF($R$6:$R$205,"&gt;"&amp;R196)+COUNTIF($R$6:R196,R196&amp;""),"")</f>
        <v/>
      </c>
    </row>
    <row r="197">
      <c r="A197" s="5" t="n"/>
      <c r="B197" s="5" t="n"/>
      <c r="C197" s="15" t="n"/>
      <c r="D197" s="5" t="n"/>
      <c r="E197" s="16" t="n"/>
      <c r="F197" s="16" t="n"/>
      <c r="G197" s="17" t="n"/>
      <c r="H197" s="18" t="n"/>
      <c r="I197" s="5" t="n"/>
      <c r="J197" s="5" t="n"/>
      <c r="K197" s="19">
        <f>IF(AND(A197&amp;""&lt;&gt;"",ISNUMBER(E197),ISNUMBER(G197),G197&gt;0,ISNUMBER(H197)),ROUND(E197-IF(ISNUMBER(F197),F197,0),2),"")</f>
        <v/>
      </c>
      <c r="L197" s="19">
        <f>IF(K197="","",ROUND(K197/G197,2))</f>
        <v/>
      </c>
      <c r="M197" s="19">
        <f>IF(K197="","",ROUND(SUMIFS('الدفعات'!$C$6:$C$2005,'الدفعات'!$B$6:$B$2005,A197&amp;""),2))</f>
        <v/>
      </c>
      <c r="N197" s="19">
        <f>IF(K197="","",ROUND(K197-M197,2))</f>
        <v/>
      </c>
      <c r="O197" s="20">
        <f>IF(K197="","",MAX(0,MIN(G197,(YEAR('الإعدادات'!$B$4)-YEAR(H197))*12+MONTH('الإعدادات'!$B$4)-MONTH(H197)+IF(DAY('الإعدادات'!$B$4)&gt;=MIN(DAY(H197),28),1,0))))</f>
        <v/>
      </c>
      <c r="P197" s="19">
        <f>IF(K197="","",IF(N197&lt;=0,0,MAX(0,ROUND(IF(O197&gt;=G197,K197,O197*L197)-M197,2))))</f>
        <v/>
      </c>
      <c r="Q197" s="13">
        <f>IF(K197="","",IF(N197&lt;=0,"",DATE(YEAR(H197),MONTH(H197)+MIN(G197-1,INT((M197+0.005)/L197)),MIN(DAY(H197),28))))</f>
        <v/>
      </c>
      <c r="R197" s="20">
        <f>IF(K197="","",IF(P197&gt;0,MAX(0,'الإعدادات'!$B$4-Q197),""))</f>
        <v/>
      </c>
      <c r="S197" s="6">
        <f>IF(K197="","",IF(N197&lt;=0,"مسدد بالكامل",IF(P197&gt;0,IF(R197&gt;0,"متأخر","مستحق اليوم"),"منتظم")))</f>
        <v/>
      </c>
      <c r="T197" s="20">
        <f>IF(OR(S197="متأخر",S197="مستحق اليوم"),COUNTIF($R$6:$R$205,"&gt;"&amp;R197)+COUNTIF($R$6:R197,R197&amp;""),"")</f>
        <v/>
      </c>
    </row>
    <row r="198">
      <c r="A198" s="5" t="n"/>
      <c r="B198" s="5" t="n"/>
      <c r="C198" s="15" t="n"/>
      <c r="D198" s="5" t="n"/>
      <c r="E198" s="16" t="n"/>
      <c r="F198" s="16" t="n"/>
      <c r="G198" s="17" t="n"/>
      <c r="H198" s="18" t="n"/>
      <c r="I198" s="5" t="n"/>
      <c r="J198" s="5" t="n"/>
      <c r="K198" s="19">
        <f>IF(AND(A198&amp;""&lt;&gt;"",ISNUMBER(E198),ISNUMBER(G198),G198&gt;0,ISNUMBER(H198)),ROUND(E198-IF(ISNUMBER(F198),F198,0),2),"")</f>
        <v/>
      </c>
      <c r="L198" s="19">
        <f>IF(K198="","",ROUND(K198/G198,2))</f>
        <v/>
      </c>
      <c r="M198" s="19">
        <f>IF(K198="","",ROUND(SUMIFS('الدفعات'!$C$6:$C$2005,'الدفعات'!$B$6:$B$2005,A198&amp;""),2))</f>
        <v/>
      </c>
      <c r="N198" s="19">
        <f>IF(K198="","",ROUND(K198-M198,2))</f>
        <v/>
      </c>
      <c r="O198" s="20">
        <f>IF(K198="","",MAX(0,MIN(G198,(YEAR('الإعدادات'!$B$4)-YEAR(H198))*12+MONTH('الإعدادات'!$B$4)-MONTH(H198)+IF(DAY('الإعدادات'!$B$4)&gt;=MIN(DAY(H198),28),1,0))))</f>
        <v/>
      </c>
      <c r="P198" s="19">
        <f>IF(K198="","",IF(N198&lt;=0,0,MAX(0,ROUND(IF(O198&gt;=G198,K198,O198*L198)-M198,2))))</f>
        <v/>
      </c>
      <c r="Q198" s="13">
        <f>IF(K198="","",IF(N198&lt;=0,"",DATE(YEAR(H198),MONTH(H198)+MIN(G198-1,INT((M198+0.005)/L198)),MIN(DAY(H198),28))))</f>
        <v/>
      </c>
      <c r="R198" s="20">
        <f>IF(K198="","",IF(P198&gt;0,MAX(0,'الإعدادات'!$B$4-Q198),""))</f>
        <v/>
      </c>
      <c r="S198" s="6">
        <f>IF(K198="","",IF(N198&lt;=0,"مسدد بالكامل",IF(P198&gt;0,IF(R198&gt;0,"متأخر","مستحق اليوم"),"منتظم")))</f>
        <v/>
      </c>
      <c r="T198" s="20">
        <f>IF(OR(S198="متأخر",S198="مستحق اليوم"),COUNTIF($R$6:$R$205,"&gt;"&amp;R198)+COUNTIF($R$6:R198,R198&amp;""),"")</f>
        <v/>
      </c>
    </row>
    <row r="199">
      <c r="A199" s="5" t="n"/>
      <c r="B199" s="5" t="n"/>
      <c r="C199" s="15" t="n"/>
      <c r="D199" s="5" t="n"/>
      <c r="E199" s="16" t="n"/>
      <c r="F199" s="16" t="n"/>
      <c r="G199" s="17" t="n"/>
      <c r="H199" s="18" t="n"/>
      <c r="I199" s="5" t="n"/>
      <c r="J199" s="5" t="n"/>
      <c r="K199" s="19">
        <f>IF(AND(A199&amp;""&lt;&gt;"",ISNUMBER(E199),ISNUMBER(G199),G199&gt;0,ISNUMBER(H199)),ROUND(E199-IF(ISNUMBER(F199),F199,0),2),"")</f>
        <v/>
      </c>
      <c r="L199" s="19">
        <f>IF(K199="","",ROUND(K199/G199,2))</f>
        <v/>
      </c>
      <c r="M199" s="19">
        <f>IF(K199="","",ROUND(SUMIFS('الدفعات'!$C$6:$C$2005,'الدفعات'!$B$6:$B$2005,A199&amp;""),2))</f>
        <v/>
      </c>
      <c r="N199" s="19">
        <f>IF(K199="","",ROUND(K199-M199,2))</f>
        <v/>
      </c>
      <c r="O199" s="20">
        <f>IF(K199="","",MAX(0,MIN(G199,(YEAR('الإعدادات'!$B$4)-YEAR(H199))*12+MONTH('الإعدادات'!$B$4)-MONTH(H199)+IF(DAY('الإعدادات'!$B$4)&gt;=MIN(DAY(H199),28),1,0))))</f>
        <v/>
      </c>
      <c r="P199" s="19">
        <f>IF(K199="","",IF(N199&lt;=0,0,MAX(0,ROUND(IF(O199&gt;=G199,K199,O199*L199)-M199,2))))</f>
        <v/>
      </c>
      <c r="Q199" s="13">
        <f>IF(K199="","",IF(N199&lt;=0,"",DATE(YEAR(H199),MONTH(H199)+MIN(G199-1,INT((M199+0.005)/L199)),MIN(DAY(H199),28))))</f>
        <v/>
      </c>
      <c r="R199" s="20">
        <f>IF(K199="","",IF(P199&gt;0,MAX(0,'الإعدادات'!$B$4-Q199),""))</f>
        <v/>
      </c>
      <c r="S199" s="6">
        <f>IF(K199="","",IF(N199&lt;=0,"مسدد بالكامل",IF(P199&gt;0,IF(R199&gt;0,"متأخر","مستحق اليوم"),"منتظم")))</f>
        <v/>
      </c>
      <c r="T199" s="20">
        <f>IF(OR(S199="متأخر",S199="مستحق اليوم"),COUNTIF($R$6:$R$205,"&gt;"&amp;R199)+COUNTIF($R$6:R199,R199&amp;""),"")</f>
        <v/>
      </c>
    </row>
    <row r="200">
      <c r="A200" s="5" t="n"/>
      <c r="B200" s="5" t="n"/>
      <c r="C200" s="15" t="n"/>
      <c r="D200" s="5" t="n"/>
      <c r="E200" s="16" t="n"/>
      <c r="F200" s="16" t="n"/>
      <c r="G200" s="17" t="n"/>
      <c r="H200" s="18" t="n"/>
      <c r="I200" s="5" t="n"/>
      <c r="J200" s="5" t="n"/>
      <c r="K200" s="19">
        <f>IF(AND(A200&amp;""&lt;&gt;"",ISNUMBER(E200),ISNUMBER(G200),G200&gt;0,ISNUMBER(H200)),ROUND(E200-IF(ISNUMBER(F200),F200,0),2),"")</f>
        <v/>
      </c>
      <c r="L200" s="19">
        <f>IF(K200="","",ROUND(K200/G200,2))</f>
        <v/>
      </c>
      <c r="M200" s="19">
        <f>IF(K200="","",ROUND(SUMIFS('الدفعات'!$C$6:$C$2005,'الدفعات'!$B$6:$B$2005,A200&amp;""),2))</f>
        <v/>
      </c>
      <c r="N200" s="19">
        <f>IF(K200="","",ROUND(K200-M200,2))</f>
        <v/>
      </c>
      <c r="O200" s="20">
        <f>IF(K200="","",MAX(0,MIN(G200,(YEAR('الإعدادات'!$B$4)-YEAR(H200))*12+MONTH('الإعدادات'!$B$4)-MONTH(H200)+IF(DAY('الإعدادات'!$B$4)&gt;=MIN(DAY(H200),28),1,0))))</f>
        <v/>
      </c>
      <c r="P200" s="19">
        <f>IF(K200="","",IF(N200&lt;=0,0,MAX(0,ROUND(IF(O200&gt;=G200,K200,O200*L200)-M200,2))))</f>
        <v/>
      </c>
      <c r="Q200" s="13">
        <f>IF(K200="","",IF(N200&lt;=0,"",DATE(YEAR(H200),MONTH(H200)+MIN(G200-1,INT((M200+0.005)/L200)),MIN(DAY(H200),28))))</f>
        <v/>
      </c>
      <c r="R200" s="20">
        <f>IF(K200="","",IF(P200&gt;0,MAX(0,'الإعدادات'!$B$4-Q200),""))</f>
        <v/>
      </c>
      <c r="S200" s="6">
        <f>IF(K200="","",IF(N200&lt;=0,"مسدد بالكامل",IF(P200&gt;0,IF(R200&gt;0,"متأخر","مستحق اليوم"),"منتظم")))</f>
        <v/>
      </c>
      <c r="T200" s="20">
        <f>IF(OR(S200="متأخر",S200="مستحق اليوم"),COUNTIF($R$6:$R$205,"&gt;"&amp;R200)+COUNTIF($R$6:R200,R200&amp;""),"")</f>
        <v/>
      </c>
    </row>
    <row r="201">
      <c r="A201" s="5" t="n"/>
      <c r="B201" s="5" t="n"/>
      <c r="C201" s="15" t="n"/>
      <c r="D201" s="5" t="n"/>
      <c r="E201" s="16" t="n"/>
      <c r="F201" s="16" t="n"/>
      <c r="G201" s="17" t="n"/>
      <c r="H201" s="18" t="n"/>
      <c r="I201" s="5" t="n"/>
      <c r="J201" s="5" t="n"/>
      <c r="K201" s="19">
        <f>IF(AND(A201&amp;""&lt;&gt;"",ISNUMBER(E201),ISNUMBER(G201),G201&gt;0,ISNUMBER(H201)),ROUND(E201-IF(ISNUMBER(F201),F201,0),2),"")</f>
        <v/>
      </c>
      <c r="L201" s="19">
        <f>IF(K201="","",ROUND(K201/G201,2))</f>
        <v/>
      </c>
      <c r="M201" s="19">
        <f>IF(K201="","",ROUND(SUMIFS('الدفعات'!$C$6:$C$2005,'الدفعات'!$B$6:$B$2005,A201&amp;""),2))</f>
        <v/>
      </c>
      <c r="N201" s="19">
        <f>IF(K201="","",ROUND(K201-M201,2))</f>
        <v/>
      </c>
      <c r="O201" s="20">
        <f>IF(K201="","",MAX(0,MIN(G201,(YEAR('الإعدادات'!$B$4)-YEAR(H201))*12+MONTH('الإعدادات'!$B$4)-MONTH(H201)+IF(DAY('الإعدادات'!$B$4)&gt;=MIN(DAY(H201),28),1,0))))</f>
        <v/>
      </c>
      <c r="P201" s="19">
        <f>IF(K201="","",IF(N201&lt;=0,0,MAX(0,ROUND(IF(O201&gt;=G201,K201,O201*L201)-M201,2))))</f>
        <v/>
      </c>
      <c r="Q201" s="13">
        <f>IF(K201="","",IF(N201&lt;=0,"",DATE(YEAR(H201),MONTH(H201)+MIN(G201-1,INT((M201+0.005)/L201)),MIN(DAY(H201),28))))</f>
        <v/>
      </c>
      <c r="R201" s="20">
        <f>IF(K201="","",IF(P201&gt;0,MAX(0,'الإعدادات'!$B$4-Q201),""))</f>
        <v/>
      </c>
      <c r="S201" s="6">
        <f>IF(K201="","",IF(N201&lt;=0,"مسدد بالكامل",IF(P201&gt;0,IF(R201&gt;0,"متأخر","مستحق اليوم"),"منتظم")))</f>
        <v/>
      </c>
      <c r="T201" s="20">
        <f>IF(OR(S201="متأخر",S201="مستحق اليوم"),COUNTIF($R$6:$R$205,"&gt;"&amp;R201)+COUNTIF($R$6:R201,R201&amp;""),"")</f>
        <v/>
      </c>
    </row>
    <row r="202">
      <c r="A202" s="5" t="n"/>
      <c r="B202" s="5" t="n"/>
      <c r="C202" s="15" t="n"/>
      <c r="D202" s="5" t="n"/>
      <c r="E202" s="16" t="n"/>
      <c r="F202" s="16" t="n"/>
      <c r="G202" s="17" t="n"/>
      <c r="H202" s="18" t="n"/>
      <c r="I202" s="5" t="n"/>
      <c r="J202" s="5" t="n"/>
      <c r="K202" s="19">
        <f>IF(AND(A202&amp;""&lt;&gt;"",ISNUMBER(E202),ISNUMBER(G202),G202&gt;0,ISNUMBER(H202)),ROUND(E202-IF(ISNUMBER(F202),F202,0),2),"")</f>
        <v/>
      </c>
      <c r="L202" s="19">
        <f>IF(K202="","",ROUND(K202/G202,2))</f>
        <v/>
      </c>
      <c r="M202" s="19">
        <f>IF(K202="","",ROUND(SUMIFS('الدفعات'!$C$6:$C$2005,'الدفعات'!$B$6:$B$2005,A202&amp;""),2))</f>
        <v/>
      </c>
      <c r="N202" s="19">
        <f>IF(K202="","",ROUND(K202-M202,2))</f>
        <v/>
      </c>
      <c r="O202" s="20">
        <f>IF(K202="","",MAX(0,MIN(G202,(YEAR('الإعدادات'!$B$4)-YEAR(H202))*12+MONTH('الإعدادات'!$B$4)-MONTH(H202)+IF(DAY('الإعدادات'!$B$4)&gt;=MIN(DAY(H202),28),1,0))))</f>
        <v/>
      </c>
      <c r="P202" s="19">
        <f>IF(K202="","",IF(N202&lt;=0,0,MAX(0,ROUND(IF(O202&gt;=G202,K202,O202*L202)-M202,2))))</f>
        <v/>
      </c>
      <c r="Q202" s="13">
        <f>IF(K202="","",IF(N202&lt;=0,"",DATE(YEAR(H202),MONTH(H202)+MIN(G202-1,INT((M202+0.005)/L202)),MIN(DAY(H202),28))))</f>
        <v/>
      </c>
      <c r="R202" s="20">
        <f>IF(K202="","",IF(P202&gt;0,MAX(0,'الإعدادات'!$B$4-Q202),""))</f>
        <v/>
      </c>
      <c r="S202" s="6">
        <f>IF(K202="","",IF(N202&lt;=0,"مسدد بالكامل",IF(P202&gt;0,IF(R202&gt;0,"متأخر","مستحق اليوم"),"منتظم")))</f>
        <v/>
      </c>
      <c r="T202" s="20">
        <f>IF(OR(S202="متأخر",S202="مستحق اليوم"),COUNTIF($R$6:$R$205,"&gt;"&amp;R202)+COUNTIF($R$6:R202,R202&amp;""),"")</f>
        <v/>
      </c>
    </row>
    <row r="203">
      <c r="A203" s="5" t="n"/>
      <c r="B203" s="5" t="n"/>
      <c r="C203" s="15" t="n"/>
      <c r="D203" s="5" t="n"/>
      <c r="E203" s="16" t="n"/>
      <c r="F203" s="16" t="n"/>
      <c r="G203" s="17" t="n"/>
      <c r="H203" s="18" t="n"/>
      <c r="I203" s="5" t="n"/>
      <c r="J203" s="5" t="n"/>
      <c r="K203" s="19">
        <f>IF(AND(A203&amp;""&lt;&gt;"",ISNUMBER(E203),ISNUMBER(G203),G203&gt;0,ISNUMBER(H203)),ROUND(E203-IF(ISNUMBER(F203),F203,0),2),"")</f>
        <v/>
      </c>
      <c r="L203" s="19">
        <f>IF(K203="","",ROUND(K203/G203,2))</f>
        <v/>
      </c>
      <c r="M203" s="19">
        <f>IF(K203="","",ROUND(SUMIFS('الدفعات'!$C$6:$C$2005,'الدفعات'!$B$6:$B$2005,A203&amp;""),2))</f>
        <v/>
      </c>
      <c r="N203" s="19">
        <f>IF(K203="","",ROUND(K203-M203,2))</f>
        <v/>
      </c>
      <c r="O203" s="20">
        <f>IF(K203="","",MAX(0,MIN(G203,(YEAR('الإعدادات'!$B$4)-YEAR(H203))*12+MONTH('الإعدادات'!$B$4)-MONTH(H203)+IF(DAY('الإعدادات'!$B$4)&gt;=MIN(DAY(H203),28),1,0))))</f>
        <v/>
      </c>
      <c r="P203" s="19">
        <f>IF(K203="","",IF(N203&lt;=0,0,MAX(0,ROUND(IF(O203&gt;=G203,K203,O203*L203)-M203,2))))</f>
        <v/>
      </c>
      <c r="Q203" s="13">
        <f>IF(K203="","",IF(N203&lt;=0,"",DATE(YEAR(H203),MONTH(H203)+MIN(G203-1,INT((M203+0.005)/L203)),MIN(DAY(H203),28))))</f>
        <v/>
      </c>
      <c r="R203" s="20">
        <f>IF(K203="","",IF(P203&gt;0,MAX(0,'الإعدادات'!$B$4-Q203),""))</f>
        <v/>
      </c>
      <c r="S203" s="6">
        <f>IF(K203="","",IF(N203&lt;=0,"مسدد بالكامل",IF(P203&gt;0,IF(R203&gt;0,"متأخر","مستحق اليوم"),"منتظم")))</f>
        <v/>
      </c>
      <c r="T203" s="20">
        <f>IF(OR(S203="متأخر",S203="مستحق اليوم"),COUNTIF($R$6:$R$205,"&gt;"&amp;R203)+COUNTIF($R$6:R203,R203&amp;""),"")</f>
        <v/>
      </c>
    </row>
    <row r="204">
      <c r="A204" s="5" t="n"/>
      <c r="B204" s="5" t="n"/>
      <c r="C204" s="15" t="n"/>
      <c r="D204" s="5" t="n"/>
      <c r="E204" s="16" t="n"/>
      <c r="F204" s="16" t="n"/>
      <c r="G204" s="17" t="n"/>
      <c r="H204" s="18" t="n"/>
      <c r="I204" s="5" t="n"/>
      <c r="J204" s="5" t="n"/>
      <c r="K204" s="19">
        <f>IF(AND(A204&amp;""&lt;&gt;"",ISNUMBER(E204),ISNUMBER(G204),G204&gt;0,ISNUMBER(H204)),ROUND(E204-IF(ISNUMBER(F204),F204,0),2),"")</f>
        <v/>
      </c>
      <c r="L204" s="19">
        <f>IF(K204="","",ROUND(K204/G204,2))</f>
        <v/>
      </c>
      <c r="M204" s="19">
        <f>IF(K204="","",ROUND(SUMIFS('الدفعات'!$C$6:$C$2005,'الدفعات'!$B$6:$B$2005,A204&amp;""),2))</f>
        <v/>
      </c>
      <c r="N204" s="19">
        <f>IF(K204="","",ROUND(K204-M204,2))</f>
        <v/>
      </c>
      <c r="O204" s="20">
        <f>IF(K204="","",MAX(0,MIN(G204,(YEAR('الإعدادات'!$B$4)-YEAR(H204))*12+MONTH('الإعدادات'!$B$4)-MONTH(H204)+IF(DAY('الإعدادات'!$B$4)&gt;=MIN(DAY(H204),28),1,0))))</f>
        <v/>
      </c>
      <c r="P204" s="19">
        <f>IF(K204="","",IF(N204&lt;=0,0,MAX(0,ROUND(IF(O204&gt;=G204,K204,O204*L204)-M204,2))))</f>
        <v/>
      </c>
      <c r="Q204" s="13">
        <f>IF(K204="","",IF(N204&lt;=0,"",DATE(YEAR(H204),MONTH(H204)+MIN(G204-1,INT((M204+0.005)/L204)),MIN(DAY(H204),28))))</f>
        <v/>
      </c>
      <c r="R204" s="20">
        <f>IF(K204="","",IF(P204&gt;0,MAX(0,'الإعدادات'!$B$4-Q204),""))</f>
        <v/>
      </c>
      <c r="S204" s="6">
        <f>IF(K204="","",IF(N204&lt;=0,"مسدد بالكامل",IF(P204&gt;0,IF(R204&gt;0,"متأخر","مستحق اليوم"),"منتظم")))</f>
        <v/>
      </c>
      <c r="T204" s="20">
        <f>IF(OR(S204="متأخر",S204="مستحق اليوم"),COUNTIF($R$6:$R$205,"&gt;"&amp;R204)+COUNTIF($R$6:R204,R204&amp;""),"")</f>
        <v/>
      </c>
    </row>
    <row r="205">
      <c r="A205" s="5" t="n"/>
      <c r="B205" s="5" t="n"/>
      <c r="C205" s="15" t="n"/>
      <c r="D205" s="5" t="n"/>
      <c r="E205" s="16" t="n"/>
      <c r="F205" s="16" t="n"/>
      <c r="G205" s="17" t="n"/>
      <c r="H205" s="18" t="n"/>
      <c r="I205" s="5" t="n"/>
      <c r="J205" s="5" t="n"/>
      <c r="K205" s="19">
        <f>IF(AND(A205&amp;""&lt;&gt;"",ISNUMBER(E205),ISNUMBER(G205),G205&gt;0,ISNUMBER(H205)),ROUND(E205-IF(ISNUMBER(F205),F205,0),2),"")</f>
        <v/>
      </c>
      <c r="L205" s="19">
        <f>IF(K205="","",ROUND(K205/G205,2))</f>
        <v/>
      </c>
      <c r="M205" s="19">
        <f>IF(K205="","",ROUND(SUMIFS('الدفعات'!$C$6:$C$2005,'الدفعات'!$B$6:$B$2005,A205&amp;""),2))</f>
        <v/>
      </c>
      <c r="N205" s="19">
        <f>IF(K205="","",ROUND(K205-M205,2))</f>
        <v/>
      </c>
      <c r="O205" s="20">
        <f>IF(K205="","",MAX(0,MIN(G205,(YEAR('الإعدادات'!$B$4)-YEAR(H205))*12+MONTH('الإعدادات'!$B$4)-MONTH(H205)+IF(DAY('الإعدادات'!$B$4)&gt;=MIN(DAY(H205),28),1,0))))</f>
        <v/>
      </c>
      <c r="P205" s="19">
        <f>IF(K205="","",IF(N205&lt;=0,0,MAX(0,ROUND(IF(O205&gt;=G205,K205,O205*L205)-M205,2))))</f>
        <v/>
      </c>
      <c r="Q205" s="13">
        <f>IF(K205="","",IF(N205&lt;=0,"",DATE(YEAR(H205),MONTH(H205)+MIN(G205-1,INT((M205+0.005)/L205)),MIN(DAY(H205),28))))</f>
        <v/>
      </c>
      <c r="R205" s="20">
        <f>IF(K205="","",IF(P205&gt;0,MAX(0,'الإعدادات'!$B$4-Q205),""))</f>
        <v/>
      </c>
      <c r="S205" s="6">
        <f>IF(K205="","",IF(N205&lt;=0,"مسدد بالكامل",IF(P205&gt;0,IF(R205&gt;0,"متأخر","مستحق اليوم"),"منتظم")))</f>
        <v/>
      </c>
      <c r="T205" s="20">
        <f>IF(OR(S205="متأخر",S205="مستحق اليوم"),COUNTIF($R$6:$R$205,"&gt;"&amp;R205)+COUNTIF($R$6:R205,R205&amp;""),"")</f>
        <v/>
      </c>
    </row>
  </sheetData>
  <autoFilter ref="A5:T205"/>
  <mergeCells count="2">
    <mergeCell ref="A1:T1"/>
    <mergeCell ref="A2:T2"/>
  </mergeCells>
  <conditionalFormatting sqref="A6:T205">
    <cfRule type="expression" priority="1" dxfId="0">
      <formula>$S6="متأخر"</formula>
    </cfRule>
    <cfRule type="expression" priority="2" dxfId="1">
      <formula>$S6="مستحق اليوم"</formula>
    </cfRule>
    <cfRule type="expression" priority="3" dxfId="2">
      <formula>$S6="مسدد بالكامل"</formula>
    </cfRule>
  </conditionalFormatting>
  <dataValidations count="1">
    <dataValidation sqref="I6:I205" showDropDown="0" showInputMessage="0" showErrorMessage="0" allowBlank="1" type="list">
      <formula1>"لم يتم التواصل,تم التواصل,وعد بالسداد,طلب تأجيل,لا يرد"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F2005"/>
  <sheetViews>
    <sheetView showGridLines="1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6" customWidth="1" min="4" max="4"/>
    <col width="26" customWidth="1" min="5" max="5"/>
    <col width="22" customWidth="1" min="6" max="6"/>
  </cols>
  <sheetData>
    <row r="1" ht="26" customHeight="1">
      <c r="A1" s="10" t="inlineStr">
        <is>
          <t>شيت متابعة الأقساط والتحصيل · قالب مجاني من Softwiro</t>
        </is>
      </c>
    </row>
    <row r="2">
      <c r="A2" s="11" t="inlineStr">
        <is>
          <t>هل تعبت من نقل الأرقام بين الشيتات؟ هذا العمل يتم تلقائيًا في Accountwiro ← اضغط هنا</t>
        </is>
      </c>
    </row>
    <row r="5" ht="32" customHeight="1">
      <c r="A5" s="14" t="inlineStr">
        <is>
          <t>التاريخ</t>
        </is>
      </c>
      <c r="B5" s="14" t="inlineStr">
        <is>
          <t>كود العقد</t>
        </is>
      </c>
      <c r="C5" s="14" t="inlineStr">
        <is>
          <t>المبلغ</t>
        </is>
      </c>
      <c r="D5" s="14" t="inlineStr">
        <is>
          <t>رقم الإيصال</t>
        </is>
      </c>
      <c r="E5" s="14" t="inlineStr">
        <is>
          <t>ملاحظة</t>
        </is>
      </c>
      <c r="F5" s="14" t="inlineStr">
        <is>
          <t>اسم العميل</t>
        </is>
      </c>
    </row>
    <row r="6">
      <c r="A6" s="18" t="n">
        <v>46069</v>
      </c>
      <c r="B6" s="5" t="inlineStr">
        <is>
          <t>K006</t>
        </is>
      </c>
      <c r="C6" s="16" t="n">
        <v>1500</v>
      </c>
      <c r="D6" s="5" t="inlineStr">
        <is>
          <t>REC-301</t>
        </is>
      </c>
      <c r="E6" s="5" t="n"/>
      <c r="F6" s="6">
        <f>IF(B6&amp;""="","",IFERROR(INDEX('العقود'!$B$6:$B$205,MATCH(B6,'العقود'!$A$6:$A$205,0)),"كود غير موجود"))</f>
        <v/>
      </c>
    </row>
    <row r="7">
      <c r="A7" s="18" t="n">
        <v>46129</v>
      </c>
      <c r="B7" s="5" t="inlineStr">
        <is>
          <t>K003</t>
        </is>
      </c>
      <c r="C7" s="16" t="n">
        <v>2500</v>
      </c>
      <c r="D7" s="5" t="inlineStr">
        <is>
          <t>REC-302</t>
        </is>
      </c>
      <c r="E7" s="5" t="n"/>
      <c r="F7" s="6">
        <f>IF(B7&amp;""="","",IFERROR(INDEX('العقود'!$B$6:$B$205,MATCH(B7,'العقود'!$A$6:$A$205,0)),"كود غير موجود"))</f>
        <v/>
      </c>
    </row>
    <row r="8">
      <c r="A8" s="18" t="n">
        <v>46159</v>
      </c>
      <c r="B8" s="5" t="inlineStr">
        <is>
          <t>K003</t>
        </is>
      </c>
      <c r="C8" s="16" t="n">
        <v>2500</v>
      </c>
      <c r="D8" s="5" t="inlineStr">
        <is>
          <t>REC-303</t>
        </is>
      </c>
      <c r="E8" s="5" t="n"/>
      <c r="F8" s="6">
        <f>IF(B8&amp;""="","",IFERROR(INDEX('العقود'!$B$6:$B$205,MATCH(B8,'العقود'!$A$6:$A$205,0)),"كود غير موجود"))</f>
        <v/>
      </c>
    </row>
    <row r="9">
      <c r="A9" s="18" t="n">
        <v>46190</v>
      </c>
      <c r="B9" s="5" t="inlineStr">
        <is>
          <t>K003</t>
        </is>
      </c>
      <c r="C9" s="16" t="n">
        <v>2500</v>
      </c>
      <c r="D9" s="5" t="inlineStr">
        <is>
          <t>REC-304</t>
        </is>
      </c>
      <c r="E9" s="5" t="n"/>
      <c r="F9" s="6">
        <f>IF(B9&amp;""="","",IFERROR(INDEX('العقود'!$B$6:$B$205,MATCH(B9,'العقود'!$A$6:$A$205,0)),"كود غير موجود"))</f>
        <v/>
      </c>
    </row>
    <row r="10">
      <c r="A10" s="18" t="n">
        <v>46199</v>
      </c>
      <c r="B10" s="5" t="inlineStr">
        <is>
          <t>K002</t>
        </is>
      </c>
      <c r="C10" s="16" t="n">
        <v>1500</v>
      </c>
      <c r="D10" s="5" t="inlineStr">
        <is>
          <t>REC-305</t>
        </is>
      </c>
      <c r="E10" s="5" t="n"/>
      <c r="F10" s="6">
        <f>IF(B10&amp;""="","",IFERROR(INDEX('العقود'!$B$6:$B$205,MATCH(B10,'العقود'!$A$6:$A$205,0)),"كود غير موجود"))</f>
        <v/>
      </c>
    </row>
    <row r="11">
      <c r="A11" s="18" t="n">
        <v>46220</v>
      </c>
      <c r="B11" s="5" t="inlineStr">
        <is>
          <t>K003</t>
        </is>
      </c>
      <c r="C11" s="16" t="n">
        <v>2500</v>
      </c>
      <c r="D11" s="5" t="inlineStr">
        <is>
          <t>REC-306</t>
        </is>
      </c>
      <c r="E11" s="5" t="n"/>
      <c r="F11" s="6">
        <f>IF(B11&amp;""="","",IFERROR(INDEX('العقود'!$B$6:$B$205,MATCH(B11,'العقود'!$A$6:$A$205,0)),"كود غير موجود"))</f>
        <v/>
      </c>
    </row>
    <row r="12">
      <c r="A12" s="18" t="n">
        <v>46229</v>
      </c>
      <c r="B12" s="5" t="inlineStr">
        <is>
          <t>K001</t>
        </is>
      </c>
      <c r="C12" s="16" t="n">
        <v>2500</v>
      </c>
      <c r="D12" s="5" t="inlineStr">
        <is>
          <t>REC-307</t>
        </is>
      </c>
      <c r="E12" s="5" t="n"/>
      <c r="F12" s="6">
        <f>IF(B12&amp;""="","",IFERROR(INDEX('العقود'!$B$6:$B$205,MATCH(B12,'العقود'!$A$6:$A$205,0)),"كود غير موجود"))</f>
        <v/>
      </c>
    </row>
    <row r="13">
      <c r="A13" s="18" t="n">
        <v>46229</v>
      </c>
      <c r="B13" s="5" t="inlineStr">
        <is>
          <t>K002</t>
        </is>
      </c>
      <c r="C13" s="16" t="n">
        <v>1500</v>
      </c>
      <c r="D13" s="5" t="inlineStr">
        <is>
          <t>REC-308</t>
        </is>
      </c>
      <c r="E13" s="5" t="n"/>
      <c r="F13" s="6">
        <f>IF(B13&amp;""="","",IFERROR(INDEX('العقود'!$B$6:$B$205,MATCH(B13,'العقود'!$A$6:$A$205,0)),"كود غير موجود"))</f>
        <v/>
      </c>
    </row>
    <row r="14">
      <c r="A14" s="18" t="n">
        <v>46259</v>
      </c>
      <c r="B14" s="5" t="inlineStr">
        <is>
          <t>K005</t>
        </is>
      </c>
      <c r="C14" s="16" t="n">
        <v>1500</v>
      </c>
      <c r="D14" s="5" t="inlineStr">
        <is>
          <t>REC-309</t>
        </is>
      </c>
      <c r="E14" s="5" t="n"/>
      <c r="F14" s="6">
        <f>IF(B14&amp;""="","",IFERROR(INDEX('العقود'!$B$6:$B$205,MATCH(B14,'العقود'!$A$6:$A$205,0)),"كود غير موجود"))</f>
        <v/>
      </c>
    </row>
    <row r="15">
      <c r="A15" s="18" t="n">
        <v>46260</v>
      </c>
      <c r="B15" s="5" t="inlineStr">
        <is>
          <t>K001</t>
        </is>
      </c>
      <c r="C15" s="16" t="n">
        <v>2500</v>
      </c>
      <c r="D15" s="5" t="inlineStr">
        <is>
          <t>REC-310</t>
        </is>
      </c>
      <c r="E15" s="5" t="n"/>
      <c r="F15" s="6">
        <f>IF(B15&amp;""="","",IFERROR(INDEX('العقود'!$B$6:$B$205,MATCH(B15,'العقود'!$A$6:$A$205,0)),"كود غير موجود"))</f>
        <v/>
      </c>
    </row>
    <row r="16">
      <c r="A16" s="18" t="n">
        <v>46260</v>
      </c>
      <c r="B16" s="5" t="inlineStr">
        <is>
          <t>K002</t>
        </is>
      </c>
      <c r="C16" s="16" t="n">
        <v>1500</v>
      </c>
      <c r="D16" s="5" t="inlineStr">
        <is>
          <t>REC-311</t>
        </is>
      </c>
      <c r="E16" s="5" t="n"/>
      <c r="F16" s="6">
        <f>IF(B16&amp;""="","",IFERROR(INDEX('العقود'!$B$6:$B$205,MATCH(B16,'العقود'!$A$6:$A$205,0)),"كود غير موجود"))</f>
        <v/>
      </c>
    </row>
    <row r="17">
      <c r="A17" s="18" t="n">
        <v>46268</v>
      </c>
      <c r="B17" s="5" t="inlineStr">
        <is>
          <t>K004</t>
        </is>
      </c>
      <c r="C17" s="16" t="n">
        <v>2000</v>
      </c>
      <c r="D17" s="5" t="inlineStr">
        <is>
          <t>REC-312</t>
        </is>
      </c>
      <c r="E17" s="5" t="n"/>
      <c r="F17" s="6">
        <f>IF(B17&amp;""="","",IFERROR(INDEX('العقود'!$B$6:$B$205,MATCH(B17,'العقود'!$A$6:$A$205,0)),"كود غير موجود"))</f>
        <v/>
      </c>
    </row>
    <row r="18">
      <c r="A18" s="18" t="n">
        <v>46290</v>
      </c>
      <c r="B18" s="5" t="inlineStr">
        <is>
          <t>K005</t>
        </is>
      </c>
      <c r="C18" s="16" t="n">
        <v>1500</v>
      </c>
      <c r="D18" s="5" t="inlineStr">
        <is>
          <t>REC-313</t>
        </is>
      </c>
      <c r="E18" s="5" t="n"/>
      <c r="F18" s="6">
        <f>IF(B18&amp;""="","",IFERROR(INDEX('العقود'!$B$6:$B$205,MATCH(B18,'العقود'!$A$6:$A$205,0)),"كود غير موجود"))</f>
        <v/>
      </c>
    </row>
    <row r="19">
      <c r="A19" s="18" t="n">
        <v>46291</v>
      </c>
      <c r="B19" s="5" t="inlineStr">
        <is>
          <t>K001</t>
        </is>
      </c>
      <c r="C19" s="16" t="n">
        <v>2500</v>
      </c>
      <c r="D19" s="5" t="inlineStr">
        <is>
          <t>REC-314</t>
        </is>
      </c>
      <c r="E19" s="5" t="n"/>
      <c r="F19" s="6">
        <f>IF(B19&amp;""="","",IFERROR(INDEX('العقود'!$B$6:$B$205,MATCH(B19,'العقود'!$A$6:$A$205,0)),"كود غير موجود"))</f>
        <v/>
      </c>
    </row>
    <row r="20">
      <c r="A20" s="18" t="n">
        <v>46298</v>
      </c>
      <c r="B20" s="5" t="inlineStr">
        <is>
          <t>K004</t>
        </is>
      </c>
      <c r="C20" s="16" t="n">
        <v>2000</v>
      </c>
      <c r="D20" s="5" t="inlineStr">
        <is>
          <t>REC-315</t>
        </is>
      </c>
      <c r="E20" s="5" t="n"/>
      <c r="F20" s="6">
        <f>IF(B20&amp;""="","",IFERROR(INDEX('العقود'!$B$6:$B$205,MATCH(B20,'العقود'!$A$6:$A$205,0)),"كود غير موجود"))</f>
        <v/>
      </c>
    </row>
    <row r="21">
      <c r="A21" s="18" t="n">
        <v>46321</v>
      </c>
      <c r="B21" s="5" t="inlineStr">
        <is>
          <t>K001</t>
        </is>
      </c>
      <c r="C21" s="16" t="n">
        <v>2500</v>
      </c>
      <c r="D21" s="5" t="inlineStr">
        <is>
          <t>REC-316</t>
        </is>
      </c>
      <c r="E21" s="5" t="n"/>
      <c r="F21" s="6">
        <f>IF(B21&amp;""="","",IFERROR(INDEX('العقود'!$B$6:$B$205,MATCH(B21,'العقود'!$A$6:$A$205,0)),"كود غير موجود"))</f>
        <v/>
      </c>
    </row>
    <row r="22">
      <c r="A22" s="18" t="n">
        <v>46326</v>
      </c>
      <c r="B22" s="5" t="inlineStr">
        <is>
          <t>K005</t>
        </is>
      </c>
      <c r="C22" s="16" t="n">
        <v>600</v>
      </c>
      <c r="D22" s="5" t="inlineStr">
        <is>
          <t>REC-317</t>
        </is>
      </c>
      <c r="E22" s="5" t="n"/>
      <c r="F22" s="6">
        <f>IF(B22&amp;""="","",IFERROR(INDEX('العقود'!$B$6:$B$205,MATCH(B22,'العقود'!$A$6:$A$205,0)),"كود غير موجود"))</f>
        <v/>
      </c>
    </row>
    <row r="23">
      <c r="A23" s="18" t="n"/>
      <c r="B23" s="5" t="n"/>
      <c r="C23" s="16" t="n"/>
      <c r="D23" s="5" t="n"/>
      <c r="E23" s="5" t="n"/>
      <c r="F23" s="6">
        <f>IF(B23&amp;""="","",IFERROR(INDEX('العقود'!$B$6:$B$205,MATCH(B23,'العقود'!$A$6:$A$205,0)),"كود غير موجود"))</f>
        <v/>
      </c>
    </row>
    <row r="24">
      <c r="A24" s="18" t="n"/>
      <c r="B24" s="5" t="n"/>
      <c r="C24" s="16" t="n"/>
      <c r="D24" s="5" t="n"/>
      <c r="E24" s="5" t="n"/>
      <c r="F24" s="6">
        <f>IF(B24&amp;""="","",IFERROR(INDEX('العقود'!$B$6:$B$205,MATCH(B24,'العقود'!$A$6:$A$205,0)),"كود غير موجود"))</f>
        <v/>
      </c>
    </row>
    <row r="25">
      <c r="A25" s="18" t="n"/>
      <c r="B25" s="5" t="n"/>
      <c r="C25" s="16" t="n"/>
      <c r="D25" s="5" t="n"/>
      <c r="E25" s="5" t="n"/>
      <c r="F25" s="6">
        <f>IF(B25&amp;""="","",IFERROR(INDEX('العقود'!$B$6:$B$205,MATCH(B25,'العقود'!$A$6:$A$205,0)),"كود غير موجود"))</f>
        <v/>
      </c>
    </row>
    <row r="26">
      <c r="A26" s="18" t="n"/>
      <c r="B26" s="5" t="n"/>
      <c r="C26" s="16" t="n"/>
      <c r="D26" s="5" t="n"/>
      <c r="E26" s="5" t="n"/>
      <c r="F26" s="6">
        <f>IF(B26&amp;""="","",IFERROR(INDEX('العقود'!$B$6:$B$205,MATCH(B26,'العقود'!$A$6:$A$205,0)),"كود غير موجود"))</f>
        <v/>
      </c>
    </row>
    <row r="27">
      <c r="A27" s="18" t="n"/>
      <c r="B27" s="5" t="n"/>
      <c r="C27" s="16" t="n"/>
      <c r="D27" s="5" t="n"/>
      <c r="E27" s="5" t="n"/>
      <c r="F27" s="6">
        <f>IF(B27&amp;""="","",IFERROR(INDEX('العقود'!$B$6:$B$205,MATCH(B27,'العقود'!$A$6:$A$205,0)),"كود غير موجود"))</f>
        <v/>
      </c>
    </row>
    <row r="28">
      <c r="A28" s="18" t="n"/>
      <c r="B28" s="5" t="n"/>
      <c r="C28" s="16" t="n"/>
      <c r="D28" s="5" t="n"/>
      <c r="E28" s="5" t="n"/>
      <c r="F28" s="6">
        <f>IF(B28&amp;""="","",IFERROR(INDEX('العقود'!$B$6:$B$205,MATCH(B28,'العقود'!$A$6:$A$205,0)),"كود غير موجود"))</f>
        <v/>
      </c>
    </row>
    <row r="29">
      <c r="A29" s="18" t="n"/>
      <c r="B29" s="5" t="n"/>
      <c r="C29" s="16" t="n"/>
      <c r="D29" s="5" t="n"/>
      <c r="E29" s="5" t="n"/>
      <c r="F29" s="6">
        <f>IF(B29&amp;""="","",IFERROR(INDEX('العقود'!$B$6:$B$205,MATCH(B29,'العقود'!$A$6:$A$205,0)),"كود غير موجود"))</f>
        <v/>
      </c>
    </row>
    <row r="30">
      <c r="A30" s="18" t="n"/>
      <c r="B30" s="5" t="n"/>
      <c r="C30" s="16" t="n"/>
      <c r="D30" s="5" t="n"/>
      <c r="E30" s="5" t="n"/>
      <c r="F30" s="6">
        <f>IF(B30&amp;""="","",IFERROR(INDEX('العقود'!$B$6:$B$205,MATCH(B30,'العقود'!$A$6:$A$205,0)),"كود غير موجود"))</f>
        <v/>
      </c>
    </row>
    <row r="31">
      <c r="A31" s="18" t="n"/>
      <c r="B31" s="5" t="n"/>
      <c r="C31" s="16" t="n"/>
      <c r="D31" s="5" t="n"/>
      <c r="E31" s="5" t="n"/>
      <c r="F31" s="6">
        <f>IF(B31&amp;""="","",IFERROR(INDEX('العقود'!$B$6:$B$205,MATCH(B31,'العقود'!$A$6:$A$205,0)),"كود غير موجود"))</f>
        <v/>
      </c>
    </row>
    <row r="32">
      <c r="A32" s="18" t="n"/>
      <c r="B32" s="5" t="n"/>
      <c r="C32" s="16" t="n"/>
      <c r="D32" s="5" t="n"/>
      <c r="E32" s="5" t="n"/>
      <c r="F32" s="6">
        <f>IF(B32&amp;""="","",IFERROR(INDEX('العقود'!$B$6:$B$205,MATCH(B32,'العقود'!$A$6:$A$205,0)),"كود غير موجود"))</f>
        <v/>
      </c>
    </row>
    <row r="33">
      <c r="A33" s="18" t="n"/>
      <c r="B33" s="5" t="n"/>
      <c r="C33" s="16" t="n"/>
      <c r="D33" s="5" t="n"/>
      <c r="E33" s="5" t="n"/>
      <c r="F33" s="6">
        <f>IF(B33&amp;""="","",IFERROR(INDEX('العقود'!$B$6:$B$205,MATCH(B33,'العقود'!$A$6:$A$205,0)),"كود غير موجود"))</f>
        <v/>
      </c>
    </row>
    <row r="34">
      <c r="A34" s="18" t="n"/>
      <c r="B34" s="5" t="n"/>
      <c r="C34" s="16" t="n"/>
      <c r="D34" s="5" t="n"/>
      <c r="E34" s="5" t="n"/>
      <c r="F34" s="6">
        <f>IF(B34&amp;""="","",IFERROR(INDEX('العقود'!$B$6:$B$205,MATCH(B34,'العقود'!$A$6:$A$205,0)),"كود غير موجود"))</f>
        <v/>
      </c>
    </row>
    <row r="35">
      <c r="A35" s="18" t="n"/>
      <c r="B35" s="5" t="n"/>
      <c r="C35" s="16" t="n"/>
      <c r="D35" s="5" t="n"/>
      <c r="E35" s="5" t="n"/>
      <c r="F35" s="6">
        <f>IF(B35&amp;""="","",IFERROR(INDEX('العقود'!$B$6:$B$205,MATCH(B35,'العقود'!$A$6:$A$205,0)),"كود غير موجود"))</f>
        <v/>
      </c>
    </row>
    <row r="36">
      <c r="A36" s="18" t="n"/>
      <c r="B36" s="5" t="n"/>
      <c r="C36" s="16" t="n"/>
      <c r="D36" s="5" t="n"/>
      <c r="E36" s="5" t="n"/>
      <c r="F36" s="6">
        <f>IF(B36&amp;""="","",IFERROR(INDEX('العقود'!$B$6:$B$205,MATCH(B36,'العقود'!$A$6:$A$205,0)),"كود غير موجود"))</f>
        <v/>
      </c>
    </row>
    <row r="37">
      <c r="A37" s="18" t="n"/>
      <c r="B37" s="5" t="n"/>
      <c r="C37" s="16" t="n"/>
      <c r="D37" s="5" t="n"/>
      <c r="E37" s="5" t="n"/>
      <c r="F37" s="6">
        <f>IF(B37&amp;""="","",IFERROR(INDEX('العقود'!$B$6:$B$205,MATCH(B37,'العقود'!$A$6:$A$205,0)),"كود غير موجود"))</f>
        <v/>
      </c>
    </row>
    <row r="38">
      <c r="A38" s="18" t="n"/>
      <c r="B38" s="5" t="n"/>
      <c r="C38" s="16" t="n"/>
      <c r="D38" s="5" t="n"/>
      <c r="E38" s="5" t="n"/>
      <c r="F38" s="6">
        <f>IF(B38&amp;""="","",IFERROR(INDEX('العقود'!$B$6:$B$205,MATCH(B38,'العقود'!$A$6:$A$205,0)),"كود غير موجود"))</f>
        <v/>
      </c>
    </row>
    <row r="39">
      <c r="A39" s="18" t="n"/>
      <c r="B39" s="5" t="n"/>
      <c r="C39" s="16" t="n"/>
      <c r="D39" s="5" t="n"/>
      <c r="E39" s="5" t="n"/>
      <c r="F39" s="6">
        <f>IF(B39&amp;""="","",IFERROR(INDEX('العقود'!$B$6:$B$205,MATCH(B39,'العقود'!$A$6:$A$205,0)),"كود غير موجود"))</f>
        <v/>
      </c>
    </row>
    <row r="40">
      <c r="A40" s="18" t="n"/>
      <c r="B40" s="5" t="n"/>
      <c r="C40" s="16" t="n"/>
      <c r="D40" s="5" t="n"/>
      <c r="E40" s="5" t="n"/>
      <c r="F40" s="6">
        <f>IF(B40&amp;""="","",IFERROR(INDEX('العقود'!$B$6:$B$205,MATCH(B40,'العقود'!$A$6:$A$205,0)),"كود غير موجود"))</f>
        <v/>
      </c>
    </row>
    <row r="41">
      <c r="A41" s="18" t="n"/>
      <c r="B41" s="5" t="n"/>
      <c r="C41" s="16" t="n"/>
      <c r="D41" s="5" t="n"/>
      <c r="E41" s="5" t="n"/>
      <c r="F41" s="6">
        <f>IF(B41&amp;""="","",IFERROR(INDEX('العقود'!$B$6:$B$205,MATCH(B41,'العقود'!$A$6:$A$205,0)),"كود غير موجود"))</f>
        <v/>
      </c>
    </row>
    <row r="42">
      <c r="A42" s="18" t="n"/>
      <c r="B42" s="5" t="n"/>
      <c r="C42" s="16" t="n"/>
      <c r="D42" s="5" t="n"/>
      <c r="E42" s="5" t="n"/>
      <c r="F42" s="6">
        <f>IF(B42&amp;""="","",IFERROR(INDEX('العقود'!$B$6:$B$205,MATCH(B42,'العقود'!$A$6:$A$205,0)),"كود غير موجود"))</f>
        <v/>
      </c>
    </row>
    <row r="43">
      <c r="A43" s="18" t="n"/>
      <c r="B43" s="5" t="n"/>
      <c r="C43" s="16" t="n"/>
      <c r="D43" s="5" t="n"/>
      <c r="E43" s="5" t="n"/>
      <c r="F43" s="6">
        <f>IF(B43&amp;""="","",IFERROR(INDEX('العقود'!$B$6:$B$205,MATCH(B43,'العقود'!$A$6:$A$205,0)),"كود غير موجود"))</f>
        <v/>
      </c>
    </row>
    <row r="44">
      <c r="A44" s="18" t="n"/>
      <c r="B44" s="5" t="n"/>
      <c r="C44" s="16" t="n"/>
      <c r="D44" s="5" t="n"/>
      <c r="E44" s="5" t="n"/>
      <c r="F44" s="6">
        <f>IF(B44&amp;""="","",IFERROR(INDEX('العقود'!$B$6:$B$205,MATCH(B44,'العقود'!$A$6:$A$205,0)),"كود غير موجود"))</f>
        <v/>
      </c>
    </row>
    <row r="45">
      <c r="A45" s="18" t="n"/>
      <c r="B45" s="5" t="n"/>
      <c r="C45" s="16" t="n"/>
      <c r="D45" s="5" t="n"/>
      <c r="E45" s="5" t="n"/>
      <c r="F45" s="6">
        <f>IF(B45&amp;""="","",IFERROR(INDEX('العقود'!$B$6:$B$205,MATCH(B45,'العقود'!$A$6:$A$205,0)),"كود غير موجود"))</f>
        <v/>
      </c>
    </row>
    <row r="46">
      <c r="A46" s="18" t="n"/>
      <c r="B46" s="5" t="n"/>
      <c r="C46" s="16" t="n"/>
      <c r="D46" s="5" t="n"/>
      <c r="E46" s="5" t="n"/>
      <c r="F46" s="6">
        <f>IF(B46&amp;""="","",IFERROR(INDEX('العقود'!$B$6:$B$205,MATCH(B46,'العقود'!$A$6:$A$205,0)),"كود غير موجود"))</f>
        <v/>
      </c>
    </row>
    <row r="47">
      <c r="A47" s="18" t="n"/>
      <c r="B47" s="5" t="n"/>
      <c r="C47" s="16" t="n"/>
      <c r="D47" s="5" t="n"/>
      <c r="E47" s="5" t="n"/>
      <c r="F47" s="6">
        <f>IF(B47&amp;""="","",IFERROR(INDEX('العقود'!$B$6:$B$205,MATCH(B47,'العقود'!$A$6:$A$205,0)),"كود غير موجود"))</f>
        <v/>
      </c>
    </row>
    <row r="48">
      <c r="A48" s="18" t="n"/>
      <c r="B48" s="5" t="n"/>
      <c r="C48" s="16" t="n"/>
      <c r="D48" s="5" t="n"/>
      <c r="E48" s="5" t="n"/>
      <c r="F48" s="6">
        <f>IF(B48&amp;""="","",IFERROR(INDEX('العقود'!$B$6:$B$205,MATCH(B48,'العقود'!$A$6:$A$205,0)),"كود غير موجود"))</f>
        <v/>
      </c>
    </row>
    <row r="49">
      <c r="A49" s="18" t="n"/>
      <c r="B49" s="5" t="n"/>
      <c r="C49" s="16" t="n"/>
      <c r="D49" s="5" t="n"/>
      <c r="E49" s="5" t="n"/>
      <c r="F49" s="6">
        <f>IF(B49&amp;""="","",IFERROR(INDEX('العقود'!$B$6:$B$205,MATCH(B49,'العقود'!$A$6:$A$205,0)),"كود غير موجود"))</f>
        <v/>
      </c>
    </row>
    <row r="50">
      <c r="A50" s="18" t="n"/>
      <c r="B50" s="5" t="n"/>
      <c r="C50" s="16" t="n"/>
      <c r="D50" s="5" t="n"/>
      <c r="E50" s="5" t="n"/>
      <c r="F50" s="6">
        <f>IF(B50&amp;""="","",IFERROR(INDEX('العقود'!$B$6:$B$205,MATCH(B50,'العقود'!$A$6:$A$205,0)),"كود غير موجود"))</f>
        <v/>
      </c>
    </row>
    <row r="51">
      <c r="A51" s="18" t="n"/>
      <c r="B51" s="5" t="n"/>
      <c r="C51" s="16" t="n"/>
      <c r="D51" s="5" t="n"/>
      <c r="E51" s="5" t="n"/>
      <c r="F51" s="6">
        <f>IF(B51&amp;""="","",IFERROR(INDEX('العقود'!$B$6:$B$205,MATCH(B51,'العقود'!$A$6:$A$205,0)),"كود غير موجود"))</f>
        <v/>
      </c>
    </row>
    <row r="52">
      <c r="A52" s="18" t="n"/>
      <c r="B52" s="5" t="n"/>
      <c r="C52" s="16" t="n"/>
      <c r="D52" s="5" t="n"/>
      <c r="E52" s="5" t="n"/>
      <c r="F52" s="6">
        <f>IF(B52&amp;""="","",IFERROR(INDEX('العقود'!$B$6:$B$205,MATCH(B52,'العقود'!$A$6:$A$205,0)),"كود غير موجود"))</f>
        <v/>
      </c>
    </row>
    <row r="53">
      <c r="A53" s="18" t="n"/>
      <c r="B53" s="5" t="n"/>
      <c r="C53" s="16" t="n"/>
      <c r="D53" s="5" t="n"/>
      <c r="E53" s="5" t="n"/>
      <c r="F53" s="6">
        <f>IF(B53&amp;""="","",IFERROR(INDEX('العقود'!$B$6:$B$205,MATCH(B53,'العقود'!$A$6:$A$205,0)),"كود غير موجود"))</f>
        <v/>
      </c>
    </row>
    <row r="54">
      <c r="A54" s="18" t="n"/>
      <c r="B54" s="5" t="n"/>
      <c r="C54" s="16" t="n"/>
      <c r="D54" s="5" t="n"/>
      <c r="E54" s="5" t="n"/>
      <c r="F54" s="6">
        <f>IF(B54&amp;""="","",IFERROR(INDEX('العقود'!$B$6:$B$205,MATCH(B54,'العقود'!$A$6:$A$205,0)),"كود غير موجود"))</f>
        <v/>
      </c>
    </row>
    <row r="55">
      <c r="A55" s="18" t="n"/>
      <c r="B55" s="5" t="n"/>
      <c r="C55" s="16" t="n"/>
      <c r="D55" s="5" t="n"/>
      <c r="E55" s="5" t="n"/>
      <c r="F55" s="6">
        <f>IF(B55&amp;""="","",IFERROR(INDEX('العقود'!$B$6:$B$205,MATCH(B55,'العقود'!$A$6:$A$205,0)),"كود غير موجود"))</f>
        <v/>
      </c>
    </row>
    <row r="56">
      <c r="A56" s="18" t="n"/>
      <c r="B56" s="5" t="n"/>
      <c r="C56" s="16" t="n"/>
      <c r="D56" s="5" t="n"/>
      <c r="E56" s="5" t="n"/>
      <c r="F56" s="6">
        <f>IF(B56&amp;""="","",IFERROR(INDEX('العقود'!$B$6:$B$205,MATCH(B56,'العقود'!$A$6:$A$205,0)),"كود غير موجود"))</f>
        <v/>
      </c>
    </row>
    <row r="57">
      <c r="A57" s="18" t="n"/>
      <c r="B57" s="5" t="n"/>
      <c r="C57" s="16" t="n"/>
      <c r="D57" s="5" t="n"/>
      <c r="E57" s="5" t="n"/>
      <c r="F57" s="6">
        <f>IF(B57&amp;""="","",IFERROR(INDEX('العقود'!$B$6:$B$205,MATCH(B57,'العقود'!$A$6:$A$205,0)),"كود غير موجود"))</f>
        <v/>
      </c>
    </row>
    <row r="58">
      <c r="A58" s="18" t="n"/>
      <c r="B58" s="5" t="n"/>
      <c r="C58" s="16" t="n"/>
      <c r="D58" s="5" t="n"/>
      <c r="E58" s="5" t="n"/>
      <c r="F58" s="6">
        <f>IF(B58&amp;""="","",IFERROR(INDEX('العقود'!$B$6:$B$205,MATCH(B58,'العقود'!$A$6:$A$205,0)),"كود غير موجود"))</f>
        <v/>
      </c>
    </row>
    <row r="59">
      <c r="A59" s="18" t="n"/>
      <c r="B59" s="5" t="n"/>
      <c r="C59" s="16" t="n"/>
      <c r="D59" s="5" t="n"/>
      <c r="E59" s="5" t="n"/>
      <c r="F59" s="6">
        <f>IF(B59&amp;""="","",IFERROR(INDEX('العقود'!$B$6:$B$205,MATCH(B59,'العقود'!$A$6:$A$205,0)),"كود غير موجود"))</f>
        <v/>
      </c>
    </row>
    <row r="60">
      <c r="A60" s="18" t="n"/>
      <c r="B60" s="5" t="n"/>
      <c r="C60" s="16" t="n"/>
      <c r="D60" s="5" t="n"/>
      <c r="E60" s="5" t="n"/>
      <c r="F60" s="6">
        <f>IF(B60&amp;""="","",IFERROR(INDEX('العقود'!$B$6:$B$205,MATCH(B60,'العقود'!$A$6:$A$205,0)),"كود غير موجود"))</f>
        <v/>
      </c>
    </row>
    <row r="61">
      <c r="A61" s="18" t="n"/>
      <c r="B61" s="5" t="n"/>
      <c r="C61" s="16" t="n"/>
      <c r="D61" s="5" t="n"/>
      <c r="E61" s="5" t="n"/>
      <c r="F61" s="6">
        <f>IF(B61&amp;""="","",IFERROR(INDEX('العقود'!$B$6:$B$205,MATCH(B61,'العقود'!$A$6:$A$205,0)),"كود غير موجود"))</f>
        <v/>
      </c>
    </row>
    <row r="62">
      <c r="A62" s="18" t="n"/>
      <c r="B62" s="5" t="n"/>
      <c r="C62" s="16" t="n"/>
      <c r="D62" s="5" t="n"/>
      <c r="E62" s="5" t="n"/>
      <c r="F62" s="6">
        <f>IF(B62&amp;""="","",IFERROR(INDEX('العقود'!$B$6:$B$205,MATCH(B62,'العقود'!$A$6:$A$205,0)),"كود غير موجود"))</f>
        <v/>
      </c>
    </row>
    <row r="63">
      <c r="A63" s="18" t="n"/>
      <c r="B63" s="5" t="n"/>
      <c r="C63" s="16" t="n"/>
      <c r="D63" s="5" t="n"/>
      <c r="E63" s="5" t="n"/>
      <c r="F63" s="6">
        <f>IF(B63&amp;""="","",IFERROR(INDEX('العقود'!$B$6:$B$205,MATCH(B63,'العقود'!$A$6:$A$205,0)),"كود غير موجود"))</f>
        <v/>
      </c>
    </row>
    <row r="64">
      <c r="A64" s="18" t="n"/>
      <c r="B64" s="5" t="n"/>
      <c r="C64" s="16" t="n"/>
      <c r="D64" s="5" t="n"/>
      <c r="E64" s="5" t="n"/>
      <c r="F64" s="6">
        <f>IF(B64&amp;""="","",IFERROR(INDEX('العقود'!$B$6:$B$205,MATCH(B64,'العقود'!$A$6:$A$205,0)),"كود غير موجود"))</f>
        <v/>
      </c>
    </row>
    <row r="65">
      <c r="A65" s="18" t="n"/>
      <c r="B65" s="5" t="n"/>
      <c r="C65" s="16" t="n"/>
      <c r="D65" s="5" t="n"/>
      <c r="E65" s="5" t="n"/>
      <c r="F65" s="6">
        <f>IF(B65&amp;""="","",IFERROR(INDEX('العقود'!$B$6:$B$205,MATCH(B65,'العقود'!$A$6:$A$205,0)),"كود غير موجود"))</f>
        <v/>
      </c>
    </row>
    <row r="66">
      <c r="A66" s="18" t="n"/>
      <c r="B66" s="5" t="n"/>
      <c r="C66" s="16" t="n"/>
      <c r="D66" s="5" t="n"/>
      <c r="E66" s="5" t="n"/>
      <c r="F66" s="6">
        <f>IF(B66&amp;""="","",IFERROR(INDEX('العقود'!$B$6:$B$205,MATCH(B66,'العقود'!$A$6:$A$205,0)),"كود غير موجود"))</f>
        <v/>
      </c>
    </row>
    <row r="67">
      <c r="A67" s="18" t="n"/>
      <c r="B67" s="5" t="n"/>
      <c r="C67" s="16" t="n"/>
      <c r="D67" s="5" t="n"/>
      <c r="E67" s="5" t="n"/>
      <c r="F67" s="6">
        <f>IF(B67&amp;""="","",IFERROR(INDEX('العقود'!$B$6:$B$205,MATCH(B67,'العقود'!$A$6:$A$205,0)),"كود غير موجود"))</f>
        <v/>
      </c>
    </row>
    <row r="68">
      <c r="A68" s="18" t="n"/>
      <c r="B68" s="5" t="n"/>
      <c r="C68" s="16" t="n"/>
      <c r="D68" s="5" t="n"/>
      <c r="E68" s="5" t="n"/>
      <c r="F68" s="6">
        <f>IF(B68&amp;""="","",IFERROR(INDEX('العقود'!$B$6:$B$205,MATCH(B68,'العقود'!$A$6:$A$205,0)),"كود غير موجود"))</f>
        <v/>
      </c>
    </row>
    <row r="69">
      <c r="A69" s="18" t="n"/>
      <c r="B69" s="5" t="n"/>
      <c r="C69" s="16" t="n"/>
      <c r="D69" s="5" t="n"/>
      <c r="E69" s="5" t="n"/>
      <c r="F69" s="6">
        <f>IF(B69&amp;""="","",IFERROR(INDEX('العقود'!$B$6:$B$205,MATCH(B69,'العقود'!$A$6:$A$205,0)),"كود غير موجود"))</f>
        <v/>
      </c>
    </row>
    <row r="70">
      <c r="A70" s="18" t="n"/>
      <c r="B70" s="5" t="n"/>
      <c r="C70" s="16" t="n"/>
      <c r="D70" s="5" t="n"/>
      <c r="E70" s="5" t="n"/>
      <c r="F70" s="6">
        <f>IF(B70&amp;""="","",IFERROR(INDEX('العقود'!$B$6:$B$205,MATCH(B70,'العقود'!$A$6:$A$205,0)),"كود غير موجود"))</f>
        <v/>
      </c>
    </row>
    <row r="71">
      <c r="A71" s="18" t="n"/>
      <c r="B71" s="5" t="n"/>
      <c r="C71" s="16" t="n"/>
      <c r="D71" s="5" t="n"/>
      <c r="E71" s="5" t="n"/>
      <c r="F71" s="6">
        <f>IF(B71&amp;""="","",IFERROR(INDEX('العقود'!$B$6:$B$205,MATCH(B71,'العقود'!$A$6:$A$205,0)),"كود غير موجود"))</f>
        <v/>
      </c>
    </row>
    <row r="72">
      <c r="A72" s="18" t="n"/>
      <c r="B72" s="5" t="n"/>
      <c r="C72" s="16" t="n"/>
      <c r="D72" s="5" t="n"/>
      <c r="E72" s="5" t="n"/>
      <c r="F72" s="6">
        <f>IF(B72&amp;""="","",IFERROR(INDEX('العقود'!$B$6:$B$205,MATCH(B72,'العقود'!$A$6:$A$205,0)),"كود غير موجود"))</f>
        <v/>
      </c>
    </row>
    <row r="73">
      <c r="A73" s="18" t="n"/>
      <c r="B73" s="5" t="n"/>
      <c r="C73" s="16" t="n"/>
      <c r="D73" s="5" t="n"/>
      <c r="E73" s="5" t="n"/>
      <c r="F73" s="6">
        <f>IF(B73&amp;""="","",IFERROR(INDEX('العقود'!$B$6:$B$205,MATCH(B73,'العقود'!$A$6:$A$205,0)),"كود غير موجود"))</f>
        <v/>
      </c>
    </row>
    <row r="74">
      <c r="A74" s="18" t="n"/>
      <c r="B74" s="5" t="n"/>
      <c r="C74" s="16" t="n"/>
      <c r="D74" s="5" t="n"/>
      <c r="E74" s="5" t="n"/>
      <c r="F74" s="6">
        <f>IF(B74&amp;""="","",IFERROR(INDEX('العقود'!$B$6:$B$205,MATCH(B74,'العقود'!$A$6:$A$205,0)),"كود غير موجود"))</f>
        <v/>
      </c>
    </row>
    <row r="75">
      <c r="A75" s="18" t="n"/>
      <c r="B75" s="5" t="n"/>
      <c r="C75" s="16" t="n"/>
      <c r="D75" s="5" t="n"/>
      <c r="E75" s="5" t="n"/>
      <c r="F75" s="6">
        <f>IF(B75&amp;""="","",IFERROR(INDEX('العقود'!$B$6:$B$205,MATCH(B75,'العقود'!$A$6:$A$205,0)),"كود غير موجود"))</f>
        <v/>
      </c>
    </row>
    <row r="76">
      <c r="A76" s="18" t="n"/>
      <c r="B76" s="5" t="n"/>
      <c r="C76" s="16" t="n"/>
      <c r="D76" s="5" t="n"/>
      <c r="E76" s="5" t="n"/>
      <c r="F76" s="6">
        <f>IF(B76&amp;""="","",IFERROR(INDEX('العقود'!$B$6:$B$205,MATCH(B76,'العقود'!$A$6:$A$205,0)),"كود غير موجود"))</f>
        <v/>
      </c>
    </row>
    <row r="77">
      <c r="A77" s="18" t="n"/>
      <c r="B77" s="5" t="n"/>
      <c r="C77" s="16" t="n"/>
      <c r="D77" s="5" t="n"/>
      <c r="E77" s="5" t="n"/>
      <c r="F77" s="6">
        <f>IF(B77&amp;""="","",IFERROR(INDEX('العقود'!$B$6:$B$205,MATCH(B77,'العقود'!$A$6:$A$205,0)),"كود غير موجود"))</f>
        <v/>
      </c>
    </row>
    <row r="78">
      <c r="A78" s="18" t="n"/>
      <c r="B78" s="5" t="n"/>
      <c r="C78" s="16" t="n"/>
      <c r="D78" s="5" t="n"/>
      <c r="E78" s="5" t="n"/>
      <c r="F78" s="6">
        <f>IF(B78&amp;""="","",IFERROR(INDEX('العقود'!$B$6:$B$205,MATCH(B78,'العقود'!$A$6:$A$205,0)),"كود غير موجود"))</f>
        <v/>
      </c>
    </row>
    <row r="79">
      <c r="A79" s="18" t="n"/>
      <c r="B79" s="5" t="n"/>
      <c r="C79" s="16" t="n"/>
      <c r="D79" s="5" t="n"/>
      <c r="E79" s="5" t="n"/>
      <c r="F79" s="6">
        <f>IF(B79&amp;""="","",IFERROR(INDEX('العقود'!$B$6:$B$205,MATCH(B79,'العقود'!$A$6:$A$205,0)),"كود غير موجود"))</f>
        <v/>
      </c>
    </row>
    <row r="80">
      <c r="A80" s="18" t="n"/>
      <c r="B80" s="5" t="n"/>
      <c r="C80" s="16" t="n"/>
      <c r="D80" s="5" t="n"/>
      <c r="E80" s="5" t="n"/>
      <c r="F80" s="6">
        <f>IF(B80&amp;""="","",IFERROR(INDEX('العقود'!$B$6:$B$205,MATCH(B80,'العقود'!$A$6:$A$205,0)),"كود غير موجود"))</f>
        <v/>
      </c>
    </row>
    <row r="81">
      <c r="A81" s="18" t="n"/>
      <c r="B81" s="5" t="n"/>
      <c r="C81" s="16" t="n"/>
      <c r="D81" s="5" t="n"/>
      <c r="E81" s="5" t="n"/>
      <c r="F81" s="6">
        <f>IF(B81&amp;""="","",IFERROR(INDEX('العقود'!$B$6:$B$205,MATCH(B81,'العقود'!$A$6:$A$205,0)),"كود غير موجود"))</f>
        <v/>
      </c>
    </row>
    <row r="82">
      <c r="A82" s="18" t="n"/>
      <c r="B82" s="5" t="n"/>
      <c r="C82" s="16" t="n"/>
      <c r="D82" s="5" t="n"/>
      <c r="E82" s="5" t="n"/>
      <c r="F82" s="6">
        <f>IF(B82&amp;""="","",IFERROR(INDEX('العقود'!$B$6:$B$205,MATCH(B82,'العقود'!$A$6:$A$205,0)),"كود غير موجود"))</f>
        <v/>
      </c>
    </row>
    <row r="83">
      <c r="A83" s="18" t="n"/>
      <c r="B83" s="5" t="n"/>
      <c r="C83" s="16" t="n"/>
      <c r="D83" s="5" t="n"/>
      <c r="E83" s="5" t="n"/>
      <c r="F83" s="6">
        <f>IF(B83&amp;""="","",IFERROR(INDEX('العقود'!$B$6:$B$205,MATCH(B83,'العقود'!$A$6:$A$205,0)),"كود غير موجود"))</f>
        <v/>
      </c>
    </row>
    <row r="84">
      <c r="A84" s="18" t="n"/>
      <c r="B84" s="5" t="n"/>
      <c r="C84" s="16" t="n"/>
      <c r="D84" s="5" t="n"/>
      <c r="E84" s="5" t="n"/>
      <c r="F84" s="6">
        <f>IF(B84&amp;""="","",IFERROR(INDEX('العقود'!$B$6:$B$205,MATCH(B84,'العقود'!$A$6:$A$205,0)),"كود غير موجود"))</f>
        <v/>
      </c>
    </row>
    <row r="85">
      <c r="A85" s="18" t="n"/>
      <c r="B85" s="5" t="n"/>
      <c r="C85" s="16" t="n"/>
      <c r="D85" s="5" t="n"/>
      <c r="E85" s="5" t="n"/>
      <c r="F85" s="6">
        <f>IF(B85&amp;""="","",IFERROR(INDEX('العقود'!$B$6:$B$205,MATCH(B85,'العقود'!$A$6:$A$205,0)),"كود غير موجود"))</f>
        <v/>
      </c>
    </row>
    <row r="86">
      <c r="A86" s="18" t="n"/>
      <c r="B86" s="5" t="n"/>
      <c r="C86" s="16" t="n"/>
      <c r="D86" s="5" t="n"/>
      <c r="E86" s="5" t="n"/>
      <c r="F86" s="6">
        <f>IF(B86&amp;""="","",IFERROR(INDEX('العقود'!$B$6:$B$205,MATCH(B86,'العقود'!$A$6:$A$205,0)),"كود غير موجود"))</f>
        <v/>
      </c>
    </row>
    <row r="87">
      <c r="A87" s="18" t="n"/>
      <c r="B87" s="5" t="n"/>
      <c r="C87" s="16" t="n"/>
      <c r="D87" s="5" t="n"/>
      <c r="E87" s="5" t="n"/>
      <c r="F87" s="6">
        <f>IF(B87&amp;""="","",IFERROR(INDEX('العقود'!$B$6:$B$205,MATCH(B87,'العقود'!$A$6:$A$205,0)),"كود غير موجود"))</f>
        <v/>
      </c>
    </row>
    <row r="88">
      <c r="A88" s="18" t="n"/>
      <c r="B88" s="5" t="n"/>
      <c r="C88" s="16" t="n"/>
      <c r="D88" s="5" t="n"/>
      <c r="E88" s="5" t="n"/>
      <c r="F88" s="6">
        <f>IF(B88&amp;""="","",IFERROR(INDEX('العقود'!$B$6:$B$205,MATCH(B88,'العقود'!$A$6:$A$205,0)),"كود غير موجود"))</f>
        <v/>
      </c>
    </row>
    <row r="89">
      <c r="A89" s="18" t="n"/>
      <c r="B89" s="5" t="n"/>
      <c r="C89" s="16" t="n"/>
      <c r="D89" s="5" t="n"/>
      <c r="E89" s="5" t="n"/>
      <c r="F89" s="6">
        <f>IF(B89&amp;""="","",IFERROR(INDEX('العقود'!$B$6:$B$205,MATCH(B89,'العقود'!$A$6:$A$205,0)),"كود غير موجود"))</f>
        <v/>
      </c>
    </row>
    <row r="90">
      <c r="A90" s="18" t="n"/>
      <c r="B90" s="5" t="n"/>
      <c r="C90" s="16" t="n"/>
      <c r="D90" s="5" t="n"/>
      <c r="E90" s="5" t="n"/>
      <c r="F90" s="6">
        <f>IF(B90&amp;""="","",IFERROR(INDEX('العقود'!$B$6:$B$205,MATCH(B90,'العقود'!$A$6:$A$205,0)),"كود غير موجود"))</f>
        <v/>
      </c>
    </row>
    <row r="91">
      <c r="A91" s="18" t="n"/>
      <c r="B91" s="5" t="n"/>
      <c r="C91" s="16" t="n"/>
      <c r="D91" s="5" t="n"/>
      <c r="E91" s="5" t="n"/>
      <c r="F91" s="6">
        <f>IF(B91&amp;""="","",IFERROR(INDEX('العقود'!$B$6:$B$205,MATCH(B91,'العقود'!$A$6:$A$205,0)),"كود غير موجود"))</f>
        <v/>
      </c>
    </row>
    <row r="92">
      <c r="A92" s="18" t="n"/>
      <c r="B92" s="5" t="n"/>
      <c r="C92" s="16" t="n"/>
      <c r="D92" s="5" t="n"/>
      <c r="E92" s="5" t="n"/>
      <c r="F92" s="6">
        <f>IF(B92&amp;""="","",IFERROR(INDEX('العقود'!$B$6:$B$205,MATCH(B92,'العقود'!$A$6:$A$205,0)),"كود غير موجود"))</f>
        <v/>
      </c>
    </row>
    <row r="93">
      <c r="A93" s="18" t="n"/>
      <c r="B93" s="5" t="n"/>
      <c r="C93" s="16" t="n"/>
      <c r="D93" s="5" t="n"/>
      <c r="E93" s="5" t="n"/>
      <c r="F93" s="6">
        <f>IF(B93&amp;""="","",IFERROR(INDEX('العقود'!$B$6:$B$205,MATCH(B93,'العقود'!$A$6:$A$205,0)),"كود غير موجود"))</f>
        <v/>
      </c>
    </row>
    <row r="94">
      <c r="A94" s="18" t="n"/>
      <c r="B94" s="5" t="n"/>
      <c r="C94" s="16" t="n"/>
      <c r="D94" s="5" t="n"/>
      <c r="E94" s="5" t="n"/>
      <c r="F94" s="6">
        <f>IF(B94&amp;""="","",IFERROR(INDEX('العقود'!$B$6:$B$205,MATCH(B94,'العقود'!$A$6:$A$205,0)),"كود غير موجود"))</f>
        <v/>
      </c>
    </row>
    <row r="95">
      <c r="A95" s="18" t="n"/>
      <c r="B95" s="5" t="n"/>
      <c r="C95" s="16" t="n"/>
      <c r="D95" s="5" t="n"/>
      <c r="E95" s="5" t="n"/>
      <c r="F95" s="6">
        <f>IF(B95&amp;""="","",IFERROR(INDEX('العقود'!$B$6:$B$205,MATCH(B95,'العقود'!$A$6:$A$205,0)),"كود غير موجود"))</f>
        <v/>
      </c>
    </row>
    <row r="96">
      <c r="A96" s="18" t="n"/>
      <c r="B96" s="5" t="n"/>
      <c r="C96" s="16" t="n"/>
      <c r="D96" s="5" t="n"/>
      <c r="E96" s="5" t="n"/>
      <c r="F96" s="6">
        <f>IF(B96&amp;""="","",IFERROR(INDEX('العقود'!$B$6:$B$205,MATCH(B96,'العقود'!$A$6:$A$205,0)),"كود غير موجود"))</f>
        <v/>
      </c>
    </row>
    <row r="97">
      <c r="A97" s="18" t="n"/>
      <c r="B97" s="5" t="n"/>
      <c r="C97" s="16" t="n"/>
      <c r="D97" s="5" t="n"/>
      <c r="E97" s="5" t="n"/>
      <c r="F97" s="6">
        <f>IF(B97&amp;""="","",IFERROR(INDEX('العقود'!$B$6:$B$205,MATCH(B97,'العقود'!$A$6:$A$205,0)),"كود غير موجود"))</f>
        <v/>
      </c>
    </row>
    <row r="98">
      <c r="A98" s="18" t="n"/>
      <c r="B98" s="5" t="n"/>
      <c r="C98" s="16" t="n"/>
      <c r="D98" s="5" t="n"/>
      <c r="E98" s="5" t="n"/>
      <c r="F98" s="6">
        <f>IF(B98&amp;""="","",IFERROR(INDEX('العقود'!$B$6:$B$205,MATCH(B98,'العقود'!$A$6:$A$205,0)),"كود غير موجود"))</f>
        <v/>
      </c>
    </row>
    <row r="99">
      <c r="A99" s="18" t="n"/>
      <c r="B99" s="5" t="n"/>
      <c r="C99" s="16" t="n"/>
      <c r="D99" s="5" t="n"/>
      <c r="E99" s="5" t="n"/>
      <c r="F99" s="6">
        <f>IF(B99&amp;""="","",IFERROR(INDEX('العقود'!$B$6:$B$205,MATCH(B99,'العقود'!$A$6:$A$205,0)),"كود غير موجود"))</f>
        <v/>
      </c>
    </row>
    <row r="100">
      <c r="A100" s="18" t="n"/>
      <c r="B100" s="5" t="n"/>
      <c r="C100" s="16" t="n"/>
      <c r="D100" s="5" t="n"/>
      <c r="E100" s="5" t="n"/>
      <c r="F100" s="6">
        <f>IF(B100&amp;""="","",IFERROR(INDEX('العقود'!$B$6:$B$205,MATCH(B100,'العقود'!$A$6:$A$205,0)),"كود غير موجود"))</f>
        <v/>
      </c>
    </row>
    <row r="101">
      <c r="A101" s="18" t="n"/>
      <c r="B101" s="5" t="n"/>
      <c r="C101" s="16" t="n"/>
      <c r="D101" s="5" t="n"/>
      <c r="E101" s="5" t="n"/>
      <c r="F101" s="6">
        <f>IF(B101&amp;""="","",IFERROR(INDEX('العقود'!$B$6:$B$205,MATCH(B101,'العقود'!$A$6:$A$205,0)),"كود غير موجود"))</f>
        <v/>
      </c>
    </row>
    <row r="102">
      <c r="A102" s="18" t="n"/>
      <c r="B102" s="5" t="n"/>
      <c r="C102" s="16" t="n"/>
      <c r="D102" s="5" t="n"/>
      <c r="E102" s="5" t="n"/>
      <c r="F102" s="6">
        <f>IF(B102&amp;""="","",IFERROR(INDEX('العقود'!$B$6:$B$205,MATCH(B102,'العقود'!$A$6:$A$205,0)),"كود غير موجود"))</f>
        <v/>
      </c>
    </row>
    <row r="103">
      <c r="A103" s="18" t="n"/>
      <c r="B103" s="5" t="n"/>
      <c r="C103" s="16" t="n"/>
      <c r="D103" s="5" t="n"/>
      <c r="E103" s="5" t="n"/>
      <c r="F103" s="6">
        <f>IF(B103&amp;""="","",IFERROR(INDEX('العقود'!$B$6:$B$205,MATCH(B103,'العقود'!$A$6:$A$205,0)),"كود غير موجود"))</f>
        <v/>
      </c>
    </row>
    <row r="104">
      <c r="A104" s="18" t="n"/>
      <c r="B104" s="5" t="n"/>
      <c r="C104" s="16" t="n"/>
      <c r="D104" s="5" t="n"/>
      <c r="E104" s="5" t="n"/>
      <c r="F104" s="6">
        <f>IF(B104&amp;""="","",IFERROR(INDEX('العقود'!$B$6:$B$205,MATCH(B104,'العقود'!$A$6:$A$205,0)),"كود غير موجود"))</f>
        <v/>
      </c>
    </row>
    <row r="105">
      <c r="A105" s="18" t="n"/>
      <c r="B105" s="5" t="n"/>
      <c r="C105" s="16" t="n"/>
      <c r="D105" s="5" t="n"/>
      <c r="E105" s="5" t="n"/>
      <c r="F105" s="6">
        <f>IF(B105&amp;""="","",IFERROR(INDEX('العقود'!$B$6:$B$205,MATCH(B105,'العقود'!$A$6:$A$205,0)),"كود غير موجود"))</f>
        <v/>
      </c>
    </row>
    <row r="106">
      <c r="A106" s="18" t="n"/>
      <c r="B106" s="5" t="n"/>
      <c r="C106" s="16" t="n"/>
      <c r="D106" s="5" t="n"/>
      <c r="E106" s="5" t="n"/>
      <c r="F106" s="6">
        <f>IF(B106&amp;""="","",IFERROR(INDEX('العقود'!$B$6:$B$205,MATCH(B106,'العقود'!$A$6:$A$205,0)),"كود غير موجود"))</f>
        <v/>
      </c>
    </row>
    <row r="107">
      <c r="A107" s="18" t="n"/>
      <c r="B107" s="5" t="n"/>
      <c r="C107" s="16" t="n"/>
      <c r="D107" s="5" t="n"/>
      <c r="E107" s="5" t="n"/>
      <c r="F107" s="6">
        <f>IF(B107&amp;""="","",IFERROR(INDEX('العقود'!$B$6:$B$205,MATCH(B107,'العقود'!$A$6:$A$205,0)),"كود غير موجود"))</f>
        <v/>
      </c>
    </row>
    <row r="108">
      <c r="A108" s="18" t="n"/>
      <c r="B108" s="5" t="n"/>
      <c r="C108" s="16" t="n"/>
      <c r="D108" s="5" t="n"/>
      <c r="E108" s="5" t="n"/>
      <c r="F108" s="6">
        <f>IF(B108&amp;""="","",IFERROR(INDEX('العقود'!$B$6:$B$205,MATCH(B108,'العقود'!$A$6:$A$205,0)),"كود غير موجود"))</f>
        <v/>
      </c>
    </row>
    <row r="109">
      <c r="A109" s="18" t="n"/>
      <c r="B109" s="5" t="n"/>
      <c r="C109" s="16" t="n"/>
      <c r="D109" s="5" t="n"/>
      <c r="E109" s="5" t="n"/>
      <c r="F109" s="6">
        <f>IF(B109&amp;""="","",IFERROR(INDEX('العقود'!$B$6:$B$205,MATCH(B109,'العقود'!$A$6:$A$205,0)),"كود غير موجود"))</f>
        <v/>
      </c>
    </row>
    <row r="110">
      <c r="A110" s="18" t="n"/>
      <c r="B110" s="5" t="n"/>
      <c r="C110" s="16" t="n"/>
      <c r="D110" s="5" t="n"/>
      <c r="E110" s="5" t="n"/>
      <c r="F110" s="6">
        <f>IF(B110&amp;""="","",IFERROR(INDEX('العقود'!$B$6:$B$205,MATCH(B110,'العقود'!$A$6:$A$205,0)),"كود غير موجود"))</f>
        <v/>
      </c>
    </row>
    <row r="111">
      <c r="A111" s="18" t="n"/>
      <c r="B111" s="5" t="n"/>
      <c r="C111" s="16" t="n"/>
      <c r="D111" s="5" t="n"/>
      <c r="E111" s="5" t="n"/>
      <c r="F111" s="6">
        <f>IF(B111&amp;""="","",IFERROR(INDEX('العقود'!$B$6:$B$205,MATCH(B111,'العقود'!$A$6:$A$205,0)),"كود غير موجود"))</f>
        <v/>
      </c>
    </row>
    <row r="112">
      <c r="A112" s="18" t="n"/>
      <c r="B112" s="5" t="n"/>
      <c r="C112" s="16" t="n"/>
      <c r="D112" s="5" t="n"/>
      <c r="E112" s="5" t="n"/>
      <c r="F112" s="6">
        <f>IF(B112&amp;""="","",IFERROR(INDEX('العقود'!$B$6:$B$205,MATCH(B112,'العقود'!$A$6:$A$205,0)),"كود غير موجود"))</f>
        <v/>
      </c>
    </row>
    <row r="113">
      <c r="A113" s="18" t="n"/>
      <c r="B113" s="5" t="n"/>
      <c r="C113" s="16" t="n"/>
      <c r="D113" s="5" t="n"/>
      <c r="E113" s="5" t="n"/>
      <c r="F113" s="6">
        <f>IF(B113&amp;""="","",IFERROR(INDEX('العقود'!$B$6:$B$205,MATCH(B113,'العقود'!$A$6:$A$205,0)),"كود غير موجود"))</f>
        <v/>
      </c>
    </row>
    <row r="114">
      <c r="A114" s="18" t="n"/>
      <c r="B114" s="5" t="n"/>
      <c r="C114" s="16" t="n"/>
      <c r="D114" s="5" t="n"/>
      <c r="E114" s="5" t="n"/>
      <c r="F114" s="6">
        <f>IF(B114&amp;""="","",IFERROR(INDEX('العقود'!$B$6:$B$205,MATCH(B114,'العقود'!$A$6:$A$205,0)),"كود غير موجود"))</f>
        <v/>
      </c>
    </row>
    <row r="115">
      <c r="A115" s="18" t="n"/>
      <c r="B115" s="5" t="n"/>
      <c r="C115" s="16" t="n"/>
      <c r="D115" s="5" t="n"/>
      <c r="E115" s="5" t="n"/>
      <c r="F115" s="6">
        <f>IF(B115&amp;""="","",IFERROR(INDEX('العقود'!$B$6:$B$205,MATCH(B115,'العقود'!$A$6:$A$205,0)),"كود غير موجود"))</f>
        <v/>
      </c>
    </row>
    <row r="116">
      <c r="A116" s="18" t="n"/>
      <c r="B116" s="5" t="n"/>
      <c r="C116" s="16" t="n"/>
      <c r="D116" s="5" t="n"/>
      <c r="E116" s="5" t="n"/>
      <c r="F116" s="6">
        <f>IF(B116&amp;""="","",IFERROR(INDEX('العقود'!$B$6:$B$205,MATCH(B116,'العقود'!$A$6:$A$205,0)),"كود غير موجود"))</f>
        <v/>
      </c>
    </row>
    <row r="117">
      <c r="A117" s="18" t="n"/>
      <c r="B117" s="5" t="n"/>
      <c r="C117" s="16" t="n"/>
      <c r="D117" s="5" t="n"/>
      <c r="E117" s="5" t="n"/>
      <c r="F117" s="6">
        <f>IF(B117&amp;""="","",IFERROR(INDEX('العقود'!$B$6:$B$205,MATCH(B117,'العقود'!$A$6:$A$205,0)),"كود غير موجود"))</f>
        <v/>
      </c>
    </row>
    <row r="118">
      <c r="A118" s="18" t="n"/>
      <c r="B118" s="5" t="n"/>
      <c r="C118" s="16" t="n"/>
      <c r="D118" s="5" t="n"/>
      <c r="E118" s="5" t="n"/>
      <c r="F118" s="6">
        <f>IF(B118&amp;""="","",IFERROR(INDEX('العقود'!$B$6:$B$205,MATCH(B118,'العقود'!$A$6:$A$205,0)),"كود غير موجود"))</f>
        <v/>
      </c>
    </row>
    <row r="119">
      <c r="A119" s="18" t="n"/>
      <c r="B119" s="5" t="n"/>
      <c r="C119" s="16" t="n"/>
      <c r="D119" s="5" t="n"/>
      <c r="E119" s="5" t="n"/>
      <c r="F119" s="6">
        <f>IF(B119&amp;""="","",IFERROR(INDEX('العقود'!$B$6:$B$205,MATCH(B119,'العقود'!$A$6:$A$205,0)),"كود غير موجود"))</f>
        <v/>
      </c>
    </row>
    <row r="120">
      <c r="A120" s="18" t="n"/>
      <c r="B120" s="5" t="n"/>
      <c r="C120" s="16" t="n"/>
      <c r="D120" s="5" t="n"/>
      <c r="E120" s="5" t="n"/>
      <c r="F120" s="6">
        <f>IF(B120&amp;""="","",IFERROR(INDEX('العقود'!$B$6:$B$205,MATCH(B120,'العقود'!$A$6:$A$205,0)),"كود غير موجود"))</f>
        <v/>
      </c>
    </row>
    <row r="121">
      <c r="A121" s="18" t="n"/>
      <c r="B121" s="5" t="n"/>
      <c r="C121" s="16" t="n"/>
      <c r="D121" s="5" t="n"/>
      <c r="E121" s="5" t="n"/>
      <c r="F121" s="6">
        <f>IF(B121&amp;""="","",IFERROR(INDEX('العقود'!$B$6:$B$205,MATCH(B121,'العقود'!$A$6:$A$205,0)),"كود غير موجود"))</f>
        <v/>
      </c>
    </row>
    <row r="122">
      <c r="A122" s="18" t="n"/>
      <c r="B122" s="5" t="n"/>
      <c r="C122" s="16" t="n"/>
      <c r="D122" s="5" t="n"/>
      <c r="E122" s="5" t="n"/>
      <c r="F122" s="6">
        <f>IF(B122&amp;""="","",IFERROR(INDEX('العقود'!$B$6:$B$205,MATCH(B122,'العقود'!$A$6:$A$205,0)),"كود غير موجود"))</f>
        <v/>
      </c>
    </row>
    <row r="123">
      <c r="A123" s="18" t="n"/>
      <c r="B123" s="5" t="n"/>
      <c r="C123" s="16" t="n"/>
      <c r="D123" s="5" t="n"/>
      <c r="E123" s="5" t="n"/>
      <c r="F123" s="6">
        <f>IF(B123&amp;""="","",IFERROR(INDEX('العقود'!$B$6:$B$205,MATCH(B123,'العقود'!$A$6:$A$205,0)),"كود غير موجود"))</f>
        <v/>
      </c>
    </row>
    <row r="124">
      <c r="A124" s="18" t="n"/>
      <c r="B124" s="5" t="n"/>
      <c r="C124" s="16" t="n"/>
      <c r="D124" s="5" t="n"/>
      <c r="E124" s="5" t="n"/>
      <c r="F124" s="6">
        <f>IF(B124&amp;""="","",IFERROR(INDEX('العقود'!$B$6:$B$205,MATCH(B124,'العقود'!$A$6:$A$205,0)),"كود غير موجود"))</f>
        <v/>
      </c>
    </row>
    <row r="125">
      <c r="A125" s="18" t="n"/>
      <c r="B125" s="5" t="n"/>
      <c r="C125" s="16" t="n"/>
      <c r="D125" s="5" t="n"/>
      <c r="E125" s="5" t="n"/>
      <c r="F125" s="6">
        <f>IF(B125&amp;""="","",IFERROR(INDEX('العقود'!$B$6:$B$205,MATCH(B125,'العقود'!$A$6:$A$205,0)),"كود غير موجود"))</f>
        <v/>
      </c>
    </row>
    <row r="126">
      <c r="A126" s="18" t="n"/>
      <c r="B126" s="5" t="n"/>
      <c r="C126" s="16" t="n"/>
      <c r="D126" s="5" t="n"/>
      <c r="E126" s="5" t="n"/>
      <c r="F126" s="6">
        <f>IF(B126&amp;""="","",IFERROR(INDEX('العقود'!$B$6:$B$205,MATCH(B126,'العقود'!$A$6:$A$205,0)),"كود غير موجود"))</f>
        <v/>
      </c>
    </row>
    <row r="127">
      <c r="A127" s="18" t="n"/>
      <c r="B127" s="5" t="n"/>
      <c r="C127" s="16" t="n"/>
      <c r="D127" s="5" t="n"/>
      <c r="E127" s="5" t="n"/>
      <c r="F127" s="6">
        <f>IF(B127&amp;""="","",IFERROR(INDEX('العقود'!$B$6:$B$205,MATCH(B127,'العقود'!$A$6:$A$205,0)),"كود غير موجود"))</f>
        <v/>
      </c>
    </row>
    <row r="128">
      <c r="A128" s="18" t="n"/>
      <c r="B128" s="5" t="n"/>
      <c r="C128" s="16" t="n"/>
      <c r="D128" s="5" t="n"/>
      <c r="E128" s="5" t="n"/>
      <c r="F128" s="6">
        <f>IF(B128&amp;""="","",IFERROR(INDEX('العقود'!$B$6:$B$205,MATCH(B128,'العقود'!$A$6:$A$205,0)),"كود غير موجود"))</f>
        <v/>
      </c>
    </row>
    <row r="129">
      <c r="A129" s="18" t="n"/>
      <c r="B129" s="5" t="n"/>
      <c r="C129" s="16" t="n"/>
      <c r="D129" s="5" t="n"/>
      <c r="E129" s="5" t="n"/>
      <c r="F129" s="6">
        <f>IF(B129&amp;""="","",IFERROR(INDEX('العقود'!$B$6:$B$205,MATCH(B129,'العقود'!$A$6:$A$205,0)),"كود غير موجود"))</f>
        <v/>
      </c>
    </row>
    <row r="130">
      <c r="A130" s="18" t="n"/>
      <c r="B130" s="5" t="n"/>
      <c r="C130" s="16" t="n"/>
      <c r="D130" s="5" t="n"/>
      <c r="E130" s="5" t="n"/>
      <c r="F130" s="6">
        <f>IF(B130&amp;""="","",IFERROR(INDEX('العقود'!$B$6:$B$205,MATCH(B130,'العقود'!$A$6:$A$205,0)),"كود غير موجود"))</f>
        <v/>
      </c>
    </row>
    <row r="131">
      <c r="A131" s="18" t="n"/>
      <c r="B131" s="5" t="n"/>
      <c r="C131" s="16" t="n"/>
      <c r="D131" s="5" t="n"/>
      <c r="E131" s="5" t="n"/>
      <c r="F131" s="6">
        <f>IF(B131&amp;""="","",IFERROR(INDEX('العقود'!$B$6:$B$205,MATCH(B131,'العقود'!$A$6:$A$205,0)),"كود غير موجود"))</f>
        <v/>
      </c>
    </row>
    <row r="132">
      <c r="A132" s="18" t="n"/>
      <c r="B132" s="5" t="n"/>
      <c r="C132" s="16" t="n"/>
      <c r="D132" s="5" t="n"/>
      <c r="E132" s="5" t="n"/>
      <c r="F132" s="6">
        <f>IF(B132&amp;""="","",IFERROR(INDEX('العقود'!$B$6:$B$205,MATCH(B132,'العقود'!$A$6:$A$205,0)),"كود غير موجود"))</f>
        <v/>
      </c>
    </row>
    <row r="133">
      <c r="A133" s="18" t="n"/>
      <c r="B133" s="5" t="n"/>
      <c r="C133" s="16" t="n"/>
      <c r="D133" s="5" t="n"/>
      <c r="E133" s="5" t="n"/>
      <c r="F133" s="6">
        <f>IF(B133&amp;""="","",IFERROR(INDEX('العقود'!$B$6:$B$205,MATCH(B133,'العقود'!$A$6:$A$205,0)),"كود غير موجود"))</f>
        <v/>
      </c>
    </row>
    <row r="134">
      <c r="A134" s="18" t="n"/>
      <c r="B134" s="5" t="n"/>
      <c r="C134" s="16" t="n"/>
      <c r="D134" s="5" t="n"/>
      <c r="E134" s="5" t="n"/>
      <c r="F134" s="6">
        <f>IF(B134&amp;""="","",IFERROR(INDEX('العقود'!$B$6:$B$205,MATCH(B134,'العقود'!$A$6:$A$205,0)),"كود غير موجود"))</f>
        <v/>
      </c>
    </row>
    <row r="135">
      <c r="A135" s="18" t="n"/>
      <c r="B135" s="5" t="n"/>
      <c r="C135" s="16" t="n"/>
      <c r="D135" s="5" t="n"/>
      <c r="E135" s="5" t="n"/>
      <c r="F135" s="6">
        <f>IF(B135&amp;""="","",IFERROR(INDEX('العقود'!$B$6:$B$205,MATCH(B135,'العقود'!$A$6:$A$205,0)),"كود غير موجود"))</f>
        <v/>
      </c>
    </row>
    <row r="136">
      <c r="A136" s="18" t="n"/>
      <c r="B136" s="5" t="n"/>
      <c r="C136" s="16" t="n"/>
      <c r="D136" s="5" t="n"/>
      <c r="E136" s="5" t="n"/>
      <c r="F136" s="6">
        <f>IF(B136&amp;""="","",IFERROR(INDEX('العقود'!$B$6:$B$205,MATCH(B136,'العقود'!$A$6:$A$205,0)),"كود غير موجود"))</f>
        <v/>
      </c>
    </row>
    <row r="137">
      <c r="A137" s="18" t="n"/>
      <c r="B137" s="5" t="n"/>
      <c r="C137" s="16" t="n"/>
      <c r="D137" s="5" t="n"/>
      <c r="E137" s="5" t="n"/>
      <c r="F137" s="6">
        <f>IF(B137&amp;""="","",IFERROR(INDEX('العقود'!$B$6:$B$205,MATCH(B137,'العقود'!$A$6:$A$205,0)),"كود غير موجود"))</f>
        <v/>
      </c>
    </row>
    <row r="138">
      <c r="A138" s="18" t="n"/>
      <c r="B138" s="5" t="n"/>
      <c r="C138" s="16" t="n"/>
      <c r="D138" s="5" t="n"/>
      <c r="E138" s="5" t="n"/>
      <c r="F138" s="6">
        <f>IF(B138&amp;""="","",IFERROR(INDEX('العقود'!$B$6:$B$205,MATCH(B138,'العقود'!$A$6:$A$205,0)),"كود غير موجود"))</f>
        <v/>
      </c>
    </row>
    <row r="139">
      <c r="A139" s="18" t="n"/>
      <c r="B139" s="5" t="n"/>
      <c r="C139" s="16" t="n"/>
      <c r="D139" s="5" t="n"/>
      <c r="E139" s="5" t="n"/>
      <c r="F139" s="6">
        <f>IF(B139&amp;""="","",IFERROR(INDEX('العقود'!$B$6:$B$205,MATCH(B139,'العقود'!$A$6:$A$205,0)),"كود غير موجود"))</f>
        <v/>
      </c>
    </row>
    <row r="140">
      <c r="A140" s="18" t="n"/>
      <c r="B140" s="5" t="n"/>
      <c r="C140" s="16" t="n"/>
      <c r="D140" s="5" t="n"/>
      <c r="E140" s="5" t="n"/>
      <c r="F140" s="6">
        <f>IF(B140&amp;""="","",IFERROR(INDEX('العقود'!$B$6:$B$205,MATCH(B140,'العقود'!$A$6:$A$205,0)),"كود غير موجود"))</f>
        <v/>
      </c>
    </row>
    <row r="141">
      <c r="A141" s="18" t="n"/>
      <c r="B141" s="5" t="n"/>
      <c r="C141" s="16" t="n"/>
      <c r="D141" s="5" t="n"/>
      <c r="E141" s="5" t="n"/>
      <c r="F141" s="6">
        <f>IF(B141&amp;""="","",IFERROR(INDEX('العقود'!$B$6:$B$205,MATCH(B141,'العقود'!$A$6:$A$205,0)),"كود غير موجود"))</f>
        <v/>
      </c>
    </row>
    <row r="142">
      <c r="A142" s="18" t="n"/>
      <c r="B142" s="5" t="n"/>
      <c r="C142" s="16" t="n"/>
      <c r="D142" s="5" t="n"/>
      <c r="E142" s="5" t="n"/>
      <c r="F142" s="6">
        <f>IF(B142&amp;""="","",IFERROR(INDEX('العقود'!$B$6:$B$205,MATCH(B142,'العقود'!$A$6:$A$205,0)),"كود غير موجود"))</f>
        <v/>
      </c>
    </row>
    <row r="143">
      <c r="A143" s="18" t="n"/>
      <c r="B143" s="5" t="n"/>
      <c r="C143" s="16" t="n"/>
      <c r="D143" s="5" t="n"/>
      <c r="E143" s="5" t="n"/>
      <c r="F143" s="6">
        <f>IF(B143&amp;""="","",IFERROR(INDEX('العقود'!$B$6:$B$205,MATCH(B143,'العقود'!$A$6:$A$205,0)),"كود غير موجود"))</f>
        <v/>
      </c>
    </row>
    <row r="144">
      <c r="A144" s="18" t="n"/>
      <c r="B144" s="5" t="n"/>
      <c r="C144" s="16" t="n"/>
      <c r="D144" s="5" t="n"/>
      <c r="E144" s="5" t="n"/>
      <c r="F144" s="6">
        <f>IF(B144&amp;""="","",IFERROR(INDEX('العقود'!$B$6:$B$205,MATCH(B144,'العقود'!$A$6:$A$205,0)),"كود غير موجود"))</f>
        <v/>
      </c>
    </row>
    <row r="145">
      <c r="A145" s="18" t="n"/>
      <c r="B145" s="5" t="n"/>
      <c r="C145" s="16" t="n"/>
      <c r="D145" s="5" t="n"/>
      <c r="E145" s="5" t="n"/>
      <c r="F145" s="6">
        <f>IF(B145&amp;""="","",IFERROR(INDEX('العقود'!$B$6:$B$205,MATCH(B145,'العقود'!$A$6:$A$205,0)),"كود غير موجود"))</f>
        <v/>
      </c>
    </row>
    <row r="146">
      <c r="A146" s="18" t="n"/>
      <c r="B146" s="5" t="n"/>
      <c r="C146" s="16" t="n"/>
      <c r="D146" s="5" t="n"/>
      <c r="E146" s="5" t="n"/>
      <c r="F146" s="6">
        <f>IF(B146&amp;""="","",IFERROR(INDEX('العقود'!$B$6:$B$205,MATCH(B146,'العقود'!$A$6:$A$205,0)),"كود غير موجود"))</f>
        <v/>
      </c>
    </row>
    <row r="147">
      <c r="A147" s="18" t="n"/>
      <c r="B147" s="5" t="n"/>
      <c r="C147" s="16" t="n"/>
      <c r="D147" s="5" t="n"/>
      <c r="E147" s="5" t="n"/>
      <c r="F147" s="6">
        <f>IF(B147&amp;""="","",IFERROR(INDEX('العقود'!$B$6:$B$205,MATCH(B147,'العقود'!$A$6:$A$205,0)),"كود غير موجود"))</f>
        <v/>
      </c>
    </row>
    <row r="148">
      <c r="A148" s="18" t="n"/>
      <c r="B148" s="5" t="n"/>
      <c r="C148" s="16" t="n"/>
      <c r="D148" s="5" t="n"/>
      <c r="E148" s="5" t="n"/>
      <c r="F148" s="6">
        <f>IF(B148&amp;""="","",IFERROR(INDEX('العقود'!$B$6:$B$205,MATCH(B148,'العقود'!$A$6:$A$205,0)),"كود غير موجود"))</f>
        <v/>
      </c>
    </row>
    <row r="149">
      <c r="A149" s="18" t="n"/>
      <c r="B149" s="5" t="n"/>
      <c r="C149" s="16" t="n"/>
      <c r="D149" s="5" t="n"/>
      <c r="E149" s="5" t="n"/>
      <c r="F149" s="6">
        <f>IF(B149&amp;""="","",IFERROR(INDEX('العقود'!$B$6:$B$205,MATCH(B149,'العقود'!$A$6:$A$205,0)),"كود غير موجود"))</f>
        <v/>
      </c>
    </row>
    <row r="150">
      <c r="A150" s="18" t="n"/>
      <c r="B150" s="5" t="n"/>
      <c r="C150" s="16" t="n"/>
      <c r="D150" s="5" t="n"/>
      <c r="E150" s="5" t="n"/>
      <c r="F150" s="6">
        <f>IF(B150&amp;""="","",IFERROR(INDEX('العقود'!$B$6:$B$205,MATCH(B150,'العقود'!$A$6:$A$205,0)),"كود غير موجود"))</f>
        <v/>
      </c>
    </row>
    <row r="151">
      <c r="A151" s="18" t="n"/>
      <c r="B151" s="5" t="n"/>
      <c r="C151" s="16" t="n"/>
      <c r="D151" s="5" t="n"/>
      <c r="E151" s="5" t="n"/>
      <c r="F151" s="6">
        <f>IF(B151&amp;""="","",IFERROR(INDEX('العقود'!$B$6:$B$205,MATCH(B151,'العقود'!$A$6:$A$205,0)),"كود غير موجود"))</f>
        <v/>
      </c>
    </row>
    <row r="152">
      <c r="A152" s="18" t="n"/>
      <c r="B152" s="5" t="n"/>
      <c r="C152" s="16" t="n"/>
      <c r="D152" s="5" t="n"/>
      <c r="E152" s="5" t="n"/>
      <c r="F152" s="6">
        <f>IF(B152&amp;""="","",IFERROR(INDEX('العقود'!$B$6:$B$205,MATCH(B152,'العقود'!$A$6:$A$205,0)),"كود غير موجود"))</f>
        <v/>
      </c>
    </row>
    <row r="153">
      <c r="A153" s="18" t="n"/>
      <c r="B153" s="5" t="n"/>
      <c r="C153" s="16" t="n"/>
      <c r="D153" s="5" t="n"/>
      <c r="E153" s="5" t="n"/>
      <c r="F153" s="6">
        <f>IF(B153&amp;""="","",IFERROR(INDEX('العقود'!$B$6:$B$205,MATCH(B153,'العقود'!$A$6:$A$205,0)),"كود غير موجود"))</f>
        <v/>
      </c>
    </row>
    <row r="154">
      <c r="A154" s="18" t="n"/>
      <c r="B154" s="5" t="n"/>
      <c r="C154" s="16" t="n"/>
      <c r="D154" s="5" t="n"/>
      <c r="E154" s="5" t="n"/>
      <c r="F154" s="6">
        <f>IF(B154&amp;""="","",IFERROR(INDEX('العقود'!$B$6:$B$205,MATCH(B154,'العقود'!$A$6:$A$205,0)),"كود غير موجود"))</f>
        <v/>
      </c>
    </row>
    <row r="155">
      <c r="A155" s="18" t="n"/>
      <c r="B155" s="5" t="n"/>
      <c r="C155" s="16" t="n"/>
      <c r="D155" s="5" t="n"/>
      <c r="E155" s="5" t="n"/>
      <c r="F155" s="6">
        <f>IF(B155&amp;""="","",IFERROR(INDEX('العقود'!$B$6:$B$205,MATCH(B155,'العقود'!$A$6:$A$205,0)),"كود غير موجود"))</f>
        <v/>
      </c>
    </row>
    <row r="156">
      <c r="A156" s="18" t="n"/>
      <c r="B156" s="5" t="n"/>
      <c r="C156" s="16" t="n"/>
      <c r="D156" s="5" t="n"/>
      <c r="E156" s="5" t="n"/>
      <c r="F156" s="6">
        <f>IF(B156&amp;""="","",IFERROR(INDEX('العقود'!$B$6:$B$205,MATCH(B156,'العقود'!$A$6:$A$205,0)),"كود غير موجود"))</f>
        <v/>
      </c>
    </row>
    <row r="157">
      <c r="A157" s="18" t="n"/>
      <c r="B157" s="5" t="n"/>
      <c r="C157" s="16" t="n"/>
      <c r="D157" s="5" t="n"/>
      <c r="E157" s="5" t="n"/>
      <c r="F157" s="6">
        <f>IF(B157&amp;""="","",IFERROR(INDEX('العقود'!$B$6:$B$205,MATCH(B157,'العقود'!$A$6:$A$205,0)),"كود غير موجود"))</f>
        <v/>
      </c>
    </row>
    <row r="158">
      <c r="A158" s="18" t="n"/>
      <c r="B158" s="5" t="n"/>
      <c r="C158" s="16" t="n"/>
      <c r="D158" s="5" t="n"/>
      <c r="E158" s="5" t="n"/>
      <c r="F158" s="6">
        <f>IF(B158&amp;""="","",IFERROR(INDEX('العقود'!$B$6:$B$205,MATCH(B158,'العقود'!$A$6:$A$205,0)),"كود غير موجود"))</f>
        <v/>
      </c>
    </row>
    <row r="159">
      <c r="A159" s="18" t="n"/>
      <c r="B159" s="5" t="n"/>
      <c r="C159" s="16" t="n"/>
      <c r="D159" s="5" t="n"/>
      <c r="E159" s="5" t="n"/>
      <c r="F159" s="6">
        <f>IF(B159&amp;""="","",IFERROR(INDEX('العقود'!$B$6:$B$205,MATCH(B159,'العقود'!$A$6:$A$205,0)),"كود غير موجود"))</f>
        <v/>
      </c>
    </row>
    <row r="160">
      <c r="A160" s="18" t="n"/>
      <c r="B160" s="5" t="n"/>
      <c r="C160" s="16" t="n"/>
      <c r="D160" s="5" t="n"/>
      <c r="E160" s="5" t="n"/>
      <c r="F160" s="6">
        <f>IF(B160&amp;""="","",IFERROR(INDEX('العقود'!$B$6:$B$205,MATCH(B160,'العقود'!$A$6:$A$205,0)),"كود غير موجود"))</f>
        <v/>
      </c>
    </row>
    <row r="161">
      <c r="A161" s="18" t="n"/>
      <c r="B161" s="5" t="n"/>
      <c r="C161" s="16" t="n"/>
      <c r="D161" s="5" t="n"/>
      <c r="E161" s="5" t="n"/>
      <c r="F161" s="6">
        <f>IF(B161&amp;""="","",IFERROR(INDEX('العقود'!$B$6:$B$205,MATCH(B161,'العقود'!$A$6:$A$205,0)),"كود غير موجود"))</f>
        <v/>
      </c>
    </row>
    <row r="162">
      <c r="A162" s="18" t="n"/>
      <c r="B162" s="5" t="n"/>
      <c r="C162" s="16" t="n"/>
      <c r="D162" s="5" t="n"/>
      <c r="E162" s="5" t="n"/>
      <c r="F162" s="6">
        <f>IF(B162&amp;""="","",IFERROR(INDEX('العقود'!$B$6:$B$205,MATCH(B162,'العقود'!$A$6:$A$205,0)),"كود غير موجود"))</f>
        <v/>
      </c>
    </row>
    <row r="163">
      <c r="A163" s="18" t="n"/>
      <c r="B163" s="5" t="n"/>
      <c r="C163" s="16" t="n"/>
      <c r="D163" s="5" t="n"/>
      <c r="E163" s="5" t="n"/>
      <c r="F163" s="6">
        <f>IF(B163&amp;""="","",IFERROR(INDEX('العقود'!$B$6:$B$205,MATCH(B163,'العقود'!$A$6:$A$205,0)),"كود غير موجود"))</f>
        <v/>
      </c>
    </row>
    <row r="164">
      <c r="A164" s="18" t="n"/>
      <c r="B164" s="5" t="n"/>
      <c r="C164" s="16" t="n"/>
      <c r="D164" s="5" t="n"/>
      <c r="E164" s="5" t="n"/>
      <c r="F164" s="6">
        <f>IF(B164&amp;""="","",IFERROR(INDEX('العقود'!$B$6:$B$205,MATCH(B164,'العقود'!$A$6:$A$205,0)),"كود غير موجود"))</f>
        <v/>
      </c>
    </row>
    <row r="165">
      <c r="A165" s="18" t="n"/>
      <c r="B165" s="5" t="n"/>
      <c r="C165" s="16" t="n"/>
      <c r="D165" s="5" t="n"/>
      <c r="E165" s="5" t="n"/>
      <c r="F165" s="6">
        <f>IF(B165&amp;""="","",IFERROR(INDEX('العقود'!$B$6:$B$205,MATCH(B165,'العقود'!$A$6:$A$205,0)),"كود غير موجود"))</f>
        <v/>
      </c>
    </row>
    <row r="166">
      <c r="A166" s="18" t="n"/>
      <c r="B166" s="5" t="n"/>
      <c r="C166" s="16" t="n"/>
      <c r="D166" s="5" t="n"/>
      <c r="E166" s="5" t="n"/>
      <c r="F166" s="6">
        <f>IF(B166&amp;""="","",IFERROR(INDEX('العقود'!$B$6:$B$205,MATCH(B166,'العقود'!$A$6:$A$205,0)),"كود غير موجود"))</f>
        <v/>
      </c>
    </row>
    <row r="167">
      <c r="A167" s="18" t="n"/>
      <c r="B167" s="5" t="n"/>
      <c r="C167" s="16" t="n"/>
      <c r="D167" s="5" t="n"/>
      <c r="E167" s="5" t="n"/>
      <c r="F167" s="6">
        <f>IF(B167&amp;""="","",IFERROR(INDEX('العقود'!$B$6:$B$205,MATCH(B167,'العقود'!$A$6:$A$205,0)),"كود غير موجود"))</f>
        <v/>
      </c>
    </row>
    <row r="168">
      <c r="A168" s="18" t="n"/>
      <c r="B168" s="5" t="n"/>
      <c r="C168" s="16" t="n"/>
      <c r="D168" s="5" t="n"/>
      <c r="E168" s="5" t="n"/>
      <c r="F168" s="6">
        <f>IF(B168&amp;""="","",IFERROR(INDEX('العقود'!$B$6:$B$205,MATCH(B168,'العقود'!$A$6:$A$205,0)),"كود غير موجود"))</f>
        <v/>
      </c>
    </row>
    <row r="169">
      <c r="A169" s="18" t="n"/>
      <c r="B169" s="5" t="n"/>
      <c r="C169" s="16" t="n"/>
      <c r="D169" s="5" t="n"/>
      <c r="E169" s="5" t="n"/>
      <c r="F169" s="6">
        <f>IF(B169&amp;""="","",IFERROR(INDEX('العقود'!$B$6:$B$205,MATCH(B169,'العقود'!$A$6:$A$205,0)),"كود غير موجود"))</f>
        <v/>
      </c>
    </row>
    <row r="170">
      <c r="A170" s="18" t="n"/>
      <c r="B170" s="5" t="n"/>
      <c r="C170" s="16" t="n"/>
      <c r="D170" s="5" t="n"/>
      <c r="E170" s="5" t="n"/>
      <c r="F170" s="6">
        <f>IF(B170&amp;""="","",IFERROR(INDEX('العقود'!$B$6:$B$205,MATCH(B170,'العقود'!$A$6:$A$205,0)),"كود غير موجود"))</f>
        <v/>
      </c>
    </row>
    <row r="171">
      <c r="A171" s="18" t="n"/>
      <c r="B171" s="5" t="n"/>
      <c r="C171" s="16" t="n"/>
      <c r="D171" s="5" t="n"/>
      <c r="E171" s="5" t="n"/>
      <c r="F171" s="6">
        <f>IF(B171&amp;""="","",IFERROR(INDEX('العقود'!$B$6:$B$205,MATCH(B171,'العقود'!$A$6:$A$205,0)),"كود غير موجود"))</f>
        <v/>
      </c>
    </row>
    <row r="172">
      <c r="A172" s="18" t="n"/>
      <c r="B172" s="5" t="n"/>
      <c r="C172" s="16" t="n"/>
      <c r="D172" s="5" t="n"/>
      <c r="E172" s="5" t="n"/>
      <c r="F172" s="6">
        <f>IF(B172&amp;""="","",IFERROR(INDEX('العقود'!$B$6:$B$205,MATCH(B172,'العقود'!$A$6:$A$205,0)),"كود غير موجود"))</f>
        <v/>
      </c>
    </row>
    <row r="173">
      <c r="A173" s="18" t="n"/>
      <c r="B173" s="5" t="n"/>
      <c r="C173" s="16" t="n"/>
      <c r="D173" s="5" t="n"/>
      <c r="E173" s="5" t="n"/>
      <c r="F173" s="6">
        <f>IF(B173&amp;""="","",IFERROR(INDEX('العقود'!$B$6:$B$205,MATCH(B173,'العقود'!$A$6:$A$205,0)),"كود غير موجود"))</f>
        <v/>
      </c>
    </row>
    <row r="174">
      <c r="A174" s="18" t="n"/>
      <c r="B174" s="5" t="n"/>
      <c r="C174" s="16" t="n"/>
      <c r="D174" s="5" t="n"/>
      <c r="E174" s="5" t="n"/>
      <c r="F174" s="6">
        <f>IF(B174&amp;""="","",IFERROR(INDEX('العقود'!$B$6:$B$205,MATCH(B174,'العقود'!$A$6:$A$205,0)),"كود غير موجود"))</f>
        <v/>
      </c>
    </row>
    <row r="175">
      <c r="A175" s="18" t="n"/>
      <c r="B175" s="5" t="n"/>
      <c r="C175" s="16" t="n"/>
      <c r="D175" s="5" t="n"/>
      <c r="E175" s="5" t="n"/>
      <c r="F175" s="6">
        <f>IF(B175&amp;""="","",IFERROR(INDEX('العقود'!$B$6:$B$205,MATCH(B175,'العقود'!$A$6:$A$205,0)),"كود غير موجود"))</f>
        <v/>
      </c>
    </row>
    <row r="176">
      <c r="A176" s="18" t="n"/>
      <c r="B176" s="5" t="n"/>
      <c r="C176" s="16" t="n"/>
      <c r="D176" s="5" t="n"/>
      <c r="E176" s="5" t="n"/>
      <c r="F176" s="6">
        <f>IF(B176&amp;""="","",IFERROR(INDEX('العقود'!$B$6:$B$205,MATCH(B176,'العقود'!$A$6:$A$205,0)),"كود غير موجود"))</f>
        <v/>
      </c>
    </row>
    <row r="177">
      <c r="A177" s="18" t="n"/>
      <c r="B177" s="5" t="n"/>
      <c r="C177" s="16" t="n"/>
      <c r="D177" s="5" t="n"/>
      <c r="E177" s="5" t="n"/>
      <c r="F177" s="6">
        <f>IF(B177&amp;""="","",IFERROR(INDEX('العقود'!$B$6:$B$205,MATCH(B177,'العقود'!$A$6:$A$205,0)),"كود غير موجود"))</f>
        <v/>
      </c>
    </row>
    <row r="178">
      <c r="A178" s="18" t="n"/>
      <c r="B178" s="5" t="n"/>
      <c r="C178" s="16" t="n"/>
      <c r="D178" s="5" t="n"/>
      <c r="E178" s="5" t="n"/>
      <c r="F178" s="6">
        <f>IF(B178&amp;""="","",IFERROR(INDEX('العقود'!$B$6:$B$205,MATCH(B178,'العقود'!$A$6:$A$205,0)),"كود غير موجود"))</f>
        <v/>
      </c>
    </row>
    <row r="179">
      <c r="A179" s="18" t="n"/>
      <c r="B179" s="5" t="n"/>
      <c r="C179" s="16" t="n"/>
      <c r="D179" s="5" t="n"/>
      <c r="E179" s="5" t="n"/>
      <c r="F179" s="6">
        <f>IF(B179&amp;""="","",IFERROR(INDEX('العقود'!$B$6:$B$205,MATCH(B179,'العقود'!$A$6:$A$205,0)),"كود غير موجود"))</f>
        <v/>
      </c>
    </row>
    <row r="180">
      <c r="A180" s="18" t="n"/>
      <c r="B180" s="5" t="n"/>
      <c r="C180" s="16" t="n"/>
      <c r="D180" s="5" t="n"/>
      <c r="E180" s="5" t="n"/>
      <c r="F180" s="6">
        <f>IF(B180&amp;""="","",IFERROR(INDEX('العقود'!$B$6:$B$205,MATCH(B180,'العقود'!$A$6:$A$205,0)),"كود غير موجود"))</f>
        <v/>
      </c>
    </row>
    <row r="181">
      <c r="A181" s="18" t="n"/>
      <c r="B181" s="5" t="n"/>
      <c r="C181" s="16" t="n"/>
      <c r="D181" s="5" t="n"/>
      <c r="E181" s="5" t="n"/>
      <c r="F181" s="6">
        <f>IF(B181&amp;""="","",IFERROR(INDEX('العقود'!$B$6:$B$205,MATCH(B181,'العقود'!$A$6:$A$205,0)),"كود غير موجود"))</f>
        <v/>
      </c>
    </row>
    <row r="182">
      <c r="A182" s="18" t="n"/>
      <c r="B182" s="5" t="n"/>
      <c r="C182" s="16" t="n"/>
      <c r="D182" s="5" t="n"/>
      <c r="E182" s="5" t="n"/>
      <c r="F182" s="6">
        <f>IF(B182&amp;""="","",IFERROR(INDEX('العقود'!$B$6:$B$205,MATCH(B182,'العقود'!$A$6:$A$205,0)),"كود غير موجود"))</f>
        <v/>
      </c>
    </row>
    <row r="183">
      <c r="A183" s="18" t="n"/>
      <c r="B183" s="5" t="n"/>
      <c r="C183" s="16" t="n"/>
      <c r="D183" s="5" t="n"/>
      <c r="E183" s="5" t="n"/>
      <c r="F183" s="6">
        <f>IF(B183&amp;""="","",IFERROR(INDEX('العقود'!$B$6:$B$205,MATCH(B183,'العقود'!$A$6:$A$205,0)),"كود غير موجود"))</f>
        <v/>
      </c>
    </row>
    <row r="184">
      <c r="A184" s="18" t="n"/>
      <c r="B184" s="5" t="n"/>
      <c r="C184" s="16" t="n"/>
      <c r="D184" s="5" t="n"/>
      <c r="E184" s="5" t="n"/>
      <c r="F184" s="6">
        <f>IF(B184&amp;""="","",IFERROR(INDEX('العقود'!$B$6:$B$205,MATCH(B184,'العقود'!$A$6:$A$205,0)),"كود غير موجود"))</f>
        <v/>
      </c>
    </row>
    <row r="185">
      <c r="A185" s="18" t="n"/>
      <c r="B185" s="5" t="n"/>
      <c r="C185" s="16" t="n"/>
      <c r="D185" s="5" t="n"/>
      <c r="E185" s="5" t="n"/>
      <c r="F185" s="6">
        <f>IF(B185&amp;""="","",IFERROR(INDEX('العقود'!$B$6:$B$205,MATCH(B185,'العقود'!$A$6:$A$205,0)),"كود غير موجود"))</f>
        <v/>
      </c>
    </row>
    <row r="186">
      <c r="A186" s="18" t="n"/>
      <c r="B186" s="5" t="n"/>
      <c r="C186" s="16" t="n"/>
      <c r="D186" s="5" t="n"/>
      <c r="E186" s="5" t="n"/>
      <c r="F186" s="6">
        <f>IF(B186&amp;""="","",IFERROR(INDEX('العقود'!$B$6:$B$205,MATCH(B186,'العقود'!$A$6:$A$205,0)),"كود غير موجود"))</f>
        <v/>
      </c>
    </row>
    <row r="187">
      <c r="A187" s="18" t="n"/>
      <c r="B187" s="5" t="n"/>
      <c r="C187" s="16" t="n"/>
      <c r="D187" s="5" t="n"/>
      <c r="E187" s="5" t="n"/>
      <c r="F187" s="6">
        <f>IF(B187&amp;""="","",IFERROR(INDEX('العقود'!$B$6:$B$205,MATCH(B187,'العقود'!$A$6:$A$205,0)),"كود غير موجود"))</f>
        <v/>
      </c>
    </row>
    <row r="188">
      <c r="A188" s="18" t="n"/>
      <c r="B188" s="5" t="n"/>
      <c r="C188" s="16" t="n"/>
      <c r="D188" s="5" t="n"/>
      <c r="E188" s="5" t="n"/>
      <c r="F188" s="6">
        <f>IF(B188&amp;""="","",IFERROR(INDEX('العقود'!$B$6:$B$205,MATCH(B188,'العقود'!$A$6:$A$205,0)),"كود غير موجود"))</f>
        <v/>
      </c>
    </row>
    <row r="189">
      <c r="A189" s="18" t="n"/>
      <c r="B189" s="5" t="n"/>
      <c r="C189" s="16" t="n"/>
      <c r="D189" s="5" t="n"/>
      <c r="E189" s="5" t="n"/>
      <c r="F189" s="6">
        <f>IF(B189&amp;""="","",IFERROR(INDEX('العقود'!$B$6:$B$205,MATCH(B189,'العقود'!$A$6:$A$205,0)),"كود غير موجود"))</f>
        <v/>
      </c>
    </row>
    <row r="190">
      <c r="A190" s="18" t="n"/>
      <c r="B190" s="5" t="n"/>
      <c r="C190" s="16" t="n"/>
      <c r="D190" s="5" t="n"/>
      <c r="E190" s="5" t="n"/>
      <c r="F190" s="6">
        <f>IF(B190&amp;""="","",IFERROR(INDEX('العقود'!$B$6:$B$205,MATCH(B190,'العقود'!$A$6:$A$205,0)),"كود غير موجود"))</f>
        <v/>
      </c>
    </row>
    <row r="191">
      <c r="A191" s="18" t="n"/>
      <c r="B191" s="5" t="n"/>
      <c r="C191" s="16" t="n"/>
      <c r="D191" s="5" t="n"/>
      <c r="E191" s="5" t="n"/>
      <c r="F191" s="6">
        <f>IF(B191&amp;""="","",IFERROR(INDEX('العقود'!$B$6:$B$205,MATCH(B191,'العقود'!$A$6:$A$205,0)),"كود غير موجود"))</f>
        <v/>
      </c>
    </row>
    <row r="192">
      <c r="A192" s="18" t="n"/>
      <c r="B192" s="5" t="n"/>
      <c r="C192" s="16" t="n"/>
      <c r="D192" s="5" t="n"/>
      <c r="E192" s="5" t="n"/>
      <c r="F192" s="6">
        <f>IF(B192&amp;""="","",IFERROR(INDEX('العقود'!$B$6:$B$205,MATCH(B192,'العقود'!$A$6:$A$205,0)),"كود غير موجود"))</f>
        <v/>
      </c>
    </row>
    <row r="193">
      <c r="A193" s="18" t="n"/>
      <c r="B193" s="5" t="n"/>
      <c r="C193" s="16" t="n"/>
      <c r="D193" s="5" t="n"/>
      <c r="E193" s="5" t="n"/>
      <c r="F193" s="6">
        <f>IF(B193&amp;""="","",IFERROR(INDEX('العقود'!$B$6:$B$205,MATCH(B193,'العقود'!$A$6:$A$205,0)),"كود غير موجود"))</f>
        <v/>
      </c>
    </row>
    <row r="194">
      <c r="A194" s="18" t="n"/>
      <c r="B194" s="5" t="n"/>
      <c r="C194" s="16" t="n"/>
      <c r="D194" s="5" t="n"/>
      <c r="E194" s="5" t="n"/>
      <c r="F194" s="6">
        <f>IF(B194&amp;""="","",IFERROR(INDEX('العقود'!$B$6:$B$205,MATCH(B194,'العقود'!$A$6:$A$205,0)),"كود غير موجود"))</f>
        <v/>
      </c>
    </row>
    <row r="195">
      <c r="A195" s="18" t="n"/>
      <c r="B195" s="5" t="n"/>
      <c r="C195" s="16" t="n"/>
      <c r="D195" s="5" t="n"/>
      <c r="E195" s="5" t="n"/>
      <c r="F195" s="6">
        <f>IF(B195&amp;""="","",IFERROR(INDEX('العقود'!$B$6:$B$205,MATCH(B195,'العقود'!$A$6:$A$205,0)),"كود غير موجود"))</f>
        <v/>
      </c>
    </row>
    <row r="196">
      <c r="A196" s="18" t="n"/>
      <c r="B196" s="5" t="n"/>
      <c r="C196" s="16" t="n"/>
      <c r="D196" s="5" t="n"/>
      <c r="E196" s="5" t="n"/>
      <c r="F196" s="6">
        <f>IF(B196&amp;""="","",IFERROR(INDEX('العقود'!$B$6:$B$205,MATCH(B196,'العقود'!$A$6:$A$205,0)),"كود غير موجود"))</f>
        <v/>
      </c>
    </row>
    <row r="197">
      <c r="A197" s="18" t="n"/>
      <c r="B197" s="5" t="n"/>
      <c r="C197" s="16" t="n"/>
      <c r="D197" s="5" t="n"/>
      <c r="E197" s="5" t="n"/>
      <c r="F197" s="6">
        <f>IF(B197&amp;""="","",IFERROR(INDEX('العقود'!$B$6:$B$205,MATCH(B197,'العقود'!$A$6:$A$205,0)),"كود غير موجود"))</f>
        <v/>
      </c>
    </row>
    <row r="198">
      <c r="A198" s="18" t="n"/>
      <c r="B198" s="5" t="n"/>
      <c r="C198" s="16" t="n"/>
      <c r="D198" s="5" t="n"/>
      <c r="E198" s="5" t="n"/>
      <c r="F198" s="6">
        <f>IF(B198&amp;""="","",IFERROR(INDEX('العقود'!$B$6:$B$205,MATCH(B198,'العقود'!$A$6:$A$205,0)),"كود غير موجود"))</f>
        <v/>
      </c>
    </row>
    <row r="199">
      <c r="A199" s="18" t="n"/>
      <c r="B199" s="5" t="n"/>
      <c r="C199" s="16" t="n"/>
      <c r="D199" s="5" t="n"/>
      <c r="E199" s="5" t="n"/>
      <c r="F199" s="6">
        <f>IF(B199&amp;""="","",IFERROR(INDEX('العقود'!$B$6:$B$205,MATCH(B199,'العقود'!$A$6:$A$205,0)),"كود غير موجود"))</f>
        <v/>
      </c>
    </row>
    <row r="200">
      <c r="A200" s="18" t="n"/>
      <c r="B200" s="5" t="n"/>
      <c r="C200" s="16" t="n"/>
      <c r="D200" s="5" t="n"/>
      <c r="E200" s="5" t="n"/>
      <c r="F200" s="6">
        <f>IF(B200&amp;""="","",IFERROR(INDEX('العقود'!$B$6:$B$205,MATCH(B200,'العقود'!$A$6:$A$205,0)),"كود غير موجود"))</f>
        <v/>
      </c>
    </row>
    <row r="201">
      <c r="A201" s="18" t="n"/>
      <c r="B201" s="5" t="n"/>
      <c r="C201" s="16" t="n"/>
      <c r="D201" s="5" t="n"/>
      <c r="E201" s="5" t="n"/>
      <c r="F201" s="6">
        <f>IF(B201&amp;""="","",IFERROR(INDEX('العقود'!$B$6:$B$205,MATCH(B201,'العقود'!$A$6:$A$205,0)),"كود غير موجود"))</f>
        <v/>
      </c>
    </row>
    <row r="202">
      <c r="A202" s="18" t="n"/>
      <c r="B202" s="5" t="n"/>
      <c r="C202" s="16" t="n"/>
      <c r="D202" s="5" t="n"/>
      <c r="E202" s="5" t="n"/>
      <c r="F202" s="6">
        <f>IF(B202&amp;""="","",IFERROR(INDEX('العقود'!$B$6:$B$205,MATCH(B202,'العقود'!$A$6:$A$205,0)),"كود غير موجود"))</f>
        <v/>
      </c>
    </row>
    <row r="203">
      <c r="A203" s="18" t="n"/>
      <c r="B203" s="5" t="n"/>
      <c r="C203" s="16" t="n"/>
      <c r="D203" s="5" t="n"/>
      <c r="E203" s="5" t="n"/>
      <c r="F203" s="6">
        <f>IF(B203&amp;""="","",IFERROR(INDEX('العقود'!$B$6:$B$205,MATCH(B203,'العقود'!$A$6:$A$205,0)),"كود غير موجود"))</f>
        <v/>
      </c>
    </row>
    <row r="204">
      <c r="A204" s="18" t="n"/>
      <c r="B204" s="5" t="n"/>
      <c r="C204" s="16" t="n"/>
      <c r="D204" s="5" t="n"/>
      <c r="E204" s="5" t="n"/>
      <c r="F204" s="6">
        <f>IF(B204&amp;""="","",IFERROR(INDEX('العقود'!$B$6:$B$205,MATCH(B204,'العقود'!$A$6:$A$205,0)),"كود غير موجود"))</f>
        <v/>
      </c>
    </row>
    <row r="205">
      <c r="A205" s="18" t="n"/>
      <c r="B205" s="5" t="n"/>
      <c r="C205" s="16" t="n"/>
      <c r="D205" s="5" t="n"/>
      <c r="E205" s="5" t="n"/>
      <c r="F205" s="6">
        <f>IF(B205&amp;""="","",IFERROR(INDEX('العقود'!$B$6:$B$205,MATCH(B205,'العقود'!$A$6:$A$205,0)),"كود غير موجود"))</f>
        <v/>
      </c>
    </row>
    <row r="206">
      <c r="A206" s="18" t="n"/>
      <c r="B206" s="5" t="n"/>
      <c r="C206" s="16" t="n"/>
      <c r="D206" s="5" t="n"/>
      <c r="E206" s="5" t="n"/>
      <c r="F206" s="6">
        <f>IF(B206&amp;""="","",IFERROR(INDEX('العقود'!$B$6:$B$205,MATCH(B206,'العقود'!$A$6:$A$205,0)),"كود غير موجود"))</f>
        <v/>
      </c>
    </row>
    <row r="207">
      <c r="A207" s="18" t="n"/>
      <c r="B207" s="5" t="n"/>
      <c r="C207" s="16" t="n"/>
      <c r="D207" s="5" t="n"/>
      <c r="E207" s="5" t="n"/>
      <c r="F207" s="6">
        <f>IF(B207&amp;""="","",IFERROR(INDEX('العقود'!$B$6:$B$205,MATCH(B207,'العقود'!$A$6:$A$205,0)),"كود غير موجود"))</f>
        <v/>
      </c>
    </row>
    <row r="208">
      <c r="A208" s="18" t="n"/>
      <c r="B208" s="5" t="n"/>
      <c r="C208" s="16" t="n"/>
      <c r="D208" s="5" t="n"/>
      <c r="E208" s="5" t="n"/>
      <c r="F208" s="6">
        <f>IF(B208&amp;""="","",IFERROR(INDEX('العقود'!$B$6:$B$205,MATCH(B208,'العقود'!$A$6:$A$205,0)),"كود غير موجود"))</f>
        <v/>
      </c>
    </row>
    <row r="209">
      <c r="A209" s="18" t="n"/>
      <c r="B209" s="5" t="n"/>
      <c r="C209" s="16" t="n"/>
      <c r="D209" s="5" t="n"/>
      <c r="E209" s="5" t="n"/>
      <c r="F209" s="6">
        <f>IF(B209&amp;""="","",IFERROR(INDEX('العقود'!$B$6:$B$205,MATCH(B209,'العقود'!$A$6:$A$205,0)),"كود غير موجود"))</f>
        <v/>
      </c>
    </row>
    <row r="210">
      <c r="A210" s="18" t="n"/>
      <c r="B210" s="5" t="n"/>
      <c r="C210" s="16" t="n"/>
      <c r="D210" s="5" t="n"/>
      <c r="E210" s="5" t="n"/>
      <c r="F210" s="6">
        <f>IF(B210&amp;""="","",IFERROR(INDEX('العقود'!$B$6:$B$205,MATCH(B210,'العقود'!$A$6:$A$205,0)),"كود غير موجود"))</f>
        <v/>
      </c>
    </row>
    <row r="211">
      <c r="A211" s="18" t="n"/>
      <c r="B211" s="5" t="n"/>
      <c r="C211" s="16" t="n"/>
      <c r="D211" s="5" t="n"/>
      <c r="E211" s="5" t="n"/>
      <c r="F211" s="6">
        <f>IF(B211&amp;""="","",IFERROR(INDEX('العقود'!$B$6:$B$205,MATCH(B211,'العقود'!$A$6:$A$205,0)),"كود غير موجود"))</f>
        <v/>
      </c>
    </row>
    <row r="212">
      <c r="A212" s="18" t="n"/>
      <c r="B212" s="5" t="n"/>
      <c r="C212" s="16" t="n"/>
      <c r="D212" s="5" t="n"/>
      <c r="E212" s="5" t="n"/>
      <c r="F212" s="6">
        <f>IF(B212&amp;""="","",IFERROR(INDEX('العقود'!$B$6:$B$205,MATCH(B212,'العقود'!$A$6:$A$205,0)),"كود غير موجود"))</f>
        <v/>
      </c>
    </row>
    <row r="213">
      <c r="A213" s="18" t="n"/>
      <c r="B213" s="5" t="n"/>
      <c r="C213" s="16" t="n"/>
      <c r="D213" s="5" t="n"/>
      <c r="E213" s="5" t="n"/>
      <c r="F213" s="6">
        <f>IF(B213&amp;""="","",IFERROR(INDEX('العقود'!$B$6:$B$205,MATCH(B213,'العقود'!$A$6:$A$205,0)),"كود غير موجود"))</f>
        <v/>
      </c>
    </row>
    <row r="214">
      <c r="A214" s="18" t="n"/>
      <c r="B214" s="5" t="n"/>
      <c r="C214" s="16" t="n"/>
      <c r="D214" s="5" t="n"/>
      <c r="E214" s="5" t="n"/>
      <c r="F214" s="6">
        <f>IF(B214&amp;""="","",IFERROR(INDEX('العقود'!$B$6:$B$205,MATCH(B214,'العقود'!$A$6:$A$205,0)),"كود غير موجود"))</f>
        <v/>
      </c>
    </row>
    <row r="215">
      <c r="A215" s="18" t="n"/>
      <c r="B215" s="5" t="n"/>
      <c r="C215" s="16" t="n"/>
      <c r="D215" s="5" t="n"/>
      <c r="E215" s="5" t="n"/>
      <c r="F215" s="6">
        <f>IF(B215&amp;""="","",IFERROR(INDEX('العقود'!$B$6:$B$205,MATCH(B215,'العقود'!$A$6:$A$205,0)),"كود غير موجود"))</f>
        <v/>
      </c>
    </row>
    <row r="216">
      <c r="A216" s="18" t="n"/>
      <c r="B216" s="5" t="n"/>
      <c r="C216" s="16" t="n"/>
      <c r="D216" s="5" t="n"/>
      <c r="E216" s="5" t="n"/>
      <c r="F216" s="6">
        <f>IF(B216&amp;""="","",IFERROR(INDEX('العقود'!$B$6:$B$205,MATCH(B216,'العقود'!$A$6:$A$205,0)),"كود غير موجود"))</f>
        <v/>
      </c>
    </row>
    <row r="217">
      <c r="A217" s="18" t="n"/>
      <c r="B217" s="5" t="n"/>
      <c r="C217" s="16" t="n"/>
      <c r="D217" s="5" t="n"/>
      <c r="E217" s="5" t="n"/>
      <c r="F217" s="6">
        <f>IF(B217&amp;""="","",IFERROR(INDEX('العقود'!$B$6:$B$205,MATCH(B217,'العقود'!$A$6:$A$205,0)),"كود غير موجود"))</f>
        <v/>
      </c>
    </row>
    <row r="218">
      <c r="A218" s="18" t="n"/>
      <c r="B218" s="5" t="n"/>
      <c r="C218" s="16" t="n"/>
      <c r="D218" s="5" t="n"/>
      <c r="E218" s="5" t="n"/>
      <c r="F218" s="6">
        <f>IF(B218&amp;""="","",IFERROR(INDEX('العقود'!$B$6:$B$205,MATCH(B218,'العقود'!$A$6:$A$205,0)),"كود غير موجود"))</f>
        <v/>
      </c>
    </row>
    <row r="219">
      <c r="A219" s="18" t="n"/>
      <c r="B219" s="5" t="n"/>
      <c r="C219" s="16" t="n"/>
      <c r="D219" s="5" t="n"/>
      <c r="E219" s="5" t="n"/>
      <c r="F219" s="6">
        <f>IF(B219&amp;""="","",IFERROR(INDEX('العقود'!$B$6:$B$205,MATCH(B219,'العقود'!$A$6:$A$205,0)),"كود غير موجود"))</f>
        <v/>
      </c>
    </row>
    <row r="220">
      <c r="A220" s="18" t="n"/>
      <c r="B220" s="5" t="n"/>
      <c r="C220" s="16" t="n"/>
      <c r="D220" s="5" t="n"/>
      <c r="E220" s="5" t="n"/>
      <c r="F220" s="6">
        <f>IF(B220&amp;""="","",IFERROR(INDEX('العقود'!$B$6:$B$205,MATCH(B220,'العقود'!$A$6:$A$205,0)),"كود غير موجود"))</f>
        <v/>
      </c>
    </row>
    <row r="221">
      <c r="A221" s="18" t="n"/>
      <c r="B221" s="5" t="n"/>
      <c r="C221" s="16" t="n"/>
      <c r="D221" s="5" t="n"/>
      <c r="E221" s="5" t="n"/>
      <c r="F221" s="6">
        <f>IF(B221&amp;""="","",IFERROR(INDEX('العقود'!$B$6:$B$205,MATCH(B221,'العقود'!$A$6:$A$205,0)),"كود غير موجود"))</f>
        <v/>
      </c>
    </row>
    <row r="222">
      <c r="A222" s="18" t="n"/>
      <c r="B222" s="5" t="n"/>
      <c r="C222" s="16" t="n"/>
      <c r="D222" s="5" t="n"/>
      <c r="E222" s="5" t="n"/>
      <c r="F222" s="6">
        <f>IF(B222&amp;""="","",IFERROR(INDEX('العقود'!$B$6:$B$205,MATCH(B222,'العقود'!$A$6:$A$205,0)),"كود غير موجود"))</f>
        <v/>
      </c>
    </row>
    <row r="223">
      <c r="A223" s="18" t="n"/>
      <c r="B223" s="5" t="n"/>
      <c r="C223" s="16" t="n"/>
      <c r="D223" s="5" t="n"/>
      <c r="E223" s="5" t="n"/>
      <c r="F223" s="6">
        <f>IF(B223&amp;""="","",IFERROR(INDEX('العقود'!$B$6:$B$205,MATCH(B223,'العقود'!$A$6:$A$205,0)),"كود غير موجود"))</f>
        <v/>
      </c>
    </row>
    <row r="224">
      <c r="A224" s="18" t="n"/>
      <c r="B224" s="5" t="n"/>
      <c r="C224" s="16" t="n"/>
      <c r="D224" s="5" t="n"/>
      <c r="E224" s="5" t="n"/>
      <c r="F224" s="6">
        <f>IF(B224&amp;""="","",IFERROR(INDEX('العقود'!$B$6:$B$205,MATCH(B224,'العقود'!$A$6:$A$205,0)),"كود غير موجود"))</f>
        <v/>
      </c>
    </row>
    <row r="225">
      <c r="A225" s="18" t="n"/>
      <c r="B225" s="5" t="n"/>
      <c r="C225" s="16" t="n"/>
      <c r="D225" s="5" t="n"/>
      <c r="E225" s="5" t="n"/>
      <c r="F225" s="6">
        <f>IF(B225&amp;""="","",IFERROR(INDEX('العقود'!$B$6:$B$205,MATCH(B225,'العقود'!$A$6:$A$205,0)),"كود غير موجود"))</f>
        <v/>
      </c>
    </row>
    <row r="226">
      <c r="A226" s="18" t="n"/>
      <c r="B226" s="5" t="n"/>
      <c r="C226" s="16" t="n"/>
      <c r="D226" s="5" t="n"/>
      <c r="E226" s="5" t="n"/>
      <c r="F226" s="6">
        <f>IF(B226&amp;""="","",IFERROR(INDEX('العقود'!$B$6:$B$205,MATCH(B226,'العقود'!$A$6:$A$205,0)),"كود غير موجود"))</f>
        <v/>
      </c>
    </row>
    <row r="227">
      <c r="A227" s="18" t="n"/>
      <c r="B227" s="5" t="n"/>
      <c r="C227" s="16" t="n"/>
      <c r="D227" s="5" t="n"/>
      <c r="E227" s="5" t="n"/>
      <c r="F227" s="6">
        <f>IF(B227&amp;""="","",IFERROR(INDEX('العقود'!$B$6:$B$205,MATCH(B227,'العقود'!$A$6:$A$205,0)),"كود غير موجود"))</f>
        <v/>
      </c>
    </row>
    <row r="228">
      <c r="A228" s="18" t="n"/>
      <c r="B228" s="5" t="n"/>
      <c r="C228" s="16" t="n"/>
      <c r="D228" s="5" t="n"/>
      <c r="E228" s="5" t="n"/>
      <c r="F228" s="6">
        <f>IF(B228&amp;""="","",IFERROR(INDEX('العقود'!$B$6:$B$205,MATCH(B228,'العقود'!$A$6:$A$205,0)),"كود غير موجود"))</f>
        <v/>
      </c>
    </row>
    <row r="229">
      <c r="A229" s="18" t="n"/>
      <c r="B229" s="5" t="n"/>
      <c r="C229" s="16" t="n"/>
      <c r="D229" s="5" t="n"/>
      <c r="E229" s="5" t="n"/>
      <c r="F229" s="6">
        <f>IF(B229&amp;""="","",IFERROR(INDEX('العقود'!$B$6:$B$205,MATCH(B229,'العقود'!$A$6:$A$205,0)),"كود غير موجود"))</f>
        <v/>
      </c>
    </row>
    <row r="230">
      <c r="A230" s="18" t="n"/>
      <c r="B230" s="5" t="n"/>
      <c r="C230" s="16" t="n"/>
      <c r="D230" s="5" t="n"/>
      <c r="E230" s="5" t="n"/>
      <c r="F230" s="6">
        <f>IF(B230&amp;""="","",IFERROR(INDEX('العقود'!$B$6:$B$205,MATCH(B230,'العقود'!$A$6:$A$205,0)),"كود غير موجود"))</f>
        <v/>
      </c>
    </row>
    <row r="231">
      <c r="A231" s="18" t="n"/>
      <c r="B231" s="5" t="n"/>
      <c r="C231" s="16" t="n"/>
      <c r="D231" s="5" t="n"/>
      <c r="E231" s="5" t="n"/>
      <c r="F231" s="6">
        <f>IF(B231&amp;""="","",IFERROR(INDEX('العقود'!$B$6:$B$205,MATCH(B231,'العقود'!$A$6:$A$205,0)),"كود غير موجود"))</f>
        <v/>
      </c>
    </row>
    <row r="232">
      <c r="A232" s="18" t="n"/>
      <c r="B232" s="5" t="n"/>
      <c r="C232" s="16" t="n"/>
      <c r="D232" s="5" t="n"/>
      <c r="E232" s="5" t="n"/>
      <c r="F232" s="6">
        <f>IF(B232&amp;""="","",IFERROR(INDEX('العقود'!$B$6:$B$205,MATCH(B232,'العقود'!$A$6:$A$205,0)),"كود غير موجود"))</f>
        <v/>
      </c>
    </row>
    <row r="233">
      <c r="A233" s="18" t="n"/>
      <c r="B233" s="5" t="n"/>
      <c r="C233" s="16" t="n"/>
      <c r="D233" s="5" t="n"/>
      <c r="E233" s="5" t="n"/>
      <c r="F233" s="6">
        <f>IF(B233&amp;""="","",IFERROR(INDEX('العقود'!$B$6:$B$205,MATCH(B233,'العقود'!$A$6:$A$205,0)),"كود غير موجود"))</f>
        <v/>
      </c>
    </row>
    <row r="234">
      <c r="A234" s="18" t="n"/>
      <c r="B234" s="5" t="n"/>
      <c r="C234" s="16" t="n"/>
      <c r="D234" s="5" t="n"/>
      <c r="E234" s="5" t="n"/>
      <c r="F234" s="6">
        <f>IF(B234&amp;""="","",IFERROR(INDEX('العقود'!$B$6:$B$205,MATCH(B234,'العقود'!$A$6:$A$205,0)),"كود غير موجود"))</f>
        <v/>
      </c>
    </row>
    <row r="235">
      <c r="A235" s="18" t="n"/>
      <c r="B235" s="5" t="n"/>
      <c r="C235" s="16" t="n"/>
      <c r="D235" s="5" t="n"/>
      <c r="E235" s="5" t="n"/>
      <c r="F235" s="6">
        <f>IF(B235&amp;""="","",IFERROR(INDEX('العقود'!$B$6:$B$205,MATCH(B235,'العقود'!$A$6:$A$205,0)),"كود غير موجود"))</f>
        <v/>
      </c>
    </row>
    <row r="236">
      <c r="A236" s="18" t="n"/>
      <c r="B236" s="5" t="n"/>
      <c r="C236" s="16" t="n"/>
      <c r="D236" s="5" t="n"/>
      <c r="E236" s="5" t="n"/>
      <c r="F236" s="6">
        <f>IF(B236&amp;""="","",IFERROR(INDEX('العقود'!$B$6:$B$205,MATCH(B236,'العقود'!$A$6:$A$205,0)),"كود غير موجود"))</f>
        <v/>
      </c>
    </row>
    <row r="237">
      <c r="A237" s="18" t="n"/>
      <c r="B237" s="5" t="n"/>
      <c r="C237" s="16" t="n"/>
      <c r="D237" s="5" t="n"/>
      <c r="E237" s="5" t="n"/>
      <c r="F237" s="6">
        <f>IF(B237&amp;""="","",IFERROR(INDEX('العقود'!$B$6:$B$205,MATCH(B237,'العقود'!$A$6:$A$205,0)),"كود غير موجود"))</f>
        <v/>
      </c>
    </row>
    <row r="238">
      <c r="A238" s="18" t="n"/>
      <c r="B238" s="5" t="n"/>
      <c r="C238" s="16" t="n"/>
      <c r="D238" s="5" t="n"/>
      <c r="E238" s="5" t="n"/>
      <c r="F238" s="6">
        <f>IF(B238&amp;""="","",IFERROR(INDEX('العقود'!$B$6:$B$205,MATCH(B238,'العقود'!$A$6:$A$205,0)),"كود غير موجود"))</f>
        <v/>
      </c>
    </row>
    <row r="239">
      <c r="A239" s="18" t="n"/>
      <c r="B239" s="5" t="n"/>
      <c r="C239" s="16" t="n"/>
      <c r="D239" s="5" t="n"/>
      <c r="E239" s="5" t="n"/>
      <c r="F239" s="6">
        <f>IF(B239&amp;""="","",IFERROR(INDEX('العقود'!$B$6:$B$205,MATCH(B239,'العقود'!$A$6:$A$205,0)),"كود غير موجود"))</f>
        <v/>
      </c>
    </row>
    <row r="240">
      <c r="A240" s="18" t="n"/>
      <c r="B240" s="5" t="n"/>
      <c r="C240" s="16" t="n"/>
      <c r="D240" s="5" t="n"/>
      <c r="E240" s="5" t="n"/>
      <c r="F240" s="6">
        <f>IF(B240&amp;""="","",IFERROR(INDEX('العقود'!$B$6:$B$205,MATCH(B240,'العقود'!$A$6:$A$205,0)),"كود غير موجود"))</f>
        <v/>
      </c>
    </row>
    <row r="241">
      <c r="A241" s="18" t="n"/>
      <c r="B241" s="5" t="n"/>
      <c r="C241" s="16" t="n"/>
      <c r="D241" s="5" t="n"/>
      <c r="E241" s="5" t="n"/>
      <c r="F241" s="6">
        <f>IF(B241&amp;""="","",IFERROR(INDEX('العقود'!$B$6:$B$205,MATCH(B241,'العقود'!$A$6:$A$205,0)),"كود غير موجود"))</f>
        <v/>
      </c>
    </row>
    <row r="242">
      <c r="A242" s="18" t="n"/>
      <c r="B242" s="5" t="n"/>
      <c r="C242" s="16" t="n"/>
      <c r="D242" s="5" t="n"/>
      <c r="E242" s="5" t="n"/>
      <c r="F242" s="6">
        <f>IF(B242&amp;""="","",IFERROR(INDEX('العقود'!$B$6:$B$205,MATCH(B242,'العقود'!$A$6:$A$205,0)),"كود غير موجود"))</f>
        <v/>
      </c>
    </row>
    <row r="243">
      <c r="A243" s="18" t="n"/>
      <c r="B243" s="5" t="n"/>
      <c r="C243" s="16" t="n"/>
      <c r="D243" s="5" t="n"/>
      <c r="E243" s="5" t="n"/>
      <c r="F243" s="6">
        <f>IF(B243&amp;""="","",IFERROR(INDEX('العقود'!$B$6:$B$205,MATCH(B243,'العقود'!$A$6:$A$205,0)),"كود غير موجود"))</f>
        <v/>
      </c>
    </row>
    <row r="244">
      <c r="A244" s="18" t="n"/>
      <c r="B244" s="5" t="n"/>
      <c r="C244" s="16" t="n"/>
      <c r="D244" s="5" t="n"/>
      <c r="E244" s="5" t="n"/>
      <c r="F244" s="6">
        <f>IF(B244&amp;""="","",IFERROR(INDEX('العقود'!$B$6:$B$205,MATCH(B244,'العقود'!$A$6:$A$205,0)),"كود غير موجود"))</f>
        <v/>
      </c>
    </row>
    <row r="245">
      <c r="A245" s="18" t="n"/>
      <c r="B245" s="5" t="n"/>
      <c r="C245" s="16" t="n"/>
      <c r="D245" s="5" t="n"/>
      <c r="E245" s="5" t="n"/>
      <c r="F245" s="6">
        <f>IF(B245&amp;""="","",IFERROR(INDEX('العقود'!$B$6:$B$205,MATCH(B245,'العقود'!$A$6:$A$205,0)),"كود غير موجود"))</f>
        <v/>
      </c>
    </row>
    <row r="246">
      <c r="A246" s="18" t="n"/>
      <c r="B246" s="5" t="n"/>
      <c r="C246" s="16" t="n"/>
      <c r="D246" s="5" t="n"/>
      <c r="E246" s="5" t="n"/>
      <c r="F246" s="6">
        <f>IF(B246&amp;""="","",IFERROR(INDEX('العقود'!$B$6:$B$205,MATCH(B246,'العقود'!$A$6:$A$205,0)),"كود غير موجود"))</f>
        <v/>
      </c>
    </row>
    <row r="247">
      <c r="A247" s="18" t="n"/>
      <c r="B247" s="5" t="n"/>
      <c r="C247" s="16" t="n"/>
      <c r="D247" s="5" t="n"/>
      <c r="E247" s="5" t="n"/>
      <c r="F247" s="6">
        <f>IF(B247&amp;""="","",IFERROR(INDEX('العقود'!$B$6:$B$205,MATCH(B247,'العقود'!$A$6:$A$205,0)),"كود غير موجود"))</f>
        <v/>
      </c>
    </row>
    <row r="248">
      <c r="A248" s="18" t="n"/>
      <c r="B248" s="5" t="n"/>
      <c r="C248" s="16" t="n"/>
      <c r="D248" s="5" t="n"/>
      <c r="E248" s="5" t="n"/>
      <c r="F248" s="6">
        <f>IF(B248&amp;""="","",IFERROR(INDEX('العقود'!$B$6:$B$205,MATCH(B248,'العقود'!$A$6:$A$205,0)),"كود غير موجود"))</f>
        <v/>
      </c>
    </row>
    <row r="249">
      <c r="A249" s="18" t="n"/>
      <c r="B249" s="5" t="n"/>
      <c r="C249" s="16" t="n"/>
      <c r="D249" s="5" t="n"/>
      <c r="E249" s="5" t="n"/>
      <c r="F249" s="6">
        <f>IF(B249&amp;""="","",IFERROR(INDEX('العقود'!$B$6:$B$205,MATCH(B249,'العقود'!$A$6:$A$205,0)),"كود غير موجود"))</f>
        <v/>
      </c>
    </row>
    <row r="250">
      <c r="A250" s="18" t="n"/>
      <c r="B250" s="5" t="n"/>
      <c r="C250" s="16" t="n"/>
      <c r="D250" s="5" t="n"/>
      <c r="E250" s="5" t="n"/>
      <c r="F250" s="6">
        <f>IF(B250&amp;""="","",IFERROR(INDEX('العقود'!$B$6:$B$205,MATCH(B250,'العقود'!$A$6:$A$205,0)),"كود غير موجود"))</f>
        <v/>
      </c>
    </row>
    <row r="251">
      <c r="A251" s="18" t="n"/>
      <c r="B251" s="5" t="n"/>
      <c r="C251" s="16" t="n"/>
      <c r="D251" s="5" t="n"/>
      <c r="E251" s="5" t="n"/>
      <c r="F251" s="6">
        <f>IF(B251&amp;""="","",IFERROR(INDEX('العقود'!$B$6:$B$205,MATCH(B251,'العقود'!$A$6:$A$205,0)),"كود غير موجود"))</f>
        <v/>
      </c>
    </row>
    <row r="252">
      <c r="A252" s="18" t="n"/>
      <c r="B252" s="5" t="n"/>
      <c r="C252" s="16" t="n"/>
      <c r="D252" s="5" t="n"/>
      <c r="E252" s="5" t="n"/>
      <c r="F252" s="6">
        <f>IF(B252&amp;""="","",IFERROR(INDEX('العقود'!$B$6:$B$205,MATCH(B252,'العقود'!$A$6:$A$205,0)),"كود غير موجود"))</f>
        <v/>
      </c>
    </row>
    <row r="253">
      <c r="A253" s="18" t="n"/>
      <c r="B253" s="5" t="n"/>
      <c r="C253" s="16" t="n"/>
      <c r="D253" s="5" t="n"/>
      <c r="E253" s="5" t="n"/>
      <c r="F253" s="6">
        <f>IF(B253&amp;""="","",IFERROR(INDEX('العقود'!$B$6:$B$205,MATCH(B253,'العقود'!$A$6:$A$205,0)),"كود غير موجود"))</f>
        <v/>
      </c>
    </row>
    <row r="254">
      <c r="A254" s="18" t="n"/>
      <c r="B254" s="5" t="n"/>
      <c r="C254" s="16" t="n"/>
      <c r="D254" s="5" t="n"/>
      <c r="E254" s="5" t="n"/>
      <c r="F254" s="6">
        <f>IF(B254&amp;""="","",IFERROR(INDEX('العقود'!$B$6:$B$205,MATCH(B254,'العقود'!$A$6:$A$205,0)),"كود غير موجود"))</f>
        <v/>
      </c>
    </row>
    <row r="255">
      <c r="A255" s="18" t="n"/>
      <c r="B255" s="5" t="n"/>
      <c r="C255" s="16" t="n"/>
      <c r="D255" s="5" t="n"/>
      <c r="E255" s="5" t="n"/>
      <c r="F255" s="6">
        <f>IF(B255&amp;""="","",IFERROR(INDEX('العقود'!$B$6:$B$205,MATCH(B255,'العقود'!$A$6:$A$205,0)),"كود غير موجود"))</f>
        <v/>
      </c>
    </row>
    <row r="256">
      <c r="A256" s="18" t="n"/>
      <c r="B256" s="5" t="n"/>
      <c r="C256" s="16" t="n"/>
      <c r="D256" s="5" t="n"/>
      <c r="E256" s="5" t="n"/>
      <c r="F256" s="6">
        <f>IF(B256&amp;""="","",IFERROR(INDEX('العقود'!$B$6:$B$205,MATCH(B256,'العقود'!$A$6:$A$205,0)),"كود غير موجود"))</f>
        <v/>
      </c>
    </row>
    <row r="257">
      <c r="A257" s="18" t="n"/>
      <c r="B257" s="5" t="n"/>
      <c r="C257" s="16" t="n"/>
      <c r="D257" s="5" t="n"/>
      <c r="E257" s="5" t="n"/>
      <c r="F257" s="6">
        <f>IF(B257&amp;""="","",IFERROR(INDEX('العقود'!$B$6:$B$205,MATCH(B257,'العقود'!$A$6:$A$205,0)),"كود غير موجود"))</f>
        <v/>
      </c>
    </row>
    <row r="258">
      <c r="A258" s="18" t="n"/>
      <c r="B258" s="5" t="n"/>
      <c r="C258" s="16" t="n"/>
      <c r="D258" s="5" t="n"/>
      <c r="E258" s="5" t="n"/>
      <c r="F258" s="6">
        <f>IF(B258&amp;""="","",IFERROR(INDEX('العقود'!$B$6:$B$205,MATCH(B258,'العقود'!$A$6:$A$205,0)),"كود غير موجود"))</f>
        <v/>
      </c>
    </row>
    <row r="259">
      <c r="A259" s="18" t="n"/>
      <c r="B259" s="5" t="n"/>
      <c r="C259" s="16" t="n"/>
      <c r="D259" s="5" t="n"/>
      <c r="E259" s="5" t="n"/>
      <c r="F259" s="6">
        <f>IF(B259&amp;""="","",IFERROR(INDEX('العقود'!$B$6:$B$205,MATCH(B259,'العقود'!$A$6:$A$205,0)),"كود غير موجود"))</f>
        <v/>
      </c>
    </row>
    <row r="260">
      <c r="A260" s="18" t="n"/>
      <c r="B260" s="5" t="n"/>
      <c r="C260" s="16" t="n"/>
      <c r="D260" s="5" t="n"/>
      <c r="E260" s="5" t="n"/>
      <c r="F260" s="6">
        <f>IF(B260&amp;""="","",IFERROR(INDEX('العقود'!$B$6:$B$205,MATCH(B260,'العقود'!$A$6:$A$205,0)),"كود غير موجود"))</f>
        <v/>
      </c>
    </row>
    <row r="261">
      <c r="A261" s="18" t="n"/>
      <c r="B261" s="5" t="n"/>
      <c r="C261" s="16" t="n"/>
      <c r="D261" s="5" t="n"/>
      <c r="E261" s="5" t="n"/>
      <c r="F261" s="6">
        <f>IF(B261&amp;""="","",IFERROR(INDEX('العقود'!$B$6:$B$205,MATCH(B261,'العقود'!$A$6:$A$205,0)),"كود غير موجود"))</f>
        <v/>
      </c>
    </row>
    <row r="262">
      <c r="A262" s="18" t="n"/>
      <c r="B262" s="5" t="n"/>
      <c r="C262" s="16" t="n"/>
      <c r="D262" s="5" t="n"/>
      <c r="E262" s="5" t="n"/>
      <c r="F262" s="6">
        <f>IF(B262&amp;""="","",IFERROR(INDEX('العقود'!$B$6:$B$205,MATCH(B262,'العقود'!$A$6:$A$205,0)),"كود غير موجود"))</f>
        <v/>
      </c>
    </row>
    <row r="263">
      <c r="A263" s="18" t="n"/>
      <c r="B263" s="5" t="n"/>
      <c r="C263" s="16" t="n"/>
      <c r="D263" s="5" t="n"/>
      <c r="E263" s="5" t="n"/>
      <c r="F263" s="6">
        <f>IF(B263&amp;""="","",IFERROR(INDEX('العقود'!$B$6:$B$205,MATCH(B263,'العقود'!$A$6:$A$205,0)),"كود غير موجود"))</f>
        <v/>
      </c>
    </row>
    <row r="264">
      <c r="A264" s="18" t="n"/>
      <c r="B264" s="5" t="n"/>
      <c r="C264" s="16" t="n"/>
      <c r="D264" s="5" t="n"/>
      <c r="E264" s="5" t="n"/>
      <c r="F264" s="6">
        <f>IF(B264&amp;""="","",IFERROR(INDEX('العقود'!$B$6:$B$205,MATCH(B264,'العقود'!$A$6:$A$205,0)),"كود غير موجود"))</f>
        <v/>
      </c>
    </row>
    <row r="265">
      <c r="A265" s="18" t="n"/>
      <c r="B265" s="5" t="n"/>
      <c r="C265" s="16" t="n"/>
      <c r="D265" s="5" t="n"/>
      <c r="E265" s="5" t="n"/>
      <c r="F265" s="6">
        <f>IF(B265&amp;""="","",IFERROR(INDEX('العقود'!$B$6:$B$205,MATCH(B265,'العقود'!$A$6:$A$205,0)),"كود غير موجود"))</f>
        <v/>
      </c>
    </row>
    <row r="266">
      <c r="A266" s="18" t="n"/>
      <c r="B266" s="5" t="n"/>
      <c r="C266" s="16" t="n"/>
      <c r="D266" s="5" t="n"/>
      <c r="E266" s="5" t="n"/>
      <c r="F266" s="6">
        <f>IF(B266&amp;""="","",IFERROR(INDEX('العقود'!$B$6:$B$205,MATCH(B266,'العقود'!$A$6:$A$205,0)),"كود غير موجود"))</f>
        <v/>
      </c>
    </row>
    <row r="267">
      <c r="A267" s="18" t="n"/>
      <c r="B267" s="5" t="n"/>
      <c r="C267" s="16" t="n"/>
      <c r="D267" s="5" t="n"/>
      <c r="E267" s="5" t="n"/>
      <c r="F267" s="6">
        <f>IF(B267&amp;""="","",IFERROR(INDEX('العقود'!$B$6:$B$205,MATCH(B267,'العقود'!$A$6:$A$205,0)),"كود غير موجود"))</f>
        <v/>
      </c>
    </row>
    <row r="268">
      <c r="A268" s="18" t="n"/>
      <c r="B268" s="5" t="n"/>
      <c r="C268" s="16" t="n"/>
      <c r="D268" s="5" t="n"/>
      <c r="E268" s="5" t="n"/>
      <c r="F268" s="6">
        <f>IF(B268&amp;""="","",IFERROR(INDEX('العقود'!$B$6:$B$205,MATCH(B268,'العقود'!$A$6:$A$205,0)),"كود غير موجود"))</f>
        <v/>
      </c>
    </row>
    <row r="269">
      <c r="A269" s="18" t="n"/>
      <c r="B269" s="5" t="n"/>
      <c r="C269" s="16" t="n"/>
      <c r="D269" s="5" t="n"/>
      <c r="E269" s="5" t="n"/>
      <c r="F269" s="6">
        <f>IF(B269&amp;""="","",IFERROR(INDEX('العقود'!$B$6:$B$205,MATCH(B269,'العقود'!$A$6:$A$205,0)),"كود غير موجود"))</f>
        <v/>
      </c>
    </row>
    <row r="270">
      <c r="A270" s="18" t="n"/>
      <c r="B270" s="5" t="n"/>
      <c r="C270" s="16" t="n"/>
      <c r="D270" s="5" t="n"/>
      <c r="E270" s="5" t="n"/>
      <c r="F270" s="6">
        <f>IF(B270&amp;""="","",IFERROR(INDEX('العقود'!$B$6:$B$205,MATCH(B270,'العقود'!$A$6:$A$205,0)),"كود غير موجود"))</f>
        <v/>
      </c>
    </row>
    <row r="271">
      <c r="A271" s="18" t="n"/>
      <c r="B271" s="5" t="n"/>
      <c r="C271" s="16" t="n"/>
      <c r="D271" s="5" t="n"/>
      <c r="E271" s="5" t="n"/>
      <c r="F271" s="6">
        <f>IF(B271&amp;""="","",IFERROR(INDEX('العقود'!$B$6:$B$205,MATCH(B271,'العقود'!$A$6:$A$205,0)),"كود غير موجود"))</f>
        <v/>
      </c>
    </row>
    <row r="272">
      <c r="A272" s="18" t="n"/>
      <c r="B272" s="5" t="n"/>
      <c r="C272" s="16" t="n"/>
      <c r="D272" s="5" t="n"/>
      <c r="E272" s="5" t="n"/>
      <c r="F272" s="6">
        <f>IF(B272&amp;""="","",IFERROR(INDEX('العقود'!$B$6:$B$205,MATCH(B272,'العقود'!$A$6:$A$205,0)),"كود غير موجود"))</f>
        <v/>
      </c>
    </row>
    <row r="273">
      <c r="A273" s="18" t="n"/>
      <c r="B273" s="5" t="n"/>
      <c r="C273" s="16" t="n"/>
      <c r="D273" s="5" t="n"/>
      <c r="E273" s="5" t="n"/>
      <c r="F273" s="6">
        <f>IF(B273&amp;""="","",IFERROR(INDEX('العقود'!$B$6:$B$205,MATCH(B273,'العقود'!$A$6:$A$205,0)),"كود غير موجود"))</f>
        <v/>
      </c>
    </row>
    <row r="274">
      <c r="A274" s="18" t="n"/>
      <c r="B274" s="5" t="n"/>
      <c r="C274" s="16" t="n"/>
      <c r="D274" s="5" t="n"/>
      <c r="E274" s="5" t="n"/>
      <c r="F274" s="6">
        <f>IF(B274&amp;""="","",IFERROR(INDEX('العقود'!$B$6:$B$205,MATCH(B274,'العقود'!$A$6:$A$205,0)),"كود غير موجود"))</f>
        <v/>
      </c>
    </row>
    <row r="275">
      <c r="A275" s="18" t="n"/>
      <c r="B275" s="5" t="n"/>
      <c r="C275" s="16" t="n"/>
      <c r="D275" s="5" t="n"/>
      <c r="E275" s="5" t="n"/>
      <c r="F275" s="6">
        <f>IF(B275&amp;""="","",IFERROR(INDEX('العقود'!$B$6:$B$205,MATCH(B275,'العقود'!$A$6:$A$205,0)),"كود غير موجود"))</f>
        <v/>
      </c>
    </row>
    <row r="276">
      <c r="A276" s="18" t="n"/>
      <c r="B276" s="5" t="n"/>
      <c r="C276" s="16" t="n"/>
      <c r="D276" s="5" t="n"/>
      <c r="E276" s="5" t="n"/>
      <c r="F276" s="6">
        <f>IF(B276&amp;""="","",IFERROR(INDEX('العقود'!$B$6:$B$205,MATCH(B276,'العقود'!$A$6:$A$205,0)),"كود غير موجود"))</f>
        <v/>
      </c>
    </row>
    <row r="277">
      <c r="A277" s="18" t="n"/>
      <c r="B277" s="5" t="n"/>
      <c r="C277" s="16" t="n"/>
      <c r="D277" s="5" t="n"/>
      <c r="E277" s="5" t="n"/>
      <c r="F277" s="6">
        <f>IF(B277&amp;""="","",IFERROR(INDEX('العقود'!$B$6:$B$205,MATCH(B277,'العقود'!$A$6:$A$205,0)),"كود غير موجود"))</f>
        <v/>
      </c>
    </row>
    <row r="278">
      <c r="A278" s="18" t="n"/>
      <c r="B278" s="5" t="n"/>
      <c r="C278" s="16" t="n"/>
      <c r="D278" s="5" t="n"/>
      <c r="E278" s="5" t="n"/>
      <c r="F278" s="6">
        <f>IF(B278&amp;""="","",IFERROR(INDEX('العقود'!$B$6:$B$205,MATCH(B278,'العقود'!$A$6:$A$205,0)),"كود غير موجود"))</f>
        <v/>
      </c>
    </row>
    <row r="279">
      <c r="A279" s="18" t="n"/>
      <c r="B279" s="5" t="n"/>
      <c r="C279" s="16" t="n"/>
      <c r="D279" s="5" t="n"/>
      <c r="E279" s="5" t="n"/>
      <c r="F279" s="6">
        <f>IF(B279&amp;""="","",IFERROR(INDEX('العقود'!$B$6:$B$205,MATCH(B279,'العقود'!$A$6:$A$205,0)),"كود غير موجود"))</f>
        <v/>
      </c>
    </row>
    <row r="280">
      <c r="A280" s="18" t="n"/>
      <c r="B280" s="5" t="n"/>
      <c r="C280" s="16" t="n"/>
      <c r="D280" s="5" t="n"/>
      <c r="E280" s="5" t="n"/>
      <c r="F280" s="6">
        <f>IF(B280&amp;""="","",IFERROR(INDEX('العقود'!$B$6:$B$205,MATCH(B280,'العقود'!$A$6:$A$205,0)),"كود غير موجود"))</f>
        <v/>
      </c>
    </row>
    <row r="281">
      <c r="A281" s="18" t="n"/>
      <c r="B281" s="5" t="n"/>
      <c r="C281" s="16" t="n"/>
      <c r="D281" s="5" t="n"/>
      <c r="E281" s="5" t="n"/>
      <c r="F281" s="6">
        <f>IF(B281&amp;""="","",IFERROR(INDEX('العقود'!$B$6:$B$205,MATCH(B281,'العقود'!$A$6:$A$205,0)),"كود غير موجود"))</f>
        <v/>
      </c>
    </row>
    <row r="282">
      <c r="A282" s="18" t="n"/>
      <c r="B282" s="5" t="n"/>
      <c r="C282" s="16" t="n"/>
      <c r="D282" s="5" t="n"/>
      <c r="E282" s="5" t="n"/>
      <c r="F282" s="6">
        <f>IF(B282&amp;""="","",IFERROR(INDEX('العقود'!$B$6:$B$205,MATCH(B282,'العقود'!$A$6:$A$205,0)),"كود غير موجود"))</f>
        <v/>
      </c>
    </row>
    <row r="283">
      <c r="A283" s="18" t="n"/>
      <c r="B283" s="5" t="n"/>
      <c r="C283" s="16" t="n"/>
      <c r="D283" s="5" t="n"/>
      <c r="E283" s="5" t="n"/>
      <c r="F283" s="6">
        <f>IF(B283&amp;""="","",IFERROR(INDEX('العقود'!$B$6:$B$205,MATCH(B283,'العقود'!$A$6:$A$205,0)),"كود غير موجود"))</f>
        <v/>
      </c>
    </row>
    <row r="284">
      <c r="A284" s="18" t="n"/>
      <c r="B284" s="5" t="n"/>
      <c r="C284" s="16" t="n"/>
      <c r="D284" s="5" t="n"/>
      <c r="E284" s="5" t="n"/>
      <c r="F284" s="6">
        <f>IF(B284&amp;""="","",IFERROR(INDEX('العقود'!$B$6:$B$205,MATCH(B284,'العقود'!$A$6:$A$205,0)),"كود غير موجود"))</f>
        <v/>
      </c>
    </row>
    <row r="285">
      <c r="A285" s="18" t="n"/>
      <c r="B285" s="5" t="n"/>
      <c r="C285" s="16" t="n"/>
      <c r="D285" s="5" t="n"/>
      <c r="E285" s="5" t="n"/>
      <c r="F285" s="6">
        <f>IF(B285&amp;""="","",IFERROR(INDEX('العقود'!$B$6:$B$205,MATCH(B285,'العقود'!$A$6:$A$205,0)),"كود غير موجود"))</f>
        <v/>
      </c>
    </row>
    <row r="286">
      <c r="A286" s="18" t="n"/>
      <c r="B286" s="5" t="n"/>
      <c r="C286" s="16" t="n"/>
      <c r="D286" s="5" t="n"/>
      <c r="E286" s="5" t="n"/>
      <c r="F286" s="6">
        <f>IF(B286&amp;""="","",IFERROR(INDEX('العقود'!$B$6:$B$205,MATCH(B286,'العقود'!$A$6:$A$205,0)),"كود غير موجود"))</f>
        <v/>
      </c>
    </row>
    <row r="287">
      <c r="A287" s="18" t="n"/>
      <c r="B287" s="5" t="n"/>
      <c r="C287" s="16" t="n"/>
      <c r="D287" s="5" t="n"/>
      <c r="E287" s="5" t="n"/>
      <c r="F287" s="6">
        <f>IF(B287&amp;""="","",IFERROR(INDEX('العقود'!$B$6:$B$205,MATCH(B287,'العقود'!$A$6:$A$205,0)),"كود غير موجود"))</f>
        <v/>
      </c>
    </row>
    <row r="288">
      <c r="A288" s="18" t="n"/>
      <c r="B288" s="5" t="n"/>
      <c r="C288" s="16" t="n"/>
      <c r="D288" s="5" t="n"/>
      <c r="E288" s="5" t="n"/>
      <c r="F288" s="6">
        <f>IF(B288&amp;""="","",IFERROR(INDEX('العقود'!$B$6:$B$205,MATCH(B288,'العقود'!$A$6:$A$205,0)),"كود غير موجود"))</f>
        <v/>
      </c>
    </row>
    <row r="289">
      <c r="A289" s="18" t="n"/>
      <c r="B289" s="5" t="n"/>
      <c r="C289" s="16" t="n"/>
      <c r="D289" s="5" t="n"/>
      <c r="E289" s="5" t="n"/>
      <c r="F289" s="6">
        <f>IF(B289&amp;""="","",IFERROR(INDEX('العقود'!$B$6:$B$205,MATCH(B289,'العقود'!$A$6:$A$205,0)),"كود غير موجود"))</f>
        <v/>
      </c>
    </row>
    <row r="290">
      <c r="A290" s="18" t="n"/>
      <c r="B290" s="5" t="n"/>
      <c r="C290" s="16" t="n"/>
      <c r="D290" s="5" t="n"/>
      <c r="E290" s="5" t="n"/>
      <c r="F290" s="6">
        <f>IF(B290&amp;""="","",IFERROR(INDEX('العقود'!$B$6:$B$205,MATCH(B290,'العقود'!$A$6:$A$205,0)),"كود غير موجود"))</f>
        <v/>
      </c>
    </row>
    <row r="291">
      <c r="A291" s="18" t="n"/>
      <c r="B291" s="5" t="n"/>
      <c r="C291" s="16" t="n"/>
      <c r="D291" s="5" t="n"/>
      <c r="E291" s="5" t="n"/>
      <c r="F291" s="6">
        <f>IF(B291&amp;""="","",IFERROR(INDEX('العقود'!$B$6:$B$205,MATCH(B291,'العقود'!$A$6:$A$205,0)),"كود غير موجود"))</f>
        <v/>
      </c>
    </row>
    <row r="292">
      <c r="A292" s="18" t="n"/>
      <c r="B292" s="5" t="n"/>
      <c r="C292" s="16" t="n"/>
      <c r="D292" s="5" t="n"/>
      <c r="E292" s="5" t="n"/>
      <c r="F292" s="6">
        <f>IF(B292&amp;""="","",IFERROR(INDEX('العقود'!$B$6:$B$205,MATCH(B292,'العقود'!$A$6:$A$205,0)),"كود غير موجود"))</f>
        <v/>
      </c>
    </row>
    <row r="293">
      <c r="A293" s="18" t="n"/>
      <c r="B293" s="5" t="n"/>
      <c r="C293" s="16" t="n"/>
      <c r="D293" s="5" t="n"/>
      <c r="E293" s="5" t="n"/>
      <c r="F293" s="6">
        <f>IF(B293&amp;""="","",IFERROR(INDEX('العقود'!$B$6:$B$205,MATCH(B293,'العقود'!$A$6:$A$205,0)),"كود غير موجود"))</f>
        <v/>
      </c>
    </row>
    <row r="294">
      <c r="A294" s="18" t="n"/>
      <c r="B294" s="5" t="n"/>
      <c r="C294" s="16" t="n"/>
      <c r="D294" s="5" t="n"/>
      <c r="E294" s="5" t="n"/>
      <c r="F294" s="6">
        <f>IF(B294&amp;""="","",IFERROR(INDEX('العقود'!$B$6:$B$205,MATCH(B294,'العقود'!$A$6:$A$205,0)),"كود غير موجود"))</f>
        <v/>
      </c>
    </row>
    <row r="295">
      <c r="A295" s="18" t="n"/>
      <c r="B295" s="5" t="n"/>
      <c r="C295" s="16" t="n"/>
      <c r="D295" s="5" t="n"/>
      <c r="E295" s="5" t="n"/>
      <c r="F295" s="6">
        <f>IF(B295&amp;""="","",IFERROR(INDEX('العقود'!$B$6:$B$205,MATCH(B295,'العقود'!$A$6:$A$205,0)),"كود غير موجود"))</f>
        <v/>
      </c>
    </row>
    <row r="296">
      <c r="A296" s="18" t="n"/>
      <c r="B296" s="5" t="n"/>
      <c r="C296" s="16" t="n"/>
      <c r="D296" s="5" t="n"/>
      <c r="E296" s="5" t="n"/>
      <c r="F296" s="6">
        <f>IF(B296&amp;""="","",IFERROR(INDEX('العقود'!$B$6:$B$205,MATCH(B296,'العقود'!$A$6:$A$205,0)),"كود غير موجود"))</f>
        <v/>
      </c>
    </row>
    <row r="297">
      <c r="A297" s="18" t="n"/>
      <c r="B297" s="5" t="n"/>
      <c r="C297" s="16" t="n"/>
      <c r="D297" s="5" t="n"/>
      <c r="E297" s="5" t="n"/>
      <c r="F297" s="6">
        <f>IF(B297&amp;""="","",IFERROR(INDEX('العقود'!$B$6:$B$205,MATCH(B297,'العقود'!$A$6:$A$205,0)),"كود غير موجود"))</f>
        <v/>
      </c>
    </row>
    <row r="298">
      <c r="A298" s="18" t="n"/>
      <c r="B298" s="5" t="n"/>
      <c r="C298" s="16" t="n"/>
      <c r="D298" s="5" t="n"/>
      <c r="E298" s="5" t="n"/>
      <c r="F298" s="6">
        <f>IF(B298&amp;""="","",IFERROR(INDEX('العقود'!$B$6:$B$205,MATCH(B298,'العقود'!$A$6:$A$205,0)),"كود غير موجود"))</f>
        <v/>
      </c>
    </row>
    <row r="299">
      <c r="A299" s="18" t="n"/>
      <c r="B299" s="5" t="n"/>
      <c r="C299" s="16" t="n"/>
      <c r="D299" s="5" t="n"/>
      <c r="E299" s="5" t="n"/>
      <c r="F299" s="6">
        <f>IF(B299&amp;""="","",IFERROR(INDEX('العقود'!$B$6:$B$205,MATCH(B299,'العقود'!$A$6:$A$205,0)),"كود غير موجود"))</f>
        <v/>
      </c>
    </row>
    <row r="300">
      <c r="A300" s="18" t="n"/>
      <c r="B300" s="5" t="n"/>
      <c r="C300" s="16" t="n"/>
      <c r="D300" s="5" t="n"/>
      <c r="E300" s="5" t="n"/>
      <c r="F300" s="6">
        <f>IF(B300&amp;""="","",IFERROR(INDEX('العقود'!$B$6:$B$205,MATCH(B300,'العقود'!$A$6:$A$205,0)),"كود غير موجود"))</f>
        <v/>
      </c>
    </row>
    <row r="301">
      <c r="A301" s="18" t="n"/>
      <c r="B301" s="5" t="n"/>
      <c r="C301" s="16" t="n"/>
      <c r="D301" s="5" t="n"/>
      <c r="E301" s="5" t="n"/>
      <c r="F301" s="6">
        <f>IF(B301&amp;""="","",IFERROR(INDEX('العقود'!$B$6:$B$205,MATCH(B301,'العقود'!$A$6:$A$205,0)),"كود غير موجود"))</f>
        <v/>
      </c>
    </row>
    <row r="302">
      <c r="A302" s="18" t="n"/>
      <c r="B302" s="5" t="n"/>
      <c r="C302" s="16" t="n"/>
      <c r="D302" s="5" t="n"/>
      <c r="E302" s="5" t="n"/>
      <c r="F302" s="6">
        <f>IF(B302&amp;""="","",IFERROR(INDEX('العقود'!$B$6:$B$205,MATCH(B302,'العقود'!$A$6:$A$205,0)),"كود غير موجود"))</f>
        <v/>
      </c>
    </row>
    <row r="303">
      <c r="A303" s="18" t="n"/>
      <c r="B303" s="5" t="n"/>
      <c r="C303" s="16" t="n"/>
      <c r="D303" s="5" t="n"/>
      <c r="E303" s="5" t="n"/>
      <c r="F303" s="6">
        <f>IF(B303&amp;""="","",IFERROR(INDEX('العقود'!$B$6:$B$205,MATCH(B303,'العقود'!$A$6:$A$205,0)),"كود غير موجود"))</f>
        <v/>
      </c>
    </row>
    <row r="304">
      <c r="A304" s="18" t="n"/>
      <c r="B304" s="5" t="n"/>
      <c r="C304" s="16" t="n"/>
      <c r="D304" s="5" t="n"/>
      <c r="E304" s="5" t="n"/>
      <c r="F304" s="6">
        <f>IF(B304&amp;""="","",IFERROR(INDEX('العقود'!$B$6:$B$205,MATCH(B304,'العقود'!$A$6:$A$205,0)),"كود غير موجود"))</f>
        <v/>
      </c>
    </row>
    <row r="305">
      <c r="A305" s="18" t="n"/>
      <c r="B305" s="5" t="n"/>
      <c r="C305" s="16" t="n"/>
      <c r="D305" s="5" t="n"/>
      <c r="E305" s="5" t="n"/>
      <c r="F305" s="6">
        <f>IF(B305&amp;""="","",IFERROR(INDEX('العقود'!$B$6:$B$205,MATCH(B305,'العقود'!$A$6:$A$205,0)),"كود غير موجود"))</f>
        <v/>
      </c>
    </row>
    <row r="306">
      <c r="A306" s="18" t="n"/>
      <c r="B306" s="5" t="n"/>
      <c r="C306" s="16" t="n"/>
      <c r="D306" s="5" t="n"/>
      <c r="E306" s="5" t="n"/>
      <c r="F306" s="6">
        <f>IF(B306&amp;""="","",IFERROR(INDEX('العقود'!$B$6:$B$205,MATCH(B306,'العقود'!$A$6:$A$205,0)),"كود غير موجود"))</f>
        <v/>
      </c>
    </row>
    <row r="307">
      <c r="A307" s="18" t="n"/>
      <c r="B307" s="5" t="n"/>
      <c r="C307" s="16" t="n"/>
      <c r="D307" s="5" t="n"/>
      <c r="E307" s="5" t="n"/>
      <c r="F307" s="6">
        <f>IF(B307&amp;""="","",IFERROR(INDEX('العقود'!$B$6:$B$205,MATCH(B307,'العقود'!$A$6:$A$205,0)),"كود غير موجود"))</f>
        <v/>
      </c>
    </row>
    <row r="308">
      <c r="A308" s="18" t="n"/>
      <c r="B308" s="5" t="n"/>
      <c r="C308" s="16" t="n"/>
      <c r="D308" s="5" t="n"/>
      <c r="E308" s="5" t="n"/>
      <c r="F308" s="6">
        <f>IF(B308&amp;""="","",IFERROR(INDEX('العقود'!$B$6:$B$205,MATCH(B308,'العقود'!$A$6:$A$205,0)),"كود غير موجود"))</f>
        <v/>
      </c>
    </row>
    <row r="309">
      <c r="A309" s="18" t="n"/>
      <c r="B309" s="5" t="n"/>
      <c r="C309" s="16" t="n"/>
      <c r="D309" s="5" t="n"/>
      <c r="E309" s="5" t="n"/>
      <c r="F309" s="6">
        <f>IF(B309&amp;""="","",IFERROR(INDEX('العقود'!$B$6:$B$205,MATCH(B309,'العقود'!$A$6:$A$205,0)),"كود غير موجود"))</f>
        <v/>
      </c>
    </row>
    <row r="310">
      <c r="A310" s="18" t="n"/>
      <c r="B310" s="5" t="n"/>
      <c r="C310" s="16" t="n"/>
      <c r="D310" s="5" t="n"/>
      <c r="E310" s="5" t="n"/>
      <c r="F310" s="6">
        <f>IF(B310&amp;""="","",IFERROR(INDEX('العقود'!$B$6:$B$205,MATCH(B310,'العقود'!$A$6:$A$205,0)),"كود غير موجود"))</f>
        <v/>
      </c>
    </row>
    <row r="311">
      <c r="A311" s="18" t="n"/>
      <c r="B311" s="5" t="n"/>
      <c r="C311" s="16" t="n"/>
      <c r="D311" s="5" t="n"/>
      <c r="E311" s="5" t="n"/>
      <c r="F311" s="6">
        <f>IF(B311&amp;""="","",IFERROR(INDEX('العقود'!$B$6:$B$205,MATCH(B311,'العقود'!$A$6:$A$205,0)),"كود غير موجود"))</f>
        <v/>
      </c>
    </row>
    <row r="312">
      <c r="A312" s="18" t="n"/>
      <c r="B312" s="5" t="n"/>
      <c r="C312" s="16" t="n"/>
      <c r="D312" s="5" t="n"/>
      <c r="E312" s="5" t="n"/>
      <c r="F312" s="6">
        <f>IF(B312&amp;""="","",IFERROR(INDEX('العقود'!$B$6:$B$205,MATCH(B312,'العقود'!$A$6:$A$205,0)),"كود غير موجود"))</f>
        <v/>
      </c>
    </row>
    <row r="313">
      <c r="A313" s="18" t="n"/>
      <c r="B313" s="5" t="n"/>
      <c r="C313" s="16" t="n"/>
      <c r="D313" s="5" t="n"/>
      <c r="E313" s="5" t="n"/>
      <c r="F313" s="6">
        <f>IF(B313&amp;""="","",IFERROR(INDEX('العقود'!$B$6:$B$205,MATCH(B313,'العقود'!$A$6:$A$205,0)),"كود غير موجود"))</f>
        <v/>
      </c>
    </row>
    <row r="314">
      <c r="A314" s="18" t="n"/>
      <c r="B314" s="5" t="n"/>
      <c r="C314" s="16" t="n"/>
      <c r="D314" s="5" t="n"/>
      <c r="E314" s="5" t="n"/>
      <c r="F314" s="6">
        <f>IF(B314&amp;""="","",IFERROR(INDEX('العقود'!$B$6:$B$205,MATCH(B314,'العقود'!$A$6:$A$205,0)),"كود غير موجود"))</f>
        <v/>
      </c>
    </row>
    <row r="315">
      <c r="A315" s="18" t="n"/>
      <c r="B315" s="5" t="n"/>
      <c r="C315" s="16" t="n"/>
      <c r="D315" s="5" t="n"/>
      <c r="E315" s="5" t="n"/>
      <c r="F315" s="6">
        <f>IF(B315&amp;""="","",IFERROR(INDEX('العقود'!$B$6:$B$205,MATCH(B315,'العقود'!$A$6:$A$205,0)),"كود غير موجود"))</f>
        <v/>
      </c>
    </row>
    <row r="316">
      <c r="A316" s="18" t="n"/>
      <c r="B316" s="5" t="n"/>
      <c r="C316" s="16" t="n"/>
      <c r="D316" s="5" t="n"/>
      <c r="E316" s="5" t="n"/>
      <c r="F316" s="6">
        <f>IF(B316&amp;""="","",IFERROR(INDEX('العقود'!$B$6:$B$205,MATCH(B316,'العقود'!$A$6:$A$205,0)),"كود غير موجود"))</f>
        <v/>
      </c>
    </row>
    <row r="317">
      <c r="A317" s="18" t="n"/>
      <c r="B317" s="5" t="n"/>
      <c r="C317" s="16" t="n"/>
      <c r="D317" s="5" t="n"/>
      <c r="E317" s="5" t="n"/>
      <c r="F317" s="6">
        <f>IF(B317&amp;""="","",IFERROR(INDEX('العقود'!$B$6:$B$205,MATCH(B317,'العقود'!$A$6:$A$205,0)),"كود غير موجود"))</f>
        <v/>
      </c>
    </row>
    <row r="318">
      <c r="A318" s="18" t="n"/>
      <c r="B318" s="5" t="n"/>
      <c r="C318" s="16" t="n"/>
      <c r="D318" s="5" t="n"/>
      <c r="E318" s="5" t="n"/>
      <c r="F318" s="6">
        <f>IF(B318&amp;""="","",IFERROR(INDEX('العقود'!$B$6:$B$205,MATCH(B318,'العقود'!$A$6:$A$205,0)),"كود غير موجود"))</f>
        <v/>
      </c>
    </row>
    <row r="319">
      <c r="A319" s="18" t="n"/>
      <c r="B319" s="5" t="n"/>
      <c r="C319" s="16" t="n"/>
      <c r="D319" s="5" t="n"/>
      <c r="E319" s="5" t="n"/>
      <c r="F319" s="6">
        <f>IF(B319&amp;""="","",IFERROR(INDEX('العقود'!$B$6:$B$205,MATCH(B319,'العقود'!$A$6:$A$205,0)),"كود غير موجود"))</f>
        <v/>
      </c>
    </row>
    <row r="320">
      <c r="A320" s="18" t="n"/>
      <c r="B320" s="5" t="n"/>
      <c r="C320" s="16" t="n"/>
      <c r="D320" s="5" t="n"/>
      <c r="E320" s="5" t="n"/>
      <c r="F320" s="6">
        <f>IF(B320&amp;""="","",IFERROR(INDEX('العقود'!$B$6:$B$205,MATCH(B320,'العقود'!$A$6:$A$205,0)),"كود غير موجود"))</f>
        <v/>
      </c>
    </row>
    <row r="321">
      <c r="A321" s="18" t="n"/>
      <c r="B321" s="5" t="n"/>
      <c r="C321" s="16" t="n"/>
      <c r="D321" s="5" t="n"/>
      <c r="E321" s="5" t="n"/>
      <c r="F321" s="6">
        <f>IF(B321&amp;""="","",IFERROR(INDEX('العقود'!$B$6:$B$205,MATCH(B321,'العقود'!$A$6:$A$205,0)),"كود غير موجود"))</f>
        <v/>
      </c>
    </row>
    <row r="322">
      <c r="A322" s="18" t="n"/>
      <c r="B322" s="5" t="n"/>
      <c r="C322" s="16" t="n"/>
      <c r="D322" s="5" t="n"/>
      <c r="E322" s="5" t="n"/>
      <c r="F322" s="6">
        <f>IF(B322&amp;""="","",IFERROR(INDEX('العقود'!$B$6:$B$205,MATCH(B322,'العقود'!$A$6:$A$205,0)),"كود غير موجود"))</f>
        <v/>
      </c>
    </row>
    <row r="323">
      <c r="A323" s="18" t="n"/>
      <c r="B323" s="5" t="n"/>
      <c r="C323" s="16" t="n"/>
      <c r="D323" s="5" t="n"/>
      <c r="E323" s="5" t="n"/>
      <c r="F323" s="6">
        <f>IF(B323&amp;""="","",IFERROR(INDEX('العقود'!$B$6:$B$205,MATCH(B323,'العقود'!$A$6:$A$205,0)),"كود غير موجود"))</f>
        <v/>
      </c>
    </row>
    <row r="324">
      <c r="A324" s="18" t="n"/>
      <c r="B324" s="5" t="n"/>
      <c r="C324" s="16" t="n"/>
      <c r="D324" s="5" t="n"/>
      <c r="E324" s="5" t="n"/>
      <c r="F324" s="6">
        <f>IF(B324&amp;""="","",IFERROR(INDEX('العقود'!$B$6:$B$205,MATCH(B324,'العقود'!$A$6:$A$205,0)),"كود غير موجود"))</f>
        <v/>
      </c>
    </row>
    <row r="325">
      <c r="A325" s="18" t="n"/>
      <c r="B325" s="5" t="n"/>
      <c r="C325" s="16" t="n"/>
      <c r="D325" s="5" t="n"/>
      <c r="E325" s="5" t="n"/>
      <c r="F325" s="6">
        <f>IF(B325&amp;""="","",IFERROR(INDEX('العقود'!$B$6:$B$205,MATCH(B325,'العقود'!$A$6:$A$205,0)),"كود غير موجود"))</f>
        <v/>
      </c>
    </row>
    <row r="326">
      <c r="A326" s="18" t="n"/>
      <c r="B326" s="5" t="n"/>
      <c r="C326" s="16" t="n"/>
      <c r="D326" s="5" t="n"/>
      <c r="E326" s="5" t="n"/>
      <c r="F326" s="6">
        <f>IF(B326&amp;""="","",IFERROR(INDEX('العقود'!$B$6:$B$205,MATCH(B326,'العقود'!$A$6:$A$205,0)),"كود غير موجود"))</f>
        <v/>
      </c>
    </row>
    <row r="327">
      <c r="A327" s="18" t="n"/>
      <c r="B327" s="5" t="n"/>
      <c r="C327" s="16" t="n"/>
      <c r="D327" s="5" t="n"/>
      <c r="E327" s="5" t="n"/>
      <c r="F327" s="6">
        <f>IF(B327&amp;""="","",IFERROR(INDEX('العقود'!$B$6:$B$205,MATCH(B327,'العقود'!$A$6:$A$205,0)),"كود غير موجود"))</f>
        <v/>
      </c>
    </row>
    <row r="328">
      <c r="A328" s="18" t="n"/>
      <c r="B328" s="5" t="n"/>
      <c r="C328" s="16" t="n"/>
      <c r="D328" s="5" t="n"/>
      <c r="E328" s="5" t="n"/>
      <c r="F328" s="6">
        <f>IF(B328&amp;""="","",IFERROR(INDEX('العقود'!$B$6:$B$205,MATCH(B328,'العقود'!$A$6:$A$205,0)),"كود غير موجود"))</f>
        <v/>
      </c>
    </row>
    <row r="329">
      <c r="A329" s="18" t="n"/>
      <c r="B329" s="5" t="n"/>
      <c r="C329" s="16" t="n"/>
      <c r="D329" s="5" t="n"/>
      <c r="E329" s="5" t="n"/>
      <c r="F329" s="6">
        <f>IF(B329&amp;""="","",IFERROR(INDEX('العقود'!$B$6:$B$205,MATCH(B329,'العقود'!$A$6:$A$205,0)),"كود غير موجود"))</f>
        <v/>
      </c>
    </row>
    <row r="330">
      <c r="A330" s="18" t="n"/>
      <c r="B330" s="5" t="n"/>
      <c r="C330" s="16" t="n"/>
      <c r="D330" s="5" t="n"/>
      <c r="E330" s="5" t="n"/>
      <c r="F330" s="6">
        <f>IF(B330&amp;""="","",IFERROR(INDEX('العقود'!$B$6:$B$205,MATCH(B330,'العقود'!$A$6:$A$205,0)),"كود غير موجود"))</f>
        <v/>
      </c>
    </row>
    <row r="331">
      <c r="A331" s="18" t="n"/>
      <c r="B331" s="5" t="n"/>
      <c r="C331" s="16" t="n"/>
      <c r="D331" s="5" t="n"/>
      <c r="E331" s="5" t="n"/>
      <c r="F331" s="6">
        <f>IF(B331&amp;""="","",IFERROR(INDEX('العقود'!$B$6:$B$205,MATCH(B331,'العقود'!$A$6:$A$205,0)),"كود غير موجود"))</f>
        <v/>
      </c>
    </row>
    <row r="332">
      <c r="A332" s="18" t="n"/>
      <c r="B332" s="5" t="n"/>
      <c r="C332" s="16" t="n"/>
      <c r="D332" s="5" t="n"/>
      <c r="E332" s="5" t="n"/>
      <c r="F332" s="6">
        <f>IF(B332&amp;""="","",IFERROR(INDEX('العقود'!$B$6:$B$205,MATCH(B332,'العقود'!$A$6:$A$205,0)),"كود غير موجود"))</f>
        <v/>
      </c>
    </row>
    <row r="333">
      <c r="A333" s="18" t="n"/>
      <c r="B333" s="5" t="n"/>
      <c r="C333" s="16" t="n"/>
      <c r="D333" s="5" t="n"/>
      <c r="E333" s="5" t="n"/>
      <c r="F333" s="6">
        <f>IF(B333&amp;""="","",IFERROR(INDEX('العقود'!$B$6:$B$205,MATCH(B333,'العقود'!$A$6:$A$205,0)),"كود غير موجود"))</f>
        <v/>
      </c>
    </row>
    <row r="334">
      <c r="A334" s="18" t="n"/>
      <c r="B334" s="5" t="n"/>
      <c r="C334" s="16" t="n"/>
      <c r="D334" s="5" t="n"/>
      <c r="E334" s="5" t="n"/>
      <c r="F334" s="6">
        <f>IF(B334&amp;""="","",IFERROR(INDEX('العقود'!$B$6:$B$205,MATCH(B334,'العقود'!$A$6:$A$205,0)),"كود غير موجود"))</f>
        <v/>
      </c>
    </row>
    <row r="335">
      <c r="A335" s="18" t="n"/>
      <c r="B335" s="5" t="n"/>
      <c r="C335" s="16" t="n"/>
      <c r="D335" s="5" t="n"/>
      <c r="E335" s="5" t="n"/>
      <c r="F335" s="6">
        <f>IF(B335&amp;""="","",IFERROR(INDEX('العقود'!$B$6:$B$205,MATCH(B335,'العقود'!$A$6:$A$205,0)),"كود غير موجود"))</f>
        <v/>
      </c>
    </row>
    <row r="336">
      <c r="A336" s="18" t="n"/>
      <c r="B336" s="5" t="n"/>
      <c r="C336" s="16" t="n"/>
      <c r="D336" s="5" t="n"/>
      <c r="E336" s="5" t="n"/>
      <c r="F336" s="6">
        <f>IF(B336&amp;""="","",IFERROR(INDEX('العقود'!$B$6:$B$205,MATCH(B336,'العقود'!$A$6:$A$205,0)),"كود غير موجود"))</f>
        <v/>
      </c>
    </row>
    <row r="337">
      <c r="A337" s="18" t="n"/>
      <c r="B337" s="5" t="n"/>
      <c r="C337" s="16" t="n"/>
      <c r="D337" s="5" t="n"/>
      <c r="E337" s="5" t="n"/>
      <c r="F337" s="6">
        <f>IF(B337&amp;""="","",IFERROR(INDEX('العقود'!$B$6:$B$205,MATCH(B337,'العقود'!$A$6:$A$205,0)),"كود غير موجود"))</f>
        <v/>
      </c>
    </row>
    <row r="338">
      <c r="A338" s="18" t="n"/>
      <c r="B338" s="5" t="n"/>
      <c r="C338" s="16" t="n"/>
      <c r="D338" s="5" t="n"/>
      <c r="E338" s="5" t="n"/>
      <c r="F338" s="6">
        <f>IF(B338&amp;""="","",IFERROR(INDEX('العقود'!$B$6:$B$205,MATCH(B338,'العقود'!$A$6:$A$205,0)),"كود غير موجود"))</f>
        <v/>
      </c>
    </row>
    <row r="339">
      <c r="A339" s="18" t="n"/>
      <c r="B339" s="5" t="n"/>
      <c r="C339" s="16" t="n"/>
      <c r="D339" s="5" t="n"/>
      <c r="E339" s="5" t="n"/>
      <c r="F339" s="6">
        <f>IF(B339&amp;""="","",IFERROR(INDEX('العقود'!$B$6:$B$205,MATCH(B339,'العقود'!$A$6:$A$205,0)),"كود غير موجود"))</f>
        <v/>
      </c>
    </row>
    <row r="340">
      <c r="A340" s="18" t="n"/>
      <c r="B340" s="5" t="n"/>
      <c r="C340" s="16" t="n"/>
      <c r="D340" s="5" t="n"/>
      <c r="E340" s="5" t="n"/>
      <c r="F340" s="6">
        <f>IF(B340&amp;""="","",IFERROR(INDEX('العقود'!$B$6:$B$205,MATCH(B340,'العقود'!$A$6:$A$205,0)),"كود غير موجود"))</f>
        <v/>
      </c>
    </row>
    <row r="341">
      <c r="A341" s="18" t="n"/>
      <c r="B341" s="5" t="n"/>
      <c r="C341" s="16" t="n"/>
      <c r="D341" s="5" t="n"/>
      <c r="E341" s="5" t="n"/>
      <c r="F341" s="6">
        <f>IF(B341&amp;""="","",IFERROR(INDEX('العقود'!$B$6:$B$205,MATCH(B341,'العقود'!$A$6:$A$205,0)),"كود غير موجود"))</f>
        <v/>
      </c>
    </row>
    <row r="342">
      <c r="A342" s="18" t="n"/>
      <c r="B342" s="5" t="n"/>
      <c r="C342" s="16" t="n"/>
      <c r="D342" s="5" t="n"/>
      <c r="E342" s="5" t="n"/>
      <c r="F342" s="6">
        <f>IF(B342&amp;""="","",IFERROR(INDEX('العقود'!$B$6:$B$205,MATCH(B342,'العقود'!$A$6:$A$205,0)),"كود غير موجود"))</f>
        <v/>
      </c>
    </row>
    <row r="343">
      <c r="A343" s="18" t="n"/>
      <c r="B343" s="5" t="n"/>
      <c r="C343" s="16" t="n"/>
      <c r="D343" s="5" t="n"/>
      <c r="E343" s="5" t="n"/>
      <c r="F343" s="6">
        <f>IF(B343&amp;""="","",IFERROR(INDEX('العقود'!$B$6:$B$205,MATCH(B343,'العقود'!$A$6:$A$205,0)),"كود غير موجود"))</f>
        <v/>
      </c>
    </row>
    <row r="344">
      <c r="A344" s="18" t="n"/>
      <c r="B344" s="5" t="n"/>
      <c r="C344" s="16" t="n"/>
      <c r="D344" s="5" t="n"/>
      <c r="E344" s="5" t="n"/>
      <c r="F344" s="6">
        <f>IF(B344&amp;""="","",IFERROR(INDEX('العقود'!$B$6:$B$205,MATCH(B344,'العقود'!$A$6:$A$205,0)),"كود غير موجود"))</f>
        <v/>
      </c>
    </row>
    <row r="345">
      <c r="A345" s="18" t="n"/>
      <c r="B345" s="5" t="n"/>
      <c r="C345" s="16" t="n"/>
      <c r="D345" s="5" t="n"/>
      <c r="E345" s="5" t="n"/>
      <c r="F345" s="6">
        <f>IF(B345&amp;""="","",IFERROR(INDEX('العقود'!$B$6:$B$205,MATCH(B345,'العقود'!$A$6:$A$205,0)),"كود غير موجود"))</f>
        <v/>
      </c>
    </row>
    <row r="346">
      <c r="A346" s="18" t="n"/>
      <c r="B346" s="5" t="n"/>
      <c r="C346" s="16" t="n"/>
      <c r="D346" s="5" t="n"/>
      <c r="E346" s="5" t="n"/>
      <c r="F346" s="6">
        <f>IF(B346&amp;""="","",IFERROR(INDEX('العقود'!$B$6:$B$205,MATCH(B346,'العقود'!$A$6:$A$205,0)),"كود غير موجود"))</f>
        <v/>
      </c>
    </row>
    <row r="347">
      <c r="A347" s="18" t="n"/>
      <c r="B347" s="5" t="n"/>
      <c r="C347" s="16" t="n"/>
      <c r="D347" s="5" t="n"/>
      <c r="E347" s="5" t="n"/>
      <c r="F347" s="6">
        <f>IF(B347&amp;""="","",IFERROR(INDEX('العقود'!$B$6:$B$205,MATCH(B347,'العقود'!$A$6:$A$205,0)),"كود غير موجود"))</f>
        <v/>
      </c>
    </row>
    <row r="348">
      <c r="A348" s="18" t="n"/>
      <c r="B348" s="5" t="n"/>
      <c r="C348" s="16" t="n"/>
      <c r="D348" s="5" t="n"/>
      <c r="E348" s="5" t="n"/>
      <c r="F348" s="6">
        <f>IF(B348&amp;""="","",IFERROR(INDEX('العقود'!$B$6:$B$205,MATCH(B348,'العقود'!$A$6:$A$205,0)),"كود غير موجود"))</f>
        <v/>
      </c>
    </row>
    <row r="349">
      <c r="A349" s="18" t="n"/>
      <c r="B349" s="5" t="n"/>
      <c r="C349" s="16" t="n"/>
      <c r="D349" s="5" t="n"/>
      <c r="E349" s="5" t="n"/>
      <c r="F349" s="6">
        <f>IF(B349&amp;""="","",IFERROR(INDEX('العقود'!$B$6:$B$205,MATCH(B349,'العقود'!$A$6:$A$205,0)),"كود غير موجود"))</f>
        <v/>
      </c>
    </row>
    <row r="350">
      <c r="A350" s="18" t="n"/>
      <c r="B350" s="5" t="n"/>
      <c r="C350" s="16" t="n"/>
      <c r="D350" s="5" t="n"/>
      <c r="E350" s="5" t="n"/>
      <c r="F350" s="6">
        <f>IF(B350&amp;""="","",IFERROR(INDEX('العقود'!$B$6:$B$205,MATCH(B350,'العقود'!$A$6:$A$205,0)),"كود غير موجود"))</f>
        <v/>
      </c>
    </row>
    <row r="351">
      <c r="A351" s="18" t="n"/>
      <c r="B351" s="5" t="n"/>
      <c r="C351" s="16" t="n"/>
      <c r="D351" s="5" t="n"/>
      <c r="E351" s="5" t="n"/>
      <c r="F351" s="6">
        <f>IF(B351&amp;""="","",IFERROR(INDEX('العقود'!$B$6:$B$205,MATCH(B351,'العقود'!$A$6:$A$205,0)),"كود غير موجود"))</f>
        <v/>
      </c>
    </row>
    <row r="352">
      <c r="A352" s="18" t="n"/>
      <c r="B352" s="5" t="n"/>
      <c r="C352" s="16" t="n"/>
      <c r="D352" s="5" t="n"/>
      <c r="E352" s="5" t="n"/>
      <c r="F352" s="6">
        <f>IF(B352&amp;""="","",IFERROR(INDEX('العقود'!$B$6:$B$205,MATCH(B352,'العقود'!$A$6:$A$205,0)),"كود غير موجود"))</f>
        <v/>
      </c>
    </row>
    <row r="353">
      <c r="A353" s="18" t="n"/>
      <c r="B353" s="5" t="n"/>
      <c r="C353" s="16" t="n"/>
      <c r="D353" s="5" t="n"/>
      <c r="E353" s="5" t="n"/>
      <c r="F353" s="6">
        <f>IF(B353&amp;""="","",IFERROR(INDEX('العقود'!$B$6:$B$205,MATCH(B353,'العقود'!$A$6:$A$205,0)),"كود غير موجود"))</f>
        <v/>
      </c>
    </row>
    <row r="354">
      <c r="A354" s="18" t="n"/>
      <c r="B354" s="5" t="n"/>
      <c r="C354" s="16" t="n"/>
      <c r="D354" s="5" t="n"/>
      <c r="E354" s="5" t="n"/>
      <c r="F354" s="6">
        <f>IF(B354&amp;""="","",IFERROR(INDEX('العقود'!$B$6:$B$205,MATCH(B354,'العقود'!$A$6:$A$205,0)),"كود غير موجود"))</f>
        <v/>
      </c>
    </row>
    <row r="355">
      <c r="A355" s="18" t="n"/>
      <c r="B355" s="5" t="n"/>
      <c r="C355" s="16" t="n"/>
      <c r="D355" s="5" t="n"/>
      <c r="E355" s="5" t="n"/>
      <c r="F355" s="6">
        <f>IF(B355&amp;""="","",IFERROR(INDEX('العقود'!$B$6:$B$205,MATCH(B355,'العقود'!$A$6:$A$205,0)),"كود غير موجود"))</f>
        <v/>
      </c>
    </row>
    <row r="356">
      <c r="A356" s="18" t="n"/>
      <c r="B356" s="5" t="n"/>
      <c r="C356" s="16" t="n"/>
      <c r="D356" s="5" t="n"/>
      <c r="E356" s="5" t="n"/>
      <c r="F356" s="6">
        <f>IF(B356&amp;""="","",IFERROR(INDEX('العقود'!$B$6:$B$205,MATCH(B356,'العقود'!$A$6:$A$205,0)),"كود غير موجود"))</f>
        <v/>
      </c>
    </row>
    <row r="357">
      <c r="A357" s="18" t="n"/>
      <c r="B357" s="5" t="n"/>
      <c r="C357" s="16" t="n"/>
      <c r="D357" s="5" t="n"/>
      <c r="E357" s="5" t="n"/>
      <c r="F357" s="6">
        <f>IF(B357&amp;""="","",IFERROR(INDEX('العقود'!$B$6:$B$205,MATCH(B357,'العقود'!$A$6:$A$205,0)),"كود غير موجود"))</f>
        <v/>
      </c>
    </row>
    <row r="358">
      <c r="A358" s="18" t="n"/>
      <c r="B358" s="5" t="n"/>
      <c r="C358" s="16" t="n"/>
      <c r="D358" s="5" t="n"/>
      <c r="E358" s="5" t="n"/>
      <c r="F358" s="6">
        <f>IF(B358&amp;""="","",IFERROR(INDEX('العقود'!$B$6:$B$205,MATCH(B358,'العقود'!$A$6:$A$205,0)),"كود غير موجود"))</f>
        <v/>
      </c>
    </row>
    <row r="359">
      <c r="A359" s="18" t="n"/>
      <c r="B359" s="5" t="n"/>
      <c r="C359" s="16" t="n"/>
      <c r="D359" s="5" t="n"/>
      <c r="E359" s="5" t="n"/>
      <c r="F359" s="6">
        <f>IF(B359&amp;""="","",IFERROR(INDEX('العقود'!$B$6:$B$205,MATCH(B359,'العقود'!$A$6:$A$205,0)),"كود غير موجود"))</f>
        <v/>
      </c>
    </row>
    <row r="360">
      <c r="A360" s="18" t="n"/>
      <c r="B360" s="5" t="n"/>
      <c r="C360" s="16" t="n"/>
      <c r="D360" s="5" t="n"/>
      <c r="E360" s="5" t="n"/>
      <c r="F360" s="6">
        <f>IF(B360&amp;""="","",IFERROR(INDEX('العقود'!$B$6:$B$205,MATCH(B360,'العقود'!$A$6:$A$205,0)),"كود غير موجود"))</f>
        <v/>
      </c>
    </row>
    <row r="361">
      <c r="A361" s="18" t="n"/>
      <c r="B361" s="5" t="n"/>
      <c r="C361" s="16" t="n"/>
      <c r="D361" s="5" t="n"/>
      <c r="E361" s="5" t="n"/>
      <c r="F361" s="6">
        <f>IF(B361&amp;""="","",IFERROR(INDEX('العقود'!$B$6:$B$205,MATCH(B361,'العقود'!$A$6:$A$205,0)),"كود غير موجود"))</f>
        <v/>
      </c>
    </row>
    <row r="362">
      <c r="A362" s="18" t="n"/>
      <c r="B362" s="5" t="n"/>
      <c r="C362" s="16" t="n"/>
      <c r="D362" s="5" t="n"/>
      <c r="E362" s="5" t="n"/>
      <c r="F362" s="6">
        <f>IF(B362&amp;""="","",IFERROR(INDEX('العقود'!$B$6:$B$205,MATCH(B362,'العقود'!$A$6:$A$205,0)),"كود غير موجود"))</f>
        <v/>
      </c>
    </row>
    <row r="363">
      <c r="A363" s="18" t="n"/>
      <c r="B363" s="5" t="n"/>
      <c r="C363" s="16" t="n"/>
      <c r="D363" s="5" t="n"/>
      <c r="E363" s="5" t="n"/>
      <c r="F363" s="6">
        <f>IF(B363&amp;""="","",IFERROR(INDEX('العقود'!$B$6:$B$205,MATCH(B363,'العقود'!$A$6:$A$205,0)),"كود غير موجود"))</f>
        <v/>
      </c>
    </row>
    <row r="364">
      <c r="A364" s="18" t="n"/>
      <c r="B364" s="5" t="n"/>
      <c r="C364" s="16" t="n"/>
      <c r="D364" s="5" t="n"/>
      <c r="E364" s="5" t="n"/>
      <c r="F364" s="6">
        <f>IF(B364&amp;""="","",IFERROR(INDEX('العقود'!$B$6:$B$205,MATCH(B364,'العقود'!$A$6:$A$205,0)),"كود غير موجود"))</f>
        <v/>
      </c>
    </row>
    <row r="365">
      <c r="A365" s="18" t="n"/>
      <c r="B365" s="5" t="n"/>
      <c r="C365" s="16" t="n"/>
      <c r="D365" s="5" t="n"/>
      <c r="E365" s="5" t="n"/>
      <c r="F365" s="6">
        <f>IF(B365&amp;""="","",IFERROR(INDEX('العقود'!$B$6:$B$205,MATCH(B365,'العقود'!$A$6:$A$205,0)),"كود غير موجود"))</f>
        <v/>
      </c>
    </row>
    <row r="366">
      <c r="A366" s="18" t="n"/>
      <c r="B366" s="5" t="n"/>
      <c r="C366" s="16" t="n"/>
      <c r="D366" s="5" t="n"/>
      <c r="E366" s="5" t="n"/>
      <c r="F366" s="6">
        <f>IF(B366&amp;""="","",IFERROR(INDEX('العقود'!$B$6:$B$205,MATCH(B366,'العقود'!$A$6:$A$205,0)),"كود غير موجود"))</f>
        <v/>
      </c>
    </row>
    <row r="367">
      <c r="A367" s="18" t="n"/>
      <c r="B367" s="5" t="n"/>
      <c r="C367" s="16" t="n"/>
      <c r="D367" s="5" t="n"/>
      <c r="E367" s="5" t="n"/>
      <c r="F367" s="6">
        <f>IF(B367&amp;""="","",IFERROR(INDEX('العقود'!$B$6:$B$205,MATCH(B367,'العقود'!$A$6:$A$205,0)),"كود غير موجود"))</f>
        <v/>
      </c>
    </row>
    <row r="368">
      <c r="A368" s="18" t="n"/>
      <c r="B368" s="5" t="n"/>
      <c r="C368" s="16" t="n"/>
      <c r="D368" s="5" t="n"/>
      <c r="E368" s="5" t="n"/>
      <c r="F368" s="6">
        <f>IF(B368&amp;""="","",IFERROR(INDEX('العقود'!$B$6:$B$205,MATCH(B368,'العقود'!$A$6:$A$205,0)),"كود غير موجود"))</f>
        <v/>
      </c>
    </row>
    <row r="369">
      <c r="A369" s="18" t="n"/>
      <c r="B369" s="5" t="n"/>
      <c r="C369" s="16" t="n"/>
      <c r="D369" s="5" t="n"/>
      <c r="E369" s="5" t="n"/>
      <c r="F369" s="6">
        <f>IF(B369&amp;""="","",IFERROR(INDEX('العقود'!$B$6:$B$205,MATCH(B369,'العقود'!$A$6:$A$205,0)),"كود غير موجود"))</f>
        <v/>
      </c>
    </row>
    <row r="370">
      <c r="A370" s="18" t="n"/>
      <c r="B370" s="5" t="n"/>
      <c r="C370" s="16" t="n"/>
      <c r="D370" s="5" t="n"/>
      <c r="E370" s="5" t="n"/>
      <c r="F370" s="6">
        <f>IF(B370&amp;""="","",IFERROR(INDEX('العقود'!$B$6:$B$205,MATCH(B370,'العقود'!$A$6:$A$205,0)),"كود غير موجود"))</f>
        <v/>
      </c>
    </row>
    <row r="371">
      <c r="A371" s="18" t="n"/>
      <c r="B371" s="5" t="n"/>
      <c r="C371" s="16" t="n"/>
      <c r="D371" s="5" t="n"/>
      <c r="E371" s="5" t="n"/>
      <c r="F371" s="6">
        <f>IF(B371&amp;""="","",IFERROR(INDEX('العقود'!$B$6:$B$205,MATCH(B371,'العقود'!$A$6:$A$205,0)),"كود غير موجود"))</f>
        <v/>
      </c>
    </row>
    <row r="372">
      <c r="A372" s="18" t="n"/>
      <c r="B372" s="5" t="n"/>
      <c r="C372" s="16" t="n"/>
      <c r="D372" s="5" t="n"/>
      <c r="E372" s="5" t="n"/>
      <c r="F372" s="6">
        <f>IF(B372&amp;""="","",IFERROR(INDEX('العقود'!$B$6:$B$205,MATCH(B372,'العقود'!$A$6:$A$205,0)),"كود غير موجود"))</f>
        <v/>
      </c>
    </row>
    <row r="373">
      <c r="A373" s="18" t="n"/>
      <c r="B373" s="5" t="n"/>
      <c r="C373" s="16" t="n"/>
      <c r="D373" s="5" t="n"/>
      <c r="E373" s="5" t="n"/>
      <c r="F373" s="6">
        <f>IF(B373&amp;""="","",IFERROR(INDEX('العقود'!$B$6:$B$205,MATCH(B373,'العقود'!$A$6:$A$205,0)),"كود غير موجود"))</f>
        <v/>
      </c>
    </row>
    <row r="374">
      <c r="A374" s="18" t="n"/>
      <c r="B374" s="5" t="n"/>
      <c r="C374" s="16" t="n"/>
      <c r="D374" s="5" t="n"/>
      <c r="E374" s="5" t="n"/>
      <c r="F374" s="6">
        <f>IF(B374&amp;""="","",IFERROR(INDEX('العقود'!$B$6:$B$205,MATCH(B374,'العقود'!$A$6:$A$205,0)),"كود غير موجود"))</f>
        <v/>
      </c>
    </row>
    <row r="375">
      <c r="A375" s="18" t="n"/>
      <c r="B375" s="5" t="n"/>
      <c r="C375" s="16" t="n"/>
      <c r="D375" s="5" t="n"/>
      <c r="E375" s="5" t="n"/>
      <c r="F375" s="6">
        <f>IF(B375&amp;""="","",IFERROR(INDEX('العقود'!$B$6:$B$205,MATCH(B375,'العقود'!$A$6:$A$205,0)),"كود غير موجود"))</f>
        <v/>
      </c>
    </row>
    <row r="376">
      <c r="A376" s="18" t="n"/>
      <c r="B376" s="5" t="n"/>
      <c r="C376" s="16" t="n"/>
      <c r="D376" s="5" t="n"/>
      <c r="E376" s="5" t="n"/>
      <c r="F376" s="6">
        <f>IF(B376&amp;""="","",IFERROR(INDEX('العقود'!$B$6:$B$205,MATCH(B376,'العقود'!$A$6:$A$205,0)),"كود غير موجود"))</f>
        <v/>
      </c>
    </row>
    <row r="377">
      <c r="A377" s="18" t="n"/>
      <c r="B377" s="5" t="n"/>
      <c r="C377" s="16" t="n"/>
      <c r="D377" s="5" t="n"/>
      <c r="E377" s="5" t="n"/>
      <c r="F377" s="6">
        <f>IF(B377&amp;""="","",IFERROR(INDEX('العقود'!$B$6:$B$205,MATCH(B377,'العقود'!$A$6:$A$205,0)),"كود غير موجود"))</f>
        <v/>
      </c>
    </row>
    <row r="378">
      <c r="A378" s="18" t="n"/>
      <c r="B378" s="5" t="n"/>
      <c r="C378" s="16" t="n"/>
      <c r="D378" s="5" t="n"/>
      <c r="E378" s="5" t="n"/>
      <c r="F378" s="6">
        <f>IF(B378&amp;""="","",IFERROR(INDEX('العقود'!$B$6:$B$205,MATCH(B378,'العقود'!$A$6:$A$205,0)),"كود غير موجود"))</f>
        <v/>
      </c>
    </row>
    <row r="379">
      <c r="A379" s="18" t="n"/>
      <c r="B379" s="5" t="n"/>
      <c r="C379" s="16" t="n"/>
      <c r="D379" s="5" t="n"/>
      <c r="E379" s="5" t="n"/>
      <c r="F379" s="6">
        <f>IF(B379&amp;""="","",IFERROR(INDEX('العقود'!$B$6:$B$205,MATCH(B379,'العقود'!$A$6:$A$205,0)),"كود غير موجود"))</f>
        <v/>
      </c>
    </row>
    <row r="380">
      <c r="A380" s="18" t="n"/>
      <c r="B380" s="5" t="n"/>
      <c r="C380" s="16" t="n"/>
      <c r="D380" s="5" t="n"/>
      <c r="E380" s="5" t="n"/>
      <c r="F380" s="6">
        <f>IF(B380&amp;""="","",IFERROR(INDEX('العقود'!$B$6:$B$205,MATCH(B380,'العقود'!$A$6:$A$205,0)),"كود غير موجود"))</f>
        <v/>
      </c>
    </row>
    <row r="381">
      <c r="A381" s="18" t="n"/>
      <c r="B381" s="5" t="n"/>
      <c r="C381" s="16" t="n"/>
      <c r="D381" s="5" t="n"/>
      <c r="E381" s="5" t="n"/>
      <c r="F381" s="6">
        <f>IF(B381&amp;""="","",IFERROR(INDEX('العقود'!$B$6:$B$205,MATCH(B381,'العقود'!$A$6:$A$205,0)),"كود غير موجود"))</f>
        <v/>
      </c>
    </row>
    <row r="382">
      <c r="A382" s="18" t="n"/>
      <c r="B382" s="5" t="n"/>
      <c r="C382" s="16" t="n"/>
      <c r="D382" s="5" t="n"/>
      <c r="E382" s="5" t="n"/>
      <c r="F382" s="6">
        <f>IF(B382&amp;""="","",IFERROR(INDEX('العقود'!$B$6:$B$205,MATCH(B382,'العقود'!$A$6:$A$205,0)),"كود غير موجود"))</f>
        <v/>
      </c>
    </row>
    <row r="383">
      <c r="A383" s="18" t="n"/>
      <c r="B383" s="5" t="n"/>
      <c r="C383" s="16" t="n"/>
      <c r="D383" s="5" t="n"/>
      <c r="E383" s="5" t="n"/>
      <c r="F383" s="6">
        <f>IF(B383&amp;""="","",IFERROR(INDEX('العقود'!$B$6:$B$205,MATCH(B383,'العقود'!$A$6:$A$205,0)),"كود غير موجود"))</f>
        <v/>
      </c>
    </row>
    <row r="384">
      <c r="A384" s="18" t="n"/>
      <c r="B384" s="5" t="n"/>
      <c r="C384" s="16" t="n"/>
      <c r="D384" s="5" t="n"/>
      <c r="E384" s="5" t="n"/>
      <c r="F384" s="6">
        <f>IF(B384&amp;""="","",IFERROR(INDEX('العقود'!$B$6:$B$205,MATCH(B384,'العقود'!$A$6:$A$205,0)),"كود غير موجود"))</f>
        <v/>
      </c>
    </row>
    <row r="385">
      <c r="A385" s="18" t="n"/>
      <c r="B385" s="5" t="n"/>
      <c r="C385" s="16" t="n"/>
      <c r="D385" s="5" t="n"/>
      <c r="E385" s="5" t="n"/>
      <c r="F385" s="6">
        <f>IF(B385&amp;""="","",IFERROR(INDEX('العقود'!$B$6:$B$205,MATCH(B385,'العقود'!$A$6:$A$205,0)),"كود غير موجود"))</f>
        <v/>
      </c>
    </row>
    <row r="386">
      <c r="A386" s="18" t="n"/>
      <c r="B386" s="5" t="n"/>
      <c r="C386" s="16" t="n"/>
      <c r="D386" s="5" t="n"/>
      <c r="E386" s="5" t="n"/>
      <c r="F386" s="6">
        <f>IF(B386&amp;""="","",IFERROR(INDEX('العقود'!$B$6:$B$205,MATCH(B386,'العقود'!$A$6:$A$205,0)),"كود غير موجود"))</f>
        <v/>
      </c>
    </row>
    <row r="387">
      <c r="A387" s="18" t="n"/>
      <c r="B387" s="5" t="n"/>
      <c r="C387" s="16" t="n"/>
      <c r="D387" s="5" t="n"/>
      <c r="E387" s="5" t="n"/>
      <c r="F387" s="6">
        <f>IF(B387&amp;""="","",IFERROR(INDEX('العقود'!$B$6:$B$205,MATCH(B387,'العقود'!$A$6:$A$205,0)),"كود غير موجود"))</f>
        <v/>
      </c>
    </row>
    <row r="388">
      <c r="A388" s="18" t="n"/>
      <c r="B388" s="5" t="n"/>
      <c r="C388" s="16" t="n"/>
      <c r="D388" s="5" t="n"/>
      <c r="E388" s="5" t="n"/>
      <c r="F388" s="6">
        <f>IF(B388&amp;""="","",IFERROR(INDEX('العقود'!$B$6:$B$205,MATCH(B388,'العقود'!$A$6:$A$205,0)),"كود غير موجود"))</f>
        <v/>
      </c>
    </row>
    <row r="389">
      <c r="A389" s="18" t="n"/>
      <c r="B389" s="5" t="n"/>
      <c r="C389" s="16" t="n"/>
      <c r="D389" s="5" t="n"/>
      <c r="E389" s="5" t="n"/>
      <c r="F389" s="6">
        <f>IF(B389&amp;""="","",IFERROR(INDEX('العقود'!$B$6:$B$205,MATCH(B389,'العقود'!$A$6:$A$205,0)),"كود غير موجود"))</f>
        <v/>
      </c>
    </row>
    <row r="390">
      <c r="A390" s="18" t="n"/>
      <c r="B390" s="5" t="n"/>
      <c r="C390" s="16" t="n"/>
      <c r="D390" s="5" t="n"/>
      <c r="E390" s="5" t="n"/>
      <c r="F390" s="6">
        <f>IF(B390&amp;""="","",IFERROR(INDEX('العقود'!$B$6:$B$205,MATCH(B390,'العقود'!$A$6:$A$205,0)),"كود غير موجود"))</f>
        <v/>
      </c>
    </row>
    <row r="391">
      <c r="A391" s="18" t="n"/>
      <c r="B391" s="5" t="n"/>
      <c r="C391" s="16" t="n"/>
      <c r="D391" s="5" t="n"/>
      <c r="E391" s="5" t="n"/>
      <c r="F391" s="6">
        <f>IF(B391&amp;""="","",IFERROR(INDEX('العقود'!$B$6:$B$205,MATCH(B391,'العقود'!$A$6:$A$205,0)),"كود غير موجود"))</f>
        <v/>
      </c>
    </row>
    <row r="392">
      <c r="A392" s="18" t="n"/>
      <c r="B392" s="5" t="n"/>
      <c r="C392" s="16" t="n"/>
      <c r="D392" s="5" t="n"/>
      <c r="E392" s="5" t="n"/>
      <c r="F392" s="6">
        <f>IF(B392&amp;""="","",IFERROR(INDEX('العقود'!$B$6:$B$205,MATCH(B392,'العقود'!$A$6:$A$205,0)),"كود غير موجود"))</f>
        <v/>
      </c>
    </row>
    <row r="393">
      <c r="A393" s="18" t="n"/>
      <c r="B393" s="5" t="n"/>
      <c r="C393" s="16" t="n"/>
      <c r="D393" s="5" t="n"/>
      <c r="E393" s="5" t="n"/>
      <c r="F393" s="6">
        <f>IF(B393&amp;""="","",IFERROR(INDEX('العقود'!$B$6:$B$205,MATCH(B393,'العقود'!$A$6:$A$205,0)),"كود غير موجود"))</f>
        <v/>
      </c>
    </row>
    <row r="394">
      <c r="A394" s="18" t="n"/>
      <c r="B394" s="5" t="n"/>
      <c r="C394" s="16" t="n"/>
      <c r="D394" s="5" t="n"/>
      <c r="E394" s="5" t="n"/>
      <c r="F394" s="6">
        <f>IF(B394&amp;""="","",IFERROR(INDEX('العقود'!$B$6:$B$205,MATCH(B394,'العقود'!$A$6:$A$205,0)),"كود غير موجود"))</f>
        <v/>
      </c>
    </row>
    <row r="395">
      <c r="A395" s="18" t="n"/>
      <c r="B395" s="5" t="n"/>
      <c r="C395" s="16" t="n"/>
      <c r="D395" s="5" t="n"/>
      <c r="E395" s="5" t="n"/>
      <c r="F395" s="6">
        <f>IF(B395&amp;""="","",IFERROR(INDEX('العقود'!$B$6:$B$205,MATCH(B395,'العقود'!$A$6:$A$205,0)),"كود غير موجود"))</f>
        <v/>
      </c>
    </row>
    <row r="396">
      <c r="A396" s="18" t="n"/>
      <c r="B396" s="5" t="n"/>
      <c r="C396" s="16" t="n"/>
      <c r="D396" s="5" t="n"/>
      <c r="E396" s="5" t="n"/>
      <c r="F396" s="6">
        <f>IF(B396&amp;""="","",IFERROR(INDEX('العقود'!$B$6:$B$205,MATCH(B396,'العقود'!$A$6:$A$205,0)),"كود غير موجود"))</f>
        <v/>
      </c>
    </row>
    <row r="397">
      <c r="A397" s="18" t="n"/>
      <c r="B397" s="5" t="n"/>
      <c r="C397" s="16" t="n"/>
      <c r="D397" s="5" t="n"/>
      <c r="E397" s="5" t="n"/>
      <c r="F397" s="6">
        <f>IF(B397&amp;""="","",IFERROR(INDEX('العقود'!$B$6:$B$205,MATCH(B397,'العقود'!$A$6:$A$205,0)),"كود غير موجود"))</f>
        <v/>
      </c>
    </row>
    <row r="398">
      <c r="A398" s="18" t="n"/>
      <c r="B398" s="5" t="n"/>
      <c r="C398" s="16" t="n"/>
      <c r="D398" s="5" t="n"/>
      <c r="E398" s="5" t="n"/>
      <c r="F398" s="6">
        <f>IF(B398&amp;""="","",IFERROR(INDEX('العقود'!$B$6:$B$205,MATCH(B398,'العقود'!$A$6:$A$205,0)),"كود غير موجود"))</f>
        <v/>
      </c>
    </row>
    <row r="399">
      <c r="A399" s="18" t="n"/>
      <c r="B399" s="5" t="n"/>
      <c r="C399" s="16" t="n"/>
      <c r="D399" s="5" t="n"/>
      <c r="E399" s="5" t="n"/>
      <c r="F399" s="6">
        <f>IF(B399&amp;""="","",IFERROR(INDEX('العقود'!$B$6:$B$205,MATCH(B399,'العقود'!$A$6:$A$205,0)),"كود غير موجود"))</f>
        <v/>
      </c>
    </row>
    <row r="400">
      <c r="A400" s="18" t="n"/>
      <c r="B400" s="5" t="n"/>
      <c r="C400" s="16" t="n"/>
      <c r="D400" s="5" t="n"/>
      <c r="E400" s="5" t="n"/>
      <c r="F400" s="6">
        <f>IF(B400&amp;""="","",IFERROR(INDEX('العقود'!$B$6:$B$205,MATCH(B400,'العقود'!$A$6:$A$205,0)),"كود غير موجود"))</f>
        <v/>
      </c>
    </row>
    <row r="401">
      <c r="A401" s="18" t="n"/>
      <c r="B401" s="5" t="n"/>
      <c r="C401" s="16" t="n"/>
      <c r="D401" s="5" t="n"/>
      <c r="E401" s="5" t="n"/>
      <c r="F401" s="6">
        <f>IF(B401&amp;""="","",IFERROR(INDEX('العقود'!$B$6:$B$205,MATCH(B401,'العقود'!$A$6:$A$205,0)),"كود غير موجود"))</f>
        <v/>
      </c>
    </row>
    <row r="402">
      <c r="A402" s="18" t="n"/>
      <c r="B402" s="5" t="n"/>
      <c r="C402" s="16" t="n"/>
      <c r="D402" s="5" t="n"/>
      <c r="E402" s="5" t="n"/>
      <c r="F402" s="6">
        <f>IF(B402&amp;""="","",IFERROR(INDEX('العقود'!$B$6:$B$205,MATCH(B402,'العقود'!$A$6:$A$205,0)),"كود غير موجود"))</f>
        <v/>
      </c>
    </row>
    <row r="403">
      <c r="A403" s="18" t="n"/>
      <c r="B403" s="5" t="n"/>
      <c r="C403" s="16" t="n"/>
      <c r="D403" s="5" t="n"/>
      <c r="E403" s="5" t="n"/>
      <c r="F403" s="6">
        <f>IF(B403&amp;""="","",IFERROR(INDEX('العقود'!$B$6:$B$205,MATCH(B403,'العقود'!$A$6:$A$205,0)),"كود غير موجود"))</f>
        <v/>
      </c>
    </row>
    <row r="404">
      <c r="A404" s="18" t="n"/>
      <c r="B404" s="5" t="n"/>
      <c r="C404" s="16" t="n"/>
      <c r="D404" s="5" t="n"/>
      <c r="E404" s="5" t="n"/>
      <c r="F404" s="6">
        <f>IF(B404&amp;""="","",IFERROR(INDEX('العقود'!$B$6:$B$205,MATCH(B404,'العقود'!$A$6:$A$205,0)),"كود غير موجود"))</f>
        <v/>
      </c>
    </row>
    <row r="405">
      <c r="A405" s="18" t="n"/>
      <c r="B405" s="5" t="n"/>
      <c r="C405" s="16" t="n"/>
      <c r="D405" s="5" t="n"/>
      <c r="E405" s="5" t="n"/>
      <c r="F405" s="6">
        <f>IF(B405&amp;""="","",IFERROR(INDEX('العقود'!$B$6:$B$205,MATCH(B405,'العقود'!$A$6:$A$205,0)),"كود غير موجود"))</f>
        <v/>
      </c>
    </row>
    <row r="406">
      <c r="A406" s="18" t="n"/>
      <c r="B406" s="5" t="n"/>
      <c r="C406" s="16" t="n"/>
      <c r="D406" s="5" t="n"/>
      <c r="E406" s="5" t="n"/>
      <c r="F406" s="6">
        <f>IF(B406&amp;""="","",IFERROR(INDEX('العقود'!$B$6:$B$205,MATCH(B406,'العقود'!$A$6:$A$205,0)),"كود غير موجود"))</f>
        <v/>
      </c>
    </row>
    <row r="407">
      <c r="A407" s="18" t="n"/>
      <c r="B407" s="5" t="n"/>
      <c r="C407" s="16" t="n"/>
      <c r="D407" s="5" t="n"/>
      <c r="E407" s="5" t="n"/>
      <c r="F407" s="6">
        <f>IF(B407&amp;""="","",IFERROR(INDEX('العقود'!$B$6:$B$205,MATCH(B407,'العقود'!$A$6:$A$205,0)),"كود غير موجود"))</f>
        <v/>
      </c>
    </row>
    <row r="408">
      <c r="A408" s="18" t="n"/>
      <c r="B408" s="5" t="n"/>
      <c r="C408" s="16" t="n"/>
      <c r="D408" s="5" t="n"/>
      <c r="E408" s="5" t="n"/>
      <c r="F408" s="6">
        <f>IF(B408&amp;""="","",IFERROR(INDEX('العقود'!$B$6:$B$205,MATCH(B408,'العقود'!$A$6:$A$205,0)),"كود غير موجود"))</f>
        <v/>
      </c>
    </row>
    <row r="409">
      <c r="A409" s="18" t="n"/>
      <c r="B409" s="5" t="n"/>
      <c r="C409" s="16" t="n"/>
      <c r="D409" s="5" t="n"/>
      <c r="E409" s="5" t="n"/>
      <c r="F409" s="6">
        <f>IF(B409&amp;""="","",IFERROR(INDEX('العقود'!$B$6:$B$205,MATCH(B409,'العقود'!$A$6:$A$205,0)),"كود غير موجود"))</f>
        <v/>
      </c>
    </row>
    <row r="410">
      <c r="A410" s="18" t="n"/>
      <c r="B410" s="5" t="n"/>
      <c r="C410" s="16" t="n"/>
      <c r="D410" s="5" t="n"/>
      <c r="E410" s="5" t="n"/>
      <c r="F410" s="6">
        <f>IF(B410&amp;""="","",IFERROR(INDEX('العقود'!$B$6:$B$205,MATCH(B410,'العقود'!$A$6:$A$205,0)),"كود غير موجود"))</f>
        <v/>
      </c>
    </row>
    <row r="411">
      <c r="A411" s="18" t="n"/>
      <c r="B411" s="5" t="n"/>
      <c r="C411" s="16" t="n"/>
      <c r="D411" s="5" t="n"/>
      <c r="E411" s="5" t="n"/>
      <c r="F411" s="6">
        <f>IF(B411&amp;""="","",IFERROR(INDEX('العقود'!$B$6:$B$205,MATCH(B411,'العقود'!$A$6:$A$205,0)),"كود غير موجود"))</f>
        <v/>
      </c>
    </row>
    <row r="412">
      <c r="A412" s="18" t="n"/>
      <c r="B412" s="5" t="n"/>
      <c r="C412" s="16" t="n"/>
      <c r="D412" s="5" t="n"/>
      <c r="E412" s="5" t="n"/>
      <c r="F412" s="6">
        <f>IF(B412&amp;""="","",IFERROR(INDEX('العقود'!$B$6:$B$205,MATCH(B412,'العقود'!$A$6:$A$205,0)),"كود غير موجود"))</f>
        <v/>
      </c>
    </row>
    <row r="413">
      <c r="A413" s="18" t="n"/>
      <c r="B413" s="5" t="n"/>
      <c r="C413" s="16" t="n"/>
      <c r="D413" s="5" t="n"/>
      <c r="E413" s="5" t="n"/>
      <c r="F413" s="6">
        <f>IF(B413&amp;""="","",IFERROR(INDEX('العقود'!$B$6:$B$205,MATCH(B413,'العقود'!$A$6:$A$205,0)),"كود غير موجود"))</f>
        <v/>
      </c>
    </row>
    <row r="414">
      <c r="A414" s="18" t="n"/>
      <c r="B414" s="5" t="n"/>
      <c r="C414" s="16" t="n"/>
      <c r="D414" s="5" t="n"/>
      <c r="E414" s="5" t="n"/>
      <c r="F414" s="6">
        <f>IF(B414&amp;""="","",IFERROR(INDEX('العقود'!$B$6:$B$205,MATCH(B414,'العقود'!$A$6:$A$205,0)),"كود غير موجود"))</f>
        <v/>
      </c>
    </row>
    <row r="415">
      <c r="A415" s="18" t="n"/>
      <c r="B415" s="5" t="n"/>
      <c r="C415" s="16" t="n"/>
      <c r="D415" s="5" t="n"/>
      <c r="E415" s="5" t="n"/>
      <c r="F415" s="6">
        <f>IF(B415&amp;""="","",IFERROR(INDEX('العقود'!$B$6:$B$205,MATCH(B415,'العقود'!$A$6:$A$205,0)),"كود غير موجود"))</f>
        <v/>
      </c>
    </row>
    <row r="416">
      <c r="A416" s="18" t="n"/>
      <c r="B416" s="5" t="n"/>
      <c r="C416" s="16" t="n"/>
      <c r="D416" s="5" t="n"/>
      <c r="E416" s="5" t="n"/>
      <c r="F416" s="6">
        <f>IF(B416&amp;""="","",IFERROR(INDEX('العقود'!$B$6:$B$205,MATCH(B416,'العقود'!$A$6:$A$205,0)),"كود غير موجود"))</f>
        <v/>
      </c>
    </row>
    <row r="417">
      <c r="A417" s="18" t="n"/>
      <c r="B417" s="5" t="n"/>
      <c r="C417" s="16" t="n"/>
      <c r="D417" s="5" t="n"/>
      <c r="E417" s="5" t="n"/>
      <c r="F417" s="6">
        <f>IF(B417&amp;""="","",IFERROR(INDEX('العقود'!$B$6:$B$205,MATCH(B417,'العقود'!$A$6:$A$205,0)),"كود غير موجود"))</f>
        <v/>
      </c>
    </row>
    <row r="418">
      <c r="A418" s="18" t="n"/>
      <c r="B418" s="5" t="n"/>
      <c r="C418" s="16" t="n"/>
      <c r="D418" s="5" t="n"/>
      <c r="E418" s="5" t="n"/>
      <c r="F418" s="6">
        <f>IF(B418&amp;""="","",IFERROR(INDEX('العقود'!$B$6:$B$205,MATCH(B418,'العقود'!$A$6:$A$205,0)),"كود غير موجود"))</f>
        <v/>
      </c>
    </row>
    <row r="419">
      <c r="A419" s="18" t="n"/>
      <c r="B419" s="5" t="n"/>
      <c r="C419" s="16" t="n"/>
      <c r="D419" s="5" t="n"/>
      <c r="E419" s="5" t="n"/>
      <c r="F419" s="6">
        <f>IF(B419&amp;""="","",IFERROR(INDEX('العقود'!$B$6:$B$205,MATCH(B419,'العقود'!$A$6:$A$205,0)),"كود غير موجود"))</f>
        <v/>
      </c>
    </row>
    <row r="420">
      <c r="A420" s="18" t="n"/>
      <c r="B420" s="5" t="n"/>
      <c r="C420" s="16" t="n"/>
      <c r="D420" s="5" t="n"/>
      <c r="E420" s="5" t="n"/>
      <c r="F420" s="6">
        <f>IF(B420&amp;""="","",IFERROR(INDEX('العقود'!$B$6:$B$205,MATCH(B420,'العقود'!$A$6:$A$205,0)),"كود غير موجود"))</f>
        <v/>
      </c>
    </row>
    <row r="421">
      <c r="A421" s="18" t="n"/>
      <c r="B421" s="5" t="n"/>
      <c r="C421" s="16" t="n"/>
      <c r="D421" s="5" t="n"/>
      <c r="E421" s="5" t="n"/>
      <c r="F421" s="6">
        <f>IF(B421&amp;""="","",IFERROR(INDEX('العقود'!$B$6:$B$205,MATCH(B421,'العقود'!$A$6:$A$205,0)),"كود غير موجود"))</f>
        <v/>
      </c>
    </row>
    <row r="422">
      <c r="A422" s="18" t="n"/>
      <c r="B422" s="5" t="n"/>
      <c r="C422" s="16" t="n"/>
      <c r="D422" s="5" t="n"/>
      <c r="E422" s="5" t="n"/>
      <c r="F422" s="6">
        <f>IF(B422&amp;""="","",IFERROR(INDEX('العقود'!$B$6:$B$205,MATCH(B422,'العقود'!$A$6:$A$205,0)),"كود غير موجود"))</f>
        <v/>
      </c>
    </row>
    <row r="423">
      <c r="A423" s="18" t="n"/>
      <c r="B423" s="5" t="n"/>
      <c r="C423" s="16" t="n"/>
      <c r="D423" s="5" t="n"/>
      <c r="E423" s="5" t="n"/>
      <c r="F423" s="6">
        <f>IF(B423&amp;""="","",IFERROR(INDEX('العقود'!$B$6:$B$205,MATCH(B423,'العقود'!$A$6:$A$205,0)),"كود غير موجود"))</f>
        <v/>
      </c>
    </row>
    <row r="424">
      <c r="A424" s="18" t="n"/>
      <c r="B424" s="5" t="n"/>
      <c r="C424" s="16" t="n"/>
      <c r="D424" s="5" t="n"/>
      <c r="E424" s="5" t="n"/>
      <c r="F424" s="6">
        <f>IF(B424&amp;""="","",IFERROR(INDEX('العقود'!$B$6:$B$205,MATCH(B424,'العقود'!$A$6:$A$205,0)),"كود غير موجود"))</f>
        <v/>
      </c>
    </row>
    <row r="425">
      <c r="A425" s="18" t="n"/>
      <c r="B425" s="5" t="n"/>
      <c r="C425" s="16" t="n"/>
      <c r="D425" s="5" t="n"/>
      <c r="E425" s="5" t="n"/>
      <c r="F425" s="6">
        <f>IF(B425&amp;""="","",IFERROR(INDEX('العقود'!$B$6:$B$205,MATCH(B425,'العقود'!$A$6:$A$205,0)),"كود غير موجود"))</f>
        <v/>
      </c>
    </row>
    <row r="426">
      <c r="A426" s="18" t="n"/>
      <c r="B426" s="5" t="n"/>
      <c r="C426" s="16" t="n"/>
      <c r="D426" s="5" t="n"/>
      <c r="E426" s="5" t="n"/>
      <c r="F426" s="6">
        <f>IF(B426&amp;""="","",IFERROR(INDEX('العقود'!$B$6:$B$205,MATCH(B426,'العقود'!$A$6:$A$205,0)),"كود غير موجود"))</f>
        <v/>
      </c>
    </row>
    <row r="427">
      <c r="A427" s="18" t="n"/>
      <c r="B427" s="5" t="n"/>
      <c r="C427" s="16" t="n"/>
      <c r="D427" s="5" t="n"/>
      <c r="E427" s="5" t="n"/>
      <c r="F427" s="6">
        <f>IF(B427&amp;""="","",IFERROR(INDEX('العقود'!$B$6:$B$205,MATCH(B427,'العقود'!$A$6:$A$205,0)),"كود غير موجود"))</f>
        <v/>
      </c>
    </row>
    <row r="428">
      <c r="A428" s="18" t="n"/>
      <c r="B428" s="5" t="n"/>
      <c r="C428" s="16" t="n"/>
      <c r="D428" s="5" t="n"/>
      <c r="E428" s="5" t="n"/>
      <c r="F428" s="6">
        <f>IF(B428&amp;""="","",IFERROR(INDEX('العقود'!$B$6:$B$205,MATCH(B428,'العقود'!$A$6:$A$205,0)),"كود غير موجود"))</f>
        <v/>
      </c>
    </row>
    <row r="429">
      <c r="A429" s="18" t="n"/>
      <c r="B429" s="5" t="n"/>
      <c r="C429" s="16" t="n"/>
      <c r="D429" s="5" t="n"/>
      <c r="E429" s="5" t="n"/>
      <c r="F429" s="6">
        <f>IF(B429&amp;""="","",IFERROR(INDEX('العقود'!$B$6:$B$205,MATCH(B429,'العقود'!$A$6:$A$205,0)),"كود غير موجود"))</f>
        <v/>
      </c>
    </row>
    <row r="430">
      <c r="A430" s="18" t="n"/>
      <c r="B430" s="5" t="n"/>
      <c r="C430" s="16" t="n"/>
      <c r="D430" s="5" t="n"/>
      <c r="E430" s="5" t="n"/>
      <c r="F430" s="6">
        <f>IF(B430&amp;""="","",IFERROR(INDEX('العقود'!$B$6:$B$205,MATCH(B430,'العقود'!$A$6:$A$205,0)),"كود غير موجود"))</f>
        <v/>
      </c>
    </row>
    <row r="431">
      <c r="A431" s="18" t="n"/>
      <c r="B431" s="5" t="n"/>
      <c r="C431" s="16" t="n"/>
      <c r="D431" s="5" t="n"/>
      <c r="E431" s="5" t="n"/>
      <c r="F431" s="6">
        <f>IF(B431&amp;""="","",IFERROR(INDEX('العقود'!$B$6:$B$205,MATCH(B431,'العقود'!$A$6:$A$205,0)),"كود غير موجود"))</f>
        <v/>
      </c>
    </row>
    <row r="432">
      <c r="A432" s="18" t="n"/>
      <c r="B432" s="5" t="n"/>
      <c r="C432" s="16" t="n"/>
      <c r="D432" s="5" t="n"/>
      <c r="E432" s="5" t="n"/>
      <c r="F432" s="6">
        <f>IF(B432&amp;""="","",IFERROR(INDEX('العقود'!$B$6:$B$205,MATCH(B432,'العقود'!$A$6:$A$205,0)),"كود غير موجود"))</f>
        <v/>
      </c>
    </row>
    <row r="433">
      <c r="A433" s="18" t="n"/>
      <c r="B433" s="5" t="n"/>
      <c r="C433" s="16" t="n"/>
      <c r="D433" s="5" t="n"/>
      <c r="E433" s="5" t="n"/>
      <c r="F433" s="6">
        <f>IF(B433&amp;""="","",IFERROR(INDEX('العقود'!$B$6:$B$205,MATCH(B433,'العقود'!$A$6:$A$205,0)),"كود غير موجود"))</f>
        <v/>
      </c>
    </row>
    <row r="434">
      <c r="A434" s="18" t="n"/>
      <c r="B434" s="5" t="n"/>
      <c r="C434" s="16" t="n"/>
      <c r="D434" s="5" t="n"/>
      <c r="E434" s="5" t="n"/>
      <c r="F434" s="6">
        <f>IF(B434&amp;""="","",IFERROR(INDEX('العقود'!$B$6:$B$205,MATCH(B434,'العقود'!$A$6:$A$205,0)),"كود غير موجود"))</f>
        <v/>
      </c>
    </row>
    <row r="435">
      <c r="A435" s="18" t="n"/>
      <c r="B435" s="5" t="n"/>
      <c r="C435" s="16" t="n"/>
      <c r="D435" s="5" t="n"/>
      <c r="E435" s="5" t="n"/>
      <c r="F435" s="6">
        <f>IF(B435&amp;""="","",IFERROR(INDEX('العقود'!$B$6:$B$205,MATCH(B435,'العقود'!$A$6:$A$205,0)),"كود غير موجود"))</f>
        <v/>
      </c>
    </row>
    <row r="436">
      <c r="A436" s="18" t="n"/>
      <c r="B436" s="5" t="n"/>
      <c r="C436" s="16" t="n"/>
      <c r="D436" s="5" t="n"/>
      <c r="E436" s="5" t="n"/>
      <c r="F436" s="6">
        <f>IF(B436&amp;""="","",IFERROR(INDEX('العقود'!$B$6:$B$205,MATCH(B436,'العقود'!$A$6:$A$205,0)),"كود غير موجود"))</f>
        <v/>
      </c>
    </row>
    <row r="437">
      <c r="A437" s="18" t="n"/>
      <c r="B437" s="5" t="n"/>
      <c r="C437" s="16" t="n"/>
      <c r="D437" s="5" t="n"/>
      <c r="E437" s="5" t="n"/>
      <c r="F437" s="6">
        <f>IF(B437&amp;""="","",IFERROR(INDEX('العقود'!$B$6:$B$205,MATCH(B437,'العقود'!$A$6:$A$205,0)),"كود غير موجود"))</f>
        <v/>
      </c>
    </row>
    <row r="438">
      <c r="A438" s="18" t="n"/>
      <c r="B438" s="5" t="n"/>
      <c r="C438" s="16" t="n"/>
      <c r="D438" s="5" t="n"/>
      <c r="E438" s="5" t="n"/>
      <c r="F438" s="6">
        <f>IF(B438&amp;""="","",IFERROR(INDEX('العقود'!$B$6:$B$205,MATCH(B438,'العقود'!$A$6:$A$205,0)),"كود غير موجود"))</f>
        <v/>
      </c>
    </row>
    <row r="439">
      <c r="A439" s="18" t="n"/>
      <c r="B439" s="5" t="n"/>
      <c r="C439" s="16" t="n"/>
      <c r="D439" s="5" t="n"/>
      <c r="E439" s="5" t="n"/>
      <c r="F439" s="6">
        <f>IF(B439&amp;""="","",IFERROR(INDEX('العقود'!$B$6:$B$205,MATCH(B439,'العقود'!$A$6:$A$205,0)),"كود غير موجود"))</f>
        <v/>
      </c>
    </row>
    <row r="440">
      <c r="A440" s="18" t="n"/>
      <c r="B440" s="5" t="n"/>
      <c r="C440" s="16" t="n"/>
      <c r="D440" s="5" t="n"/>
      <c r="E440" s="5" t="n"/>
      <c r="F440" s="6">
        <f>IF(B440&amp;""="","",IFERROR(INDEX('العقود'!$B$6:$B$205,MATCH(B440,'العقود'!$A$6:$A$205,0)),"كود غير موجود"))</f>
        <v/>
      </c>
    </row>
    <row r="441">
      <c r="A441" s="18" t="n"/>
      <c r="B441" s="5" t="n"/>
      <c r="C441" s="16" t="n"/>
      <c r="D441" s="5" t="n"/>
      <c r="E441" s="5" t="n"/>
      <c r="F441" s="6">
        <f>IF(B441&amp;""="","",IFERROR(INDEX('العقود'!$B$6:$B$205,MATCH(B441,'العقود'!$A$6:$A$205,0)),"كود غير موجود"))</f>
        <v/>
      </c>
    </row>
    <row r="442">
      <c r="A442" s="18" t="n"/>
      <c r="B442" s="5" t="n"/>
      <c r="C442" s="16" t="n"/>
      <c r="D442" s="5" t="n"/>
      <c r="E442" s="5" t="n"/>
      <c r="F442" s="6">
        <f>IF(B442&amp;""="","",IFERROR(INDEX('العقود'!$B$6:$B$205,MATCH(B442,'العقود'!$A$6:$A$205,0)),"كود غير موجود"))</f>
        <v/>
      </c>
    </row>
    <row r="443">
      <c r="A443" s="18" t="n"/>
      <c r="B443" s="5" t="n"/>
      <c r="C443" s="16" t="n"/>
      <c r="D443" s="5" t="n"/>
      <c r="E443" s="5" t="n"/>
      <c r="F443" s="6">
        <f>IF(B443&amp;""="","",IFERROR(INDEX('العقود'!$B$6:$B$205,MATCH(B443,'العقود'!$A$6:$A$205,0)),"كود غير موجود"))</f>
        <v/>
      </c>
    </row>
    <row r="444">
      <c r="A444" s="18" t="n"/>
      <c r="B444" s="5" t="n"/>
      <c r="C444" s="16" t="n"/>
      <c r="D444" s="5" t="n"/>
      <c r="E444" s="5" t="n"/>
      <c r="F444" s="6">
        <f>IF(B444&amp;""="","",IFERROR(INDEX('العقود'!$B$6:$B$205,MATCH(B444,'العقود'!$A$6:$A$205,0)),"كود غير موجود"))</f>
        <v/>
      </c>
    </row>
    <row r="445">
      <c r="A445" s="18" t="n"/>
      <c r="B445" s="5" t="n"/>
      <c r="C445" s="16" t="n"/>
      <c r="D445" s="5" t="n"/>
      <c r="E445" s="5" t="n"/>
      <c r="F445" s="6">
        <f>IF(B445&amp;""="","",IFERROR(INDEX('العقود'!$B$6:$B$205,MATCH(B445,'العقود'!$A$6:$A$205,0)),"كود غير موجود"))</f>
        <v/>
      </c>
    </row>
    <row r="446">
      <c r="A446" s="18" t="n"/>
      <c r="B446" s="5" t="n"/>
      <c r="C446" s="16" t="n"/>
      <c r="D446" s="5" t="n"/>
      <c r="E446" s="5" t="n"/>
      <c r="F446" s="6">
        <f>IF(B446&amp;""="","",IFERROR(INDEX('العقود'!$B$6:$B$205,MATCH(B446,'العقود'!$A$6:$A$205,0)),"كود غير موجود"))</f>
        <v/>
      </c>
    </row>
    <row r="447">
      <c r="A447" s="18" t="n"/>
      <c r="B447" s="5" t="n"/>
      <c r="C447" s="16" t="n"/>
      <c r="D447" s="5" t="n"/>
      <c r="E447" s="5" t="n"/>
      <c r="F447" s="6">
        <f>IF(B447&amp;""="","",IFERROR(INDEX('العقود'!$B$6:$B$205,MATCH(B447,'العقود'!$A$6:$A$205,0)),"كود غير موجود"))</f>
        <v/>
      </c>
    </row>
    <row r="448">
      <c r="A448" s="18" t="n"/>
      <c r="B448" s="5" t="n"/>
      <c r="C448" s="16" t="n"/>
      <c r="D448" s="5" t="n"/>
      <c r="E448" s="5" t="n"/>
      <c r="F448" s="6">
        <f>IF(B448&amp;""="","",IFERROR(INDEX('العقود'!$B$6:$B$205,MATCH(B448,'العقود'!$A$6:$A$205,0)),"كود غير موجود"))</f>
        <v/>
      </c>
    </row>
    <row r="449">
      <c r="A449" s="18" t="n"/>
      <c r="B449" s="5" t="n"/>
      <c r="C449" s="16" t="n"/>
      <c r="D449" s="5" t="n"/>
      <c r="E449" s="5" t="n"/>
      <c r="F449" s="6">
        <f>IF(B449&amp;""="","",IFERROR(INDEX('العقود'!$B$6:$B$205,MATCH(B449,'العقود'!$A$6:$A$205,0)),"كود غير موجود"))</f>
        <v/>
      </c>
    </row>
    <row r="450">
      <c r="A450" s="18" t="n"/>
      <c r="B450" s="5" t="n"/>
      <c r="C450" s="16" t="n"/>
      <c r="D450" s="5" t="n"/>
      <c r="E450" s="5" t="n"/>
      <c r="F450" s="6">
        <f>IF(B450&amp;""="","",IFERROR(INDEX('العقود'!$B$6:$B$205,MATCH(B450,'العقود'!$A$6:$A$205,0)),"كود غير موجود"))</f>
        <v/>
      </c>
    </row>
    <row r="451">
      <c r="A451" s="18" t="n"/>
      <c r="B451" s="5" t="n"/>
      <c r="C451" s="16" t="n"/>
      <c r="D451" s="5" t="n"/>
      <c r="E451" s="5" t="n"/>
      <c r="F451" s="6">
        <f>IF(B451&amp;""="","",IFERROR(INDEX('العقود'!$B$6:$B$205,MATCH(B451,'العقود'!$A$6:$A$205,0)),"كود غير موجود"))</f>
        <v/>
      </c>
    </row>
    <row r="452">
      <c r="A452" s="18" t="n"/>
      <c r="B452" s="5" t="n"/>
      <c r="C452" s="16" t="n"/>
      <c r="D452" s="5" t="n"/>
      <c r="E452" s="5" t="n"/>
      <c r="F452" s="6">
        <f>IF(B452&amp;""="","",IFERROR(INDEX('العقود'!$B$6:$B$205,MATCH(B452,'العقود'!$A$6:$A$205,0)),"كود غير موجود"))</f>
        <v/>
      </c>
    </row>
    <row r="453">
      <c r="A453" s="18" t="n"/>
      <c r="B453" s="5" t="n"/>
      <c r="C453" s="16" t="n"/>
      <c r="D453" s="5" t="n"/>
      <c r="E453" s="5" t="n"/>
      <c r="F453" s="6">
        <f>IF(B453&amp;""="","",IFERROR(INDEX('العقود'!$B$6:$B$205,MATCH(B453,'العقود'!$A$6:$A$205,0)),"كود غير موجود"))</f>
        <v/>
      </c>
    </row>
    <row r="454">
      <c r="A454" s="18" t="n"/>
      <c r="B454" s="5" t="n"/>
      <c r="C454" s="16" t="n"/>
      <c r="D454" s="5" t="n"/>
      <c r="E454" s="5" t="n"/>
      <c r="F454" s="6">
        <f>IF(B454&amp;""="","",IFERROR(INDEX('العقود'!$B$6:$B$205,MATCH(B454,'العقود'!$A$6:$A$205,0)),"كود غير موجود"))</f>
        <v/>
      </c>
    </row>
    <row r="455">
      <c r="A455" s="18" t="n"/>
      <c r="B455" s="5" t="n"/>
      <c r="C455" s="16" t="n"/>
      <c r="D455" s="5" t="n"/>
      <c r="E455" s="5" t="n"/>
      <c r="F455" s="6">
        <f>IF(B455&amp;""="","",IFERROR(INDEX('العقود'!$B$6:$B$205,MATCH(B455,'العقود'!$A$6:$A$205,0)),"كود غير موجود"))</f>
        <v/>
      </c>
    </row>
    <row r="456">
      <c r="A456" s="18" t="n"/>
      <c r="B456" s="5" t="n"/>
      <c r="C456" s="16" t="n"/>
      <c r="D456" s="5" t="n"/>
      <c r="E456" s="5" t="n"/>
      <c r="F456" s="6">
        <f>IF(B456&amp;""="","",IFERROR(INDEX('العقود'!$B$6:$B$205,MATCH(B456,'العقود'!$A$6:$A$205,0)),"كود غير موجود"))</f>
        <v/>
      </c>
    </row>
    <row r="457">
      <c r="A457" s="18" t="n"/>
      <c r="B457" s="5" t="n"/>
      <c r="C457" s="16" t="n"/>
      <c r="D457" s="5" t="n"/>
      <c r="E457" s="5" t="n"/>
      <c r="F457" s="6">
        <f>IF(B457&amp;""="","",IFERROR(INDEX('العقود'!$B$6:$B$205,MATCH(B457,'العقود'!$A$6:$A$205,0)),"كود غير موجود"))</f>
        <v/>
      </c>
    </row>
    <row r="458">
      <c r="A458" s="18" t="n"/>
      <c r="B458" s="5" t="n"/>
      <c r="C458" s="16" t="n"/>
      <c r="D458" s="5" t="n"/>
      <c r="E458" s="5" t="n"/>
      <c r="F458" s="6">
        <f>IF(B458&amp;""="","",IFERROR(INDEX('العقود'!$B$6:$B$205,MATCH(B458,'العقود'!$A$6:$A$205,0)),"كود غير موجود"))</f>
        <v/>
      </c>
    </row>
    <row r="459">
      <c r="A459" s="18" t="n"/>
      <c r="B459" s="5" t="n"/>
      <c r="C459" s="16" t="n"/>
      <c r="D459" s="5" t="n"/>
      <c r="E459" s="5" t="n"/>
      <c r="F459" s="6">
        <f>IF(B459&amp;""="","",IFERROR(INDEX('العقود'!$B$6:$B$205,MATCH(B459,'العقود'!$A$6:$A$205,0)),"كود غير موجود"))</f>
        <v/>
      </c>
    </row>
    <row r="460">
      <c r="A460" s="18" t="n"/>
      <c r="B460" s="5" t="n"/>
      <c r="C460" s="16" t="n"/>
      <c r="D460" s="5" t="n"/>
      <c r="E460" s="5" t="n"/>
      <c r="F460" s="6">
        <f>IF(B460&amp;""="","",IFERROR(INDEX('العقود'!$B$6:$B$205,MATCH(B460,'العقود'!$A$6:$A$205,0)),"كود غير موجود"))</f>
        <v/>
      </c>
    </row>
    <row r="461">
      <c r="A461" s="18" t="n"/>
      <c r="B461" s="5" t="n"/>
      <c r="C461" s="16" t="n"/>
      <c r="D461" s="5" t="n"/>
      <c r="E461" s="5" t="n"/>
      <c r="F461" s="6">
        <f>IF(B461&amp;""="","",IFERROR(INDEX('العقود'!$B$6:$B$205,MATCH(B461,'العقود'!$A$6:$A$205,0)),"كود غير موجود"))</f>
        <v/>
      </c>
    </row>
    <row r="462">
      <c r="A462" s="18" t="n"/>
      <c r="B462" s="5" t="n"/>
      <c r="C462" s="16" t="n"/>
      <c r="D462" s="5" t="n"/>
      <c r="E462" s="5" t="n"/>
      <c r="F462" s="6">
        <f>IF(B462&amp;""="","",IFERROR(INDEX('العقود'!$B$6:$B$205,MATCH(B462,'العقود'!$A$6:$A$205,0)),"كود غير موجود"))</f>
        <v/>
      </c>
    </row>
    <row r="463">
      <c r="A463" s="18" t="n"/>
      <c r="B463" s="5" t="n"/>
      <c r="C463" s="16" t="n"/>
      <c r="D463" s="5" t="n"/>
      <c r="E463" s="5" t="n"/>
      <c r="F463" s="6">
        <f>IF(B463&amp;""="","",IFERROR(INDEX('العقود'!$B$6:$B$205,MATCH(B463,'العقود'!$A$6:$A$205,0)),"كود غير موجود"))</f>
        <v/>
      </c>
    </row>
    <row r="464">
      <c r="A464" s="18" t="n"/>
      <c r="B464" s="5" t="n"/>
      <c r="C464" s="16" t="n"/>
      <c r="D464" s="5" t="n"/>
      <c r="E464" s="5" t="n"/>
      <c r="F464" s="6">
        <f>IF(B464&amp;""="","",IFERROR(INDEX('العقود'!$B$6:$B$205,MATCH(B464,'العقود'!$A$6:$A$205,0)),"كود غير موجود"))</f>
        <v/>
      </c>
    </row>
    <row r="465">
      <c r="A465" s="18" t="n"/>
      <c r="B465" s="5" t="n"/>
      <c r="C465" s="16" t="n"/>
      <c r="D465" s="5" t="n"/>
      <c r="E465" s="5" t="n"/>
      <c r="F465" s="6">
        <f>IF(B465&amp;""="","",IFERROR(INDEX('العقود'!$B$6:$B$205,MATCH(B465,'العقود'!$A$6:$A$205,0)),"كود غير موجود"))</f>
        <v/>
      </c>
    </row>
    <row r="466">
      <c r="A466" s="18" t="n"/>
      <c r="B466" s="5" t="n"/>
      <c r="C466" s="16" t="n"/>
      <c r="D466" s="5" t="n"/>
      <c r="E466" s="5" t="n"/>
      <c r="F466" s="6">
        <f>IF(B466&amp;""="","",IFERROR(INDEX('العقود'!$B$6:$B$205,MATCH(B466,'العقود'!$A$6:$A$205,0)),"كود غير موجود"))</f>
        <v/>
      </c>
    </row>
    <row r="467">
      <c r="A467" s="18" t="n"/>
      <c r="B467" s="5" t="n"/>
      <c r="C467" s="16" t="n"/>
      <c r="D467" s="5" t="n"/>
      <c r="E467" s="5" t="n"/>
      <c r="F467" s="6">
        <f>IF(B467&amp;""="","",IFERROR(INDEX('العقود'!$B$6:$B$205,MATCH(B467,'العقود'!$A$6:$A$205,0)),"كود غير موجود"))</f>
        <v/>
      </c>
    </row>
    <row r="468">
      <c r="A468" s="18" t="n"/>
      <c r="B468" s="5" t="n"/>
      <c r="C468" s="16" t="n"/>
      <c r="D468" s="5" t="n"/>
      <c r="E468" s="5" t="n"/>
      <c r="F468" s="6">
        <f>IF(B468&amp;""="","",IFERROR(INDEX('العقود'!$B$6:$B$205,MATCH(B468,'العقود'!$A$6:$A$205,0)),"كود غير موجود"))</f>
        <v/>
      </c>
    </row>
    <row r="469">
      <c r="A469" s="18" t="n"/>
      <c r="B469" s="5" t="n"/>
      <c r="C469" s="16" t="n"/>
      <c r="D469" s="5" t="n"/>
      <c r="E469" s="5" t="n"/>
      <c r="F469" s="6">
        <f>IF(B469&amp;""="","",IFERROR(INDEX('العقود'!$B$6:$B$205,MATCH(B469,'العقود'!$A$6:$A$205,0)),"كود غير موجود"))</f>
        <v/>
      </c>
    </row>
    <row r="470">
      <c r="A470" s="18" t="n"/>
      <c r="B470" s="5" t="n"/>
      <c r="C470" s="16" t="n"/>
      <c r="D470" s="5" t="n"/>
      <c r="E470" s="5" t="n"/>
      <c r="F470" s="6">
        <f>IF(B470&amp;""="","",IFERROR(INDEX('العقود'!$B$6:$B$205,MATCH(B470,'العقود'!$A$6:$A$205,0)),"كود غير موجود"))</f>
        <v/>
      </c>
    </row>
    <row r="471">
      <c r="A471" s="18" t="n"/>
      <c r="B471" s="5" t="n"/>
      <c r="C471" s="16" t="n"/>
      <c r="D471" s="5" t="n"/>
      <c r="E471" s="5" t="n"/>
      <c r="F471" s="6">
        <f>IF(B471&amp;""="","",IFERROR(INDEX('العقود'!$B$6:$B$205,MATCH(B471,'العقود'!$A$6:$A$205,0)),"كود غير موجود"))</f>
        <v/>
      </c>
    </row>
    <row r="472">
      <c r="A472" s="18" t="n"/>
      <c r="B472" s="5" t="n"/>
      <c r="C472" s="16" t="n"/>
      <c r="D472" s="5" t="n"/>
      <c r="E472" s="5" t="n"/>
      <c r="F472" s="6">
        <f>IF(B472&amp;""="","",IFERROR(INDEX('العقود'!$B$6:$B$205,MATCH(B472,'العقود'!$A$6:$A$205,0)),"كود غير موجود"))</f>
        <v/>
      </c>
    </row>
    <row r="473">
      <c r="A473" s="18" t="n"/>
      <c r="B473" s="5" t="n"/>
      <c r="C473" s="16" t="n"/>
      <c r="D473" s="5" t="n"/>
      <c r="E473" s="5" t="n"/>
      <c r="F473" s="6">
        <f>IF(B473&amp;""="","",IFERROR(INDEX('العقود'!$B$6:$B$205,MATCH(B473,'العقود'!$A$6:$A$205,0)),"كود غير موجود"))</f>
        <v/>
      </c>
    </row>
    <row r="474">
      <c r="A474" s="18" t="n"/>
      <c r="B474" s="5" t="n"/>
      <c r="C474" s="16" t="n"/>
      <c r="D474" s="5" t="n"/>
      <c r="E474" s="5" t="n"/>
      <c r="F474" s="6">
        <f>IF(B474&amp;""="","",IFERROR(INDEX('العقود'!$B$6:$B$205,MATCH(B474,'العقود'!$A$6:$A$205,0)),"كود غير موجود"))</f>
        <v/>
      </c>
    </row>
    <row r="475">
      <c r="A475" s="18" t="n"/>
      <c r="B475" s="5" t="n"/>
      <c r="C475" s="16" t="n"/>
      <c r="D475" s="5" t="n"/>
      <c r="E475" s="5" t="n"/>
      <c r="F475" s="6">
        <f>IF(B475&amp;""="","",IFERROR(INDEX('العقود'!$B$6:$B$205,MATCH(B475,'العقود'!$A$6:$A$205,0)),"كود غير موجود"))</f>
        <v/>
      </c>
    </row>
    <row r="476">
      <c r="A476" s="18" t="n"/>
      <c r="B476" s="5" t="n"/>
      <c r="C476" s="16" t="n"/>
      <c r="D476" s="5" t="n"/>
      <c r="E476" s="5" t="n"/>
      <c r="F476" s="6">
        <f>IF(B476&amp;""="","",IFERROR(INDEX('العقود'!$B$6:$B$205,MATCH(B476,'العقود'!$A$6:$A$205,0)),"كود غير موجود"))</f>
        <v/>
      </c>
    </row>
    <row r="477">
      <c r="A477" s="18" t="n"/>
      <c r="B477" s="5" t="n"/>
      <c r="C477" s="16" t="n"/>
      <c r="D477" s="5" t="n"/>
      <c r="E477" s="5" t="n"/>
      <c r="F477" s="6">
        <f>IF(B477&amp;""="","",IFERROR(INDEX('العقود'!$B$6:$B$205,MATCH(B477,'العقود'!$A$6:$A$205,0)),"كود غير موجود"))</f>
        <v/>
      </c>
    </row>
    <row r="478">
      <c r="A478" s="18" t="n"/>
      <c r="B478" s="5" t="n"/>
      <c r="C478" s="16" t="n"/>
      <c r="D478" s="5" t="n"/>
      <c r="E478" s="5" t="n"/>
      <c r="F478" s="6">
        <f>IF(B478&amp;""="","",IFERROR(INDEX('العقود'!$B$6:$B$205,MATCH(B478,'العقود'!$A$6:$A$205,0)),"كود غير موجود"))</f>
        <v/>
      </c>
    </row>
    <row r="479">
      <c r="A479" s="18" t="n"/>
      <c r="B479" s="5" t="n"/>
      <c r="C479" s="16" t="n"/>
      <c r="D479" s="5" t="n"/>
      <c r="E479" s="5" t="n"/>
      <c r="F479" s="6">
        <f>IF(B479&amp;""="","",IFERROR(INDEX('العقود'!$B$6:$B$205,MATCH(B479,'العقود'!$A$6:$A$205,0)),"كود غير موجود"))</f>
        <v/>
      </c>
    </row>
    <row r="480">
      <c r="A480" s="18" t="n"/>
      <c r="B480" s="5" t="n"/>
      <c r="C480" s="16" t="n"/>
      <c r="D480" s="5" t="n"/>
      <c r="E480" s="5" t="n"/>
      <c r="F480" s="6">
        <f>IF(B480&amp;""="","",IFERROR(INDEX('العقود'!$B$6:$B$205,MATCH(B480,'العقود'!$A$6:$A$205,0)),"كود غير موجود"))</f>
        <v/>
      </c>
    </row>
    <row r="481">
      <c r="A481" s="18" t="n"/>
      <c r="B481" s="5" t="n"/>
      <c r="C481" s="16" t="n"/>
      <c r="D481" s="5" t="n"/>
      <c r="E481" s="5" t="n"/>
      <c r="F481" s="6">
        <f>IF(B481&amp;""="","",IFERROR(INDEX('العقود'!$B$6:$B$205,MATCH(B481,'العقود'!$A$6:$A$205,0)),"كود غير موجود"))</f>
        <v/>
      </c>
    </row>
    <row r="482">
      <c r="A482" s="18" t="n"/>
      <c r="B482" s="5" t="n"/>
      <c r="C482" s="16" t="n"/>
      <c r="D482" s="5" t="n"/>
      <c r="E482" s="5" t="n"/>
      <c r="F482" s="6">
        <f>IF(B482&amp;""="","",IFERROR(INDEX('العقود'!$B$6:$B$205,MATCH(B482,'العقود'!$A$6:$A$205,0)),"كود غير موجود"))</f>
        <v/>
      </c>
    </row>
    <row r="483">
      <c r="A483" s="18" t="n"/>
      <c r="B483" s="5" t="n"/>
      <c r="C483" s="16" t="n"/>
      <c r="D483" s="5" t="n"/>
      <c r="E483" s="5" t="n"/>
      <c r="F483" s="6">
        <f>IF(B483&amp;""="","",IFERROR(INDEX('العقود'!$B$6:$B$205,MATCH(B483,'العقود'!$A$6:$A$205,0)),"كود غير موجود"))</f>
        <v/>
      </c>
    </row>
    <row r="484">
      <c r="A484" s="18" t="n"/>
      <c r="B484" s="5" t="n"/>
      <c r="C484" s="16" t="n"/>
      <c r="D484" s="5" t="n"/>
      <c r="E484" s="5" t="n"/>
      <c r="F484" s="6">
        <f>IF(B484&amp;""="","",IFERROR(INDEX('العقود'!$B$6:$B$205,MATCH(B484,'العقود'!$A$6:$A$205,0)),"كود غير موجود"))</f>
        <v/>
      </c>
    </row>
    <row r="485">
      <c r="A485" s="18" t="n"/>
      <c r="B485" s="5" t="n"/>
      <c r="C485" s="16" t="n"/>
      <c r="D485" s="5" t="n"/>
      <c r="E485" s="5" t="n"/>
      <c r="F485" s="6">
        <f>IF(B485&amp;""="","",IFERROR(INDEX('العقود'!$B$6:$B$205,MATCH(B485,'العقود'!$A$6:$A$205,0)),"كود غير موجود"))</f>
        <v/>
      </c>
    </row>
    <row r="486">
      <c r="A486" s="18" t="n"/>
      <c r="B486" s="5" t="n"/>
      <c r="C486" s="16" t="n"/>
      <c r="D486" s="5" t="n"/>
      <c r="E486" s="5" t="n"/>
      <c r="F486" s="6">
        <f>IF(B486&amp;""="","",IFERROR(INDEX('العقود'!$B$6:$B$205,MATCH(B486,'العقود'!$A$6:$A$205,0)),"كود غير موجود"))</f>
        <v/>
      </c>
    </row>
    <row r="487">
      <c r="A487" s="18" t="n"/>
      <c r="B487" s="5" t="n"/>
      <c r="C487" s="16" t="n"/>
      <c r="D487" s="5" t="n"/>
      <c r="E487" s="5" t="n"/>
      <c r="F487" s="6">
        <f>IF(B487&amp;""="","",IFERROR(INDEX('العقود'!$B$6:$B$205,MATCH(B487,'العقود'!$A$6:$A$205,0)),"كود غير موجود"))</f>
        <v/>
      </c>
    </row>
    <row r="488">
      <c r="A488" s="18" t="n"/>
      <c r="B488" s="5" t="n"/>
      <c r="C488" s="16" t="n"/>
      <c r="D488" s="5" t="n"/>
      <c r="E488" s="5" t="n"/>
      <c r="F488" s="6">
        <f>IF(B488&amp;""="","",IFERROR(INDEX('العقود'!$B$6:$B$205,MATCH(B488,'العقود'!$A$6:$A$205,0)),"كود غير موجود"))</f>
        <v/>
      </c>
    </row>
    <row r="489">
      <c r="A489" s="18" t="n"/>
      <c r="B489" s="5" t="n"/>
      <c r="C489" s="16" t="n"/>
      <c r="D489" s="5" t="n"/>
      <c r="E489" s="5" t="n"/>
      <c r="F489" s="6">
        <f>IF(B489&amp;""="","",IFERROR(INDEX('العقود'!$B$6:$B$205,MATCH(B489,'العقود'!$A$6:$A$205,0)),"كود غير موجود"))</f>
        <v/>
      </c>
    </row>
    <row r="490">
      <c r="A490" s="18" t="n"/>
      <c r="B490" s="5" t="n"/>
      <c r="C490" s="16" t="n"/>
      <c r="D490" s="5" t="n"/>
      <c r="E490" s="5" t="n"/>
      <c r="F490" s="6">
        <f>IF(B490&amp;""="","",IFERROR(INDEX('العقود'!$B$6:$B$205,MATCH(B490,'العقود'!$A$6:$A$205,0)),"كود غير موجود"))</f>
        <v/>
      </c>
    </row>
    <row r="491">
      <c r="A491" s="18" t="n"/>
      <c r="B491" s="5" t="n"/>
      <c r="C491" s="16" t="n"/>
      <c r="D491" s="5" t="n"/>
      <c r="E491" s="5" t="n"/>
      <c r="F491" s="6">
        <f>IF(B491&amp;""="","",IFERROR(INDEX('العقود'!$B$6:$B$205,MATCH(B491,'العقود'!$A$6:$A$205,0)),"كود غير موجود"))</f>
        <v/>
      </c>
    </row>
    <row r="492">
      <c r="A492" s="18" t="n"/>
      <c r="B492" s="5" t="n"/>
      <c r="C492" s="16" t="n"/>
      <c r="D492" s="5" t="n"/>
      <c r="E492" s="5" t="n"/>
      <c r="F492" s="6">
        <f>IF(B492&amp;""="","",IFERROR(INDEX('العقود'!$B$6:$B$205,MATCH(B492,'العقود'!$A$6:$A$205,0)),"كود غير موجود"))</f>
        <v/>
      </c>
    </row>
    <row r="493">
      <c r="A493" s="18" t="n"/>
      <c r="B493" s="5" t="n"/>
      <c r="C493" s="16" t="n"/>
      <c r="D493" s="5" t="n"/>
      <c r="E493" s="5" t="n"/>
      <c r="F493" s="6">
        <f>IF(B493&amp;""="","",IFERROR(INDEX('العقود'!$B$6:$B$205,MATCH(B493,'العقود'!$A$6:$A$205,0)),"كود غير موجود"))</f>
        <v/>
      </c>
    </row>
    <row r="494">
      <c r="A494" s="18" t="n"/>
      <c r="B494" s="5" t="n"/>
      <c r="C494" s="16" t="n"/>
      <c r="D494" s="5" t="n"/>
      <c r="E494" s="5" t="n"/>
      <c r="F494" s="6">
        <f>IF(B494&amp;""="","",IFERROR(INDEX('العقود'!$B$6:$B$205,MATCH(B494,'العقود'!$A$6:$A$205,0)),"كود غير موجود"))</f>
        <v/>
      </c>
    </row>
    <row r="495">
      <c r="A495" s="18" t="n"/>
      <c r="B495" s="5" t="n"/>
      <c r="C495" s="16" t="n"/>
      <c r="D495" s="5" t="n"/>
      <c r="E495" s="5" t="n"/>
      <c r="F495" s="6">
        <f>IF(B495&amp;""="","",IFERROR(INDEX('العقود'!$B$6:$B$205,MATCH(B495,'العقود'!$A$6:$A$205,0)),"كود غير موجود"))</f>
        <v/>
      </c>
    </row>
    <row r="496">
      <c r="A496" s="18" t="n"/>
      <c r="B496" s="5" t="n"/>
      <c r="C496" s="16" t="n"/>
      <c r="D496" s="5" t="n"/>
      <c r="E496" s="5" t="n"/>
      <c r="F496" s="6">
        <f>IF(B496&amp;""="","",IFERROR(INDEX('العقود'!$B$6:$B$205,MATCH(B496,'العقود'!$A$6:$A$205,0)),"كود غير موجود"))</f>
        <v/>
      </c>
    </row>
    <row r="497">
      <c r="A497" s="18" t="n"/>
      <c r="B497" s="5" t="n"/>
      <c r="C497" s="16" t="n"/>
      <c r="D497" s="5" t="n"/>
      <c r="E497" s="5" t="n"/>
      <c r="F497" s="6">
        <f>IF(B497&amp;""="","",IFERROR(INDEX('العقود'!$B$6:$B$205,MATCH(B497,'العقود'!$A$6:$A$205,0)),"كود غير موجود"))</f>
        <v/>
      </c>
    </row>
    <row r="498">
      <c r="A498" s="18" t="n"/>
      <c r="B498" s="5" t="n"/>
      <c r="C498" s="16" t="n"/>
      <c r="D498" s="5" t="n"/>
      <c r="E498" s="5" t="n"/>
      <c r="F498" s="6">
        <f>IF(B498&amp;""="","",IFERROR(INDEX('العقود'!$B$6:$B$205,MATCH(B498,'العقود'!$A$6:$A$205,0)),"كود غير موجود"))</f>
        <v/>
      </c>
    </row>
    <row r="499">
      <c r="A499" s="18" t="n"/>
      <c r="B499" s="5" t="n"/>
      <c r="C499" s="16" t="n"/>
      <c r="D499" s="5" t="n"/>
      <c r="E499" s="5" t="n"/>
      <c r="F499" s="6">
        <f>IF(B499&amp;""="","",IFERROR(INDEX('العقود'!$B$6:$B$205,MATCH(B499,'العقود'!$A$6:$A$205,0)),"كود غير موجود"))</f>
        <v/>
      </c>
    </row>
    <row r="500">
      <c r="A500" s="18" t="n"/>
      <c r="B500" s="5" t="n"/>
      <c r="C500" s="16" t="n"/>
      <c r="D500" s="5" t="n"/>
      <c r="E500" s="5" t="n"/>
      <c r="F500" s="6">
        <f>IF(B500&amp;""="","",IFERROR(INDEX('العقود'!$B$6:$B$205,MATCH(B500,'العقود'!$A$6:$A$205,0)),"كود غير موجود"))</f>
        <v/>
      </c>
    </row>
    <row r="501">
      <c r="A501" s="18" t="n"/>
      <c r="B501" s="5" t="n"/>
      <c r="C501" s="16" t="n"/>
      <c r="D501" s="5" t="n"/>
      <c r="E501" s="5" t="n"/>
      <c r="F501" s="6">
        <f>IF(B501&amp;""="","",IFERROR(INDEX('العقود'!$B$6:$B$205,MATCH(B501,'العقود'!$A$6:$A$205,0)),"كود غير موجود"))</f>
        <v/>
      </c>
    </row>
    <row r="502">
      <c r="A502" s="18" t="n"/>
      <c r="B502" s="5" t="n"/>
      <c r="C502" s="16" t="n"/>
      <c r="D502" s="5" t="n"/>
      <c r="E502" s="5" t="n"/>
      <c r="F502" s="6">
        <f>IF(B502&amp;""="","",IFERROR(INDEX('العقود'!$B$6:$B$205,MATCH(B502,'العقود'!$A$6:$A$205,0)),"كود غير موجود"))</f>
        <v/>
      </c>
    </row>
    <row r="503">
      <c r="A503" s="18" t="n"/>
      <c r="B503" s="5" t="n"/>
      <c r="C503" s="16" t="n"/>
      <c r="D503" s="5" t="n"/>
      <c r="E503" s="5" t="n"/>
      <c r="F503" s="6">
        <f>IF(B503&amp;""="","",IFERROR(INDEX('العقود'!$B$6:$B$205,MATCH(B503,'العقود'!$A$6:$A$205,0)),"كود غير موجود"))</f>
        <v/>
      </c>
    </row>
    <row r="504">
      <c r="A504" s="18" t="n"/>
      <c r="B504" s="5" t="n"/>
      <c r="C504" s="16" t="n"/>
      <c r="D504" s="5" t="n"/>
      <c r="E504" s="5" t="n"/>
      <c r="F504" s="6">
        <f>IF(B504&amp;""="","",IFERROR(INDEX('العقود'!$B$6:$B$205,MATCH(B504,'العقود'!$A$6:$A$205,0)),"كود غير موجود"))</f>
        <v/>
      </c>
    </row>
    <row r="505">
      <c r="A505" s="18" t="n"/>
      <c r="B505" s="5" t="n"/>
      <c r="C505" s="16" t="n"/>
      <c r="D505" s="5" t="n"/>
      <c r="E505" s="5" t="n"/>
      <c r="F505" s="6">
        <f>IF(B505&amp;""="","",IFERROR(INDEX('العقود'!$B$6:$B$205,MATCH(B505,'العقود'!$A$6:$A$205,0)),"كود غير موجود"))</f>
        <v/>
      </c>
    </row>
    <row r="506">
      <c r="A506" s="18" t="n"/>
      <c r="B506" s="5" t="n"/>
      <c r="C506" s="16" t="n"/>
      <c r="D506" s="5" t="n"/>
      <c r="E506" s="5" t="n"/>
      <c r="F506" s="6">
        <f>IF(B506&amp;""="","",IFERROR(INDEX('العقود'!$B$6:$B$205,MATCH(B506,'العقود'!$A$6:$A$205,0)),"كود غير موجود"))</f>
        <v/>
      </c>
    </row>
    <row r="507">
      <c r="A507" s="18" t="n"/>
      <c r="B507" s="5" t="n"/>
      <c r="C507" s="16" t="n"/>
      <c r="D507" s="5" t="n"/>
      <c r="E507" s="5" t="n"/>
      <c r="F507" s="6">
        <f>IF(B507&amp;""="","",IFERROR(INDEX('العقود'!$B$6:$B$205,MATCH(B507,'العقود'!$A$6:$A$205,0)),"كود غير موجود"))</f>
        <v/>
      </c>
    </row>
    <row r="508">
      <c r="A508" s="18" t="n"/>
      <c r="B508" s="5" t="n"/>
      <c r="C508" s="16" t="n"/>
      <c r="D508" s="5" t="n"/>
      <c r="E508" s="5" t="n"/>
      <c r="F508" s="6">
        <f>IF(B508&amp;""="","",IFERROR(INDEX('العقود'!$B$6:$B$205,MATCH(B508,'العقود'!$A$6:$A$205,0)),"كود غير موجود"))</f>
        <v/>
      </c>
    </row>
    <row r="509">
      <c r="A509" s="18" t="n"/>
      <c r="B509" s="5" t="n"/>
      <c r="C509" s="16" t="n"/>
      <c r="D509" s="5" t="n"/>
      <c r="E509" s="5" t="n"/>
      <c r="F509" s="6">
        <f>IF(B509&amp;""="","",IFERROR(INDEX('العقود'!$B$6:$B$205,MATCH(B509,'العقود'!$A$6:$A$205,0)),"كود غير موجود"))</f>
        <v/>
      </c>
    </row>
    <row r="510">
      <c r="A510" s="18" t="n"/>
      <c r="B510" s="5" t="n"/>
      <c r="C510" s="16" t="n"/>
      <c r="D510" s="5" t="n"/>
      <c r="E510" s="5" t="n"/>
      <c r="F510" s="6">
        <f>IF(B510&amp;""="","",IFERROR(INDEX('العقود'!$B$6:$B$205,MATCH(B510,'العقود'!$A$6:$A$205,0)),"كود غير موجود"))</f>
        <v/>
      </c>
    </row>
    <row r="511">
      <c r="A511" s="18" t="n"/>
      <c r="B511" s="5" t="n"/>
      <c r="C511" s="16" t="n"/>
      <c r="D511" s="5" t="n"/>
      <c r="E511" s="5" t="n"/>
      <c r="F511" s="6">
        <f>IF(B511&amp;""="","",IFERROR(INDEX('العقود'!$B$6:$B$205,MATCH(B511,'العقود'!$A$6:$A$205,0)),"كود غير موجود"))</f>
        <v/>
      </c>
    </row>
    <row r="512">
      <c r="A512" s="18" t="n"/>
      <c r="B512" s="5" t="n"/>
      <c r="C512" s="16" t="n"/>
      <c r="D512" s="5" t="n"/>
      <c r="E512" s="5" t="n"/>
      <c r="F512" s="6">
        <f>IF(B512&amp;""="","",IFERROR(INDEX('العقود'!$B$6:$B$205,MATCH(B512,'العقود'!$A$6:$A$205,0)),"كود غير موجود"))</f>
        <v/>
      </c>
    </row>
    <row r="513">
      <c r="A513" s="18" t="n"/>
      <c r="B513" s="5" t="n"/>
      <c r="C513" s="16" t="n"/>
      <c r="D513" s="5" t="n"/>
      <c r="E513" s="5" t="n"/>
      <c r="F513" s="6">
        <f>IF(B513&amp;""="","",IFERROR(INDEX('العقود'!$B$6:$B$205,MATCH(B513,'العقود'!$A$6:$A$205,0)),"كود غير موجود"))</f>
        <v/>
      </c>
    </row>
    <row r="514">
      <c r="A514" s="18" t="n"/>
      <c r="B514" s="5" t="n"/>
      <c r="C514" s="16" t="n"/>
      <c r="D514" s="5" t="n"/>
      <c r="E514" s="5" t="n"/>
      <c r="F514" s="6">
        <f>IF(B514&amp;""="","",IFERROR(INDEX('العقود'!$B$6:$B$205,MATCH(B514,'العقود'!$A$6:$A$205,0)),"كود غير موجود"))</f>
        <v/>
      </c>
    </row>
    <row r="515">
      <c r="A515" s="18" t="n"/>
      <c r="B515" s="5" t="n"/>
      <c r="C515" s="16" t="n"/>
      <c r="D515" s="5" t="n"/>
      <c r="E515" s="5" t="n"/>
      <c r="F515" s="6">
        <f>IF(B515&amp;""="","",IFERROR(INDEX('العقود'!$B$6:$B$205,MATCH(B515,'العقود'!$A$6:$A$205,0)),"كود غير موجود"))</f>
        <v/>
      </c>
    </row>
    <row r="516">
      <c r="A516" s="18" t="n"/>
      <c r="B516" s="5" t="n"/>
      <c r="C516" s="16" t="n"/>
      <c r="D516" s="5" t="n"/>
      <c r="E516" s="5" t="n"/>
      <c r="F516" s="6">
        <f>IF(B516&amp;""="","",IFERROR(INDEX('العقود'!$B$6:$B$205,MATCH(B516,'العقود'!$A$6:$A$205,0)),"كود غير موجود"))</f>
        <v/>
      </c>
    </row>
    <row r="517">
      <c r="A517" s="18" t="n"/>
      <c r="B517" s="5" t="n"/>
      <c r="C517" s="16" t="n"/>
      <c r="D517" s="5" t="n"/>
      <c r="E517" s="5" t="n"/>
      <c r="F517" s="6">
        <f>IF(B517&amp;""="","",IFERROR(INDEX('العقود'!$B$6:$B$205,MATCH(B517,'العقود'!$A$6:$A$205,0)),"كود غير موجود"))</f>
        <v/>
      </c>
    </row>
    <row r="518">
      <c r="A518" s="18" t="n"/>
      <c r="B518" s="5" t="n"/>
      <c r="C518" s="16" t="n"/>
      <c r="D518" s="5" t="n"/>
      <c r="E518" s="5" t="n"/>
      <c r="F518" s="6">
        <f>IF(B518&amp;""="","",IFERROR(INDEX('العقود'!$B$6:$B$205,MATCH(B518,'العقود'!$A$6:$A$205,0)),"كود غير موجود"))</f>
        <v/>
      </c>
    </row>
    <row r="519">
      <c r="A519" s="18" t="n"/>
      <c r="B519" s="5" t="n"/>
      <c r="C519" s="16" t="n"/>
      <c r="D519" s="5" t="n"/>
      <c r="E519" s="5" t="n"/>
      <c r="F519" s="6">
        <f>IF(B519&amp;""="","",IFERROR(INDEX('العقود'!$B$6:$B$205,MATCH(B519,'العقود'!$A$6:$A$205,0)),"كود غير موجود"))</f>
        <v/>
      </c>
    </row>
    <row r="520">
      <c r="A520" s="18" t="n"/>
      <c r="B520" s="5" t="n"/>
      <c r="C520" s="16" t="n"/>
      <c r="D520" s="5" t="n"/>
      <c r="E520" s="5" t="n"/>
      <c r="F520" s="6">
        <f>IF(B520&amp;""="","",IFERROR(INDEX('العقود'!$B$6:$B$205,MATCH(B520,'العقود'!$A$6:$A$205,0)),"كود غير موجود"))</f>
        <v/>
      </c>
    </row>
    <row r="521">
      <c r="A521" s="18" t="n"/>
      <c r="B521" s="5" t="n"/>
      <c r="C521" s="16" t="n"/>
      <c r="D521" s="5" t="n"/>
      <c r="E521" s="5" t="n"/>
      <c r="F521" s="6">
        <f>IF(B521&amp;""="","",IFERROR(INDEX('العقود'!$B$6:$B$205,MATCH(B521,'العقود'!$A$6:$A$205,0)),"كود غير موجود"))</f>
        <v/>
      </c>
    </row>
    <row r="522">
      <c r="A522" s="18" t="n"/>
      <c r="B522" s="5" t="n"/>
      <c r="C522" s="16" t="n"/>
      <c r="D522" s="5" t="n"/>
      <c r="E522" s="5" t="n"/>
      <c r="F522" s="6">
        <f>IF(B522&amp;""="","",IFERROR(INDEX('العقود'!$B$6:$B$205,MATCH(B522,'العقود'!$A$6:$A$205,0)),"كود غير موجود"))</f>
        <v/>
      </c>
    </row>
    <row r="523">
      <c r="A523" s="18" t="n"/>
      <c r="B523" s="5" t="n"/>
      <c r="C523" s="16" t="n"/>
      <c r="D523" s="5" t="n"/>
      <c r="E523" s="5" t="n"/>
      <c r="F523" s="6">
        <f>IF(B523&amp;""="","",IFERROR(INDEX('العقود'!$B$6:$B$205,MATCH(B523,'العقود'!$A$6:$A$205,0)),"كود غير موجود"))</f>
        <v/>
      </c>
    </row>
    <row r="524">
      <c r="A524" s="18" t="n"/>
      <c r="B524" s="5" t="n"/>
      <c r="C524" s="16" t="n"/>
      <c r="D524" s="5" t="n"/>
      <c r="E524" s="5" t="n"/>
      <c r="F524" s="6">
        <f>IF(B524&amp;""="","",IFERROR(INDEX('العقود'!$B$6:$B$205,MATCH(B524,'العقود'!$A$6:$A$205,0)),"كود غير موجود"))</f>
        <v/>
      </c>
    </row>
    <row r="525">
      <c r="A525" s="18" t="n"/>
      <c r="B525" s="5" t="n"/>
      <c r="C525" s="16" t="n"/>
      <c r="D525" s="5" t="n"/>
      <c r="E525" s="5" t="n"/>
      <c r="F525" s="6">
        <f>IF(B525&amp;""="","",IFERROR(INDEX('العقود'!$B$6:$B$205,MATCH(B525,'العقود'!$A$6:$A$205,0)),"كود غير موجود"))</f>
        <v/>
      </c>
    </row>
    <row r="526">
      <c r="A526" s="18" t="n"/>
      <c r="B526" s="5" t="n"/>
      <c r="C526" s="16" t="n"/>
      <c r="D526" s="5" t="n"/>
      <c r="E526" s="5" t="n"/>
      <c r="F526" s="6">
        <f>IF(B526&amp;""="","",IFERROR(INDEX('العقود'!$B$6:$B$205,MATCH(B526,'العقود'!$A$6:$A$205,0)),"كود غير موجود"))</f>
        <v/>
      </c>
    </row>
    <row r="527">
      <c r="A527" s="18" t="n"/>
      <c r="B527" s="5" t="n"/>
      <c r="C527" s="16" t="n"/>
      <c r="D527" s="5" t="n"/>
      <c r="E527" s="5" t="n"/>
      <c r="F527" s="6">
        <f>IF(B527&amp;""="","",IFERROR(INDEX('العقود'!$B$6:$B$205,MATCH(B527,'العقود'!$A$6:$A$205,0)),"كود غير موجود"))</f>
        <v/>
      </c>
    </row>
    <row r="528">
      <c r="A528" s="18" t="n"/>
      <c r="B528" s="5" t="n"/>
      <c r="C528" s="16" t="n"/>
      <c r="D528" s="5" t="n"/>
      <c r="E528" s="5" t="n"/>
      <c r="F528" s="6">
        <f>IF(B528&amp;""="","",IFERROR(INDEX('العقود'!$B$6:$B$205,MATCH(B528,'العقود'!$A$6:$A$205,0)),"كود غير موجود"))</f>
        <v/>
      </c>
    </row>
    <row r="529">
      <c r="A529" s="18" t="n"/>
      <c r="B529" s="5" t="n"/>
      <c r="C529" s="16" t="n"/>
      <c r="D529" s="5" t="n"/>
      <c r="E529" s="5" t="n"/>
      <c r="F529" s="6">
        <f>IF(B529&amp;""="","",IFERROR(INDEX('العقود'!$B$6:$B$205,MATCH(B529,'العقود'!$A$6:$A$205,0)),"كود غير موجود"))</f>
        <v/>
      </c>
    </row>
    <row r="530">
      <c r="A530" s="18" t="n"/>
      <c r="B530" s="5" t="n"/>
      <c r="C530" s="16" t="n"/>
      <c r="D530" s="5" t="n"/>
      <c r="E530" s="5" t="n"/>
      <c r="F530" s="6">
        <f>IF(B530&amp;""="","",IFERROR(INDEX('العقود'!$B$6:$B$205,MATCH(B530,'العقود'!$A$6:$A$205,0)),"كود غير موجود"))</f>
        <v/>
      </c>
    </row>
    <row r="531">
      <c r="A531" s="18" t="n"/>
      <c r="B531" s="5" t="n"/>
      <c r="C531" s="16" t="n"/>
      <c r="D531" s="5" t="n"/>
      <c r="E531" s="5" t="n"/>
      <c r="F531" s="6">
        <f>IF(B531&amp;""="","",IFERROR(INDEX('العقود'!$B$6:$B$205,MATCH(B531,'العقود'!$A$6:$A$205,0)),"كود غير موجود"))</f>
        <v/>
      </c>
    </row>
    <row r="532">
      <c r="A532" s="18" t="n"/>
      <c r="B532" s="5" t="n"/>
      <c r="C532" s="16" t="n"/>
      <c r="D532" s="5" t="n"/>
      <c r="E532" s="5" t="n"/>
      <c r="F532" s="6">
        <f>IF(B532&amp;""="","",IFERROR(INDEX('العقود'!$B$6:$B$205,MATCH(B532,'العقود'!$A$6:$A$205,0)),"كود غير موجود"))</f>
        <v/>
      </c>
    </row>
    <row r="533">
      <c r="A533" s="18" t="n"/>
      <c r="B533" s="5" t="n"/>
      <c r="C533" s="16" t="n"/>
      <c r="D533" s="5" t="n"/>
      <c r="E533" s="5" t="n"/>
      <c r="F533" s="6">
        <f>IF(B533&amp;""="","",IFERROR(INDEX('العقود'!$B$6:$B$205,MATCH(B533,'العقود'!$A$6:$A$205,0)),"كود غير موجود"))</f>
        <v/>
      </c>
    </row>
    <row r="534">
      <c r="A534" s="18" t="n"/>
      <c r="B534" s="5" t="n"/>
      <c r="C534" s="16" t="n"/>
      <c r="D534" s="5" t="n"/>
      <c r="E534" s="5" t="n"/>
      <c r="F534" s="6">
        <f>IF(B534&amp;""="","",IFERROR(INDEX('العقود'!$B$6:$B$205,MATCH(B534,'العقود'!$A$6:$A$205,0)),"كود غير موجود"))</f>
        <v/>
      </c>
    </row>
    <row r="535">
      <c r="A535" s="18" t="n"/>
      <c r="B535" s="5" t="n"/>
      <c r="C535" s="16" t="n"/>
      <c r="D535" s="5" t="n"/>
      <c r="E535" s="5" t="n"/>
      <c r="F535" s="6">
        <f>IF(B535&amp;""="","",IFERROR(INDEX('العقود'!$B$6:$B$205,MATCH(B535,'العقود'!$A$6:$A$205,0)),"كود غير موجود"))</f>
        <v/>
      </c>
    </row>
    <row r="536">
      <c r="A536" s="18" t="n"/>
      <c r="B536" s="5" t="n"/>
      <c r="C536" s="16" t="n"/>
      <c r="D536" s="5" t="n"/>
      <c r="E536" s="5" t="n"/>
      <c r="F536" s="6">
        <f>IF(B536&amp;""="","",IFERROR(INDEX('العقود'!$B$6:$B$205,MATCH(B536,'العقود'!$A$6:$A$205,0)),"كود غير موجود"))</f>
        <v/>
      </c>
    </row>
    <row r="537">
      <c r="A537" s="18" t="n"/>
      <c r="B537" s="5" t="n"/>
      <c r="C537" s="16" t="n"/>
      <c r="D537" s="5" t="n"/>
      <c r="E537" s="5" t="n"/>
      <c r="F537" s="6">
        <f>IF(B537&amp;""="","",IFERROR(INDEX('العقود'!$B$6:$B$205,MATCH(B537,'العقود'!$A$6:$A$205,0)),"كود غير موجود"))</f>
        <v/>
      </c>
    </row>
    <row r="538">
      <c r="A538" s="18" t="n"/>
      <c r="B538" s="5" t="n"/>
      <c r="C538" s="16" t="n"/>
      <c r="D538" s="5" t="n"/>
      <c r="E538" s="5" t="n"/>
      <c r="F538" s="6">
        <f>IF(B538&amp;""="","",IFERROR(INDEX('العقود'!$B$6:$B$205,MATCH(B538,'العقود'!$A$6:$A$205,0)),"كود غير موجود"))</f>
        <v/>
      </c>
    </row>
    <row r="539">
      <c r="A539" s="18" t="n"/>
      <c r="B539" s="5" t="n"/>
      <c r="C539" s="16" t="n"/>
      <c r="D539" s="5" t="n"/>
      <c r="E539" s="5" t="n"/>
      <c r="F539" s="6">
        <f>IF(B539&amp;""="","",IFERROR(INDEX('العقود'!$B$6:$B$205,MATCH(B539,'العقود'!$A$6:$A$205,0)),"كود غير موجود"))</f>
        <v/>
      </c>
    </row>
    <row r="540">
      <c r="A540" s="18" t="n"/>
      <c r="B540" s="5" t="n"/>
      <c r="C540" s="16" t="n"/>
      <c r="D540" s="5" t="n"/>
      <c r="E540" s="5" t="n"/>
      <c r="F540" s="6">
        <f>IF(B540&amp;""="","",IFERROR(INDEX('العقود'!$B$6:$B$205,MATCH(B540,'العقود'!$A$6:$A$205,0)),"كود غير موجود"))</f>
        <v/>
      </c>
    </row>
    <row r="541">
      <c r="A541" s="18" t="n"/>
      <c r="B541" s="5" t="n"/>
      <c r="C541" s="16" t="n"/>
      <c r="D541" s="5" t="n"/>
      <c r="E541" s="5" t="n"/>
      <c r="F541" s="6">
        <f>IF(B541&amp;""="","",IFERROR(INDEX('العقود'!$B$6:$B$205,MATCH(B541,'العقود'!$A$6:$A$205,0)),"كود غير موجود"))</f>
        <v/>
      </c>
    </row>
    <row r="542">
      <c r="A542" s="18" t="n"/>
      <c r="B542" s="5" t="n"/>
      <c r="C542" s="16" t="n"/>
      <c r="D542" s="5" t="n"/>
      <c r="E542" s="5" t="n"/>
      <c r="F542" s="6">
        <f>IF(B542&amp;""="","",IFERROR(INDEX('العقود'!$B$6:$B$205,MATCH(B542,'العقود'!$A$6:$A$205,0)),"كود غير موجود"))</f>
        <v/>
      </c>
    </row>
    <row r="543">
      <c r="A543" s="18" t="n"/>
      <c r="B543" s="5" t="n"/>
      <c r="C543" s="16" t="n"/>
      <c r="D543" s="5" t="n"/>
      <c r="E543" s="5" t="n"/>
      <c r="F543" s="6">
        <f>IF(B543&amp;""="","",IFERROR(INDEX('العقود'!$B$6:$B$205,MATCH(B543,'العقود'!$A$6:$A$205,0)),"كود غير موجود"))</f>
        <v/>
      </c>
    </row>
    <row r="544">
      <c r="A544" s="18" t="n"/>
      <c r="B544" s="5" t="n"/>
      <c r="C544" s="16" t="n"/>
      <c r="D544" s="5" t="n"/>
      <c r="E544" s="5" t="n"/>
      <c r="F544" s="6">
        <f>IF(B544&amp;""="","",IFERROR(INDEX('العقود'!$B$6:$B$205,MATCH(B544,'العقود'!$A$6:$A$205,0)),"كود غير موجود"))</f>
        <v/>
      </c>
    </row>
    <row r="545">
      <c r="A545" s="18" t="n"/>
      <c r="B545" s="5" t="n"/>
      <c r="C545" s="16" t="n"/>
      <c r="D545" s="5" t="n"/>
      <c r="E545" s="5" t="n"/>
      <c r="F545" s="6">
        <f>IF(B545&amp;""="","",IFERROR(INDEX('العقود'!$B$6:$B$205,MATCH(B545,'العقود'!$A$6:$A$205,0)),"كود غير موجود"))</f>
        <v/>
      </c>
    </row>
    <row r="546">
      <c r="A546" s="18" t="n"/>
      <c r="B546" s="5" t="n"/>
      <c r="C546" s="16" t="n"/>
      <c r="D546" s="5" t="n"/>
      <c r="E546" s="5" t="n"/>
      <c r="F546" s="6">
        <f>IF(B546&amp;""="","",IFERROR(INDEX('العقود'!$B$6:$B$205,MATCH(B546,'العقود'!$A$6:$A$205,0)),"كود غير موجود"))</f>
        <v/>
      </c>
    </row>
    <row r="547">
      <c r="A547" s="18" t="n"/>
      <c r="B547" s="5" t="n"/>
      <c r="C547" s="16" t="n"/>
      <c r="D547" s="5" t="n"/>
      <c r="E547" s="5" t="n"/>
      <c r="F547" s="6">
        <f>IF(B547&amp;""="","",IFERROR(INDEX('العقود'!$B$6:$B$205,MATCH(B547,'العقود'!$A$6:$A$205,0)),"كود غير موجود"))</f>
        <v/>
      </c>
    </row>
    <row r="548">
      <c r="A548" s="18" t="n"/>
      <c r="B548" s="5" t="n"/>
      <c r="C548" s="16" t="n"/>
      <c r="D548" s="5" t="n"/>
      <c r="E548" s="5" t="n"/>
      <c r="F548" s="6">
        <f>IF(B548&amp;""="","",IFERROR(INDEX('العقود'!$B$6:$B$205,MATCH(B548,'العقود'!$A$6:$A$205,0)),"كود غير موجود"))</f>
        <v/>
      </c>
    </row>
    <row r="549">
      <c r="A549" s="18" t="n"/>
      <c r="B549" s="5" t="n"/>
      <c r="C549" s="16" t="n"/>
      <c r="D549" s="5" t="n"/>
      <c r="E549" s="5" t="n"/>
      <c r="F549" s="6">
        <f>IF(B549&amp;""="","",IFERROR(INDEX('العقود'!$B$6:$B$205,MATCH(B549,'العقود'!$A$6:$A$205,0)),"كود غير موجود"))</f>
        <v/>
      </c>
    </row>
    <row r="550">
      <c r="A550" s="18" t="n"/>
      <c r="B550" s="5" t="n"/>
      <c r="C550" s="16" t="n"/>
      <c r="D550" s="5" t="n"/>
      <c r="E550" s="5" t="n"/>
      <c r="F550" s="6">
        <f>IF(B550&amp;""="","",IFERROR(INDEX('العقود'!$B$6:$B$205,MATCH(B550,'العقود'!$A$6:$A$205,0)),"كود غير موجود"))</f>
        <v/>
      </c>
    </row>
    <row r="551">
      <c r="A551" s="18" t="n"/>
      <c r="B551" s="5" t="n"/>
      <c r="C551" s="16" t="n"/>
      <c r="D551" s="5" t="n"/>
      <c r="E551" s="5" t="n"/>
      <c r="F551" s="6">
        <f>IF(B551&amp;""="","",IFERROR(INDEX('العقود'!$B$6:$B$205,MATCH(B551,'العقود'!$A$6:$A$205,0)),"كود غير موجود"))</f>
        <v/>
      </c>
    </row>
    <row r="552">
      <c r="A552" s="18" t="n"/>
      <c r="B552" s="5" t="n"/>
      <c r="C552" s="16" t="n"/>
      <c r="D552" s="5" t="n"/>
      <c r="E552" s="5" t="n"/>
      <c r="F552" s="6">
        <f>IF(B552&amp;""="","",IFERROR(INDEX('العقود'!$B$6:$B$205,MATCH(B552,'العقود'!$A$6:$A$205,0)),"كود غير موجود"))</f>
        <v/>
      </c>
    </row>
    <row r="553">
      <c r="A553" s="18" t="n"/>
      <c r="B553" s="5" t="n"/>
      <c r="C553" s="16" t="n"/>
      <c r="D553" s="5" t="n"/>
      <c r="E553" s="5" t="n"/>
      <c r="F553" s="6">
        <f>IF(B553&amp;""="","",IFERROR(INDEX('العقود'!$B$6:$B$205,MATCH(B553,'العقود'!$A$6:$A$205,0)),"كود غير موجود"))</f>
        <v/>
      </c>
    </row>
    <row r="554">
      <c r="A554" s="18" t="n"/>
      <c r="B554" s="5" t="n"/>
      <c r="C554" s="16" t="n"/>
      <c r="D554" s="5" t="n"/>
      <c r="E554" s="5" t="n"/>
      <c r="F554" s="6">
        <f>IF(B554&amp;""="","",IFERROR(INDEX('العقود'!$B$6:$B$205,MATCH(B554,'العقود'!$A$6:$A$205,0)),"كود غير موجود"))</f>
        <v/>
      </c>
    </row>
    <row r="555">
      <c r="A555" s="18" t="n"/>
      <c r="B555" s="5" t="n"/>
      <c r="C555" s="16" t="n"/>
      <c r="D555" s="5" t="n"/>
      <c r="E555" s="5" t="n"/>
      <c r="F555" s="6">
        <f>IF(B555&amp;""="","",IFERROR(INDEX('العقود'!$B$6:$B$205,MATCH(B555,'العقود'!$A$6:$A$205,0)),"كود غير موجود"))</f>
        <v/>
      </c>
    </row>
    <row r="556">
      <c r="A556" s="18" t="n"/>
      <c r="B556" s="5" t="n"/>
      <c r="C556" s="16" t="n"/>
      <c r="D556" s="5" t="n"/>
      <c r="E556" s="5" t="n"/>
      <c r="F556" s="6">
        <f>IF(B556&amp;""="","",IFERROR(INDEX('العقود'!$B$6:$B$205,MATCH(B556,'العقود'!$A$6:$A$205,0)),"كود غير موجود"))</f>
        <v/>
      </c>
    </row>
    <row r="557">
      <c r="A557" s="18" t="n"/>
      <c r="B557" s="5" t="n"/>
      <c r="C557" s="16" t="n"/>
      <c r="D557" s="5" t="n"/>
      <c r="E557" s="5" t="n"/>
      <c r="F557" s="6">
        <f>IF(B557&amp;""="","",IFERROR(INDEX('العقود'!$B$6:$B$205,MATCH(B557,'العقود'!$A$6:$A$205,0)),"كود غير موجود"))</f>
        <v/>
      </c>
    </row>
    <row r="558">
      <c r="A558" s="18" t="n"/>
      <c r="B558" s="5" t="n"/>
      <c r="C558" s="16" t="n"/>
      <c r="D558" s="5" t="n"/>
      <c r="E558" s="5" t="n"/>
      <c r="F558" s="6">
        <f>IF(B558&amp;""="","",IFERROR(INDEX('العقود'!$B$6:$B$205,MATCH(B558,'العقود'!$A$6:$A$205,0)),"كود غير موجود"))</f>
        <v/>
      </c>
    </row>
    <row r="559">
      <c r="A559" s="18" t="n"/>
      <c r="B559" s="5" t="n"/>
      <c r="C559" s="16" t="n"/>
      <c r="D559" s="5" t="n"/>
      <c r="E559" s="5" t="n"/>
      <c r="F559" s="6">
        <f>IF(B559&amp;""="","",IFERROR(INDEX('العقود'!$B$6:$B$205,MATCH(B559,'العقود'!$A$6:$A$205,0)),"كود غير موجود"))</f>
        <v/>
      </c>
    </row>
    <row r="560">
      <c r="A560" s="18" t="n"/>
      <c r="B560" s="5" t="n"/>
      <c r="C560" s="16" t="n"/>
      <c r="D560" s="5" t="n"/>
      <c r="E560" s="5" t="n"/>
      <c r="F560" s="6">
        <f>IF(B560&amp;""="","",IFERROR(INDEX('العقود'!$B$6:$B$205,MATCH(B560,'العقود'!$A$6:$A$205,0)),"كود غير موجود"))</f>
        <v/>
      </c>
    </row>
    <row r="561">
      <c r="A561" s="18" t="n"/>
      <c r="B561" s="5" t="n"/>
      <c r="C561" s="16" t="n"/>
      <c r="D561" s="5" t="n"/>
      <c r="E561" s="5" t="n"/>
      <c r="F561" s="6">
        <f>IF(B561&amp;""="","",IFERROR(INDEX('العقود'!$B$6:$B$205,MATCH(B561,'العقود'!$A$6:$A$205,0)),"كود غير موجود"))</f>
        <v/>
      </c>
    </row>
    <row r="562">
      <c r="A562" s="18" t="n"/>
      <c r="B562" s="5" t="n"/>
      <c r="C562" s="16" t="n"/>
      <c r="D562" s="5" t="n"/>
      <c r="E562" s="5" t="n"/>
      <c r="F562" s="6">
        <f>IF(B562&amp;""="","",IFERROR(INDEX('العقود'!$B$6:$B$205,MATCH(B562,'العقود'!$A$6:$A$205,0)),"كود غير موجود"))</f>
        <v/>
      </c>
    </row>
    <row r="563">
      <c r="A563" s="18" t="n"/>
      <c r="B563" s="5" t="n"/>
      <c r="C563" s="16" t="n"/>
      <c r="D563" s="5" t="n"/>
      <c r="E563" s="5" t="n"/>
      <c r="F563" s="6">
        <f>IF(B563&amp;""="","",IFERROR(INDEX('العقود'!$B$6:$B$205,MATCH(B563,'العقود'!$A$6:$A$205,0)),"كود غير موجود"))</f>
        <v/>
      </c>
    </row>
    <row r="564">
      <c r="A564" s="18" t="n"/>
      <c r="B564" s="5" t="n"/>
      <c r="C564" s="16" t="n"/>
      <c r="D564" s="5" t="n"/>
      <c r="E564" s="5" t="n"/>
      <c r="F564" s="6">
        <f>IF(B564&amp;""="","",IFERROR(INDEX('العقود'!$B$6:$B$205,MATCH(B564,'العقود'!$A$6:$A$205,0)),"كود غير موجود"))</f>
        <v/>
      </c>
    </row>
    <row r="565">
      <c r="A565" s="18" t="n"/>
      <c r="B565" s="5" t="n"/>
      <c r="C565" s="16" t="n"/>
      <c r="D565" s="5" t="n"/>
      <c r="E565" s="5" t="n"/>
      <c r="F565" s="6">
        <f>IF(B565&amp;""="","",IFERROR(INDEX('العقود'!$B$6:$B$205,MATCH(B565,'العقود'!$A$6:$A$205,0)),"كود غير موجود"))</f>
        <v/>
      </c>
    </row>
    <row r="566">
      <c r="A566" s="18" t="n"/>
      <c r="B566" s="5" t="n"/>
      <c r="C566" s="16" t="n"/>
      <c r="D566" s="5" t="n"/>
      <c r="E566" s="5" t="n"/>
      <c r="F566" s="6">
        <f>IF(B566&amp;""="","",IFERROR(INDEX('العقود'!$B$6:$B$205,MATCH(B566,'العقود'!$A$6:$A$205,0)),"كود غير موجود"))</f>
        <v/>
      </c>
    </row>
    <row r="567">
      <c r="A567" s="18" t="n"/>
      <c r="B567" s="5" t="n"/>
      <c r="C567" s="16" t="n"/>
      <c r="D567" s="5" t="n"/>
      <c r="E567" s="5" t="n"/>
      <c r="F567" s="6">
        <f>IF(B567&amp;""="","",IFERROR(INDEX('العقود'!$B$6:$B$205,MATCH(B567,'العقود'!$A$6:$A$205,0)),"كود غير موجود"))</f>
        <v/>
      </c>
    </row>
    <row r="568">
      <c r="A568" s="18" t="n"/>
      <c r="B568" s="5" t="n"/>
      <c r="C568" s="16" t="n"/>
      <c r="D568" s="5" t="n"/>
      <c r="E568" s="5" t="n"/>
      <c r="F568" s="6">
        <f>IF(B568&amp;""="","",IFERROR(INDEX('العقود'!$B$6:$B$205,MATCH(B568,'العقود'!$A$6:$A$205,0)),"كود غير موجود"))</f>
        <v/>
      </c>
    </row>
    <row r="569">
      <c r="A569" s="18" t="n"/>
      <c r="B569" s="5" t="n"/>
      <c r="C569" s="16" t="n"/>
      <c r="D569" s="5" t="n"/>
      <c r="E569" s="5" t="n"/>
      <c r="F569" s="6">
        <f>IF(B569&amp;""="","",IFERROR(INDEX('العقود'!$B$6:$B$205,MATCH(B569,'العقود'!$A$6:$A$205,0)),"كود غير موجود"))</f>
        <v/>
      </c>
    </row>
    <row r="570">
      <c r="A570" s="18" t="n"/>
      <c r="B570" s="5" t="n"/>
      <c r="C570" s="16" t="n"/>
      <c r="D570" s="5" t="n"/>
      <c r="E570" s="5" t="n"/>
      <c r="F570" s="6">
        <f>IF(B570&amp;""="","",IFERROR(INDEX('العقود'!$B$6:$B$205,MATCH(B570,'العقود'!$A$6:$A$205,0)),"كود غير موجود"))</f>
        <v/>
      </c>
    </row>
    <row r="571">
      <c r="A571" s="18" t="n"/>
      <c r="B571" s="5" t="n"/>
      <c r="C571" s="16" t="n"/>
      <c r="D571" s="5" t="n"/>
      <c r="E571" s="5" t="n"/>
      <c r="F571" s="6">
        <f>IF(B571&amp;""="","",IFERROR(INDEX('العقود'!$B$6:$B$205,MATCH(B571,'العقود'!$A$6:$A$205,0)),"كود غير موجود"))</f>
        <v/>
      </c>
    </row>
    <row r="572">
      <c r="A572" s="18" t="n"/>
      <c r="B572" s="5" t="n"/>
      <c r="C572" s="16" t="n"/>
      <c r="D572" s="5" t="n"/>
      <c r="E572" s="5" t="n"/>
      <c r="F572" s="6">
        <f>IF(B572&amp;""="","",IFERROR(INDEX('العقود'!$B$6:$B$205,MATCH(B572,'العقود'!$A$6:$A$205,0)),"كود غير موجود"))</f>
        <v/>
      </c>
    </row>
    <row r="573">
      <c r="A573" s="18" t="n"/>
      <c r="B573" s="5" t="n"/>
      <c r="C573" s="16" t="n"/>
      <c r="D573" s="5" t="n"/>
      <c r="E573" s="5" t="n"/>
      <c r="F573" s="6">
        <f>IF(B573&amp;""="","",IFERROR(INDEX('العقود'!$B$6:$B$205,MATCH(B573,'العقود'!$A$6:$A$205,0)),"كود غير موجود"))</f>
        <v/>
      </c>
    </row>
    <row r="574">
      <c r="A574" s="18" t="n"/>
      <c r="B574" s="5" t="n"/>
      <c r="C574" s="16" t="n"/>
      <c r="D574" s="5" t="n"/>
      <c r="E574" s="5" t="n"/>
      <c r="F574" s="6">
        <f>IF(B574&amp;""="","",IFERROR(INDEX('العقود'!$B$6:$B$205,MATCH(B574,'العقود'!$A$6:$A$205,0)),"كود غير موجود"))</f>
        <v/>
      </c>
    </row>
    <row r="575">
      <c r="A575" s="18" t="n"/>
      <c r="B575" s="5" t="n"/>
      <c r="C575" s="16" t="n"/>
      <c r="D575" s="5" t="n"/>
      <c r="E575" s="5" t="n"/>
      <c r="F575" s="6">
        <f>IF(B575&amp;""="","",IFERROR(INDEX('العقود'!$B$6:$B$205,MATCH(B575,'العقود'!$A$6:$A$205,0)),"كود غير موجود"))</f>
        <v/>
      </c>
    </row>
    <row r="576">
      <c r="A576" s="18" t="n"/>
      <c r="B576" s="5" t="n"/>
      <c r="C576" s="16" t="n"/>
      <c r="D576" s="5" t="n"/>
      <c r="E576" s="5" t="n"/>
      <c r="F576" s="6">
        <f>IF(B576&amp;""="","",IFERROR(INDEX('العقود'!$B$6:$B$205,MATCH(B576,'العقود'!$A$6:$A$205,0)),"كود غير موجود"))</f>
        <v/>
      </c>
    </row>
    <row r="577">
      <c r="A577" s="18" t="n"/>
      <c r="B577" s="5" t="n"/>
      <c r="C577" s="16" t="n"/>
      <c r="D577" s="5" t="n"/>
      <c r="E577" s="5" t="n"/>
      <c r="F577" s="6">
        <f>IF(B577&amp;""="","",IFERROR(INDEX('العقود'!$B$6:$B$205,MATCH(B577,'العقود'!$A$6:$A$205,0)),"كود غير موجود"))</f>
        <v/>
      </c>
    </row>
    <row r="578">
      <c r="A578" s="18" t="n"/>
      <c r="B578" s="5" t="n"/>
      <c r="C578" s="16" t="n"/>
      <c r="D578" s="5" t="n"/>
      <c r="E578" s="5" t="n"/>
      <c r="F578" s="6">
        <f>IF(B578&amp;""="","",IFERROR(INDEX('العقود'!$B$6:$B$205,MATCH(B578,'العقود'!$A$6:$A$205,0)),"كود غير موجود"))</f>
        <v/>
      </c>
    </row>
    <row r="579">
      <c r="A579" s="18" t="n"/>
      <c r="B579" s="5" t="n"/>
      <c r="C579" s="16" t="n"/>
      <c r="D579" s="5" t="n"/>
      <c r="E579" s="5" t="n"/>
      <c r="F579" s="6">
        <f>IF(B579&amp;""="","",IFERROR(INDEX('العقود'!$B$6:$B$205,MATCH(B579,'العقود'!$A$6:$A$205,0)),"كود غير موجود"))</f>
        <v/>
      </c>
    </row>
    <row r="580">
      <c r="A580" s="18" t="n"/>
      <c r="B580" s="5" t="n"/>
      <c r="C580" s="16" t="n"/>
      <c r="D580" s="5" t="n"/>
      <c r="E580" s="5" t="n"/>
      <c r="F580" s="6">
        <f>IF(B580&amp;""="","",IFERROR(INDEX('العقود'!$B$6:$B$205,MATCH(B580,'العقود'!$A$6:$A$205,0)),"كود غير موجود"))</f>
        <v/>
      </c>
    </row>
    <row r="581">
      <c r="A581" s="18" t="n"/>
      <c r="B581" s="5" t="n"/>
      <c r="C581" s="16" t="n"/>
      <c r="D581" s="5" t="n"/>
      <c r="E581" s="5" t="n"/>
      <c r="F581" s="6">
        <f>IF(B581&amp;""="","",IFERROR(INDEX('العقود'!$B$6:$B$205,MATCH(B581,'العقود'!$A$6:$A$205,0)),"كود غير موجود"))</f>
        <v/>
      </c>
    </row>
    <row r="582">
      <c r="A582" s="18" t="n"/>
      <c r="B582" s="5" t="n"/>
      <c r="C582" s="16" t="n"/>
      <c r="D582" s="5" t="n"/>
      <c r="E582" s="5" t="n"/>
      <c r="F582" s="6">
        <f>IF(B582&amp;""="","",IFERROR(INDEX('العقود'!$B$6:$B$205,MATCH(B582,'العقود'!$A$6:$A$205,0)),"كود غير موجود"))</f>
        <v/>
      </c>
    </row>
    <row r="583">
      <c r="A583" s="18" t="n"/>
      <c r="B583" s="5" t="n"/>
      <c r="C583" s="16" t="n"/>
      <c r="D583" s="5" t="n"/>
      <c r="E583" s="5" t="n"/>
      <c r="F583" s="6">
        <f>IF(B583&amp;""="","",IFERROR(INDEX('العقود'!$B$6:$B$205,MATCH(B583,'العقود'!$A$6:$A$205,0)),"كود غير موجود"))</f>
        <v/>
      </c>
    </row>
    <row r="584">
      <c r="A584" s="18" t="n"/>
      <c r="B584" s="5" t="n"/>
      <c r="C584" s="16" t="n"/>
      <c r="D584" s="5" t="n"/>
      <c r="E584" s="5" t="n"/>
      <c r="F584" s="6">
        <f>IF(B584&amp;""="","",IFERROR(INDEX('العقود'!$B$6:$B$205,MATCH(B584,'العقود'!$A$6:$A$205,0)),"كود غير موجود"))</f>
        <v/>
      </c>
    </row>
    <row r="585">
      <c r="A585" s="18" t="n"/>
      <c r="B585" s="5" t="n"/>
      <c r="C585" s="16" t="n"/>
      <c r="D585" s="5" t="n"/>
      <c r="E585" s="5" t="n"/>
      <c r="F585" s="6">
        <f>IF(B585&amp;""="","",IFERROR(INDEX('العقود'!$B$6:$B$205,MATCH(B585,'العقود'!$A$6:$A$205,0)),"كود غير موجود"))</f>
        <v/>
      </c>
    </row>
    <row r="586">
      <c r="A586" s="18" t="n"/>
      <c r="B586" s="5" t="n"/>
      <c r="C586" s="16" t="n"/>
      <c r="D586" s="5" t="n"/>
      <c r="E586" s="5" t="n"/>
      <c r="F586" s="6">
        <f>IF(B586&amp;""="","",IFERROR(INDEX('العقود'!$B$6:$B$205,MATCH(B586,'العقود'!$A$6:$A$205,0)),"كود غير موجود"))</f>
        <v/>
      </c>
    </row>
    <row r="587">
      <c r="A587" s="18" t="n"/>
      <c r="B587" s="5" t="n"/>
      <c r="C587" s="16" t="n"/>
      <c r="D587" s="5" t="n"/>
      <c r="E587" s="5" t="n"/>
      <c r="F587" s="6">
        <f>IF(B587&amp;""="","",IFERROR(INDEX('العقود'!$B$6:$B$205,MATCH(B587,'العقود'!$A$6:$A$205,0)),"كود غير موجود"))</f>
        <v/>
      </c>
    </row>
    <row r="588">
      <c r="A588" s="18" t="n"/>
      <c r="B588" s="5" t="n"/>
      <c r="C588" s="16" t="n"/>
      <c r="D588" s="5" t="n"/>
      <c r="E588" s="5" t="n"/>
      <c r="F588" s="6">
        <f>IF(B588&amp;""="","",IFERROR(INDEX('العقود'!$B$6:$B$205,MATCH(B588,'العقود'!$A$6:$A$205,0)),"كود غير موجود"))</f>
        <v/>
      </c>
    </row>
    <row r="589">
      <c r="A589" s="18" t="n"/>
      <c r="B589" s="5" t="n"/>
      <c r="C589" s="16" t="n"/>
      <c r="D589" s="5" t="n"/>
      <c r="E589" s="5" t="n"/>
      <c r="F589" s="6">
        <f>IF(B589&amp;""="","",IFERROR(INDEX('العقود'!$B$6:$B$205,MATCH(B589,'العقود'!$A$6:$A$205,0)),"كود غير موجود"))</f>
        <v/>
      </c>
    </row>
    <row r="590">
      <c r="A590" s="18" t="n"/>
      <c r="B590" s="5" t="n"/>
      <c r="C590" s="16" t="n"/>
      <c r="D590" s="5" t="n"/>
      <c r="E590" s="5" t="n"/>
      <c r="F590" s="6">
        <f>IF(B590&amp;""="","",IFERROR(INDEX('العقود'!$B$6:$B$205,MATCH(B590,'العقود'!$A$6:$A$205,0)),"كود غير موجود"))</f>
        <v/>
      </c>
    </row>
    <row r="591">
      <c r="A591" s="18" t="n"/>
      <c r="B591" s="5" t="n"/>
      <c r="C591" s="16" t="n"/>
      <c r="D591" s="5" t="n"/>
      <c r="E591" s="5" t="n"/>
      <c r="F591" s="6">
        <f>IF(B591&amp;""="","",IFERROR(INDEX('العقود'!$B$6:$B$205,MATCH(B591,'العقود'!$A$6:$A$205,0)),"كود غير موجود"))</f>
        <v/>
      </c>
    </row>
    <row r="592">
      <c r="A592" s="18" t="n"/>
      <c r="B592" s="5" t="n"/>
      <c r="C592" s="16" t="n"/>
      <c r="D592" s="5" t="n"/>
      <c r="E592" s="5" t="n"/>
      <c r="F592" s="6">
        <f>IF(B592&amp;""="","",IFERROR(INDEX('العقود'!$B$6:$B$205,MATCH(B592,'العقود'!$A$6:$A$205,0)),"كود غير موجود"))</f>
        <v/>
      </c>
    </row>
    <row r="593">
      <c r="A593" s="18" t="n"/>
      <c r="B593" s="5" t="n"/>
      <c r="C593" s="16" t="n"/>
      <c r="D593" s="5" t="n"/>
      <c r="E593" s="5" t="n"/>
      <c r="F593" s="6">
        <f>IF(B593&amp;""="","",IFERROR(INDEX('العقود'!$B$6:$B$205,MATCH(B593,'العقود'!$A$6:$A$205,0)),"كود غير موجود"))</f>
        <v/>
      </c>
    </row>
    <row r="594">
      <c r="A594" s="18" t="n"/>
      <c r="B594" s="5" t="n"/>
      <c r="C594" s="16" t="n"/>
      <c r="D594" s="5" t="n"/>
      <c r="E594" s="5" t="n"/>
      <c r="F594" s="6">
        <f>IF(B594&amp;""="","",IFERROR(INDEX('العقود'!$B$6:$B$205,MATCH(B594,'العقود'!$A$6:$A$205,0)),"كود غير موجود"))</f>
        <v/>
      </c>
    </row>
    <row r="595">
      <c r="A595" s="18" t="n"/>
      <c r="B595" s="5" t="n"/>
      <c r="C595" s="16" t="n"/>
      <c r="D595" s="5" t="n"/>
      <c r="E595" s="5" t="n"/>
      <c r="F595" s="6">
        <f>IF(B595&amp;""="","",IFERROR(INDEX('العقود'!$B$6:$B$205,MATCH(B595,'العقود'!$A$6:$A$205,0)),"كود غير موجود"))</f>
        <v/>
      </c>
    </row>
    <row r="596">
      <c r="A596" s="18" t="n"/>
      <c r="B596" s="5" t="n"/>
      <c r="C596" s="16" t="n"/>
      <c r="D596" s="5" t="n"/>
      <c r="E596" s="5" t="n"/>
      <c r="F596" s="6">
        <f>IF(B596&amp;""="","",IFERROR(INDEX('العقود'!$B$6:$B$205,MATCH(B596,'العقود'!$A$6:$A$205,0)),"كود غير موجود"))</f>
        <v/>
      </c>
    </row>
    <row r="597">
      <c r="A597" s="18" t="n"/>
      <c r="B597" s="5" t="n"/>
      <c r="C597" s="16" t="n"/>
      <c r="D597" s="5" t="n"/>
      <c r="E597" s="5" t="n"/>
      <c r="F597" s="6">
        <f>IF(B597&amp;""="","",IFERROR(INDEX('العقود'!$B$6:$B$205,MATCH(B597,'العقود'!$A$6:$A$205,0)),"كود غير موجود"))</f>
        <v/>
      </c>
    </row>
    <row r="598">
      <c r="A598" s="18" t="n"/>
      <c r="B598" s="5" t="n"/>
      <c r="C598" s="16" t="n"/>
      <c r="D598" s="5" t="n"/>
      <c r="E598" s="5" t="n"/>
      <c r="F598" s="6">
        <f>IF(B598&amp;""="","",IFERROR(INDEX('العقود'!$B$6:$B$205,MATCH(B598,'العقود'!$A$6:$A$205,0)),"كود غير موجود"))</f>
        <v/>
      </c>
    </row>
    <row r="599">
      <c r="A599" s="18" t="n"/>
      <c r="B599" s="5" t="n"/>
      <c r="C599" s="16" t="n"/>
      <c r="D599" s="5" t="n"/>
      <c r="E599" s="5" t="n"/>
      <c r="F599" s="6">
        <f>IF(B599&amp;""="","",IFERROR(INDEX('العقود'!$B$6:$B$205,MATCH(B599,'العقود'!$A$6:$A$205,0)),"كود غير موجود"))</f>
        <v/>
      </c>
    </row>
    <row r="600">
      <c r="A600" s="18" t="n"/>
      <c r="B600" s="5" t="n"/>
      <c r="C600" s="16" t="n"/>
      <c r="D600" s="5" t="n"/>
      <c r="E600" s="5" t="n"/>
      <c r="F600" s="6">
        <f>IF(B600&amp;""="","",IFERROR(INDEX('العقود'!$B$6:$B$205,MATCH(B600,'العقود'!$A$6:$A$205,0)),"كود غير موجود"))</f>
        <v/>
      </c>
    </row>
    <row r="601">
      <c r="A601" s="18" t="n"/>
      <c r="B601" s="5" t="n"/>
      <c r="C601" s="16" t="n"/>
      <c r="D601" s="5" t="n"/>
      <c r="E601" s="5" t="n"/>
      <c r="F601" s="6">
        <f>IF(B601&amp;""="","",IFERROR(INDEX('العقود'!$B$6:$B$205,MATCH(B601,'العقود'!$A$6:$A$205,0)),"كود غير موجود"))</f>
        <v/>
      </c>
    </row>
    <row r="602">
      <c r="A602" s="18" t="n"/>
      <c r="B602" s="5" t="n"/>
      <c r="C602" s="16" t="n"/>
      <c r="D602" s="5" t="n"/>
      <c r="E602" s="5" t="n"/>
      <c r="F602" s="6">
        <f>IF(B602&amp;""="","",IFERROR(INDEX('العقود'!$B$6:$B$205,MATCH(B602,'العقود'!$A$6:$A$205,0)),"كود غير موجود"))</f>
        <v/>
      </c>
    </row>
    <row r="603">
      <c r="A603" s="18" t="n"/>
      <c r="B603" s="5" t="n"/>
      <c r="C603" s="16" t="n"/>
      <c r="D603" s="5" t="n"/>
      <c r="E603" s="5" t="n"/>
      <c r="F603" s="6">
        <f>IF(B603&amp;""="","",IFERROR(INDEX('العقود'!$B$6:$B$205,MATCH(B603,'العقود'!$A$6:$A$205,0)),"كود غير موجود"))</f>
        <v/>
      </c>
    </row>
    <row r="604">
      <c r="A604" s="18" t="n"/>
      <c r="B604" s="5" t="n"/>
      <c r="C604" s="16" t="n"/>
      <c r="D604" s="5" t="n"/>
      <c r="E604" s="5" t="n"/>
      <c r="F604" s="6">
        <f>IF(B604&amp;""="","",IFERROR(INDEX('العقود'!$B$6:$B$205,MATCH(B604,'العقود'!$A$6:$A$205,0)),"كود غير موجود"))</f>
        <v/>
      </c>
    </row>
    <row r="605">
      <c r="A605" s="18" t="n"/>
      <c r="B605" s="5" t="n"/>
      <c r="C605" s="16" t="n"/>
      <c r="D605" s="5" t="n"/>
      <c r="E605" s="5" t="n"/>
      <c r="F605" s="6">
        <f>IF(B605&amp;""="","",IFERROR(INDEX('العقود'!$B$6:$B$205,MATCH(B605,'العقود'!$A$6:$A$205,0)),"كود غير موجود"))</f>
        <v/>
      </c>
    </row>
    <row r="606">
      <c r="A606" s="18" t="n"/>
      <c r="B606" s="5" t="n"/>
      <c r="C606" s="16" t="n"/>
      <c r="D606" s="5" t="n"/>
      <c r="E606" s="5" t="n"/>
      <c r="F606" s="6">
        <f>IF(B606&amp;""="","",IFERROR(INDEX('العقود'!$B$6:$B$205,MATCH(B606,'العقود'!$A$6:$A$205,0)),"كود غير موجود"))</f>
        <v/>
      </c>
    </row>
    <row r="607">
      <c r="A607" s="18" t="n"/>
      <c r="B607" s="5" t="n"/>
      <c r="C607" s="16" t="n"/>
      <c r="D607" s="5" t="n"/>
      <c r="E607" s="5" t="n"/>
      <c r="F607" s="6">
        <f>IF(B607&amp;""="","",IFERROR(INDEX('العقود'!$B$6:$B$205,MATCH(B607,'العقود'!$A$6:$A$205,0)),"كود غير موجود"))</f>
        <v/>
      </c>
    </row>
    <row r="608">
      <c r="A608" s="18" t="n"/>
      <c r="B608" s="5" t="n"/>
      <c r="C608" s="16" t="n"/>
      <c r="D608" s="5" t="n"/>
      <c r="E608" s="5" t="n"/>
      <c r="F608" s="6">
        <f>IF(B608&amp;""="","",IFERROR(INDEX('العقود'!$B$6:$B$205,MATCH(B608,'العقود'!$A$6:$A$205,0)),"كود غير موجود"))</f>
        <v/>
      </c>
    </row>
    <row r="609">
      <c r="A609" s="18" t="n"/>
      <c r="B609" s="5" t="n"/>
      <c r="C609" s="16" t="n"/>
      <c r="D609" s="5" t="n"/>
      <c r="E609" s="5" t="n"/>
      <c r="F609" s="6">
        <f>IF(B609&amp;""="","",IFERROR(INDEX('العقود'!$B$6:$B$205,MATCH(B609,'العقود'!$A$6:$A$205,0)),"كود غير موجود"))</f>
        <v/>
      </c>
    </row>
    <row r="610">
      <c r="A610" s="18" t="n"/>
      <c r="B610" s="5" t="n"/>
      <c r="C610" s="16" t="n"/>
      <c r="D610" s="5" t="n"/>
      <c r="E610" s="5" t="n"/>
      <c r="F610" s="6">
        <f>IF(B610&amp;""="","",IFERROR(INDEX('العقود'!$B$6:$B$205,MATCH(B610,'العقود'!$A$6:$A$205,0)),"كود غير موجود"))</f>
        <v/>
      </c>
    </row>
    <row r="611">
      <c r="A611" s="18" t="n"/>
      <c r="B611" s="5" t="n"/>
      <c r="C611" s="16" t="n"/>
      <c r="D611" s="5" t="n"/>
      <c r="E611" s="5" t="n"/>
      <c r="F611" s="6">
        <f>IF(B611&amp;""="","",IFERROR(INDEX('العقود'!$B$6:$B$205,MATCH(B611,'العقود'!$A$6:$A$205,0)),"كود غير موجود"))</f>
        <v/>
      </c>
    </row>
    <row r="612">
      <c r="A612" s="18" t="n"/>
      <c r="B612" s="5" t="n"/>
      <c r="C612" s="16" t="n"/>
      <c r="D612" s="5" t="n"/>
      <c r="E612" s="5" t="n"/>
      <c r="F612" s="6">
        <f>IF(B612&amp;""="","",IFERROR(INDEX('العقود'!$B$6:$B$205,MATCH(B612,'العقود'!$A$6:$A$205,0)),"كود غير موجود"))</f>
        <v/>
      </c>
    </row>
    <row r="613">
      <c r="A613" s="18" t="n"/>
      <c r="B613" s="5" t="n"/>
      <c r="C613" s="16" t="n"/>
      <c r="D613" s="5" t="n"/>
      <c r="E613" s="5" t="n"/>
      <c r="F613" s="6">
        <f>IF(B613&amp;""="","",IFERROR(INDEX('العقود'!$B$6:$B$205,MATCH(B613,'العقود'!$A$6:$A$205,0)),"كود غير موجود"))</f>
        <v/>
      </c>
    </row>
    <row r="614">
      <c r="A614" s="18" t="n"/>
      <c r="B614" s="5" t="n"/>
      <c r="C614" s="16" t="n"/>
      <c r="D614" s="5" t="n"/>
      <c r="E614" s="5" t="n"/>
      <c r="F614" s="6">
        <f>IF(B614&amp;""="","",IFERROR(INDEX('العقود'!$B$6:$B$205,MATCH(B614,'العقود'!$A$6:$A$205,0)),"كود غير موجود"))</f>
        <v/>
      </c>
    </row>
    <row r="615">
      <c r="A615" s="18" t="n"/>
      <c r="B615" s="5" t="n"/>
      <c r="C615" s="16" t="n"/>
      <c r="D615" s="5" t="n"/>
      <c r="E615" s="5" t="n"/>
      <c r="F615" s="6">
        <f>IF(B615&amp;""="","",IFERROR(INDEX('العقود'!$B$6:$B$205,MATCH(B615,'العقود'!$A$6:$A$205,0)),"كود غير موجود"))</f>
        <v/>
      </c>
    </row>
    <row r="616">
      <c r="A616" s="18" t="n"/>
      <c r="B616" s="5" t="n"/>
      <c r="C616" s="16" t="n"/>
      <c r="D616" s="5" t="n"/>
      <c r="E616" s="5" t="n"/>
      <c r="F616" s="6">
        <f>IF(B616&amp;""="","",IFERROR(INDEX('العقود'!$B$6:$B$205,MATCH(B616,'العقود'!$A$6:$A$205,0)),"كود غير موجود"))</f>
        <v/>
      </c>
    </row>
    <row r="617">
      <c r="A617" s="18" t="n"/>
      <c r="B617" s="5" t="n"/>
      <c r="C617" s="16" t="n"/>
      <c r="D617" s="5" t="n"/>
      <c r="E617" s="5" t="n"/>
      <c r="F617" s="6">
        <f>IF(B617&amp;""="","",IFERROR(INDEX('العقود'!$B$6:$B$205,MATCH(B617,'العقود'!$A$6:$A$205,0)),"كود غير موجود"))</f>
        <v/>
      </c>
    </row>
    <row r="618">
      <c r="A618" s="18" t="n"/>
      <c r="B618" s="5" t="n"/>
      <c r="C618" s="16" t="n"/>
      <c r="D618" s="5" t="n"/>
      <c r="E618" s="5" t="n"/>
      <c r="F618" s="6">
        <f>IF(B618&amp;""="","",IFERROR(INDEX('العقود'!$B$6:$B$205,MATCH(B618,'العقود'!$A$6:$A$205,0)),"كود غير موجود"))</f>
        <v/>
      </c>
    </row>
    <row r="619">
      <c r="A619" s="18" t="n"/>
      <c r="B619" s="5" t="n"/>
      <c r="C619" s="16" t="n"/>
      <c r="D619" s="5" t="n"/>
      <c r="E619" s="5" t="n"/>
      <c r="F619" s="6">
        <f>IF(B619&amp;""="","",IFERROR(INDEX('العقود'!$B$6:$B$205,MATCH(B619,'العقود'!$A$6:$A$205,0)),"كود غير موجود"))</f>
        <v/>
      </c>
    </row>
    <row r="620">
      <c r="A620" s="18" t="n"/>
      <c r="B620" s="5" t="n"/>
      <c r="C620" s="16" t="n"/>
      <c r="D620" s="5" t="n"/>
      <c r="E620" s="5" t="n"/>
      <c r="F620" s="6">
        <f>IF(B620&amp;""="","",IFERROR(INDEX('العقود'!$B$6:$B$205,MATCH(B620,'العقود'!$A$6:$A$205,0)),"كود غير موجود"))</f>
        <v/>
      </c>
    </row>
    <row r="621">
      <c r="A621" s="18" t="n"/>
      <c r="B621" s="5" t="n"/>
      <c r="C621" s="16" t="n"/>
      <c r="D621" s="5" t="n"/>
      <c r="E621" s="5" t="n"/>
      <c r="F621" s="6">
        <f>IF(B621&amp;""="","",IFERROR(INDEX('العقود'!$B$6:$B$205,MATCH(B621,'العقود'!$A$6:$A$205,0)),"كود غير موجود"))</f>
        <v/>
      </c>
    </row>
    <row r="622">
      <c r="A622" s="18" t="n"/>
      <c r="B622" s="5" t="n"/>
      <c r="C622" s="16" t="n"/>
      <c r="D622" s="5" t="n"/>
      <c r="E622" s="5" t="n"/>
      <c r="F622" s="6">
        <f>IF(B622&amp;""="","",IFERROR(INDEX('العقود'!$B$6:$B$205,MATCH(B622,'العقود'!$A$6:$A$205,0)),"كود غير موجود"))</f>
        <v/>
      </c>
    </row>
    <row r="623">
      <c r="A623" s="18" t="n"/>
      <c r="B623" s="5" t="n"/>
      <c r="C623" s="16" t="n"/>
      <c r="D623" s="5" t="n"/>
      <c r="E623" s="5" t="n"/>
      <c r="F623" s="6">
        <f>IF(B623&amp;""="","",IFERROR(INDEX('العقود'!$B$6:$B$205,MATCH(B623,'العقود'!$A$6:$A$205,0)),"كود غير موجود"))</f>
        <v/>
      </c>
    </row>
    <row r="624">
      <c r="A624" s="18" t="n"/>
      <c r="B624" s="5" t="n"/>
      <c r="C624" s="16" t="n"/>
      <c r="D624" s="5" t="n"/>
      <c r="E624" s="5" t="n"/>
      <c r="F624" s="6">
        <f>IF(B624&amp;""="","",IFERROR(INDEX('العقود'!$B$6:$B$205,MATCH(B624,'العقود'!$A$6:$A$205,0)),"كود غير موجود"))</f>
        <v/>
      </c>
    </row>
    <row r="625">
      <c r="A625" s="18" t="n"/>
      <c r="B625" s="5" t="n"/>
      <c r="C625" s="16" t="n"/>
      <c r="D625" s="5" t="n"/>
      <c r="E625" s="5" t="n"/>
      <c r="F625" s="6">
        <f>IF(B625&amp;""="","",IFERROR(INDEX('العقود'!$B$6:$B$205,MATCH(B625,'العقود'!$A$6:$A$205,0)),"كود غير موجود"))</f>
        <v/>
      </c>
    </row>
    <row r="626">
      <c r="A626" s="18" t="n"/>
      <c r="B626" s="5" t="n"/>
      <c r="C626" s="16" t="n"/>
      <c r="D626" s="5" t="n"/>
      <c r="E626" s="5" t="n"/>
      <c r="F626" s="6">
        <f>IF(B626&amp;""="","",IFERROR(INDEX('العقود'!$B$6:$B$205,MATCH(B626,'العقود'!$A$6:$A$205,0)),"كود غير موجود"))</f>
        <v/>
      </c>
    </row>
    <row r="627">
      <c r="A627" s="18" t="n"/>
      <c r="B627" s="5" t="n"/>
      <c r="C627" s="16" t="n"/>
      <c r="D627" s="5" t="n"/>
      <c r="E627" s="5" t="n"/>
      <c r="F627" s="6">
        <f>IF(B627&amp;""="","",IFERROR(INDEX('العقود'!$B$6:$B$205,MATCH(B627,'العقود'!$A$6:$A$205,0)),"كود غير موجود"))</f>
        <v/>
      </c>
    </row>
    <row r="628">
      <c r="A628" s="18" t="n"/>
      <c r="B628" s="5" t="n"/>
      <c r="C628" s="16" t="n"/>
      <c r="D628" s="5" t="n"/>
      <c r="E628" s="5" t="n"/>
      <c r="F628" s="6">
        <f>IF(B628&amp;""="","",IFERROR(INDEX('العقود'!$B$6:$B$205,MATCH(B628,'العقود'!$A$6:$A$205,0)),"كود غير موجود"))</f>
        <v/>
      </c>
    </row>
    <row r="629">
      <c r="A629" s="18" t="n"/>
      <c r="B629" s="5" t="n"/>
      <c r="C629" s="16" t="n"/>
      <c r="D629" s="5" t="n"/>
      <c r="E629" s="5" t="n"/>
      <c r="F629" s="6">
        <f>IF(B629&amp;""="","",IFERROR(INDEX('العقود'!$B$6:$B$205,MATCH(B629,'العقود'!$A$6:$A$205,0)),"كود غير موجود"))</f>
        <v/>
      </c>
    </row>
    <row r="630">
      <c r="A630" s="18" t="n"/>
      <c r="B630" s="5" t="n"/>
      <c r="C630" s="16" t="n"/>
      <c r="D630" s="5" t="n"/>
      <c r="E630" s="5" t="n"/>
      <c r="F630" s="6">
        <f>IF(B630&amp;""="","",IFERROR(INDEX('العقود'!$B$6:$B$205,MATCH(B630,'العقود'!$A$6:$A$205,0)),"كود غير موجود"))</f>
        <v/>
      </c>
    </row>
    <row r="631">
      <c r="A631" s="18" t="n"/>
      <c r="B631" s="5" t="n"/>
      <c r="C631" s="16" t="n"/>
      <c r="D631" s="5" t="n"/>
      <c r="E631" s="5" t="n"/>
      <c r="F631" s="6">
        <f>IF(B631&amp;""="","",IFERROR(INDEX('العقود'!$B$6:$B$205,MATCH(B631,'العقود'!$A$6:$A$205,0)),"كود غير موجود"))</f>
        <v/>
      </c>
    </row>
    <row r="632">
      <c r="A632" s="18" t="n"/>
      <c r="B632" s="5" t="n"/>
      <c r="C632" s="16" t="n"/>
      <c r="D632" s="5" t="n"/>
      <c r="E632" s="5" t="n"/>
      <c r="F632" s="6">
        <f>IF(B632&amp;""="","",IFERROR(INDEX('العقود'!$B$6:$B$205,MATCH(B632,'العقود'!$A$6:$A$205,0)),"كود غير موجود"))</f>
        <v/>
      </c>
    </row>
    <row r="633">
      <c r="A633" s="18" t="n"/>
      <c r="B633" s="5" t="n"/>
      <c r="C633" s="16" t="n"/>
      <c r="D633" s="5" t="n"/>
      <c r="E633" s="5" t="n"/>
      <c r="F633" s="6">
        <f>IF(B633&amp;""="","",IFERROR(INDEX('العقود'!$B$6:$B$205,MATCH(B633,'العقود'!$A$6:$A$205,0)),"كود غير موجود"))</f>
        <v/>
      </c>
    </row>
    <row r="634">
      <c r="A634" s="18" t="n"/>
      <c r="B634" s="5" t="n"/>
      <c r="C634" s="16" t="n"/>
      <c r="D634" s="5" t="n"/>
      <c r="E634" s="5" t="n"/>
      <c r="F634" s="6">
        <f>IF(B634&amp;""="","",IFERROR(INDEX('العقود'!$B$6:$B$205,MATCH(B634,'العقود'!$A$6:$A$205,0)),"كود غير موجود"))</f>
        <v/>
      </c>
    </row>
    <row r="635">
      <c r="A635" s="18" t="n"/>
      <c r="B635" s="5" t="n"/>
      <c r="C635" s="16" t="n"/>
      <c r="D635" s="5" t="n"/>
      <c r="E635" s="5" t="n"/>
      <c r="F635" s="6">
        <f>IF(B635&amp;""="","",IFERROR(INDEX('العقود'!$B$6:$B$205,MATCH(B635,'العقود'!$A$6:$A$205,0)),"كود غير موجود"))</f>
        <v/>
      </c>
    </row>
    <row r="636">
      <c r="A636" s="18" t="n"/>
      <c r="B636" s="5" t="n"/>
      <c r="C636" s="16" t="n"/>
      <c r="D636" s="5" t="n"/>
      <c r="E636" s="5" t="n"/>
      <c r="F636" s="6">
        <f>IF(B636&amp;""="","",IFERROR(INDEX('العقود'!$B$6:$B$205,MATCH(B636,'العقود'!$A$6:$A$205,0)),"كود غير موجود"))</f>
        <v/>
      </c>
    </row>
    <row r="637">
      <c r="A637" s="18" t="n"/>
      <c r="B637" s="5" t="n"/>
      <c r="C637" s="16" t="n"/>
      <c r="D637" s="5" t="n"/>
      <c r="E637" s="5" t="n"/>
      <c r="F637" s="6">
        <f>IF(B637&amp;""="","",IFERROR(INDEX('العقود'!$B$6:$B$205,MATCH(B637,'العقود'!$A$6:$A$205,0)),"كود غير موجود"))</f>
        <v/>
      </c>
    </row>
    <row r="638">
      <c r="A638" s="18" t="n"/>
      <c r="B638" s="5" t="n"/>
      <c r="C638" s="16" t="n"/>
      <c r="D638" s="5" t="n"/>
      <c r="E638" s="5" t="n"/>
      <c r="F638" s="6">
        <f>IF(B638&amp;""="","",IFERROR(INDEX('العقود'!$B$6:$B$205,MATCH(B638,'العقود'!$A$6:$A$205,0)),"كود غير موجود"))</f>
        <v/>
      </c>
    </row>
    <row r="639">
      <c r="A639" s="18" t="n"/>
      <c r="B639" s="5" t="n"/>
      <c r="C639" s="16" t="n"/>
      <c r="D639" s="5" t="n"/>
      <c r="E639" s="5" t="n"/>
      <c r="F639" s="6">
        <f>IF(B639&amp;""="","",IFERROR(INDEX('العقود'!$B$6:$B$205,MATCH(B639,'العقود'!$A$6:$A$205,0)),"كود غير موجود"))</f>
        <v/>
      </c>
    </row>
    <row r="640">
      <c r="A640" s="18" t="n"/>
      <c r="B640" s="5" t="n"/>
      <c r="C640" s="16" t="n"/>
      <c r="D640" s="5" t="n"/>
      <c r="E640" s="5" t="n"/>
      <c r="F640" s="6">
        <f>IF(B640&amp;""="","",IFERROR(INDEX('العقود'!$B$6:$B$205,MATCH(B640,'العقود'!$A$6:$A$205,0)),"كود غير موجود"))</f>
        <v/>
      </c>
    </row>
    <row r="641">
      <c r="A641" s="18" t="n"/>
      <c r="B641" s="5" t="n"/>
      <c r="C641" s="16" t="n"/>
      <c r="D641" s="5" t="n"/>
      <c r="E641" s="5" t="n"/>
      <c r="F641" s="6">
        <f>IF(B641&amp;""="","",IFERROR(INDEX('العقود'!$B$6:$B$205,MATCH(B641,'العقود'!$A$6:$A$205,0)),"كود غير موجود"))</f>
        <v/>
      </c>
    </row>
    <row r="642">
      <c r="A642" s="18" t="n"/>
      <c r="B642" s="5" t="n"/>
      <c r="C642" s="16" t="n"/>
      <c r="D642" s="5" t="n"/>
      <c r="E642" s="5" t="n"/>
      <c r="F642" s="6">
        <f>IF(B642&amp;""="","",IFERROR(INDEX('العقود'!$B$6:$B$205,MATCH(B642,'العقود'!$A$6:$A$205,0)),"كود غير موجود"))</f>
        <v/>
      </c>
    </row>
    <row r="643">
      <c r="A643" s="18" t="n"/>
      <c r="B643" s="5" t="n"/>
      <c r="C643" s="16" t="n"/>
      <c r="D643" s="5" t="n"/>
      <c r="E643" s="5" t="n"/>
      <c r="F643" s="6">
        <f>IF(B643&amp;""="","",IFERROR(INDEX('العقود'!$B$6:$B$205,MATCH(B643,'العقود'!$A$6:$A$205,0)),"كود غير موجود"))</f>
        <v/>
      </c>
    </row>
    <row r="644">
      <c r="A644" s="18" t="n"/>
      <c r="B644" s="5" t="n"/>
      <c r="C644" s="16" t="n"/>
      <c r="D644" s="5" t="n"/>
      <c r="E644" s="5" t="n"/>
      <c r="F644" s="6">
        <f>IF(B644&amp;""="","",IFERROR(INDEX('العقود'!$B$6:$B$205,MATCH(B644,'العقود'!$A$6:$A$205,0)),"كود غير موجود"))</f>
        <v/>
      </c>
    </row>
    <row r="645">
      <c r="A645" s="18" t="n"/>
      <c r="B645" s="5" t="n"/>
      <c r="C645" s="16" t="n"/>
      <c r="D645" s="5" t="n"/>
      <c r="E645" s="5" t="n"/>
      <c r="F645" s="6">
        <f>IF(B645&amp;""="","",IFERROR(INDEX('العقود'!$B$6:$B$205,MATCH(B645,'العقود'!$A$6:$A$205,0)),"كود غير موجود"))</f>
        <v/>
      </c>
    </row>
    <row r="646">
      <c r="A646" s="18" t="n"/>
      <c r="B646" s="5" t="n"/>
      <c r="C646" s="16" t="n"/>
      <c r="D646" s="5" t="n"/>
      <c r="E646" s="5" t="n"/>
      <c r="F646" s="6">
        <f>IF(B646&amp;""="","",IFERROR(INDEX('العقود'!$B$6:$B$205,MATCH(B646,'العقود'!$A$6:$A$205,0)),"كود غير موجود"))</f>
        <v/>
      </c>
    </row>
    <row r="647">
      <c r="A647" s="18" t="n"/>
      <c r="B647" s="5" t="n"/>
      <c r="C647" s="16" t="n"/>
      <c r="D647" s="5" t="n"/>
      <c r="E647" s="5" t="n"/>
      <c r="F647" s="6">
        <f>IF(B647&amp;""="","",IFERROR(INDEX('العقود'!$B$6:$B$205,MATCH(B647,'العقود'!$A$6:$A$205,0)),"كود غير موجود"))</f>
        <v/>
      </c>
    </row>
    <row r="648">
      <c r="A648" s="18" t="n"/>
      <c r="B648" s="5" t="n"/>
      <c r="C648" s="16" t="n"/>
      <c r="D648" s="5" t="n"/>
      <c r="E648" s="5" t="n"/>
      <c r="F648" s="6">
        <f>IF(B648&amp;""="","",IFERROR(INDEX('العقود'!$B$6:$B$205,MATCH(B648,'العقود'!$A$6:$A$205,0)),"كود غير موجود"))</f>
        <v/>
      </c>
    </row>
    <row r="649">
      <c r="A649" s="18" t="n"/>
      <c r="B649" s="5" t="n"/>
      <c r="C649" s="16" t="n"/>
      <c r="D649" s="5" t="n"/>
      <c r="E649" s="5" t="n"/>
      <c r="F649" s="6">
        <f>IF(B649&amp;""="","",IFERROR(INDEX('العقود'!$B$6:$B$205,MATCH(B649,'العقود'!$A$6:$A$205,0)),"كود غير موجود"))</f>
        <v/>
      </c>
    </row>
    <row r="650">
      <c r="A650" s="18" t="n"/>
      <c r="B650" s="5" t="n"/>
      <c r="C650" s="16" t="n"/>
      <c r="D650" s="5" t="n"/>
      <c r="E650" s="5" t="n"/>
      <c r="F650" s="6">
        <f>IF(B650&amp;""="","",IFERROR(INDEX('العقود'!$B$6:$B$205,MATCH(B650,'العقود'!$A$6:$A$205,0)),"كود غير موجود"))</f>
        <v/>
      </c>
    </row>
    <row r="651">
      <c r="A651" s="18" t="n"/>
      <c r="B651" s="5" t="n"/>
      <c r="C651" s="16" t="n"/>
      <c r="D651" s="5" t="n"/>
      <c r="E651" s="5" t="n"/>
      <c r="F651" s="6">
        <f>IF(B651&amp;""="","",IFERROR(INDEX('العقود'!$B$6:$B$205,MATCH(B651,'العقود'!$A$6:$A$205,0)),"كود غير موجود"))</f>
        <v/>
      </c>
    </row>
    <row r="652">
      <c r="A652" s="18" t="n"/>
      <c r="B652" s="5" t="n"/>
      <c r="C652" s="16" t="n"/>
      <c r="D652" s="5" t="n"/>
      <c r="E652" s="5" t="n"/>
      <c r="F652" s="6">
        <f>IF(B652&amp;""="","",IFERROR(INDEX('العقود'!$B$6:$B$205,MATCH(B652,'العقود'!$A$6:$A$205,0)),"كود غير موجود"))</f>
        <v/>
      </c>
    </row>
    <row r="653">
      <c r="A653" s="18" t="n"/>
      <c r="B653" s="5" t="n"/>
      <c r="C653" s="16" t="n"/>
      <c r="D653" s="5" t="n"/>
      <c r="E653" s="5" t="n"/>
      <c r="F653" s="6">
        <f>IF(B653&amp;""="","",IFERROR(INDEX('العقود'!$B$6:$B$205,MATCH(B653,'العقود'!$A$6:$A$205,0)),"كود غير موجود"))</f>
        <v/>
      </c>
    </row>
    <row r="654">
      <c r="A654" s="18" t="n"/>
      <c r="B654" s="5" t="n"/>
      <c r="C654" s="16" t="n"/>
      <c r="D654" s="5" t="n"/>
      <c r="E654" s="5" t="n"/>
      <c r="F654" s="6">
        <f>IF(B654&amp;""="","",IFERROR(INDEX('العقود'!$B$6:$B$205,MATCH(B654,'العقود'!$A$6:$A$205,0)),"كود غير موجود"))</f>
        <v/>
      </c>
    </row>
    <row r="655">
      <c r="A655" s="18" t="n"/>
      <c r="B655" s="5" t="n"/>
      <c r="C655" s="16" t="n"/>
      <c r="D655" s="5" t="n"/>
      <c r="E655" s="5" t="n"/>
      <c r="F655" s="6">
        <f>IF(B655&amp;""="","",IFERROR(INDEX('العقود'!$B$6:$B$205,MATCH(B655,'العقود'!$A$6:$A$205,0)),"كود غير موجود"))</f>
        <v/>
      </c>
    </row>
    <row r="656">
      <c r="A656" s="18" t="n"/>
      <c r="B656" s="5" t="n"/>
      <c r="C656" s="16" t="n"/>
      <c r="D656" s="5" t="n"/>
      <c r="E656" s="5" t="n"/>
      <c r="F656" s="6">
        <f>IF(B656&amp;""="","",IFERROR(INDEX('العقود'!$B$6:$B$205,MATCH(B656,'العقود'!$A$6:$A$205,0)),"كود غير موجود"))</f>
        <v/>
      </c>
    </row>
    <row r="657">
      <c r="A657" s="18" t="n"/>
      <c r="B657" s="5" t="n"/>
      <c r="C657" s="16" t="n"/>
      <c r="D657" s="5" t="n"/>
      <c r="E657" s="5" t="n"/>
      <c r="F657" s="6">
        <f>IF(B657&amp;""="","",IFERROR(INDEX('العقود'!$B$6:$B$205,MATCH(B657,'العقود'!$A$6:$A$205,0)),"كود غير موجود"))</f>
        <v/>
      </c>
    </row>
    <row r="658">
      <c r="A658" s="18" t="n"/>
      <c r="B658" s="5" t="n"/>
      <c r="C658" s="16" t="n"/>
      <c r="D658" s="5" t="n"/>
      <c r="E658" s="5" t="n"/>
      <c r="F658" s="6">
        <f>IF(B658&amp;""="","",IFERROR(INDEX('العقود'!$B$6:$B$205,MATCH(B658,'العقود'!$A$6:$A$205,0)),"كود غير موجود"))</f>
        <v/>
      </c>
    </row>
    <row r="659">
      <c r="A659" s="18" t="n"/>
      <c r="B659" s="5" t="n"/>
      <c r="C659" s="16" t="n"/>
      <c r="D659" s="5" t="n"/>
      <c r="E659" s="5" t="n"/>
      <c r="F659" s="6">
        <f>IF(B659&amp;""="","",IFERROR(INDEX('العقود'!$B$6:$B$205,MATCH(B659,'العقود'!$A$6:$A$205,0)),"كود غير موجود"))</f>
        <v/>
      </c>
    </row>
    <row r="660">
      <c r="A660" s="18" t="n"/>
      <c r="B660" s="5" t="n"/>
      <c r="C660" s="16" t="n"/>
      <c r="D660" s="5" t="n"/>
      <c r="E660" s="5" t="n"/>
      <c r="F660" s="6">
        <f>IF(B660&amp;""="","",IFERROR(INDEX('العقود'!$B$6:$B$205,MATCH(B660,'العقود'!$A$6:$A$205,0)),"كود غير موجود"))</f>
        <v/>
      </c>
    </row>
    <row r="661">
      <c r="A661" s="18" t="n"/>
      <c r="B661" s="5" t="n"/>
      <c r="C661" s="16" t="n"/>
      <c r="D661" s="5" t="n"/>
      <c r="E661" s="5" t="n"/>
      <c r="F661" s="6">
        <f>IF(B661&amp;""="","",IFERROR(INDEX('العقود'!$B$6:$B$205,MATCH(B661,'العقود'!$A$6:$A$205,0)),"كود غير موجود"))</f>
        <v/>
      </c>
    </row>
    <row r="662">
      <c r="A662" s="18" t="n"/>
      <c r="B662" s="5" t="n"/>
      <c r="C662" s="16" t="n"/>
      <c r="D662" s="5" t="n"/>
      <c r="E662" s="5" t="n"/>
      <c r="F662" s="6">
        <f>IF(B662&amp;""="","",IFERROR(INDEX('العقود'!$B$6:$B$205,MATCH(B662,'العقود'!$A$6:$A$205,0)),"كود غير موجود"))</f>
        <v/>
      </c>
    </row>
    <row r="663">
      <c r="A663" s="18" t="n"/>
      <c r="B663" s="5" t="n"/>
      <c r="C663" s="16" t="n"/>
      <c r="D663" s="5" t="n"/>
      <c r="E663" s="5" t="n"/>
      <c r="F663" s="6">
        <f>IF(B663&amp;""="","",IFERROR(INDEX('العقود'!$B$6:$B$205,MATCH(B663,'العقود'!$A$6:$A$205,0)),"كود غير موجود"))</f>
        <v/>
      </c>
    </row>
    <row r="664">
      <c r="A664" s="18" t="n"/>
      <c r="B664" s="5" t="n"/>
      <c r="C664" s="16" t="n"/>
      <c r="D664" s="5" t="n"/>
      <c r="E664" s="5" t="n"/>
      <c r="F664" s="6">
        <f>IF(B664&amp;""="","",IFERROR(INDEX('العقود'!$B$6:$B$205,MATCH(B664,'العقود'!$A$6:$A$205,0)),"كود غير موجود"))</f>
        <v/>
      </c>
    </row>
    <row r="665">
      <c r="A665" s="18" t="n"/>
      <c r="B665" s="5" t="n"/>
      <c r="C665" s="16" t="n"/>
      <c r="D665" s="5" t="n"/>
      <c r="E665" s="5" t="n"/>
      <c r="F665" s="6">
        <f>IF(B665&amp;""="","",IFERROR(INDEX('العقود'!$B$6:$B$205,MATCH(B665,'العقود'!$A$6:$A$205,0)),"كود غير موجود"))</f>
        <v/>
      </c>
    </row>
    <row r="666">
      <c r="A666" s="18" t="n"/>
      <c r="B666" s="5" t="n"/>
      <c r="C666" s="16" t="n"/>
      <c r="D666" s="5" t="n"/>
      <c r="E666" s="5" t="n"/>
      <c r="F666" s="6">
        <f>IF(B666&amp;""="","",IFERROR(INDEX('العقود'!$B$6:$B$205,MATCH(B666,'العقود'!$A$6:$A$205,0)),"كود غير موجود"))</f>
        <v/>
      </c>
    </row>
    <row r="667">
      <c r="A667" s="18" t="n"/>
      <c r="B667" s="5" t="n"/>
      <c r="C667" s="16" t="n"/>
      <c r="D667" s="5" t="n"/>
      <c r="E667" s="5" t="n"/>
      <c r="F667" s="6">
        <f>IF(B667&amp;""="","",IFERROR(INDEX('العقود'!$B$6:$B$205,MATCH(B667,'العقود'!$A$6:$A$205,0)),"كود غير موجود"))</f>
        <v/>
      </c>
    </row>
    <row r="668">
      <c r="A668" s="18" t="n"/>
      <c r="B668" s="5" t="n"/>
      <c r="C668" s="16" t="n"/>
      <c r="D668" s="5" t="n"/>
      <c r="E668" s="5" t="n"/>
      <c r="F668" s="6">
        <f>IF(B668&amp;""="","",IFERROR(INDEX('العقود'!$B$6:$B$205,MATCH(B668,'العقود'!$A$6:$A$205,0)),"كود غير موجود"))</f>
        <v/>
      </c>
    </row>
    <row r="669">
      <c r="A669" s="18" t="n"/>
      <c r="B669" s="5" t="n"/>
      <c r="C669" s="16" t="n"/>
      <c r="D669" s="5" t="n"/>
      <c r="E669" s="5" t="n"/>
      <c r="F669" s="6">
        <f>IF(B669&amp;""="","",IFERROR(INDEX('العقود'!$B$6:$B$205,MATCH(B669,'العقود'!$A$6:$A$205,0)),"كود غير موجود"))</f>
        <v/>
      </c>
    </row>
    <row r="670">
      <c r="A670" s="18" t="n"/>
      <c r="B670" s="5" t="n"/>
      <c r="C670" s="16" t="n"/>
      <c r="D670" s="5" t="n"/>
      <c r="E670" s="5" t="n"/>
      <c r="F670" s="6">
        <f>IF(B670&amp;""="","",IFERROR(INDEX('العقود'!$B$6:$B$205,MATCH(B670,'العقود'!$A$6:$A$205,0)),"كود غير موجود"))</f>
        <v/>
      </c>
    </row>
    <row r="671">
      <c r="A671" s="18" t="n"/>
      <c r="B671" s="5" t="n"/>
      <c r="C671" s="16" t="n"/>
      <c r="D671" s="5" t="n"/>
      <c r="E671" s="5" t="n"/>
      <c r="F671" s="6">
        <f>IF(B671&amp;""="","",IFERROR(INDEX('العقود'!$B$6:$B$205,MATCH(B671,'العقود'!$A$6:$A$205,0)),"كود غير موجود"))</f>
        <v/>
      </c>
    </row>
    <row r="672">
      <c r="A672" s="18" t="n"/>
      <c r="B672" s="5" t="n"/>
      <c r="C672" s="16" t="n"/>
      <c r="D672" s="5" t="n"/>
      <c r="E672" s="5" t="n"/>
      <c r="F672" s="6">
        <f>IF(B672&amp;""="","",IFERROR(INDEX('العقود'!$B$6:$B$205,MATCH(B672,'العقود'!$A$6:$A$205,0)),"كود غير موجود"))</f>
        <v/>
      </c>
    </row>
    <row r="673">
      <c r="A673" s="18" t="n"/>
      <c r="B673" s="5" t="n"/>
      <c r="C673" s="16" t="n"/>
      <c r="D673" s="5" t="n"/>
      <c r="E673" s="5" t="n"/>
      <c r="F673" s="6">
        <f>IF(B673&amp;""="","",IFERROR(INDEX('العقود'!$B$6:$B$205,MATCH(B673,'العقود'!$A$6:$A$205,0)),"كود غير موجود"))</f>
        <v/>
      </c>
    </row>
    <row r="674">
      <c r="A674" s="18" t="n"/>
      <c r="B674" s="5" t="n"/>
      <c r="C674" s="16" t="n"/>
      <c r="D674" s="5" t="n"/>
      <c r="E674" s="5" t="n"/>
      <c r="F674" s="6">
        <f>IF(B674&amp;""="","",IFERROR(INDEX('العقود'!$B$6:$B$205,MATCH(B674,'العقود'!$A$6:$A$205,0)),"كود غير موجود"))</f>
        <v/>
      </c>
    </row>
    <row r="675">
      <c r="A675" s="18" t="n"/>
      <c r="B675" s="5" t="n"/>
      <c r="C675" s="16" t="n"/>
      <c r="D675" s="5" t="n"/>
      <c r="E675" s="5" t="n"/>
      <c r="F675" s="6">
        <f>IF(B675&amp;""="","",IFERROR(INDEX('العقود'!$B$6:$B$205,MATCH(B675,'العقود'!$A$6:$A$205,0)),"كود غير موجود"))</f>
        <v/>
      </c>
    </row>
    <row r="676">
      <c r="A676" s="18" t="n"/>
      <c r="B676" s="5" t="n"/>
      <c r="C676" s="16" t="n"/>
      <c r="D676" s="5" t="n"/>
      <c r="E676" s="5" t="n"/>
      <c r="F676" s="6">
        <f>IF(B676&amp;""="","",IFERROR(INDEX('العقود'!$B$6:$B$205,MATCH(B676,'العقود'!$A$6:$A$205,0)),"كود غير موجود"))</f>
        <v/>
      </c>
    </row>
    <row r="677">
      <c r="A677" s="18" t="n"/>
      <c r="B677" s="5" t="n"/>
      <c r="C677" s="16" t="n"/>
      <c r="D677" s="5" t="n"/>
      <c r="E677" s="5" t="n"/>
      <c r="F677" s="6">
        <f>IF(B677&amp;""="","",IFERROR(INDEX('العقود'!$B$6:$B$205,MATCH(B677,'العقود'!$A$6:$A$205,0)),"كود غير موجود"))</f>
        <v/>
      </c>
    </row>
    <row r="678">
      <c r="A678" s="18" t="n"/>
      <c r="B678" s="5" t="n"/>
      <c r="C678" s="16" t="n"/>
      <c r="D678" s="5" t="n"/>
      <c r="E678" s="5" t="n"/>
      <c r="F678" s="6">
        <f>IF(B678&amp;""="","",IFERROR(INDEX('العقود'!$B$6:$B$205,MATCH(B678,'العقود'!$A$6:$A$205,0)),"كود غير موجود"))</f>
        <v/>
      </c>
    </row>
    <row r="679">
      <c r="A679" s="18" t="n"/>
      <c r="B679" s="5" t="n"/>
      <c r="C679" s="16" t="n"/>
      <c r="D679" s="5" t="n"/>
      <c r="E679" s="5" t="n"/>
      <c r="F679" s="6">
        <f>IF(B679&amp;""="","",IFERROR(INDEX('العقود'!$B$6:$B$205,MATCH(B679,'العقود'!$A$6:$A$205,0)),"كود غير موجود"))</f>
        <v/>
      </c>
    </row>
    <row r="680">
      <c r="A680" s="18" t="n"/>
      <c r="B680" s="5" t="n"/>
      <c r="C680" s="16" t="n"/>
      <c r="D680" s="5" t="n"/>
      <c r="E680" s="5" t="n"/>
      <c r="F680" s="6">
        <f>IF(B680&amp;""="","",IFERROR(INDEX('العقود'!$B$6:$B$205,MATCH(B680,'العقود'!$A$6:$A$205,0)),"كود غير موجود"))</f>
        <v/>
      </c>
    </row>
    <row r="681">
      <c r="A681" s="18" t="n"/>
      <c r="B681" s="5" t="n"/>
      <c r="C681" s="16" t="n"/>
      <c r="D681" s="5" t="n"/>
      <c r="E681" s="5" t="n"/>
      <c r="F681" s="6">
        <f>IF(B681&amp;""="","",IFERROR(INDEX('العقود'!$B$6:$B$205,MATCH(B681,'العقود'!$A$6:$A$205,0)),"كود غير موجود"))</f>
        <v/>
      </c>
    </row>
    <row r="682">
      <c r="A682" s="18" t="n"/>
      <c r="B682" s="5" t="n"/>
      <c r="C682" s="16" t="n"/>
      <c r="D682" s="5" t="n"/>
      <c r="E682" s="5" t="n"/>
      <c r="F682" s="6">
        <f>IF(B682&amp;""="","",IFERROR(INDEX('العقود'!$B$6:$B$205,MATCH(B682,'العقود'!$A$6:$A$205,0)),"كود غير موجود"))</f>
        <v/>
      </c>
    </row>
    <row r="683">
      <c r="A683" s="18" t="n"/>
      <c r="B683" s="5" t="n"/>
      <c r="C683" s="16" t="n"/>
      <c r="D683" s="5" t="n"/>
      <c r="E683" s="5" t="n"/>
      <c r="F683" s="6">
        <f>IF(B683&amp;""="","",IFERROR(INDEX('العقود'!$B$6:$B$205,MATCH(B683,'العقود'!$A$6:$A$205,0)),"كود غير موجود"))</f>
        <v/>
      </c>
    </row>
    <row r="684">
      <c r="A684" s="18" t="n"/>
      <c r="B684" s="5" t="n"/>
      <c r="C684" s="16" t="n"/>
      <c r="D684" s="5" t="n"/>
      <c r="E684" s="5" t="n"/>
      <c r="F684" s="6">
        <f>IF(B684&amp;""="","",IFERROR(INDEX('العقود'!$B$6:$B$205,MATCH(B684,'العقود'!$A$6:$A$205,0)),"كود غير موجود"))</f>
        <v/>
      </c>
    </row>
    <row r="685">
      <c r="A685" s="18" t="n"/>
      <c r="B685" s="5" t="n"/>
      <c r="C685" s="16" t="n"/>
      <c r="D685" s="5" t="n"/>
      <c r="E685" s="5" t="n"/>
      <c r="F685" s="6">
        <f>IF(B685&amp;""="","",IFERROR(INDEX('العقود'!$B$6:$B$205,MATCH(B685,'العقود'!$A$6:$A$205,0)),"كود غير موجود"))</f>
        <v/>
      </c>
    </row>
    <row r="686">
      <c r="A686" s="18" t="n"/>
      <c r="B686" s="5" t="n"/>
      <c r="C686" s="16" t="n"/>
      <c r="D686" s="5" t="n"/>
      <c r="E686" s="5" t="n"/>
      <c r="F686" s="6">
        <f>IF(B686&amp;""="","",IFERROR(INDEX('العقود'!$B$6:$B$205,MATCH(B686,'العقود'!$A$6:$A$205,0)),"كود غير موجود"))</f>
        <v/>
      </c>
    </row>
    <row r="687">
      <c r="A687" s="18" t="n"/>
      <c r="B687" s="5" t="n"/>
      <c r="C687" s="16" t="n"/>
      <c r="D687" s="5" t="n"/>
      <c r="E687" s="5" t="n"/>
      <c r="F687" s="6">
        <f>IF(B687&amp;""="","",IFERROR(INDEX('العقود'!$B$6:$B$205,MATCH(B687,'العقود'!$A$6:$A$205,0)),"كود غير موجود"))</f>
        <v/>
      </c>
    </row>
    <row r="688">
      <c r="A688" s="18" t="n"/>
      <c r="B688" s="5" t="n"/>
      <c r="C688" s="16" t="n"/>
      <c r="D688" s="5" t="n"/>
      <c r="E688" s="5" t="n"/>
      <c r="F688" s="6">
        <f>IF(B688&amp;""="","",IFERROR(INDEX('العقود'!$B$6:$B$205,MATCH(B688,'العقود'!$A$6:$A$205,0)),"كود غير موجود"))</f>
        <v/>
      </c>
    </row>
    <row r="689">
      <c r="A689" s="18" t="n"/>
      <c r="B689" s="5" t="n"/>
      <c r="C689" s="16" t="n"/>
      <c r="D689" s="5" t="n"/>
      <c r="E689" s="5" t="n"/>
      <c r="F689" s="6">
        <f>IF(B689&amp;""="","",IFERROR(INDEX('العقود'!$B$6:$B$205,MATCH(B689,'العقود'!$A$6:$A$205,0)),"كود غير موجود"))</f>
        <v/>
      </c>
    </row>
    <row r="690">
      <c r="A690" s="18" t="n"/>
      <c r="B690" s="5" t="n"/>
      <c r="C690" s="16" t="n"/>
      <c r="D690" s="5" t="n"/>
      <c r="E690" s="5" t="n"/>
      <c r="F690" s="6">
        <f>IF(B690&amp;""="","",IFERROR(INDEX('العقود'!$B$6:$B$205,MATCH(B690,'العقود'!$A$6:$A$205,0)),"كود غير موجود"))</f>
        <v/>
      </c>
    </row>
    <row r="691">
      <c r="A691" s="18" t="n"/>
      <c r="B691" s="5" t="n"/>
      <c r="C691" s="16" t="n"/>
      <c r="D691" s="5" t="n"/>
      <c r="E691" s="5" t="n"/>
      <c r="F691" s="6">
        <f>IF(B691&amp;""="","",IFERROR(INDEX('العقود'!$B$6:$B$205,MATCH(B691,'العقود'!$A$6:$A$205,0)),"كود غير موجود"))</f>
        <v/>
      </c>
    </row>
    <row r="692">
      <c r="A692" s="18" t="n"/>
      <c r="B692" s="5" t="n"/>
      <c r="C692" s="16" t="n"/>
      <c r="D692" s="5" t="n"/>
      <c r="E692" s="5" t="n"/>
      <c r="F692" s="6">
        <f>IF(B692&amp;""="","",IFERROR(INDEX('العقود'!$B$6:$B$205,MATCH(B692,'العقود'!$A$6:$A$205,0)),"كود غير موجود"))</f>
        <v/>
      </c>
    </row>
    <row r="693">
      <c r="A693" s="18" t="n"/>
      <c r="B693" s="5" t="n"/>
      <c r="C693" s="16" t="n"/>
      <c r="D693" s="5" t="n"/>
      <c r="E693" s="5" t="n"/>
      <c r="F693" s="6">
        <f>IF(B693&amp;""="","",IFERROR(INDEX('العقود'!$B$6:$B$205,MATCH(B693,'العقود'!$A$6:$A$205,0)),"كود غير موجود"))</f>
        <v/>
      </c>
    </row>
    <row r="694">
      <c r="A694" s="18" t="n"/>
      <c r="B694" s="5" t="n"/>
      <c r="C694" s="16" t="n"/>
      <c r="D694" s="5" t="n"/>
      <c r="E694" s="5" t="n"/>
      <c r="F694" s="6">
        <f>IF(B694&amp;""="","",IFERROR(INDEX('العقود'!$B$6:$B$205,MATCH(B694,'العقود'!$A$6:$A$205,0)),"كود غير موجود"))</f>
        <v/>
      </c>
    </row>
    <row r="695">
      <c r="A695" s="18" t="n"/>
      <c r="B695" s="5" t="n"/>
      <c r="C695" s="16" t="n"/>
      <c r="D695" s="5" t="n"/>
      <c r="E695" s="5" t="n"/>
      <c r="F695" s="6">
        <f>IF(B695&amp;""="","",IFERROR(INDEX('العقود'!$B$6:$B$205,MATCH(B695,'العقود'!$A$6:$A$205,0)),"كود غير موجود"))</f>
        <v/>
      </c>
    </row>
    <row r="696">
      <c r="A696" s="18" t="n"/>
      <c r="B696" s="5" t="n"/>
      <c r="C696" s="16" t="n"/>
      <c r="D696" s="5" t="n"/>
      <c r="E696" s="5" t="n"/>
      <c r="F696" s="6">
        <f>IF(B696&amp;""="","",IFERROR(INDEX('العقود'!$B$6:$B$205,MATCH(B696,'العقود'!$A$6:$A$205,0)),"كود غير موجود"))</f>
        <v/>
      </c>
    </row>
    <row r="697">
      <c r="A697" s="18" t="n"/>
      <c r="B697" s="5" t="n"/>
      <c r="C697" s="16" t="n"/>
      <c r="D697" s="5" t="n"/>
      <c r="E697" s="5" t="n"/>
      <c r="F697" s="6">
        <f>IF(B697&amp;""="","",IFERROR(INDEX('العقود'!$B$6:$B$205,MATCH(B697,'العقود'!$A$6:$A$205,0)),"كود غير موجود"))</f>
        <v/>
      </c>
    </row>
    <row r="698">
      <c r="A698" s="18" t="n"/>
      <c r="B698" s="5" t="n"/>
      <c r="C698" s="16" t="n"/>
      <c r="D698" s="5" t="n"/>
      <c r="E698" s="5" t="n"/>
      <c r="F698" s="6">
        <f>IF(B698&amp;""="","",IFERROR(INDEX('العقود'!$B$6:$B$205,MATCH(B698,'العقود'!$A$6:$A$205,0)),"كود غير موجود"))</f>
        <v/>
      </c>
    </row>
    <row r="699">
      <c r="A699" s="18" t="n"/>
      <c r="B699" s="5" t="n"/>
      <c r="C699" s="16" t="n"/>
      <c r="D699" s="5" t="n"/>
      <c r="E699" s="5" t="n"/>
      <c r="F699" s="6">
        <f>IF(B699&amp;""="","",IFERROR(INDEX('العقود'!$B$6:$B$205,MATCH(B699,'العقود'!$A$6:$A$205,0)),"كود غير موجود"))</f>
        <v/>
      </c>
    </row>
    <row r="700">
      <c r="A700" s="18" t="n"/>
      <c r="B700" s="5" t="n"/>
      <c r="C700" s="16" t="n"/>
      <c r="D700" s="5" t="n"/>
      <c r="E700" s="5" t="n"/>
      <c r="F700" s="6">
        <f>IF(B700&amp;""="","",IFERROR(INDEX('العقود'!$B$6:$B$205,MATCH(B700,'العقود'!$A$6:$A$205,0)),"كود غير موجود"))</f>
        <v/>
      </c>
    </row>
    <row r="701">
      <c r="A701" s="18" t="n"/>
      <c r="B701" s="5" t="n"/>
      <c r="C701" s="16" t="n"/>
      <c r="D701" s="5" t="n"/>
      <c r="E701" s="5" t="n"/>
      <c r="F701" s="6">
        <f>IF(B701&amp;""="","",IFERROR(INDEX('العقود'!$B$6:$B$205,MATCH(B701,'العقود'!$A$6:$A$205,0)),"كود غير موجود"))</f>
        <v/>
      </c>
    </row>
    <row r="702">
      <c r="A702" s="18" t="n"/>
      <c r="B702" s="5" t="n"/>
      <c r="C702" s="16" t="n"/>
      <c r="D702" s="5" t="n"/>
      <c r="E702" s="5" t="n"/>
      <c r="F702" s="6">
        <f>IF(B702&amp;""="","",IFERROR(INDEX('العقود'!$B$6:$B$205,MATCH(B702,'العقود'!$A$6:$A$205,0)),"كود غير موجود"))</f>
        <v/>
      </c>
    </row>
    <row r="703">
      <c r="A703" s="18" t="n"/>
      <c r="B703" s="5" t="n"/>
      <c r="C703" s="16" t="n"/>
      <c r="D703" s="5" t="n"/>
      <c r="E703" s="5" t="n"/>
      <c r="F703" s="6">
        <f>IF(B703&amp;""="","",IFERROR(INDEX('العقود'!$B$6:$B$205,MATCH(B703,'العقود'!$A$6:$A$205,0)),"كود غير موجود"))</f>
        <v/>
      </c>
    </row>
    <row r="704">
      <c r="A704" s="18" t="n"/>
      <c r="B704" s="5" t="n"/>
      <c r="C704" s="16" t="n"/>
      <c r="D704" s="5" t="n"/>
      <c r="E704" s="5" t="n"/>
      <c r="F704" s="6">
        <f>IF(B704&amp;""="","",IFERROR(INDEX('العقود'!$B$6:$B$205,MATCH(B704,'العقود'!$A$6:$A$205,0)),"كود غير موجود"))</f>
        <v/>
      </c>
    </row>
    <row r="705">
      <c r="A705" s="18" t="n"/>
      <c r="B705" s="5" t="n"/>
      <c r="C705" s="16" t="n"/>
      <c r="D705" s="5" t="n"/>
      <c r="E705" s="5" t="n"/>
      <c r="F705" s="6">
        <f>IF(B705&amp;""="","",IFERROR(INDEX('العقود'!$B$6:$B$205,MATCH(B705,'العقود'!$A$6:$A$205,0)),"كود غير موجود"))</f>
        <v/>
      </c>
    </row>
    <row r="706">
      <c r="A706" s="18" t="n"/>
      <c r="B706" s="5" t="n"/>
      <c r="C706" s="16" t="n"/>
      <c r="D706" s="5" t="n"/>
      <c r="E706" s="5" t="n"/>
      <c r="F706" s="6">
        <f>IF(B706&amp;""="","",IFERROR(INDEX('العقود'!$B$6:$B$205,MATCH(B706,'العقود'!$A$6:$A$205,0)),"كود غير موجود"))</f>
        <v/>
      </c>
    </row>
    <row r="707">
      <c r="A707" s="18" t="n"/>
      <c r="B707" s="5" t="n"/>
      <c r="C707" s="16" t="n"/>
      <c r="D707" s="5" t="n"/>
      <c r="E707" s="5" t="n"/>
      <c r="F707" s="6">
        <f>IF(B707&amp;""="","",IFERROR(INDEX('العقود'!$B$6:$B$205,MATCH(B707,'العقود'!$A$6:$A$205,0)),"كود غير موجود"))</f>
        <v/>
      </c>
    </row>
    <row r="708">
      <c r="A708" s="18" t="n"/>
      <c r="B708" s="5" t="n"/>
      <c r="C708" s="16" t="n"/>
      <c r="D708" s="5" t="n"/>
      <c r="E708" s="5" t="n"/>
      <c r="F708" s="6">
        <f>IF(B708&amp;""="","",IFERROR(INDEX('العقود'!$B$6:$B$205,MATCH(B708,'العقود'!$A$6:$A$205,0)),"كود غير موجود"))</f>
        <v/>
      </c>
    </row>
    <row r="709">
      <c r="A709" s="18" t="n"/>
      <c r="B709" s="5" t="n"/>
      <c r="C709" s="16" t="n"/>
      <c r="D709" s="5" t="n"/>
      <c r="E709" s="5" t="n"/>
      <c r="F709" s="6">
        <f>IF(B709&amp;""="","",IFERROR(INDEX('العقود'!$B$6:$B$205,MATCH(B709,'العقود'!$A$6:$A$205,0)),"كود غير موجود"))</f>
        <v/>
      </c>
    </row>
    <row r="710">
      <c r="A710" s="18" t="n"/>
      <c r="B710" s="5" t="n"/>
      <c r="C710" s="16" t="n"/>
      <c r="D710" s="5" t="n"/>
      <c r="E710" s="5" t="n"/>
      <c r="F710" s="6">
        <f>IF(B710&amp;""="","",IFERROR(INDEX('العقود'!$B$6:$B$205,MATCH(B710,'العقود'!$A$6:$A$205,0)),"كود غير موجود"))</f>
        <v/>
      </c>
    </row>
    <row r="711">
      <c r="A711" s="18" t="n"/>
      <c r="B711" s="5" t="n"/>
      <c r="C711" s="16" t="n"/>
      <c r="D711" s="5" t="n"/>
      <c r="E711" s="5" t="n"/>
      <c r="F711" s="6">
        <f>IF(B711&amp;""="","",IFERROR(INDEX('العقود'!$B$6:$B$205,MATCH(B711,'العقود'!$A$6:$A$205,0)),"كود غير موجود"))</f>
        <v/>
      </c>
    </row>
    <row r="712">
      <c r="A712" s="18" t="n"/>
      <c r="B712" s="5" t="n"/>
      <c r="C712" s="16" t="n"/>
      <c r="D712" s="5" t="n"/>
      <c r="E712" s="5" t="n"/>
      <c r="F712" s="6">
        <f>IF(B712&amp;""="","",IFERROR(INDEX('العقود'!$B$6:$B$205,MATCH(B712,'العقود'!$A$6:$A$205,0)),"كود غير موجود"))</f>
        <v/>
      </c>
    </row>
    <row r="713">
      <c r="A713" s="18" t="n"/>
      <c r="B713" s="5" t="n"/>
      <c r="C713" s="16" t="n"/>
      <c r="D713" s="5" t="n"/>
      <c r="E713" s="5" t="n"/>
      <c r="F713" s="6">
        <f>IF(B713&amp;""="","",IFERROR(INDEX('العقود'!$B$6:$B$205,MATCH(B713,'العقود'!$A$6:$A$205,0)),"كود غير موجود"))</f>
        <v/>
      </c>
    </row>
    <row r="714">
      <c r="A714" s="18" t="n"/>
      <c r="B714" s="5" t="n"/>
      <c r="C714" s="16" t="n"/>
      <c r="D714" s="5" t="n"/>
      <c r="E714" s="5" t="n"/>
      <c r="F714" s="6">
        <f>IF(B714&amp;""="","",IFERROR(INDEX('العقود'!$B$6:$B$205,MATCH(B714,'العقود'!$A$6:$A$205,0)),"كود غير موجود"))</f>
        <v/>
      </c>
    </row>
    <row r="715">
      <c r="A715" s="18" t="n"/>
      <c r="B715" s="5" t="n"/>
      <c r="C715" s="16" t="n"/>
      <c r="D715" s="5" t="n"/>
      <c r="E715" s="5" t="n"/>
      <c r="F715" s="6">
        <f>IF(B715&amp;""="","",IFERROR(INDEX('العقود'!$B$6:$B$205,MATCH(B715,'العقود'!$A$6:$A$205,0)),"كود غير موجود"))</f>
        <v/>
      </c>
    </row>
    <row r="716">
      <c r="A716" s="18" t="n"/>
      <c r="B716" s="5" t="n"/>
      <c r="C716" s="16" t="n"/>
      <c r="D716" s="5" t="n"/>
      <c r="E716" s="5" t="n"/>
      <c r="F716" s="6">
        <f>IF(B716&amp;""="","",IFERROR(INDEX('العقود'!$B$6:$B$205,MATCH(B716,'العقود'!$A$6:$A$205,0)),"كود غير موجود"))</f>
        <v/>
      </c>
    </row>
    <row r="717">
      <c r="A717" s="18" t="n"/>
      <c r="B717" s="5" t="n"/>
      <c r="C717" s="16" t="n"/>
      <c r="D717" s="5" t="n"/>
      <c r="E717" s="5" t="n"/>
      <c r="F717" s="6">
        <f>IF(B717&amp;""="","",IFERROR(INDEX('العقود'!$B$6:$B$205,MATCH(B717,'العقود'!$A$6:$A$205,0)),"كود غير موجود"))</f>
        <v/>
      </c>
    </row>
    <row r="718">
      <c r="A718" s="18" t="n"/>
      <c r="B718" s="5" t="n"/>
      <c r="C718" s="16" t="n"/>
      <c r="D718" s="5" t="n"/>
      <c r="E718" s="5" t="n"/>
      <c r="F718" s="6">
        <f>IF(B718&amp;""="","",IFERROR(INDEX('العقود'!$B$6:$B$205,MATCH(B718,'العقود'!$A$6:$A$205,0)),"كود غير موجود"))</f>
        <v/>
      </c>
    </row>
    <row r="719">
      <c r="A719" s="18" t="n"/>
      <c r="B719" s="5" t="n"/>
      <c r="C719" s="16" t="n"/>
      <c r="D719" s="5" t="n"/>
      <c r="E719" s="5" t="n"/>
      <c r="F719" s="6">
        <f>IF(B719&amp;""="","",IFERROR(INDEX('العقود'!$B$6:$B$205,MATCH(B719,'العقود'!$A$6:$A$205,0)),"كود غير موجود"))</f>
        <v/>
      </c>
    </row>
    <row r="720">
      <c r="A720" s="18" t="n"/>
      <c r="B720" s="5" t="n"/>
      <c r="C720" s="16" t="n"/>
      <c r="D720" s="5" t="n"/>
      <c r="E720" s="5" t="n"/>
      <c r="F720" s="6">
        <f>IF(B720&amp;""="","",IFERROR(INDEX('العقود'!$B$6:$B$205,MATCH(B720,'العقود'!$A$6:$A$205,0)),"كود غير موجود"))</f>
        <v/>
      </c>
    </row>
    <row r="721">
      <c r="A721" s="18" t="n"/>
      <c r="B721" s="5" t="n"/>
      <c r="C721" s="16" t="n"/>
      <c r="D721" s="5" t="n"/>
      <c r="E721" s="5" t="n"/>
      <c r="F721" s="6">
        <f>IF(B721&amp;""="","",IFERROR(INDEX('العقود'!$B$6:$B$205,MATCH(B721,'العقود'!$A$6:$A$205,0)),"كود غير موجود"))</f>
        <v/>
      </c>
    </row>
    <row r="722">
      <c r="A722" s="18" t="n"/>
      <c r="B722" s="5" t="n"/>
      <c r="C722" s="16" t="n"/>
      <c r="D722" s="5" t="n"/>
      <c r="E722" s="5" t="n"/>
      <c r="F722" s="6">
        <f>IF(B722&amp;""="","",IFERROR(INDEX('العقود'!$B$6:$B$205,MATCH(B722,'العقود'!$A$6:$A$205,0)),"كود غير موجود"))</f>
        <v/>
      </c>
    </row>
    <row r="723">
      <c r="A723" s="18" t="n"/>
      <c r="B723" s="5" t="n"/>
      <c r="C723" s="16" t="n"/>
      <c r="D723" s="5" t="n"/>
      <c r="E723" s="5" t="n"/>
      <c r="F723" s="6">
        <f>IF(B723&amp;""="","",IFERROR(INDEX('العقود'!$B$6:$B$205,MATCH(B723,'العقود'!$A$6:$A$205,0)),"كود غير موجود"))</f>
        <v/>
      </c>
    </row>
    <row r="724">
      <c r="A724" s="18" t="n"/>
      <c r="B724" s="5" t="n"/>
      <c r="C724" s="16" t="n"/>
      <c r="D724" s="5" t="n"/>
      <c r="E724" s="5" t="n"/>
      <c r="F724" s="6">
        <f>IF(B724&amp;""="","",IFERROR(INDEX('العقود'!$B$6:$B$205,MATCH(B724,'العقود'!$A$6:$A$205,0)),"كود غير موجود"))</f>
        <v/>
      </c>
    </row>
    <row r="725">
      <c r="A725" s="18" t="n"/>
      <c r="B725" s="5" t="n"/>
      <c r="C725" s="16" t="n"/>
      <c r="D725" s="5" t="n"/>
      <c r="E725" s="5" t="n"/>
      <c r="F725" s="6">
        <f>IF(B725&amp;""="","",IFERROR(INDEX('العقود'!$B$6:$B$205,MATCH(B725,'العقود'!$A$6:$A$205,0)),"كود غير موجود"))</f>
        <v/>
      </c>
    </row>
    <row r="726">
      <c r="A726" s="18" t="n"/>
      <c r="B726" s="5" t="n"/>
      <c r="C726" s="16" t="n"/>
      <c r="D726" s="5" t="n"/>
      <c r="E726" s="5" t="n"/>
      <c r="F726" s="6">
        <f>IF(B726&amp;""="","",IFERROR(INDEX('العقود'!$B$6:$B$205,MATCH(B726,'العقود'!$A$6:$A$205,0)),"كود غير موجود"))</f>
        <v/>
      </c>
    </row>
    <row r="727">
      <c r="A727" s="18" t="n"/>
      <c r="B727" s="5" t="n"/>
      <c r="C727" s="16" t="n"/>
      <c r="D727" s="5" t="n"/>
      <c r="E727" s="5" t="n"/>
      <c r="F727" s="6">
        <f>IF(B727&amp;""="","",IFERROR(INDEX('العقود'!$B$6:$B$205,MATCH(B727,'العقود'!$A$6:$A$205,0)),"كود غير موجود"))</f>
        <v/>
      </c>
    </row>
    <row r="728">
      <c r="A728" s="18" t="n"/>
      <c r="B728" s="5" t="n"/>
      <c r="C728" s="16" t="n"/>
      <c r="D728" s="5" t="n"/>
      <c r="E728" s="5" t="n"/>
      <c r="F728" s="6">
        <f>IF(B728&amp;""="","",IFERROR(INDEX('العقود'!$B$6:$B$205,MATCH(B728,'العقود'!$A$6:$A$205,0)),"كود غير موجود"))</f>
        <v/>
      </c>
    </row>
    <row r="729">
      <c r="A729" s="18" t="n"/>
      <c r="B729" s="5" t="n"/>
      <c r="C729" s="16" t="n"/>
      <c r="D729" s="5" t="n"/>
      <c r="E729" s="5" t="n"/>
      <c r="F729" s="6">
        <f>IF(B729&amp;""="","",IFERROR(INDEX('العقود'!$B$6:$B$205,MATCH(B729,'العقود'!$A$6:$A$205,0)),"كود غير موجود"))</f>
        <v/>
      </c>
    </row>
    <row r="730">
      <c r="A730" s="18" t="n"/>
      <c r="B730" s="5" t="n"/>
      <c r="C730" s="16" t="n"/>
      <c r="D730" s="5" t="n"/>
      <c r="E730" s="5" t="n"/>
      <c r="F730" s="6">
        <f>IF(B730&amp;""="","",IFERROR(INDEX('العقود'!$B$6:$B$205,MATCH(B730,'العقود'!$A$6:$A$205,0)),"كود غير موجود"))</f>
        <v/>
      </c>
    </row>
    <row r="731">
      <c r="A731" s="18" t="n"/>
      <c r="B731" s="5" t="n"/>
      <c r="C731" s="16" t="n"/>
      <c r="D731" s="5" t="n"/>
      <c r="E731" s="5" t="n"/>
      <c r="F731" s="6">
        <f>IF(B731&amp;""="","",IFERROR(INDEX('العقود'!$B$6:$B$205,MATCH(B731,'العقود'!$A$6:$A$205,0)),"كود غير موجود"))</f>
        <v/>
      </c>
    </row>
    <row r="732">
      <c r="A732" s="18" t="n"/>
      <c r="B732" s="5" t="n"/>
      <c r="C732" s="16" t="n"/>
      <c r="D732" s="5" t="n"/>
      <c r="E732" s="5" t="n"/>
      <c r="F732" s="6">
        <f>IF(B732&amp;""="","",IFERROR(INDEX('العقود'!$B$6:$B$205,MATCH(B732,'العقود'!$A$6:$A$205,0)),"كود غير موجود"))</f>
        <v/>
      </c>
    </row>
    <row r="733">
      <c r="A733" s="18" t="n"/>
      <c r="B733" s="5" t="n"/>
      <c r="C733" s="16" t="n"/>
      <c r="D733" s="5" t="n"/>
      <c r="E733" s="5" t="n"/>
      <c r="F733" s="6">
        <f>IF(B733&amp;""="","",IFERROR(INDEX('العقود'!$B$6:$B$205,MATCH(B733,'العقود'!$A$6:$A$205,0)),"كود غير موجود"))</f>
        <v/>
      </c>
    </row>
    <row r="734">
      <c r="A734" s="18" t="n"/>
      <c r="B734" s="5" t="n"/>
      <c r="C734" s="16" t="n"/>
      <c r="D734" s="5" t="n"/>
      <c r="E734" s="5" t="n"/>
      <c r="F734" s="6">
        <f>IF(B734&amp;""="","",IFERROR(INDEX('العقود'!$B$6:$B$205,MATCH(B734,'العقود'!$A$6:$A$205,0)),"كود غير موجود"))</f>
        <v/>
      </c>
    </row>
    <row r="735">
      <c r="A735" s="18" t="n"/>
      <c r="B735" s="5" t="n"/>
      <c r="C735" s="16" t="n"/>
      <c r="D735" s="5" t="n"/>
      <c r="E735" s="5" t="n"/>
      <c r="F735" s="6">
        <f>IF(B735&amp;""="","",IFERROR(INDEX('العقود'!$B$6:$B$205,MATCH(B735,'العقود'!$A$6:$A$205,0)),"كود غير موجود"))</f>
        <v/>
      </c>
    </row>
    <row r="736">
      <c r="A736" s="18" t="n"/>
      <c r="B736" s="5" t="n"/>
      <c r="C736" s="16" t="n"/>
      <c r="D736" s="5" t="n"/>
      <c r="E736" s="5" t="n"/>
      <c r="F736" s="6">
        <f>IF(B736&amp;""="","",IFERROR(INDEX('العقود'!$B$6:$B$205,MATCH(B736,'العقود'!$A$6:$A$205,0)),"كود غير موجود"))</f>
        <v/>
      </c>
    </row>
    <row r="737">
      <c r="A737" s="18" t="n"/>
      <c r="B737" s="5" t="n"/>
      <c r="C737" s="16" t="n"/>
      <c r="D737" s="5" t="n"/>
      <c r="E737" s="5" t="n"/>
      <c r="F737" s="6">
        <f>IF(B737&amp;""="","",IFERROR(INDEX('العقود'!$B$6:$B$205,MATCH(B737,'العقود'!$A$6:$A$205,0)),"كود غير موجود"))</f>
        <v/>
      </c>
    </row>
    <row r="738">
      <c r="A738" s="18" t="n"/>
      <c r="B738" s="5" t="n"/>
      <c r="C738" s="16" t="n"/>
      <c r="D738" s="5" t="n"/>
      <c r="E738" s="5" t="n"/>
      <c r="F738" s="6">
        <f>IF(B738&amp;""="","",IFERROR(INDEX('العقود'!$B$6:$B$205,MATCH(B738,'العقود'!$A$6:$A$205,0)),"كود غير موجود"))</f>
        <v/>
      </c>
    </row>
    <row r="739">
      <c r="A739" s="18" t="n"/>
      <c r="B739" s="5" t="n"/>
      <c r="C739" s="16" t="n"/>
      <c r="D739" s="5" t="n"/>
      <c r="E739" s="5" t="n"/>
      <c r="F739" s="6">
        <f>IF(B739&amp;""="","",IFERROR(INDEX('العقود'!$B$6:$B$205,MATCH(B739,'العقود'!$A$6:$A$205,0)),"كود غير موجود"))</f>
        <v/>
      </c>
    </row>
    <row r="740">
      <c r="A740" s="18" t="n"/>
      <c r="B740" s="5" t="n"/>
      <c r="C740" s="16" t="n"/>
      <c r="D740" s="5" t="n"/>
      <c r="E740" s="5" t="n"/>
      <c r="F740" s="6">
        <f>IF(B740&amp;""="","",IFERROR(INDEX('العقود'!$B$6:$B$205,MATCH(B740,'العقود'!$A$6:$A$205,0)),"كود غير موجود"))</f>
        <v/>
      </c>
    </row>
    <row r="741">
      <c r="A741" s="18" t="n"/>
      <c r="B741" s="5" t="n"/>
      <c r="C741" s="16" t="n"/>
      <c r="D741" s="5" t="n"/>
      <c r="E741" s="5" t="n"/>
      <c r="F741" s="6">
        <f>IF(B741&amp;""="","",IFERROR(INDEX('العقود'!$B$6:$B$205,MATCH(B741,'العقود'!$A$6:$A$205,0)),"كود غير موجود"))</f>
        <v/>
      </c>
    </row>
    <row r="742">
      <c r="A742" s="18" t="n"/>
      <c r="B742" s="5" t="n"/>
      <c r="C742" s="16" t="n"/>
      <c r="D742" s="5" t="n"/>
      <c r="E742" s="5" t="n"/>
      <c r="F742" s="6">
        <f>IF(B742&amp;""="","",IFERROR(INDEX('العقود'!$B$6:$B$205,MATCH(B742,'العقود'!$A$6:$A$205,0)),"كود غير موجود"))</f>
        <v/>
      </c>
    </row>
    <row r="743">
      <c r="A743" s="18" t="n"/>
      <c r="B743" s="5" t="n"/>
      <c r="C743" s="16" t="n"/>
      <c r="D743" s="5" t="n"/>
      <c r="E743" s="5" t="n"/>
      <c r="F743" s="6">
        <f>IF(B743&amp;""="","",IFERROR(INDEX('العقود'!$B$6:$B$205,MATCH(B743,'العقود'!$A$6:$A$205,0)),"كود غير موجود"))</f>
        <v/>
      </c>
    </row>
    <row r="744">
      <c r="A744" s="18" t="n"/>
      <c r="B744" s="5" t="n"/>
      <c r="C744" s="16" t="n"/>
      <c r="D744" s="5" t="n"/>
      <c r="E744" s="5" t="n"/>
      <c r="F744" s="6">
        <f>IF(B744&amp;""="","",IFERROR(INDEX('العقود'!$B$6:$B$205,MATCH(B744,'العقود'!$A$6:$A$205,0)),"كود غير موجود"))</f>
        <v/>
      </c>
    </row>
    <row r="745">
      <c r="A745" s="18" t="n"/>
      <c r="B745" s="5" t="n"/>
      <c r="C745" s="16" t="n"/>
      <c r="D745" s="5" t="n"/>
      <c r="E745" s="5" t="n"/>
      <c r="F745" s="6">
        <f>IF(B745&amp;""="","",IFERROR(INDEX('العقود'!$B$6:$B$205,MATCH(B745,'العقود'!$A$6:$A$205,0)),"كود غير موجود"))</f>
        <v/>
      </c>
    </row>
    <row r="746">
      <c r="A746" s="18" t="n"/>
      <c r="B746" s="5" t="n"/>
      <c r="C746" s="16" t="n"/>
      <c r="D746" s="5" t="n"/>
      <c r="E746" s="5" t="n"/>
      <c r="F746" s="6">
        <f>IF(B746&amp;""="","",IFERROR(INDEX('العقود'!$B$6:$B$205,MATCH(B746,'العقود'!$A$6:$A$205,0)),"كود غير موجود"))</f>
        <v/>
      </c>
    </row>
    <row r="747">
      <c r="A747" s="18" t="n"/>
      <c r="B747" s="5" t="n"/>
      <c r="C747" s="16" t="n"/>
      <c r="D747" s="5" t="n"/>
      <c r="E747" s="5" t="n"/>
      <c r="F747" s="6">
        <f>IF(B747&amp;""="","",IFERROR(INDEX('العقود'!$B$6:$B$205,MATCH(B747,'العقود'!$A$6:$A$205,0)),"كود غير موجود"))</f>
        <v/>
      </c>
    </row>
    <row r="748">
      <c r="A748" s="18" t="n"/>
      <c r="B748" s="5" t="n"/>
      <c r="C748" s="16" t="n"/>
      <c r="D748" s="5" t="n"/>
      <c r="E748" s="5" t="n"/>
      <c r="F748" s="6">
        <f>IF(B748&amp;""="","",IFERROR(INDEX('العقود'!$B$6:$B$205,MATCH(B748,'العقود'!$A$6:$A$205,0)),"كود غير موجود"))</f>
        <v/>
      </c>
    </row>
    <row r="749">
      <c r="A749" s="18" t="n"/>
      <c r="B749" s="5" t="n"/>
      <c r="C749" s="16" t="n"/>
      <c r="D749" s="5" t="n"/>
      <c r="E749" s="5" t="n"/>
      <c r="F749" s="6">
        <f>IF(B749&amp;""="","",IFERROR(INDEX('العقود'!$B$6:$B$205,MATCH(B749,'العقود'!$A$6:$A$205,0)),"كود غير موجود"))</f>
        <v/>
      </c>
    </row>
    <row r="750">
      <c r="A750" s="18" t="n"/>
      <c r="B750" s="5" t="n"/>
      <c r="C750" s="16" t="n"/>
      <c r="D750" s="5" t="n"/>
      <c r="E750" s="5" t="n"/>
      <c r="F750" s="6">
        <f>IF(B750&amp;""="","",IFERROR(INDEX('العقود'!$B$6:$B$205,MATCH(B750,'العقود'!$A$6:$A$205,0)),"كود غير موجود"))</f>
        <v/>
      </c>
    </row>
    <row r="751">
      <c r="A751" s="18" t="n"/>
      <c r="B751" s="5" t="n"/>
      <c r="C751" s="16" t="n"/>
      <c r="D751" s="5" t="n"/>
      <c r="E751" s="5" t="n"/>
      <c r="F751" s="6">
        <f>IF(B751&amp;""="","",IFERROR(INDEX('العقود'!$B$6:$B$205,MATCH(B751,'العقود'!$A$6:$A$205,0)),"كود غير موجود"))</f>
        <v/>
      </c>
    </row>
    <row r="752">
      <c r="A752" s="18" t="n"/>
      <c r="B752" s="5" t="n"/>
      <c r="C752" s="16" t="n"/>
      <c r="D752" s="5" t="n"/>
      <c r="E752" s="5" t="n"/>
      <c r="F752" s="6">
        <f>IF(B752&amp;""="","",IFERROR(INDEX('العقود'!$B$6:$B$205,MATCH(B752,'العقود'!$A$6:$A$205,0)),"كود غير موجود"))</f>
        <v/>
      </c>
    </row>
    <row r="753">
      <c r="A753" s="18" t="n"/>
      <c r="B753" s="5" t="n"/>
      <c r="C753" s="16" t="n"/>
      <c r="D753" s="5" t="n"/>
      <c r="E753" s="5" t="n"/>
      <c r="F753" s="6">
        <f>IF(B753&amp;""="","",IFERROR(INDEX('العقود'!$B$6:$B$205,MATCH(B753,'العقود'!$A$6:$A$205,0)),"كود غير موجود"))</f>
        <v/>
      </c>
    </row>
    <row r="754">
      <c r="A754" s="18" t="n"/>
      <c r="B754" s="5" t="n"/>
      <c r="C754" s="16" t="n"/>
      <c r="D754" s="5" t="n"/>
      <c r="E754" s="5" t="n"/>
      <c r="F754" s="6">
        <f>IF(B754&amp;""="","",IFERROR(INDEX('العقود'!$B$6:$B$205,MATCH(B754,'العقود'!$A$6:$A$205,0)),"كود غير موجود"))</f>
        <v/>
      </c>
    </row>
    <row r="755">
      <c r="A755" s="18" t="n"/>
      <c r="B755" s="5" t="n"/>
      <c r="C755" s="16" t="n"/>
      <c r="D755" s="5" t="n"/>
      <c r="E755" s="5" t="n"/>
      <c r="F755" s="6">
        <f>IF(B755&amp;""="","",IFERROR(INDEX('العقود'!$B$6:$B$205,MATCH(B755,'العقود'!$A$6:$A$205,0)),"كود غير موجود"))</f>
        <v/>
      </c>
    </row>
    <row r="756">
      <c r="A756" s="18" t="n"/>
      <c r="B756" s="5" t="n"/>
      <c r="C756" s="16" t="n"/>
      <c r="D756" s="5" t="n"/>
      <c r="E756" s="5" t="n"/>
      <c r="F756" s="6">
        <f>IF(B756&amp;""="","",IFERROR(INDEX('العقود'!$B$6:$B$205,MATCH(B756,'العقود'!$A$6:$A$205,0)),"كود غير موجود"))</f>
        <v/>
      </c>
    </row>
    <row r="757">
      <c r="A757" s="18" t="n"/>
      <c r="B757" s="5" t="n"/>
      <c r="C757" s="16" t="n"/>
      <c r="D757" s="5" t="n"/>
      <c r="E757" s="5" t="n"/>
      <c r="F757" s="6">
        <f>IF(B757&amp;""="","",IFERROR(INDEX('العقود'!$B$6:$B$205,MATCH(B757,'العقود'!$A$6:$A$205,0)),"كود غير موجود"))</f>
        <v/>
      </c>
    </row>
    <row r="758">
      <c r="A758" s="18" t="n"/>
      <c r="B758" s="5" t="n"/>
      <c r="C758" s="16" t="n"/>
      <c r="D758" s="5" t="n"/>
      <c r="E758" s="5" t="n"/>
      <c r="F758" s="6">
        <f>IF(B758&amp;""="","",IFERROR(INDEX('العقود'!$B$6:$B$205,MATCH(B758,'العقود'!$A$6:$A$205,0)),"كود غير موجود"))</f>
        <v/>
      </c>
    </row>
    <row r="759">
      <c r="A759" s="18" t="n"/>
      <c r="B759" s="5" t="n"/>
      <c r="C759" s="16" t="n"/>
      <c r="D759" s="5" t="n"/>
      <c r="E759" s="5" t="n"/>
      <c r="F759" s="6">
        <f>IF(B759&amp;""="","",IFERROR(INDEX('العقود'!$B$6:$B$205,MATCH(B759,'العقود'!$A$6:$A$205,0)),"كود غير موجود"))</f>
        <v/>
      </c>
    </row>
    <row r="760">
      <c r="A760" s="18" t="n"/>
      <c r="B760" s="5" t="n"/>
      <c r="C760" s="16" t="n"/>
      <c r="D760" s="5" t="n"/>
      <c r="E760" s="5" t="n"/>
      <c r="F760" s="6">
        <f>IF(B760&amp;""="","",IFERROR(INDEX('العقود'!$B$6:$B$205,MATCH(B760,'العقود'!$A$6:$A$205,0)),"كود غير موجود"))</f>
        <v/>
      </c>
    </row>
    <row r="761">
      <c r="A761" s="18" t="n"/>
      <c r="B761" s="5" t="n"/>
      <c r="C761" s="16" t="n"/>
      <c r="D761" s="5" t="n"/>
      <c r="E761" s="5" t="n"/>
      <c r="F761" s="6">
        <f>IF(B761&amp;""="","",IFERROR(INDEX('العقود'!$B$6:$B$205,MATCH(B761,'العقود'!$A$6:$A$205,0)),"كود غير موجود"))</f>
        <v/>
      </c>
    </row>
    <row r="762">
      <c r="A762" s="18" t="n"/>
      <c r="B762" s="5" t="n"/>
      <c r="C762" s="16" t="n"/>
      <c r="D762" s="5" t="n"/>
      <c r="E762" s="5" t="n"/>
      <c r="F762" s="6">
        <f>IF(B762&amp;""="","",IFERROR(INDEX('العقود'!$B$6:$B$205,MATCH(B762,'العقود'!$A$6:$A$205,0)),"كود غير موجود"))</f>
        <v/>
      </c>
    </row>
    <row r="763">
      <c r="A763" s="18" t="n"/>
      <c r="B763" s="5" t="n"/>
      <c r="C763" s="16" t="n"/>
      <c r="D763" s="5" t="n"/>
      <c r="E763" s="5" t="n"/>
      <c r="F763" s="6">
        <f>IF(B763&amp;""="","",IFERROR(INDEX('العقود'!$B$6:$B$205,MATCH(B763,'العقود'!$A$6:$A$205,0)),"كود غير موجود"))</f>
        <v/>
      </c>
    </row>
    <row r="764">
      <c r="A764" s="18" t="n"/>
      <c r="B764" s="5" t="n"/>
      <c r="C764" s="16" t="n"/>
      <c r="D764" s="5" t="n"/>
      <c r="E764" s="5" t="n"/>
      <c r="F764" s="6">
        <f>IF(B764&amp;""="","",IFERROR(INDEX('العقود'!$B$6:$B$205,MATCH(B764,'العقود'!$A$6:$A$205,0)),"كود غير موجود"))</f>
        <v/>
      </c>
    </row>
    <row r="765">
      <c r="A765" s="18" t="n"/>
      <c r="B765" s="5" t="n"/>
      <c r="C765" s="16" t="n"/>
      <c r="D765" s="5" t="n"/>
      <c r="E765" s="5" t="n"/>
      <c r="F765" s="6">
        <f>IF(B765&amp;""="","",IFERROR(INDEX('العقود'!$B$6:$B$205,MATCH(B765,'العقود'!$A$6:$A$205,0)),"كود غير موجود"))</f>
        <v/>
      </c>
    </row>
    <row r="766">
      <c r="A766" s="18" t="n"/>
      <c r="B766" s="5" t="n"/>
      <c r="C766" s="16" t="n"/>
      <c r="D766" s="5" t="n"/>
      <c r="E766" s="5" t="n"/>
      <c r="F766" s="6">
        <f>IF(B766&amp;""="","",IFERROR(INDEX('العقود'!$B$6:$B$205,MATCH(B766,'العقود'!$A$6:$A$205,0)),"كود غير موجود"))</f>
        <v/>
      </c>
    </row>
    <row r="767">
      <c r="A767" s="18" t="n"/>
      <c r="B767" s="5" t="n"/>
      <c r="C767" s="16" t="n"/>
      <c r="D767" s="5" t="n"/>
      <c r="E767" s="5" t="n"/>
      <c r="F767" s="6">
        <f>IF(B767&amp;""="","",IFERROR(INDEX('العقود'!$B$6:$B$205,MATCH(B767,'العقود'!$A$6:$A$205,0)),"كود غير موجود"))</f>
        <v/>
      </c>
    </row>
    <row r="768">
      <c r="A768" s="18" t="n"/>
      <c r="B768" s="5" t="n"/>
      <c r="C768" s="16" t="n"/>
      <c r="D768" s="5" t="n"/>
      <c r="E768" s="5" t="n"/>
      <c r="F768" s="6">
        <f>IF(B768&amp;""="","",IFERROR(INDEX('العقود'!$B$6:$B$205,MATCH(B768,'العقود'!$A$6:$A$205,0)),"كود غير موجود"))</f>
        <v/>
      </c>
    </row>
    <row r="769">
      <c r="A769" s="18" t="n"/>
      <c r="B769" s="5" t="n"/>
      <c r="C769" s="16" t="n"/>
      <c r="D769" s="5" t="n"/>
      <c r="E769" s="5" t="n"/>
      <c r="F769" s="6">
        <f>IF(B769&amp;""="","",IFERROR(INDEX('العقود'!$B$6:$B$205,MATCH(B769,'العقود'!$A$6:$A$205,0)),"كود غير موجود"))</f>
        <v/>
      </c>
    </row>
    <row r="770">
      <c r="A770" s="18" t="n"/>
      <c r="B770" s="5" t="n"/>
      <c r="C770" s="16" t="n"/>
      <c r="D770" s="5" t="n"/>
      <c r="E770" s="5" t="n"/>
      <c r="F770" s="6">
        <f>IF(B770&amp;""="","",IFERROR(INDEX('العقود'!$B$6:$B$205,MATCH(B770,'العقود'!$A$6:$A$205,0)),"كود غير موجود"))</f>
        <v/>
      </c>
    </row>
    <row r="771">
      <c r="A771" s="18" t="n"/>
      <c r="B771" s="5" t="n"/>
      <c r="C771" s="16" t="n"/>
      <c r="D771" s="5" t="n"/>
      <c r="E771" s="5" t="n"/>
      <c r="F771" s="6">
        <f>IF(B771&amp;""="","",IFERROR(INDEX('العقود'!$B$6:$B$205,MATCH(B771,'العقود'!$A$6:$A$205,0)),"كود غير موجود"))</f>
        <v/>
      </c>
    </row>
    <row r="772">
      <c r="A772" s="18" t="n"/>
      <c r="B772" s="5" t="n"/>
      <c r="C772" s="16" t="n"/>
      <c r="D772" s="5" t="n"/>
      <c r="E772" s="5" t="n"/>
      <c r="F772" s="6">
        <f>IF(B772&amp;""="","",IFERROR(INDEX('العقود'!$B$6:$B$205,MATCH(B772,'العقود'!$A$6:$A$205,0)),"كود غير موجود"))</f>
        <v/>
      </c>
    </row>
    <row r="773">
      <c r="A773" s="18" t="n"/>
      <c r="B773" s="5" t="n"/>
      <c r="C773" s="16" t="n"/>
      <c r="D773" s="5" t="n"/>
      <c r="E773" s="5" t="n"/>
      <c r="F773" s="6">
        <f>IF(B773&amp;""="","",IFERROR(INDEX('العقود'!$B$6:$B$205,MATCH(B773,'العقود'!$A$6:$A$205,0)),"كود غير موجود"))</f>
        <v/>
      </c>
    </row>
    <row r="774">
      <c r="A774" s="18" t="n"/>
      <c r="B774" s="5" t="n"/>
      <c r="C774" s="16" t="n"/>
      <c r="D774" s="5" t="n"/>
      <c r="E774" s="5" t="n"/>
      <c r="F774" s="6">
        <f>IF(B774&amp;""="","",IFERROR(INDEX('العقود'!$B$6:$B$205,MATCH(B774,'العقود'!$A$6:$A$205,0)),"كود غير موجود"))</f>
        <v/>
      </c>
    </row>
    <row r="775">
      <c r="A775" s="18" t="n"/>
      <c r="B775" s="5" t="n"/>
      <c r="C775" s="16" t="n"/>
      <c r="D775" s="5" t="n"/>
      <c r="E775" s="5" t="n"/>
      <c r="F775" s="6">
        <f>IF(B775&amp;""="","",IFERROR(INDEX('العقود'!$B$6:$B$205,MATCH(B775,'العقود'!$A$6:$A$205,0)),"كود غير موجود"))</f>
        <v/>
      </c>
    </row>
    <row r="776">
      <c r="A776" s="18" t="n"/>
      <c r="B776" s="5" t="n"/>
      <c r="C776" s="16" t="n"/>
      <c r="D776" s="5" t="n"/>
      <c r="E776" s="5" t="n"/>
      <c r="F776" s="6">
        <f>IF(B776&amp;""="","",IFERROR(INDEX('العقود'!$B$6:$B$205,MATCH(B776,'العقود'!$A$6:$A$205,0)),"كود غير موجود"))</f>
        <v/>
      </c>
    </row>
    <row r="777">
      <c r="A777" s="18" t="n"/>
      <c r="B777" s="5" t="n"/>
      <c r="C777" s="16" t="n"/>
      <c r="D777" s="5" t="n"/>
      <c r="E777" s="5" t="n"/>
      <c r="F777" s="6">
        <f>IF(B777&amp;""="","",IFERROR(INDEX('العقود'!$B$6:$B$205,MATCH(B777,'العقود'!$A$6:$A$205,0)),"كود غير موجود"))</f>
        <v/>
      </c>
    </row>
    <row r="778">
      <c r="A778" s="18" t="n"/>
      <c r="B778" s="5" t="n"/>
      <c r="C778" s="16" t="n"/>
      <c r="D778" s="5" t="n"/>
      <c r="E778" s="5" t="n"/>
      <c r="F778" s="6">
        <f>IF(B778&amp;""="","",IFERROR(INDEX('العقود'!$B$6:$B$205,MATCH(B778,'العقود'!$A$6:$A$205,0)),"كود غير موجود"))</f>
        <v/>
      </c>
    </row>
    <row r="779">
      <c r="A779" s="18" t="n"/>
      <c r="B779" s="5" t="n"/>
      <c r="C779" s="16" t="n"/>
      <c r="D779" s="5" t="n"/>
      <c r="E779" s="5" t="n"/>
      <c r="F779" s="6">
        <f>IF(B779&amp;""="","",IFERROR(INDEX('العقود'!$B$6:$B$205,MATCH(B779,'العقود'!$A$6:$A$205,0)),"كود غير موجود"))</f>
        <v/>
      </c>
    </row>
    <row r="780">
      <c r="A780" s="18" t="n"/>
      <c r="B780" s="5" t="n"/>
      <c r="C780" s="16" t="n"/>
      <c r="D780" s="5" t="n"/>
      <c r="E780" s="5" t="n"/>
      <c r="F780" s="6">
        <f>IF(B780&amp;""="","",IFERROR(INDEX('العقود'!$B$6:$B$205,MATCH(B780,'العقود'!$A$6:$A$205,0)),"كود غير موجود"))</f>
        <v/>
      </c>
    </row>
    <row r="781">
      <c r="A781" s="18" t="n"/>
      <c r="B781" s="5" t="n"/>
      <c r="C781" s="16" t="n"/>
      <c r="D781" s="5" t="n"/>
      <c r="E781" s="5" t="n"/>
      <c r="F781" s="6">
        <f>IF(B781&amp;""="","",IFERROR(INDEX('العقود'!$B$6:$B$205,MATCH(B781,'العقود'!$A$6:$A$205,0)),"كود غير موجود"))</f>
        <v/>
      </c>
    </row>
    <row r="782">
      <c r="A782" s="18" t="n"/>
      <c r="B782" s="5" t="n"/>
      <c r="C782" s="16" t="n"/>
      <c r="D782" s="5" t="n"/>
      <c r="E782" s="5" t="n"/>
      <c r="F782" s="6">
        <f>IF(B782&amp;""="","",IFERROR(INDEX('العقود'!$B$6:$B$205,MATCH(B782,'العقود'!$A$6:$A$205,0)),"كود غير موجود"))</f>
        <v/>
      </c>
    </row>
    <row r="783">
      <c r="A783" s="18" t="n"/>
      <c r="B783" s="5" t="n"/>
      <c r="C783" s="16" t="n"/>
      <c r="D783" s="5" t="n"/>
      <c r="E783" s="5" t="n"/>
      <c r="F783" s="6">
        <f>IF(B783&amp;""="","",IFERROR(INDEX('العقود'!$B$6:$B$205,MATCH(B783,'العقود'!$A$6:$A$205,0)),"كود غير موجود"))</f>
        <v/>
      </c>
    </row>
    <row r="784">
      <c r="A784" s="18" t="n"/>
      <c r="B784" s="5" t="n"/>
      <c r="C784" s="16" t="n"/>
      <c r="D784" s="5" t="n"/>
      <c r="E784" s="5" t="n"/>
      <c r="F784" s="6">
        <f>IF(B784&amp;""="","",IFERROR(INDEX('العقود'!$B$6:$B$205,MATCH(B784,'العقود'!$A$6:$A$205,0)),"كود غير موجود"))</f>
        <v/>
      </c>
    </row>
    <row r="785">
      <c r="A785" s="18" t="n"/>
      <c r="B785" s="5" t="n"/>
      <c r="C785" s="16" t="n"/>
      <c r="D785" s="5" t="n"/>
      <c r="E785" s="5" t="n"/>
      <c r="F785" s="6">
        <f>IF(B785&amp;""="","",IFERROR(INDEX('العقود'!$B$6:$B$205,MATCH(B785,'العقود'!$A$6:$A$205,0)),"كود غير موجود"))</f>
        <v/>
      </c>
    </row>
    <row r="786">
      <c r="A786" s="18" t="n"/>
      <c r="B786" s="5" t="n"/>
      <c r="C786" s="16" t="n"/>
      <c r="D786" s="5" t="n"/>
      <c r="E786" s="5" t="n"/>
      <c r="F786" s="6">
        <f>IF(B786&amp;""="","",IFERROR(INDEX('العقود'!$B$6:$B$205,MATCH(B786,'العقود'!$A$6:$A$205,0)),"كود غير موجود"))</f>
        <v/>
      </c>
    </row>
    <row r="787">
      <c r="A787" s="18" t="n"/>
      <c r="B787" s="5" t="n"/>
      <c r="C787" s="16" t="n"/>
      <c r="D787" s="5" t="n"/>
      <c r="E787" s="5" t="n"/>
      <c r="F787" s="6">
        <f>IF(B787&amp;""="","",IFERROR(INDEX('العقود'!$B$6:$B$205,MATCH(B787,'العقود'!$A$6:$A$205,0)),"كود غير موجود"))</f>
        <v/>
      </c>
    </row>
    <row r="788">
      <c r="A788" s="18" t="n"/>
      <c r="B788" s="5" t="n"/>
      <c r="C788" s="16" t="n"/>
      <c r="D788" s="5" t="n"/>
      <c r="E788" s="5" t="n"/>
      <c r="F788" s="6">
        <f>IF(B788&amp;""="","",IFERROR(INDEX('العقود'!$B$6:$B$205,MATCH(B788,'العقود'!$A$6:$A$205,0)),"كود غير موجود"))</f>
        <v/>
      </c>
    </row>
    <row r="789">
      <c r="A789" s="18" t="n"/>
      <c r="B789" s="5" t="n"/>
      <c r="C789" s="16" t="n"/>
      <c r="D789" s="5" t="n"/>
      <c r="E789" s="5" t="n"/>
      <c r="F789" s="6">
        <f>IF(B789&amp;""="","",IFERROR(INDEX('العقود'!$B$6:$B$205,MATCH(B789,'العقود'!$A$6:$A$205,0)),"كود غير موجود"))</f>
        <v/>
      </c>
    </row>
    <row r="790">
      <c r="A790" s="18" t="n"/>
      <c r="B790" s="5" t="n"/>
      <c r="C790" s="16" t="n"/>
      <c r="D790" s="5" t="n"/>
      <c r="E790" s="5" t="n"/>
      <c r="F790" s="6">
        <f>IF(B790&amp;""="","",IFERROR(INDEX('العقود'!$B$6:$B$205,MATCH(B790,'العقود'!$A$6:$A$205,0)),"كود غير موجود"))</f>
        <v/>
      </c>
    </row>
    <row r="791">
      <c r="A791" s="18" t="n"/>
      <c r="B791" s="5" t="n"/>
      <c r="C791" s="16" t="n"/>
      <c r="D791" s="5" t="n"/>
      <c r="E791" s="5" t="n"/>
      <c r="F791" s="6">
        <f>IF(B791&amp;""="","",IFERROR(INDEX('العقود'!$B$6:$B$205,MATCH(B791,'العقود'!$A$6:$A$205,0)),"كود غير موجود"))</f>
        <v/>
      </c>
    </row>
    <row r="792">
      <c r="A792" s="18" t="n"/>
      <c r="B792" s="5" t="n"/>
      <c r="C792" s="16" t="n"/>
      <c r="D792" s="5" t="n"/>
      <c r="E792" s="5" t="n"/>
      <c r="F792" s="6">
        <f>IF(B792&amp;""="","",IFERROR(INDEX('العقود'!$B$6:$B$205,MATCH(B792,'العقود'!$A$6:$A$205,0)),"كود غير موجود"))</f>
        <v/>
      </c>
    </row>
    <row r="793">
      <c r="A793" s="18" t="n"/>
      <c r="B793" s="5" t="n"/>
      <c r="C793" s="16" t="n"/>
      <c r="D793" s="5" t="n"/>
      <c r="E793" s="5" t="n"/>
      <c r="F793" s="6">
        <f>IF(B793&amp;""="","",IFERROR(INDEX('العقود'!$B$6:$B$205,MATCH(B793,'العقود'!$A$6:$A$205,0)),"كود غير موجود"))</f>
        <v/>
      </c>
    </row>
    <row r="794">
      <c r="A794" s="18" t="n"/>
      <c r="B794" s="5" t="n"/>
      <c r="C794" s="16" t="n"/>
      <c r="D794" s="5" t="n"/>
      <c r="E794" s="5" t="n"/>
      <c r="F794" s="6">
        <f>IF(B794&amp;""="","",IFERROR(INDEX('العقود'!$B$6:$B$205,MATCH(B794,'العقود'!$A$6:$A$205,0)),"كود غير موجود"))</f>
        <v/>
      </c>
    </row>
    <row r="795">
      <c r="A795" s="18" t="n"/>
      <c r="B795" s="5" t="n"/>
      <c r="C795" s="16" t="n"/>
      <c r="D795" s="5" t="n"/>
      <c r="E795" s="5" t="n"/>
      <c r="F795" s="6">
        <f>IF(B795&amp;""="","",IFERROR(INDEX('العقود'!$B$6:$B$205,MATCH(B795,'العقود'!$A$6:$A$205,0)),"كود غير موجود"))</f>
        <v/>
      </c>
    </row>
    <row r="796">
      <c r="A796" s="18" t="n"/>
      <c r="B796" s="5" t="n"/>
      <c r="C796" s="16" t="n"/>
      <c r="D796" s="5" t="n"/>
      <c r="E796" s="5" t="n"/>
      <c r="F796" s="6">
        <f>IF(B796&amp;""="","",IFERROR(INDEX('العقود'!$B$6:$B$205,MATCH(B796,'العقود'!$A$6:$A$205,0)),"كود غير موجود"))</f>
        <v/>
      </c>
    </row>
    <row r="797">
      <c r="A797" s="18" t="n"/>
      <c r="B797" s="5" t="n"/>
      <c r="C797" s="16" t="n"/>
      <c r="D797" s="5" t="n"/>
      <c r="E797" s="5" t="n"/>
      <c r="F797" s="6">
        <f>IF(B797&amp;""="","",IFERROR(INDEX('العقود'!$B$6:$B$205,MATCH(B797,'العقود'!$A$6:$A$205,0)),"كود غير موجود"))</f>
        <v/>
      </c>
    </row>
    <row r="798">
      <c r="A798" s="18" t="n"/>
      <c r="B798" s="5" t="n"/>
      <c r="C798" s="16" t="n"/>
      <c r="D798" s="5" t="n"/>
      <c r="E798" s="5" t="n"/>
      <c r="F798" s="6">
        <f>IF(B798&amp;""="","",IFERROR(INDEX('العقود'!$B$6:$B$205,MATCH(B798,'العقود'!$A$6:$A$205,0)),"كود غير موجود"))</f>
        <v/>
      </c>
    </row>
    <row r="799">
      <c r="A799" s="18" t="n"/>
      <c r="B799" s="5" t="n"/>
      <c r="C799" s="16" t="n"/>
      <c r="D799" s="5" t="n"/>
      <c r="E799" s="5" t="n"/>
      <c r="F799" s="6">
        <f>IF(B799&amp;""="","",IFERROR(INDEX('العقود'!$B$6:$B$205,MATCH(B799,'العقود'!$A$6:$A$205,0)),"كود غير موجود"))</f>
        <v/>
      </c>
    </row>
    <row r="800">
      <c r="A800" s="18" t="n"/>
      <c r="B800" s="5" t="n"/>
      <c r="C800" s="16" t="n"/>
      <c r="D800" s="5" t="n"/>
      <c r="E800" s="5" t="n"/>
      <c r="F800" s="6">
        <f>IF(B800&amp;""="","",IFERROR(INDEX('العقود'!$B$6:$B$205,MATCH(B800,'العقود'!$A$6:$A$205,0)),"كود غير موجود"))</f>
        <v/>
      </c>
    </row>
    <row r="801">
      <c r="A801" s="18" t="n"/>
      <c r="B801" s="5" t="n"/>
      <c r="C801" s="16" t="n"/>
      <c r="D801" s="5" t="n"/>
      <c r="E801" s="5" t="n"/>
      <c r="F801" s="6">
        <f>IF(B801&amp;""="","",IFERROR(INDEX('العقود'!$B$6:$B$205,MATCH(B801,'العقود'!$A$6:$A$205,0)),"كود غير موجود"))</f>
        <v/>
      </c>
    </row>
    <row r="802">
      <c r="A802" s="18" t="n"/>
      <c r="B802" s="5" t="n"/>
      <c r="C802" s="16" t="n"/>
      <c r="D802" s="5" t="n"/>
      <c r="E802" s="5" t="n"/>
      <c r="F802" s="6">
        <f>IF(B802&amp;""="","",IFERROR(INDEX('العقود'!$B$6:$B$205,MATCH(B802,'العقود'!$A$6:$A$205,0)),"كود غير موجود"))</f>
        <v/>
      </c>
    </row>
    <row r="803">
      <c r="A803" s="18" t="n"/>
      <c r="B803" s="5" t="n"/>
      <c r="C803" s="16" t="n"/>
      <c r="D803" s="5" t="n"/>
      <c r="E803" s="5" t="n"/>
      <c r="F803" s="6">
        <f>IF(B803&amp;""="","",IFERROR(INDEX('العقود'!$B$6:$B$205,MATCH(B803,'العقود'!$A$6:$A$205,0)),"كود غير موجود"))</f>
        <v/>
      </c>
    </row>
    <row r="804">
      <c r="A804" s="18" t="n"/>
      <c r="B804" s="5" t="n"/>
      <c r="C804" s="16" t="n"/>
      <c r="D804" s="5" t="n"/>
      <c r="E804" s="5" t="n"/>
      <c r="F804" s="6">
        <f>IF(B804&amp;""="","",IFERROR(INDEX('العقود'!$B$6:$B$205,MATCH(B804,'العقود'!$A$6:$A$205,0)),"كود غير موجود"))</f>
        <v/>
      </c>
    </row>
    <row r="805">
      <c r="A805" s="18" t="n"/>
      <c r="B805" s="5" t="n"/>
      <c r="C805" s="16" t="n"/>
      <c r="D805" s="5" t="n"/>
      <c r="E805" s="5" t="n"/>
      <c r="F805" s="6">
        <f>IF(B805&amp;""="","",IFERROR(INDEX('العقود'!$B$6:$B$205,MATCH(B805,'العقود'!$A$6:$A$205,0)),"كود غير موجود"))</f>
        <v/>
      </c>
    </row>
    <row r="806">
      <c r="A806" s="18" t="n"/>
      <c r="B806" s="5" t="n"/>
      <c r="C806" s="16" t="n"/>
      <c r="D806" s="5" t="n"/>
      <c r="E806" s="5" t="n"/>
      <c r="F806" s="6">
        <f>IF(B806&amp;""="","",IFERROR(INDEX('العقود'!$B$6:$B$205,MATCH(B806,'العقود'!$A$6:$A$205,0)),"كود غير موجود"))</f>
        <v/>
      </c>
    </row>
    <row r="807">
      <c r="A807" s="18" t="n"/>
      <c r="B807" s="5" t="n"/>
      <c r="C807" s="16" t="n"/>
      <c r="D807" s="5" t="n"/>
      <c r="E807" s="5" t="n"/>
      <c r="F807" s="6">
        <f>IF(B807&amp;""="","",IFERROR(INDEX('العقود'!$B$6:$B$205,MATCH(B807,'العقود'!$A$6:$A$205,0)),"كود غير موجود"))</f>
        <v/>
      </c>
    </row>
    <row r="808">
      <c r="A808" s="18" t="n"/>
      <c r="B808" s="5" t="n"/>
      <c r="C808" s="16" t="n"/>
      <c r="D808" s="5" t="n"/>
      <c r="E808" s="5" t="n"/>
      <c r="F808" s="6">
        <f>IF(B808&amp;""="","",IFERROR(INDEX('العقود'!$B$6:$B$205,MATCH(B808,'العقود'!$A$6:$A$205,0)),"كود غير موجود"))</f>
        <v/>
      </c>
    </row>
    <row r="809">
      <c r="A809" s="18" t="n"/>
      <c r="B809" s="5" t="n"/>
      <c r="C809" s="16" t="n"/>
      <c r="D809" s="5" t="n"/>
      <c r="E809" s="5" t="n"/>
      <c r="F809" s="6">
        <f>IF(B809&amp;""="","",IFERROR(INDEX('العقود'!$B$6:$B$205,MATCH(B809,'العقود'!$A$6:$A$205,0)),"كود غير موجود"))</f>
        <v/>
      </c>
    </row>
    <row r="810">
      <c r="A810" s="18" t="n"/>
      <c r="B810" s="5" t="n"/>
      <c r="C810" s="16" t="n"/>
      <c r="D810" s="5" t="n"/>
      <c r="E810" s="5" t="n"/>
      <c r="F810" s="6">
        <f>IF(B810&amp;""="","",IFERROR(INDEX('العقود'!$B$6:$B$205,MATCH(B810,'العقود'!$A$6:$A$205,0)),"كود غير موجود"))</f>
        <v/>
      </c>
    </row>
    <row r="811">
      <c r="A811" s="18" t="n"/>
      <c r="B811" s="5" t="n"/>
      <c r="C811" s="16" t="n"/>
      <c r="D811" s="5" t="n"/>
      <c r="E811" s="5" t="n"/>
      <c r="F811" s="6">
        <f>IF(B811&amp;""="","",IFERROR(INDEX('العقود'!$B$6:$B$205,MATCH(B811,'العقود'!$A$6:$A$205,0)),"كود غير موجود"))</f>
        <v/>
      </c>
    </row>
    <row r="812">
      <c r="A812" s="18" t="n"/>
      <c r="B812" s="5" t="n"/>
      <c r="C812" s="16" t="n"/>
      <c r="D812" s="5" t="n"/>
      <c r="E812" s="5" t="n"/>
      <c r="F812" s="6">
        <f>IF(B812&amp;""="","",IFERROR(INDEX('العقود'!$B$6:$B$205,MATCH(B812,'العقود'!$A$6:$A$205,0)),"كود غير موجود"))</f>
        <v/>
      </c>
    </row>
    <row r="813">
      <c r="A813" s="18" t="n"/>
      <c r="B813" s="5" t="n"/>
      <c r="C813" s="16" t="n"/>
      <c r="D813" s="5" t="n"/>
      <c r="E813" s="5" t="n"/>
      <c r="F813" s="6">
        <f>IF(B813&amp;""="","",IFERROR(INDEX('العقود'!$B$6:$B$205,MATCH(B813,'العقود'!$A$6:$A$205,0)),"كود غير موجود"))</f>
        <v/>
      </c>
    </row>
    <row r="814">
      <c r="A814" s="18" t="n"/>
      <c r="B814" s="5" t="n"/>
      <c r="C814" s="16" t="n"/>
      <c r="D814" s="5" t="n"/>
      <c r="E814" s="5" t="n"/>
      <c r="F814" s="6">
        <f>IF(B814&amp;""="","",IFERROR(INDEX('العقود'!$B$6:$B$205,MATCH(B814,'العقود'!$A$6:$A$205,0)),"كود غير موجود"))</f>
        <v/>
      </c>
    </row>
    <row r="815">
      <c r="A815" s="18" t="n"/>
      <c r="B815" s="5" t="n"/>
      <c r="C815" s="16" t="n"/>
      <c r="D815" s="5" t="n"/>
      <c r="E815" s="5" t="n"/>
      <c r="F815" s="6">
        <f>IF(B815&amp;""="","",IFERROR(INDEX('العقود'!$B$6:$B$205,MATCH(B815,'العقود'!$A$6:$A$205,0)),"كود غير موجود"))</f>
        <v/>
      </c>
    </row>
    <row r="816">
      <c r="A816" s="18" t="n"/>
      <c r="B816" s="5" t="n"/>
      <c r="C816" s="16" t="n"/>
      <c r="D816" s="5" t="n"/>
      <c r="E816" s="5" t="n"/>
      <c r="F816" s="6">
        <f>IF(B816&amp;""="","",IFERROR(INDEX('العقود'!$B$6:$B$205,MATCH(B816,'العقود'!$A$6:$A$205,0)),"كود غير موجود"))</f>
        <v/>
      </c>
    </row>
    <row r="817">
      <c r="A817" s="18" t="n"/>
      <c r="B817" s="5" t="n"/>
      <c r="C817" s="16" t="n"/>
      <c r="D817" s="5" t="n"/>
      <c r="E817" s="5" t="n"/>
      <c r="F817" s="6">
        <f>IF(B817&amp;""="","",IFERROR(INDEX('العقود'!$B$6:$B$205,MATCH(B817,'العقود'!$A$6:$A$205,0)),"كود غير موجود"))</f>
        <v/>
      </c>
    </row>
    <row r="818">
      <c r="A818" s="18" t="n"/>
      <c r="B818" s="5" t="n"/>
      <c r="C818" s="16" t="n"/>
      <c r="D818" s="5" t="n"/>
      <c r="E818" s="5" t="n"/>
      <c r="F818" s="6">
        <f>IF(B818&amp;""="","",IFERROR(INDEX('العقود'!$B$6:$B$205,MATCH(B818,'العقود'!$A$6:$A$205,0)),"كود غير موجود"))</f>
        <v/>
      </c>
    </row>
    <row r="819">
      <c r="A819" s="18" t="n"/>
      <c r="B819" s="5" t="n"/>
      <c r="C819" s="16" t="n"/>
      <c r="D819" s="5" t="n"/>
      <c r="E819" s="5" t="n"/>
      <c r="F819" s="6">
        <f>IF(B819&amp;""="","",IFERROR(INDEX('العقود'!$B$6:$B$205,MATCH(B819,'العقود'!$A$6:$A$205,0)),"كود غير موجود"))</f>
        <v/>
      </c>
    </row>
    <row r="820">
      <c r="A820" s="18" t="n"/>
      <c r="B820" s="5" t="n"/>
      <c r="C820" s="16" t="n"/>
      <c r="D820" s="5" t="n"/>
      <c r="E820" s="5" t="n"/>
      <c r="F820" s="6">
        <f>IF(B820&amp;""="","",IFERROR(INDEX('العقود'!$B$6:$B$205,MATCH(B820,'العقود'!$A$6:$A$205,0)),"كود غير موجود"))</f>
        <v/>
      </c>
    </row>
    <row r="821">
      <c r="A821" s="18" t="n"/>
      <c r="B821" s="5" t="n"/>
      <c r="C821" s="16" t="n"/>
      <c r="D821" s="5" t="n"/>
      <c r="E821" s="5" t="n"/>
      <c r="F821" s="6">
        <f>IF(B821&amp;""="","",IFERROR(INDEX('العقود'!$B$6:$B$205,MATCH(B821,'العقود'!$A$6:$A$205,0)),"كود غير موجود"))</f>
        <v/>
      </c>
    </row>
    <row r="822">
      <c r="A822" s="18" t="n"/>
      <c r="B822" s="5" t="n"/>
      <c r="C822" s="16" t="n"/>
      <c r="D822" s="5" t="n"/>
      <c r="E822" s="5" t="n"/>
      <c r="F822" s="6">
        <f>IF(B822&amp;""="","",IFERROR(INDEX('العقود'!$B$6:$B$205,MATCH(B822,'العقود'!$A$6:$A$205,0)),"كود غير موجود"))</f>
        <v/>
      </c>
    </row>
    <row r="823">
      <c r="A823" s="18" t="n"/>
      <c r="B823" s="5" t="n"/>
      <c r="C823" s="16" t="n"/>
      <c r="D823" s="5" t="n"/>
      <c r="E823" s="5" t="n"/>
      <c r="F823" s="6">
        <f>IF(B823&amp;""="","",IFERROR(INDEX('العقود'!$B$6:$B$205,MATCH(B823,'العقود'!$A$6:$A$205,0)),"كود غير موجود"))</f>
        <v/>
      </c>
    </row>
    <row r="824">
      <c r="A824" s="18" t="n"/>
      <c r="B824" s="5" t="n"/>
      <c r="C824" s="16" t="n"/>
      <c r="D824" s="5" t="n"/>
      <c r="E824" s="5" t="n"/>
      <c r="F824" s="6">
        <f>IF(B824&amp;""="","",IFERROR(INDEX('العقود'!$B$6:$B$205,MATCH(B824,'العقود'!$A$6:$A$205,0)),"كود غير موجود"))</f>
        <v/>
      </c>
    </row>
    <row r="825">
      <c r="A825" s="18" t="n"/>
      <c r="B825" s="5" t="n"/>
      <c r="C825" s="16" t="n"/>
      <c r="D825" s="5" t="n"/>
      <c r="E825" s="5" t="n"/>
      <c r="F825" s="6">
        <f>IF(B825&amp;""="","",IFERROR(INDEX('العقود'!$B$6:$B$205,MATCH(B825,'العقود'!$A$6:$A$205,0)),"كود غير موجود"))</f>
        <v/>
      </c>
    </row>
    <row r="826">
      <c r="A826" s="18" t="n"/>
      <c r="B826" s="5" t="n"/>
      <c r="C826" s="16" t="n"/>
      <c r="D826" s="5" t="n"/>
      <c r="E826" s="5" t="n"/>
      <c r="F826" s="6">
        <f>IF(B826&amp;""="","",IFERROR(INDEX('العقود'!$B$6:$B$205,MATCH(B826,'العقود'!$A$6:$A$205,0)),"كود غير موجود"))</f>
        <v/>
      </c>
    </row>
    <row r="827">
      <c r="A827" s="18" t="n"/>
      <c r="B827" s="5" t="n"/>
      <c r="C827" s="16" t="n"/>
      <c r="D827" s="5" t="n"/>
      <c r="E827" s="5" t="n"/>
      <c r="F827" s="6">
        <f>IF(B827&amp;""="","",IFERROR(INDEX('العقود'!$B$6:$B$205,MATCH(B827,'العقود'!$A$6:$A$205,0)),"كود غير موجود"))</f>
        <v/>
      </c>
    </row>
    <row r="828">
      <c r="A828" s="18" t="n"/>
      <c r="B828" s="5" t="n"/>
      <c r="C828" s="16" t="n"/>
      <c r="D828" s="5" t="n"/>
      <c r="E828" s="5" t="n"/>
      <c r="F828" s="6">
        <f>IF(B828&amp;""="","",IFERROR(INDEX('العقود'!$B$6:$B$205,MATCH(B828,'العقود'!$A$6:$A$205,0)),"كود غير موجود"))</f>
        <v/>
      </c>
    </row>
    <row r="829">
      <c r="A829" s="18" t="n"/>
      <c r="B829" s="5" t="n"/>
      <c r="C829" s="16" t="n"/>
      <c r="D829" s="5" t="n"/>
      <c r="E829" s="5" t="n"/>
      <c r="F829" s="6">
        <f>IF(B829&amp;""="","",IFERROR(INDEX('العقود'!$B$6:$B$205,MATCH(B829,'العقود'!$A$6:$A$205,0)),"كود غير موجود"))</f>
        <v/>
      </c>
    </row>
    <row r="830">
      <c r="A830" s="18" t="n"/>
      <c r="B830" s="5" t="n"/>
      <c r="C830" s="16" t="n"/>
      <c r="D830" s="5" t="n"/>
      <c r="E830" s="5" t="n"/>
      <c r="F830" s="6">
        <f>IF(B830&amp;""="","",IFERROR(INDEX('العقود'!$B$6:$B$205,MATCH(B830,'العقود'!$A$6:$A$205,0)),"كود غير موجود"))</f>
        <v/>
      </c>
    </row>
    <row r="831">
      <c r="A831" s="18" t="n"/>
      <c r="B831" s="5" t="n"/>
      <c r="C831" s="16" t="n"/>
      <c r="D831" s="5" t="n"/>
      <c r="E831" s="5" t="n"/>
      <c r="F831" s="6">
        <f>IF(B831&amp;""="","",IFERROR(INDEX('العقود'!$B$6:$B$205,MATCH(B831,'العقود'!$A$6:$A$205,0)),"كود غير موجود"))</f>
        <v/>
      </c>
    </row>
    <row r="832">
      <c r="A832" s="18" t="n"/>
      <c r="B832" s="5" t="n"/>
      <c r="C832" s="16" t="n"/>
      <c r="D832" s="5" t="n"/>
      <c r="E832" s="5" t="n"/>
      <c r="F832" s="6">
        <f>IF(B832&amp;""="","",IFERROR(INDEX('العقود'!$B$6:$B$205,MATCH(B832,'العقود'!$A$6:$A$205,0)),"كود غير موجود"))</f>
        <v/>
      </c>
    </row>
    <row r="833">
      <c r="A833" s="18" t="n"/>
      <c r="B833" s="5" t="n"/>
      <c r="C833" s="16" t="n"/>
      <c r="D833" s="5" t="n"/>
      <c r="E833" s="5" t="n"/>
      <c r="F833" s="6">
        <f>IF(B833&amp;""="","",IFERROR(INDEX('العقود'!$B$6:$B$205,MATCH(B833,'العقود'!$A$6:$A$205,0)),"كود غير موجود"))</f>
        <v/>
      </c>
    </row>
    <row r="834">
      <c r="A834" s="18" t="n"/>
      <c r="B834" s="5" t="n"/>
      <c r="C834" s="16" t="n"/>
      <c r="D834" s="5" t="n"/>
      <c r="E834" s="5" t="n"/>
      <c r="F834" s="6">
        <f>IF(B834&amp;""="","",IFERROR(INDEX('العقود'!$B$6:$B$205,MATCH(B834,'العقود'!$A$6:$A$205,0)),"كود غير موجود"))</f>
        <v/>
      </c>
    </row>
    <row r="835">
      <c r="A835" s="18" t="n"/>
      <c r="B835" s="5" t="n"/>
      <c r="C835" s="16" t="n"/>
      <c r="D835" s="5" t="n"/>
      <c r="E835" s="5" t="n"/>
      <c r="F835" s="6">
        <f>IF(B835&amp;""="","",IFERROR(INDEX('العقود'!$B$6:$B$205,MATCH(B835,'العقود'!$A$6:$A$205,0)),"كود غير موجود"))</f>
        <v/>
      </c>
    </row>
    <row r="836">
      <c r="A836" s="18" t="n"/>
      <c r="B836" s="5" t="n"/>
      <c r="C836" s="16" t="n"/>
      <c r="D836" s="5" t="n"/>
      <c r="E836" s="5" t="n"/>
      <c r="F836" s="6">
        <f>IF(B836&amp;""="","",IFERROR(INDEX('العقود'!$B$6:$B$205,MATCH(B836,'العقود'!$A$6:$A$205,0)),"كود غير موجود"))</f>
        <v/>
      </c>
    </row>
    <row r="837">
      <c r="A837" s="18" t="n"/>
      <c r="B837" s="5" t="n"/>
      <c r="C837" s="16" t="n"/>
      <c r="D837" s="5" t="n"/>
      <c r="E837" s="5" t="n"/>
      <c r="F837" s="6">
        <f>IF(B837&amp;""="","",IFERROR(INDEX('العقود'!$B$6:$B$205,MATCH(B837,'العقود'!$A$6:$A$205,0)),"كود غير موجود"))</f>
        <v/>
      </c>
    </row>
    <row r="838">
      <c r="A838" s="18" t="n"/>
      <c r="B838" s="5" t="n"/>
      <c r="C838" s="16" t="n"/>
      <c r="D838" s="5" t="n"/>
      <c r="E838" s="5" t="n"/>
      <c r="F838" s="6">
        <f>IF(B838&amp;""="","",IFERROR(INDEX('العقود'!$B$6:$B$205,MATCH(B838,'العقود'!$A$6:$A$205,0)),"كود غير موجود"))</f>
        <v/>
      </c>
    </row>
    <row r="839">
      <c r="A839" s="18" t="n"/>
      <c r="B839" s="5" t="n"/>
      <c r="C839" s="16" t="n"/>
      <c r="D839" s="5" t="n"/>
      <c r="E839" s="5" t="n"/>
      <c r="F839" s="6">
        <f>IF(B839&amp;""="","",IFERROR(INDEX('العقود'!$B$6:$B$205,MATCH(B839,'العقود'!$A$6:$A$205,0)),"كود غير موجود"))</f>
        <v/>
      </c>
    </row>
    <row r="840">
      <c r="A840" s="18" t="n"/>
      <c r="B840" s="5" t="n"/>
      <c r="C840" s="16" t="n"/>
      <c r="D840" s="5" t="n"/>
      <c r="E840" s="5" t="n"/>
      <c r="F840" s="6">
        <f>IF(B840&amp;""="","",IFERROR(INDEX('العقود'!$B$6:$B$205,MATCH(B840,'العقود'!$A$6:$A$205,0)),"كود غير موجود"))</f>
        <v/>
      </c>
    </row>
    <row r="841">
      <c r="A841" s="18" t="n"/>
      <c r="B841" s="5" t="n"/>
      <c r="C841" s="16" t="n"/>
      <c r="D841" s="5" t="n"/>
      <c r="E841" s="5" t="n"/>
      <c r="F841" s="6">
        <f>IF(B841&amp;""="","",IFERROR(INDEX('العقود'!$B$6:$B$205,MATCH(B841,'العقود'!$A$6:$A$205,0)),"كود غير موجود"))</f>
        <v/>
      </c>
    </row>
    <row r="842">
      <c r="A842" s="18" t="n"/>
      <c r="B842" s="5" t="n"/>
      <c r="C842" s="16" t="n"/>
      <c r="D842" s="5" t="n"/>
      <c r="E842" s="5" t="n"/>
      <c r="F842" s="6">
        <f>IF(B842&amp;""="","",IFERROR(INDEX('العقود'!$B$6:$B$205,MATCH(B842,'العقود'!$A$6:$A$205,0)),"كود غير موجود"))</f>
        <v/>
      </c>
    </row>
    <row r="843">
      <c r="A843" s="18" t="n"/>
      <c r="B843" s="5" t="n"/>
      <c r="C843" s="16" t="n"/>
      <c r="D843" s="5" t="n"/>
      <c r="E843" s="5" t="n"/>
      <c r="F843" s="6">
        <f>IF(B843&amp;""="","",IFERROR(INDEX('العقود'!$B$6:$B$205,MATCH(B843,'العقود'!$A$6:$A$205,0)),"كود غير موجود"))</f>
        <v/>
      </c>
    </row>
    <row r="844">
      <c r="A844" s="18" t="n"/>
      <c r="B844" s="5" t="n"/>
      <c r="C844" s="16" t="n"/>
      <c r="D844" s="5" t="n"/>
      <c r="E844" s="5" t="n"/>
      <c r="F844" s="6">
        <f>IF(B844&amp;""="","",IFERROR(INDEX('العقود'!$B$6:$B$205,MATCH(B844,'العقود'!$A$6:$A$205,0)),"كود غير موجود"))</f>
        <v/>
      </c>
    </row>
    <row r="845">
      <c r="A845" s="18" t="n"/>
      <c r="B845" s="5" t="n"/>
      <c r="C845" s="16" t="n"/>
      <c r="D845" s="5" t="n"/>
      <c r="E845" s="5" t="n"/>
      <c r="F845" s="6">
        <f>IF(B845&amp;""="","",IFERROR(INDEX('العقود'!$B$6:$B$205,MATCH(B845,'العقود'!$A$6:$A$205,0)),"كود غير موجود"))</f>
        <v/>
      </c>
    </row>
    <row r="846">
      <c r="A846" s="18" t="n"/>
      <c r="B846" s="5" t="n"/>
      <c r="C846" s="16" t="n"/>
      <c r="D846" s="5" t="n"/>
      <c r="E846" s="5" t="n"/>
      <c r="F846" s="6">
        <f>IF(B846&amp;""="","",IFERROR(INDEX('العقود'!$B$6:$B$205,MATCH(B846,'العقود'!$A$6:$A$205,0)),"كود غير موجود"))</f>
        <v/>
      </c>
    </row>
    <row r="847">
      <c r="A847" s="18" t="n"/>
      <c r="B847" s="5" t="n"/>
      <c r="C847" s="16" t="n"/>
      <c r="D847" s="5" t="n"/>
      <c r="E847" s="5" t="n"/>
      <c r="F847" s="6">
        <f>IF(B847&amp;""="","",IFERROR(INDEX('العقود'!$B$6:$B$205,MATCH(B847,'العقود'!$A$6:$A$205,0)),"كود غير موجود"))</f>
        <v/>
      </c>
    </row>
    <row r="848">
      <c r="A848" s="18" t="n"/>
      <c r="B848" s="5" t="n"/>
      <c r="C848" s="16" t="n"/>
      <c r="D848" s="5" t="n"/>
      <c r="E848" s="5" t="n"/>
      <c r="F848" s="6">
        <f>IF(B848&amp;""="","",IFERROR(INDEX('العقود'!$B$6:$B$205,MATCH(B848,'العقود'!$A$6:$A$205,0)),"كود غير موجود"))</f>
        <v/>
      </c>
    </row>
    <row r="849">
      <c r="A849" s="18" t="n"/>
      <c r="B849" s="5" t="n"/>
      <c r="C849" s="16" t="n"/>
      <c r="D849" s="5" t="n"/>
      <c r="E849" s="5" t="n"/>
      <c r="F849" s="6">
        <f>IF(B849&amp;""="","",IFERROR(INDEX('العقود'!$B$6:$B$205,MATCH(B849,'العقود'!$A$6:$A$205,0)),"كود غير موجود"))</f>
        <v/>
      </c>
    </row>
    <row r="850">
      <c r="A850" s="18" t="n"/>
      <c r="B850" s="5" t="n"/>
      <c r="C850" s="16" t="n"/>
      <c r="D850" s="5" t="n"/>
      <c r="E850" s="5" t="n"/>
      <c r="F850" s="6">
        <f>IF(B850&amp;""="","",IFERROR(INDEX('العقود'!$B$6:$B$205,MATCH(B850,'العقود'!$A$6:$A$205,0)),"كود غير موجود"))</f>
        <v/>
      </c>
    </row>
    <row r="851">
      <c r="A851" s="18" t="n"/>
      <c r="B851" s="5" t="n"/>
      <c r="C851" s="16" t="n"/>
      <c r="D851" s="5" t="n"/>
      <c r="E851" s="5" t="n"/>
      <c r="F851" s="6">
        <f>IF(B851&amp;""="","",IFERROR(INDEX('العقود'!$B$6:$B$205,MATCH(B851,'العقود'!$A$6:$A$205,0)),"كود غير موجود"))</f>
        <v/>
      </c>
    </row>
    <row r="852">
      <c r="A852" s="18" t="n"/>
      <c r="B852" s="5" t="n"/>
      <c r="C852" s="16" t="n"/>
      <c r="D852" s="5" t="n"/>
      <c r="E852" s="5" t="n"/>
      <c r="F852" s="6">
        <f>IF(B852&amp;""="","",IFERROR(INDEX('العقود'!$B$6:$B$205,MATCH(B852,'العقود'!$A$6:$A$205,0)),"كود غير موجود"))</f>
        <v/>
      </c>
    </row>
    <row r="853">
      <c r="A853" s="18" t="n"/>
      <c r="B853" s="5" t="n"/>
      <c r="C853" s="16" t="n"/>
      <c r="D853" s="5" t="n"/>
      <c r="E853" s="5" t="n"/>
      <c r="F853" s="6">
        <f>IF(B853&amp;""="","",IFERROR(INDEX('العقود'!$B$6:$B$205,MATCH(B853,'العقود'!$A$6:$A$205,0)),"كود غير موجود"))</f>
        <v/>
      </c>
    </row>
    <row r="854">
      <c r="A854" s="18" t="n"/>
      <c r="B854" s="5" t="n"/>
      <c r="C854" s="16" t="n"/>
      <c r="D854" s="5" t="n"/>
      <c r="E854" s="5" t="n"/>
      <c r="F854" s="6">
        <f>IF(B854&amp;""="","",IFERROR(INDEX('العقود'!$B$6:$B$205,MATCH(B854,'العقود'!$A$6:$A$205,0)),"كود غير موجود"))</f>
        <v/>
      </c>
    </row>
    <row r="855">
      <c r="A855" s="18" t="n"/>
      <c r="B855" s="5" t="n"/>
      <c r="C855" s="16" t="n"/>
      <c r="D855" s="5" t="n"/>
      <c r="E855" s="5" t="n"/>
      <c r="F855" s="6">
        <f>IF(B855&amp;""="","",IFERROR(INDEX('العقود'!$B$6:$B$205,MATCH(B855,'العقود'!$A$6:$A$205,0)),"كود غير موجود"))</f>
        <v/>
      </c>
    </row>
    <row r="856">
      <c r="A856" s="18" t="n"/>
      <c r="B856" s="5" t="n"/>
      <c r="C856" s="16" t="n"/>
      <c r="D856" s="5" t="n"/>
      <c r="E856" s="5" t="n"/>
      <c r="F856" s="6">
        <f>IF(B856&amp;""="","",IFERROR(INDEX('العقود'!$B$6:$B$205,MATCH(B856,'العقود'!$A$6:$A$205,0)),"كود غير موجود"))</f>
        <v/>
      </c>
    </row>
    <row r="857">
      <c r="A857" s="18" t="n"/>
      <c r="B857" s="5" t="n"/>
      <c r="C857" s="16" t="n"/>
      <c r="D857" s="5" t="n"/>
      <c r="E857" s="5" t="n"/>
      <c r="F857" s="6">
        <f>IF(B857&amp;""="","",IFERROR(INDEX('العقود'!$B$6:$B$205,MATCH(B857,'العقود'!$A$6:$A$205,0)),"كود غير موجود"))</f>
        <v/>
      </c>
    </row>
    <row r="858">
      <c r="A858" s="18" t="n"/>
      <c r="B858" s="5" t="n"/>
      <c r="C858" s="16" t="n"/>
      <c r="D858" s="5" t="n"/>
      <c r="E858" s="5" t="n"/>
      <c r="F858" s="6">
        <f>IF(B858&amp;""="","",IFERROR(INDEX('العقود'!$B$6:$B$205,MATCH(B858,'العقود'!$A$6:$A$205,0)),"كود غير موجود"))</f>
        <v/>
      </c>
    </row>
    <row r="859">
      <c r="A859" s="18" t="n"/>
      <c r="B859" s="5" t="n"/>
      <c r="C859" s="16" t="n"/>
      <c r="D859" s="5" t="n"/>
      <c r="E859" s="5" t="n"/>
      <c r="F859" s="6">
        <f>IF(B859&amp;""="","",IFERROR(INDEX('العقود'!$B$6:$B$205,MATCH(B859,'العقود'!$A$6:$A$205,0)),"كود غير موجود"))</f>
        <v/>
      </c>
    </row>
    <row r="860">
      <c r="A860" s="18" t="n"/>
      <c r="B860" s="5" t="n"/>
      <c r="C860" s="16" t="n"/>
      <c r="D860" s="5" t="n"/>
      <c r="E860" s="5" t="n"/>
      <c r="F860" s="6">
        <f>IF(B860&amp;""="","",IFERROR(INDEX('العقود'!$B$6:$B$205,MATCH(B860,'العقود'!$A$6:$A$205,0)),"كود غير موجود"))</f>
        <v/>
      </c>
    </row>
    <row r="861">
      <c r="A861" s="18" t="n"/>
      <c r="B861" s="5" t="n"/>
      <c r="C861" s="16" t="n"/>
      <c r="D861" s="5" t="n"/>
      <c r="E861" s="5" t="n"/>
      <c r="F861" s="6">
        <f>IF(B861&amp;""="","",IFERROR(INDEX('العقود'!$B$6:$B$205,MATCH(B861,'العقود'!$A$6:$A$205,0)),"كود غير موجود"))</f>
        <v/>
      </c>
    </row>
    <row r="862">
      <c r="A862" s="18" t="n"/>
      <c r="B862" s="5" t="n"/>
      <c r="C862" s="16" t="n"/>
      <c r="D862" s="5" t="n"/>
      <c r="E862" s="5" t="n"/>
      <c r="F862" s="6">
        <f>IF(B862&amp;""="","",IFERROR(INDEX('العقود'!$B$6:$B$205,MATCH(B862,'العقود'!$A$6:$A$205,0)),"كود غير موجود"))</f>
        <v/>
      </c>
    </row>
    <row r="863">
      <c r="A863" s="18" t="n"/>
      <c r="B863" s="5" t="n"/>
      <c r="C863" s="16" t="n"/>
      <c r="D863" s="5" t="n"/>
      <c r="E863" s="5" t="n"/>
      <c r="F863" s="6">
        <f>IF(B863&amp;""="","",IFERROR(INDEX('العقود'!$B$6:$B$205,MATCH(B863,'العقود'!$A$6:$A$205,0)),"كود غير موجود"))</f>
        <v/>
      </c>
    </row>
    <row r="864">
      <c r="A864" s="18" t="n"/>
      <c r="B864" s="5" t="n"/>
      <c r="C864" s="16" t="n"/>
      <c r="D864" s="5" t="n"/>
      <c r="E864" s="5" t="n"/>
      <c r="F864" s="6">
        <f>IF(B864&amp;""="","",IFERROR(INDEX('العقود'!$B$6:$B$205,MATCH(B864,'العقود'!$A$6:$A$205,0)),"كود غير موجود"))</f>
        <v/>
      </c>
    </row>
    <row r="865">
      <c r="A865" s="18" t="n"/>
      <c r="B865" s="5" t="n"/>
      <c r="C865" s="16" t="n"/>
      <c r="D865" s="5" t="n"/>
      <c r="E865" s="5" t="n"/>
      <c r="F865" s="6">
        <f>IF(B865&amp;""="","",IFERROR(INDEX('العقود'!$B$6:$B$205,MATCH(B865,'العقود'!$A$6:$A$205,0)),"كود غير موجود"))</f>
        <v/>
      </c>
    </row>
    <row r="866">
      <c r="A866" s="18" t="n"/>
      <c r="B866" s="5" t="n"/>
      <c r="C866" s="16" t="n"/>
      <c r="D866" s="5" t="n"/>
      <c r="E866" s="5" t="n"/>
      <c r="F866" s="6">
        <f>IF(B866&amp;""="","",IFERROR(INDEX('العقود'!$B$6:$B$205,MATCH(B866,'العقود'!$A$6:$A$205,0)),"كود غير موجود"))</f>
        <v/>
      </c>
    </row>
    <row r="867">
      <c r="A867" s="18" t="n"/>
      <c r="B867" s="5" t="n"/>
      <c r="C867" s="16" t="n"/>
      <c r="D867" s="5" t="n"/>
      <c r="E867" s="5" t="n"/>
      <c r="F867" s="6">
        <f>IF(B867&amp;""="","",IFERROR(INDEX('العقود'!$B$6:$B$205,MATCH(B867,'العقود'!$A$6:$A$205,0)),"كود غير موجود"))</f>
        <v/>
      </c>
    </row>
    <row r="868">
      <c r="A868" s="18" t="n"/>
      <c r="B868" s="5" t="n"/>
      <c r="C868" s="16" t="n"/>
      <c r="D868" s="5" t="n"/>
      <c r="E868" s="5" t="n"/>
      <c r="F868" s="6">
        <f>IF(B868&amp;""="","",IFERROR(INDEX('العقود'!$B$6:$B$205,MATCH(B868,'العقود'!$A$6:$A$205,0)),"كود غير موجود"))</f>
        <v/>
      </c>
    </row>
    <row r="869">
      <c r="A869" s="18" t="n"/>
      <c r="B869" s="5" t="n"/>
      <c r="C869" s="16" t="n"/>
      <c r="D869" s="5" t="n"/>
      <c r="E869" s="5" t="n"/>
      <c r="F869" s="6">
        <f>IF(B869&amp;""="","",IFERROR(INDEX('العقود'!$B$6:$B$205,MATCH(B869,'العقود'!$A$6:$A$205,0)),"كود غير موجود"))</f>
        <v/>
      </c>
    </row>
    <row r="870">
      <c r="A870" s="18" t="n"/>
      <c r="B870" s="5" t="n"/>
      <c r="C870" s="16" t="n"/>
      <c r="D870" s="5" t="n"/>
      <c r="E870" s="5" t="n"/>
      <c r="F870" s="6">
        <f>IF(B870&amp;""="","",IFERROR(INDEX('العقود'!$B$6:$B$205,MATCH(B870,'العقود'!$A$6:$A$205,0)),"كود غير موجود"))</f>
        <v/>
      </c>
    </row>
    <row r="871">
      <c r="A871" s="18" t="n"/>
      <c r="B871" s="5" t="n"/>
      <c r="C871" s="16" t="n"/>
      <c r="D871" s="5" t="n"/>
      <c r="E871" s="5" t="n"/>
      <c r="F871" s="6">
        <f>IF(B871&amp;""="","",IFERROR(INDEX('العقود'!$B$6:$B$205,MATCH(B871,'العقود'!$A$6:$A$205,0)),"كود غير موجود"))</f>
        <v/>
      </c>
    </row>
    <row r="872">
      <c r="A872" s="18" t="n"/>
      <c r="B872" s="5" t="n"/>
      <c r="C872" s="16" t="n"/>
      <c r="D872" s="5" t="n"/>
      <c r="E872" s="5" t="n"/>
      <c r="F872" s="6">
        <f>IF(B872&amp;""="","",IFERROR(INDEX('العقود'!$B$6:$B$205,MATCH(B872,'العقود'!$A$6:$A$205,0)),"كود غير موجود"))</f>
        <v/>
      </c>
    </row>
    <row r="873">
      <c r="A873" s="18" t="n"/>
      <c r="B873" s="5" t="n"/>
      <c r="C873" s="16" t="n"/>
      <c r="D873" s="5" t="n"/>
      <c r="E873" s="5" t="n"/>
      <c r="F873" s="6">
        <f>IF(B873&amp;""="","",IFERROR(INDEX('العقود'!$B$6:$B$205,MATCH(B873,'العقود'!$A$6:$A$205,0)),"كود غير موجود"))</f>
        <v/>
      </c>
    </row>
    <row r="874">
      <c r="A874" s="18" t="n"/>
      <c r="B874" s="5" t="n"/>
      <c r="C874" s="16" t="n"/>
      <c r="D874" s="5" t="n"/>
      <c r="E874" s="5" t="n"/>
      <c r="F874" s="6">
        <f>IF(B874&amp;""="","",IFERROR(INDEX('العقود'!$B$6:$B$205,MATCH(B874,'العقود'!$A$6:$A$205,0)),"كود غير موجود"))</f>
        <v/>
      </c>
    </row>
    <row r="875">
      <c r="A875" s="18" t="n"/>
      <c r="B875" s="5" t="n"/>
      <c r="C875" s="16" t="n"/>
      <c r="D875" s="5" t="n"/>
      <c r="E875" s="5" t="n"/>
      <c r="F875" s="6">
        <f>IF(B875&amp;""="","",IFERROR(INDEX('العقود'!$B$6:$B$205,MATCH(B875,'العقود'!$A$6:$A$205,0)),"كود غير موجود"))</f>
        <v/>
      </c>
    </row>
    <row r="876">
      <c r="A876" s="18" t="n"/>
      <c r="B876" s="5" t="n"/>
      <c r="C876" s="16" t="n"/>
      <c r="D876" s="5" t="n"/>
      <c r="E876" s="5" t="n"/>
      <c r="F876" s="6">
        <f>IF(B876&amp;""="","",IFERROR(INDEX('العقود'!$B$6:$B$205,MATCH(B876,'العقود'!$A$6:$A$205,0)),"كود غير موجود"))</f>
        <v/>
      </c>
    </row>
    <row r="877">
      <c r="A877" s="18" t="n"/>
      <c r="B877" s="5" t="n"/>
      <c r="C877" s="16" t="n"/>
      <c r="D877" s="5" t="n"/>
      <c r="E877" s="5" t="n"/>
      <c r="F877" s="6">
        <f>IF(B877&amp;""="","",IFERROR(INDEX('العقود'!$B$6:$B$205,MATCH(B877,'العقود'!$A$6:$A$205,0)),"كود غير موجود"))</f>
        <v/>
      </c>
    </row>
    <row r="878">
      <c r="A878" s="18" t="n"/>
      <c r="B878" s="5" t="n"/>
      <c r="C878" s="16" t="n"/>
      <c r="D878" s="5" t="n"/>
      <c r="E878" s="5" t="n"/>
      <c r="F878" s="6">
        <f>IF(B878&amp;""="","",IFERROR(INDEX('العقود'!$B$6:$B$205,MATCH(B878,'العقود'!$A$6:$A$205,0)),"كود غير موجود"))</f>
        <v/>
      </c>
    </row>
    <row r="879">
      <c r="A879" s="18" t="n"/>
      <c r="B879" s="5" t="n"/>
      <c r="C879" s="16" t="n"/>
      <c r="D879" s="5" t="n"/>
      <c r="E879" s="5" t="n"/>
      <c r="F879" s="6">
        <f>IF(B879&amp;""="","",IFERROR(INDEX('العقود'!$B$6:$B$205,MATCH(B879,'العقود'!$A$6:$A$205,0)),"كود غير موجود"))</f>
        <v/>
      </c>
    </row>
    <row r="880">
      <c r="A880" s="18" t="n"/>
      <c r="B880" s="5" t="n"/>
      <c r="C880" s="16" t="n"/>
      <c r="D880" s="5" t="n"/>
      <c r="E880" s="5" t="n"/>
      <c r="F880" s="6">
        <f>IF(B880&amp;""="","",IFERROR(INDEX('العقود'!$B$6:$B$205,MATCH(B880,'العقود'!$A$6:$A$205,0)),"كود غير موجود"))</f>
        <v/>
      </c>
    </row>
    <row r="881">
      <c r="A881" s="18" t="n"/>
      <c r="B881" s="5" t="n"/>
      <c r="C881" s="16" t="n"/>
      <c r="D881" s="5" t="n"/>
      <c r="E881" s="5" t="n"/>
      <c r="F881" s="6">
        <f>IF(B881&amp;""="","",IFERROR(INDEX('العقود'!$B$6:$B$205,MATCH(B881,'العقود'!$A$6:$A$205,0)),"كود غير موجود"))</f>
        <v/>
      </c>
    </row>
    <row r="882">
      <c r="A882" s="18" t="n"/>
      <c r="B882" s="5" t="n"/>
      <c r="C882" s="16" t="n"/>
      <c r="D882" s="5" t="n"/>
      <c r="E882" s="5" t="n"/>
      <c r="F882" s="6">
        <f>IF(B882&amp;""="","",IFERROR(INDEX('العقود'!$B$6:$B$205,MATCH(B882,'العقود'!$A$6:$A$205,0)),"كود غير موجود"))</f>
        <v/>
      </c>
    </row>
    <row r="883">
      <c r="A883" s="18" t="n"/>
      <c r="B883" s="5" t="n"/>
      <c r="C883" s="16" t="n"/>
      <c r="D883" s="5" t="n"/>
      <c r="E883" s="5" t="n"/>
      <c r="F883" s="6">
        <f>IF(B883&amp;""="","",IFERROR(INDEX('العقود'!$B$6:$B$205,MATCH(B883,'العقود'!$A$6:$A$205,0)),"كود غير موجود"))</f>
        <v/>
      </c>
    </row>
    <row r="884">
      <c r="A884" s="18" t="n"/>
      <c r="B884" s="5" t="n"/>
      <c r="C884" s="16" t="n"/>
      <c r="D884" s="5" t="n"/>
      <c r="E884" s="5" t="n"/>
      <c r="F884" s="6">
        <f>IF(B884&amp;""="","",IFERROR(INDEX('العقود'!$B$6:$B$205,MATCH(B884,'العقود'!$A$6:$A$205,0)),"كود غير موجود"))</f>
        <v/>
      </c>
    </row>
    <row r="885">
      <c r="A885" s="18" t="n"/>
      <c r="B885" s="5" t="n"/>
      <c r="C885" s="16" t="n"/>
      <c r="D885" s="5" t="n"/>
      <c r="E885" s="5" t="n"/>
      <c r="F885" s="6">
        <f>IF(B885&amp;""="","",IFERROR(INDEX('العقود'!$B$6:$B$205,MATCH(B885,'العقود'!$A$6:$A$205,0)),"كود غير موجود"))</f>
        <v/>
      </c>
    </row>
    <row r="886">
      <c r="A886" s="18" t="n"/>
      <c r="B886" s="5" t="n"/>
      <c r="C886" s="16" t="n"/>
      <c r="D886" s="5" t="n"/>
      <c r="E886" s="5" t="n"/>
      <c r="F886" s="6">
        <f>IF(B886&amp;""="","",IFERROR(INDEX('العقود'!$B$6:$B$205,MATCH(B886,'العقود'!$A$6:$A$205,0)),"كود غير موجود"))</f>
        <v/>
      </c>
    </row>
    <row r="887">
      <c r="A887" s="18" t="n"/>
      <c r="B887" s="5" t="n"/>
      <c r="C887" s="16" t="n"/>
      <c r="D887" s="5" t="n"/>
      <c r="E887" s="5" t="n"/>
      <c r="F887" s="6">
        <f>IF(B887&amp;""="","",IFERROR(INDEX('العقود'!$B$6:$B$205,MATCH(B887,'العقود'!$A$6:$A$205,0)),"كود غير موجود"))</f>
        <v/>
      </c>
    </row>
    <row r="888">
      <c r="A888" s="18" t="n"/>
      <c r="B888" s="5" t="n"/>
      <c r="C888" s="16" t="n"/>
      <c r="D888" s="5" t="n"/>
      <c r="E888" s="5" t="n"/>
      <c r="F888" s="6">
        <f>IF(B888&amp;""="","",IFERROR(INDEX('العقود'!$B$6:$B$205,MATCH(B888,'العقود'!$A$6:$A$205,0)),"كود غير موجود"))</f>
        <v/>
      </c>
    </row>
    <row r="889">
      <c r="A889" s="18" t="n"/>
      <c r="B889" s="5" t="n"/>
      <c r="C889" s="16" t="n"/>
      <c r="D889" s="5" t="n"/>
      <c r="E889" s="5" t="n"/>
      <c r="F889" s="6">
        <f>IF(B889&amp;""="","",IFERROR(INDEX('العقود'!$B$6:$B$205,MATCH(B889,'العقود'!$A$6:$A$205,0)),"كود غير موجود"))</f>
        <v/>
      </c>
    </row>
    <row r="890">
      <c r="A890" s="18" t="n"/>
      <c r="B890" s="5" t="n"/>
      <c r="C890" s="16" t="n"/>
      <c r="D890" s="5" t="n"/>
      <c r="E890" s="5" t="n"/>
      <c r="F890" s="6">
        <f>IF(B890&amp;""="","",IFERROR(INDEX('العقود'!$B$6:$B$205,MATCH(B890,'العقود'!$A$6:$A$205,0)),"كود غير موجود"))</f>
        <v/>
      </c>
    </row>
    <row r="891">
      <c r="A891" s="18" t="n"/>
      <c r="B891" s="5" t="n"/>
      <c r="C891" s="16" t="n"/>
      <c r="D891" s="5" t="n"/>
      <c r="E891" s="5" t="n"/>
      <c r="F891" s="6">
        <f>IF(B891&amp;""="","",IFERROR(INDEX('العقود'!$B$6:$B$205,MATCH(B891,'العقود'!$A$6:$A$205,0)),"كود غير موجود"))</f>
        <v/>
      </c>
    </row>
    <row r="892">
      <c r="A892" s="18" t="n"/>
      <c r="B892" s="5" t="n"/>
      <c r="C892" s="16" t="n"/>
      <c r="D892" s="5" t="n"/>
      <c r="E892" s="5" t="n"/>
      <c r="F892" s="6">
        <f>IF(B892&amp;""="","",IFERROR(INDEX('العقود'!$B$6:$B$205,MATCH(B892,'العقود'!$A$6:$A$205,0)),"كود غير موجود"))</f>
        <v/>
      </c>
    </row>
    <row r="893">
      <c r="A893" s="18" t="n"/>
      <c r="B893" s="5" t="n"/>
      <c r="C893" s="16" t="n"/>
      <c r="D893" s="5" t="n"/>
      <c r="E893" s="5" t="n"/>
      <c r="F893" s="6">
        <f>IF(B893&amp;""="","",IFERROR(INDEX('العقود'!$B$6:$B$205,MATCH(B893,'العقود'!$A$6:$A$205,0)),"كود غير موجود"))</f>
        <v/>
      </c>
    </row>
    <row r="894">
      <c r="A894" s="18" t="n"/>
      <c r="B894" s="5" t="n"/>
      <c r="C894" s="16" t="n"/>
      <c r="D894" s="5" t="n"/>
      <c r="E894" s="5" t="n"/>
      <c r="F894" s="6">
        <f>IF(B894&amp;""="","",IFERROR(INDEX('العقود'!$B$6:$B$205,MATCH(B894,'العقود'!$A$6:$A$205,0)),"كود غير موجود"))</f>
        <v/>
      </c>
    </row>
    <row r="895">
      <c r="A895" s="18" t="n"/>
      <c r="B895" s="5" t="n"/>
      <c r="C895" s="16" t="n"/>
      <c r="D895" s="5" t="n"/>
      <c r="E895" s="5" t="n"/>
      <c r="F895" s="6">
        <f>IF(B895&amp;""="","",IFERROR(INDEX('العقود'!$B$6:$B$205,MATCH(B895,'العقود'!$A$6:$A$205,0)),"كود غير موجود"))</f>
        <v/>
      </c>
    </row>
    <row r="896">
      <c r="A896" s="18" t="n"/>
      <c r="B896" s="5" t="n"/>
      <c r="C896" s="16" t="n"/>
      <c r="D896" s="5" t="n"/>
      <c r="E896" s="5" t="n"/>
      <c r="F896" s="6">
        <f>IF(B896&amp;""="","",IFERROR(INDEX('العقود'!$B$6:$B$205,MATCH(B896,'العقود'!$A$6:$A$205,0)),"كود غير موجود"))</f>
        <v/>
      </c>
    </row>
    <row r="897">
      <c r="A897" s="18" t="n"/>
      <c r="B897" s="5" t="n"/>
      <c r="C897" s="16" t="n"/>
      <c r="D897" s="5" t="n"/>
      <c r="E897" s="5" t="n"/>
      <c r="F897" s="6">
        <f>IF(B897&amp;""="","",IFERROR(INDEX('العقود'!$B$6:$B$205,MATCH(B897,'العقود'!$A$6:$A$205,0)),"كود غير موجود"))</f>
        <v/>
      </c>
    </row>
    <row r="898">
      <c r="A898" s="18" t="n"/>
      <c r="B898" s="5" t="n"/>
      <c r="C898" s="16" t="n"/>
      <c r="D898" s="5" t="n"/>
      <c r="E898" s="5" t="n"/>
      <c r="F898" s="6">
        <f>IF(B898&amp;""="","",IFERROR(INDEX('العقود'!$B$6:$B$205,MATCH(B898,'العقود'!$A$6:$A$205,0)),"كود غير موجود"))</f>
        <v/>
      </c>
    </row>
    <row r="899">
      <c r="A899" s="18" t="n"/>
      <c r="B899" s="5" t="n"/>
      <c r="C899" s="16" t="n"/>
      <c r="D899" s="5" t="n"/>
      <c r="E899" s="5" t="n"/>
      <c r="F899" s="6">
        <f>IF(B899&amp;""="","",IFERROR(INDEX('العقود'!$B$6:$B$205,MATCH(B899,'العقود'!$A$6:$A$205,0)),"كود غير موجود"))</f>
        <v/>
      </c>
    </row>
    <row r="900">
      <c r="A900" s="18" t="n"/>
      <c r="B900" s="5" t="n"/>
      <c r="C900" s="16" t="n"/>
      <c r="D900" s="5" t="n"/>
      <c r="E900" s="5" t="n"/>
      <c r="F900" s="6">
        <f>IF(B900&amp;""="","",IFERROR(INDEX('العقود'!$B$6:$B$205,MATCH(B900,'العقود'!$A$6:$A$205,0)),"كود غير موجود"))</f>
        <v/>
      </c>
    </row>
    <row r="901">
      <c r="A901" s="18" t="n"/>
      <c r="B901" s="5" t="n"/>
      <c r="C901" s="16" t="n"/>
      <c r="D901" s="5" t="n"/>
      <c r="E901" s="5" t="n"/>
      <c r="F901" s="6">
        <f>IF(B901&amp;""="","",IFERROR(INDEX('العقود'!$B$6:$B$205,MATCH(B901,'العقود'!$A$6:$A$205,0)),"كود غير موجود"))</f>
        <v/>
      </c>
    </row>
    <row r="902">
      <c r="A902" s="18" t="n"/>
      <c r="B902" s="5" t="n"/>
      <c r="C902" s="16" t="n"/>
      <c r="D902" s="5" t="n"/>
      <c r="E902" s="5" t="n"/>
      <c r="F902" s="6">
        <f>IF(B902&amp;""="","",IFERROR(INDEX('العقود'!$B$6:$B$205,MATCH(B902,'العقود'!$A$6:$A$205,0)),"كود غير موجود"))</f>
        <v/>
      </c>
    </row>
    <row r="903">
      <c r="A903" s="18" t="n"/>
      <c r="B903" s="5" t="n"/>
      <c r="C903" s="16" t="n"/>
      <c r="D903" s="5" t="n"/>
      <c r="E903" s="5" t="n"/>
      <c r="F903" s="6">
        <f>IF(B903&amp;""="","",IFERROR(INDEX('العقود'!$B$6:$B$205,MATCH(B903,'العقود'!$A$6:$A$205,0)),"كود غير موجود"))</f>
        <v/>
      </c>
    </row>
    <row r="904">
      <c r="A904" s="18" t="n"/>
      <c r="B904" s="5" t="n"/>
      <c r="C904" s="16" t="n"/>
      <c r="D904" s="5" t="n"/>
      <c r="E904" s="5" t="n"/>
      <c r="F904" s="6">
        <f>IF(B904&amp;""="","",IFERROR(INDEX('العقود'!$B$6:$B$205,MATCH(B904,'العقود'!$A$6:$A$205,0)),"كود غير موجود"))</f>
        <v/>
      </c>
    </row>
    <row r="905">
      <c r="A905" s="18" t="n"/>
      <c r="B905" s="5" t="n"/>
      <c r="C905" s="16" t="n"/>
      <c r="D905" s="5" t="n"/>
      <c r="E905" s="5" t="n"/>
      <c r="F905" s="6">
        <f>IF(B905&amp;""="","",IFERROR(INDEX('العقود'!$B$6:$B$205,MATCH(B905,'العقود'!$A$6:$A$205,0)),"كود غير موجود"))</f>
        <v/>
      </c>
    </row>
    <row r="906">
      <c r="A906" s="18" t="n"/>
      <c r="B906" s="5" t="n"/>
      <c r="C906" s="16" t="n"/>
      <c r="D906" s="5" t="n"/>
      <c r="E906" s="5" t="n"/>
      <c r="F906" s="6">
        <f>IF(B906&amp;""="","",IFERROR(INDEX('العقود'!$B$6:$B$205,MATCH(B906,'العقود'!$A$6:$A$205,0)),"كود غير موجود"))</f>
        <v/>
      </c>
    </row>
    <row r="907">
      <c r="A907" s="18" t="n"/>
      <c r="B907" s="5" t="n"/>
      <c r="C907" s="16" t="n"/>
      <c r="D907" s="5" t="n"/>
      <c r="E907" s="5" t="n"/>
      <c r="F907" s="6">
        <f>IF(B907&amp;""="","",IFERROR(INDEX('العقود'!$B$6:$B$205,MATCH(B907,'العقود'!$A$6:$A$205,0)),"كود غير موجود"))</f>
        <v/>
      </c>
    </row>
    <row r="908">
      <c r="A908" s="18" t="n"/>
      <c r="B908" s="5" t="n"/>
      <c r="C908" s="16" t="n"/>
      <c r="D908" s="5" t="n"/>
      <c r="E908" s="5" t="n"/>
      <c r="F908" s="6">
        <f>IF(B908&amp;""="","",IFERROR(INDEX('العقود'!$B$6:$B$205,MATCH(B908,'العقود'!$A$6:$A$205,0)),"كود غير موجود"))</f>
        <v/>
      </c>
    </row>
    <row r="909">
      <c r="A909" s="18" t="n"/>
      <c r="B909" s="5" t="n"/>
      <c r="C909" s="16" t="n"/>
      <c r="D909" s="5" t="n"/>
      <c r="E909" s="5" t="n"/>
      <c r="F909" s="6">
        <f>IF(B909&amp;""="","",IFERROR(INDEX('العقود'!$B$6:$B$205,MATCH(B909,'العقود'!$A$6:$A$205,0)),"كود غير موجود"))</f>
        <v/>
      </c>
    </row>
    <row r="910">
      <c r="A910" s="18" t="n"/>
      <c r="B910" s="5" t="n"/>
      <c r="C910" s="16" t="n"/>
      <c r="D910" s="5" t="n"/>
      <c r="E910" s="5" t="n"/>
      <c r="F910" s="6">
        <f>IF(B910&amp;""="","",IFERROR(INDEX('العقود'!$B$6:$B$205,MATCH(B910,'العقود'!$A$6:$A$205,0)),"كود غير موجود"))</f>
        <v/>
      </c>
    </row>
    <row r="911">
      <c r="A911" s="18" t="n"/>
      <c r="B911" s="5" t="n"/>
      <c r="C911" s="16" t="n"/>
      <c r="D911" s="5" t="n"/>
      <c r="E911" s="5" t="n"/>
      <c r="F911" s="6">
        <f>IF(B911&amp;""="","",IFERROR(INDEX('العقود'!$B$6:$B$205,MATCH(B911,'العقود'!$A$6:$A$205,0)),"كود غير موجود"))</f>
        <v/>
      </c>
    </row>
    <row r="912">
      <c r="A912" s="18" t="n"/>
      <c r="B912" s="5" t="n"/>
      <c r="C912" s="16" t="n"/>
      <c r="D912" s="5" t="n"/>
      <c r="E912" s="5" t="n"/>
      <c r="F912" s="6">
        <f>IF(B912&amp;""="","",IFERROR(INDEX('العقود'!$B$6:$B$205,MATCH(B912,'العقود'!$A$6:$A$205,0)),"كود غير موجود"))</f>
        <v/>
      </c>
    </row>
    <row r="913">
      <c r="A913" s="18" t="n"/>
      <c r="B913" s="5" t="n"/>
      <c r="C913" s="16" t="n"/>
      <c r="D913" s="5" t="n"/>
      <c r="E913" s="5" t="n"/>
      <c r="F913" s="6">
        <f>IF(B913&amp;""="","",IFERROR(INDEX('العقود'!$B$6:$B$205,MATCH(B913,'العقود'!$A$6:$A$205,0)),"كود غير موجود"))</f>
        <v/>
      </c>
    </row>
    <row r="914">
      <c r="A914" s="18" t="n"/>
      <c r="B914" s="5" t="n"/>
      <c r="C914" s="16" t="n"/>
      <c r="D914" s="5" t="n"/>
      <c r="E914" s="5" t="n"/>
      <c r="F914" s="6">
        <f>IF(B914&amp;""="","",IFERROR(INDEX('العقود'!$B$6:$B$205,MATCH(B914,'العقود'!$A$6:$A$205,0)),"كود غير موجود"))</f>
        <v/>
      </c>
    </row>
    <row r="915">
      <c r="A915" s="18" t="n"/>
      <c r="B915" s="5" t="n"/>
      <c r="C915" s="16" t="n"/>
      <c r="D915" s="5" t="n"/>
      <c r="E915" s="5" t="n"/>
      <c r="F915" s="6">
        <f>IF(B915&amp;""="","",IFERROR(INDEX('العقود'!$B$6:$B$205,MATCH(B915,'العقود'!$A$6:$A$205,0)),"كود غير موجود"))</f>
        <v/>
      </c>
    </row>
    <row r="916">
      <c r="A916" s="18" t="n"/>
      <c r="B916" s="5" t="n"/>
      <c r="C916" s="16" t="n"/>
      <c r="D916" s="5" t="n"/>
      <c r="E916" s="5" t="n"/>
      <c r="F916" s="6">
        <f>IF(B916&amp;""="","",IFERROR(INDEX('العقود'!$B$6:$B$205,MATCH(B916,'العقود'!$A$6:$A$205,0)),"كود غير موجود"))</f>
        <v/>
      </c>
    </row>
    <row r="917">
      <c r="A917" s="18" t="n"/>
      <c r="B917" s="5" t="n"/>
      <c r="C917" s="16" t="n"/>
      <c r="D917" s="5" t="n"/>
      <c r="E917" s="5" t="n"/>
      <c r="F917" s="6">
        <f>IF(B917&amp;""="","",IFERROR(INDEX('العقود'!$B$6:$B$205,MATCH(B917,'العقود'!$A$6:$A$205,0)),"كود غير موجود"))</f>
        <v/>
      </c>
    </row>
    <row r="918">
      <c r="A918" s="18" t="n"/>
      <c r="B918" s="5" t="n"/>
      <c r="C918" s="16" t="n"/>
      <c r="D918" s="5" t="n"/>
      <c r="E918" s="5" t="n"/>
      <c r="F918" s="6">
        <f>IF(B918&amp;""="","",IFERROR(INDEX('العقود'!$B$6:$B$205,MATCH(B918,'العقود'!$A$6:$A$205,0)),"كود غير موجود"))</f>
        <v/>
      </c>
    </row>
    <row r="919">
      <c r="A919" s="18" t="n"/>
      <c r="B919" s="5" t="n"/>
      <c r="C919" s="16" t="n"/>
      <c r="D919" s="5" t="n"/>
      <c r="E919" s="5" t="n"/>
      <c r="F919" s="6">
        <f>IF(B919&amp;""="","",IFERROR(INDEX('العقود'!$B$6:$B$205,MATCH(B919,'العقود'!$A$6:$A$205,0)),"كود غير موجود"))</f>
        <v/>
      </c>
    </row>
    <row r="920">
      <c r="A920" s="18" t="n"/>
      <c r="B920" s="5" t="n"/>
      <c r="C920" s="16" t="n"/>
      <c r="D920" s="5" t="n"/>
      <c r="E920" s="5" t="n"/>
      <c r="F920" s="6">
        <f>IF(B920&amp;""="","",IFERROR(INDEX('العقود'!$B$6:$B$205,MATCH(B920,'العقود'!$A$6:$A$205,0)),"كود غير موجود"))</f>
        <v/>
      </c>
    </row>
    <row r="921">
      <c r="A921" s="18" t="n"/>
      <c r="B921" s="5" t="n"/>
      <c r="C921" s="16" t="n"/>
      <c r="D921" s="5" t="n"/>
      <c r="E921" s="5" t="n"/>
      <c r="F921" s="6">
        <f>IF(B921&amp;""="","",IFERROR(INDEX('العقود'!$B$6:$B$205,MATCH(B921,'العقود'!$A$6:$A$205,0)),"كود غير موجود"))</f>
        <v/>
      </c>
    </row>
    <row r="922">
      <c r="A922" s="18" t="n"/>
      <c r="B922" s="5" t="n"/>
      <c r="C922" s="16" t="n"/>
      <c r="D922" s="5" t="n"/>
      <c r="E922" s="5" t="n"/>
      <c r="F922" s="6">
        <f>IF(B922&amp;""="","",IFERROR(INDEX('العقود'!$B$6:$B$205,MATCH(B922,'العقود'!$A$6:$A$205,0)),"كود غير موجود"))</f>
        <v/>
      </c>
    </row>
    <row r="923">
      <c r="A923" s="18" t="n"/>
      <c r="B923" s="5" t="n"/>
      <c r="C923" s="16" t="n"/>
      <c r="D923" s="5" t="n"/>
      <c r="E923" s="5" t="n"/>
      <c r="F923" s="6">
        <f>IF(B923&amp;""="","",IFERROR(INDEX('العقود'!$B$6:$B$205,MATCH(B923,'العقود'!$A$6:$A$205,0)),"كود غير موجود"))</f>
        <v/>
      </c>
    </row>
    <row r="924">
      <c r="A924" s="18" t="n"/>
      <c r="B924" s="5" t="n"/>
      <c r="C924" s="16" t="n"/>
      <c r="D924" s="5" t="n"/>
      <c r="E924" s="5" t="n"/>
      <c r="F924" s="6">
        <f>IF(B924&amp;""="","",IFERROR(INDEX('العقود'!$B$6:$B$205,MATCH(B924,'العقود'!$A$6:$A$205,0)),"كود غير موجود"))</f>
        <v/>
      </c>
    </row>
    <row r="925">
      <c r="A925" s="18" t="n"/>
      <c r="B925" s="5" t="n"/>
      <c r="C925" s="16" t="n"/>
      <c r="D925" s="5" t="n"/>
      <c r="E925" s="5" t="n"/>
      <c r="F925" s="6">
        <f>IF(B925&amp;""="","",IFERROR(INDEX('العقود'!$B$6:$B$205,MATCH(B925,'العقود'!$A$6:$A$205,0)),"كود غير موجود"))</f>
        <v/>
      </c>
    </row>
    <row r="926">
      <c r="A926" s="18" t="n"/>
      <c r="B926" s="5" t="n"/>
      <c r="C926" s="16" t="n"/>
      <c r="D926" s="5" t="n"/>
      <c r="E926" s="5" t="n"/>
      <c r="F926" s="6">
        <f>IF(B926&amp;""="","",IFERROR(INDEX('العقود'!$B$6:$B$205,MATCH(B926,'العقود'!$A$6:$A$205,0)),"كود غير موجود"))</f>
        <v/>
      </c>
    </row>
    <row r="927">
      <c r="A927" s="18" t="n"/>
      <c r="B927" s="5" t="n"/>
      <c r="C927" s="16" t="n"/>
      <c r="D927" s="5" t="n"/>
      <c r="E927" s="5" t="n"/>
      <c r="F927" s="6">
        <f>IF(B927&amp;""="","",IFERROR(INDEX('العقود'!$B$6:$B$205,MATCH(B927,'العقود'!$A$6:$A$205,0)),"كود غير موجود"))</f>
        <v/>
      </c>
    </row>
    <row r="928">
      <c r="A928" s="18" t="n"/>
      <c r="B928" s="5" t="n"/>
      <c r="C928" s="16" t="n"/>
      <c r="D928" s="5" t="n"/>
      <c r="E928" s="5" t="n"/>
      <c r="F928" s="6">
        <f>IF(B928&amp;""="","",IFERROR(INDEX('العقود'!$B$6:$B$205,MATCH(B928,'العقود'!$A$6:$A$205,0)),"كود غير موجود"))</f>
        <v/>
      </c>
    </row>
    <row r="929">
      <c r="A929" s="18" t="n"/>
      <c r="B929" s="5" t="n"/>
      <c r="C929" s="16" t="n"/>
      <c r="D929" s="5" t="n"/>
      <c r="E929" s="5" t="n"/>
      <c r="F929" s="6">
        <f>IF(B929&amp;""="","",IFERROR(INDEX('العقود'!$B$6:$B$205,MATCH(B929,'العقود'!$A$6:$A$205,0)),"كود غير موجود"))</f>
        <v/>
      </c>
    </row>
    <row r="930">
      <c r="A930" s="18" t="n"/>
      <c r="B930" s="5" t="n"/>
      <c r="C930" s="16" t="n"/>
      <c r="D930" s="5" t="n"/>
      <c r="E930" s="5" t="n"/>
      <c r="F930" s="6">
        <f>IF(B930&amp;""="","",IFERROR(INDEX('العقود'!$B$6:$B$205,MATCH(B930,'العقود'!$A$6:$A$205,0)),"كود غير موجود"))</f>
        <v/>
      </c>
    </row>
    <row r="931">
      <c r="A931" s="18" t="n"/>
      <c r="B931" s="5" t="n"/>
      <c r="C931" s="16" t="n"/>
      <c r="D931" s="5" t="n"/>
      <c r="E931" s="5" t="n"/>
      <c r="F931" s="6">
        <f>IF(B931&amp;""="","",IFERROR(INDEX('العقود'!$B$6:$B$205,MATCH(B931,'العقود'!$A$6:$A$205,0)),"كود غير موجود"))</f>
        <v/>
      </c>
    </row>
    <row r="932">
      <c r="A932" s="18" t="n"/>
      <c r="B932" s="5" t="n"/>
      <c r="C932" s="16" t="n"/>
      <c r="D932" s="5" t="n"/>
      <c r="E932" s="5" t="n"/>
      <c r="F932" s="6">
        <f>IF(B932&amp;""="","",IFERROR(INDEX('العقود'!$B$6:$B$205,MATCH(B932,'العقود'!$A$6:$A$205,0)),"كود غير موجود"))</f>
        <v/>
      </c>
    </row>
    <row r="933">
      <c r="A933" s="18" t="n"/>
      <c r="B933" s="5" t="n"/>
      <c r="C933" s="16" t="n"/>
      <c r="D933" s="5" t="n"/>
      <c r="E933" s="5" t="n"/>
      <c r="F933" s="6">
        <f>IF(B933&amp;""="","",IFERROR(INDEX('العقود'!$B$6:$B$205,MATCH(B933,'العقود'!$A$6:$A$205,0)),"كود غير موجود"))</f>
        <v/>
      </c>
    </row>
    <row r="934">
      <c r="A934" s="18" t="n"/>
      <c r="B934" s="5" t="n"/>
      <c r="C934" s="16" t="n"/>
      <c r="D934" s="5" t="n"/>
      <c r="E934" s="5" t="n"/>
      <c r="F934" s="6">
        <f>IF(B934&amp;""="","",IFERROR(INDEX('العقود'!$B$6:$B$205,MATCH(B934,'العقود'!$A$6:$A$205,0)),"كود غير موجود"))</f>
        <v/>
      </c>
    </row>
    <row r="935">
      <c r="A935" s="18" t="n"/>
      <c r="B935" s="5" t="n"/>
      <c r="C935" s="16" t="n"/>
      <c r="D935" s="5" t="n"/>
      <c r="E935" s="5" t="n"/>
      <c r="F935" s="6">
        <f>IF(B935&amp;""="","",IFERROR(INDEX('العقود'!$B$6:$B$205,MATCH(B935,'العقود'!$A$6:$A$205,0)),"كود غير موجود"))</f>
        <v/>
      </c>
    </row>
    <row r="936">
      <c r="A936" s="18" t="n"/>
      <c r="B936" s="5" t="n"/>
      <c r="C936" s="16" t="n"/>
      <c r="D936" s="5" t="n"/>
      <c r="E936" s="5" t="n"/>
      <c r="F936" s="6">
        <f>IF(B936&amp;""="","",IFERROR(INDEX('العقود'!$B$6:$B$205,MATCH(B936,'العقود'!$A$6:$A$205,0)),"كود غير موجود"))</f>
        <v/>
      </c>
    </row>
    <row r="937">
      <c r="A937" s="18" t="n"/>
      <c r="B937" s="5" t="n"/>
      <c r="C937" s="16" t="n"/>
      <c r="D937" s="5" t="n"/>
      <c r="E937" s="5" t="n"/>
      <c r="F937" s="6">
        <f>IF(B937&amp;""="","",IFERROR(INDEX('العقود'!$B$6:$B$205,MATCH(B937,'العقود'!$A$6:$A$205,0)),"كود غير موجود"))</f>
        <v/>
      </c>
    </row>
    <row r="938">
      <c r="A938" s="18" t="n"/>
      <c r="B938" s="5" t="n"/>
      <c r="C938" s="16" t="n"/>
      <c r="D938" s="5" t="n"/>
      <c r="E938" s="5" t="n"/>
      <c r="F938" s="6">
        <f>IF(B938&amp;""="","",IFERROR(INDEX('العقود'!$B$6:$B$205,MATCH(B938,'العقود'!$A$6:$A$205,0)),"كود غير موجود"))</f>
        <v/>
      </c>
    </row>
    <row r="939">
      <c r="A939" s="18" t="n"/>
      <c r="B939" s="5" t="n"/>
      <c r="C939" s="16" t="n"/>
      <c r="D939" s="5" t="n"/>
      <c r="E939" s="5" t="n"/>
      <c r="F939" s="6">
        <f>IF(B939&amp;""="","",IFERROR(INDEX('العقود'!$B$6:$B$205,MATCH(B939,'العقود'!$A$6:$A$205,0)),"كود غير موجود"))</f>
        <v/>
      </c>
    </row>
    <row r="940">
      <c r="A940" s="18" t="n"/>
      <c r="B940" s="5" t="n"/>
      <c r="C940" s="16" t="n"/>
      <c r="D940" s="5" t="n"/>
      <c r="E940" s="5" t="n"/>
      <c r="F940" s="6">
        <f>IF(B940&amp;""="","",IFERROR(INDEX('العقود'!$B$6:$B$205,MATCH(B940,'العقود'!$A$6:$A$205,0)),"كود غير موجود"))</f>
        <v/>
      </c>
    </row>
    <row r="941">
      <c r="A941" s="18" t="n"/>
      <c r="B941" s="5" t="n"/>
      <c r="C941" s="16" t="n"/>
      <c r="D941" s="5" t="n"/>
      <c r="E941" s="5" t="n"/>
      <c r="F941" s="6">
        <f>IF(B941&amp;""="","",IFERROR(INDEX('العقود'!$B$6:$B$205,MATCH(B941,'العقود'!$A$6:$A$205,0)),"كود غير موجود"))</f>
        <v/>
      </c>
    </row>
    <row r="942">
      <c r="A942" s="18" t="n"/>
      <c r="B942" s="5" t="n"/>
      <c r="C942" s="16" t="n"/>
      <c r="D942" s="5" t="n"/>
      <c r="E942" s="5" t="n"/>
      <c r="F942" s="6">
        <f>IF(B942&amp;""="","",IFERROR(INDEX('العقود'!$B$6:$B$205,MATCH(B942,'العقود'!$A$6:$A$205,0)),"كود غير موجود"))</f>
        <v/>
      </c>
    </row>
    <row r="943">
      <c r="A943" s="18" t="n"/>
      <c r="B943" s="5" t="n"/>
      <c r="C943" s="16" t="n"/>
      <c r="D943" s="5" t="n"/>
      <c r="E943" s="5" t="n"/>
      <c r="F943" s="6">
        <f>IF(B943&amp;""="","",IFERROR(INDEX('العقود'!$B$6:$B$205,MATCH(B943,'العقود'!$A$6:$A$205,0)),"كود غير موجود"))</f>
        <v/>
      </c>
    </row>
    <row r="944">
      <c r="A944" s="18" t="n"/>
      <c r="B944" s="5" t="n"/>
      <c r="C944" s="16" t="n"/>
      <c r="D944" s="5" t="n"/>
      <c r="E944" s="5" t="n"/>
      <c r="F944" s="6">
        <f>IF(B944&amp;""="","",IFERROR(INDEX('العقود'!$B$6:$B$205,MATCH(B944,'العقود'!$A$6:$A$205,0)),"كود غير موجود"))</f>
        <v/>
      </c>
    </row>
    <row r="945">
      <c r="A945" s="18" t="n"/>
      <c r="B945" s="5" t="n"/>
      <c r="C945" s="16" t="n"/>
      <c r="D945" s="5" t="n"/>
      <c r="E945" s="5" t="n"/>
      <c r="F945" s="6">
        <f>IF(B945&amp;""="","",IFERROR(INDEX('العقود'!$B$6:$B$205,MATCH(B945,'العقود'!$A$6:$A$205,0)),"كود غير موجود"))</f>
        <v/>
      </c>
    </row>
    <row r="946">
      <c r="A946" s="18" t="n"/>
      <c r="B946" s="5" t="n"/>
      <c r="C946" s="16" t="n"/>
      <c r="D946" s="5" t="n"/>
      <c r="E946" s="5" t="n"/>
      <c r="F946" s="6">
        <f>IF(B946&amp;""="","",IFERROR(INDEX('العقود'!$B$6:$B$205,MATCH(B946,'العقود'!$A$6:$A$205,0)),"كود غير موجود"))</f>
        <v/>
      </c>
    </row>
    <row r="947">
      <c r="A947" s="18" t="n"/>
      <c r="B947" s="5" t="n"/>
      <c r="C947" s="16" t="n"/>
      <c r="D947" s="5" t="n"/>
      <c r="E947" s="5" t="n"/>
      <c r="F947" s="6">
        <f>IF(B947&amp;""="","",IFERROR(INDEX('العقود'!$B$6:$B$205,MATCH(B947,'العقود'!$A$6:$A$205,0)),"كود غير موجود"))</f>
        <v/>
      </c>
    </row>
    <row r="948">
      <c r="A948" s="18" t="n"/>
      <c r="B948" s="5" t="n"/>
      <c r="C948" s="16" t="n"/>
      <c r="D948" s="5" t="n"/>
      <c r="E948" s="5" t="n"/>
      <c r="F948" s="6">
        <f>IF(B948&amp;""="","",IFERROR(INDEX('العقود'!$B$6:$B$205,MATCH(B948,'العقود'!$A$6:$A$205,0)),"كود غير موجود"))</f>
        <v/>
      </c>
    </row>
    <row r="949">
      <c r="A949" s="18" t="n"/>
      <c r="B949" s="5" t="n"/>
      <c r="C949" s="16" t="n"/>
      <c r="D949" s="5" t="n"/>
      <c r="E949" s="5" t="n"/>
      <c r="F949" s="6">
        <f>IF(B949&amp;""="","",IFERROR(INDEX('العقود'!$B$6:$B$205,MATCH(B949,'العقود'!$A$6:$A$205,0)),"كود غير موجود"))</f>
        <v/>
      </c>
    </row>
    <row r="950">
      <c r="A950" s="18" t="n"/>
      <c r="B950" s="5" t="n"/>
      <c r="C950" s="16" t="n"/>
      <c r="D950" s="5" t="n"/>
      <c r="E950" s="5" t="n"/>
      <c r="F950" s="6">
        <f>IF(B950&amp;""="","",IFERROR(INDEX('العقود'!$B$6:$B$205,MATCH(B950,'العقود'!$A$6:$A$205,0)),"كود غير موجود"))</f>
        <v/>
      </c>
    </row>
    <row r="951">
      <c r="A951" s="18" t="n"/>
      <c r="B951" s="5" t="n"/>
      <c r="C951" s="16" t="n"/>
      <c r="D951" s="5" t="n"/>
      <c r="E951" s="5" t="n"/>
      <c r="F951" s="6">
        <f>IF(B951&amp;""="","",IFERROR(INDEX('العقود'!$B$6:$B$205,MATCH(B951,'العقود'!$A$6:$A$205,0)),"كود غير موجود"))</f>
        <v/>
      </c>
    </row>
    <row r="952">
      <c r="A952" s="18" t="n"/>
      <c r="B952" s="5" t="n"/>
      <c r="C952" s="16" t="n"/>
      <c r="D952" s="5" t="n"/>
      <c r="E952" s="5" t="n"/>
      <c r="F952" s="6">
        <f>IF(B952&amp;""="","",IFERROR(INDEX('العقود'!$B$6:$B$205,MATCH(B952,'العقود'!$A$6:$A$205,0)),"كود غير موجود"))</f>
        <v/>
      </c>
    </row>
    <row r="953">
      <c r="A953" s="18" t="n"/>
      <c r="B953" s="5" t="n"/>
      <c r="C953" s="16" t="n"/>
      <c r="D953" s="5" t="n"/>
      <c r="E953" s="5" t="n"/>
      <c r="F953" s="6">
        <f>IF(B953&amp;""="","",IFERROR(INDEX('العقود'!$B$6:$B$205,MATCH(B953,'العقود'!$A$6:$A$205,0)),"كود غير موجود"))</f>
        <v/>
      </c>
    </row>
    <row r="954">
      <c r="A954" s="18" t="n"/>
      <c r="B954" s="5" t="n"/>
      <c r="C954" s="16" t="n"/>
      <c r="D954" s="5" t="n"/>
      <c r="E954" s="5" t="n"/>
      <c r="F954" s="6">
        <f>IF(B954&amp;""="","",IFERROR(INDEX('العقود'!$B$6:$B$205,MATCH(B954,'العقود'!$A$6:$A$205,0)),"كود غير موجود"))</f>
        <v/>
      </c>
    </row>
    <row r="955">
      <c r="A955" s="18" t="n"/>
      <c r="B955" s="5" t="n"/>
      <c r="C955" s="16" t="n"/>
      <c r="D955" s="5" t="n"/>
      <c r="E955" s="5" t="n"/>
      <c r="F955" s="6">
        <f>IF(B955&amp;""="","",IFERROR(INDEX('العقود'!$B$6:$B$205,MATCH(B955,'العقود'!$A$6:$A$205,0)),"كود غير موجود"))</f>
        <v/>
      </c>
    </row>
    <row r="956">
      <c r="A956" s="18" t="n"/>
      <c r="B956" s="5" t="n"/>
      <c r="C956" s="16" t="n"/>
      <c r="D956" s="5" t="n"/>
      <c r="E956" s="5" t="n"/>
      <c r="F956" s="6">
        <f>IF(B956&amp;""="","",IFERROR(INDEX('العقود'!$B$6:$B$205,MATCH(B956,'العقود'!$A$6:$A$205,0)),"كود غير موجود"))</f>
        <v/>
      </c>
    </row>
    <row r="957">
      <c r="A957" s="18" t="n"/>
      <c r="B957" s="5" t="n"/>
      <c r="C957" s="16" t="n"/>
      <c r="D957" s="5" t="n"/>
      <c r="E957" s="5" t="n"/>
      <c r="F957" s="6">
        <f>IF(B957&amp;""="","",IFERROR(INDEX('العقود'!$B$6:$B$205,MATCH(B957,'العقود'!$A$6:$A$205,0)),"كود غير موجود"))</f>
        <v/>
      </c>
    </row>
    <row r="958">
      <c r="A958" s="18" t="n"/>
      <c r="B958" s="5" t="n"/>
      <c r="C958" s="16" t="n"/>
      <c r="D958" s="5" t="n"/>
      <c r="E958" s="5" t="n"/>
      <c r="F958" s="6">
        <f>IF(B958&amp;""="","",IFERROR(INDEX('العقود'!$B$6:$B$205,MATCH(B958,'العقود'!$A$6:$A$205,0)),"كود غير موجود"))</f>
        <v/>
      </c>
    </row>
    <row r="959">
      <c r="A959" s="18" t="n"/>
      <c r="B959" s="5" t="n"/>
      <c r="C959" s="16" t="n"/>
      <c r="D959" s="5" t="n"/>
      <c r="E959" s="5" t="n"/>
      <c r="F959" s="6">
        <f>IF(B959&amp;""="","",IFERROR(INDEX('العقود'!$B$6:$B$205,MATCH(B959,'العقود'!$A$6:$A$205,0)),"كود غير موجود"))</f>
        <v/>
      </c>
    </row>
    <row r="960">
      <c r="A960" s="18" t="n"/>
      <c r="B960" s="5" t="n"/>
      <c r="C960" s="16" t="n"/>
      <c r="D960" s="5" t="n"/>
      <c r="E960" s="5" t="n"/>
      <c r="F960" s="6">
        <f>IF(B960&amp;""="","",IFERROR(INDEX('العقود'!$B$6:$B$205,MATCH(B960,'العقود'!$A$6:$A$205,0)),"كود غير موجود"))</f>
        <v/>
      </c>
    </row>
    <row r="961">
      <c r="A961" s="18" t="n"/>
      <c r="B961" s="5" t="n"/>
      <c r="C961" s="16" t="n"/>
      <c r="D961" s="5" t="n"/>
      <c r="E961" s="5" t="n"/>
      <c r="F961" s="6">
        <f>IF(B961&amp;""="","",IFERROR(INDEX('العقود'!$B$6:$B$205,MATCH(B961,'العقود'!$A$6:$A$205,0)),"كود غير موجود"))</f>
        <v/>
      </c>
    </row>
    <row r="962">
      <c r="A962" s="18" t="n"/>
      <c r="B962" s="5" t="n"/>
      <c r="C962" s="16" t="n"/>
      <c r="D962" s="5" t="n"/>
      <c r="E962" s="5" t="n"/>
      <c r="F962" s="6">
        <f>IF(B962&amp;""="","",IFERROR(INDEX('العقود'!$B$6:$B$205,MATCH(B962,'العقود'!$A$6:$A$205,0)),"كود غير موجود"))</f>
        <v/>
      </c>
    </row>
    <row r="963">
      <c r="A963" s="18" t="n"/>
      <c r="B963" s="5" t="n"/>
      <c r="C963" s="16" t="n"/>
      <c r="D963" s="5" t="n"/>
      <c r="E963" s="5" t="n"/>
      <c r="F963" s="6">
        <f>IF(B963&amp;""="","",IFERROR(INDEX('العقود'!$B$6:$B$205,MATCH(B963,'العقود'!$A$6:$A$205,0)),"كود غير موجود"))</f>
        <v/>
      </c>
    </row>
    <row r="964">
      <c r="A964" s="18" t="n"/>
      <c r="B964" s="5" t="n"/>
      <c r="C964" s="16" t="n"/>
      <c r="D964" s="5" t="n"/>
      <c r="E964" s="5" t="n"/>
      <c r="F964" s="6">
        <f>IF(B964&amp;""="","",IFERROR(INDEX('العقود'!$B$6:$B$205,MATCH(B964,'العقود'!$A$6:$A$205,0)),"كود غير موجود"))</f>
        <v/>
      </c>
    </row>
    <row r="965">
      <c r="A965" s="18" t="n"/>
      <c r="B965" s="5" t="n"/>
      <c r="C965" s="16" t="n"/>
      <c r="D965" s="5" t="n"/>
      <c r="E965" s="5" t="n"/>
      <c r="F965" s="6">
        <f>IF(B965&amp;""="","",IFERROR(INDEX('العقود'!$B$6:$B$205,MATCH(B965,'العقود'!$A$6:$A$205,0)),"كود غير موجود"))</f>
        <v/>
      </c>
    </row>
    <row r="966">
      <c r="A966" s="18" t="n"/>
      <c r="B966" s="5" t="n"/>
      <c r="C966" s="16" t="n"/>
      <c r="D966" s="5" t="n"/>
      <c r="E966" s="5" t="n"/>
      <c r="F966" s="6">
        <f>IF(B966&amp;""="","",IFERROR(INDEX('العقود'!$B$6:$B$205,MATCH(B966,'العقود'!$A$6:$A$205,0)),"كود غير موجود"))</f>
        <v/>
      </c>
    </row>
    <row r="967">
      <c r="A967" s="18" t="n"/>
      <c r="B967" s="5" t="n"/>
      <c r="C967" s="16" t="n"/>
      <c r="D967" s="5" t="n"/>
      <c r="E967" s="5" t="n"/>
      <c r="F967" s="6">
        <f>IF(B967&amp;""="","",IFERROR(INDEX('العقود'!$B$6:$B$205,MATCH(B967,'العقود'!$A$6:$A$205,0)),"كود غير موجود"))</f>
        <v/>
      </c>
    </row>
    <row r="968">
      <c r="A968" s="18" t="n"/>
      <c r="B968" s="5" t="n"/>
      <c r="C968" s="16" t="n"/>
      <c r="D968" s="5" t="n"/>
      <c r="E968" s="5" t="n"/>
      <c r="F968" s="6">
        <f>IF(B968&amp;""="","",IFERROR(INDEX('العقود'!$B$6:$B$205,MATCH(B968,'العقود'!$A$6:$A$205,0)),"كود غير موجود"))</f>
        <v/>
      </c>
    </row>
    <row r="969">
      <c r="A969" s="18" t="n"/>
      <c r="B969" s="5" t="n"/>
      <c r="C969" s="16" t="n"/>
      <c r="D969" s="5" t="n"/>
      <c r="E969" s="5" t="n"/>
      <c r="F969" s="6">
        <f>IF(B969&amp;""="","",IFERROR(INDEX('العقود'!$B$6:$B$205,MATCH(B969,'العقود'!$A$6:$A$205,0)),"كود غير موجود"))</f>
        <v/>
      </c>
    </row>
    <row r="970">
      <c r="A970" s="18" t="n"/>
      <c r="B970" s="5" t="n"/>
      <c r="C970" s="16" t="n"/>
      <c r="D970" s="5" t="n"/>
      <c r="E970" s="5" t="n"/>
      <c r="F970" s="6">
        <f>IF(B970&amp;""="","",IFERROR(INDEX('العقود'!$B$6:$B$205,MATCH(B970,'العقود'!$A$6:$A$205,0)),"كود غير موجود"))</f>
        <v/>
      </c>
    </row>
    <row r="971">
      <c r="A971" s="18" t="n"/>
      <c r="B971" s="5" t="n"/>
      <c r="C971" s="16" t="n"/>
      <c r="D971" s="5" t="n"/>
      <c r="E971" s="5" t="n"/>
      <c r="F971" s="6">
        <f>IF(B971&amp;""="","",IFERROR(INDEX('العقود'!$B$6:$B$205,MATCH(B971,'العقود'!$A$6:$A$205,0)),"كود غير موجود"))</f>
        <v/>
      </c>
    </row>
    <row r="972">
      <c r="A972" s="18" t="n"/>
      <c r="B972" s="5" t="n"/>
      <c r="C972" s="16" t="n"/>
      <c r="D972" s="5" t="n"/>
      <c r="E972" s="5" t="n"/>
      <c r="F972" s="6">
        <f>IF(B972&amp;""="","",IFERROR(INDEX('العقود'!$B$6:$B$205,MATCH(B972,'العقود'!$A$6:$A$205,0)),"كود غير موجود"))</f>
        <v/>
      </c>
    </row>
    <row r="973">
      <c r="A973" s="18" t="n"/>
      <c r="B973" s="5" t="n"/>
      <c r="C973" s="16" t="n"/>
      <c r="D973" s="5" t="n"/>
      <c r="E973" s="5" t="n"/>
      <c r="F973" s="6">
        <f>IF(B973&amp;""="","",IFERROR(INDEX('العقود'!$B$6:$B$205,MATCH(B973,'العقود'!$A$6:$A$205,0)),"كود غير موجود"))</f>
        <v/>
      </c>
    </row>
    <row r="974">
      <c r="A974" s="18" t="n"/>
      <c r="B974" s="5" t="n"/>
      <c r="C974" s="16" t="n"/>
      <c r="D974" s="5" t="n"/>
      <c r="E974" s="5" t="n"/>
      <c r="F974" s="6">
        <f>IF(B974&amp;""="","",IFERROR(INDEX('العقود'!$B$6:$B$205,MATCH(B974,'العقود'!$A$6:$A$205,0)),"كود غير موجود"))</f>
        <v/>
      </c>
    </row>
    <row r="975">
      <c r="A975" s="18" t="n"/>
      <c r="B975" s="5" t="n"/>
      <c r="C975" s="16" t="n"/>
      <c r="D975" s="5" t="n"/>
      <c r="E975" s="5" t="n"/>
      <c r="F975" s="6">
        <f>IF(B975&amp;""="","",IFERROR(INDEX('العقود'!$B$6:$B$205,MATCH(B975,'العقود'!$A$6:$A$205,0)),"كود غير موجود"))</f>
        <v/>
      </c>
    </row>
    <row r="976">
      <c r="A976" s="18" t="n"/>
      <c r="B976" s="5" t="n"/>
      <c r="C976" s="16" t="n"/>
      <c r="D976" s="5" t="n"/>
      <c r="E976" s="5" t="n"/>
      <c r="F976" s="6">
        <f>IF(B976&amp;""="","",IFERROR(INDEX('العقود'!$B$6:$B$205,MATCH(B976,'العقود'!$A$6:$A$205,0)),"كود غير موجود"))</f>
        <v/>
      </c>
    </row>
    <row r="977">
      <c r="A977" s="18" t="n"/>
      <c r="B977" s="5" t="n"/>
      <c r="C977" s="16" t="n"/>
      <c r="D977" s="5" t="n"/>
      <c r="E977" s="5" t="n"/>
      <c r="F977" s="6">
        <f>IF(B977&amp;""="","",IFERROR(INDEX('العقود'!$B$6:$B$205,MATCH(B977,'العقود'!$A$6:$A$205,0)),"كود غير موجود"))</f>
        <v/>
      </c>
    </row>
    <row r="978">
      <c r="A978" s="18" t="n"/>
      <c r="B978" s="5" t="n"/>
      <c r="C978" s="16" t="n"/>
      <c r="D978" s="5" t="n"/>
      <c r="E978" s="5" t="n"/>
      <c r="F978" s="6">
        <f>IF(B978&amp;""="","",IFERROR(INDEX('العقود'!$B$6:$B$205,MATCH(B978,'العقود'!$A$6:$A$205,0)),"كود غير موجود"))</f>
        <v/>
      </c>
    </row>
    <row r="979">
      <c r="A979" s="18" t="n"/>
      <c r="B979" s="5" t="n"/>
      <c r="C979" s="16" t="n"/>
      <c r="D979" s="5" t="n"/>
      <c r="E979" s="5" t="n"/>
      <c r="F979" s="6">
        <f>IF(B979&amp;""="","",IFERROR(INDEX('العقود'!$B$6:$B$205,MATCH(B979,'العقود'!$A$6:$A$205,0)),"كود غير موجود"))</f>
        <v/>
      </c>
    </row>
    <row r="980">
      <c r="A980" s="18" t="n"/>
      <c r="B980" s="5" t="n"/>
      <c r="C980" s="16" t="n"/>
      <c r="D980" s="5" t="n"/>
      <c r="E980" s="5" t="n"/>
      <c r="F980" s="6">
        <f>IF(B980&amp;""="","",IFERROR(INDEX('العقود'!$B$6:$B$205,MATCH(B980,'العقود'!$A$6:$A$205,0)),"كود غير موجود"))</f>
        <v/>
      </c>
    </row>
    <row r="981">
      <c r="A981" s="18" t="n"/>
      <c r="B981" s="5" t="n"/>
      <c r="C981" s="16" t="n"/>
      <c r="D981" s="5" t="n"/>
      <c r="E981" s="5" t="n"/>
      <c r="F981" s="6">
        <f>IF(B981&amp;""="","",IFERROR(INDEX('العقود'!$B$6:$B$205,MATCH(B981,'العقود'!$A$6:$A$205,0)),"كود غير موجود"))</f>
        <v/>
      </c>
    </row>
    <row r="982">
      <c r="A982" s="18" t="n"/>
      <c r="B982" s="5" t="n"/>
      <c r="C982" s="16" t="n"/>
      <c r="D982" s="5" t="n"/>
      <c r="E982" s="5" t="n"/>
      <c r="F982" s="6">
        <f>IF(B982&amp;""="","",IFERROR(INDEX('العقود'!$B$6:$B$205,MATCH(B982,'العقود'!$A$6:$A$205,0)),"كود غير موجود"))</f>
        <v/>
      </c>
    </row>
    <row r="983">
      <c r="A983" s="18" t="n"/>
      <c r="B983" s="5" t="n"/>
      <c r="C983" s="16" t="n"/>
      <c r="D983" s="5" t="n"/>
      <c r="E983" s="5" t="n"/>
      <c r="F983" s="6">
        <f>IF(B983&amp;""="","",IFERROR(INDEX('العقود'!$B$6:$B$205,MATCH(B983,'العقود'!$A$6:$A$205,0)),"كود غير موجود"))</f>
        <v/>
      </c>
    </row>
    <row r="984">
      <c r="A984" s="18" t="n"/>
      <c r="B984" s="5" t="n"/>
      <c r="C984" s="16" t="n"/>
      <c r="D984" s="5" t="n"/>
      <c r="E984" s="5" t="n"/>
      <c r="F984" s="6">
        <f>IF(B984&amp;""="","",IFERROR(INDEX('العقود'!$B$6:$B$205,MATCH(B984,'العقود'!$A$6:$A$205,0)),"كود غير موجود"))</f>
        <v/>
      </c>
    </row>
    <row r="985">
      <c r="A985" s="18" t="n"/>
      <c r="B985" s="5" t="n"/>
      <c r="C985" s="16" t="n"/>
      <c r="D985" s="5" t="n"/>
      <c r="E985" s="5" t="n"/>
      <c r="F985" s="6">
        <f>IF(B985&amp;""="","",IFERROR(INDEX('العقود'!$B$6:$B$205,MATCH(B985,'العقود'!$A$6:$A$205,0)),"كود غير موجود"))</f>
        <v/>
      </c>
    </row>
    <row r="986">
      <c r="A986" s="18" t="n"/>
      <c r="B986" s="5" t="n"/>
      <c r="C986" s="16" t="n"/>
      <c r="D986" s="5" t="n"/>
      <c r="E986" s="5" t="n"/>
      <c r="F986" s="6">
        <f>IF(B986&amp;""="","",IFERROR(INDEX('العقود'!$B$6:$B$205,MATCH(B986,'العقود'!$A$6:$A$205,0)),"كود غير موجود"))</f>
        <v/>
      </c>
    </row>
    <row r="987">
      <c r="A987" s="18" t="n"/>
      <c r="B987" s="5" t="n"/>
      <c r="C987" s="16" t="n"/>
      <c r="D987" s="5" t="n"/>
      <c r="E987" s="5" t="n"/>
      <c r="F987" s="6">
        <f>IF(B987&amp;""="","",IFERROR(INDEX('العقود'!$B$6:$B$205,MATCH(B987,'العقود'!$A$6:$A$205,0)),"كود غير موجود"))</f>
        <v/>
      </c>
    </row>
    <row r="988">
      <c r="A988" s="18" t="n"/>
      <c r="B988" s="5" t="n"/>
      <c r="C988" s="16" t="n"/>
      <c r="D988" s="5" t="n"/>
      <c r="E988" s="5" t="n"/>
      <c r="F988" s="6">
        <f>IF(B988&amp;""="","",IFERROR(INDEX('العقود'!$B$6:$B$205,MATCH(B988,'العقود'!$A$6:$A$205,0)),"كود غير موجود"))</f>
        <v/>
      </c>
    </row>
    <row r="989">
      <c r="A989" s="18" t="n"/>
      <c r="B989" s="5" t="n"/>
      <c r="C989" s="16" t="n"/>
      <c r="D989" s="5" t="n"/>
      <c r="E989" s="5" t="n"/>
      <c r="F989" s="6">
        <f>IF(B989&amp;""="","",IFERROR(INDEX('العقود'!$B$6:$B$205,MATCH(B989,'العقود'!$A$6:$A$205,0)),"كود غير موجود"))</f>
        <v/>
      </c>
    </row>
    <row r="990">
      <c r="A990" s="18" t="n"/>
      <c r="B990" s="5" t="n"/>
      <c r="C990" s="16" t="n"/>
      <c r="D990" s="5" t="n"/>
      <c r="E990" s="5" t="n"/>
      <c r="F990" s="6">
        <f>IF(B990&amp;""="","",IFERROR(INDEX('العقود'!$B$6:$B$205,MATCH(B990,'العقود'!$A$6:$A$205,0)),"كود غير موجود"))</f>
        <v/>
      </c>
    </row>
    <row r="991">
      <c r="A991" s="18" t="n"/>
      <c r="B991" s="5" t="n"/>
      <c r="C991" s="16" t="n"/>
      <c r="D991" s="5" t="n"/>
      <c r="E991" s="5" t="n"/>
      <c r="F991" s="6">
        <f>IF(B991&amp;""="","",IFERROR(INDEX('العقود'!$B$6:$B$205,MATCH(B991,'العقود'!$A$6:$A$205,0)),"كود غير موجود"))</f>
        <v/>
      </c>
    </row>
    <row r="992">
      <c r="A992" s="18" t="n"/>
      <c r="B992" s="5" t="n"/>
      <c r="C992" s="16" t="n"/>
      <c r="D992" s="5" t="n"/>
      <c r="E992" s="5" t="n"/>
      <c r="F992" s="6">
        <f>IF(B992&amp;""="","",IFERROR(INDEX('العقود'!$B$6:$B$205,MATCH(B992,'العقود'!$A$6:$A$205,0)),"كود غير موجود"))</f>
        <v/>
      </c>
    </row>
    <row r="993">
      <c r="A993" s="18" t="n"/>
      <c r="B993" s="5" t="n"/>
      <c r="C993" s="16" t="n"/>
      <c r="D993" s="5" t="n"/>
      <c r="E993" s="5" t="n"/>
      <c r="F993" s="6">
        <f>IF(B993&amp;""="","",IFERROR(INDEX('العقود'!$B$6:$B$205,MATCH(B993,'العقود'!$A$6:$A$205,0)),"كود غير موجود"))</f>
        <v/>
      </c>
    </row>
    <row r="994">
      <c r="A994" s="18" t="n"/>
      <c r="B994" s="5" t="n"/>
      <c r="C994" s="16" t="n"/>
      <c r="D994" s="5" t="n"/>
      <c r="E994" s="5" t="n"/>
      <c r="F994" s="6">
        <f>IF(B994&amp;""="","",IFERROR(INDEX('العقود'!$B$6:$B$205,MATCH(B994,'العقود'!$A$6:$A$205,0)),"كود غير موجود"))</f>
        <v/>
      </c>
    </row>
    <row r="995">
      <c r="A995" s="18" t="n"/>
      <c r="B995" s="5" t="n"/>
      <c r="C995" s="16" t="n"/>
      <c r="D995" s="5" t="n"/>
      <c r="E995" s="5" t="n"/>
      <c r="F995" s="6">
        <f>IF(B995&amp;""="","",IFERROR(INDEX('العقود'!$B$6:$B$205,MATCH(B995,'العقود'!$A$6:$A$205,0)),"كود غير موجود"))</f>
        <v/>
      </c>
    </row>
    <row r="996">
      <c r="A996" s="18" t="n"/>
      <c r="B996" s="5" t="n"/>
      <c r="C996" s="16" t="n"/>
      <c r="D996" s="5" t="n"/>
      <c r="E996" s="5" t="n"/>
      <c r="F996" s="6">
        <f>IF(B996&amp;""="","",IFERROR(INDEX('العقود'!$B$6:$B$205,MATCH(B996,'العقود'!$A$6:$A$205,0)),"كود غير موجود"))</f>
        <v/>
      </c>
    </row>
    <row r="997">
      <c r="A997" s="18" t="n"/>
      <c r="B997" s="5" t="n"/>
      <c r="C997" s="16" t="n"/>
      <c r="D997" s="5" t="n"/>
      <c r="E997" s="5" t="n"/>
      <c r="F997" s="6">
        <f>IF(B997&amp;""="","",IFERROR(INDEX('العقود'!$B$6:$B$205,MATCH(B997,'العقود'!$A$6:$A$205,0)),"كود غير موجود"))</f>
        <v/>
      </c>
    </row>
    <row r="998">
      <c r="A998" s="18" t="n"/>
      <c r="B998" s="5" t="n"/>
      <c r="C998" s="16" t="n"/>
      <c r="D998" s="5" t="n"/>
      <c r="E998" s="5" t="n"/>
      <c r="F998" s="6">
        <f>IF(B998&amp;""="","",IFERROR(INDEX('العقود'!$B$6:$B$205,MATCH(B998,'العقود'!$A$6:$A$205,0)),"كود غير موجود"))</f>
        <v/>
      </c>
    </row>
    <row r="999">
      <c r="A999" s="18" t="n"/>
      <c r="B999" s="5" t="n"/>
      <c r="C999" s="16" t="n"/>
      <c r="D999" s="5" t="n"/>
      <c r="E999" s="5" t="n"/>
      <c r="F999" s="6">
        <f>IF(B999&amp;""="","",IFERROR(INDEX('العقود'!$B$6:$B$205,MATCH(B999,'العقود'!$A$6:$A$205,0)),"كود غير موجود"))</f>
        <v/>
      </c>
    </row>
    <row r="1000">
      <c r="A1000" s="18" t="n"/>
      <c r="B1000" s="5" t="n"/>
      <c r="C1000" s="16" t="n"/>
      <c r="D1000" s="5" t="n"/>
      <c r="E1000" s="5" t="n"/>
      <c r="F1000" s="6">
        <f>IF(B1000&amp;""="","",IFERROR(INDEX('العقود'!$B$6:$B$205,MATCH(B1000,'العقود'!$A$6:$A$205,0)),"كود غير موجود"))</f>
        <v/>
      </c>
    </row>
    <row r="1001">
      <c r="A1001" s="18" t="n"/>
      <c r="B1001" s="5" t="n"/>
      <c r="C1001" s="16" t="n"/>
      <c r="D1001" s="5" t="n"/>
      <c r="E1001" s="5" t="n"/>
      <c r="F1001" s="6">
        <f>IF(B1001&amp;""="","",IFERROR(INDEX('العقود'!$B$6:$B$205,MATCH(B1001,'العقود'!$A$6:$A$205,0)),"كود غير موجود"))</f>
        <v/>
      </c>
    </row>
    <row r="1002">
      <c r="A1002" s="18" t="n"/>
      <c r="B1002" s="5" t="n"/>
      <c r="C1002" s="16" t="n"/>
      <c r="D1002" s="5" t="n"/>
      <c r="E1002" s="5" t="n"/>
      <c r="F1002" s="6">
        <f>IF(B1002&amp;""="","",IFERROR(INDEX('العقود'!$B$6:$B$205,MATCH(B1002,'العقود'!$A$6:$A$205,0)),"كود غير موجود"))</f>
        <v/>
      </c>
    </row>
    <row r="1003">
      <c r="A1003" s="18" t="n"/>
      <c r="B1003" s="5" t="n"/>
      <c r="C1003" s="16" t="n"/>
      <c r="D1003" s="5" t="n"/>
      <c r="E1003" s="5" t="n"/>
      <c r="F1003" s="6">
        <f>IF(B1003&amp;""="","",IFERROR(INDEX('العقود'!$B$6:$B$205,MATCH(B1003,'العقود'!$A$6:$A$205,0)),"كود غير موجود"))</f>
        <v/>
      </c>
    </row>
    <row r="1004">
      <c r="A1004" s="18" t="n"/>
      <c r="B1004" s="5" t="n"/>
      <c r="C1004" s="16" t="n"/>
      <c r="D1004" s="5" t="n"/>
      <c r="E1004" s="5" t="n"/>
      <c r="F1004" s="6">
        <f>IF(B1004&amp;""="","",IFERROR(INDEX('العقود'!$B$6:$B$205,MATCH(B1004,'العقود'!$A$6:$A$205,0)),"كود غير موجود"))</f>
        <v/>
      </c>
    </row>
    <row r="1005">
      <c r="A1005" s="18" t="n"/>
      <c r="B1005" s="5" t="n"/>
      <c r="C1005" s="16" t="n"/>
      <c r="D1005" s="5" t="n"/>
      <c r="E1005" s="5" t="n"/>
      <c r="F1005" s="6">
        <f>IF(B1005&amp;""="","",IFERROR(INDEX('العقود'!$B$6:$B$205,MATCH(B1005,'العقود'!$A$6:$A$205,0)),"كود غير موجود"))</f>
        <v/>
      </c>
    </row>
    <row r="1006">
      <c r="A1006" s="18" t="n"/>
      <c r="B1006" s="5" t="n"/>
      <c r="C1006" s="16" t="n"/>
      <c r="D1006" s="5" t="n"/>
      <c r="E1006" s="5" t="n"/>
      <c r="F1006" s="6">
        <f>IF(B1006&amp;""="","",IFERROR(INDEX('العقود'!$B$6:$B$205,MATCH(B1006,'العقود'!$A$6:$A$205,0)),"كود غير موجود"))</f>
        <v/>
      </c>
    </row>
    <row r="1007">
      <c r="A1007" s="18" t="n"/>
      <c r="B1007" s="5" t="n"/>
      <c r="C1007" s="16" t="n"/>
      <c r="D1007" s="5" t="n"/>
      <c r="E1007" s="5" t="n"/>
      <c r="F1007" s="6">
        <f>IF(B1007&amp;""="","",IFERROR(INDEX('العقود'!$B$6:$B$205,MATCH(B1007,'العقود'!$A$6:$A$205,0)),"كود غير موجود"))</f>
        <v/>
      </c>
    </row>
    <row r="1008">
      <c r="A1008" s="18" t="n"/>
      <c r="B1008" s="5" t="n"/>
      <c r="C1008" s="16" t="n"/>
      <c r="D1008" s="5" t="n"/>
      <c r="E1008" s="5" t="n"/>
      <c r="F1008" s="6">
        <f>IF(B1008&amp;""="","",IFERROR(INDEX('العقود'!$B$6:$B$205,MATCH(B1008,'العقود'!$A$6:$A$205,0)),"كود غير موجود"))</f>
        <v/>
      </c>
    </row>
    <row r="1009">
      <c r="A1009" s="18" t="n"/>
      <c r="B1009" s="5" t="n"/>
      <c r="C1009" s="16" t="n"/>
      <c r="D1009" s="5" t="n"/>
      <c r="E1009" s="5" t="n"/>
      <c r="F1009" s="6">
        <f>IF(B1009&amp;""="","",IFERROR(INDEX('العقود'!$B$6:$B$205,MATCH(B1009,'العقود'!$A$6:$A$205,0)),"كود غير موجود"))</f>
        <v/>
      </c>
    </row>
    <row r="1010">
      <c r="A1010" s="18" t="n"/>
      <c r="B1010" s="5" t="n"/>
      <c r="C1010" s="16" t="n"/>
      <c r="D1010" s="5" t="n"/>
      <c r="E1010" s="5" t="n"/>
      <c r="F1010" s="6">
        <f>IF(B1010&amp;""="","",IFERROR(INDEX('العقود'!$B$6:$B$205,MATCH(B1010,'العقود'!$A$6:$A$205,0)),"كود غير موجود"))</f>
        <v/>
      </c>
    </row>
    <row r="1011">
      <c r="A1011" s="18" t="n"/>
      <c r="B1011" s="5" t="n"/>
      <c r="C1011" s="16" t="n"/>
      <c r="D1011" s="5" t="n"/>
      <c r="E1011" s="5" t="n"/>
      <c r="F1011" s="6">
        <f>IF(B1011&amp;""="","",IFERROR(INDEX('العقود'!$B$6:$B$205,MATCH(B1011,'العقود'!$A$6:$A$205,0)),"كود غير موجود"))</f>
        <v/>
      </c>
    </row>
    <row r="1012">
      <c r="A1012" s="18" t="n"/>
      <c r="B1012" s="5" t="n"/>
      <c r="C1012" s="16" t="n"/>
      <c r="D1012" s="5" t="n"/>
      <c r="E1012" s="5" t="n"/>
      <c r="F1012" s="6">
        <f>IF(B1012&amp;""="","",IFERROR(INDEX('العقود'!$B$6:$B$205,MATCH(B1012,'العقود'!$A$6:$A$205,0)),"كود غير موجود"))</f>
        <v/>
      </c>
    </row>
    <row r="1013">
      <c r="A1013" s="18" t="n"/>
      <c r="B1013" s="5" t="n"/>
      <c r="C1013" s="16" t="n"/>
      <c r="D1013" s="5" t="n"/>
      <c r="E1013" s="5" t="n"/>
      <c r="F1013" s="6">
        <f>IF(B1013&amp;""="","",IFERROR(INDEX('العقود'!$B$6:$B$205,MATCH(B1013,'العقود'!$A$6:$A$205,0)),"كود غير موجود"))</f>
        <v/>
      </c>
    </row>
    <row r="1014">
      <c r="A1014" s="18" t="n"/>
      <c r="B1014" s="5" t="n"/>
      <c r="C1014" s="16" t="n"/>
      <c r="D1014" s="5" t="n"/>
      <c r="E1014" s="5" t="n"/>
      <c r="F1014" s="6">
        <f>IF(B1014&amp;""="","",IFERROR(INDEX('العقود'!$B$6:$B$205,MATCH(B1014,'العقود'!$A$6:$A$205,0)),"كود غير موجود"))</f>
        <v/>
      </c>
    </row>
    <row r="1015">
      <c r="A1015" s="18" t="n"/>
      <c r="B1015" s="5" t="n"/>
      <c r="C1015" s="16" t="n"/>
      <c r="D1015" s="5" t="n"/>
      <c r="E1015" s="5" t="n"/>
      <c r="F1015" s="6">
        <f>IF(B1015&amp;""="","",IFERROR(INDEX('العقود'!$B$6:$B$205,MATCH(B1015,'العقود'!$A$6:$A$205,0)),"كود غير موجود"))</f>
        <v/>
      </c>
    </row>
    <row r="1016">
      <c r="A1016" s="18" t="n"/>
      <c r="B1016" s="5" t="n"/>
      <c r="C1016" s="16" t="n"/>
      <c r="D1016" s="5" t="n"/>
      <c r="E1016" s="5" t="n"/>
      <c r="F1016" s="6">
        <f>IF(B1016&amp;""="","",IFERROR(INDEX('العقود'!$B$6:$B$205,MATCH(B1016,'العقود'!$A$6:$A$205,0)),"كود غير موجود"))</f>
        <v/>
      </c>
    </row>
    <row r="1017">
      <c r="A1017" s="18" t="n"/>
      <c r="B1017" s="5" t="n"/>
      <c r="C1017" s="16" t="n"/>
      <c r="D1017" s="5" t="n"/>
      <c r="E1017" s="5" t="n"/>
      <c r="F1017" s="6">
        <f>IF(B1017&amp;""="","",IFERROR(INDEX('العقود'!$B$6:$B$205,MATCH(B1017,'العقود'!$A$6:$A$205,0)),"كود غير موجود"))</f>
        <v/>
      </c>
    </row>
    <row r="1018">
      <c r="A1018" s="18" t="n"/>
      <c r="B1018" s="5" t="n"/>
      <c r="C1018" s="16" t="n"/>
      <c r="D1018" s="5" t="n"/>
      <c r="E1018" s="5" t="n"/>
      <c r="F1018" s="6">
        <f>IF(B1018&amp;""="","",IFERROR(INDEX('العقود'!$B$6:$B$205,MATCH(B1018,'العقود'!$A$6:$A$205,0)),"كود غير موجود"))</f>
        <v/>
      </c>
    </row>
    <row r="1019">
      <c r="A1019" s="18" t="n"/>
      <c r="B1019" s="5" t="n"/>
      <c r="C1019" s="16" t="n"/>
      <c r="D1019" s="5" t="n"/>
      <c r="E1019" s="5" t="n"/>
      <c r="F1019" s="6">
        <f>IF(B1019&amp;""="","",IFERROR(INDEX('العقود'!$B$6:$B$205,MATCH(B1019,'العقود'!$A$6:$A$205,0)),"كود غير موجود"))</f>
        <v/>
      </c>
    </row>
    <row r="1020">
      <c r="A1020" s="18" t="n"/>
      <c r="B1020" s="5" t="n"/>
      <c r="C1020" s="16" t="n"/>
      <c r="D1020" s="5" t="n"/>
      <c r="E1020" s="5" t="n"/>
      <c r="F1020" s="6">
        <f>IF(B1020&amp;""="","",IFERROR(INDEX('العقود'!$B$6:$B$205,MATCH(B1020,'العقود'!$A$6:$A$205,0)),"كود غير موجود"))</f>
        <v/>
      </c>
    </row>
    <row r="1021">
      <c r="A1021" s="18" t="n"/>
      <c r="B1021" s="5" t="n"/>
      <c r="C1021" s="16" t="n"/>
      <c r="D1021" s="5" t="n"/>
      <c r="E1021" s="5" t="n"/>
      <c r="F1021" s="6">
        <f>IF(B1021&amp;""="","",IFERROR(INDEX('العقود'!$B$6:$B$205,MATCH(B1021,'العقود'!$A$6:$A$205,0)),"كود غير موجود"))</f>
        <v/>
      </c>
    </row>
    <row r="1022">
      <c r="A1022" s="18" t="n"/>
      <c r="B1022" s="5" t="n"/>
      <c r="C1022" s="16" t="n"/>
      <c r="D1022" s="5" t="n"/>
      <c r="E1022" s="5" t="n"/>
      <c r="F1022" s="6">
        <f>IF(B1022&amp;""="","",IFERROR(INDEX('العقود'!$B$6:$B$205,MATCH(B1022,'العقود'!$A$6:$A$205,0)),"كود غير موجود"))</f>
        <v/>
      </c>
    </row>
    <row r="1023">
      <c r="A1023" s="18" t="n"/>
      <c r="B1023" s="5" t="n"/>
      <c r="C1023" s="16" t="n"/>
      <c r="D1023" s="5" t="n"/>
      <c r="E1023" s="5" t="n"/>
      <c r="F1023" s="6">
        <f>IF(B1023&amp;""="","",IFERROR(INDEX('العقود'!$B$6:$B$205,MATCH(B1023,'العقود'!$A$6:$A$205,0)),"كود غير موجود"))</f>
        <v/>
      </c>
    </row>
    <row r="1024">
      <c r="A1024" s="18" t="n"/>
      <c r="B1024" s="5" t="n"/>
      <c r="C1024" s="16" t="n"/>
      <c r="D1024" s="5" t="n"/>
      <c r="E1024" s="5" t="n"/>
      <c r="F1024" s="6">
        <f>IF(B1024&amp;""="","",IFERROR(INDEX('العقود'!$B$6:$B$205,MATCH(B1024,'العقود'!$A$6:$A$205,0)),"كود غير موجود"))</f>
        <v/>
      </c>
    </row>
    <row r="1025">
      <c r="A1025" s="18" t="n"/>
      <c r="B1025" s="5" t="n"/>
      <c r="C1025" s="16" t="n"/>
      <c r="D1025" s="5" t="n"/>
      <c r="E1025" s="5" t="n"/>
      <c r="F1025" s="6">
        <f>IF(B1025&amp;""="","",IFERROR(INDEX('العقود'!$B$6:$B$205,MATCH(B1025,'العقود'!$A$6:$A$205,0)),"كود غير موجود"))</f>
        <v/>
      </c>
    </row>
    <row r="1026">
      <c r="A1026" s="18" t="n"/>
      <c r="B1026" s="5" t="n"/>
      <c r="C1026" s="16" t="n"/>
      <c r="D1026" s="5" t="n"/>
      <c r="E1026" s="5" t="n"/>
      <c r="F1026" s="6">
        <f>IF(B1026&amp;""="","",IFERROR(INDEX('العقود'!$B$6:$B$205,MATCH(B1026,'العقود'!$A$6:$A$205,0)),"كود غير موجود"))</f>
        <v/>
      </c>
    </row>
    <row r="1027">
      <c r="A1027" s="18" t="n"/>
      <c r="B1027" s="5" t="n"/>
      <c r="C1027" s="16" t="n"/>
      <c r="D1027" s="5" t="n"/>
      <c r="E1027" s="5" t="n"/>
      <c r="F1027" s="6">
        <f>IF(B1027&amp;""="","",IFERROR(INDEX('العقود'!$B$6:$B$205,MATCH(B1027,'العقود'!$A$6:$A$205,0)),"كود غير موجود"))</f>
        <v/>
      </c>
    </row>
    <row r="1028">
      <c r="A1028" s="18" t="n"/>
      <c r="B1028" s="5" t="n"/>
      <c r="C1028" s="16" t="n"/>
      <c r="D1028" s="5" t="n"/>
      <c r="E1028" s="5" t="n"/>
      <c r="F1028" s="6">
        <f>IF(B1028&amp;""="","",IFERROR(INDEX('العقود'!$B$6:$B$205,MATCH(B1028,'العقود'!$A$6:$A$205,0)),"كود غير موجود"))</f>
        <v/>
      </c>
    </row>
    <row r="1029">
      <c r="A1029" s="18" t="n"/>
      <c r="B1029" s="5" t="n"/>
      <c r="C1029" s="16" t="n"/>
      <c r="D1029" s="5" t="n"/>
      <c r="E1029" s="5" t="n"/>
      <c r="F1029" s="6">
        <f>IF(B1029&amp;""="","",IFERROR(INDEX('العقود'!$B$6:$B$205,MATCH(B1029,'العقود'!$A$6:$A$205,0)),"كود غير موجود"))</f>
        <v/>
      </c>
    </row>
    <row r="1030">
      <c r="A1030" s="18" t="n"/>
      <c r="B1030" s="5" t="n"/>
      <c r="C1030" s="16" t="n"/>
      <c r="D1030" s="5" t="n"/>
      <c r="E1030" s="5" t="n"/>
      <c r="F1030" s="6">
        <f>IF(B1030&amp;""="","",IFERROR(INDEX('العقود'!$B$6:$B$205,MATCH(B1030,'العقود'!$A$6:$A$205,0)),"كود غير موجود"))</f>
        <v/>
      </c>
    </row>
    <row r="1031">
      <c r="A1031" s="18" t="n"/>
      <c r="B1031" s="5" t="n"/>
      <c r="C1031" s="16" t="n"/>
      <c r="D1031" s="5" t="n"/>
      <c r="E1031" s="5" t="n"/>
      <c r="F1031" s="6">
        <f>IF(B1031&amp;""="","",IFERROR(INDEX('العقود'!$B$6:$B$205,MATCH(B1031,'العقود'!$A$6:$A$205,0)),"كود غير موجود"))</f>
        <v/>
      </c>
    </row>
    <row r="1032">
      <c r="A1032" s="18" t="n"/>
      <c r="B1032" s="5" t="n"/>
      <c r="C1032" s="16" t="n"/>
      <c r="D1032" s="5" t="n"/>
      <c r="E1032" s="5" t="n"/>
      <c r="F1032" s="6">
        <f>IF(B1032&amp;""="","",IFERROR(INDEX('العقود'!$B$6:$B$205,MATCH(B1032,'العقود'!$A$6:$A$205,0)),"كود غير موجود"))</f>
        <v/>
      </c>
    </row>
    <row r="1033">
      <c r="A1033" s="18" t="n"/>
      <c r="B1033" s="5" t="n"/>
      <c r="C1033" s="16" t="n"/>
      <c r="D1033" s="5" t="n"/>
      <c r="E1033" s="5" t="n"/>
      <c r="F1033" s="6">
        <f>IF(B1033&amp;""="","",IFERROR(INDEX('العقود'!$B$6:$B$205,MATCH(B1033,'العقود'!$A$6:$A$205,0)),"كود غير موجود"))</f>
        <v/>
      </c>
    </row>
    <row r="1034">
      <c r="A1034" s="18" t="n"/>
      <c r="B1034" s="5" t="n"/>
      <c r="C1034" s="16" t="n"/>
      <c r="D1034" s="5" t="n"/>
      <c r="E1034" s="5" t="n"/>
      <c r="F1034" s="6">
        <f>IF(B1034&amp;""="","",IFERROR(INDEX('العقود'!$B$6:$B$205,MATCH(B1034,'العقود'!$A$6:$A$205,0)),"كود غير موجود"))</f>
        <v/>
      </c>
    </row>
    <row r="1035">
      <c r="A1035" s="18" t="n"/>
      <c r="B1035" s="5" t="n"/>
      <c r="C1035" s="16" t="n"/>
      <c r="D1035" s="5" t="n"/>
      <c r="E1035" s="5" t="n"/>
      <c r="F1035" s="6">
        <f>IF(B1035&amp;""="","",IFERROR(INDEX('العقود'!$B$6:$B$205,MATCH(B1035,'العقود'!$A$6:$A$205,0)),"كود غير موجود"))</f>
        <v/>
      </c>
    </row>
    <row r="1036">
      <c r="A1036" s="18" t="n"/>
      <c r="B1036" s="5" t="n"/>
      <c r="C1036" s="16" t="n"/>
      <c r="D1036" s="5" t="n"/>
      <c r="E1036" s="5" t="n"/>
      <c r="F1036" s="6">
        <f>IF(B1036&amp;""="","",IFERROR(INDEX('العقود'!$B$6:$B$205,MATCH(B1036,'العقود'!$A$6:$A$205,0)),"كود غير موجود"))</f>
        <v/>
      </c>
    </row>
    <row r="1037">
      <c r="A1037" s="18" t="n"/>
      <c r="B1037" s="5" t="n"/>
      <c r="C1037" s="16" t="n"/>
      <c r="D1037" s="5" t="n"/>
      <c r="E1037" s="5" t="n"/>
      <c r="F1037" s="6">
        <f>IF(B1037&amp;""="","",IFERROR(INDEX('العقود'!$B$6:$B$205,MATCH(B1037,'العقود'!$A$6:$A$205,0)),"كود غير موجود"))</f>
        <v/>
      </c>
    </row>
    <row r="1038">
      <c r="A1038" s="18" t="n"/>
      <c r="B1038" s="5" t="n"/>
      <c r="C1038" s="16" t="n"/>
      <c r="D1038" s="5" t="n"/>
      <c r="E1038" s="5" t="n"/>
      <c r="F1038" s="6">
        <f>IF(B1038&amp;""="","",IFERROR(INDEX('العقود'!$B$6:$B$205,MATCH(B1038,'العقود'!$A$6:$A$205,0)),"كود غير موجود"))</f>
        <v/>
      </c>
    </row>
    <row r="1039">
      <c r="A1039" s="18" t="n"/>
      <c r="B1039" s="5" t="n"/>
      <c r="C1039" s="16" t="n"/>
      <c r="D1039" s="5" t="n"/>
      <c r="E1039" s="5" t="n"/>
      <c r="F1039" s="6">
        <f>IF(B1039&amp;""="","",IFERROR(INDEX('العقود'!$B$6:$B$205,MATCH(B1039,'العقود'!$A$6:$A$205,0)),"كود غير موجود"))</f>
        <v/>
      </c>
    </row>
    <row r="1040">
      <c r="A1040" s="18" t="n"/>
      <c r="B1040" s="5" t="n"/>
      <c r="C1040" s="16" t="n"/>
      <c r="D1040" s="5" t="n"/>
      <c r="E1040" s="5" t="n"/>
      <c r="F1040" s="6">
        <f>IF(B1040&amp;""="","",IFERROR(INDEX('العقود'!$B$6:$B$205,MATCH(B1040,'العقود'!$A$6:$A$205,0)),"كود غير موجود"))</f>
        <v/>
      </c>
    </row>
    <row r="1041">
      <c r="A1041" s="18" t="n"/>
      <c r="B1041" s="5" t="n"/>
      <c r="C1041" s="16" t="n"/>
      <c r="D1041" s="5" t="n"/>
      <c r="E1041" s="5" t="n"/>
      <c r="F1041" s="6">
        <f>IF(B1041&amp;""="","",IFERROR(INDEX('العقود'!$B$6:$B$205,MATCH(B1041,'العقود'!$A$6:$A$205,0)),"كود غير موجود"))</f>
        <v/>
      </c>
    </row>
    <row r="1042">
      <c r="A1042" s="18" t="n"/>
      <c r="B1042" s="5" t="n"/>
      <c r="C1042" s="16" t="n"/>
      <c r="D1042" s="5" t="n"/>
      <c r="E1042" s="5" t="n"/>
      <c r="F1042" s="6">
        <f>IF(B1042&amp;""="","",IFERROR(INDEX('العقود'!$B$6:$B$205,MATCH(B1042,'العقود'!$A$6:$A$205,0)),"كود غير موجود"))</f>
        <v/>
      </c>
    </row>
    <row r="1043">
      <c r="A1043" s="18" t="n"/>
      <c r="B1043" s="5" t="n"/>
      <c r="C1043" s="16" t="n"/>
      <c r="D1043" s="5" t="n"/>
      <c r="E1043" s="5" t="n"/>
      <c r="F1043" s="6">
        <f>IF(B1043&amp;""="","",IFERROR(INDEX('العقود'!$B$6:$B$205,MATCH(B1043,'العقود'!$A$6:$A$205,0)),"كود غير موجود"))</f>
        <v/>
      </c>
    </row>
    <row r="1044">
      <c r="A1044" s="18" t="n"/>
      <c r="B1044" s="5" t="n"/>
      <c r="C1044" s="16" t="n"/>
      <c r="D1044" s="5" t="n"/>
      <c r="E1044" s="5" t="n"/>
      <c r="F1044" s="6">
        <f>IF(B1044&amp;""="","",IFERROR(INDEX('العقود'!$B$6:$B$205,MATCH(B1044,'العقود'!$A$6:$A$205,0)),"كود غير موجود"))</f>
        <v/>
      </c>
    </row>
    <row r="1045">
      <c r="A1045" s="18" t="n"/>
      <c r="B1045" s="5" t="n"/>
      <c r="C1045" s="16" t="n"/>
      <c r="D1045" s="5" t="n"/>
      <c r="E1045" s="5" t="n"/>
      <c r="F1045" s="6">
        <f>IF(B1045&amp;""="","",IFERROR(INDEX('العقود'!$B$6:$B$205,MATCH(B1045,'العقود'!$A$6:$A$205,0)),"كود غير موجود"))</f>
        <v/>
      </c>
    </row>
    <row r="1046">
      <c r="A1046" s="18" t="n"/>
      <c r="B1046" s="5" t="n"/>
      <c r="C1046" s="16" t="n"/>
      <c r="D1046" s="5" t="n"/>
      <c r="E1046" s="5" t="n"/>
      <c r="F1046" s="6">
        <f>IF(B1046&amp;""="","",IFERROR(INDEX('العقود'!$B$6:$B$205,MATCH(B1046,'العقود'!$A$6:$A$205,0)),"كود غير موجود"))</f>
        <v/>
      </c>
    </row>
    <row r="1047">
      <c r="A1047" s="18" t="n"/>
      <c r="B1047" s="5" t="n"/>
      <c r="C1047" s="16" t="n"/>
      <c r="D1047" s="5" t="n"/>
      <c r="E1047" s="5" t="n"/>
      <c r="F1047" s="6">
        <f>IF(B1047&amp;""="","",IFERROR(INDEX('العقود'!$B$6:$B$205,MATCH(B1047,'العقود'!$A$6:$A$205,0)),"كود غير موجود"))</f>
        <v/>
      </c>
    </row>
    <row r="1048">
      <c r="A1048" s="18" t="n"/>
      <c r="B1048" s="5" t="n"/>
      <c r="C1048" s="16" t="n"/>
      <c r="D1048" s="5" t="n"/>
      <c r="E1048" s="5" t="n"/>
      <c r="F1048" s="6">
        <f>IF(B1048&amp;""="","",IFERROR(INDEX('العقود'!$B$6:$B$205,MATCH(B1048,'العقود'!$A$6:$A$205,0)),"كود غير موجود"))</f>
        <v/>
      </c>
    </row>
    <row r="1049">
      <c r="A1049" s="18" t="n"/>
      <c r="B1049" s="5" t="n"/>
      <c r="C1049" s="16" t="n"/>
      <c r="D1049" s="5" t="n"/>
      <c r="E1049" s="5" t="n"/>
      <c r="F1049" s="6">
        <f>IF(B1049&amp;""="","",IFERROR(INDEX('العقود'!$B$6:$B$205,MATCH(B1049,'العقود'!$A$6:$A$205,0)),"كود غير موجود"))</f>
        <v/>
      </c>
    </row>
    <row r="1050">
      <c r="A1050" s="18" t="n"/>
      <c r="B1050" s="5" t="n"/>
      <c r="C1050" s="16" t="n"/>
      <c r="D1050" s="5" t="n"/>
      <c r="E1050" s="5" t="n"/>
      <c r="F1050" s="6">
        <f>IF(B1050&amp;""="","",IFERROR(INDEX('العقود'!$B$6:$B$205,MATCH(B1050,'العقود'!$A$6:$A$205,0)),"كود غير موجود"))</f>
        <v/>
      </c>
    </row>
    <row r="1051">
      <c r="A1051" s="18" t="n"/>
      <c r="B1051" s="5" t="n"/>
      <c r="C1051" s="16" t="n"/>
      <c r="D1051" s="5" t="n"/>
      <c r="E1051" s="5" t="n"/>
      <c r="F1051" s="6">
        <f>IF(B1051&amp;""="","",IFERROR(INDEX('العقود'!$B$6:$B$205,MATCH(B1051,'العقود'!$A$6:$A$205,0)),"كود غير موجود"))</f>
        <v/>
      </c>
    </row>
    <row r="1052">
      <c r="A1052" s="18" t="n"/>
      <c r="B1052" s="5" t="n"/>
      <c r="C1052" s="16" t="n"/>
      <c r="D1052" s="5" t="n"/>
      <c r="E1052" s="5" t="n"/>
      <c r="F1052" s="6">
        <f>IF(B1052&amp;""="","",IFERROR(INDEX('العقود'!$B$6:$B$205,MATCH(B1052,'العقود'!$A$6:$A$205,0)),"كود غير موجود"))</f>
        <v/>
      </c>
    </row>
    <row r="1053">
      <c r="A1053" s="18" t="n"/>
      <c r="B1053" s="5" t="n"/>
      <c r="C1053" s="16" t="n"/>
      <c r="D1053" s="5" t="n"/>
      <c r="E1053" s="5" t="n"/>
      <c r="F1053" s="6">
        <f>IF(B1053&amp;""="","",IFERROR(INDEX('العقود'!$B$6:$B$205,MATCH(B1053,'العقود'!$A$6:$A$205,0)),"كود غير موجود"))</f>
        <v/>
      </c>
    </row>
    <row r="1054">
      <c r="A1054" s="18" t="n"/>
      <c r="B1054" s="5" t="n"/>
      <c r="C1054" s="16" t="n"/>
      <c r="D1054" s="5" t="n"/>
      <c r="E1054" s="5" t="n"/>
      <c r="F1054" s="6">
        <f>IF(B1054&amp;""="","",IFERROR(INDEX('العقود'!$B$6:$B$205,MATCH(B1054,'العقود'!$A$6:$A$205,0)),"كود غير موجود"))</f>
        <v/>
      </c>
    </row>
    <row r="1055">
      <c r="A1055" s="18" t="n"/>
      <c r="B1055" s="5" t="n"/>
      <c r="C1055" s="16" t="n"/>
      <c r="D1055" s="5" t="n"/>
      <c r="E1055" s="5" t="n"/>
      <c r="F1055" s="6">
        <f>IF(B1055&amp;""="","",IFERROR(INDEX('العقود'!$B$6:$B$205,MATCH(B1055,'العقود'!$A$6:$A$205,0)),"كود غير موجود"))</f>
        <v/>
      </c>
    </row>
    <row r="1056">
      <c r="A1056" s="18" t="n"/>
      <c r="B1056" s="5" t="n"/>
      <c r="C1056" s="16" t="n"/>
      <c r="D1056" s="5" t="n"/>
      <c r="E1056" s="5" t="n"/>
      <c r="F1056" s="6">
        <f>IF(B1056&amp;""="","",IFERROR(INDEX('العقود'!$B$6:$B$205,MATCH(B1056,'العقود'!$A$6:$A$205,0)),"كود غير موجود"))</f>
        <v/>
      </c>
    </row>
    <row r="1057">
      <c r="A1057" s="18" t="n"/>
      <c r="B1057" s="5" t="n"/>
      <c r="C1057" s="16" t="n"/>
      <c r="D1057" s="5" t="n"/>
      <c r="E1057" s="5" t="n"/>
      <c r="F1057" s="6">
        <f>IF(B1057&amp;""="","",IFERROR(INDEX('العقود'!$B$6:$B$205,MATCH(B1057,'العقود'!$A$6:$A$205,0)),"كود غير موجود"))</f>
        <v/>
      </c>
    </row>
    <row r="1058">
      <c r="A1058" s="18" t="n"/>
      <c r="B1058" s="5" t="n"/>
      <c r="C1058" s="16" t="n"/>
      <c r="D1058" s="5" t="n"/>
      <c r="E1058" s="5" t="n"/>
      <c r="F1058" s="6">
        <f>IF(B1058&amp;""="","",IFERROR(INDEX('العقود'!$B$6:$B$205,MATCH(B1058,'العقود'!$A$6:$A$205,0)),"كود غير موجود"))</f>
        <v/>
      </c>
    </row>
    <row r="1059">
      <c r="A1059" s="18" t="n"/>
      <c r="B1059" s="5" t="n"/>
      <c r="C1059" s="16" t="n"/>
      <c r="D1059" s="5" t="n"/>
      <c r="E1059" s="5" t="n"/>
      <c r="F1059" s="6">
        <f>IF(B1059&amp;""="","",IFERROR(INDEX('العقود'!$B$6:$B$205,MATCH(B1059,'العقود'!$A$6:$A$205,0)),"كود غير موجود"))</f>
        <v/>
      </c>
    </row>
    <row r="1060">
      <c r="A1060" s="18" t="n"/>
      <c r="B1060" s="5" t="n"/>
      <c r="C1060" s="16" t="n"/>
      <c r="D1060" s="5" t="n"/>
      <c r="E1060" s="5" t="n"/>
      <c r="F1060" s="6">
        <f>IF(B1060&amp;""="","",IFERROR(INDEX('العقود'!$B$6:$B$205,MATCH(B1060,'العقود'!$A$6:$A$205,0)),"كود غير موجود"))</f>
        <v/>
      </c>
    </row>
    <row r="1061">
      <c r="A1061" s="18" t="n"/>
      <c r="B1061" s="5" t="n"/>
      <c r="C1061" s="16" t="n"/>
      <c r="D1061" s="5" t="n"/>
      <c r="E1061" s="5" t="n"/>
      <c r="F1061" s="6">
        <f>IF(B1061&amp;""="","",IFERROR(INDEX('العقود'!$B$6:$B$205,MATCH(B1061,'العقود'!$A$6:$A$205,0)),"كود غير موجود"))</f>
        <v/>
      </c>
    </row>
    <row r="1062">
      <c r="A1062" s="18" t="n"/>
      <c r="B1062" s="5" t="n"/>
      <c r="C1062" s="16" t="n"/>
      <c r="D1062" s="5" t="n"/>
      <c r="E1062" s="5" t="n"/>
      <c r="F1062" s="6">
        <f>IF(B1062&amp;""="","",IFERROR(INDEX('العقود'!$B$6:$B$205,MATCH(B1062,'العقود'!$A$6:$A$205,0)),"كود غير موجود"))</f>
        <v/>
      </c>
    </row>
    <row r="1063">
      <c r="A1063" s="18" t="n"/>
      <c r="B1063" s="5" t="n"/>
      <c r="C1063" s="16" t="n"/>
      <c r="D1063" s="5" t="n"/>
      <c r="E1063" s="5" t="n"/>
      <c r="F1063" s="6">
        <f>IF(B1063&amp;""="","",IFERROR(INDEX('العقود'!$B$6:$B$205,MATCH(B1063,'العقود'!$A$6:$A$205,0)),"كود غير موجود"))</f>
        <v/>
      </c>
    </row>
    <row r="1064">
      <c r="A1064" s="18" t="n"/>
      <c r="B1064" s="5" t="n"/>
      <c r="C1064" s="16" t="n"/>
      <c r="D1064" s="5" t="n"/>
      <c r="E1064" s="5" t="n"/>
      <c r="F1064" s="6">
        <f>IF(B1064&amp;""="","",IFERROR(INDEX('العقود'!$B$6:$B$205,MATCH(B1064,'العقود'!$A$6:$A$205,0)),"كود غير موجود"))</f>
        <v/>
      </c>
    </row>
    <row r="1065">
      <c r="A1065" s="18" t="n"/>
      <c r="B1065" s="5" t="n"/>
      <c r="C1065" s="16" t="n"/>
      <c r="D1065" s="5" t="n"/>
      <c r="E1065" s="5" t="n"/>
      <c r="F1065" s="6">
        <f>IF(B1065&amp;""="","",IFERROR(INDEX('العقود'!$B$6:$B$205,MATCH(B1065,'العقود'!$A$6:$A$205,0)),"كود غير موجود"))</f>
        <v/>
      </c>
    </row>
    <row r="1066">
      <c r="A1066" s="18" t="n"/>
      <c r="B1066" s="5" t="n"/>
      <c r="C1066" s="16" t="n"/>
      <c r="D1066" s="5" t="n"/>
      <c r="E1066" s="5" t="n"/>
      <c r="F1066" s="6">
        <f>IF(B1066&amp;""="","",IFERROR(INDEX('العقود'!$B$6:$B$205,MATCH(B1066,'العقود'!$A$6:$A$205,0)),"كود غير موجود"))</f>
        <v/>
      </c>
    </row>
    <row r="1067">
      <c r="A1067" s="18" t="n"/>
      <c r="B1067" s="5" t="n"/>
      <c r="C1067" s="16" t="n"/>
      <c r="D1067" s="5" t="n"/>
      <c r="E1067" s="5" t="n"/>
      <c r="F1067" s="6">
        <f>IF(B1067&amp;""="","",IFERROR(INDEX('العقود'!$B$6:$B$205,MATCH(B1067,'العقود'!$A$6:$A$205,0)),"كود غير موجود"))</f>
        <v/>
      </c>
    </row>
    <row r="1068">
      <c r="A1068" s="18" t="n"/>
      <c r="B1068" s="5" t="n"/>
      <c r="C1068" s="16" t="n"/>
      <c r="D1068" s="5" t="n"/>
      <c r="E1068" s="5" t="n"/>
      <c r="F1068" s="6">
        <f>IF(B1068&amp;""="","",IFERROR(INDEX('العقود'!$B$6:$B$205,MATCH(B1068,'العقود'!$A$6:$A$205,0)),"كود غير موجود"))</f>
        <v/>
      </c>
    </row>
    <row r="1069">
      <c r="A1069" s="18" t="n"/>
      <c r="B1069" s="5" t="n"/>
      <c r="C1069" s="16" t="n"/>
      <c r="D1069" s="5" t="n"/>
      <c r="E1069" s="5" t="n"/>
      <c r="F1069" s="6">
        <f>IF(B1069&amp;""="","",IFERROR(INDEX('العقود'!$B$6:$B$205,MATCH(B1069,'العقود'!$A$6:$A$205,0)),"كود غير موجود"))</f>
        <v/>
      </c>
    </row>
    <row r="1070">
      <c r="A1070" s="18" t="n"/>
      <c r="B1070" s="5" t="n"/>
      <c r="C1070" s="16" t="n"/>
      <c r="D1070" s="5" t="n"/>
      <c r="E1070" s="5" t="n"/>
      <c r="F1070" s="6">
        <f>IF(B1070&amp;""="","",IFERROR(INDEX('العقود'!$B$6:$B$205,MATCH(B1070,'العقود'!$A$6:$A$205,0)),"كود غير موجود"))</f>
        <v/>
      </c>
    </row>
    <row r="1071">
      <c r="A1071" s="18" t="n"/>
      <c r="B1071" s="5" t="n"/>
      <c r="C1071" s="16" t="n"/>
      <c r="D1071" s="5" t="n"/>
      <c r="E1071" s="5" t="n"/>
      <c r="F1071" s="6">
        <f>IF(B1071&amp;""="","",IFERROR(INDEX('العقود'!$B$6:$B$205,MATCH(B1071,'العقود'!$A$6:$A$205,0)),"كود غير موجود"))</f>
        <v/>
      </c>
    </row>
    <row r="1072">
      <c r="A1072" s="18" t="n"/>
      <c r="B1072" s="5" t="n"/>
      <c r="C1072" s="16" t="n"/>
      <c r="D1072" s="5" t="n"/>
      <c r="E1072" s="5" t="n"/>
      <c r="F1072" s="6">
        <f>IF(B1072&amp;""="","",IFERROR(INDEX('العقود'!$B$6:$B$205,MATCH(B1072,'العقود'!$A$6:$A$205,0)),"كود غير موجود"))</f>
        <v/>
      </c>
    </row>
    <row r="1073">
      <c r="A1073" s="18" t="n"/>
      <c r="B1073" s="5" t="n"/>
      <c r="C1073" s="16" t="n"/>
      <c r="D1073" s="5" t="n"/>
      <c r="E1073" s="5" t="n"/>
      <c r="F1073" s="6">
        <f>IF(B1073&amp;""="","",IFERROR(INDEX('العقود'!$B$6:$B$205,MATCH(B1073,'العقود'!$A$6:$A$205,0)),"كود غير موجود"))</f>
        <v/>
      </c>
    </row>
    <row r="1074">
      <c r="A1074" s="18" t="n"/>
      <c r="B1074" s="5" t="n"/>
      <c r="C1074" s="16" t="n"/>
      <c r="D1074" s="5" t="n"/>
      <c r="E1074" s="5" t="n"/>
      <c r="F1074" s="6">
        <f>IF(B1074&amp;""="","",IFERROR(INDEX('العقود'!$B$6:$B$205,MATCH(B1074,'العقود'!$A$6:$A$205,0)),"كود غير موجود"))</f>
        <v/>
      </c>
    </row>
    <row r="1075">
      <c r="A1075" s="18" t="n"/>
      <c r="B1075" s="5" t="n"/>
      <c r="C1075" s="16" t="n"/>
      <c r="D1075" s="5" t="n"/>
      <c r="E1075" s="5" t="n"/>
      <c r="F1075" s="6">
        <f>IF(B1075&amp;""="","",IFERROR(INDEX('العقود'!$B$6:$B$205,MATCH(B1075,'العقود'!$A$6:$A$205,0)),"كود غير موجود"))</f>
        <v/>
      </c>
    </row>
    <row r="1076">
      <c r="A1076" s="18" t="n"/>
      <c r="B1076" s="5" t="n"/>
      <c r="C1076" s="16" t="n"/>
      <c r="D1076" s="5" t="n"/>
      <c r="E1076" s="5" t="n"/>
      <c r="F1076" s="6">
        <f>IF(B1076&amp;""="","",IFERROR(INDEX('العقود'!$B$6:$B$205,MATCH(B1076,'العقود'!$A$6:$A$205,0)),"كود غير موجود"))</f>
        <v/>
      </c>
    </row>
    <row r="1077">
      <c r="A1077" s="18" t="n"/>
      <c r="B1077" s="5" t="n"/>
      <c r="C1077" s="16" t="n"/>
      <c r="D1077" s="5" t="n"/>
      <c r="E1077" s="5" t="n"/>
      <c r="F1077" s="6">
        <f>IF(B1077&amp;""="","",IFERROR(INDEX('العقود'!$B$6:$B$205,MATCH(B1077,'العقود'!$A$6:$A$205,0)),"كود غير موجود"))</f>
        <v/>
      </c>
    </row>
    <row r="1078">
      <c r="A1078" s="18" t="n"/>
      <c r="B1078" s="5" t="n"/>
      <c r="C1078" s="16" t="n"/>
      <c r="D1078" s="5" t="n"/>
      <c r="E1078" s="5" t="n"/>
      <c r="F1078" s="6">
        <f>IF(B1078&amp;""="","",IFERROR(INDEX('العقود'!$B$6:$B$205,MATCH(B1078,'العقود'!$A$6:$A$205,0)),"كود غير موجود"))</f>
        <v/>
      </c>
    </row>
    <row r="1079">
      <c r="A1079" s="18" t="n"/>
      <c r="B1079" s="5" t="n"/>
      <c r="C1079" s="16" t="n"/>
      <c r="D1079" s="5" t="n"/>
      <c r="E1079" s="5" t="n"/>
      <c r="F1079" s="6">
        <f>IF(B1079&amp;""="","",IFERROR(INDEX('العقود'!$B$6:$B$205,MATCH(B1079,'العقود'!$A$6:$A$205,0)),"كود غير موجود"))</f>
        <v/>
      </c>
    </row>
    <row r="1080">
      <c r="A1080" s="18" t="n"/>
      <c r="B1080" s="5" t="n"/>
      <c r="C1080" s="16" t="n"/>
      <c r="D1080" s="5" t="n"/>
      <c r="E1080" s="5" t="n"/>
      <c r="F1080" s="6">
        <f>IF(B1080&amp;""="","",IFERROR(INDEX('العقود'!$B$6:$B$205,MATCH(B1080,'العقود'!$A$6:$A$205,0)),"كود غير موجود"))</f>
        <v/>
      </c>
    </row>
    <row r="1081">
      <c r="A1081" s="18" t="n"/>
      <c r="B1081" s="5" t="n"/>
      <c r="C1081" s="16" t="n"/>
      <c r="D1081" s="5" t="n"/>
      <c r="E1081" s="5" t="n"/>
      <c r="F1081" s="6">
        <f>IF(B1081&amp;""="","",IFERROR(INDEX('العقود'!$B$6:$B$205,MATCH(B1081,'العقود'!$A$6:$A$205,0)),"كود غير موجود"))</f>
        <v/>
      </c>
    </row>
    <row r="1082">
      <c r="A1082" s="18" t="n"/>
      <c r="B1082" s="5" t="n"/>
      <c r="C1082" s="16" t="n"/>
      <c r="D1082" s="5" t="n"/>
      <c r="E1082" s="5" t="n"/>
      <c r="F1082" s="6">
        <f>IF(B1082&amp;""="","",IFERROR(INDEX('العقود'!$B$6:$B$205,MATCH(B1082,'العقود'!$A$6:$A$205,0)),"كود غير موجود"))</f>
        <v/>
      </c>
    </row>
    <row r="1083">
      <c r="A1083" s="18" t="n"/>
      <c r="B1083" s="5" t="n"/>
      <c r="C1083" s="16" t="n"/>
      <c r="D1083" s="5" t="n"/>
      <c r="E1083" s="5" t="n"/>
      <c r="F1083" s="6">
        <f>IF(B1083&amp;""="","",IFERROR(INDEX('العقود'!$B$6:$B$205,MATCH(B1083,'العقود'!$A$6:$A$205,0)),"كود غير موجود"))</f>
        <v/>
      </c>
    </row>
    <row r="1084">
      <c r="A1084" s="18" t="n"/>
      <c r="B1084" s="5" t="n"/>
      <c r="C1084" s="16" t="n"/>
      <c r="D1084" s="5" t="n"/>
      <c r="E1084" s="5" t="n"/>
      <c r="F1084" s="6">
        <f>IF(B1084&amp;""="","",IFERROR(INDEX('العقود'!$B$6:$B$205,MATCH(B1084,'العقود'!$A$6:$A$205,0)),"كود غير موجود"))</f>
        <v/>
      </c>
    </row>
    <row r="1085">
      <c r="A1085" s="18" t="n"/>
      <c r="B1085" s="5" t="n"/>
      <c r="C1085" s="16" t="n"/>
      <c r="D1085" s="5" t="n"/>
      <c r="E1085" s="5" t="n"/>
      <c r="F1085" s="6">
        <f>IF(B1085&amp;""="","",IFERROR(INDEX('العقود'!$B$6:$B$205,MATCH(B1085,'العقود'!$A$6:$A$205,0)),"كود غير موجود"))</f>
        <v/>
      </c>
    </row>
    <row r="1086">
      <c r="A1086" s="18" t="n"/>
      <c r="B1086" s="5" t="n"/>
      <c r="C1086" s="16" t="n"/>
      <c r="D1086" s="5" t="n"/>
      <c r="E1086" s="5" t="n"/>
      <c r="F1086" s="6">
        <f>IF(B1086&amp;""="","",IFERROR(INDEX('العقود'!$B$6:$B$205,MATCH(B1086,'العقود'!$A$6:$A$205,0)),"كود غير موجود"))</f>
        <v/>
      </c>
    </row>
    <row r="1087">
      <c r="A1087" s="18" t="n"/>
      <c r="B1087" s="5" t="n"/>
      <c r="C1087" s="16" t="n"/>
      <c r="D1087" s="5" t="n"/>
      <c r="E1087" s="5" t="n"/>
      <c r="F1087" s="6">
        <f>IF(B1087&amp;""="","",IFERROR(INDEX('العقود'!$B$6:$B$205,MATCH(B1087,'العقود'!$A$6:$A$205,0)),"كود غير موجود"))</f>
        <v/>
      </c>
    </row>
    <row r="1088">
      <c r="A1088" s="18" t="n"/>
      <c r="B1088" s="5" t="n"/>
      <c r="C1088" s="16" t="n"/>
      <c r="D1088" s="5" t="n"/>
      <c r="E1088" s="5" t="n"/>
      <c r="F1088" s="6">
        <f>IF(B1088&amp;""="","",IFERROR(INDEX('العقود'!$B$6:$B$205,MATCH(B1088,'العقود'!$A$6:$A$205,0)),"كود غير موجود"))</f>
        <v/>
      </c>
    </row>
    <row r="1089">
      <c r="A1089" s="18" t="n"/>
      <c r="B1089" s="5" t="n"/>
      <c r="C1089" s="16" t="n"/>
      <c r="D1089" s="5" t="n"/>
      <c r="E1089" s="5" t="n"/>
      <c r="F1089" s="6">
        <f>IF(B1089&amp;""="","",IFERROR(INDEX('العقود'!$B$6:$B$205,MATCH(B1089,'العقود'!$A$6:$A$205,0)),"كود غير موجود"))</f>
        <v/>
      </c>
    </row>
    <row r="1090">
      <c r="A1090" s="18" t="n"/>
      <c r="B1090" s="5" t="n"/>
      <c r="C1090" s="16" t="n"/>
      <c r="D1090" s="5" t="n"/>
      <c r="E1090" s="5" t="n"/>
      <c r="F1090" s="6">
        <f>IF(B1090&amp;""="","",IFERROR(INDEX('العقود'!$B$6:$B$205,MATCH(B1090,'العقود'!$A$6:$A$205,0)),"كود غير موجود"))</f>
        <v/>
      </c>
    </row>
    <row r="1091">
      <c r="A1091" s="18" t="n"/>
      <c r="B1091" s="5" t="n"/>
      <c r="C1091" s="16" t="n"/>
      <c r="D1091" s="5" t="n"/>
      <c r="E1091" s="5" t="n"/>
      <c r="F1091" s="6">
        <f>IF(B1091&amp;""="","",IFERROR(INDEX('العقود'!$B$6:$B$205,MATCH(B1091,'العقود'!$A$6:$A$205,0)),"كود غير موجود"))</f>
        <v/>
      </c>
    </row>
    <row r="1092">
      <c r="A1092" s="18" t="n"/>
      <c r="B1092" s="5" t="n"/>
      <c r="C1092" s="16" t="n"/>
      <c r="D1092" s="5" t="n"/>
      <c r="E1092" s="5" t="n"/>
      <c r="F1092" s="6">
        <f>IF(B1092&amp;""="","",IFERROR(INDEX('العقود'!$B$6:$B$205,MATCH(B1092,'العقود'!$A$6:$A$205,0)),"كود غير موجود"))</f>
        <v/>
      </c>
    </row>
    <row r="1093">
      <c r="A1093" s="18" t="n"/>
      <c r="B1093" s="5" t="n"/>
      <c r="C1093" s="16" t="n"/>
      <c r="D1093" s="5" t="n"/>
      <c r="E1093" s="5" t="n"/>
      <c r="F1093" s="6">
        <f>IF(B1093&amp;""="","",IFERROR(INDEX('العقود'!$B$6:$B$205,MATCH(B1093,'العقود'!$A$6:$A$205,0)),"كود غير موجود"))</f>
        <v/>
      </c>
    </row>
    <row r="1094">
      <c r="A1094" s="18" t="n"/>
      <c r="B1094" s="5" t="n"/>
      <c r="C1094" s="16" t="n"/>
      <c r="D1094" s="5" t="n"/>
      <c r="E1094" s="5" t="n"/>
      <c r="F1094" s="6">
        <f>IF(B1094&amp;""="","",IFERROR(INDEX('العقود'!$B$6:$B$205,MATCH(B1094,'العقود'!$A$6:$A$205,0)),"كود غير موجود"))</f>
        <v/>
      </c>
    </row>
    <row r="1095">
      <c r="A1095" s="18" t="n"/>
      <c r="B1095" s="5" t="n"/>
      <c r="C1095" s="16" t="n"/>
      <c r="D1095" s="5" t="n"/>
      <c r="E1095" s="5" t="n"/>
      <c r="F1095" s="6">
        <f>IF(B1095&amp;""="","",IFERROR(INDEX('العقود'!$B$6:$B$205,MATCH(B1095,'العقود'!$A$6:$A$205,0)),"كود غير موجود"))</f>
        <v/>
      </c>
    </row>
    <row r="1096">
      <c r="A1096" s="18" t="n"/>
      <c r="B1096" s="5" t="n"/>
      <c r="C1096" s="16" t="n"/>
      <c r="D1096" s="5" t="n"/>
      <c r="E1096" s="5" t="n"/>
      <c r="F1096" s="6">
        <f>IF(B1096&amp;""="","",IFERROR(INDEX('العقود'!$B$6:$B$205,MATCH(B1096,'العقود'!$A$6:$A$205,0)),"كود غير موجود"))</f>
        <v/>
      </c>
    </row>
    <row r="1097">
      <c r="A1097" s="18" t="n"/>
      <c r="B1097" s="5" t="n"/>
      <c r="C1097" s="16" t="n"/>
      <c r="D1097" s="5" t="n"/>
      <c r="E1097" s="5" t="n"/>
      <c r="F1097" s="6">
        <f>IF(B1097&amp;""="","",IFERROR(INDEX('العقود'!$B$6:$B$205,MATCH(B1097,'العقود'!$A$6:$A$205,0)),"كود غير موجود"))</f>
        <v/>
      </c>
    </row>
    <row r="1098">
      <c r="A1098" s="18" t="n"/>
      <c r="B1098" s="5" t="n"/>
      <c r="C1098" s="16" t="n"/>
      <c r="D1098" s="5" t="n"/>
      <c r="E1098" s="5" t="n"/>
      <c r="F1098" s="6">
        <f>IF(B1098&amp;""="","",IFERROR(INDEX('العقود'!$B$6:$B$205,MATCH(B1098,'العقود'!$A$6:$A$205,0)),"كود غير موجود"))</f>
        <v/>
      </c>
    </row>
    <row r="1099">
      <c r="A1099" s="18" t="n"/>
      <c r="B1099" s="5" t="n"/>
      <c r="C1099" s="16" t="n"/>
      <c r="D1099" s="5" t="n"/>
      <c r="E1099" s="5" t="n"/>
      <c r="F1099" s="6">
        <f>IF(B1099&amp;""="","",IFERROR(INDEX('العقود'!$B$6:$B$205,MATCH(B1099,'العقود'!$A$6:$A$205,0)),"كود غير موجود"))</f>
        <v/>
      </c>
    </row>
    <row r="1100">
      <c r="A1100" s="18" t="n"/>
      <c r="B1100" s="5" t="n"/>
      <c r="C1100" s="16" t="n"/>
      <c r="D1100" s="5" t="n"/>
      <c r="E1100" s="5" t="n"/>
      <c r="F1100" s="6">
        <f>IF(B1100&amp;""="","",IFERROR(INDEX('العقود'!$B$6:$B$205,MATCH(B1100,'العقود'!$A$6:$A$205,0)),"كود غير موجود"))</f>
        <v/>
      </c>
    </row>
    <row r="1101">
      <c r="A1101" s="18" t="n"/>
      <c r="B1101" s="5" t="n"/>
      <c r="C1101" s="16" t="n"/>
      <c r="D1101" s="5" t="n"/>
      <c r="E1101" s="5" t="n"/>
      <c r="F1101" s="6">
        <f>IF(B1101&amp;""="","",IFERROR(INDEX('العقود'!$B$6:$B$205,MATCH(B1101,'العقود'!$A$6:$A$205,0)),"كود غير موجود"))</f>
        <v/>
      </c>
    </row>
    <row r="1102">
      <c r="A1102" s="18" t="n"/>
      <c r="B1102" s="5" t="n"/>
      <c r="C1102" s="16" t="n"/>
      <c r="D1102" s="5" t="n"/>
      <c r="E1102" s="5" t="n"/>
      <c r="F1102" s="6">
        <f>IF(B1102&amp;""="","",IFERROR(INDEX('العقود'!$B$6:$B$205,MATCH(B1102,'العقود'!$A$6:$A$205,0)),"كود غير موجود"))</f>
        <v/>
      </c>
    </row>
    <row r="1103">
      <c r="A1103" s="18" t="n"/>
      <c r="B1103" s="5" t="n"/>
      <c r="C1103" s="16" t="n"/>
      <c r="D1103" s="5" t="n"/>
      <c r="E1103" s="5" t="n"/>
      <c r="F1103" s="6">
        <f>IF(B1103&amp;""="","",IFERROR(INDEX('العقود'!$B$6:$B$205,MATCH(B1103,'العقود'!$A$6:$A$205,0)),"كود غير موجود"))</f>
        <v/>
      </c>
    </row>
    <row r="1104">
      <c r="A1104" s="18" t="n"/>
      <c r="B1104" s="5" t="n"/>
      <c r="C1104" s="16" t="n"/>
      <c r="D1104" s="5" t="n"/>
      <c r="E1104" s="5" t="n"/>
      <c r="F1104" s="6">
        <f>IF(B1104&amp;""="","",IFERROR(INDEX('العقود'!$B$6:$B$205,MATCH(B1104,'العقود'!$A$6:$A$205,0)),"كود غير موجود"))</f>
        <v/>
      </c>
    </row>
    <row r="1105">
      <c r="A1105" s="18" t="n"/>
      <c r="B1105" s="5" t="n"/>
      <c r="C1105" s="16" t="n"/>
      <c r="D1105" s="5" t="n"/>
      <c r="E1105" s="5" t="n"/>
      <c r="F1105" s="6">
        <f>IF(B1105&amp;""="","",IFERROR(INDEX('العقود'!$B$6:$B$205,MATCH(B1105,'العقود'!$A$6:$A$205,0)),"كود غير موجود"))</f>
        <v/>
      </c>
    </row>
    <row r="1106">
      <c r="A1106" s="18" t="n"/>
      <c r="B1106" s="5" t="n"/>
      <c r="C1106" s="16" t="n"/>
      <c r="D1106" s="5" t="n"/>
      <c r="E1106" s="5" t="n"/>
      <c r="F1106" s="6">
        <f>IF(B1106&amp;""="","",IFERROR(INDEX('العقود'!$B$6:$B$205,MATCH(B1106,'العقود'!$A$6:$A$205,0)),"كود غير موجود"))</f>
        <v/>
      </c>
    </row>
    <row r="1107">
      <c r="A1107" s="18" t="n"/>
      <c r="B1107" s="5" t="n"/>
      <c r="C1107" s="16" t="n"/>
      <c r="D1107" s="5" t="n"/>
      <c r="E1107" s="5" t="n"/>
      <c r="F1107" s="6">
        <f>IF(B1107&amp;""="","",IFERROR(INDEX('العقود'!$B$6:$B$205,MATCH(B1107,'العقود'!$A$6:$A$205,0)),"كود غير موجود"))</f>
        <v/>
      </c>
    </row>
    <row r="1108">
      <c r="A1108" s="18" t="n"/>
      <c r="B1108" s="5" t="n"/>
      <c r="C1108" s="16" t="n"/>
      <c r="D1108" s="5" t="n"/>
      <c r="E1108" s="5" t="n"/>
      <c r="F1108" s="6">
        <f>IF(B1108&amp;""="","",IFERROR(INDEX('العقود'!$B$6:$B$205,MATCH(B1108,'العقود'!$A$6:$A$205,0)),"كود غير موجود"))</f>
        <v/>
      </c>
    </row>
    <row r="1109">
      <c r="A1109" s="18" t="n"/>
      <c r="B1109" s="5" t="n"/>
      <c r="C1109" s="16" t="n"/>
      <c r="D1109" s="5" t="n"/>
      <c r="E1109" s="5" t="n"/>
      <c r="F1109" s="6">
        <f>IF(B1109&amp;""="","",IFERROR(INDEX('العقود'!$B$6:$B$205,MATCH(B1109,'العقود'!$A$6:$A$205,0)),"كود غير موجود"))</f>
        <v/>
      </c>
    </row>
    <row r="1110">
      <c r="A1110" s="18" t="n"/>
      <c r="B1110" s="5" t="n"/>
      <c r="C1110" s="16" t="n"/>
      <c r="D1110" s="5" t="n"/>
      <c r="E1110" s="5" t="n"/>
      <c r="F1110" s="6">
        <f>IF(B1110&amp;""="","",IFERROR(INDEX('العقود'!$B$6:$B$205,MATCH(B1110,'العقود'!$A$6:$A$205,0)),"كود غير موجود"))</f>
        <v/>
      </c>
    </row>
    <row r="1111">
      <c r="A1111" s="18" t="n"/>
      <c r="B1111" s="5" t="n"/>
      <c r="C1111" s="16" t="n"/>
      <c r="D1111" s="5" t="n"/>
      <c r="E1111" s="5" t="n"/>
      <c r="F1111" s="6">
        <f>IF(B1111&amp;""="","",IFERROR(INDEX('العقود'!$B$6:$B$205,MATCH(B1111,'العقود'!$A$6:$A$205,0)),"كود غير موجود"))</f>
        <v/>
      </c>
    </row>
    <row r="1112">
      <c r="A1112" s="18" t="n"/>
      <c r="B1112" s="5" t="n"/>
      <c r="C1112" s="16" t="n"/>
      <c r="D1112" s="5" t="n"/>
      <c r="E1112" s="5" t="n"/>
      <c r="F1112" s="6">
        <f>IF(B1112&amp;""="","",IFERROR(INDEX('العقود'!$B$6:$B$205,MATCH(B1112,'العقود'!$A$6:$A$205,0)),"كود غير موجود"))</f>
        <v/>
      </c>
    </row>
    <row r="1113">
      <c r="A1113" s="18" t="n"/>
      <c r="B1113" s="5" t="n"/>
      <c r="C1113" s="16" t="n"/>
      <c r="D1113" s="5" t="n"/>
      <c r="E1113" s="5" t="n"/>
      <c r="F1113" s="6">
        <f>IF(B1113&amp;""="","",IFERROR(INDEX('العقود'!$B$6:$B$205,MATCH(B1113,'العقود'!$A$6:$A$205,0)),"كود غير موجود"))</f>
        <v/>
      </c>
    </row>
    <row r="1114">
      <c r="A1114" s="18" t="n"/>
      <c r="B1114" s="5" t="n"/>
      <c r="C1114" s="16" t="n"/>
      <c r="D1114" s="5" t="n"/>
      <c r="E1114" s="5" t="n"/>
      <c r="F1114" s="6">
        <f>IF(B1114&amp;""="","",IFERROR(INDEX('العقود'!$B$6:$B$205,MATCH(B1114,'العقود'!$A$6:$A$205,0)),"كود غير موجود"))</f>
        <v/>
      </c>
    </row>
    <row r="1115">
      <c r="A1115" s="18" t="n"/>
      <c r="B1115" s="5" t="n"/>
      <c r="C1115" s="16" t="n"/>
      <c r="D1115" s="5" t="n"/>
      <c r="E1115" s="5" t="n"/>
      <c r="F1115" s="6">
        <f>IF(B1115&amp;""="","",IFERROR(INDEX('العقود'!$B$6:$B$205,MATCH(B1115,'العقود'!$A$6:$A$205,0)),"كود غير موجود"))</f>
        <v/>
      </c>
    </row>
    <row r="1116">
      <c r="A1116" s="18" t="n"/>
      <c r="B1116" s="5" t="n"/>
      <c r="C1116" s="16" t="n"/>
      <c r="D1116" s="5" t="n"/>
      <c r="E1116" s="5" t="n"/>
      <c r="F1116" s="6">
        <f>IF(B1116&amp;""="","",IFERROR(INDEX('العقود'!$B$6:$B$205,MATCH(B1116,'العقود'!$A$6:$A$205,0)),"كود غير موجود"))</f>
        <v/>
      </c>
    </row>
    <row r="1117">
      <c r="A1117" s="18" t="n"/>
      <c r="B1117" s="5" t="n"/>
      <c r="C1117" s="16" t="n"/>
      <c r="D1117" s="5" t="n"/>
      <c r="E1117" s="5" t="n"/>
      <c r="F1117" s="6">
        <f>IF(B1117&amp;""="","",IFERROR(INDEX('العقود'!$B$6:$B$205,MATCH(B1117,'العقود'!$A$6:$A$205,0)),"كود غير موجود"))</f>
        <v/>
      </c>
    </row>
    <row r="1118">
      <c r="A1118" s="18" t="n"/>
      <c r="B1118" s="5" t="n"/>
      <c r="C1118" s="16" t="n"/>
      <c r="D1118" s="5" t="n"/>
      <c r="E1118" s="5" t="n"/>
      <c r="F1118" s="6">
        <f>IF(B1118&amp;""="","",IFERROR(INDEX('العقود'!$B$6:$B$205,MATCH(B1118,'العقود'!$A$6:$A$205,0)),"كود غير موجود"))</f>
        <v/>
      </c>
    </row>
    <row r="1119">
      <c r="A1119" s="18" t="n"/>
      <c r="B1119" s="5" t="n"/>
      <c r="C1119" s="16" t="n"/>
      <c r="D1119" s="5" t="n"/>
      <c r="E1119" s="5" t="n"/>
      <c r="F1119" s="6">
        <f>IF(B1119&amp;""="","",IFERROR(INDEX('العقود'!$B$6:$B$205,MATCH(B1119,'العقود'!$A$6:$A$205,0)),"كود غير موجود"))</f>
        <v/>
      </c>
    </row>
    <row r="1120">
      <c r="A1120" s="18" t="n"/>
      <c r="B1120" s="5" t="n"/>
      <c r="C1120" s="16" t="n"/>
      <c r="D1120" s="5" t="n"/>
      <c r="E1120" s="5" t="n"/>
      <c r="F1120" s="6">
        <f>IF(B1120&amp;""="","",IFERROR(INDEX('العقود'!$B$6:$B$205,MATCH(B1120,'العقود'!$A$6:$A$205,0)),"كود غير موجود"))</f>
        <v/>
      </c>
    </row>
    <row r="1121">
      <c r="A1121" s="18" t="n"/>
      <c r="B1121" s="5" t="n"/>
      <c r="C1121" s="16" t="n"/>
      <c r="D1121" s="5" t="n"/>
      <c r="E1121" s="5" t="n"/>
      <c r="F1121" s="6">
        <f>IF(B1121&amp;""="","",IFERROR(INDEX('العقود'!$B$6:$B$205,MATCH(B1121,'العقود'!$A$6:$A$205,0)),"كود غير موجود"))</f>
        <v/>
      </c>
    </row>
    <row r="1122">
      <c r="A1122" s="18" t="n"/>
      <c r="B1122" s="5" t="n"/>
      <c r="C1122" s="16" t="n"/>
      <c r="D1122" s="5" t="n"/>
      <c r="E1122" s="5" t="n"/>
      <c r="F1122" s="6">
        <f>IF(B1122&amp;""="","",IFERROR(INDEX('العقود'!$B$6:$B$205,MATCH(B1122,'العقود'!$A$6:$A$205,0)),"كود غير موجود"))</f>
        <v/>
      </c>
    </row>
    <row r="1123">
      <c r="A1123" s="18" t="n"/>
      <c r="B1123" s="5" t="n"/>
      <c r="C1123" s="16" t="n"/>
      <c r="D1123" s="5" t="n"/>
      <c r="E1123" s="5" t="n"/>
      <c r="F1123" s="6">
        <f>IF(B1123&amp;""="","",IFERROR(INDEX('العقود'!$B$6:$B$205,MATCH(B1123,'العقود'!$A$6:$A$205,0)),"كود غير موجود"))</f>
        <v/>
      </c>
    </row>
    <row r="1124">
      <c r="A1124" s="18" t="n"/>
      <c r="B1124" s="5" t="n"/>
      <c r="C1124" s="16" t="n"/>
      <c r="D1124" s="5" t="n"/>
      <c r="E1124" s="5" t="n"/>
      <c r="F1124" s="6">
        <f>IF(B1124&amp;""="","",IFERROR(INDEX('العقود'!$B$6:$B$205,MATCH(B1124,'العقود'!$A$6:$A$205,0)),"كود غير موجود"))</f>
        <v/>
      </c>
    </row>
    <row r="1125">
      <c r="A1125" s="18" t="n"/>
      <c r="B1125" s="5" t="n"/>
      <c r="C1125" s="16" t="n"/>
      <c r="D1125" s="5" t="n"/>
      <c r="E1125" s="5" t="n"/>
      <c r="F1125" s="6">
        <f>IF(B1125&amp;""="","",IFERROR(INDEX('العقود'!$B$6:$B$205,MATCH(B1125,'العقود'!$A$6:$A$205,0)),"كود غير موجود"))</f>
        <v/>
      </c>
    </row>
    <row r="1126">
      <c r="A1126" s="18" t="n"/>
      <c r="B1126" s="5" t="n"/>
      <c r="C1126" s="16" t="n"/>
      <c r="D1126" s="5" t="n"/>
      <c r="E1126" s="5" t="n"/>
      <c r="F1126" s="6">
        <f>IF(B1126&amp;""="","",IFERROR(INDEX('العقود'!$B$6:$B$205,MATCH(B1126,'العقود'!$A$6:$A$205,0)),"كود غير موجود"))</f>
        <v/>
      </c>
    </row>
    <row r="1127">
      <c r="A1127" s="18" t="n"/>
      <c r="B1127" s="5" t="n"/>
      <c r="C1127" s="16" t="n"/>
      <c r="D1127" s="5" t="n"/>
      <c r="E1127" s="5" t="n"/>
      <c r="F1127" s="6">
        <f>IF(B1127&amp;""="","",IFERROR(INDEX('العقود'!$B$6:$B$205,MATCH(B1127,'العقود'!$A$6:$A$205,0)),"كود غير موجود"))</f>
        <v/>
      </c>
    </row>
    <row r="1128">
      <c r="A1128" s="18" t="n"/>
      <c r="B1128" s="5" t="n"/>
      <c r="C1128" s="16" t="n"/>
      <c r="D1128" s="5" t="n"/>
      <c r="E1128" s="5" t="n"/>
      <c r="F1128" s="6">
        <f>IF(B1128&amp;""="","",IFERROR(INDEX('العقود'!$B$6:$B$205,MATCH(B1128,'العقود'!$A$6:$A$205,0)),"كود غير موجود"))</f>
        <v/>
      </c>
    </row>
    <row r="1129">
      <c r="A1129" s="18" t="n"/>
      <c r="B1129" s="5" t="n"/>
      <c r="C1129" s="16" t="n"/>
      <c r="D1129" s="5" t="n"/>
      <c r="E1129" s="5" t="n"/>
      <c r="F1129" s="6">
        <f>IF(B1129&amp;""="","",IFERROR(INDEX('العقود'!$B$6:$B$205,MATCH(B1129,'العقود'!$A$6:$A$205,0)),"كود غير موجود"))</f>
        <v/>
      </c>
    </row>
    <row r="1130">
      <c r="A1130" s="18" t="n"/>
      <c r="B1130" s="5" t="n"/>
      <c r="C1130" s="16" t="n"/>
      <c r="D1130" s="5" t="n"/>
      <c r="E1130" s="5" t="n"/>
      <c r="F1130" s="6">
        <f>IF(B1130&amp;""="","",IFERROR(INDEX('العقود'!$B$6:$B$205,MATCH(B1130,'العقود'!$A$6:$A$205,0)),"كود غير موجود"))</f>
        <v/>
      </c>
    </row>
    <row r="1131">
      <c r="A1131" s="18" t="n"/>
      <c r="B1131" s="5" t="n"/>
      <c r="C1131" s="16" t="n"/>
      <c r="D1131" s="5" t="n"/>
      <c r="E1131" s="5" t="n"/>
      <c r="F1131" s="6">
        <f>IF(B1131&amp;""="","",IFERROR(INDEX('العقود'!$B$6:$B$205,MATCH(B1131,'العقود'!$A$6:$A$205,0)),"كود غير موجود"))</f>
        <v/>
      </c>
    </row>
    <row r="1132">
      <c r="A1132" s="18" t="n"/>
      <c r="B1132" s="5" t="n"/>
      <c r="C1132" s="16" t="n"/>
      <c r="D1132" s="5" t="n"/>
      <c r="E1132" s="5" t="n"/>
      <c r="F1132" s="6">
        <f>IF(B1132&amp;""="","",IFERROR(INDEX('العقود'!$B$6:$B$205,MATCH(B1132,'العقود'!$A$6:$A$205,0)),"كود غير موجود"))</f>
        <v/>
      </c>
    </row>
    <row r="1133">
      <c r="A1133" s="18" t="n"/>
      <c r="B1133" s="5" t="n"/>
      <c r="C1133" s="16" t="n"/>
      <c r="D1133" s="5" t="n"/>
      <c r="E1133" s="5" t="n"/>
      <c r="F1133" s="6">
        <f>IF(B1133&amp;""="","",IFERROR(INDEX('العقود'!$B$6:$B$205,MATCH(B1133,'العقود'!$A$6:$A$205,0)),"كود غير موجود"))</f>
        <v/>
      </c>
    </row>
    <row r="1134">
      <c r="A1134" s="18" t="n"/>
      <c r="B1134" s="5" t="n"/>
      <c r="C1134" s="16" t="n"/>
      <c r="D1134" s="5" t="n"/>
      <c r="E1134" s="5" t="n"/>
      <c r="F1134" s="6">
        <f>IF(B1134&amp;""="","",IFERROR(INDEX('العقود'!$B$6:$B$205,MATCH(B1134,'العقود'!$A$6:$A$205,0)),"كود غير موجود"))</f>
        <v/>
      </c>
    </row>
    <row r="1135">
      <c r="A1135" s="18" t="n"/>
      <c r="B1135" s="5" t="n"/>
      <c r="C1135" s="16" t="n"/>
      <c r="D1135" s="5" t="n"/>
      <c r="E1135" s="5" t="n"/>
      <c r="F1135" s="6">
        <f>IF(B1135&amp;""="","",IFERROR(INDEX('العقود'!$B$6:$B$205,MATCH(B1135,'العقود'!$A$6:$A$205,0)),"كود غير موجود"))</f>
        <v/>
      </c>
    </row>
    <row r="1136">
      <c r="A1136" s="18" t="n"/>
      <c r="B1136" s="5" t="n"/>
      <c r="C1136" s="16" t="n"/>
      <c r="D1136" s="5" t="n"/>
      <c r="E1136" s="5" t="n"/>
      <c r="F1136" s="6">
        <f>IF(B1136&amp;""="","",IFERROR(INDEX('العقود'!$B$6:$B$205,MATCH(B1136,'العقود'!$A$6:$A$205,0)),"كود غير موجود"))</f>
        <v/>
      </c>
    </row>
    <row r="1137">
      <c r="A1137" s="18" t="n"/>
      <c r="B1137" s="5" t="n"/>
      <c r="C1137" s="16" t="n"/>
      <c r="D1137" s="5" t="n"/>
      <c r="E1137" s="5" t="n"/>
      <c r="F1137" s="6">
        <f>IF(B1137&amp;""="","",IFERROR(INDEX('العقود'!$B$6:$B$205,MATCH(B1137,'العقود'!$A$6:$A$205,0)),"كود غير موجود"))</f>
        <v/>
      </c>
    </row>
    <row r="1138">
      <c r="A1138" s="18" t="n"/>
      <c r="B1138" s="5" t="n"/>
      <c r="C1138" s="16" t="n"/>
      <c r="D1138" s="5" t="n"/>
      <c r="E1138" s="5" t="n"/>
      <c r="F1138" s="6">
        <f>IF(B1138&amp;""="","",IFERROR(INDEX('العقود'!$B$6:$B$205,MATCH(B1138,'العقود'!$A$6:$A$205,0)),"كود غير موجود"))</f>
        <v/>
      </c>
    </row>
    <row r="1139">
      <c r="A1139" s="18" t="n"/>
      <c r="B1139" s="5" t="n"/>
      <c r="C1139" s="16" t="n"/>
      <c r="D1139" s="5" t="n"/>
      <c r="E1139" s="5" t="n"/>
      <c r="F1139" s="6">
        <f>IF(B1139&amp;""="","",IFERROR(INDEX('العقود'!$B$6:$B$205,MATCH(B1139,'العقود'!$A$6:$A$205,0)),"كود غير موجود"))</f>
        <v/>
      </c>
    </row>
    <row r="1140">
      <c r="A1140" s="18" t="n"/>
      <c r="B1140" s="5" t="n"/>
      <c r="C1140" s="16" t="n"/>
      <c r="D1140" s="5" t="n"/>
      <c r="E1140" s="5" t="n"/>
      <c r="F1140" s="6">
        <f>IF(B1140&amp;""="","",IFERROR(INDEX('العقود'!$B$6:$B$205,MATCH(B1140,'العقود'!$A$6:$A$205,0)),"كود غير موجود"))</f>
        <v/>
      </c>
    </row>
    <row r="1141">
      <c r="A1141" s="18" t="n"/>
      <c r="B1141" s="5" t="n"/>
      <c r="C1141" s="16" t="n"/>
      <c r="D1141" s="5" t="n"/>
      <c r="E1141" s="5" t="n"/>
      <c r="F1141" s="6">
        <f>IF(B1141&amp;""="","",IFERROR(INDEX('العقود'!$B$6:$B$205,MATCH(B1141,'العقود'!$A$6:$A$205,0)),"كود غير موجود"))</f>
        <v/>
      </c>
    </row>
    <row r="1142">
      <c r="A1142" s="18" t="n"/>
      <c r="B1142" s="5" t="n"/>
      <c r="C1142" s="16" t="n"/>
      <c r="D1142" s="5" t="n"/>
      <c r="E1142" s="5" t="n"/>
      <c r="F1142" s="6">
        <f>IF(B1142&amp;""="","",IFERROR(INDEX('العقود'!$B$6:$B$205,MATCH(B1142,'العقود'!$A$6:$A$205,0)),"كود غير موجود"))</f>
        <v/>
      </c>
    </row>
    <row r="1143">
      <c r="A1143" s="18" t="n"/>
      <c r="B1143" s="5" t="n"/>
      <c r="C1143" s="16" t="n"/>
      <c r="D1143" s="5" t="n"/>
      <c r="E1143" s="5" t="n"/>
      <c r="F1143" s="6">
        <f>IF(B1143&amp;""="","",IFERROR(INDEX('العقود'!$B$6:$B$205,MATCH(B1143,'العقود'!$A$6:$A$205,0)),"كود غير موجود"))</f>
        <v/>
      </c>
    </row>
    <row r="1144">
      <c r="A1144" s="18" t="n"/>
      <c r="B1144" s="5" t="n"/>
      <c r="C1144" s="16" t="n"/>
      <c r="D1144" s="5" t="n"/>
      <c r="E1144" s="5" t="n"/>
      <c r="F1144" s="6">
        <f>IF(B1144&amp;""="","",IFERROR(INDEX('العقود'!$B$6:$B$205,MATCH(B1144,'العقود'!$A$6:$A$205,0)),"كود غير موجود"))</f>
        <v/>
      </c>
    </row>
    <row r="1145">
      <c r="A1145" s="18" t="n"/>
      <c r="B1145" s="5" t="n"/>
      <c r="C1145" s="16" t="n"/>
      <c r="D1145" s="5" t="n"/>
      <c r="E1145" s="5" t="n"/>
      <c r="F1145" s="6">
        <f>IF(B1145&amp;""="","",IFERROR(INDEX('العقود'!$B$6:$B$205,MATCH(B1145,'العقود'!$A$6:$A$205,0)),"كود غير موجود"))</f>
        <v/>
      </c>
    </row>
    <row r="1146">
      <c r="A1146" s="18" t="n"/>
      <c r="B1146" s="5" t="n"/>
      <c r="C1146" s="16" t="n"/>
      <c r="D1146" s="5" t="n"/>
      <c r="E1146" s="5" t="n"/>
      <c r="F1146" s="6">
        <f>IF(B1146&amp;""="","",IFERROR(INDEX('العقود'!$B$6:$B$205,MATCH(B1146,'العقود'!$A$6:$A$205,0)),"كود غير موجود"))</f>
        <v/>
      </c>
    </row>
    <row r="1147">
      <c r="A1147" s="18" t="n"/>
      <c r="B1147" s="5" t="n"/>
      <c r="C1147" s="16" t="n"/>
      <c r="D1147" s="5" t="n"/>
      <c r="E1147" s="5" t="n"/>
      <c r="F1147" s="6">
        <f>IF(B1147&amp;""="","",IFERROR(INDEX('العقود'!$B$6:$B$205,MATCH(B1147,'العقود'!$A$6:$A$205,0)),"كود غير موجود"))</f>
        <v/>
      </c>
    </row>
    <row r="1148">
      <c r="A1148" s="18" t="n"/>
      <c r="B1148" s="5" t="n"/>
      <c r="C1148" s="16" t="n"/>
      <c r="D1148" s="5" t="n"/>
      <c r="E1148" s="5" t="n"/>
      <c r="F1148" s="6">
        <f>IF(B1148&amp;""="","",IFERROR(INDEX('العقود'!$B$6:$B$205,MATCH(B1148,'العقود'!$A$6:$A$205,0)),"كود غير موجود"))</f>
        <v/>
      </c>
    </row>
    <row r="1149">
      <c r="A1149" s="18" t="n"/>
      <c r="B1149" s="5" t="n"/>
      <c r="C1149" s="16" t="n"/>
      <c r="D1149" s="5" t="n"/>
      <c r="E1149" s="5" t="n"/>
      <c r="F1149" s="6">
        <f>IF(B1149&amp;""="","",IFERROR(INDEX('العقود'!$B$6:$B$205,MATCH(B1149,'العقود'!$A$6:$A$205,0)),"كود غير موجود"))</f>
        <v/>
      </c>
    </row>
    <row r="1150">
      <c r="A1150" s="18" t="n"/>
      <c r="B1150" s="5" t="n"/>
      <c r="C1150" s="16" t="n"/>
      <c r="D1150" s="5" t="n"/>
      <c r="E1150" s="5" t="n"/>
      <c r="F1150" s="6">
        <f>IF(B1150&amp;""="","",IFERROR(INDEX('العقود'!$B$6:$B$205,MATCH(B1150,'العقود'!$A$6:$A$205,0)),"كود غير موجود"))</f>
        <v/>
      </c>
    </row>
    <row r="1151">
      <c r="A1151" s="18" t="n"/>
      <c r="B1151" s="5" t="n"/>
      <c r="C1151" s="16" t="n"/>
      <c r="D1151" s="5" t="n"/>
      <c r="E1151" s="5" t="n"/>
      <c r="F1151" s="6">
        <f>IF(B1151&amp;""="","",IFERROR(INDEX('العقود'!$B$6:$B$205,MATCH(B1151,'العقود'!$A$6:$A$205,0)),"كود غير موجود"))</f>
        <v/>
      </c>
    </row>
    <row r="1152">
      <c r="A1152" s="18" t="n"/>
      <c r="B1152" s="5" t="n"/>
      <c r="C1152" s="16" t="n"/>
      <c r="D1152" s="5" t="n"/>
      <c r="E1152" s="5" t="n"/>
      <c r="F1152" s="6">
        <f>IF(B1152&amp;""="","",IFERROR(INDEX('العقود'!$B$6:$B$205,MATCH(B1152,'العقود'!$A$6:$A$205,0)),"كود غير موجود"))</f>
        <v/>
      </c>
    </row>
    <row r="1153">
      <c r="A1153" s="18" t="n"/>
      <c r="B1153" s="5" t="n"/>
      <c r="C1153" s="16" t="n"/>
      <c r="D1153" s="5" t="n"/>
      <c r="E1153" s="5" t="n"/>
      <c r="F1153" s="6">
        <f>IF(B1153&amp;""="","",IFERROR(INDEX('العقود'!$B$6:$B$205,MATCH(B1153,'العقود'!$A$6:$A$205,0)),"كود غير موجود"))</f>
        <v/>
      </c>
    </row>
    <row r="1154">
      <c r="A1154" s="18" t="n"/>
      <c r="B1154" s="5" t="n"/>
      <c r="C1154" s="16" t="n"/>
      <c r="D1154" s="5" t="n"/>
      <c r="E1154" s="5" t="n"/>
      <c r="F1154" s="6">
        <f>IF(B1154&amp;""="","",IFERROR(INDEX('العقود'!$B$6:$B$205,MATCH(B1154,'العقود'!$A$6:$A$205,0)),"كود غير موجود"))</f>
        <v/>
      </c>
    </row>
    <row r="1155">
      <c r="A1155" s="18" t="n"/>
      <c r="B1155" s="5" t="n"/>
      <c r="C1155" s="16" t="n"/>
      <c r="D1155" s="5" t="n"/>
      <c r="E1155" s="5" t="n"/>
      <c r="F1155" s="6">
        <f>IF(B1155&amp;""="","",IFERROR(INDEX('العقود'!$B$6:$B$205,MATCH(B1155,'العقود'!$A$6:$A$205,0)),"كود غير موجود"))</f>
        <v/>
      </c>
    </row>
    <row r="1156">
      <c r="A1156" s="18" t="n"/>
      <c r="B1156" s="5" t="n"/>
      <c r="C1156" s="16" t="n"/>
      <c r="D1156" s="5" t="n"/>
      <c r="E1156" s="5" t="n"/>
      <c r="F1156" s="6">
        <f>IF(B1156&amp;""="","",IFERROR(INDEX('العقود'!$B$6:$B$205,MATCH(B1156,'العقود'!$A$6:$A$205,0)),"كود غير موجود"))</f>
        <v/>
      </c>
    </row>
    <row r="1157">
      <c r="A1157" s="18" t="n"/>
      <c r="B1157" s="5" t="n"/>
      <c r="C1157" s="16" t="n"/>
      <c r="D1157" s="5" t="n"/>
      <c r="E1157" s="5" t="n"/>
      <c r="F1157" s="6">
        <f>IF(B1157&amp;""="","",IFERROR(INDEX('العقود'!$B$6:$B$205,MATCH(B1157,'العقود'!$A$6:$A$205,0)),"كود غير موجود"))</f>
        <v/>
      </c>
    </row>
    <row r="1158">
      <c r="A1158" s="18" t="n"/>
      <c r="B1158" s="5" t="n"/>
      <c r="C1158" s="16" t="n"/>
      <c r="D1158" s="5" t="n"/>
      <c r="E1158" s="5" t="n"/>
      <c r="F1158" s="6">
        <f>IF(B1158&amp;""="","",IFERROR(INDEX('العقود'!$B$6:$B$205,MATCH(B1158,'العقود'!$A$6:$A$205,0)),"كود غير موجود"))</f>
        <v/>
      </c>
    </row>
    <row r="1159">
      <c r="A1159" s="18" t="n"/>
      <c r="B1159" s="5" t="n"/>
      <c r="C1159" s="16" t="n"/>
      <c r="D1159" s="5" t="n"/>
      <c r="E1159" s="5" t="n"/>
      <c r="F1159" s="6">
        <f>IF(B1159&amp;""="","",IFERROR(INDEX('العقود'!$B$6:$B$205,MATCH(B1159,'العقود'!$A$6:$A$205,0)),"كود غير موجود"))</f>
        <v/>
      </c>
    </row>
    <row r="1160">
      <c r="A1160" s="18" t="n"/>
      <c r="B1160" s="5" t="n"/>
      <c r="C1160" s="16" t="n"/>
      <c r="D1160" s="5" t="n"/>
      <c r="E1160" s="5" t="n"/>
      <c r="F1160" s="6">
        <f>IF(B1160&amp;""="","",IFERROR(INDEX('العقود'!$B$6:$B$205,MATCH(B1160,'العقود'!$A$6:$A$205,0)),"كود غير موجود"))</f>
        <v/>
      </c>
    </row>
    <row r="1161">
      <c r="A1161" s="18" t="n"/>
      <c r="B1161" s="5" t="n"/>
      <c r="C1161" s="16" t="n"/>
      <c r="D1161" s="5" t="n"/>
      <c r="E1161" s="5" t="n"/>
      <c r="F1161" s="6">
        <f>IF(B1161&amp;""="","",IFERROR(INDEX('العقود'!$B$6:$B$205,MATCH(B1161,'العقود'!$A$6:$A$205,0)),"كود غير موجود"))</f>
        <v/>
      </c>
    </row>
    <row r="1162">
      <c r="A1162" s="18" t="n"/>
      <c r="B1162" s="5" t="n"/>
      <c r="C1162" s="16" t="n"/>
      <c r="D1162" s="5" t="n"/>
      <c r="E1162" s="5" t="n"/>
      <c r="F1162" s="6">
        <f>IF(B1162&amp;""="","",IFERROR(INDEX('العقود'!$B$6:$B$205,MATCH(B1162,'العقود'!$A$6:$A$205,0)),"كود غير موجود"))</f>
        <v/>
      </c>
    </row>
    <row r="1163">
      <c r="A1163" s="18" t="n"/>
      <c r="B1163" s="5" t="n"/>
      <c r="C1163" s="16" t="n"/>
      <c r="D1163" s="5" t="n"/>
      <c r="E1163" s="5" t="n"/>
      <c r="F1163" s="6">
        <f>IF(B1163&amp;""="","",IFERROR(INDEX('العقود'!$B$6:$B$205,MATCH(B1163,'العقود'!$A$6:$A$205,0)),"كود غير موجود"))</f>
        <v/>
      </c>
    </row>
    <row r="1164">
      <c r="A1164" s="18" t="n"/>
      <c r="B1164" s="5" t="n"/>
      <c r="C1164" s="16" t="n"/>
      <c r="D1164" s="5" t="n"/>
      <c r="E1164" s="5" t="n"/>
      <c r="F1164" s="6">
        <f>IF(B1164&amp;""="","",IFERROR(INDEX('العقود'!$B$6:$B$205,MATCH(B1164,'العقود'!$A$6:$A$205,0)),"كود غير موجود"))</f>
        <v/>
      </c>
    </row>
    <row r="1165">
      <c r="A1165" s="18" t="n"/>
      <c r="B1165" s="5" t="n"/>
      <c r="C1165" s="16" t="n"/>
      <c r="D1165" s="5" t="n"/>
      <c r="E1165" s="5" t="n"/>
      <c r="F1165" s="6">
        <f>IF(B1165&amp;""="","",IFERROR(INDEX('العقود'!$B$6:$B$205,MATCH(B1165,'العقود'!$A$6:$A$205,0)),"كود غير موجود"))</f>
        <v/>
      </c>
    </row>
    <row r="1166">
      <c r="A1166" s="18" t="n"/>
      <c r="B1166" s="5" t="n"/>
      <c r="C1166" s="16" t="n"/>
      <c r="D1166" s="5" t="n"/>
      <c r="E1166" s="5" t="n"/>
      <c r="F1166" s="6">
        <f>IF(B1166&amp;""="","",IFERROR(INDEX('العقود'!$B$6:$B$205,MATCH(B1166,'العقود'!$A$6:$A$205,0)),"كود غير موجود"))</f>
        <v/>
      </c>
    </row>
    <row r="1167">
      <c r="A1167" s="18" t="n"/>
      <c r="B1167" s="5" t="n"/>
      <c r="C1167" s="16" t="n"/>
      <c r="D1167" s="5" t="n"/>
      <c r="E1167" s="5" t="n"/>
      <c r="F1167" s="6">
        <f>IF(B1167&amp;""="","",IFERROR(INDEX('العقود'!$B$6:$B$205,MATCH(B1167,'العقود'!$A$6:$A$205,0)),"كود غير موجود"))</f>
        <v/>
      </c>
    </row>
    <row r="1168">
      <c r="A1168" s="18" t="n"/>
      <c r="B1168" s="5" t="n"/>
      <c r="C1168" s="16" t="n"/>
      <c r="D1168" s="5" t="n"/>
      <c r="E1168" s="5" t="n"/>
      <c r="F1168" s="6">
        <f>IF(B1168&amp;""="","",IFERROR(INDEX('العقود'!$B$6:$B$205,MATCH(B1168,'العقود'!$A$6:$A$205,0)),"كود غير موجود"))</f>
        <v/>
      </c>
    </row>
    <row r="1169">
      <c r="A1169" s="18" t="n"/>
      <c r="B1169" s="5" t="n"/>
      <c r="C1169" s="16" t="n"/>
      <c r="D1169" s="5" t="n"/>
      <c r="E1169" s="5" t="n"/>
      <c r="F1169" s="6">
        <f>IF(B1169&amp;""="","",IFERROR(INDEX('العقود'!$B$6:$B$205,MATCH(B1169,'العقود'!$A$6:$A$205,0)),"كود غير موجود"))</f>
        <v/>
      </c>
    </row>
    <row r="1170">
      <c r="A1170" s="18" t="n"/>
      <c r="B1170" s="5" t="n"/>
      <c r="C1170" s="16" t="n"/>
      <c r="D1170" s="5" t="n"/>
      <c r="E1170" s="5" t="n"/>
      <c r="F1170" s="6">
        <f>IF(B1170&amp;""="","",IFERROR(INDEX('العقود'!$B$6:$B$205,MATCH(B1170,'العقود'!$A$6:$A$205,0)),"كود غير موجود"))</f>
        <v/>
      </c>
    </row>
    <row r="1171">
      <c r="A1171" s="18" t="n"/>
      <c r="B1171" s="5" t="n"/>
      <c r="C1171" s="16" t="n"/>
      <c r="D1171" s="5" t="n"/>
      <c r="E1171" s="5" t="n"/>
      <c r="F1171" s="6">
        <f>IF(B1171&amp;""="","",IFERROR(INDEX('العقود'!$B$6:$B$205,MATCH(B1171,'العقود'!$A$6:$A$205,0)),"كود غير موجود"))</f>
        <v/>
      </c>
    </row>
    <row r="1172">
      <c r="A1172" s="18" t="n"/>
      <c r="B1172" s="5" t="n"/>
      <c r="C1172" s="16" t="n"/>
      <c r="D1172" s="5" t="n"/>
      <c r="E1172" s="5" t="n"/>
      <c r="F1172" s="6">
        <f>IF(B1172&amp;""="","",IFERROR(INDEX('العقود'!$B$6:$B$205,MATCH(B1172,'العقود'!$A$6:$A$205,0)),"كود غير موجود"))</f>
        <v/>
      </c>
    </row>
    <row r="1173">
      <c r="A1173" s="18" t="n"/>
      <c r="B1173" s="5" t="n"/>
      <c r="C1173" s="16" t="n"/>
      <c r="D1173" s="5" t="n"/>
      <c r="E1173" s="5" t="n"/>
      <c r="F1173" s="6">
        <f>IF(B1173&amp;""="","",IFERROR(INDEX('العقود'!$B$6:$B$205,MATCH(B1173,'العقود'!$A$6:$A$205,0)),"كود غير موجود"))</f>
        <v/>
      </c>
    </row>
    <row r="1174">
      <c r="A1174" s="18" t="n"/>
      <c r="B1174" s="5" t="n"/>
      <c r="C1174" s="16" t="n"/>
      <c r="D1174" s="5" t="n"/>
      <c r="E1174" s="5" t="n"/>
      <c r="F1174" s="6">
        <f>IF(B1174&amp;""="","",IFERROR(INDEX('العقود'!$B$6:$B$205,MATCH(B1174,'العقود'!$A$6:$A$205,0)),"كود غير موجود"))</f>
        <v/>
      </c>
    </row>
    <row r="1175">
      <c r="A1175" s="18" t="n"/>
      <c r="B1175" s="5" t="n"/>
      <c r="C1175" s="16" t="n"/>
      <c r="D1175" s="5" t="n"/>
      <c r="E1175" s="5" t="n"/>
      <c r="F1175" s="6">
        <f>IF(B1175&amp;""="","",IFERROR(INDEX('العقود'!$B$6:$B$205,MATCH(B1175,'العقود'!$A$6:$A$205,0)),"كود غير موجود"))</f>
        <v/>
      </c>
    </row>
    <row r="1176">
      <c r="A1176" s="18" t="n"/>
      <c r="B1176" s="5" t="n"/>
      <c r="C1176" s="16" t="n"/>
      <c r="D1176" s="5" t="n"/>
      <c r="E1176" s="5" t="n"/>
      <c r="F1176" s="6">
        <f>IF(B1176&amp;""="","",IFERROR(INDEX('العقود'!$B$6:$B$205,MATCH(B1176,'العقود'!$A$6:$A$205,0)),"كود غير موجود"))</f>
        <v/>
      </c>
    </row>
    <row r="1177">
      <c r="A1177" s="18" t="n"/>
      <c r="B1177" s="5" t="n"/>
      <c r="C1177" s="16" t="n"/>
      <c r="D1177" s="5" t="n"/>
      <c r="E1177" s="5" t="n"/>
      <c r="F1177" s="6">
        <f>IF(B1177&amp;""="","",IFERROR(INDEX('العقود'!$B$6:$B$205,MATCH(B1177,'العقود'!$A$6:$A$205,0)),"كود غير موجود"))</f>
        <v/>
      </c>
    </row>
    <row r="1178">
      <c r="A1178" s="18" t="n"/>
      <c r="B1178" s="5" t="n"/>
      <c r="C1178" s="16" t="n"/>
      <c r="D1178" s="5" t="n"/>
      <c r="E1178" s="5" t="n"/>
      <c r="F1178" s="6">
        <f>IF(B1178&amp;""="","",IFERROR(INDEX('العقود'!$B$6:$B$205,MATCH(B1178,'العقود'!$A$6:$A$205,0)),"كود غير موجود"))</f>
        <v/>
      </c>
    </row>
    <row r="1179">
      <c r="A1179" s="18" t="n"/>
      <c r="B1179" s="5" t="n"/>
      <c r="C1179" s="16" t="n"/>
      <c r="D1179" s="5" t="n"/>
      <c r="E1179" s="5" t="n"/>
      <c r="F1179" s="6">
        <f>IF(B1179&amp;""="","",IFERROR(INDEX('العقود'!$B$6:$B$205,MATCH(B1179,'العقود'!$A$6:$A$205,0)),"كود غير موجود"))</f>
        <v/>
      </c>
    </row>
    <row r="1180">
      <c r="A1180" s="18" t="n"/>
      <c r="B1180" s="5" t="n"/>
      <c r="C1180" s="16" t="n"/>
      <c r="D1180" s="5" t="n"/>
      <c r="E1180" s="5" t="n"/>
      <c r="F1180" s="6">
        <f>IF(B1180&amp;""="","",IFERROR(INDEX('العقود'!$B$6:$B$205,MATCH(B1180,'العقود'!$A$6:$A$205,0)),"كود غير موجود"))</f>
        <v/>
      </c>
    </row>
    <row r="1181">
      <c r="A1181" s="18" t="n"/>
      <c r="B1181" s="5" t="n"/>
      <c r="C1181" s="16" t="n"/>
      <c r="D1181" s="5" t="n"/>
      <c r="E1181" s="5" t="n"/>
      <c r="F1181" s="6">
        <f>IF(B1181&amp;""="","",IFERROR(INDEX('العقود'!$B$6:$B$205,MATCH(B1181,'العقود'!$A$6:$A$205,0)),"كود غير موجود"))</f>
        <v/>
      </c>
    </row>
    <row r="1182">
      <c r="A1182" s="18" t="n"/>
      <c r="B1182" s="5" t="n"/>
      <c r="C1182" s="16" t="n"/>
      <c r="D1182" s="5" t="n"/>
      <c r="E1182" s="5" t="n"/>
      <c r="F1182" s="6">
        <f>IF(B1182&amp;""="","",IFERROR(INDEX('العقود'!$B$6:$B$205,MATCH(B1182,'العقود'!$A$6:$A$205,0)),"كود غير موجود"))</f>
        <v/>
      </c>
    </row>
    <row r="1183">
      <c r="A1183" s="18" t="n"/>
      <c r="B1183" s="5" t="n"/>
      <c r="C1183" s="16" t="n"/>
      <c r="D1183" s="5" t="n"/>
      <c r="E1183" s="5" t="n"/>
      <c r="F1183" s="6">
        <f>IF(B1183&amp;""="","",IFERROR(INDEX('العقود'!$B$6:$B$205,MATCH(B1183,'العقود'!$A$6:$A$205,0)),"كود غير موجود"))</f>
        <v/>
      </c>
    </row>
    <row r="1184">
      <c r="A1184" s="18" t="n"/>
      <c r="B1184" s="5" t="n"/>
      <c r="C1184" s="16" t="n"/>
      <c r="D1184" s="5" t="n"/>
      <c r="E1184" s="5" t="n"/>
      <c r="F1184" s="6">
        <f>IF(B1184&amp;""="","",IFERROR(INDEX('العقود'!$B$6:$B$205,MATCH(B1184,'العقود'!$A$6:$A$205,0)),"كود غير موجود"))</f>
        <v/>
      </c>
    </row>
    <row r="1185">
      <c r="A1185" s="18" t="n"/>
      <c r="B1185" s="5" t="n"/>
      <c r="C1185" s="16" t="n"/>
      <c r="D1185" s="5" t="n"/>
      <c r="E1185" s="5" t="n"/>
      <c r="F1185" s="6">
        <f>IF(B1185&amp;""="","",IFERROR(INDEX('العقود'!$B$6:$B$205,MATCH(B1185,'العقود'!$A$6:$A$205,0)),"كود غير موجود"))</f>
        <v/>
      </c>
    </row>
    <row r="1186">
      <c r="A1186" s="18" t="n"/>
      <c r="B1186" s="5" t="n"/>
      <c r="C1186" s="16" t="n"/>
      <c r="D1186" s="5" t="n"/>
      <c r="E1186" s="5" t="n"/>
      <c r="F1186" s="6">
        <f>IF(B1186&amp;""="","",IFERROR(INDEX('العقود'!$B$6:$B$205,MATCH(B1186,'العقود'!$A$6:$A$205,0)),"كود غير موجود"))</f>
        <v/>
      </c>
    </row>
    <row r="1187">
      <c r="A1187" s="18" t="n"/>
      <c r="B1187" s="5" t="n"/>
      <c r="C1187" s="16" t="n"/>
      <c r="D1187" s="5" t="n"/>
      <c r="E1187" s="5" t="n"/>
      <c r="F1187" s="6">
        <f>IF(B1187&amp;""="","",IFERROR(INDEX('العقود'!$B$6:$B$205,MATCH(B1187,'العقود'!$A$6:$A$205,0)),"كود غير موجود"))</f>
        <v/>
      </c>
    </row>
    <row r="1188">
      <c r="A1188" s="18" t="n"/>
      <c r="B1188" s="5" t="n"/>
      <c r="C1188" s="16" t="n"/>
      <c r="D1188" s="5" t="n"/>
      <c r="E1188" s="5" t="n"/>
      <c r="F1188" s="6">
        <f>IF(B1188&amp;""="","",IFERROR(INDEX('العقود'!$B$6:$B$205,MATCH(B1188,'العقود'!$A$6:$A$205,0)),"كود غير موجود"))</f>
        <v/>
      </c>
    </row>
    <row r="1189">
      <c r="A1189" s="18" t="n"/>
      <c r="B1189" s="5" t="n"/>
      <c r="C1189" s="16" t="n"/>
      <c r="D1189" s="5" t="n"/>
      <c r="E1189" s="5" t="n"/>
      <c r="F1189" s="6">
        <f>IF(B1189&amp;""="","",IFERROR(INDEX('العقود'!$B$6:$B$205,MATCH(B1189,'العقود'!$A$6:$A$205,0)),"كود غير موجود"))</f>
        <v/>
      </c>
    </row>
    <row r="1190">
      <c r="A1190" s="18" t="n"/>
      <c r="B1190" s="5" t="n"/>
      <c r="C1190" s="16" t="n"/>
      <c r="D1190" s="5" t="n"/>
      <c r="E1190" s="5" t="n"/>
      <c r="F1190" s="6">
        <f>IF(B1190&amp;""="","",IFERROR(INDEX('العقود'!$B$6:$B$205,MATCH(B1190,'العقود'!$A$6:$A$205,0)),"كود غير موجود"))</f>
        <v/>
      </c>
    </row>
    <row r="1191">
      <c r="A1191" s="18" t="n"/>
      <c r="B1191" s="5" t="n"/>
      <c r="C1191" s="16" t="n"/>
      <c r="D1191" s="5" t="n"/>
      <c r="E1191" s="5" t="n"/>
      <c r="F1191" s="6">
        <f>IF(B1191&amp;""="","",IFERROR(INDEX('العقود'!$B$6:$B$205,MATCH(B1191,'العقود'!$A$6:$A$205,0)),"كود غير موجود"))</f>
        <v/>
      </c>
    </row>
    <row r="1192">
      <c r="A1192" s="18" t="n"/>
      <c r="B1192" s="5" t="n"/>
      <c r="C1192" s="16" t="n"/>
      <c r="D1192" s="5" t="n"/>
      <c r="E1192" s="5" t="n"/>
      <c r="F1192" s="6">
        <f>IF(B1192&amp;""="","",IFERROR(INDEX('العقود'!$B$6:$B$205,MATCH(B1192,'العقود'!$A$6:$A$205,0)),"كود غير موجود"))</f>
        <v/>
      </c>
    </row>
    <row r="1193">
      <c r="A1193" s="18" t="n"/>
      <c r="B1193" s="5" t="n"/>
      <c r="C1193" s="16" t="n"/>
      <c r="D1193" s="5" t="n"/>
      <c r="E1193" s="5" t="n"/>
      <c r="F1193" s="6">
        <f>IF(B1193&amp;""="","",IFERROR(INDEX('العقود'!$B$6:$B$205,MATCH(B1193,'العقود'!$A$6:$A$205,0)),"كود غير موجود"))</f>
        <v/>
      </c>
    </row>
    <row r="1194">
      <c r="A1194" s="18" t="n"/>
      <c r="B1194" s="5" t="n"/>
      <c r="C1194" s="16" t="n"/>
      <c r="D1194" s="5" t="n"/>
      <c r="E1194" s="5" t="n"/>
      <c r="F1194" s="6">
        <f>IF(B1194&amp;""="","",IFERROR(INDEX('العقود'!$B$6:$B$205,MATCH(B1194,'العقود'!$A$6:$A$205,0)),"كود غير موجود"))</f>
        <v/>
      </c>
    </row>
    <row r="1195">
      <c r="A1195" s="18" t="n"/>
      <c r="B1195" s="5" t="n"/>
      <c r="C1195" s="16" t="n"/>
      <c r="D1195" s="5" t="n"/>
      <c r="E1195" s="5" t="n"/>
      <c r="F1195" s="6">
        <f>IF(B1195&amp;""="","",IFERROR(INDEX('العقود'!$B$6:$B$205,MATCH(B1195,'العقود'!$A$6:$A$205,0)),"كود غير موجود"))</f>
        <v/>
      </c>
    </row>
    <row r="1196">
      <c r="A1196" s="18" t="n"/>
      <c r="B1196" s="5" t="n"/>
      <c r="C1196" s="16" t="n"/>
      <c r="D1196" s="5" t="n"/>
      <c r="E1196" s="5" t="n"/>
      <c r="F1196" s="6">
        <f>IF(B1196&amp;""="","",IFERROR(INDEX('العقود'!$B$6:$B$205,MATCH(B1196,'العقود'!$A$6:$A$205,0)),"كود غير موجود"))</f>
        <v/>
      </c>
    </row>
    <row r="1197">
      <c r="A1197" s="18" t="n"/>
      <c r="B1197" s="5" t="n"/>
      <c r="C1197" s="16" t="n"/>
      <c r="D1197" s="5" t="n"/>
      <c r="E1197" s="5" t="n"/>
      <c r="F1197" s="6">
        <f>IF(B1197&amp;""="","",IFERROR(INDEX('العقود'!$B$6:$B$205,MATCH(B1197,'العقود'!$A$6:$A$205,0)),"كود غير موجود"))</f>
        <v/>
      </c>
    </row>
    <row r="1198">
      <c r="A1198" s="18" t="n"/>
      <c r="B1198" s="5" t="n"/>
      <c r="C1198" s="16" t="n"/>
      <c r="D1198" s="5" t="n"/>
      <c r="E1198" s="5" t="n"/>
      <c r="F1198" s="6">
        <f>IF(B1198&amp;""="","",IFERROR(INDEX('العقود'!$B$6:$B$205,MATCH(B1198,'العقود'!$A$6:$A$205,0)),"كود غير موجود"))</f>
        <v/>
      </c>
    </row>
    <row r="1199">
      <c r="A1199" s="18" t="n"/>
      <c r="B1199" s="5" t="n"/>
      <c r="C1199" s="16" t="n"/>
      <c r="D1199" s="5" t="n"/>
      <c r="E1199" s="5" t="n"/>
      <c r="F1199" s="6">
        <f>IF(B1199&amp;""="","",IFERROR(INDEX('العقود'!$B$6:$B$205,MATCH(B1199,'العقود'!$A$6:$A$205,0)),"كود غير موجود"))</f>
        <v/>
      </c>
    </row>
    <row r="1200">
      <c r="A1200" s="18" t="n"/>
      <c r="B1200" s="5" t="n"/>
      <c r="C1200" s="16" t="n"/>
      <c r="D1200" s="5" t="n"/>
      <c r="E1200" s="5" t="n"/>
      <c r="F1200" s="6">
        <f>IF(B1200&amp;""="","",IFERROR(INDEX('العقود'!$B$6:$B$205,MATCH(B1200,'العقود'!$A$6:$A$205,0)),"كود غير موجود"))</f>
        <v/>
      </c>
    </row>
    <row r="1201">
      <c r="A1201" s="18" t="n"/>
      <c r="B1201" s="5" t="n"/>
      <c r="C1201" s="16" t="n"/>
      <c r="D1201" s="5" t="n"/>
      <c r="E1201" s="5" t="n"/>
      <c r="F1201" s="6">
        <f>IF(B1201&amp;""="","",IFERROR(INDEX('العقود'!$B$6:$B$205,MATCH(B1201,'العقود'!$A$6:$A$205,0)),"كود غير موجود"))</f>
        <v/>
      </c>
    </row>
    <row r="1202">
      <c r="A1202" s="18" t="n"/>
      <c r="B1202" s="5" t="n"/>
      <c r="C1202" s="16" t="n"/>
      <c r="D1202" s="5" t="n"/>
      <c r="E1202" s="5" t="n"/>
      <c r="F1202" s="6">
        <f>IF(B1202&amp;""="","",IFERROR(INDEX('العقود'!$B$6:$B$205,MATCH(B1202,'العقود'!$A$6:$A$205,0)),"كود غير موجود"))</f>
        <v/>
      </c>
    </row>
    <row r="1203">
      <c r="A1203" s="18" t="n"/>
      <c r="B1203" s="5" t="n"/>
      <c r="C1203" s="16" t="n"/>
      <c r="D1203" s="5" t="n"/>
      <c r="E1203" s="5" t="n"/>
      <c r="F1203" s="6">
        <f>IF(B1203&amp;""="","",IFERROR(INDEX('العقود'!$B$6:$B$205,MATCH(B1203,'العقود'!$A$6:$A$205,0)),"كود غير موجود"))</f>
        <v/>
      </c>
    </row>
    <row r="1204">
      <c r="A1204" s="18" t="n"/>
      <c r="B1204" s="5" t="n"/>
      <c r="C1204" s="16" t="n"/>
      <c r="D1204" s="5" t="n"/>
      <c r="E1204" s="5" t="n"/>
      <c r="F1204" s="6">
        <f>IF(B1204&amp;""="","",IFERROR(INDEX('العقود'!$B$6:$B$205,MATCH(B1204,'العقود'!$A$6:$A$205,0)),"كود غير موجود"))</f>
        <v/>
      </c>
    </row>
    <row r="1205">
      <c r="A1205" s="18" t="n"/>
      <c r="B1205" s="5" t="n"/>
      <c r="C1205" s="16" t="n"/>
      <c r="D1205" s="5" t="n"/>
      <c r="E1205" s="5" t="n"/>
      <c r="F1205" s="6">
        <f>IF(B1205&amp;""="","",IFERROR(INDEX('العقود'!$B$6:$B$205,MATCH(B1205,'العقود'!$A$6:$A$205,0)),"كود غير موجود"))</f>
        <v/>
      </c>
    </row>
    <row r="1206">
      <c r="A1206" s="18" t="n"/>
      <c r="B1206" s="5" t="n"/>
      <c r="C1206" s="16" t="n"/>
      <c r="D1206" s="5" t="n"/>
      <c r="E1206" s="5" t="n"/>
      <c r="F1206" s="6">
        <f>IF(B1206&amp;""="","",IFERROR(INDEX('العقود'!$B$6:$B$205,MATCH(B1206,'العقود'!$A$6:$A$205,0)),"كود غير موجود"))</f>
        <v/>
      </c>
    </row>
    <row r="1207">
      <c r="A1207" s="18" t="n"/>
      <c r="B1207" s="5" t="n"/>
      <c r="C1207" s="16" t="n"/>
      <c r="D1207" s="5" t="n"/>
      <c r="E1207" s="5" t="n"/>
      <c r="F1207" s="6">
        <f>IF(B1207&amp;""="","",IFERROR(INDEX('العقود'!$B$6:$B$205,MATCH(B1207,'العقود'!$A$6:$A$205,0)),"كود غير موجود"))</f>
        <v/>
      </c>
    </row>
    <row r="1208">
      <c r="A1208" s="18" t="n"/>
      <c r="B1208" s="5" t="n"/>
      <c r="C1208" s="16" t="n"/>
      <c r="D1208" s="5" t="n"/>
      <c r="E1208" s="5" t="n"/>
      <c r="F1208" s="6">
        <f>IF(B1208&amp;""="","",IFERROR(INDEX('العقود'!$B$6:$B$205,MATCH(B1208,'العقود'!$A$6:$A$205,0)),"كود غير موجود"))</f>
        <v/>
      </c>
    </row>
    <row r="1209">
      <c r="A1209" s="18" t="n"/>
      <c r="B1209" s="5" t="n"/>
      <c r="C1209" s="16" t="n"/>
      <c r="D1209" s="5" t="n"/>
      <c r="E1209" s="5" t="n"/>
      <c r="F1209" s="6">
        <f>IF(B1209&amp;""="","",IFERROR(INDEX('العقود'!$B$6:$B$205,MATCH(B1209,'العقود'!$A$6:$A$205,0)),"كود غير موجود"))</f>
        <v/>
      </c>
    </row>
    <row r="1210">
      <c r="A1210" s="18" t="n"/>
      <c r="B1210" s="5" t="n"/>
      <c r="C1210" s="16" t="n"/>
      <c r="D1210" s="5" t="n"/>
      <c r="E1210" s="5" t="n"/>
      <c r="F1210" s="6">
        <f>IF(B1210&amp;""="","",IFERROR(INDEX('العقود'!$B$6:$B$205,MATCH(B1210,'العقود'!$A$6:$A$205,0)),"كود غير موجود"))</f>
        <v/>
      </c>
    </row>
    <row r="1211">
      <c r="A1211" s="18" t="n"/>
      <c r="B1211" s="5" t="n"/>
      <c r="C1211" s="16" t="n"/>
      <c r="D1211" s="5" t="n"/>
      <c r="E1211" s="5" t="n"/>
      <c r="F1211" s="6">
        <f>IF(B1211&amp;""="","",IFERROR(INDEX('العقود'!$B$6:$B$205,MATCH(B1211,'العقود'!$A$6:$A$205,0)),"كود غير موجود"))</f>
        <v/>
      </c>
    </row>
    <row r="1212">
      <c r="A1212" s="18" t="n"/>
      <c r="B1212" s="5" t="n"/>
      <c r="C1212" s="16" t="n"/>
      <c r="D1212" s="5" t="n"/>
      <c r="E1212" s="5" t="n"/>
      <c r="F1212" s="6">
        <f>IF(B1212&amp;""="","",IFERROR(INDEX('العقود'!$B$6:$B$205,MATCH(B1212,'العقود'!$A$6:$A$205,0)),"كود غير موجود"))</f>
        <v/>
      </c>
    </row>
    <row r="1213">
      <c r="A1213" s="18" t="n"/>
      <c r="B1213" s="5" t="n"/>
      <c r="C1213" s="16" t="n"/>
      <c r="D1213" s="5" t="n"/>
      <c r="E1213" s="5" t="n"/>
      <c r="F1213" s="6">
        <f>IF(B1213&amp;""="","",IFERROR(INDEX('العقود'!$B$6:$B$205,MATCH(B1213,'العقود'!$A$6:$A$205,0)),"كود غير موجود"))</f>
        <v/>
      </c>
    </row>
    <row r="1214">
      <c r="A1214" s="18" t="n"/>
      <c r="B1214" s="5" t="n"/>
      <c r="C1214" s="16" t="n"/>
      <c r="D1214" s="5" t="n"/>
      <c r="E1214" s="5" t="n"/>
      <c r="F1214" s="6">
        <f>IF(B1214&amp;""="","",IFERROR(INDEX('العقود'!$B$6:$B$205,MATCH(B1214,'العقود'!$A$6:$A$205,0)),"كود غير موجود"))</f>
        <v/>
      </c>
    </row>
    <row r="1215">
      <c r="A1215" s="18" t="n"/>
      <c r="B1215" s="5" t="n"/>
      <c r="C1215" s="16" t="n"/>
      <c r="D1215" s="5" t="n"/>
      <c r="E1215" s="5" t="n"/>
      <c r="F1215" s="6">
        <f>IF(B1215&amp;""="","",IFERROR(INDEX('العقود'!$B$6:$B$205,MATCH(B1215,'العقود'!$A$6:$A$205,0)),"كود غير موجود"))</f>
        <v/>
      </c>
    </row>
    <row r="1216">
      <c r="A1216" s="18" t="n"/>
      <c r="B1216" s="5" t="n"/>
      <c r="C1216" s="16" t="n"/>
      <c r="D1216" s="5" t="n"/>
      <c r="E1216" s="5" t="n"/>
      <c r="F1216" s="6">
        <f>IF(B1216&amp;""="","",IFERROR(INDEX('العقود'!$B$6:$B$205,MATCH(B1216,'العقود'!$A$6:$A$205,0)),"كود غير موجود"))</f>
        <v/>
      </c>
    </row>
    <row r="1217">
      <c r="A1217" s="18" t="n"/>
      <c r="B1217" s="5" t="n"/>
      <c r="C1217" s="16" t="n"/>
      <c r="D1217" s="5" t="n"/>
      <c r="E1217" s="5" t="n"/>
      <c r="F1217" s="6">
        <f>IF(B1217&amp;""="","",IFERROR(INDEX('العقود'!$B$6:$B$205,MATCH(B1217,'العقود'!$A$6:$A$205,0)),"كود غير موجود"))</f>
        <v/>
      </c>
    </row>
    <row r="1218">
      <c r="A1218" s="18" t="n"/>
      <c r="B1218" s="5" t="n"/>
      <c r="C1218" s="16" t="n"/>
      <c r="D1218" s="5" t="n"/>
      <c r="E1218" s="5" t="n"/>
      <c r="F1218" s="6">
        <f>IF(B1218&amp;""="","",IFERROR(INDEX('العقود'!$B$6:$B$205,MATCH(B1218,'العقود'!$A$6:$A$205,0)),"كود غير موجود"))</f>
        <v/>
      </c>
    </row>
    <row r="1219">
      <c r="A1219" s="18" t="n"/>
      <c r="B1219" s="5" t="n"/>
      <c r="C1219" s="16" t="n"/>
      <c r="D1219" s="5" t="n"/>
      <c r="E1219" s="5" t="n"/>
      <c r="F1219" s="6">
        <f>IF(B1219&amp;""="","",IFERROR(INDEX('العقود'!$B$6:$B$205,MATCH(B1219,'العقود'!$A$6:$A$205,0)),"كود غير موجود"))</f>
        <v/>
      </c>
    </row>
    <row r="1220">
      <c r="A1220" s="18" t="n"/>
      <c r="B1220" s="5" t="n"/>
      <c r="C1220" s="16" t="n"/>
      <c r="D1220" s="5" t="n"/>
      <c r="E1220" s="5" t="n"/>
      <c r="F1220" s="6">
        <f>IF(B1220&amp;""="","",IFERROR(INDEX('العقود'!$B$6:$B$205,MATCH(B1220,'العقود'!$A$6:$A$205,0)),"كود غير موجود"))</f>
        <v/>
      </c>
    </row>
    <row r="1221">
      <c r="A1221" s="18" t="n"/>
      <c r="B1221" s="5" t="n"/>
      <c r="C1221" s="16" t="n"/>
      <c r="D1221" s="5" t="n"/>
      <c r="E1221" s="5" t="n"/>
      <c r="F1221" s="6">
        <f>IF(B1221&amp;""="","",IFERROR(INDEX('العقود'!$B$6:$B$205,MATCH(B1221,'العقود'!$A$6:$A$205,0)),"كود غير موجود"))</f>
        <v/>
      </c>
    </row>
    <row r="1222">
      <c r="A1222" s="18" t="n"/>
      <c r="B1222" s="5" t="n"/>
      <c r="C1222" s="16" t="n"/>
      <c r="D1222" s="5" t="n"/>
      <c r="E1222" s="5" t="n"/>
      <c r="F1222" s="6">
        <f>IF(B1222&amp;""="","",IFERROR(INDEX('العقود'!$B$6:$B$205,MATCH(B1222,'العقود'!$A$6:$A$205,0)),"كود غير موجود"))</f>
        <v/>
      </c>
    </row>
    <row r="1223">
      <c r="A1223" s="18" t="n"/>
      <c r="B1223" s="5" t="n"/>
      <c r="C1223" s="16" t="n"/>
      <c r="D1223" s="5" t="n"/>
      <c r="E1223" s="5" t="n"/>
      <c r="F1223" s="6">
        <f>IF(B1223&amp;""="","",IFERROR(INDEX('العقود'!$B$6:$B$205,MATCH(B1223,'العقود'!$A$6:$A$205,0)),"كود غير موجود"))</f>
        <v/>
      </c>
    </row>
    <row r="1224">
      <c r="A1224" s="18" t="n"/>
      <c r="B1224" s="5" t="n"/>
      <c r="C1224" s="16" t="n"/>
      <c r="D1224" s="5" t="n"/>
      <c r="E1224" s="5" t="n"/>
      <c r="F1224" s="6">
        <f>IF(B1224&amp;""="","",IFERROR(INDEX('العقود'!$B$6:$B$205,MATCH(B1224,'العقود'!$A$6:$A$205,0)),"كود غير موجود"))</f>
        <v/>
      </c>
    </row>
    <row r="1225">
      <c r="A1225" s="18" t="n"/>
      <c r="B1225" s="5" t="n"/>
      <c r="C1225" s="16" t="n"/>
      <c r="D1225" s="5" t="n"/>
      <c r="E1225" s="5" t="n"/>
      <c r="F1225" s="6">
        <f>IF(B1225&amp;""="","",IFERROR(INDEX('العقود'!$B$6:$B$205,MATCH(B1225,'العقود'!$A$6:$A$205,0)),"كود غير موجود"))</f>
        <v/>
      </c>
    </row>
    <row r="1226">
      <c r="A1226" s="18" t="n"/>
      <c r="B1226" s="5" t="n"/>
      <c r="C1226" s="16" t="n"/>
      <c r="D1226" s="5" t="n"/>
      <c r="E1226" s="5" t="n"/>
      <c r="F1226" s="6">
        <f>IF(B1226&amp;""="","",IFERROR(INDEX('العقود'!$B$6:$B$205,MATCH(B1226,'العقود'!$A$6:$A$205,0)),"كود غير موجود"))</f>
        <v/>
      </c>
    </row>
    <row r="1227">
      <c r="A1227" s="18" t="n"/>
      <c r="B1227" s="5" t="n"/>
      <c r="C1227" s="16" t="n"/>
      <c r="D1227" s="5" t="n"/>
      <c r="E1227" s="5" t="n"/>
      <c r="F1227" s="6">
        <f>IF(B1227&amp;""="","",IFERROR(INDEX('العقود'!$B$6:$B$205,MATCH(B1227,'العقود'!$A$6:$A$205,0)),"كود غير موجود"))</f>
        <v/>
      </c>
    </row>
    <row r="1228">
      <c r="A1228" s="18" t="n"/>
      <c r="B1228" s="5" t="n"/>
      <c r="C1228" s="16" t="n"/>
      <c r="D1228" s="5" t="n"/>
      <c r="E1228" s="5" t="n"/>
      <c r="F1228" s="6">
        <f>IF(B1228&amp;""="","",IFERROR(INDEX('العقود'!$B$6:$B$205,MATCH(B1228,'العقود'!$A$6:$A$205,0)),"كود غير موجود"))</f>
        <v/>
      </c>
    </row>
    <row r="1229">
      <c r="A1229" s="18" t="n"/>
      <c r="B1229" s="5" t="n"/>
      <c r="C1229" s="16" t="n"/>
      <c r="D1229" s="5" t="n"/>
      <c r="E1229" s="5" t="n"/>
      <c r="F1229" s="6">
        <f>IF(B1229&amp;""="","",IFERROR(INDEX('العقود'!$B$6:$B$205,MATCH(B1229,'العقود'!$A$6:$A$205,0)),"كود غير موجود"))</f>
        <v/>
      </c>
    </row>
    <row r="1230">
      <c r="A1230" s="18" t="n"/>
      <c r="B1230" s="5" t="n"/>
      <c r="C1230" s="16" t="n"/>
      <c r="D1230" s="5" t="n"/>
      <c r="E1230" s="5" t="n"/>
      <c r="F1230" s="6">
        <f>IF(B1230&amp;""="","",IFERROR(INDEX('العقود'!$B$6:$B$205,MATCH(B1230,'العقود'!$A$6:$A$205,0)),"كود غير موجود"))</f>
        <v/>
      </c>
    </row>
    <row r="1231">
      <c r="A1231" s="18" t="n"/>
      <c r="B1231" s="5" t="n"/>
      <c r="C1231" s="16" t="n"/>
      <c r="D1231" s="5" t="n"/>
      <c r="E1231" s="5" t="n"/>
      <c r="F1231" s="6">
        <f>IF(B1231&amp;""="","",IFERROR(INDEX('العقود'!$B$6:$B$205,MATCH(B1231,'العقود'!$A$6:$A$205,0)),"كود غير موجود"))</f>
        <v/>
      </c>
    </row>
    <row r="1232">
      <c r="A1232" s="18" t="n"/>
      <c r="B1232" s="5" t="n"/>
      <c r="C1232" s="16" t="n"/>
      <c r="D1232" s="5" t="n"/>
      <c r="E1232" s="5" t="n"/>
      <c r="F1232" s="6">
        <f>IF(B1232&amp;""="","",IFERROR(INDEX('العقود'!$B$6:$B$205,MATCH(B1232,'العقود'!$A$6:$A$205,0)),"كود غير موجود"))</f>
        <v/>
      </c>
    </row>
    <row r="1233">
      <c r="A1233" s="18" t="n"/>
      <c r="B1233" s="5" t="n"/>
      <c r="C1233" s="16" t="n"/>
      <c r="D1233" s="5" t="n"/>
      <c r="E1233" s="5" t="n"/>
      <c r="F1233" s="6">
        <f>IF(B1233&amp;""="","",IFERROR(INDEX('العقود'!$B$6:$B$205,MATCH(B1233,'العقود'!$A$6:$A$205,0)),"كود غير موجود"))</f>
        <v/>
      </c>
    </row>
    <row r="1234">
      <c r="A1234" s="18" t="n"/>
      <c r="B1234" s="5" t="n"/>
      <c r="C1234" s="16" t="n"/>
      <c r="D1234" s="5" t="n"/>
      <c r="E1234" s="5" t="n"/>
      <c r="F1234" s="6">
        <f>IF(B1234&amp;""="","",IFERROR(INDEX('العقود'!$B$6:$B$205,MATCH(B1234,'العقود'!$A$6:$A$205,0)),"كود غير موجود"))</f>
        <v/>
      </c>
    </row>
    <row r="1235">
      <c r="A1235" s="18" t="n"/>
      <c r="B1235" s="5" t="n"/>
      <c r="C1235" s="16" t="n"/>
      <c r="D1235" s="5" t="n"/>
      <c r="E1235" s="5" t="n"/>
      <c r="F1235" s="6">
        <f>IF(B1235&amp;""="","",IFERROR(INDEX('العقود'!$B$6:$B$205,MATCH(B1235,'العقود'!$A$6:$A$205,0)),"كود غير موجود"))</f>
        <v/>
      </c>
    </row>
    <row r="1236">
      <c r="A1236" s="18" t="n"/>
      <c r="B1236" s="5" t="n"/>
      <c r="C1236" s="16" t="n"/>
      <c r="D1236" s="5" t="n"/>
      <c r="E1236" s="5" t="n"/>
      <c r="F1236" s="6">
        <f>IF(B1236&amp;""="","",IFERROR(INDEX('العقود'!$B$6:$B$205,MATCH(B1236,'العقود'!$A$6:$A$205,0)),"كود غير موجود"))</f>
        <v/>
      </c>
    </row>
    <row r="1237">
      <c r="A1237" s="18" t="n"/>
      <c r="B1237" s="5" t="n"/>
      <c r="C1237" s="16" t="n"/>
      <c r="D1237" s="5" t="n"/>
      <c r="E1237" s="5" t="n"/>
      <c r="F1237" s="6">
        <f>IF(B1237&amp;""="","",IFERROR(INDEX('العقود'!$B$6:$B$205,MATCH(B1237,'العقود'!$A$6:$A$205,0)),"كود غير موجود"))</f>
        <v/>
      </c>
    </row>
    <row r="1238">
      <c r="A1238" s="18" t="n"/>
      <c r="B1238" s="5" t="n"/>
      <c r="C1238" s="16" t="n"/>
      <c r="D1238" s="5" t="n"/>
      <c r="E1238" s="5" t="n"/>
      <c r="F1238" s="6">
        <f>IF(B1238&amp;""="","",IFERROR(INDEX('العقود'!$B$6:$B$205,MATCH(B1238,'العقود'!$A$6:$A$205,0)),"كود غير موجود"))</f>
        <v/>
      </c>
    </row>
    <row r="1239">
      <c r="A1239" s="18" t="n"/>
      <c r="B1239" s="5" t="n"/>
      <c r="C1239" s="16" t="n"/>
      <c r="D1239" s="5" t="n"/>
      <c r="E1239" s="5" t="n"/>
      <c r="F1239" s="6">
        <f>IF(B1239&amp;""="","",IFERROR(INDEX('العقود'!$B$6:$B$205,MATCH(B1239,'العقود'!$A$6:$A$205,0)),"كود غير موجود"))</f>
        <v/>
      </c>
    </row>
    <row r="1240">
      <c r="A1240" s="18" t="n"/>
      <c r="B1240" s="5" t="n"/>
      <c r="C1240" s="16" t="n"/>
      <c r="D1240" s="5" t="n"/>
      <c r="E1240" s="5" t="n"/>
      <c r="F1240" s="6">
        <f>IF(B1240&amp;""="","",IFERROR(INDEX('العقود'!$B$6:$B$205,MATCH(B1240,'العقود'!$A$6:$A$205,0)),"كود غير موجود"))</f>
        <v/>
      </c>
    </row>
    <row r="1241">
      <c r="A1241" s="18" t="n"/>
      <c r="B1241" s="5" t="n"/>
      <c r="C1241" s="16" t="n"/>
      <c r="D1241" s="5" t="n"/>
      <c r="E1241" s="5" t="n"/>
      <c r="F1241" s="6">
        <f>IF(B1241&amp;""="","",IFERROR(INDEX('العقود'!$B$6:$B$205,MATCH(B1241,'العقود'!$A$6:$A$205,0)),"كود غير موجود"))</f>
        <v/>
      </c>
    </row>
    <row r="1242">
      <c r="A1242" s="18" t="n"/>
      <c r="B1242" s="5" t="n"/>
      <c r="C1242" s="16" t="n"/>
      <c r="D1242" s="5" t="n"/>
      <c r="E1242" s="5" t="n"/>
      <c r="F1242" s="6">
        <f>IF(B1242&amp;""="","",IFERROR(INDEX('العقود'!$B$6:$B$205,MATCH(B1242,'العقود'!$A$6:$A$205,0)),"كود غير موجود"))</f>
        <v/>
      </c>
    </row>
    <row r="1243">
      <c r="A1243" s="18" t="n"/>
      <c r="B1243" s="5" t="n"/>
      <c r="C1243" s="16" t="n"/>
      <c r="D1243" s="5" t="n"/>
      <c r="E1243" s="5" t="n"/>
      <c r="F1243" s="6">
        <f>IF(B1243&amp;""="","",IFERROR(INDEX('العقود'!$B$6:$B$205,MATCH(B1243,'العقود'!$A$6:$A$205,0)),"كود غير موجود"))</f>
        <v/>
      </c>
    </row>
    <row r="1244">
      <c r="A1244" s="18" t="n"/>
      <c r="B1244" s="5" t="n"/>
      <c r="C1244" s="16" t="n"/>
      <c r="D1244" s="5" t="n"/>
      <c r="E1244" s="5" t="n"/>
      <c r="F1244" s="6">
        <f>IF(B1244&amp;""="","",IFERROR(INDEX('العقود'!$B$6:$B$205,MATCH(B1244,'العقود'!$A$6:$A$205,0)),"كود غير موجود"))</f>
        <v/>
      </c>
    </row>
    <row r="1245">
      <c r="A1245" s="18" t="n"/>
      <c r="B1245" s="5" t="n"/>
      <c r="C1245" s="16" t="n"/>
      <c r="D1245" s="5" t="n"/>
      <c r="E1245" s="5" t="n"/>
      <c r="F1245" s="6">
        <f>IF(B1245&amp;""="","",IFERROR(INDEX('العقود'!$B$6:$B$205,MATCH(B1245,'العقود'!$A$6:$A$205,0)),"كود غير موجود"))</f>
        <v/>
      </c>
    </row>
    <row r="1246">
      <c r="A1246" s="18" t="n"/>
      <c r="B1246" s="5" t="n"/>
      <c r="C1246" s="16" t="n"/>
      <c r="D1246" s="5" t="n"/>
      <c r="E1246" s="5" t="n"/>
      <c r="F1246" s="6">
        <f>IF(B1246&amp;""="","",IFERROR(INDEX('العقود'!$B$6:$B$205,MATCH(B1246,'العقود'!$A$6:$A$205,0)),"كود غير موجود"))</f>
        <v/>
      </c>
    </row>
    <row r="1247">
      <c r="A1247" s="18" t="n"/>
      <c r="B1247" s="5" t="n"/>
      <c r="C1247" s="16" t="n"/>
      <c r="D1247" s="5" t="n"/>
      <c r="E1247" s="5" t="n"/>
      <c r="F1247" s="6">
        <f>IF(B1247&amp;""="","",IFERROR(INDEX('العقود'!$B$6:$B$205,MATCH(B1247,'العقود'!$A$6:$A$205,0)),"كود غير موجود"))</f>
        <v/>
      </c>
    </row>
    <row r="1248">
      <c r="A1248" s="18" t="n"/>
      <c r="B1248" s="5" t="n"/>
      <c r="C1248" s="16" t="n"/>
      <c r="D1248" s="5" t="n"/>
      <c r="E1248" s="5" t="n"/>
      <c r="F1248" s="6">
        <f>IF(B1248&amp;""="","",IFERROR(INDEX('العقود'!$B$6:$B$205,MATCH(B1248,'العقود'!$A$6:$A$205,0)),"كود غير موجود"))</f>
        <v/>
      </c>
    </row>
    <row r="1249">
      <c r="A1249" s="18" t="n"/>
      <c r="B1249" s="5" t="n"/>
      <c r="C1249" s="16" t="n"/>
      <c r="D1249" s="5" t="n"/>
      <c r="E1249" s="5" t="n"/>
      <c r="F1249" s="6">
        <f>IF(B1249&amp;""="","",IFERROR(INDEX('العقود'!$B$6:$B$205,MATCH(B1249,'العقود'!$A$6:$A$205,0)),"كود غير موجود"))</f>
        <v/>
      </c>
    </row>
    <row r="1250">
      <c r="A1250" s="18" t="n"/>
      <c r="B1250" s="5" t="n"/>
      <c r="C1250" s="16" t="n"/>
      <c r="D1250" s="5" t="n"/>
      <c r="E1250" s="5" t="n"/>
      <c r="F1250" s="6">
        <f>IF(B1250&amp;""="","",IFERROR(INDEX('العقود'!$B$6:$B$205,MATCH(B1250,'العقود'!$A$6:$A$205,0)),"كود غير موجود"))</f>
        <v/>
      </c>
    </row>
    <row r="1251">
      <c r="A1251" s="18" t="n"/>
      <c r="B1251" s="5" t="n"/>
      <c r="C1251" s="16" t="n"/>
      <c r="D1251" s="5" t="n"/>
      <c r="E1251" s="5" t="n"/>
      <c r="F1251" s="6">
        <f>IF(B1251&amp;""="","",IFERROR(INDEX('العقود'!$B$6:$B$205,MATCH(B1251,'العقود'!$A$6:$A$205,0)),"كود غير موجود"))</f>
        <v/>
      </c>
    </row>
    <row r="1252">
      <c r="A1252" s="18" t="n"/>
      <c r="B1252" s="5" t="n"/>
      <c r="C1252" s="16" t="n"/>
      <c r="D1252" s="5" t="n"/>
      <c r="E1252" s="5" t="n"/>
      <c r="F1252" s="6">
        <f>IF(B1252&amp;""="","",IFERROR(INDEX('العقود'!$B$6:$B$205,MATCH(B1252,'العقود'!$A$6:$A$205,0)),"كود غير موجود"))</f>
        <v/>
      </c>
    </row>
    <row r="1253">
      <c r="A1253" s="18" t="n"/>
      <c r="B1253" s="5" t="n"/>
      <c r="C1253" s="16" t="n"/>
      <c r="D1253" s="5" t="n"/>
      <c r="E1253" s="5" t="n"/>
      <c r="F1253" s="6">
        <f>IF(B1253&amp;""="","",IFERROR(INDEX('العقود'!$B$6:$B$205,MATCH(B1253,'العقود'!$A$6:$A$205,0)),"كود غير موجود"))</f>
        <v/>
      </c>
    </row>
    <row r="1254">
      <c r="A1254" s="18" t="n"/>
      <c r="B1254" s="5" t="n"/>
      <c r="C1254" s="16" t="n"/>
      <c r="D1254" s="5" t="n"/>
      <c r="E1254" s="5" t="n"/>
      <c r="F1254" s="6">
        <f>IF(B1254&amp;""="","",IFERROR(INDEX('العقود'!$B$6:$B$205,MATCH(B1254,'العقود'!$A$6:$A$205,0)),"كود غير موجود"))</f>
        <v/>
      </c>
    </row>
    <row r="1255">
      <c r="A1255" s="18" t="n"/>
      <c r="B1255" s="5" t="n"/>
      <c r="C1255" s="16" t="n"/>
      <c r="D1255" s="5" t="n"/>
      <c r="E1255" s="5" t="n"/>
      <c r="F1255" s="6">
        <f>IF(B1255&amp;""="","",IFERROR(INDEX('العقود'!$B$6:$B$205,MATCH(B1255,'العقود'!$A$6:$A$205,0)),"كود غير موجود"))</f>
        <v/>
      </c>
    </row>
    <row r="1256">
      <c r="A1256" s="18" t="n"/>
      <c r="B1256" s="5" t="n"/>
      <c r="C1256" s="16" t="n"/>
      <c r="D1256" s="5" t="n"/>
      <c r="E1256" s="5" t="n"/>
      <c r="F1256" s="6">
        <f>IF(B1256&amp;""="","",IFERROR(INDEX('العقود'!$B$6:$B$205,MATCH(B1256,'العقود'!$A$6:$A$205,0)),"كود غير موجود"))</f>
        <v/>
      </c>
    </row>
    <row r="1257">
      <c r="A1257" s="18" t="n"/>
      <c r="B1257" s="5" t="n"/>
      <c r="C1257" s="16" t="n"/>
      <c r="D1257" s="5" t="n"/>
      <c r="E1257" s="5" t="n"/>
      <c r="F1257" s="6">
        <f>IF(B1257&amp;""="","",IFERROR(INDEX('العقود'!$B$6:$B$205,MATCH(B1257,'العقود'!$A$6:$A$205,0)),"كود غير موجود"))</f>
        <v/>
      </c>
    </row>
    <row r="1258">
      <c r="A1258" s="18" t="n"/>
      <c r="B1258" s="5" t="n"/>
      <c r="C1258" s="16" t="n"/>
      <c r="D1258" s="5" t="n"/>
      <c r="E1258" s="5" t="n"/>
      <c r="F1258" s="6">
        <f>IF(B1258&amp;""="","",IFERROR(INDEX('العقود'!$B$6:$B$205,MATCH(B1258,'العقود'!$A$6:$A$205,0)),"كود غير موجود"))</f>
        <v/>
      </c>
    </row>
    <row r="1259">
      <c r="A1259" s="18" t="n"/>
      <c r="B1259" s="5" t="n"/>
      <c r="C1259" s="16" t="n"/>
      <c r="D1259" s="5" t="n"/>
      <c r="E1259" s="5" t="n"/>
      <c r="F1259" s="6">
        <f>IF(B1259&amp;""="","",IFERROR(INDEX('العقود'!$B$6:$B$205,MATCH(B1259,'العقود'!$A$6:$A$205,0)),"كود غير موجود"))</f>
        <v/>
      </c>
    </row>
    <row r="1260">
      <c r="A1260" s="18" t="n"/>
      <c r="B1260" s="5" t="n"/>
      <c r="C1260" s="16" t="n"/>
      <c r="D1260" s="5" t="n"/>
      <c r="E1260" s="5" t="n"/>
      <c r="F1260" s="6">
        <f>IF(B1260&amp;""="","",IFERROR(INDEX('العقود'!$B$6:$B$205,MATCH(B1260,'العقود'!$A$6:$A$205,0)),"كود غير موجود"))</f>
        <v/>
      </c>
    </row>
    <row r="1261">
      <c r="A1261" s="18" t="n"/>
      <c r="B1261" s="5" t="n"/>
      <c r="C1261" s="16" t="n"/>
      <c r="D1261" s="5" t="n"/>
      <c r="E1261" s="5" t="n"/>
      <c r="F1261" s="6">
        <f>IF(B1261&amp;""="","",IFERROR(INDEX('العقود'!$B$6:$B$205,MATCH(B1261,'العقود'!$A$6:$A$205,0)),"كود غير موجود"))</f>
        <v/>
      </c>
    </row>
    <row r="1262">
      <c r="A1262" s="18" t="n"/>
      <c r="B1262" s="5" t="n"/>
      <c r="C1262" s="16" t="n"/>
      <c r="D1262" s="5" t="n"/>
      <c r="E1262" s="5" t="n"/>
      <c r="F1262" s="6">
        <f>IF(B1262&amp;""="","",IFERROR(INDEX('العقود'!$B$6:$B$205,MATCH(B1262,'العقود'!$A$6:$A$205,0)),"كود غير موجود"))</f>
        <v/>
      </c>
    </row>
    <row r="1263">
      <c r="A1263" s="18" t="n"/>
      <c r="B1263" s="5" t="n"/>
      <c r="C1263" s="16" t="n"/>
      <c r="D1263" s="5" t="n"/>
      <c r="E1263" s="5" t="n"/>
      <c r="F1263" s="6">
        <f>IF(B1263&amp;""="","",IFERROR(INDEX('العقود'!$B$6:$B$205,MATCH(B1263,'العقود'!$A$6:$A$205,0)),"كود غير موجود"))</f>
        <v/>
      </c>
    </row>
    <row r="1264">
      <c r="A1264" s="18" t="n"/>
      <c r="B1264" s="5" t="n"/>
      <c r="C1264" s="16" t="n"/>
      <c r="D1264" s="5" t="n"/>
      <c r="E1264" s="5" t="n"/>
      <c r="F1264" s="6">
        <f>IF(B1264&amp;""="","",IFERROR(INDEX('العقود'!$B$6:$B$205,MATCH(B1264,'العقود'!$A$6:$A$205,0)),"كود غير موجود"))</f>
        <v/>
      </c>
    </row>
    <row r="1265">
      <c r="A1265" s="18" t="n"/>
      <c r="B1265" s="5" t="n"/>
      <c r="C1265" s="16" t="n"/>
      <c r="D1265" s="5" t="n"/>
      <c r="E1265" s="5" t="n"/>
      <c r="F1265" s="6">
        <f>IF(B1265&amp;""="","",IFERROR(INDEX('العقود'!$B$6:$B$205,MATCH(B1265,'العقود'!$A$6:$A$205,0)),"كود غير موجود"))</f>
        <v/>
      </c>
    </row>
    <row r="1266">
      <c r="A1266" s="18" t="n"/>
      <c r="B1266" s="5" t="n"/>
      <c r="C1266" s="16" t="n"/>
      <c r="D1266" s="5" t="n"/>
      <c r="E1266" s="5" t="n"/>
      <c r="F1266" s="6">
        <f>IF(B1266&amp;""="","",IFERROR(INDEX('العقود'!$B$6:$B$205,MATCH(B1266,'العقود'!$A$6:$A$205,0)),"كود غير موجود"))</f>
        <v/>
      </c>
    </row>
    <row r="1267">
      <c r="A1267" s="18" t="n"/>
      <c r="B1267" s="5" t="n"/>
      <c r="C1267" s="16" t="n"/>
      <c r="D1267" s="5" t="n"/>
      <c r="E1267" s="5" t="n"/>
      <c r="F1267" s="6">
        <f>IF(B1267&amp;""="","",IFERROR(INDEX('العقود'!$B$6:$B$205,MATCH(B1267,'العقود'!$A$6:$A$205,0)),"كود غير موجود"))</f>
        <v/>
      </c>
    </row>
    <row r="1268">
      <c r="A1268" s="18" t="n"/>
      <c r="B1268" s="5" t="n"/>
      <c r="C1268" s="16" t="n"/>
      <c r="D1268" s="5" t="n"/>
      <c r="E1268" s="5" t="n"/>
      <c r="F1268" s="6">
        <f>IF(B1268&amp;""="","",IFERROR(INDEX('العقود'!$B$6:$B$205,MATCH(B1268,'العقود'!$A$6:$A$205,0)),"كود غير موجود"))</f>
        <v/>
      </c>
    </row>
    <row r="1269">
      <c r="A1269" s="18" t="n"/>
      <c r="B1269" s="5" t="n"/>
      <c r="C1269" s="16" t="n"/>
      <c r="D1269" s="5" t="n"/>
      <c r="E1269" s="5" t="n"/>
      <c r="F1269" s="6">
        <f>IF(B1269&amp;""="","",IFERROR(INDEX('العقود'!$B$6:$B$205,MATCH(B1269,'العقود'!$A$6:$A$205,0)),"كود غير موجود"))</f>
        <v/>
      </c>
    </row>
    <row r="1270">
      <c r="A1270" s="18" t="n"/>
      <c r="B1270" s="5" t="n"/>
      <c r="C1270" s="16" t="n"/>
      <c r="D1270" s="5" t="n"/>
      <c r="E1270" s="5" t="n"/>
      <c r="F1270" s="6">
        <f>IF(B1270&amp;""="","",IFERROR(INDEX('العقود'!$B$6:$B$205,MATCH(B1270,'العقود'!$A$6:$A$205,0)),"كود غير موجود"))</f>
        <v/>
      </c>
    </row>
    <row r="1271">
      <c r="A1271" s="18" t="n"/>
      <c r="B1271" s="5" t="n"/>
      <c r="C1271" s="16" t="n"/>
      <c r="D1271" s="5" t="n"/>
      <c r="E1271" s="5" t="n"/>
      <c r="F1271" s="6">
        <f>IF(B1271&amp;""="","",IFERROR(INDEX('العقود'!$B$6:$B$205,MATCH(B1271,'العقود'!$A$6:$A$205,0)),"كود غير موجود"))</f>
        <v/>
      </c>
    </row>
    <row r="1272">
      <c r="A1272" s="18" t="n"/>
      <c r="B1272" s="5" t="n"/>
      <c r="C1272" s="16" t="n"/>
      <c r="D1272" s="5" t="n"/>
      <c r="E1272" s="5" t="n"/>
      <c r="F1272" s="6">
        <f>IF(B1272&amp;""="","",IFERROR(INDEX('العقود'!$B$6:$B$205,MATCH(B1272,'العقود'!$A$6:$A$205,0)),"كود غير موجود"))</f>
        <v/>
      </c>
    </row>
    <row r="1273">
      <c r="A1273" s="18" t="n"/>
      <c r="B1273" s="5" t="n"/>
      <c r="C1273" s="16" t="n"/>
      <c r="D1273" s="5" t="n"/>
      <c r="E1273" s="5" t="n"/>
      <c r="F1273" s="6">
        <f>IF(B1273&amp;""="","",IFERROR(INDEX('العقود'!$B$6:$B$205,MATCH(B1273,'العقود'!$A$6:$A$205,0)),"كود غير موجود"))</f>
        <v/>
      </c>
    </row>
    <row r="1274">
      <c r="A1274" s="18" t="n"/>
      <c r="B1274" s="5" t="n"/>
      <c r="C1274" s="16" t="n"/>
      <c r="D1274" s="5" t="n"/>
      <c r="E1274" s="5" t="n"/>
      <c r="F1274" s="6">
        <f>IF(B1274&amp;""="","",IFERROR(INDEX('العقود'!$B$6:$B$205,MATCH(B1274,'العقود'!$A$6:$A$205,0)),"كود غير موجود"))</f>
        <v/>
      </c>
    </row>
    <row r="1275">
      <c r="A1275" s="18" t="n"/>
      <c r="B1275" s="5" t="n"/>
      <c r="C1275" s="16" t="n"/>
      <c r="D1275" s="5" t="n"/>
      <c r="E1275" s="5" t="n"/>
      <c r="F1275" s="6">
        <f>IF(B1275&amp;""="","",IFERROR(INDEX('العقود'!$B$6:$B$205,MATCH(B1275,'العقود'!$A$6:$A$205,0)),"كود غير موجود"))</f>
        <v/>
      </c>
    </row>
    <row r="1276">
      <c r="A1276" s="18" t="n"/>
      <c r="B1276" s="5" t="n"/>
      <c r="C1276" s="16" t="n"/>
      <c r="D1276" s="5" t="n"/>
      <c r="E1276" s="5" t="n"/>
      <c r="F1276" s="6">
        <f>IF(B1276&amp;""="","",IFERROR(INDEX('العقود'!$B$6:$B$205,MATCH(B1276,'العقود'!$A$6:$A$205,0)),"كود غير موجود"))</f>
        <v/>
      </c>
    </row>
    <row r="1277">
      <c r="A1277" s="18" t="n"/>
      <c r="B1277" s="5" t="n"/>
      <c r="C1277" s="16" t="n"/>
      <c r="D1277" s="5" t="n"/>
      <c r="E1277" s="5" t="n"/>
      <c r="F1277" s="6">
        <f>IF(B1277&amp;""="","",IFERROR(INDEX('العقود'!$B$6:$B$205,MATCH(B1277,'العقود'!$A$6:$A$205,0)),"كود غير موجود"))</f>
        <v/>
      </c>
    </row>
    <row r="1278">
      <c r="A1278" s="18" t="n"/>
      <c r="B1278" s="5" t="n"/>
      <c r="C1278" s="16" t="n"/>
      <c r="D1278" s="5" t="n"/>
      <c r="E1278" s="5" t="n"/>
      <c r="F1278" s="6">
        <f>IF(B1278&amp;""="","",IFERROR(INDEX('العقود'!$B$6:$B$205,MATCH(B1278,'العقود'!$A$6:$A$205,0)),"كود غير موجود"))</f>
        <v/>
      </c>
    </row>
    <row r="1279">
      <c r="A1279" s="18" t="n"/>
      <c r="B1279" s="5" t="n"/>
      <c r="C1279" s="16" t="n"/>
      <c r="D1279" s="5" t="n"/>
      <c r="E1279" s="5" t="n"/>
      <c r="F1279" s="6">
        <f>IF(B1279&amp;""="","",IFERROR(INDEX('العقود'!$B$6:$B$205,MATCH(B1279,'العقود'!$A$6:$A$205,0)),"كود غير موجود"))</f>
        <v/>
      </c>
    </row>
    <row r="1280">
      <c r="A1280" s="18" t="n"/>
      <c r="B1280" s="5" t="n"/>
      <c r="C1280" s="16" t="n"/>
      <c r="D1280" s="5" t="n"/>
      <c r="E1280" s="5" t="n"/>
      <c r="F1280" s="6">
        <f>IF(B1280&amp;""="","",IFERROR(INDEX('العقود'!$B$6:$B$205,MATCH(B1280,'العقود'!$A$6:$A$205,0)),"كود غير موجود"))</f>
        <v/>
      </c>
    </row>
    <row r="1281">
      <c r="A1281" s="18" t="n"/>
      <c r="B1281" s="5" t="n"/>
      <c r="C1281" s="16" t="n"/>
      <c r="D1281" s="5" t="n"/>
      <c r="E1281" s="5" t="n"/>
      <c r="F1281" s="6">
        <f>IF(B1281&amp;""="","",IFERROR(INDEX('العقود'!$B$6:$B$205,MATCH(B1281,'العقود'!$A$6:$A$205,0)),"كود غير موجود"))</f>
        <v/>
      </c>
    </row>
    <row r="1282">
      <c r="A1282" s="18" t="n"/>
      <c r="B1282" s="5" t="n"/>
      <c r="C1282" s="16" t="n"/>
      <c r="D1282" s="5" t="n"/>
      <c r="E1282" s="5" t="n"/>
      <c r="F1282" s="6">
        <f>IF(B1282&amp;""="","",IFERROR(INDEX('العقود'!$B$6:$B$205,MATCH(B1282,'العقود'!$A$6:$A$205,0)),"كود غير موجود"))</f>
        <v/>
      </c>
    </row>
    <row r="1283">
      <c r="A1283" s="18" t="n"/>
      <c r="B1283" s="5" t="n"/>
      <c r="C1283" s="16" t="n"/>
      <c r="D1283" s="5" t="n"/>
      <c r="E1283" s="5" t="n"/>
      <c r="F1283" s="6">
        <f>IF(B1283&amp;""="","",IFERROR(INDEX('العقود'!$B$6:$B$205,MATCH(B1283,'العقود'!$A$6:$A$205,0)),"كود غير موجود"))</f>
        <v/>
      </c>
    </row>
    <row r="1284">
      <c r="A1284" s="18" t="n"/>
      <c r="B1284" s="5" t="n"/>
      <c r="C1284" s="16" t="n"/>
      <c r="D1284" s="5" t="n"/>
      <c r="E1284" s="5" t="n"/>
      <c r="F1284" s="6">
        <f>IF(B1284&amp;""="","",IFERROR(INDEX('العقود'!$B$6:$B$205,MATCH(B1284,'العقود'!$A$6:$A$205,0)),"كود غير موجود"))</f>
        <v/>
      </c>
    </row>
    <row r="1285">
      <c r="A1285" s="18" t="n"/>
      <c r="B1285" s="5" t="n"/>
      <c r="C1285" s="16" t="n"/>
      <c r="D1285" s="5" t="n"/>
      <c r="E1285" s="5" t="n"/>
      <c r="F1285" s="6">
        <f>IF(B1285&amp;""="","",IFERROR(INDEX('العقود'!$B$6:$B$205,MATCH(B1285,'العقود'!$A$6:$A$205,0)),"كود غير موجود"))</f>
        <v/>
      </c>
    </row>
    <row r="1286">
      <c r="A1286" s="18" t="n"/>
      <c r="B1286" s="5" t="n"/>
      <c r="C1286" s="16" t="n"/>
      <c r="D1286" s="5" t="n"/>
      <c r="E1286" s="5" t="n"/>
      <c r="F1286" s="6">
        <f>IF(B1286&amp;""="","",IFERROR(INDEX('العقود'!$B$6:$B$205,MATCH(B1286,'العقود'!$A$6:$A$205,0)),"كود غير موجود"))</f>
        <v/>
      </c>
    </row>
    <row r="1287">
      <c r="A1287" s="18" t="n"/>
      <c r="B1287" s="5" t="n"/>
      <c r="C1287" s="16" t="n"/>
      <c r="D1287" s="5" t="n"/>
      <c r="E1287" s="5" t="n"/>
      <c r="F1287" s="6">
        <f>IF(B1287&amp;""="","",IFERROR(INDEX('العقود'!$B$6:$B$205,MATCH(B1287,'العقود'!$A$6:$A$205,0)),"كود غير موجود"))</f>
        <v/>
      </c>
    </row>
    <row r="1288">
      <c r="A1288" s="18" t="n"/>
      <c r="B1288" s="5" t="n"/>
      <c r="C1288" s="16" t="n"/>
      <c r="D1288" s="5" t="n"/>
      <c r="E1288" s="5" t="n"/>
      <c r="F1288" s="6">
        <f>IF(B1288&amp;""="","",IFERROR(INDEX('العقود'!$B$6:$B$205,MATCH(B1288,'العقود'!$A$6:$A$205,0)),"كود غير موجود"))</f>
        <v/>
      </c>
    </row>
    <row r="1289">
      <c r="A1289" s="18" t="n"/>
      <c r="B1289" s="5" t="n"/>
      <c r="C1289" s="16" t="n"/>
      <c r="D1289" s="5" t="n"/>
      <c r="E1289" s="5" t="n"/>
      <c r="F1289" s="6">
        <f>IF(B1289&amp;""="","",IFERROR(INDEX('العقود'!$B$6:$B$205,MATCH(B1289,'العقود'!$A$6:$A$205,0)),"كود غير موجود"))</f>
        <v/>
      </c>
    </row>
    <row r="1290">
      <c r="A1290" s="18" t="n"/>
      <c r="B1290" s="5" t="n"/>
      <c r="C1290" s="16" t="n"/>
      <c r="D1290" s="5" t="n"/>
      <c r="E1290" s="5" t="n"/>
      <c r="F1290" s="6">
        <f>IF(B1290&amp;""="","",IFERROR(INDEX('العقود'!$B$6:$B$205,MATCH(B1290,'العقود'!$A$6:$A$205,0)),"كود غير موجود"))</f>
        <v/>
      </c>
    </row>
    <row r="1291">
      <c r="A1291" s="18" t="n"/>
      <c r="B1291" s="5" t="n"/>
      <c r="C1291" s="16" t="n"/>
      <c r="D1291" s="5" t="n"/>
      <c r="E1291" s="5" t="n"/>
      <c r="F1291" s="6">
        <f>IF(B1291&amp;""="","",IFERROR(INDEX('العقود'!$B$6:$B$205,MATCH(B1291,'العقود'!$A$6:$A$205,0)),"كود غير موجود"))</f>
        <v/>
      </c>
    </row>
    <row r="1292">
      <c r="A1292" s="18" t="n"/>
      <c r="B1292" s="5" t="n"/>
      <c r="C1292" s="16" t="n"/>
      <c r="D1292" s="5" t="n"/>
      <c r="E1292" s="5" t="n"/>
      <c r="F1292" s="6">
        <f>IF(B1292&amp;""="","",IFERROR(INDEX('العقود'!$B$6:$B$205,MATCH(B1292,'العقود'!$A$6:$A$205,0)),"كود غير موجود"))</f>
        <v/>
      </c>
    </row>
    <row r="1293">
      <c r="A1293" s="18" t="n"/>
      <c r="B1293" s="5" t="n"/>
      <c r="C1293" s="16" t="n"/>
      <c r="D1293" s="5" t="n"/>
      <c r="E1293" s="5" t="n"/>
      <c r="F1293" s="6">
        <f>IF(B1293&amp;""="","",IFERROR(INDEX('العقود'!$B$6:$B$205,MATCH(B1293,'العقود'!$A$6:$A$205,0)),"كود غير موجود"))</f>
        <v/>
      </c>
    </row>
    <row r="1294">
      <c r="A1294" s="18" t="n"/>
      <c r="B1294" s="5" t="n"/>
      <c r="C1294" s="16" t="n"/>
      <c r="D1294" s="5" t="n"/>
      <c r="E1294" s="5" t="n"/>
      <c r="F1294" s="6">
        <f>IF(B1294&amp;""="","",IFERROR(INDEX('العقود'!$B$6:$B$205,MATCH(B1294,'العقود'!$A$6:$A$205,0)),"كود غير موجود"))</f>
        <v/>
      </c>
    </row>
    <row r="1295">
      <c r="A1295" s="18" t="n"/>
      <c r="B1295" s="5" t="n"/>
      <c r="C1295" s="16" t="n"/>
      <c r="D1295" s="5" t="n"/>
      <c r="E1295" s="5" t="n"/>
      <c r="F1295" s="6">
        <f>IF(B1295&amp;""="","",IFERROR(INDEX('العقود'!$B$6:$B$205,MATCH(B1295,'العقود'!$A$6:$A$205,0)),"كود غير موجود"))</f>
        <v/>
      </c>
    </row>
    <row r="1296">
      <c r="A1296" s="18" t="n"/>
      <c r="B1296" s="5" t="n"/>
      <c r="C1296" s="16" t="n"/>
      <c r="D1296" s="5" t="n"/>
      <c r="E1296" s="5" t="n"/>
      <c r="F1296" s="6">
        <f>IF(B1296&amp;""="","",IFERROR(INDEX('العقود'!$B$6:$B$205,MATCH(B1296,'العقود'!$A$6:$A$205,0)),"كود غير موجود"))</f>
        <v/>
      </c>
    </row>
    <row r="1297">
      <c r="A1297" s="18" t="n"/>
      <c r="B1297" s="5" t="n"/>
      <c r="C1297" s="16" t="n"/>
      <c r="D1297" s="5" t="n"/>
      <c r="E1297" s="5" t="n"/>
      <c r="F1297" s="6">
        <f>IF(B1297&amp;""="","",IFERROR(INDEX('العقود'!$B$6:$B$205,MATCH(B1297,'العقود'!$A$6:$A$205,0)),"كود غير موجود"))</f>
        <v/>
      </c>
    </row>
    <row r="1298">
      <c r="A1298" s="18" t="n"/>
      <c r="B1298" s="5" t="n"/>
      <c r="C1298" s="16" t="n"/>
      <c r="D1298" s="5" t="n"/>
      <c r="E1298" s="5" t="n"/>
      <c r="F1298" s="6">
        <f>IF(B1298&amp;""="","",IFERROR(INDEX('العقود'!$B$6:$B$205,MATCH(B1298,'العقود'!$A$6:$A$205,0)),"كود غير موجود"))</f>
        <v/>
      </c>
    </row>
    <row r="1299">
      <c r="A1299" s="18" t="n"/>
      <c r="B1299" s="5" t="n"/>
      <c r="C1299" s="16" t="n"/>
      <c r="D1299" s="5" t="n"/>
      <c r="E1299" s="5" t="n"/>
      <c r="F1299" s="6">
        <f>IF(B1299&amp;""="","",IFERROR(INDEX('العقود'!$B$6:$B$205,MATCH(B1299,'العقود'!$A$6:$A$205,0)),"كود غير موجود"))</f>
        <v/>
      </c>
    </row>
    <row r="1300">
      <c r="A1300" s="18" t="n"/>
      <c r="B1300" s="5" t="n"/>
      <c r="C1300" s="16" t="n"/>
      <c r="D1300" s="5" t="n"/>
      <c r="E1300" s="5" t="n"/>
      <c r="F1300" s="6">
        <f>IF(B1300&amp;""="","",IFERROR(INDEX('العقود'!$B$6:$B$205,MATCH(B1300,'العقود'!$A$6:$A$205,0)),"كود غير موجود"))</f>
        <v/>
      </c>
    </row>
    <row r="1301">
      <c r="A1301" s="18" t="n"/>
      <c r="B1301" s="5" t="n"/>
      <c r="C1301" s="16" t="n"/>
      <c r="D1301" s="5" t="n"/>
      <c r="E1301" s="5" t="n"/>
      <c r="F1301" s="6">
        <f>IF(B1301&amp;""="","",IFERROR(INDEX('العقود'!$B$6:$B$205,MATCH(B1301,'العقود'!$A$6:$A$205,0)),"كود غير موجود"))</f>
        <v/>
      </c>
    </row>
    <row r="1302">
      <c r="A1302" s="18" t="n"/>
      <c r="B1302" s="5" t="n"/>
      <c r="C1302" s="16" t="n"/>
      <c r="D1302" s="5" t="n"/>
      <c r="E1302" s="5" t="n"/>
      <c r="F1302" s="6">
        <f>IF(B1302&amp;""="","",IFERROR(INDEX('العقود'!$B$6:$B$205,MATCH(B1302,'العقود'!$A$6:$A$205,0)),"كود غير موجود"))</f>
        <v/>
      </c>
    </row>
    <row r="1303">
      <c r="A1303" s="18" t="n"/>
      <c r="B1303" s="5" t="n"/>
      <c r="C1303" s="16" t="n"/>
      <c r="D1303" s="5" t="n"/>
      <c r="E1303" s="5" t="n"/>
      <c r="F1303" s="6">
        <f>IF(B1303&amp;""="","",IFERROR(INDEX('العقود'!$B$6:$B$205,MATCH(B1303,'العقود'!$A$6:$A$205,0)),"كود غير موجود"))</f>
        <v/>
      </c>
    </row>
    <row r="1304">
      <c r="A1304" s="18" t="n"/>
      <c r="B1304" s="5" t="n"/>
      <c r="C1304" s="16" t="n"/>
      <c r="D1304" s="5" t="n"/>
      <c r="E1304" s="5" t="n"/>
      <c r="F1304" s="6">
        <f>IF(B1304&amp;""="","",IFERROR(INDEX('العقود'!$B$6:$B$205,MATCH(B1304,'العقود'!$A$6:$A$205,0)),"كود غير موجود"))</f>
        <v/>
      </c>
    </row>
    <row r="1305">
      <c r="A1305" s="18" t="n"/>
      <c r="B1305" s="5" t="n"/>
      <c r="C1305" s="16" t="n"/>
      <c r="D1305" s="5" t="n"/>
      <c r="E1305" s="5" t="n"/>
      <c r="F1305" s="6">
        <f>IF(B1305&amp;""="","",IFERROR(INDEX('العقود'!$B$6:$B$205,MATCH(B1305,'العقود'!$A$6:$A$205,0)),"كود غير موجود"))</f>
        <v/>
      </c>
    </row>
    <row r="1306">
      <c r="A1306" s="18" t="n"/>
      <c r="B1306" s="5" t="n"/>
      <c r="C1306" s="16" t="n"/>
      <c r="D1306" s="5" t="n"/>
      <c r="E1306" s="5" t="n"/>
      <c r="F1306" s="6">
        <f>IF(B1306&amp;""="","",IFERROR(INDEX('العقود'!$B$6:$B$205,MATCH(B1306,'العقود'!$A$6:$A$205,0)),"كود غير موجود"))</f>
        <v/>
      </c>
    </row>
    <row r="1307">
      <c r="A1307" s="18" t="n"/>
      <c r="B1307" s="5" t="n"/>
      <c r="C1307" s="16" t="n"/>
      <c r="D1307" s="5" t="n"/>
      <c r="E1307" s="5" t="n"/>
      <c r="F1307" s="6">
        <f>IF(B1307&amp;""="","",IFERROR(INDEX('العقود'!$B$6:$B$205,MATCH(B1307,'العقود'!$A$6:$A$205,0)),"كود غير موجود"))</f>
        <v/>
      </c>
    </row>
    <row r="1308">
      <c r="A1308" s="18" t="n"/>
      <c r="B1308" s="5" t="n"/>
      <c r="C1308" s="16" t="n"/>
      <c r="D1308" s="5" t="n"/>
      <c r="E1308" s="5" t="n"/>
      <c r="F1308" s="6">
        <f>IF(B1308&amp;""="","",IFERROR(INDEX('العقود'!$B$6:$B$205,MATCH(B1308,'العقود'!$A$6:$A$205,0)),"كود غير موجود"))</f>
        <v/>
      </c>
    </row>
    <row r="1309">
      <c r="A1309" s="18" t="n"/>
      <c r="B1309" s="5" t="n"/>
      <c r="C1309" s="16" t="n"/>
      <c r="D1309" s="5" t="n"/>
      <c r="E1309" s="5" t="n"/>
      <c r="F1309" s="6">
        <f>IF(B1309&amp;""="","",IFERROR(INDEX('العقود'!$B$6:$B$205,MATCH(B1309,'العقود'!$A$6:$A$205,0)),"كود غير موجود"))</f>
        <v/>
      </c>
    </row>
    <row r="1310">
      <c r="A1310" s="18" t="n"/>
      <c r="B1310" s="5" t="n"/>
      <c r="C1310" s="16" t="n"/>
      <c r="D1310" s="5" t="n"/>
      <c r="E1310" s="5" t="n"/>
      <c r="F1310" s="6">
        <f>IF(B1310&amp;""="","",IFERROR(INDEX('العقود'!$B$6:$B$205,MATCH(B1310,'العقود'!$A$6:$A$205,0)),"كود غير موجود"))</f>
        <v/>
      </c>
    </row>
    <row r="1311">
      <c r="A1311" s="18" t="n"/>
      <c r="B1311" s="5" t="n"/>
      <c r="C1311" s="16" t="n"/>
      <c r="D1311" s="5" t="n"/>
      <c r="E1311" s="5" t="n"/>
      <c r="F1311" s="6">
        <f>IF(B1311&amp;""="","",IFERROR(INDEX('العقود'!$B$6:$B$205,MATCH(B1311,'العقود'!$A$6:$A$205,0)),"كود غير موجود"))</f>
        <v/>
      </c>
    </row>
    <row r="1312">
      <c r="A1312" s="18" t="n"/>
      <c r="B1312" s="5" t="n"/>
      <c r="C1312" s="16" t="n"/>
      <c r="D1312" s="5" t="n"/>
      <c r="E1312" s="5" t="n"/>
      <c r="F1312" s="6">
        <f>IF(B1312&amp;""="","",IFERROR(INDEX('العقود'!$B$6:$B$205,MATCH(B1312,'العقود'!$A$6:$A$205,0)),"كود غير موجود"))</f>
        <v/>
      </c>
    </row>
    <row r="1313">
      <c r="A1313" s="18" t="n"/>
      <c r="B1313" s="5" t="n"/>
      <c r="C1313" s="16" t="n"/>
      <c r="D1313" s="5" t="n"/>
      <c r="E1313" s="5" t="n"/>
      <c r="F1313" s="6">
        <f>IF(B1313&amp;""="","",IFERROR(INDEX('العقود'!$B$6:$B$205,MATCH(B1313,'العقود'!$A$6:$A$205,0)),"كود غير موجود"))</f>
        <v/>
      </c>
    </row>
    <row r="1314">
      <c r="A1314" s="18" t="n"/>
      <c r="B1314" s="5" t="n"/>
      <c r="C1314" s="16" t="n"/>
      <c r="D1314" s="5" t="n"/>
      <c r="E1314" s="5" t="n"/>
      <c r="F1314" s="6">
        <f>IF(B1314&amp;""="","",IFERROR(INDEX('العقود'!$B$6:$B$205,MATCH(B1314,'العقود'!$A$6:$A$205,0)),"كود غير موجود"))</f>
        <v/>
      </c>
    </row>
    <row r="1315">
      <c r="A1315" s="18" t="n"/>
      <c r="B1315" s="5" t="n"/>
      <c r="C1315" s="16" t="n"/>
      <c r="D1315" s="5" t="n"/>
      <c r="E1315" s="5" t="n"/>
      <c r="F1315" s="6">
        <f>IF(B1315&amp;""="","",IFERROR(INDEX('العقود'!$B$6:$B$205,MATCH(B1315,'العقود'!$A$6:$A$205,0)),"كود غير موجود"))</f>
        <v/>
      </c>
    </row>
    <row r="1316">
      <c r="A1316" s="18" t="n"/>
      <c r="B1316" s="5" t="n"/>
      <c r="C1316" s="16" t="n"/>
      <c r="D1316" s="5" t="n"/>
      <c r="E1316" s="5" t="n"/>
      <c r="F1316" s="6">
        <f>IF(B1316&amp;""="","",IFERROR(INDEX('العقود'!$B$6:$B$205,MATCH(B1316,'العقود'!$A$6:$A$205,0)),"كود غير موجود"))</f>
        <v/>
      </c>
    </row>
    <row r="1317">
      <c r="A1317" s="18" t="n"/>
      <c r="B1317" s="5" t="n"/>
      <c r="C1317" s="16" t="n"/>
      <c r="D1317" s="5" t="n"/>
      <c r="E1317" s="5" t="n"/>
      <c r="F1317" s="6">
        <f>IF(B1317&amp;""="","",IFERROR(INDEX('العقود'!$B$6:$B$205,MATCH(B1317,'العقود'!$A$6:$A$205,0)),"كود غير موجود"))</f>
        <v/>
      </c>
    </row>
    <row r="1318">
      <c r="A1318" s="18" t="n"/>
      <c r="B1318" s="5" t="n"/>
      <c r="C1318" s="16" t="n"/>
      <c r="D1318" s="5" t="n"/>
      <c r="E1318" s="5" t="n"/>
      <c r="F1318" s="6">
        <f>IF(B1318&amp;""="","",IFERROR(INDEX('العقود'!$B$6:$B$205,MATCH(B1318,'العقود'!$A$6:$A$205,0)),"كود غير موجود"))</f>
        <v/>
      </c>
    </row>
    <row r="1319">
      <c r="A1319" s="18" t="n"/>
      <c r="B1319" s="5" t="n"/>
      <c r="C1319" s="16" t="n"/>
      <c r="D1319" s="5" t="n"/>
      <c r="E1319" s="5" t="n"/>
      <c r="F1319" s="6">
        <f>IF(B1319&amp;""="","",IFERROR(INDEX('العقود'!$B$6:$B$205,MATCH(B1319,'العقود'!$A$6:$A$205,0)),"كود غير موجود"))</f>
        <v/>
      </c>
    </row>
    <row r="1320">
      <c r="A1320" s="18" t="n"/>
      <c r="B1320" s="5" t="n"/>
      <c r="C1320" s="16" t="n"/>
      <c r="D1320" s="5" t="n"/>
      <c r="E1320" s="5" t="n"/>
      <c r="F1320" s="6">
        <f>IF(B1320&amp;""="","",IFERROR(INDEX('العقود'!$B$6:$B$205,MATCH(B1320,'العقود'!$A$6:$A$205,0)),"كود غير موجود"))</f>
        <v/>
      </c>
    </row>
    <row r="1321">
      <c r="A1321" s="18" t="n"/>
      <c r="B1321" s="5" t="n"/>
      <c r="C1321" s="16" t="n"/>
      <c r="D1321" s="5" t="n"/>
      <c r="E1321" s="5" t="n"/>
      <c r="F1321" s="6">
        <f>IF(B1321&amp;""="","",IFERROR(INDEX('العقود'!$B$6:$B$205,MATCH(B1321,'العقود'!$A$6:$A$205,0)),"كود غير موجود"))</f>
        <v/>
      </c>
    </row>
    <row r="1322">
      <c r="A1322" s="18" t="n"/>
      <c r="B1322" s="5" t="n"/>
      <c r="C1322" s="16" t="n"/>
      <c r="D1322" s="5" t="n"/>
      <c r="E1322" s="5" t="n"/>
      <c r="F1322" s="6">
        <f>IF(B1322&amp;""="","",IFERROR(INDEX('العقود'!$B$6:$B$205,MATCH(B1322,'العقود'!$A$6:$A$205,0)),"كود غير موجود"))</f>
        <v/>
      </c>
    </row>
    <row r="1323">
      <c r="A1323" s="18" t="n"/>
      <c r="B1323" s="5" t="n"/>
      <c r="C1323" s="16" t="n"/>
      <c r="D1323" s="5" t="n"/>
      <c r="E1323" s="5" t="n"/>
      <c r="F1323" s="6">
        <f>IF(B1323&amp;""="","",IFERROR(INDEX('العقود'!$B$6:$B$205,MATCH(B1323,'العقود'!$A$6:$A$205,0)),"كود غير موجود"))</f>
        <v/>
      </c>
    </row>
    <row r="1324">
      <c r="A1324" s="18" t="n"/>
      <c r="B1324" s="5" t="n"/>
      <c r="C1324" s="16" t="n"/>
      <c r="D1324" s="5" t="n"/>
      <c r="E1324" s="5" t="n"/>
      <c r="F1324" s="6">
        <f>IF(B1324&amp;""="","",IFERROR(INDEX('العقود'!$B$6:$B$205,MATCH(B1324,'العقود'!$A$6:$A$205,0)),"كود غير موجود"))</f>
        <v/>
      </c>
    </row>
    <row r="1325">
      <c r="A1325" s="18" t="n"/>
      <c r="B1325" s="5" t="n"/>
      <c r="C1325" s="16" t="n"/>
      <c r="D1325" s="5" t="n"/>
      <c r="E1325" s="5" t="n"/>
      <c r="F1325" s="6">
        <f>IF(B1325&amp;""="","",IFERROR(INDEX('العقود'!$B$6:$B$205,MATCH(B1325,'العقود'!$A$6:$A$205,0)),"كود غير موجود"))</f>
        <v/>
      </c>
    </row>
    <row r="1326">
      <c r="A1326" s="18" t="n"/>
      <c r="B1326" s="5" t="n"/>
      <c r="C1326" s="16" t="n"/>
      <c r="D1326" s="5" t="n"/>
      <c r="E1326" s="5" t="n"/>
      <c r="F1326" s="6">
        <f>IF(B1326&amp;""="","",IFERROR(INDEX('العقود'!$B$6:$B$205,MATCH(B1326,'العقود'!$A$6:$A$205,0)),"كود غير موجود"))</f>
        <v/>
      </c>
    </row>
    <row r="1327">
      <c r="A1327" s="18" t="n"/>
      <c r="B1327" s="5" t="n"/>
      <c r="C1327" s="16" t="n"/>
      <c r="D1327" s="5" t="n"/>
      <c r="E1327" s="5" t="n"/>
      <c r="F1327" s="6">
        <f>IF(B1327&amp;""="","",IFERROR(INDEX('العقود'!$B$6:$B$205,MATCH(B1327,'العقود'!$A$6:$A$205,0)),"كود غير موجود"))</f>
        <v/>
      </c>
    </row>
    <row r="1328">
      <c r="A1328" s="18" t="n"/>
      <c r="B1328" s="5" t="n"/>
      <c r="C1328" s="16" t="n"/>
      <c r="D1328" s="5" t="n"/>
      <c r="E1328" s="5" t="n"/>
      <c r="F1328" s="6">
        <f>IF(B1328&amp;""="","",IFERROR(INDEX('العقود'!$B$6:$B$205,MATCH(B1328,'العقود'!$A$6:$A$205,0)),"كود غير موجود"))</f>
        <v/>
      </c>
    </row>
    <row r="1329">
      <c r="A1329" s="18" t="n"/>
      <c r="B1329" s="5" t="n"/>
      <c r="C1329" s="16" t="n"/>
      <c r="D1329" s="5" t="n"/>
      <c r="E1329" s="5" t="n"/>
      <c r="F1329" s="6">
        <f>IF(B1329&amp;""="","",IFERROR(INDEX('العقود'!$B$6:$B$205,MATCH(B1329,'العقود'!$A$6:$A$205,0)),"كود غير موجود"))</f>
        <v/>
      </c>
    </row>
    <row r="1330">
      <c r="A1330" s="18" t="n"/>
      <c r="B1330" s="5" t="n"/>
      <c r="C1330" s="16" t="n"/>
      <c r="D1330" s="5" t="n"/>
      <c r="E1330" s="5" t="n"/>
      <c r="F1330" s="6">
        <f>IF(B1330&amp;""="","",IFERROR(INDEX('العقود'!$B$6:$B$205,MATCH(B1330,'العقود'!$A$6:$A$205,0)),"كود غير موجود"))</f>
        <v/>
      </c>
    </row>
    <row r="1331">
      <c r="A1331" s="18" t="n"/>
      <c r="B1331" s="5" t="n"/>
      <c r="C1331" s="16" t="n"/>
      <c r="D1331" s="5" t="n"/>
      <c r="E1331" s="5" t="n"/>
      <c r="F1331" s="6">
        <f>IF(B1331&amp;""="","",IFERROR(INDEX('العقود'!$B$6:$B$205,MATCH(B1331,'العقود'!$A$6:$A$205,0)),"كود غير موجود"))</f>
        <v/>
      </c>
    </row>
    <row r="1332">
      <c r="A1332" s="18" t="n"/>
      <c r="B1332" s="5" t="n"/>
      <c r="C1332" s="16" t="n"/>
      <c r="D1332" s="5" t="n"/>
      <c r="E1332" s="5" t="n"/>
      <c r="F1332" s="6">
        <f>IF(B1332&amp;""="","",IFERROR(INDEX('العقود'!$B$6:$B$205,MATCH(B1332,'العقود'!$A$6:$A$205,0)),"كود غير موجود"))</f>
        <v/>
      </c>
    </row>
    <row r="1333">
      <c r="A1333" s="18" t="n"/>
      <c r="B1333" s="5" t="n"/>
      <c r="C1333" s="16" t="n"/>
      <c r="D1333" s="5" t="n"/>
      <c r="E1333" s="5" t="n"/>
      <c r="F1333" s="6">
        <f>IF(B1333&amp;""="","",IFERROR(INDEX('العقود'!$B$6:$B$205,MATCH(B1333,'العقود'!$A$6:$A$205,0)),"كود غير موجود"))</f>
        <v/>
      </c>
    </row>
    <row r="1334">
      <c r="A1334" s="18" t="n"/>
      <c r="B1334" s="5" t="n"/>
      <c r="C1334" s="16" t="n"/>
      <c r="D1334" s="5" t="n"/>
      <c r="E1334" s="5" t="n"/>
      <c r="F1334" s="6">
        <f>IF(B1334&amp;""="","",IFERROR(INDEX('العقود'!$B$6:$B$205,MATCH(B1334,'العقود'!$A$6:$A$205,0)),"كود غير موجود"))</f>
        <v/>
      </c>
    </row>
    <row r="1335">
      <c r="A1335" s="18" t="n"/>
      <c r="B1335" s="5" t="n"/>
      <c r="C1335" s="16" t="n"/>
      <c r="D1335" s="5" t="n"/>
      <c r="E1335" s="5" t="n"/>
      <c r="F1335" s="6">
        <f>IF(B1335&amp;""="","",IFERROR(INDEX('العقود'!$B$6:$B$205,MATCH(B1335,'العقود'!$A$6:$A$205,0)),"كود غير موجود"))</f>
        <v/>
      </c>
    </row>
    <row r="1336">
      <c r="A1336" s="18" t="n"/>
      <c r="B1336" s="5" t="n"/>
      <c r="C1336" s="16" t="n"/>
      <c r="D1336" s="5" t="n"/>
      <c r="E1336" s="5" t="n"/>
      <c r="F1336" s="6">
        <f>IF(B1336&amp;""="","",IFERROR(INDEX('العقود'!$B$6:$B$205,MATCH(B1336,'العقود'!$A$6:$A$205,0)),"كود غير موجود"))</f>
        <v/>
      </c>
    </row>
    <row r="1337">
      <c r="A1337" s="18" t="n"/>
      <c r="B1337" s="5" t="n"/>
      <c r="C1337" s="16" t="n"/>
      <c r="D1337" s="5" t="n"/>
      <c r="E1337" s="5" t="n"/>
      <c r="F1337" s="6">
        <f>IF(B1337&amp;""="","",IFERROR(INDEX('العقود'!$B$6:$B$205,MATCH(B1337,'العقود'!$A$6:$A$205,0)),"كود غير موجود"))</f>
        <v/>
      </c>
    </row>
    <row r="1338">
      <c r="A1338" s="18" t="n"/>
      <c r="B1338" s="5" t="n"/>
      <c r="C1338" s="16" t="n"/>
      <c r="D1338" s="5" t="n"/>
      <c r="E1338" s="5" t="n"/>
      <c r="F1338" s="6">
        <f>IF(B1338&amp;""="","",IFERROR(INDEX('العقود'!$B$6:$B$205,MATCH(B1338,'العقود'!$A$6:$A$205,0)),"كود غير موجود"))</f>
        <v/>
      </c>
    </row>
    <row r="1339">
      <c r="A1339" s="18" t="n"/>
      <c r="B1339" s="5" t="n"/>
      <c r="C1339" s="16" t="n"/>
      <c r="D1339" s="5" t="n"/>
      <c r="E1339" s="5" t="n"/>
      <c r="F1339" s="6">
        <f>IF(B1339&amp;""="","",IFERROR(INDEX('العقود'!$B$6:$B$205,MATCH(B1339,'العقود'!$A$6:$A$205,0)),"كود غير موجود"))</f>
        <v/>
      </c>
    </row>
    <row r="1340">
      <c r="A1340" s="18" t="n"/>
      <c r="B1340" s="5" t="n"/>
      <c r="C1340" s="16" t="n"/>
      <c r="D1340" s="5" t="n"/>
      <c r="E1340" s="5" t="n"/>
      <c r="F1340" s="6">
        <f>IF(B1340&amp;""="","",IFERROR(INDEX('العقود'!$B$6:$B$205,MATCH(B1340,'العقود'!$A$6:$A$205,0)),"كود غير موجود"))</f>
        <v/>
      </c>
    </row>
    <row r="1341">
      <c r="A1341" s="18" t="n"/>
      <c r="B1341" s="5" t="n"/>
      <c r="C1341" s="16" t="n"/>
      <c r="D1341" s="5" t="n"/>
      <c r="E1341" s="5" t="n"/>
      <c r="F1341" s="6">
        <f>IF(B1341&amp;""="","",IFERROR(INDEX('العقود'!$B$6:$B$205,MATCH(B1341,'العقود'!$A$6:$A$205,0)),"كود غير موجود"))</f>
        <v/>
      </c>
    </row>
    <row r="1342">
      <c r="A1342" s="18" t="n"/>
      <c r="B1342" s="5" t="n"/>
      <c r="C1342" s="16" t="n"/>
      <c r="D1342" s="5" t="n"/>
      <c r="E1342" s="5" t="n"/>
      <c r="F1342" s="6">
        <f>IF(B1342&amp;""="","",IFERROR(INDEX('العقود'!$B$6:$B$205,MATCH(B1342,'العقود'!$A$6:$A$205,0)),"كود غير موجود"))</f>
        <v/>
      </c>
    </row>
    <row r="1343">
      <c r="A1343" s="18" t="n"/>
      <c r="B1343" s="5" t="n"/>
      <c r="C1343" s="16" t="n"/>
      <c r="D1343" s="5" t="n"/>
      <c r="E1343" s="5" t="n"/>
      <c r="F1343" s="6">
        <f>IF(B1343&amp;""="","",IFERROR(INDEX('العقود'!$B$6:$B$205,MATCH(B1343,'العقود'!$A$6:$A$205,0)),"كود غير موجود"))</f>
        <v/>
      </c>
    </row>
    <row r="1344">
      <c r="A1344" s="18" t="n"/>
      <c r="B1344" s="5" t="n"/>
      <c r="C1344" s="16" t="n"/>
      <c r="D1344" s="5" t="n"/>
      <c r="E1344" s="5" t="n"/>
      <c r="F1344" s="6">
        <f>IF(B1344&amp;""="","",IFERROR(INDEX('العقود'!$B$6:$B$205,MATCH(B1344,'العقود'!$A$6:$A$205,0)),"كود غير موجود"))</f>
        <v/>
      </c>
    </row>
    <row r="1345">
      <c r="A1345" s="18" t="n"/>
      <c r="B1345" s="5" t="n"/>
      <c r="C1345" s="16" t="n"/>
      <c r="D1345" s="5" t="n"/>
      <c r="E1345" s="5" t="n"/>
      <c r="F1345" s="6">
        <f>IF(B1345&amp;""="","",IFERROR(INDEX('العقود'!$B$6:$B$205,MATCH(B1345,'العقود'!$A$6:$A$205,0)),"كود غير موجود"))</f>
        <v/>
      </c>
    </row>
    <row r="1346">
      <c r="A1346" s="18" t="n"/>
      <c r="B1346" s="5" t="n"/>
      <c r="C1346" s="16" t="n"/>
      <c r="D1346" s="5" t="n"/>
      <c r="E1346" s="5" t="n"/>
      <c r="F1346" s="6">
        <f>IF(B1346&amp;""="","",IFERROR(INDEX('العقود'!$B$6:$B$205,MATCH(B1346,'العقود'!$A$6:$A$205,0)),"كود غير موجود"))</f>
        <v/>
      </c>
    </row>
    <row r="1347">
      <c r="A1347" s="18" t="n"/>
      <c r="B1347" s="5" t="n"/>
      <c r="C1347" s="16" t="n"/>
      <c r="D1347" s="5" t="n"/>
      <c r="E1347" s="5" t="n"/>
      <c r="F1347" s="6">
        <f>IF(B1347&amp;""="","",IFERROR(INDEX('العقود'!$B$6:$B$205,MATCH(B1347,'العقود'!$A$6:$A$205,0)),"كود غير موجود"))</f>
        <v/>
      </c>
    </row>
    <row r="1348">
      <c r="A1348" s="18" t="n"/>
      <c r="B1348" s="5" t="n"/>
      <c r="C1348" s="16" t="n"/>
      <c r="D1348" s="5" t="n"/>
      <c r="E1348" s="5" t="n"/>
      <c r="F1348" s="6">
        <f>IF(B1348&amp;""="","",IFERROR(INDEX('العقود'!$B$6:$B$205,MATCH(B1348,'العقود'!$A$6:$A$205,0)),"كود غير موجود"))</f>
        <v/>
      </c>
    </row>
    <row r="1349">
      <c r="A1349" s="18" t="n"/>
      <c r="B1349" s="5" t="n"/>
      <c r="C1349" s="16" t="n"/>
      <c r="D1349" s="5" t="n"/>
      <c r="E1349" s="5" t="n"/>
      <c r="F1349" s="6">
        <f>IF(B1349&amp;""="","",IFERROR(INDEX('العقود'!$B$6:$B$205,MATCH(B1349,'العقود'!$A$6:$A$205,0)),"كود غير موجود"))</f>
        <v/>
      </c>
    </row>
    <row r="1350">
      <c r="A1350" s="18" t="n"/>
      <c r="B1350" s="5" t="n"/>
      <c r="C1350" s="16" t="n"/>
      <c r="D1350" s="5" t="n"/>
      <c r="E1350" s="5" t="n"/>
      <c r="F1350" s="6">
        <f>IF(B1350&amp;""="","",IFERROR(INDEX('العقود'!$B$6:$B$205,MATCH(B1350,'العقود'!$A$6:$A$205,0)),"كود غير موجود"))</f>
        <v/>
      </c>
    </row>
    <row r="1351">
      <c r="A1351" s="18" t="n"/>
      <c r="B1351" s="5" t="n"/>
      <c r="C1351" s="16" t="n"/>
      <c r="D1351" s="5" t="n"/>
      <c r="E1351" s="5" t="n"/>
      <c r="F1351" s="6">
        <f>IF(B1351&amp;""="","",IFERROR(INDEX('العقود'!$B$6:$B$205,MATCH(B1351,'العقود'!$A$6:$A$205,0)),"كود غير موجود"))</f>
        <v/>
      </c>
    </row>
    <row r="1352">
      <c r="A1352" s="18" t="n"/>
      <c r="B1352" s="5" t="n"/>
      <c r="C1352" s="16" t="n"/>
      <c r="D1352" s="5" t="n"/>
      <c r="E1352" s="5" t="n"/>
      <c r="F1352" s="6">
        <f>IF(B1352&amp;""="","",IFERROR(INDEX('العقود'!$B$6:$B$205,MATCH(B1352,'العقود'!$A$6:$A$205,0)),"كود غير موجود"))</f>
        <v/>
      </c>
    </row>
    <row r="1353">
      <c r="A1353" s="18" t="n"/>
      <c r="B1353" s="5" t="n"/>
      <c r="C1353" s="16" t="n"/>
      <c r="D1353" s="5" t="n"/>
      <c r="E1353" s="5" t="n"/>
      <c r="F1353" s="6">
        <f>IF(B1353&amp;""="","",IFERROR(INDEX('العقود'!$B$6:$B$205,MATCH(B1353,'العقود'!$A$6:$A$205,0)),"كود غير موجود"))</f>
        <v/>
      </c>
    </row>
    <row r="1354">
      <c r="A1354" s="18" t="n"/>
      <c r="B1354" s="5" t="n"/>
      <c r="C1354" s="16" t="n"/>
      <c r="D1354" s="5" t="n"/>
      <c r="E1354" s="5" t="n"/>
      <c r="F1354" s="6">
        <f>IF(B1354&amp;""="","",IFERROR(INDEX('العقود'!$B$6:$B$205,MATCH(B1354,'العقود'!$A$6:$A$205,0)),"كود غير موجود"))</f>
        <v/>
      </c>
    </row>
    <row r="1355">
      <c r="A1355" s="18" t="n"/>
      <c r="B1355" s="5" t="n"/>
      <c r="C1355" s="16" t="n"/>
      <c r="D1355" s="5" t="n"/>
      <c r="E1355" s="5" t="n"/>
      <c r="F1355" s="6">
        <f>IF(B1355&amp;""="","",IFERROR(INDEX('العقود'!$B$6:$B$205,MATCH(B1355,'العقود'!$A$6:$A$205,0)),"كود غير موجود"))</f>
        <v/>
      </c>
    </row>
    <row r="1356">
      <c r="A1356" s="18" t="n"/>
      <c r="B1356" s="5" t="n"/>
      <c r="C1356" s="16" t="n"/>
      <c r="D1356" s="5" t="n"/>
      <c r="E1356" s="5" t="n"/>
      <c r="F1356" s="6">
        <f>IF(B1356&amp;""="","",IFERROR(INDEX('العقود'!$B$6:$B$205,MATCH(B1356,'العقود'!$A$6:$A$205,0)),"كود غير موجود"))</f>
        <v/>
      </c>
    </row>
    <row r="1357">
      <c r="A1357" s="18" t="n"/>
      <c r="B1357" s="5" t="n"/>
      <c r="C1357" s="16" t="n"/>
      <c r="D1357" s="5" t="n"/>
      <c r="E1357" s="5" t="n"/>
      <c r="F1357" s="6">
        <f>IF(B1357&amp;""="","",IFERROR(INDEX('العقود'!$B$6:$B$205,MATCH(B1357,'العقود'!$A$6:$A$205,0)),"كود غير موجود"))</f>
        <v/>
      </c>
    </row>
    <row r="1358">
      <c r="A1358" s="18" t="n"/>
      <c r="B1358" s="5" t="n"/>
      <c r="C1358" s="16" t="n"/>
      <c r="D1358" s="5" t="n"/>
      <c r="E1358" s="5" t="n"/>
      <c r="F1358" s="6">
        <f>IF(B1358&amp;""="","",IFERROR(INDEX('العقود'!$B$6:$B$205,MATCH(B1358,'العقود'!$A$6:$A$205,0)),"كود غير موجود"))</f>
        <v/>
      </c>
    </row>
    <row r="1359">
      <c r="A1359" s="18" t="n"/>
      <c r="B1359" s="5" t="n"/>
      <c r="C1359" s="16" t="n"/>
      <c r="D1359" s="5" t="n"/>
      <c r="E1359" s="5" t="n"/>
      <c r="F1359" s="6">
        <f>IF(B1359&amp;""="","",IFERROR(INDEX('العقود'!$B$6:$B$205,MATCH(B1359,'العقود'!$A$6:$A$205,0)),"كود غير موجود"))</f>
        <v/>
      </c>
    </row>
    <row r="1360">
      <c r="A1360" s="18" t="n"/>
      <c r="B1360" s="5" t="n"/>
      <c r="C1360" s="16" t="n"/>
      <c r="D1360" s="5" t="n"/>
      <c r="E1360" s="5" t="n"/>
      <c r="F1360" s="6">
        <f>IF(B1360&amp;""="","",IFERROR(INDEX('العقود'!$B$6:$B$205,MATCH(B1360,'العقود'!$A$6:$A$205,0)),"كود غير موجود"))</f>
        <v/>
      </c>
    </row>
    <row r="1361">
      <c r="A1361" s="18" t="n"/>
      <c r="B1361" s="5" t="n"/>
      <c r="C1361" s="16" t="n"/>
      <c r="D1361" s="5" t="n"/>
      <c r="E1361" s="5" t="n"/>
      <c r="F1361" s="6">
        <f>IF(B1361&amp;""="","",IFERROR(INDEX('العقود'!$B$6:$B$205,MATCH(B1361,'العقود'!$A$6:$A$205,0)),"كود غير موجود"))</f>
        <v/>
      </c>
    </row>
    <row r="1362">
      <c r="A1362" s="18" t="n"/>
      <c r="B1362" s="5" t="n"/>
      <c r="C1362" s="16" t="n"/>
      <c r="D1362" s="5" t="n"/>
      <c r="E1362" s="5" t="n"/>
      <c r="F1362" s="6">
        <f>IF(B1362&amp;""="","",IFERROR(INDEX('العقود'!$B$6:$B$205,MATCH(B1362,'العقود'!$A$6:$A$205,0)),"كود غير موجود"))</f>
        <v/>
      </c>
    </row>
    <row r="1363">
      <c r="A1363" s="18" t="n"/>
      <c r="B1363" s="5" t="n"/>
      <c r="C1363" s="16" t="n"/>
      <c r="D1363" s="5" t="n"/>
      <c r="E1363" s="5" t="n"/>
      <c r="F1363" s="6">
        <f>IF(B1363&amp;""="","",IFERROR(INDEX('العقود'!$B$6:$B$205,MATCH(B1363,'العقود'!$A$6:$A$205,0)),"كود غير موجود"))</f>
        <v/>
      </c>
    </row>
    <row r="1364">
      <c r="A1364" s="18" t="n"/>
      <c r="B1364" s="5" t="n"/>
      <c r="C1364" s="16" t="n"/>
      <c r="D1364" s="5" t="n"/>
      <c r="E1364" s="5" t="n"/>
      <c r="F1364" s="6">
        <f>IF(B1364&amp;""="","",IFERROR(INDEX('العقود'!$B$6:$B$205,MATCH(B1364,'العقود'!$A$6:$A$205,0)),"كود غير موجود"))</f>
        <v/>
      </c>
    </row>
    <row r="1365">
      <c r="A1365" s="18" t="n"/>
      <c r="B1365" s="5" t="n"/>
      <c r="C1365" s="16" t="n"/>
      <c r="D1365" s="5" t="n"/>
      <c r="E1365" s="5" t="n"/>
      <c r="F1365" s="6">
        <f>IF(B1365&amp;""="","",IFERROR(INDEX('العقود'!$B$6:$B$205,MATCH(B1365,'العقود'!$A$6:$A$205,0)),"كود غير موجود"))</f>
        <v/>
      </c>
    </row>
    <row r="1366">
      <c r="A1366" s="18" t="n"/>
      <c r="B1366" s="5" t="n"/>
      <c r="C1366" s="16" t="n"/>
      <c r="D1366" s="5" t="n"/>
      <c r="E1366" s="5" t="n"/>
      <c r="F1366" s="6">
        <f>IF(B1366&amp;""="","",IFERROR(INDEX('العقود'!$B$6:$B$205,MATCH(B1366,'العقود'!$A$6:$A$205,0)),"كود غير موجود"))</f>
        <v/>
      </c>
    </row>
    <row r="1367">
      <c r="A1367" s="18" t="n"/>
      <c r="B1367" s="5" t="n"/>
      <c r="C1367" s="16" t="n"/>
      <c r="D1367" s="5" t="n"/>
      <c r="E1367" s="5" t="n"/>
      <c r="F1367" s="6">
        <f>IF(B1367&amp;""="","",IFERROR(INDEX('العقود'!$B$6:$B$205,MATCH(B1367,'العقود'!$A$6:$A$205,0)),"كود غير موجود"))</f>
        <v/>
      </c>
    </row>
    <row r="1368">
      <c r="A1368" s="18" t="n"/>
      <c r="B1368" s="5" t="n"/>
      <c r="C1368" s="16" t="n"/>
      <c r="D1368" s="5" t="n"/>
      <c r="E1368" s="5" t="n"/>
      <c r="F1368" s="6">
        <f>IF(B1368&amp;""="","",IFERROR(INDEX('العقود'!$B$6:$B$205,MATCH(B1368,'العقود'!$A$6:$A$205,0)),"كود غير موجود"))</f>
        <v/>
      </c>
    </row>
    <row r="1369">
      <c r="A1369" s="18" t="n"/>
      <c r="B1369" s="5" t="n"/>
      <c r="C1369" s="16" t="n"/>
      <c r="D1369" s="5" t="n"/>
      <c r="E1369" s="5" t="n"/>
      <c r="F1369" s="6">
        <f>IF(B1369&amp;""="","",IFERROR(INDEX('العقود'!$B$6:$B$205,MATCH(B1369,'العقود'!$A$6:$A$205,0)),"كود غير موجود"))</f>
        <v/>
      </c>
    </row>
    <row r="1370">
      <c r="A1370" s="18" t="n"/>
      <c r="B1370" s="5" t="n"/>
      <c r="C1370" s="16" t="n"/>
      <c r="D1370" s="5" t="n"/>
      <c r="E1370" s="5" t="n"/>
      <c r="F1370" s="6">
        <f>IF(B1370&amp;""="","",IFERROR(INDEX('العقود'!$B$6:$B$205,MATCH(B1370,'العقود'!$A$6:$A$205,0)),"كود غير موجود"))</f>
        <v/>
      </c>
    </row>
    <row r="1371">
      <c r="A1371" s="18" t="n"/>
      <c r="B1371" s="5" t="n"/>
      <c r="C1371" s="16" t="n"/>
      <c r="D1371" s="5" t="n"/>
      <c r="E1371" s="5" t="n"/>
      <c r="F1371" s="6">
        <f>IF(B1371&amp;""="","",IFERROR(INDEX('العقود'!$B$6:$B$205,MATCH(B1371,'العقود'!$A$6:$A$205,0)),"كود غير موجود"))</f>
        <v/>
      </c>
    </row>
    <row r="1372">
      <c r="A1372" s="18" t="n"/>
      <c r="B1372" s="5" t="n"/>
      <c r="C1372" s="16" t="n"/>
      <c r="D1372" s="5" t="n"/>
      <c r="E1372" s="5" t="n"/>
      <c r="F1372" s="6">
        <f>IF(B1372&amp;""="","",IFERROR(INDEX('العقود'!$B$6:$B$205,MATCH(B1372,'العقود'!$A$6:$A$205,0)),"كود غير موجود"))</f>
        <v/>
      </c>
    </row>
    <row r="1373">
      <c r="A1373" s="18" t="n"/>
      <c r="B1373" s="5" t="n"/>
      <c r="C1373" s="16" t="n"/>
      <c r="D1373" s="5" t="n"/>
      <c r="E1373" s="5" t="n"/>
      <c r="F1373" s="6">
        <f>IF(B1373&amp;""="","",IFERROR(INDEX('العقود'!$B$6:$B$205,MATCH(B1373,'العقود'!$A$6:$A$205,0)),"كود غير موجود"))</f>
        <v/>
      </c>
    </row>
    <row r="1374">
      <c r="A1374" s="18" t="n"/>
      <c r="B1374" s="5" t="n"/>
      <c r="C1374" s="16" t="n"/>
      <c r="D1374" s="5" t="n"/>
      <c r="E1374" s="5" t="n"/>
      <c r="F1374" s="6">
        <f>IF(B1374&amp;""="","",IFERROR(INDEX('العقود'!$B$6:$B$205,MATCH(B1374,'العقود'!$A$6:$A$205,0)),"كود غير موجود"))</f>
        <v/>
      </c>
    </row>
    <row r="1375">
      <c r="A1375" s="18" t="n"/>
      <c r="B1375" s="5" t="n"/>
      <c r="C1375" s="16" t="n"/>
      <c r="D1375" s="5" t="n"/>
      <c r="E1375" s="5" t="n"/>
      <c r="F1375" s="6">
        <f>IF(B1375&amp;""="","",IFERROR(INDEX('العقود'!$B$6:$B$205,MATCH(B1375,'العقود'!$A$6:$A$205,0)),"كود غير موجود"))</f>
        <v/>
      </c>
    </row>
    <row r="1376">
      <c r="A1376" s="18" t="n"/>
      <c r="B1376" s="5" t="n"/>
      <c r="C1376" s="16" t="n"/>
      <c r="D1376" s="5" t="n"/>
      <c r="E1376" s="5" t="n"/>
      <c r="F1376" s="6">
        <f>IF(B1376&amp;""="","",IFERROR(INDEX('العقود'!$B$6:$B$205,MATCH(B1376,'العقود'!$A$6:$A$205,0)),"كود غير موجود"))</f>
        <v/>
      </c>
    </row>
    <row r="1377">
      <c r="A1377" s="18" t="n"/>
      <c r="B1377" s="5" t="n"/>
      <c r="C1377" s="16" t="n"/>
      <c r="D1377" s="5" t="n"/>
      <c r="E1377" s="5" t="n"/>
      <c r="F1377" s="6">
        <f>IF(B1377&amp;""="","",IFERROR(INDEX('العقود'!$B$6:$B$205,MATCH(B1377,'العقود'!$A$6:$A$205,0)),"كود غير موجود"))</f>
        <v/>
      </c>
    </row>
    <row r="1378">
      <c r="A1378" s="18" t="n"/>
      <c r="B1378" s="5" t="n"/>
      <c r="C1378" s="16" t="n"/>
      <c r="D1378" s="5" t="n"/>
      <c r="E1378" s="5" t="n"/>
      <c r="F1378" s="6">
        <f>IF(B1378&amp;""="","",IFERROR(INDEX('العقود'!$B$6:$B$205,MATCH(B1378,'العقود'!$A$6:$A$205,0)),"كود غير موجود"))</f>
        <v/>
      </c>
    </row>
    <row r="1379">
      <c r="A1379" s="18" t="n"/>
      <c r="B1379" s="5" t="n"/>
      <c r="C1379" s="16" t="n"/>
      <c r="D1379" s="5" t="n"/>
      <c r="E1379" s="5" t="n"/>
      <c r="F1379" s="6">
        <f>IF(B1379&amp;""="","",IFERROR(INDEX('العقود'!$B$6:$B$205,MATCH(B1379,'العقود'!$A$6:$A$205,0)),"كود غير موجود"))</f>
        <v/>
      </c>
    </row>
    <row r="1380">
      <c r="A1380" s="18" t="n"/>
      <c r="B1380" s="5" t="n"/>
      <c r="C1380" s="16" t="n"/>
      <c r="D1380" s="5" t="n"/>
      <c r="E1380" s="5" t="n"/>
      <c r="F1380" s="6">
        <f>IF(B1380&amp;""="","",IFERROR(INDEX('العقود'!$B$6:$B$205,MATCH(B1380,'العقود'!$A$6:$A$205,0)),"كود غير موجود"))</f>
        <v/>
      </c>
    </row>
    <row r="1381">
      <c r="A1381" s="18" t="n"/>
      <c r="B1381" s="5" t="n"/>
      <c r="C1381" s="16" t="n"/>
      <c r="D1381" s="5" t="n"/>
      <c r="E1381" s="5" t="n"/>
      <c r="F1381" s="6">
        <f>IF(B1381&amp;""="","",IFERROR(INDEX('العقود'!$B$6:$B$205,MATCH(B1381,'العقود'!$A$6:$A$205,0)),"كود غير موجود"))</f>
        <v/>
      </c>
    </row>
    <row r="1382">
      <c r="A1382" s="18" t="n"/>
      <c r="B1382" s="5" t="n"/>
      <c r="C1382" s="16" t="n"/>
      <c r="D1382" s="5" t="n"/>
      <c r="E1382" s="5" t="n"/>
      <c r="F1382" s="6">
        <f>IF(B1382&amp;""="","",IFERROR(INDEX('العقود'!$B$6:$B$205,MATCH(B1382,'العقود'!$A$6:$A$205,0)),"كود غير موجود"))</f>
        <v/>
      </c>
    </row>
    <row r="1383">
      <c r="A1383" s="18" t="n"/>
      <c r="B1383" s="5" t="n"/>
      <c r="C1383" s="16" t="n"/>
      <c r="D1383" s="5" t="n"/>
      <c r="E1383" s="5" t="n"/>
      <c r="F1383" s="6">
        <f>IF(B1383&amp;""="","",IFERROR(INDEX('العقود'!$B$6:$B$205,MATCH(B1383,'العقود'!$A$6:$A$205,0)),"كود غير موجود"))</f>
        <v/>
      </c>
    </row>
    <row r="1384">
      <c r="A1384" s="18" t="n"/>
      <c r="B1384" s="5" t="n"/>
      <c r="C1384" s="16" t="n"/>
      <c r="D1384" s="5" t="n"/>
      <c r="E1384" s="5" t="n"/>
      <c r="F1384" s="6">
        <f>IF(B1384&amp;""="","",IFERROR(INDEX('العقود'!$B$6:$B$205,MATCH(B1384,'العقود'!$A$6:$A$205,0)),"كود غير موجود"))</f>
        <v/>
      </c>
    </row>
    <row r="1385">
      <c r="A1385" s="18" t="n"/>
      <c r="B1385" s="5" t="n"/>
      <c r="C1385" s="16" t="n"/>
      <c r="D1385" s="5" t="n"/>
      <c r="E1385" s="5" t="n"/>
      <c r="F1385" s="6">
        <f>IF(B1385&amp;""="","",IFERROR(INDEX('العقود'!$B$6:$B$205,MATCH(B1385,'العقود'!$A$6:$A$205,0)),"كود غير موجود"))</f>
        <v/>
      </c>
    </row>
    <row r="1386">
      <c r="A1386" s="18" t="n"/>
      <c r="B1386" s="5" t="n"/>
      <c r="C1386" s="16" t="n"/>
      <c r="D1386" s="5" t="n"/>
      <c r="E1386" s="5" t="n"/>
      <c r="F1386" s="6">
        <f>IF(B1386&amp;""="","",IFERROR(INDEX('العقود'!$B$6:$B$205,MATCH(B1386,'العقود'!$A$6:$A$205,0)),"كود غير موجود"))</f>
        <v/>
      </c>
    </row>
    <row r="1387">
      <c r="A1387" s="18" t="n"/>
      <c r="B1387" s="5" t="n"/>
      <c r="C1387" s="16" t="n"/>
      <c r="D1387" s="5" t="n"/>
      <c r="E1387" s="5" t="n"/>
      <c r="F1387" s="6">
        <f>IF(B1387&amp;""="","",IFERROR(INDEX('العقود'!$B$6:$B$205,MATCH(B1387,'العقود'!$A$6:$A$205,0)),"كود غير موجود"))</f>
        <v/>
      </c>
    </row>
    <row r="1388">
      <c r="A1388" s="18" t="n"/>
      <c r="B1388" s="5" t="n"/>
      <c r="C1388" s="16" t="n"/>
      <c r="D1388" s="5" t="n"/>
      <c r="E1388" s="5" t="n"/>
      <c r="F1388" s="6">
        <f>IF(B1388&amp;""="","",IFERROR(INDEX('العقود'!$B$6:$B$205,MATCH(B1388,'العقود'!$A$6:$A$205,0)),"كود غير موجود"))</f>
        <v/>
      </c>
    </row>
    <row r="1389">
      <c r="A1389" s="18" t="n"/>
      <c r="B1389" s="5" t="n"/>
      <c r="C1389" s="16" t="n"/>
      <c r="D1389" s="5" t="n"/>
      <c r="E1389" s="5" t="n"/>
      <c r="F1389" s="6">
        <f>IF(B1389&amp;""="","",IFERROR(INDEX('العقود'!$B$6:$B$205,MATCH(B1389,'العقود'!$A$6:$A$205,0)),"كود غير موجود"))</f>
        <v/>
      </c>
    </row>
    <row r="1390">
      <c r="A1390" s="18" t="n"/>
      <c r="B1390" s="5" t="n"/>
      <c r="C1390" s="16" t="n"/>
      <c r="D1390" s="5" t="n"/>
      <c r="E1390" s="5" t="n"/>
      <c r="F1390" s="6">
        <f>IF(B1390&amp;""="","",IFERROR(INDEX('العقود'!$B$6:$B$205,MATCH(B1390,'العقود'!$A$6:$A$205,0)),"كود غير موجود"))</f>
        <v/>
      </c>
    </row>
    <row r="1391">
      <c r="A1391" s="18" t="n"/>
      <c r="B1391" s="5" t="n"/>
      <c r="C1391" s="16" t="n"/>
      <c r="D1391" s="5" t="n"/>
      <c r="E1391" s="5" t="n"/>
      <c r="F1391" s="6">
        <f>IF(B1391&amp;""="","",IFERROR(INDEX('العقود'!$B$6:$B$205,MATCH(B1391,'العقود'!$A$6:$A$205,0)),"كود غير موجود"))</f>
        <v/>
      </c>
    </row>
    <row r="1392">
      <c r="A1392" s="18" t="n"/>
      <c r="B1392" s="5" t="n"/>
      <c r="C1392" s="16" t="n"/>
      <c r="D1392" s="5" t="n"/>
      <c r="E1392" s="5" t="n"/>
      <c r="F1392" s="6">
        <f>IF(B1392&amp;""="","",IFERROR(INDEX('العقود'!$B$6:$B$205,MATCH(B1392,'العقود'!$A$6:$A$205,0)),"كود غير موجود"))</f>
        <v/>
      </c>
    </row>
    <row r="1393">
      <c r="A1393" s="18" t="n"/>
      <c r="B1393" s="5" t="n"/>
      <c r="C1393" s="16" t="n"/>
      <c r="D1393" s="5" t="n"/>
      <c r="E1393" s="5" t="n"/>
      <c r="F1393" s="6">
        <f>IF(B1393&amp;""="","",IFERROR(INDEX('العقود'!$B$6:$B$205,MATCH(B1393,'العقود'!$A$6:$A$205,0)),"كود غير موجود"))</f>
        <v/>
      </c>
    </row>
    <row r="1394">
      <c r="A1394" s="18" t="n"/>
      <c r="B1394" s="5" t="n"/>
      <c r="C1394" s="16" t="n"/>
      <c r="D1394" s="5" t="n"/>
      <c r="E1394" s="5" t="n"/>
      <c r="F1394" s="6">
        <f>IF(B1394&amp;""="","",IFERROR(INDEX('العقود'!$B$6:$B$205,MATCH(B1394,'العقود'!$A$6:$A$205,0)),"كود غير موجود"))</f>
        <v/>
      </c>
    </row>
    <row r="1395">
      <c r="A1395" s="18" t="n"/>
      <c r="B1395" s="5" t="n"/>
      <c r="C1395" s="16" t="n"/>
      <c r="D1395" s="5" t="n"/>
      <c r="E1395" s="5" t="n"/>
      <c r="F1395" s="6">
        <f>IF(B1395&amp;""="","",IFERROR(INDEX('العقود'!$B$6:$B$205,MATCH(B1395,'العقود'!$A$6:$A$205,0)),"كود غير موجود"))</f>
        <v/>
      </c>
    </row>
    <row r="1396">
      <c r="A1396" s="18" t="n"/>
      <c r="B1396" s="5" t="n"/>
      <c r="C1396" s="16" t="n"/>
      <c r="D1396" s="5" t="n"/>
      <c r="E1396" s="5" t="n"/>
      <c r="F1396" s="6">
        <f>IF(B1396&amp;""="","",IFERROR(INDEX('العقود'!$B$6:$B$205,MATCH(B1396,'العقود'!$A$6:$A$205,0)),"كود غير موجود"))</f>
        <v/>
      </c>
    </row>
    <row r="1397">
      <c r="A1397" s="18" t="n"/>
      <c r="B1397" s="5" t="n"/>
      <c r="C1397" s="16" t="n"/>
      <c r="D1397" s="5" t="n"/>
      <c r="E1397" s="5" t="n"/>
      <c r="F1397" s="6">
        <f>IF(B1397&amp;""="","",IFERROR(INDEX('العقود'!$B$6:$B$205,MATCH(B1397,'العقود'!$A$6:$A$205,0)),"كود غير موجود"))</f>
        <v/>
      </c>
    </row>
    <row r="1398">
      <c r="A1398" s="18" t="n"/>
      <c r="B1398" s="5" t="n"/>
      <c r="C1398" s="16" t="n"/>
      <c r="D1398" s="5" t="n"/>
      <c r="E1398" s="5" t="n"/>
      <c r="F1398" s="6">
        <f>IF(B1398&amp;""="","",IFERROR(INDEX('العقود'!$B$6:$B$205,MATCH(B1398,'العقود'!$A$6:$A$205,0)),"كود غير موجود"))</f>
        <v/>
      </c>
    </row>
    <row r="1399">
      <c r="A1399" s="18" t="n"/>
      <c r="B1399" s="5" t="n"/>
      <c r="C1399" s="16" t="n"/>
      <c r="D1399" s="5" t="n"/>
      <c r="E1399" s="5" t="n"/>
      <c r="F1399" s="6">
        <f>IF(B1399&amp;""="","",IFERROR(INDEX('العقود'!$B$6:$B$205,MATCH(B1399,'العقود'!$A$6:$A$205,0)),"كود غير موجود"))</f>
        <v/>
      </c>
    </row>
    <row r="1400">
      <c r="A1400" s="18" t="n"/>
      <c r="B1400" s="5" t="n"/>
      <c r="C1400" s="16" t="n"/>
      <c r="D1400" s="5" t="n"/>
      <c r="E1400" s="5" t="n"/>
      <c r="F1400" s="6">
        <f>IF(B1400&amp;""="","",IFERROR(INDEX('العقود'!$B$6:$B$205,MATCH(B1400,'العقود'!$A$6:$A$205,0)),"كود غير موجود"))</f>
        <v/>
      </c>
    </row>
    <row r="1401">
      <c r="A1401" s="18" t="n"/>
      <c r="B1401" s="5" t="n"/>
      <c r="C1401" s="16" t="n"/>
      <c r="D1401" s="5" t="n"/>
      <c r="E1401" s="5" t="n"/>
      <c r="F1401" s="6">
        <f>IF(B1401&amp;""="","",IFERROR(INDEX('العقود'!$B$6:$B$205,MATCH(B1401,'العقود'!$A$6:$A$205,0)),"كود غير موجود"))</f>
        <v/>
      </c>
    </row>
    <row r="1402">
      <c r="A1402" s="18" t="n"/>
      <c r="B1402" s="5" t="n"/>
      <c r="C1402" s="16" t="n"/>
      <c r="D1402" s="5" t="n"/>
      <c r="E1402" s="5" t="n"/>
      <c r="F1402" s="6">
        <f>IF(B1402&amp;""="","",IFERROR(INDEX('العقود'!$B$6:$B$205,MATCH(B1402,'العقود'!$A$6:$A$205,0)),"كود غير موجود"))</f>
        <v/>
      </c>
    </row>
    <row r="1403">
      <c r="A1403" s="18" t="n"/>
      <c r="B1403" s="5" t="n"/>
      <c r="C1403" s="16" t="n"/>
      <c r="D1403" s="5" t="n"/>
      <c r="E1403" s="5" t="n"/>
      <c r="F1403" s="6">
        <f>IF(B1403&amp;""="","",IFERROR(INDEX('العقود'!$B$6:$B$205,MATCH(B1403,'العقود'!$A$6:$A$205,0)),"كود غير موجود"))</f>
        <v/>
      </c>
    </row>
    <row r="1404">
      <c r="A1404" s="18" t="n"/>
      <c r="B1404" s="5" t="n"/>
      <c r="C1404" s="16" t="n"/>
      <c r="D1404" s="5" t="n"/>
      <c r="E1404" s="5" t="n"/>
      <c r="F1404" s="6">
        <f>IF(B1404&amp;""="","",IFERROR(INDEX('العقود'!$B$6:$B$205,MATCH(B1404,'العقود'!$A$6:$A$205,0)),"كود غير موجود"))</f>
        <v/>
      </c>
    </row>
    <row r="1405">
      <c r="A1405" s="18" t="n"/>
      <c r="B1405" s="5" t="n"/>
      <c r="C1405" s="16" t="n"/>
      <c r="D1405" s="5" t="n"/>
      <c r="E1405" s="5" t="n"/>
      <c r="F1405" s="6">
        <f>IF(B1405&amp;""="","",IFERROR(INDEX('العقود'!$B$6:$B$205,MATCH(B1405,'العقود'!$A$6:$A$205,0)),"كود غير موجود"))</f>
        <v/>
      </c>
    </row>
    <row r="1406">
      <c r="A1406" s="18" t="n"/>
      <c r="B1406" s="5" t="n"/>
      <c r="C1406" s="16" t="n"/>
      <c r="D1406" s="5" t="n"/>
      <c r="E1406" s="5" t="n"/>
      <c r="F1406" s="6">
        <f>IF(B1406&amp;""="","",IFERROR(INDEX('العقود'!$B$6:$B$205,MATCH(B1406,'العقود'!$A$6:$A$205,0)),"كود غير موجود"))</f>
        <v/>
      </c>
    </row>
    <row r="1407">
      <c r="A1407" s="18" t="n"/>
      <c r="B1407" s="5" t="n"/>
      <c r="C1407" s="16" t="n"/>
      <c r="D1407" s="5" t="n"/>
      <c r="E1407" s="5" t="n"/>
      <c r="F1407" s="6">
        <f>IF(B1407&amp;""="","",IFERROR(INDEX('العقود'!$B$6:$B$205,MATCH(B1407,'العقود'!$A$6:$A$205,0)),"كود غير موجود"))</f>
        <v/>
      </c>
    </row>
    <row r="1408">
      <c r="A1408" s="18" t="n"/>
      <c r="B1408" s="5" t="n"/>
      <c r="C1408" s="16" t="n"/>
      <c r="D1408" s="5" t="n"/>
      <c r="E1408" s="5" t="n"/>
      <c r="F1408" s="6">
        <f>IF(B1408&amp;""="","",IFERROR(INDEX('العقود'!$B$6:$B$205,MATCH(B1408,'العقود'!$A$6:$A$205,0)),"كود غير موجود"))</f>
        <v/>
      </c>
    </row>
    <row r="1409">
      <c r="A1409" s="18" t="n"/>
      <c r="B1409" s="5" t="n"/>
      <c r="C1409" s="16" t="n"/>
      <c r="D1409" s="5" t="n"/>
      <c r="E1409" s="5" t="n"/>
      <c r="F1409" s="6">
        <f>IF(B1409&amp;""="","",IFERROR(INDEX('العقود'!$B$6:$B$205,MATCH(B1409,'العقود'!$A$6:$A$205,0)),"كود غير موجود"))</f>
        <v/>
      </c>
    </row>
    <row r="1410">
      <c r="A1410" s="18" t="n"/>
      <c r="B1410" s="5" t="n"/>
      <c r="C1410" s="16" t="n"/>
      <c r="D1410" s="5" t="n"/>
      <c r="E1410" s="5" t="n"/>
      <c r="F1410" s="6">
        <f>IF(B1410&amp;""="","",IFERROR(INDEX('العقود'!$B$6:$B$205,MATCH(B1410,'العقود'!$A$6:$A$205,0)),"كود غير موجود"))</f>
        <v/>
      </c>
    </row>
    <row r="1411">
      <c r="A1411" s="18" t="n"/>
      <c r="B1411" s="5" t="n"/>
      <c r="C1411" s="16" t="n"/>
      <c r="D1411" s="5" t="n"/>
      <c r="E1411" s="5" t="n"/>
      <c r="F1411" s="6">
        <f>IF(B1411&amp;""="","",IFERROR(INDEX('العقود'!$B$6:$B$205,MATCH(B1411,'العقود'!$A$6:$A$205,0)),"كود غير موجود"))</f>
        <v/>
      </c>
    </row>
    <row r="1412">
      <c r="A1412" s="18" t="n"/>
      <c r="B1412" s="5" t="n"/>
      <c r="C1412" s="16" t="n"/>
      <c r="D1412" s="5" t="n"/>
      <c r="E1412" s="5" t="n"/>
      <c r="F1412" s="6">
        <f>IF(B1412&amp;""="","",IFERROR(INDEX('العقود'!$B$6:$B$205,MATCH(B1412,'العقود'!$A$6:$A$205,0)),"كود غير موجود"))</f>
        <v/>
      </c>
    </row>
    <row r="1413">
      <c r="A1413" s="18" t="n"/>
      <c r="B1413" s="5" t="n"/>
      <c r="C1413" s="16" t="n"/>
      <c r="D1413" s="5" t="n"/>
      <c r="E1413" s="5" t="n"/>
      <c r="F1413" s="6">
        <f>IF(B1413&amp;""="","",IFERROR(INDEX('العقود'!$B$6:$B$205,MATCH(B1413,'العقود'!$A$6:$A$205,0)),"كود غير موجود"))</f>
        <v/>
      </c>
    </row>
    <row r="1414">
      <c r="A1414" s="18" t="n"/>
      <c r="B1414" s="5" t="n"/>
      <c r="C1414" s="16" t="n"/>
      <c r="D1414" s="5" t="n"/>
      <c r="E1414" s="5" t="n"/>
      <c r="F1414" s="6">
        <f>IF(B1414&amp;""="","",IFERROR(INDEX('العقود'!$B$6:$B$205,MATCH(B1414,'العقود'!$A$6:$A$205,0)),"كود غير موجود"))</f>
        <v/>
      </c>
    </row>
    <row r="1415">
      <c r="A1415" s="18" t="n"/>
      <c r="B1415" s="5" t="n"/>
      <c r="C1415" s="16" t="n"/>
      <c r="D1415" s="5" t="n"/>
      <c r="E1415" s="5" t="n"/>
      <c r="F1415" s="6">
        <f>IF(B1415&amp;""="","",IFERROR(INDEX('العقود'!$B$6:$B$205,MATCH(B1415,'العقود'!$A$6:$A$205,0)),"كود غير موجود"))</f>
        <v/>
      </c>
    </row>
    <row r="1416">
      <c r="A1416" s="18" t="n"/>
      <c r="B1416" s="5" t="n"/>
      <c r="C1416" s="16" t="n"/>
      <c r="D1416" s="5" t="n"/>
      <c r="E1416" s="5" t="n"/>
      <c r="F1416" s="6">
        <f>IF(B1416&amp;""="","",IFERROR(INDEX('العقود'!$B$6:$B$205,MATCH(B1416,'العقود'!$A$6:$A$205,0)),"كود غير موجود"))</f>
        <v/>
      </c>
    </row>
    <row r="1417">
      <c r="A1417" s="18" t="n"/>
      <c r="B1417" s="5" t="n"/>
      <c r="C1417" s="16" t="n"/>
      <c r="D1417" s="5" t="n"/>
      <c r="E1417" s="5" t="n"/>
      <c r="F1417" s="6">
        <f>IF(B1417&amp;""="","",IFERROR(INDEX('العقود'!$B$6:$B$205,MATCH(B1417,'العقود'!$A$6:$A$205,0)),"كود غير موجود"))</f>
        <v/>
      </c>
    </row>
    <row r="1418">
      <c r="A1418" s="18" t="n"/>
      <c r="B1418" s="5" t="n"/>
      <c r="C1418" s="16" t="n"/>
      <c r="D1418" s="5" t="n"/>
      <c r="E1418" s="5" t="n"/>
      <c r="F1418" s="6">
        <f>IF(B1418&amp;""="","",IFERROR(INDEX('العقود'!$B$6:$B$205,MATCH(B1418,'العقود'!$A$6:$A$205,0)),"كود غير موجود"))</f>
        <v/>
      </c>
    </row>
    <row r="1419">
      <c r="A1419" s="18" t="n"/>
      <c r="B1419" s="5" t="n"/>
      <c r="C1419" s="16" t="n"/>
      <c r="D1419" s="5" t="n"/>
      <c r="E1419" s="5" t="n"/>
      <c r="F1419" s="6">
        <f>IF(B1419&amp;""="","",IFERROR(INDEX('العقود'!$B$6:$B$205,MATCH(B1419,'العقود'!$A$6:$A$205,0)),"كود غير موجود"))</f>
        <v/>
      </c>
    </row>
    <row r="1420">
      <c r="A1420" s="18" t="n"/>
      <c r="B1420" s="5" t="n"/>
      <c r="C1420" s="16" t="n"/>
      <c r="D1420" s="5" t="n"/>
      <c r="E1420" s="5" t="n"/>
      <c r="F1420" s="6">
        <f>IF(B1420&amp;""="","",IFERROR(INDEX('العقود'!$B$6:$B$205,MATCH(B1420,'العقود'!$A$6:$A$205,0)),"كود غير موجود"))</f>
        <v/>
      </c>
    </row>
    <row r="1421">
      <c r="A1421" s="18" t="n"/>
      <c r="B1421" s="5" t="n"/>
      <c r="C1421" s="16" t="n"/>
      <c r="D1421" s="5" t="n"/>
      <c r="E1421" s="5" t="n"/>
      <c r="F1421" s="6">
        <f>IF(B1421&amp;""="","",IFERROR(INDEX('العقود'!$B$6:$B$205,MATCH(B1421,'العقود'!$A$6:$A$205,0)),"كود غير موجود"))</f>
        <v/>
      </c>
    </row>
    <row r="1422">
      <c r="A1422" s="18" t="n"/>
      <c r="B1422" s="5" t="n"/>
      <c r="C1422" s="16" t="n"/>
      <c r="D1422" s="5" t="n"/>
      <c r="E1422" s="5" t="n"/>
      <c r="F1422" s="6">
        <f>IF(B1422&amp;""="","",IFERROR(INDEX('العقود'!$B$6:$B$205,MATCH(B1422,'العقود'!$A$6:$A$205,0)),"كود غير موجود"))</f>
        <v/>
      </c>
    </row>
    <row r="1423">
      <c r="A1423" s="18" t="n"/>
      <c r="B1423" s="5" t="n"/>
      <c r="C1423" s="16" t="n"/>
      <c r="D1423" s="5" t="n"/>
      <c r="E1423" s="5" t="n"/>
      <c r="F1423" s="6">
        <f>IF(B1423&amp;""="","",IFERROR(INDEX('العقود'!$B$6:$B$205,MATCH(B1423,'العقود'!$A$6:$A$205,0)),"كود غير موجود"))</f>
        <v/>
      </c>
    </row>
    <row r="1424">
      <c r="A1424" s="18" t="n"/>
      <c r="B1424" s="5" t="n"/>
      <c r="C1424" s="16" t="n"/>
      <c r="D1424" s="5" t="n"/>
      <c r="E1424" s="5" t="n"/>
      <c r="F1424" s="6">
        <f>IF(B1424&amp;""="","",IFERROR(INDEX('العقود'!$B$6:$B$205,MATCH(B1424,'العقود'!$A$6:$A$205,0)),"كود غير موجود"))</f>
        <v/>
      </c>
    </row>
    <row r="1425">
      <c r="A1425" s="18" t="n"/>
      <c r="B1425" s="5" t="n"/>
      <c r="C1425" s="16" t="n"/>
      <c r="D1425" s="5" t="n"/>
      <c r="E1425" s="5" t="n"/>
      <c r="F1425" s="6">
        <f>IF(B1425&amp;""="","",IFERROR(INDEX('العقود'!$B$6:$B$205,MATCH(B1425,'العقود'!$A$6:$A$205,0)),"كود غير موجود"))</f>
        <v/>
      </c>
    </row>
    <row r="1426">
      <c r="A1426" s="18" t="n"/>
      <c r="B1426" s="5" t="n"/>
      <c r="C1426" s="16" t="n"/>
      <c r="D1426" s="5" t="n"/>
      <c r="E1426" s="5" t="n"/>
      <c r="F1426" s="6">
        <f>IF(B1426&amp;""="","",IFERROR(INDEX('العقود'!$B$6:$B$205,MATCH(B1426,'العقود'!$A$6:$A$205,0)),"كود غير موجود"))</f>
        <v/>
      </c>
    </row>
    <row r="1427">
      <c r="A1427" s="18" t="n"/>
      <c r="B1427" s="5" t="n"/>
      <c r="C1427" s="16" t="n"/>
      <c r="D1427" s="5" t="n"/>
      <c r="E1427" s="5" t="n"/>
      <c r="F1427" s="6">
        <f>IF(B1427&amp;""="","",IFERROR(INDEX('العقود'!$B$6:$B$205,MATCH(B1427,'العقود'!$A$6:$A$205,0)),"كود غير موجود"))</f>
        <v/>
      </c>
    </row>
    <row r="1428">
      <c r="A1428" s="18" t="n"/>
      <c r="B1428" s="5" t="n"/>
      <c r="C1428" s="16" t="n"/>
      <c r="D1428" s="5" t="n"/>
      <c r="E1428" s="5" t="n"/>
      <c r="F1428" s="6">
        <f>IF(B1428&amp;""="","",IFERROR(INDEX('العقود'!$B$6:$B$205,MATCH(B1428,'العقود'!$A$6:$A$205,0)),"كود غير موجود"))</f>
        <v/>
      </c>
    </row>
    <row r="1429">
      <c r="A1429" s="18" t="n"/>
      <c r="B1429" s="5" t="n"/>
      <c r="C1429" s="16" t="n"/>
      <c r="D1429" s="5" t="n"/>
      <c r="E1429" s="5" t="n"/>
      <c r="F1429" s="6">
        <f>IF(B1429&amp;""="","",IFERROR(INDEX('العقود'!$B$6:$B$205,MATCH(B1429,'العقود'!$A$6:$A$205,0)),"كود غير موجود"))</f>
        <v/>
      </c>
    </row>
    <row r="1430">
      <c r="A1430" s="18" t="n"/>
      <c r="B1430" s="5" t="n"/>
      <c r="C1430" s="16" t="n"/>
      <c r="D1430" s="5" t="n"/>
      <c r="E1430" s="5" t="n"/>
      <c r="F1430" s="6">
        <f>IF(B1430&amp;""="","",IFERROR(INDEX('العقود'!$B$6:$B$205,MATCH(B1430,'العقود'!$A$6:$A$205,0)),"كود غير موجود"))</f>
        <v/>
      </c>
    </row>
    <row r="1431">
      <c r="A1431" s="18" t="n"/>
      <c r="B1431" s="5" t="n"/>
      <c r="C1431" s="16" t="n"/>
      <c r="D1431" s="5" t="n"/>
      <c r="E1431" s="5" t="n"/>
      <c r="F1431" s="6">
        <f>IF(B1431&amp;""="","",IFERROR(INDEX('العقود'!$B$6:$B$205,MATCH(B1431,'العقود'!$A$6:$A$205,0)),"كود غير موجود"))</f>
        <v/>
      </c>
    </row>
    <row r="1432">
      <c r="A1432" s="18" t="n"/>
      <c r="B1432" s="5" t="n"/>
      <c r="C1432" s="16" t="n"/>
      <c r="D1432" s="5" t="n"/>
      <c r="E1432" s="5" t="n"/>
      <c r="F1432" s="6">
        <f>IF(B1432&amp;""="","",IFERROR(INDEX('العقود'!$B$6:$B$205,MATCH(B1432,'العقود'!$A$6:$A$205,0)),"كود غير موجود"))</f>
        <v/>
      </c>
    </row>
    <row r="1433">
      <c r="A1433" s="18" t="n"/>
      <c r="B1433" s="5" t="n"/>
      <c r="C1433" s="16" t="n"/>
      <c r="D1433" s="5" t="n"/>
      <c r="E1433" s="5" t="n"/>
      <c r="F1433" s="6">
        <f>IF(B1433&amp;""="","",IFERROR(INDEX('العقود'!$B$6:$B$205,MATCH(B1433,'العقود'!$A$6:$A$205,0)),"كود غير موجود"))</f>
        <v/>
      </c>
    </row>
    <row r="1434">
      <c r="A1434" s="18" t="n"/>
      <c r="B1434" s="5" t="n"/>
      <c r="C1434" s="16" t="n"/>
      <c r="D1434" s="5" t="n"/>
      <c r="E1434" s="5" t="n"/>
      <c r="F1434" s="6">
        <f>IF(B1434&amp;""="","",IFERROR(INDEX('العقود'!$B$6:$B$205,MATCH(B1434,'العقود'!$A$6:$A$205,0)),"كود غير موجود"))</f>
        <v/>
      </c>
    </row>
    <row r="1435">
      <c r="A1435" s="18" t="n"/>
      <c r="B1435" s="5" t="n"/>
      <c r="C1435" s="16" t="n"/>
      <c r="D1435" s="5" t="n"/>
      <c r="E1435" s="5" t="n"/>
      <c r="F1435" s="6">
        <f>IF(B1435&amp;""="","",IFERROR(INDEX('العقود'!$B$6:$B$205,MATCH(B1435,'العقود'!$A$6:$A$205,0)),"كود غير موجود"))</f>
        <v/>
      </c>
    </row>
    <row r="1436">
      <c r="A1436" s="18" t="n"/>
      <c r="B1436" s="5" t="n"/>
      <c r="C1436" s="16" t="n"/>
      <c r="D1436" s="5" t="n"/>
      <c r="E1436" s="5" t="n"/>
      <c r="F1436" s="6">
        <f>IF(B1436&amp;""="","",IFERROR(INDEX('العقود'!$B$6:$B$205,MATCH(B1436,'العقود'!$A$6:$A$205,0)),"كود غير موجود"))</f>
        <v/>
      </c>
    </row>
    <row r="1437">
      <c r="A1437" s="18" t="n"/>
      <c r="B1437" s="5" t="n"/>
      <c r="C1437" s="16" t="n"/>
      <c r="D1437" s="5" t="n"/>
      <c r="E1437" s="5" t="n"/>
      <c r="F1437" s="6">
        <f>IF(B1437&amp;""="","",IFERROR(INDEX('العقود'!$B$6:$B$205,MATCH(B1437,'العقود'!$A$6:$A$205,0)),"كود غير موجود"))</f>
        <v/>
      </c>
    </row>
    <row r="1438">
      <c r="A1438" s="18" t="n"/>
      <c r="B1438" s="5" t="n"/>
      <c r="C1438" s="16" t="n"/>
      <c r="D1438" s="5" t="n"/>
      <c r="E1438" s="5" t="n"/>
      <c r="F1438" s="6">
        <f>IF(B1438&amp;""="","",IFERROR(INDEX('العقود'!$B$6:$B$205,MATCH(B1438,'العقود'!$A$6:$A$205,0)),"كود غير موجود"))</f>
        <v/>
      </c>
    </row>
    <row r="1439">
      <c r="A1439" s="18" t="n"/>
      <c r="B1439" s="5" t="n"/>
      <c r="C1439" s="16" t="n"/>
      <c r="D1439" s="5" t="n"/>
      <c r="E1439" s="5" t="n"/>
      <c r="F1439" s="6">
        <f>IF(B1439&amp;""="","",IFERROR(INDEX('العقود'!$B$6:$B$205,MATCH(B1439,'العقود'!$A$6:$A$205,0)),"كود غير موجود"))</f>
        <v/>
      </c>
    </row>
    <row r="1440">
      <c r="A1440" s="18" t="n"/>
      <c r="B1440" s="5" t="n"/>
      <c r="C1440" s="16" t="n"/>
      <c r="D1440" s="5" t="n"/>
      <c r="E1440" s="5" t="n"/>
      <c r="F1440" s="6">
        <f>IF(B1440&amp;""="","",IFERROR(INDEX('العقود'!$B$6:$B$205,MATCH(B1440,'العقود'!$A$6:$A$205,0)),"كود غير موجود"))</f>
        <v/>
      </c>
    </row>
    <row r="1441">
      <c r="A1441" s="18" t="n"/>
      <c r="B1441" s="5" t="n"/>
      <c r="C1441" s="16" t="n"/>
      <c r="D1441" s="5" t="n"/>
      <c r="E1441" s="5" t="n"/>
      <c r="F1441" s="6">
        <f>IF(B1441&amp;""="","",IFERROR(INDEX('العقود'!$B$6:$B$205,MATCH(B1441,'العقود'!$A$6:$A$205,0)),"كود غير موجود"))</f>
        <v/>
      </c>
    </row>
    <row r="1442">
      <c r="A1442" s="18" t="n"/>
      <c r="B1442" s="5" t="n"/>
      <c r="C1442" s="16" t="n"/>
      <c r="D1442" s="5" t="n"/>
      <c r="E1442" s="5" t="n"/>
      <c r="F1442" s="6">
        <f>IF(B1442&amp;""="","",IFERROR(INDEX('العقود'!$B$6:$B$205,MATCH(B1442,'العقود'!$A$6:$A$205,0)),"كود غير موجود"))</f>
        <v/>
      </c>
    </row>
    <row r="1443">
      <c r="A1443" s="18" t="n"/>
      <c r="B1443" s="5" t="n"/>
      <c r="C1443" s="16" t="n"/>
      <c r="D1443" s="5" t="n"/>
      <c r="E1443" s="5" t="n"/>
      <c r="F1443" s="6">
        <f>IF(B1443&amp;""="","",IFERROR(INDEX('العقود'!$B$6:$B$205,MATCH(B1443,'العقود'!$A$6:$A$205,0)),"كود غير موجود"))</f>
        <v/>
      </c>
    </row>
    <row r="1444">
      <c r="A1444" s="18" t="n"/>
      <c r="B1444" s="5" t="n"/>
      <c r="C1444" s="16" t="n"/>
      <c r="D1444" s="5" t="n"/>
      <c r="E1444" s="5" t="n"/>
      <c r="F1444" s="6">
        <f>IF(B1444&amp;""="","",IFERROR(INDEX('العقود'!$B$6:$B$205,MATCH(B1444,'العقود'!$A$6:$A$205,0)),"كود غير موجود"))</f>
        <v/>
      </c>
    </row>
    <row r="1445">
      <c r="A1445" s="18" t="n"/>
      <c r="B1445" s="5" t="n"/>
      <c r="C1445" s="16" t="n"/>
      <c r="D1445" s="5" t="n"/>
      <c r="E1445" s="5" t="n"/>
      <c r="F1445" s="6">
        <f>IF(B1445&amp;""="","",IFERROR(INDEX('العقود'!$B$6:$B$205,MATCH(B1445,'العقود'!$A$6:$A$205,0)),"كود غير موجود"))</f>
        <v/>
      </c>
    </row>
    <row r="1446">
      <c r="A1446" s="18" t="n"/>
      <c r="B1446" s="5" t="n"/>
      <c r="C1446" s="16" t="n"/>
      <c r="D1446" s="5" t="n"/>
      <c r="E1446" s="5" t="n"/>
      <c r="F1446" s="6">
        <f>IF(B1446&amp;""="","",IFERROR(INDEX('العقود'!$B$6:$B$205,MATCH(B1446,'العقود'!$A$6:$A$205,0)),"كود غير موجود"))</f>
        <v/>
      </c>
    </row>
    <row r="1447">
      <c r="A1447" s="18" t="n"/>
      <c r="B1447" s="5" t="n"/>
      <c r="C1447" s="16" t="n"/>
      <c r="D1447" s="5" t="n"/>
      <c r="E1447" s="5" t="n"/>
      <c r="F1447" s="6">
        <f>IF(B1447&amp;""="","",IFERROR(INDEX('العقود'!$B$6:$B$205,MATCH(B1447,'العقود'!$A$6:$A$205,0)),"كود غير موجود"))</f>
        <v/>
      </c>
    </row>
    <row r="1448">
      <c r="A1448" s="18" t="n"/>
      <c r="B1448" s="5" t="n"/>
      <c r="C1448" s="16" t="n"/>
      <c r="D1448" s="5" t="n"/>
      <c r="E1448" s="5" t="n"/>
      <c r="F1448" s="6">
        <f>IF(B1448&amp;""="","",IFERROR(INDEX('العقود'!$B$6:$B$205,MATCH(B1448,'العقود'!$A$6:$A$205,0)),"كود غير موجود"))</f>
        <v/>
      </c>
    </row>
    <row r="1449">
      <c r="A1449" s="18" t="n"/>
      <c r="B1449" s="5" t="n"/>
      <c r="C1449" s="16" t="n"/>
      <c r="D1449" s="5" t="n"/>
      <c r="E1449" s="5" t="n"/>
      <c r="F1449" s="6">
        <f>IF(B1449&amp;""="","",IFERROR(INDEX('العقود'!$B$6:$B$205,MATCH(B1449,'العقود'!$A$6:$A$205,0)),"كود غير موجود"))</f>
        <v/>
      </c>
    </row>
    <row r="1450">
      <c r="A1450" s="18" t="n"/>
      <c r="B1450" s="5" t="n"/>
      <c r="C1450" s="16" t="n"/>
      <c r="D1450" s="5" t="n"/>
      <c r="E1450" s="5" t="n"/>
      <c r="F1450" s="6">
        <f>IF(B1450&amp;""="","",IFERROR(INDEX('العقود'!$B$6:$B$205,MATCH(B1450,'العقود'!$A$6:$A$205,0)),"كود غير موجود"))</f>
        <v/>
      </c>
    </row>
    <row r="1451">
      <c r="A1451" s="18" t="n"/>
      <c r="B1451" s="5" t="n"/>
      <c r="C1451" s="16" t="n"/>
      <c r="D1451" s="5" t="n"/>
      <c r="E1451" s="5" t="n"/>
      <c r="F1451" s="6">
        <f>IF(B1451&amp;""="","",IFERROR(INDEX('العقود'!$B$6:$B$205,MATCH(B1451,'العقود'!$A$6:$A$205,0)),"كود غير موجود"))</f>
        <v/>
      </c>
    </row>
    <row r="1452">
      <c r="A1452" s="18" t="n"/>
      <c r="B1452" s="5" t="n"/>
      <c r="C1452" s="16" t="n"/>
      <c r="D1452" s="5" t="n"/>
      <c r="E1452" s="5" t="n"/>
      <c r="F1452" s="6">
        <f>IF(B1452&amp;""="","",IFERROR(INDEX('العقود'!$B$6:$B$205,MATCH(B1452,'العقود'!$A$6:$A$205,0)),"كود غير موجود"))</f>
        <v/>
      </c>
    </row>
    <row r="1453">
      <c r="A1453" s="18" t="n"/>
      <c r="B1453" s="5" t="n"/>
      <c r="C1453" s="16" t="n"/>
      <c r="D1453" s="5" t="n"/>
      <c r="E1453" s="5" t="n"/>
      <c r="F1453" s="6">
        <f>IF(B1453&amp;""="","",IFERROR(INDEX('العقود'!$B$6:$B$205,MATCH(B1453,'العقود'!$A$6:$A$205,0)),"كود غير موجود"))</f>
        <v/>
      </c>
    </row>
    <row r="1454">
      <c r="A1454" s="18" t="n"/>
      <c r="B1454" s="5" t="n"/>
      <c r="C1454" s="16" t="n"/>
      <c r="D1454" s="5" t="n"/>
      <c r="E1454" s="5" t="n"/>
      <c r="F1454" s="6">
        <f>IF(B1454&amp;""="","",IFERROR(INDEX('العقود'!$B$6:$B$205,MATCH(B1454,'العقود'!$A$6:$A$205,0)),"كود غير موجود"))</f>
        <v/>
      </c>
    </row>
    <row r="1455">
      <c r="A1455" s="18" t="n"/>
      <c r="B1455" s="5" t="n"/>
      <c r="C1455" s="16" t="n"/>
      <c r="D1455" s="5" t="n"/>
      <c r="E1455" s="5" t="n"/>
      <c r="F1455" s="6">
        <f>IF(B1455&amp;""="","",IFERROR(INDEX('العقود'!$B$6:$B$205,MATCH(B1455,'العقود'!$A$6:$A$205,0)),"كود غير موجود"))</f>
        <v/>
      </c>
    </row>
    <row r="1456">
      <c r="A1456" s="18" t="n"/>
      <c r="B1456" s="5" t="n"/>
      <c r="C1456" s="16" t="n"/>
      <c r="D1456" s="5" t="n"/>
      <c r="E1456" s="5" t="n"/>
      <c r="F1456" s="6">
        <f>IF(B1456&amp;""="","",IFERROR(INDEX('العقود'!$B$6:$B$205,MATCH(B1456,'العقود'!$A$6:$A$205,0)),"كود غير موجود"))</f>
        <v/>
      </c>
    </row>
    <row r="1457">
      <c r="A1457" s="18" t="n"/>
      <c r="B1457" s="5" t="n"/>
      <c r="C1457" s="16" t="n"/>
      <c r="D1457" s="5" t="n"/>
      <c r="E1457" s="5" t="n"/>
      <c r="F1457" s="6">
        <f>IF(B1457&amp;""="","",IFERROR(INDEX('العقود'!$B$6:$B$205,MATCH(B1457,'العقود'!$A$6:$A$205,0)),"كود غير موجود"))</f>
        <v/>
      </c>
    </row>
    <row r="1458">
      <c r="A1458" s="18" t="n"/>
      <c r="B1458" s="5" t="n"/>
      <c r="C1458" s="16" t="n"/>
      <c r="D1458" s="5" t="n"/>
      <c r="E1458" s="5" t="n"/>
      <c r="F1458" s="6">
        <f>IF(B1458&amp;""="","",IFERROR(INDEX('العقود'!$B$6:$B$205,MATCH(B1458,'العقود'!$A$6:$A$205,0)),"كود غير موجود"))</f>
        <v/>
      </c>
    </row>
    <row r="1459">
      <c r="A1459" s="18" t="n"/>
      <c r="B1459" s="5" t="n"/>
      <c r="C1459" s="16" t="n"/>
      <c r="D1459" s="5" t="n"/>
      <c r="E1459" s="5" t="n"/>
      <c r="F1459" s="6">
        <f>IF(B1459&amp;""="","",IFERROR(INDEX('العقود'!$B$6:$B$205,MATCH(B1459,'العقود'!$A$6:$A$205,0)),"كود غير موجود"))</f>
        <v/>
      </c>
    </row>
    <row r="1460">
      <c r="A1460" s="18" t="n"/>
      <c r="B1460" s="5" t="n"/>
      <c r="C1460" s="16" t="n"/>
      <c r="D1460" s="5" t="n"/>
      <c r="E1460" s="5" t="n"/>
      <c r="F1460" s="6">
        <f>IF(B1460&amp;""="","",IFERROR(INDEX('العقود'!$B$6:$B$205,MATCH(B1460,'العقود'!$A$6:$A$205,0)),"كود غير موجود"))</f>
        <v/>
      </c>
    </row>
    <row r="1461">
      <c r="A1461" s="18" t="n"/>
      <c r="B1461" s="5" t="n"/>
      <c r="C1461" s="16" t="n"/>
      <c r="D1461" s="5" t="n"/>
      <c r="E1461" s="5" t="n"/>
      <c r="F1461" s="6">
        <f>IF(B1461&amp;""="","",IFERROR(INDEX('العقود'!$B$6:$B$205,MATCH(B1461,'العقود'!$A$6:$A$205,0)),"كود غير موجود"))</f>
        <v/>
      </c>
    </row>
    <row r="1462">
      <c r="A1462" s="18" t="n"/>
      <c r="B1462" s="5" t="n"/>
      <c r="C1462" s="16" t="n"/>
      <c r="D1462" s="5" t="n"/>
      <c r="E1462" s="5" t="n"/>
      <c r="F1462" s="6">
        <f>IF(B1462&amp;""="","",IFERROR(INDEX('العقود'!$B$6:$B$205,MATCH(B1462,'العقود'!$A$6:$A$205,0)),"كود غير موجود"))</f>
        <v/>
      </c>
    </row>
    <row r="1463">
      <c r="A1463" s="18" t="n"/>
      <c r="B1463" s="5" t="n"/>
      <c r="C1463" s="16" t="n"/>
      <c r="D1463" s="5" t="n"/>
      <c r="E1463" s="5" t="n"/>
      <c r="F1463" s="6">
        <f>IF(B1463&amp;""="","",IFERROR(INDEX('العقود'!$B$6:$B$205,MATCH(B1463,'العقود'!$A$6:$A$205,0)),"كود غير موجود"))</f>
        <v/>
      </c>
    </row>
    <row r="1464">
      <c r="A1464" s="18" t="n"/>
      <c r="B1464" s="5" t="n"/>
      <c r="C1464" s="16" t="n"/>
      <c r="D1464" s="5" t="n"/>
      <c r="E1464" s="5" t="n"/>
      <c r="F1464" s="6">
        <f>IF(B1464&amp;""="","",IFERROR(INDEX('العقود'!$B$6:$B$205,MATCH(B1464,'العقود'!$A$6:$A$205,0)),"كود غير موجود"))</f>
        <v/>
      </c>
    </row>
    <row r="1465">
      <c r="A1465" s="18" t="n"/>
      <c r="B1465" s="5" t="n"/>
      <c r="C1465" s="16" t="n"/>
      <c r="D1465" s="5" t="n"/>
      <c r="E1465" s="5" t="n"/>
      <c r="F1465" s="6">
        <f>IF(B1465&amp;""="","",IFERROR(INDEX('العقود'!$B$6:$B$205,MATCH(B1465,'العقود'!$A$6:$A$205,0)),"كود غير موجود"))</f>
        <v/>
      </c>
    </row>
    <row r="1466">
      <c r="A1466" s="18" t="n"/>
      <c r="B1466" s="5" t="n"/>
      <c r="C1466" s="16" t="n"/>
      <c r="D1466" s="5" t="n"/>
      <c r="E1466" s="5" t="n"/>
      <c r="F1466" s="6">
        <f>IF(B1466&amp;""="","",IFERROR(INDEX('العقود'!$B$6:$B$205,MATCH(B1466,'العقود'!$A$6:$A$205,0)),"كود غير موجود"))</f>
        <v/>
      </c>
    </row>
    <row r="1467">
      <c r="A1467" s="18" t="n"/>
      <c r="B1467" s="5" t="n"/>
      <c r="C1467" s="16" t="n"/>
      <c r="D1467" s="5" t="n"/>
      <c r="E1467" s="5" t="n"/>
      <c r="F1467" s="6">
        <f>IF(B1467&amp;""="","",IFERROR(INDEX('العقود'!$B$6:$B$205,MATCH(B1467,'العقود'!$A$6:$A$205,0)),"كود غير موجود"))</f>
        <v/>
      </c>
    </row>
    <row r="1468">
      <c r="A1468" s="18" t="n"/>
      <c r="B1468" s="5" t="n"/>
      <c r="C1468" s="16" t="n"/>
      <c r="D1468" s="5" t="n"/>
      <c r="E1468" s="5" t="n"/>
      <c r="F1468" s="6">
        <f>IF(B1468&amp;""="","",IFERROR(INDEX('العقود'!$B$6:$B$205,MATCH(B1468,'العقود'!$A$6:$A$205,0)),"كود غير موجود"))</f>
        <v/>
      </c>
    </row>
    <row r="1469">
      <c r="A1469" s="18" t="n"/>
      <c r="B1469" s="5" t="n"/>
      <c r="C1469" s="16" t="n"/>
      <c r="D1469" s="5" t="n"/>
      <c r="E1469" s="5" t="n"/>
      <c r="F1469" s="6">
        <f>IF(B1469&amp;""="","",IFERROR(INDEX('العقود'!$B$6:$B$205,MATCH(B1469,'العقود'!$A$6:$A$205,0)),"كود غير موجود"))</f>
        <v/>
      </c>
    </row>
    <row r="1470">
      <c r="A1470" s="18" t="n"/>
      <c r="B1470" s="5" t="n"/>
      <c r="C1470" s="16" t="n"/>
      <c r="D1470" s="5" t="n"/>
      <c r="E1470" s="5" t="n"/>
      <c r="F1470" s="6">
        <f>IF(B1470&amp;""="","",IFERROR(INDEX('العقود'!$B$6:$B$205,MATCH(B1470,'العقود'!$A$6:$A$205,0)),"كود غير موجود"))</f>
        <v/>
      </c>
    </row>
    <row r="1471">
      <c r="A1471" s="18" t="n"/>
      <c r="B1471" s="5" t="n"/>
      <c r="C1471" s="16" t="n"/>
      <c r="D1471" s="5" t="n"/>
      <c r="E1471" s="5" t="n"/>
      <c r="F1471" s="6">
        <f>IF(B1471&amp;""="","",IFERROR(INDEX('العقود'!$B$6:$B$205,MATCH(B1471,'العقود'!$A$6:$A$205,0)),"كود غير موجود"))</f>
        <v/>
      </c>
    </row>
    <row r="1472">
      <c r="A1472" s="18" t="n"/>
      <c r="B1472" s="5" t="n"/>
      <c r="C1472" s="16" t="n"/>
      <c r="D1472" s="5" t="n"/>
      <c r="E1472" s="5" t="n"/>
      <c r="F1472" s="6">
        <f>IF(B1472&amp;""="","",IFERROR(INDEX('العقود'!$B$6:$B$205,MATCH(B1472,'العقود'!$A$6:$A$205,0)),"كود غير موجود"))</f>
        <v/>
      </c>
    </row>
    <row r="1473">
      <c r="A1473" s="18" t="n"/>
      <c r="B1473" s="5" t="n"/>
      <c r="C1473" s="16" t="n"/>
      <c r="D1473" s="5" t="n"/>
      <c r="E1473" s="5" t="n"/>
      <c r="F1473" s="6">
        <f>IF(B1473&amp;""="","",IFERROR(INDEX('العقود'!$B$6:$B$205,MATCH(B1473,'العقود'!$A$6:$A$205,0)),"كود غير موجود"))</f>
        <v/>
      </c>
    </row>
    <row r="1474">
      <c r="A1474" s="18" t="n"/>
      <c r="B1474" s="5" t="n"/>
      <c r="C1474" s="16" t="n"/>
      <c r="D1474" s="5" t="n"/>
      <c r="E1474" s="5" t="n"/>
      <c r="F1474" s="6">
        <f>IF(B1474&amp;""="","",IFERROR(INDEX('العقود'!$B$6:$B$205,MATCH(B1474,'العقود'!$A$6:$A$205,0)),"كود غير موجود"))</f>
        <v/>
      </c>
    </row>
    <row r="1475">
      <c r="A1475" s="18" t="n"/>
      <c r="B1475" s="5" t="n"/>
      <c r="C1475" s="16" t="n"/>
      <c r="D1475" s="5" t="n"/>
      <c r="E1475" s="5" t="n"/>
      <c r="F1475" s="6">
        <f>IF(B1475&amp;""="","",IFERROR(INDEX('العقود'!$B$6:$B$205,MATCH(B1475,'العقود'!$A$6:$A$205,0)),"كود غير موجود"))</f>
        <v/>
      </c>
    </row>
    <row r="1476">
      <c r="A1476" s="18" t="n"/>
      <c r="B1476" s="5" t="n"/>
      <c r="C1476" s="16" t="n"/>
      <c r="D1476" s="5" t="n"/>
      <c r="E1476" s="5" t="n"/>
      <c r="F1476" s="6">
        <f>IF(B1476&amp;""="","",IFERROR(INDEX('العقود'!$B$6:$B$205,MATCH(B1476,'العقود'!$A$6:$A$205,0)),"كود غير موجود"))</f>
        <v/>
      </c>
    </row>
    <row r="1477">
      <c r="A1477" s="18" t="n"/>
      <c r="B1477" s="5" t="n"/>
      <c r="C1477" s="16" t="n"/>
      <c r="D1477" s="5" t="n"/>
      <c r="E1477" s="5" t="n"/>
      <c r="F1477" s="6">
        <f>IF(B1477&amp;""="","",IFERROR(INDEX('العقود'!$B$6:$B$205,MATCH(B1477,'العقود'!$A$6:$A$205,0)),"كود غير موجود"))</f>
        <v/>
      </c>
    </row>
    <row r="1478">
      <c r="A1478" s="18" t="n"/>
      <c r="B1478" s="5" t="n"/>
      <c r="C1478" s="16" t="n"/>
      <c r="D1478" s="5" t="n"/>
      <c r="E1478" s="5" t="n"/>
      <c r="F1478" s="6">
        <f>IF(B1478&amp;""="","",IFERROR(INDEX('العقود'!$B$6:$B$205,MATCH(B1478,'العقود'!$A$6:$A$205,0)),"كود غير موجود"))</f>
        <v/>
      </c>
    </row>
    <row r="1479">
      <c r="A1479" s="18" t="n"/>
      <c r="B1479" s="5" t="n"/>
      <c r="C1479" s="16" t="n"/>
      <c r="D1479" s="5" t="n"/>
      <c r="E1479" s="5" t="n"/>
      <c r="F1479" s="6">
        <f>IF(B1479&amp;""="","",IFERROR(INDEX('العقود'!$B$6:$B$205,MATCH(B1479,'العقود'!$A$6:$A$205,0)),"كود غير موجود"))</f>
        <v/>
      </c>
    </row>
    <row r="1480">
      <c r="A1480" s="18" t="n"/>
      <c r="B1480" s="5" t="n"/>
      <c r="C1480" s="16" t="n"/>
      <c r="D1480" s="5" t="n"/>
      <c r="E1480" s="5" t="n"/>
      <c r="F1480" s="6">
        <f>IF(B1480&amp;""="","",IFERROR(INDEX('العقود'!$B$6:$B$205,MATCH(B1480,'العقود'!$A$6:$A$205,0)),"كود غير موجود"))</f>
        <v/>
      </c>
    </row>
    <row r="1481">
      <c r="A1481" s="18" t="n"/>
      <c r="B1481" s="5" t="n"/>
      <c r="C1481" s="16" t="n"/>
      <c r="D1481" s="5" t="n"/>
      <c r="E1481" s="5" t="n"/>
      <c r="F1481" s="6">
        <f>IF(B1481&amp;""="","",IFERROR(INDEX('العقود'!$B$6:$B$205,MATCH(B1481,'العقود'!$A$6:$A$205,0)),"كود غير موجود"))</f>
        <v/>
      </c>
    </row>
    <row r="1482">
      <c r="A1482" s="18" t="n"/>
      <c r="B1482" s="5" t="n"/>
      <c r="C1482" s="16" t="n"/>
      <c r="D1482" s="5" t="n"/>
      <c r="E1482" s="5" t="n"/>
      <c r="F1482" s="6">
        <f>IF(B1482&amp;""="","",IFERROR(INDEX('العقود'!$B$6:$B$205,MATCH(B1482,'العقود'!$A$6:$A$205,0)),"كود غير موجود"))</f>
        <v/>
      </c>
    </row>
    <row r="1483">
      <c r="A1483" s="18" t="n"/>
      <c r="B1483" s="5" t="n"/>
      <c r="C1483" s="16" t="n"/>
      <c r="D1483" s="5" t="n"/>
      <c r="E1483" s="5" t="n"/>
      <c r="F1483" s="6">
        <f>IF(B1483&amp;""="","",IFERROR(INDEX('العقود'!$B$6:$B$205,MATCH(B1483,'العقود'!$A$6:$A$205,0)),"كود غير موجود"))</f>
        <v/>
      </c>
    </row>
    <row r="1484">
      <c r="A1484" s="18" t="n"/>
      <c r="B1484" s="5" t="n"/>
      <c r="C1484" s="16" t="n"/>
      <c r="D1484" s="5" t="n"/>
      <c r="E1484" s="5" t="n"/>
      <c r="F1484" s="6">
        <f>IF(B1484&amp;""="","",IFERROR(INDEX('العقود'!$B$6:$B$205,MATCH(B1484,'العقود'!$A$6:$A$205,0)),"كود غير موجود"))</f>
        <v/>
      </c>
    </row>
    <row r="1485">
      <c r="A1485" s="18" t="n"/>
      <c r="B1485" s="5" t="n"/>
      <c r="C1485" s="16" t="n"/>
      <c r="D1485" s="5" t="n"/>
      <c r="E1485" s="5" t="n"/>
      <c r="F1485" s="6">
        <f>IF(B1485&amp;""="","",IFERROR(INDEX('العقود'!$B$6:$B$205,MATCH(B1485,'العقود'!$A$6:$A$205,0)),"كود غير موجود"))</f>
        <v/>
      </c>
    </row>
    <row r="1486">
      <c r="A1486" s="18" t="n"/>
      <c r="B1486" s="5" t="n"/>
      <c r="C1486" s="16" t="n"/>
      <c r="D1486" s="5" t="n"/>
      <c r="E1486" s="5" t="n"/>
      <c r="F1486" s="6">
        <f>IF(B1486&amp;""="","",IFERROR(INDEX('العقود'!$B$6:$B$205,MATCH(B1486,'العقود'!$A$6:$A$205,0)),"كود غير موجود"))</f>
        <v/>
      </c>
    </row>
    <row r="1487">
      <c r="A1487" s="18" t="n"/>
      <c r="B1487" s="5" t="n"/>
      <c r="C1487" s="16" t="n"/>
      <c r="D1487" s="5" t="n"/>
      <c r="E1487" s="5" t="n"/>
      <c r="F1487" s="6">
        <f>IF(B1487&amp;""="","",IFERROR(INDEX('العقود'!$B$6:$B$205,MATCH(B1487,'العقود'!$A$6:$A$205,0)),"كود غير موجود"))</f>
        <v/>
      </c>
    </row>
    <row r="1488">
      <c r="A1488" s="18" t="n"/>
      <c r="B1488" s="5" t="n"/>
      <c r="C1488" s="16" t="n"/>
      <c r="D1488" s="5" t="n"/>
      <c r="E1488" s="5" t="n"/>
      <c r="F1488" s="6">
        <f>IF(B1488&amp;""="","",IFERROR(INDEX('العقود'!$B$6:$B$205,MATCH(B1488,'العقود'!$A$6:$A$205,0)),"كود غير موجود"))</f>
        <v/>
      </c>
    </row>
    <row r="1489">
      <c r="A1489" s="18" t="n"/>
      <c r="B1489" s="5" t="n"/>
      <c r="C1489" s="16" t="n"/>
      <c r="D1489" s="5" t="n"/>
      <c r="E1489" s="5" t="n"/>
      <c r="F1489" s="6">
        <f>IF(B1489&amp;""="","",IFERROR(INDEX('العقود'!$B$6:$B$205,MATCH(B1489,'العقود'!$A$6:$A$205,0)),"كود غير موجود"))</f>
        <v/>
      </c>
    </row>
    <row r="1490">
      <c r="A1490" s="18" t="n"/>
      <c r="B1490" s="5" t="n"/>
      <c r="C1490" s="16" t="n"/>
      <c r="D1490" s="5" t="n"/>
      <c r="E1490" s="5" t="n"/>
      <c r="F1490" s="6">
        <f>IF(B1490&amp;""="","",IFERROR(INDEX('العقود'!$B$6:$B$205,MATCH(B1490,'العقود'!$A$6:$A$205,0)),"كود غير موجود"))</f>
        <v/>
      </c>
    </row>
    <row r="1491">
      <c r="A1491" s="18" t="n"/>
      <c r="B1491" s="5" t="n"/>
      <c r="C1491" s="16" t="n"/>
      <c r="D1491" s="5" t="n"/>
      <c r="E1491" s="5" t="n"/>
      <c r="F1491" s="6">
        <f>IF(B1491&amp;""="","",IFERROR(INDEX('العقود'!$B$6:$B$205,MATCH(B1491,'العقود'!$A$6:$A$205,0)),"كود غير موجود"))</f>
        <v/>
      </c>
    </row>
    <row r="1492">
      <c r="A1492" s="18" t="n"/>
      <c r="B1492" s="5" t="n"/>
      <c r="C1492" s="16" t="n"/>
      <c r="D1492" s="5" t="n"/>
      <c r="E1492" s="5" t="n"/>
      <c r="F1492" s="6">
        <f>IF(B1492&amp;""="","",IFERROR(INDEX('العقود'!$B$6:$B$205,MATCH(B1492,'العقود'!$A$6:$A$205,0)),"كود غير موجود"))</f>
        <v/>
      </c>
    </row>
    <row r="1493">
      <c r="A1493" s="18" t="n"/>
      <c r="B1493" s="5" t="n"/>
      <c r="C1493" s="16" t="n"/>
      <c r="D1493" s="5" t="n"/>
      <c r="E1493" s="5" t="n"/>
      <c r="F1493" s="6">
        <f>IF(B1493&amp;""="","",IFERROR(INDEX('العقود'!$B$6:$B$205,MATCH(B1493,'العقود'!$A$6:$A$205,0)),"كود غير موجود"))</f>
        <v/>
      </c>
    </row>
    <row r="1494">
      <c r="A1494" s="18" t="n"/>
      <c r="B1494" s="5" t="n"/>
      <c r="C1494" s="16" t="n"/>
      <c r="D1494" s="5" t="n"/>
      <c r="E1494" s="5" t="n"/>
      <c r="F1494" s="6">
        <f>IF(B1494&amp;""="","",IFERROR(INDEX('العقود'!$B$6:$B$205,MATCH(B1494,'العقود'!$A$6:$A$205,0)),"كود غير موجود"))</f>
        <v/>
      </c>
    </row>
    <row r="1495">
      <c r="A1495" s="18" t="n"/>
      <c r="B1495" s="5" t="n"/>
      <c r="C1495" s="16" t="n"/>
      <c r="D1495" s="5" t="n"/>
      <c r="E1495" s="5" t="n"/>
      <c r="F1495" s="6">
        <f>IF(B1495&amp;""="","",IFERROR(INDEX('العقود'!$B$6:$B$205,MATCH(B1495,'العقود'!$A$6:$A$205,0)),"كود غير موجود"))</f>
        <v/>
      </c>
    </row>
    <row r="1496">
      <c r="A1496" s="18" t="n"/>
      <c r="B1496" s="5" t="n"/>
      <c r="C1496" s="16" t="n"/>
      <c r="D1496" s="5" t="n"/>
      <c r="E1496" s="5" t="n"/>
      <c r="F1496" s="6">
        <f>IF(B1496&amp;""="","",IFERROR(INDEX('العقود'!$B$6:$B$205,MATCH(B1496,'العقود'!$A$6:$A$205,0)),"كود غير موجود"))</f>
        <v/>
      </c>
    </row>
    <row r="1497">
      <c r="A1497" s="18" t="n"/>
      <c r="B1497" s="5" t="n"/>
      <c r="C1497" s="16" t="n"/>
      <c r="D1497" s="5" t="n"/>
      <c r="E1497" s="5" t="n"/>
      <c r="F1497" s="6">
        <f>IF(B1497&amp;""="","",IFERROR(INDEX('العقود'!$B$6:$B$205,MATCH(B1497,'العقود'!$A$6:$A$205,0)),"كود غير موجود"))</f>
        <v/>
      </c>
    </row>
    <row r="1498">
      <c r="A1498" s="18" t="n"/>
      <c r="B1498" s="5" t="n"/>
      <c r="C1498" s="16" t="n"/>
      <c r="D1498" s="5" t="n"/>
      <c r="E1498" s="5" t="n"/>
      <c r="F1498" s="6">
        <f>IF(B1498&amp;""="","",IFERROR(INDEX('العقود'!$B$6:$B$205,MATCH(B1498,'العقود'!$A$6:$A$205,0)),"كود غير موجود"))</f>
        <v/>
      </c>
    </row>
    <row r="1499">
      <c r="A1499" s="18" t="n"/>
      <c r="B1499" s="5" t="n"/>
      <c r="C1499" s="16" t="n"/>
      <c r="D1499" s="5" t="n"/>
      <c r="E1499" s="5" t="n"/>
      <c r="F1499" s="6">
        <f>IF(B1499&amp;""="","",IFERROR(INDEX('العقود'!$B$6:$B$205,MATCH(B1499,'العقود'!$A$6:$A$205,0)),"كود غير موجود"))</f>
        <v/>
      </c>
    </row>
    <row r="1500">
      <c r="A1500" s="18" t="n"/>
      <c r="B1500" s="5" t="n"/>
      <c r="C1500" s="16" t="n"/>
      <c r="D1500" s="5" t="n"/>
      <c r="E1500" s="5" t="n"/>
      <c r="F1500" s="6">
        <f>IF(B1500&amp;""="","",IFERROR(INDEX('العقود'!$B$6:$B$205,MATCH(B1500,'العقود'!$A$6:$A$205,0)),"كود غير موجود"))</f>
        <v/>
      </c>
    </row>
    <row r="1501">
      <c r="A1501" s="18" t="n"/>
      <c r="B1501" s="5" t="n"/>
      <c r="C1501" s="16" t="n"/>
      <c r="D1501" s="5" t="n"/>
      <c r="E1501" s="5" t="n"/>
      <c r="F1501" s="6">
        <f>IF(B1501&amp;""="","",IFERROR(INDEX('العقود'!$B$6:$B$205,MATCH(B1501,'العقود'!$A$6:$A$205,0)),"كود غير موجود"))</f>
        <v/>
      </c>
    </row>
    <row r="1502">
      <c r="A1502" s="18" t="n"/>
      <c r="B1502" s="5" t="n"/>
      <c r="C1502" s="16" t="n"/>
      <c r="D1502" s="5" t="n"/>
      <c r="E1502" s="5" t="n"/>
      <c r="F1502" s="6">
        <f>IF(B1502&amp;""="","",IFERROR(INDEX('العقود'!$B$6:$B$205,MATCH(B1502,'العقود'!$A$6:$A$205,0)),"كود غير موجود"))</f>
        <v/>
      </c>
    </row>
    <row r="1503">
      <c r="A1503" s="18" t="n"/>
      <c r="B1503" s="5" t="n"/>
      <c r="C1503" s="16" t="n"/>
      <c r="D1503" s="5" t="n"/>
      <c r="E1503" s="5" t="n"/>
      <c r="F1503" s="6">
        <f>IF(B1503&amp;""="","",IFERROR(INDEX('العقود'!$B$6:$B$205,MATCH(B1503,'العقود'!$A$6:$A$205,0)),"كود غير موجود"))</f>
        <v/>
      </c>
    </row>
    <row r="1504">
      <c r="A1504" s="18" t="n"/>
      <c r="B1504" s="5" t="n"/>
      <c r="C1504" s="16" t="n"/>
      <c r="D1504" s="5" t="n"/>
      <c r="E1504" s="5" t="n"/>
      <c r="F1504" s="6">
        <f>IF(B1504&amp;""="","",IFERROR(INDEX('العقود'!$B$6:$B$205,MATCH(B1504,'العقود'!$A$6:$A$205,0)),"كود غير موجود"))</f>
        <v/>
      </c>
    </row>
    <row r="1505">
      <c r="A1505" s="18" t="n"/>
      <c r="B1505" s="5" t="n"/>
      <c r="C1505" s="16" t="n"/>
      <c r="D1505" s="5" t="n"/>
      <c r="E1505" s="5" t="n"/>
      <c r="F1505" s="6">
        <f>IF(B1505&amp;""="","",IFERROR(INDEX('العقود'!$B$6:$B$205,MATCH(B1505,'العقود'!$A$6:$A$205,0)),"كود غير موجود"))</f>
        <v/>
      </c>
    </row>
    <row r="1506">
      <c r="A1506" s="18" t="n"/>
      <c r="B1506" s="5" t="n"/>
      <c r="C1506" s="16" t="n"/>
      <c r="D1506" s="5" t="n"/>
      <c r="E1506" s="5" t="n"/>
      <c r="F1506" s="6">
        <f>IF(B1506&amp;""="","",IFERROR(INDEX('العقود'!$B$6:$B$205,MATCH(B1506,'العقود'!$A$6:$A$205,0)),"كود غير موجود"))</f>
        <v/>
      </c>
    </row>
    <row r="1507">
      <c r="A1507" s="18" t="n"/>
      <c r="B1507" s="5" t="n"/>
      <c r="C1507" s="16" t="n"/>
      <c r="D1507" s="5" t="n"/>
      <c r="E1507" s="5" t="n"/>
      <c r="F1507" s="6">
        <f>IF(B1507&amp;""="","",IFERROR(INDEX('العقود'!$B$6:$B$205,MATCH(B1507,'العقود'!$A$6:$A$205,0)),"كود غير موجود"))</f>
        <v/>
      </c>
    </row>
    <row r="1508">
      <c r="A1508" s="18" t="n"/>
      <c r="B1508" s="5" t="n"/>
      <c r="C1508" s="16" t="n"/>
      <c r="D1508" s="5" t="n"/>
      <c r="E1508" s="5" t="n"/>
      <c r="F1508" s="6">
        <f>IF(B1508&amp;""="","",IFERROR(INDEX('العقود'!$B$6:$B$205,MATCH(B1508,'العقود'!$A$6:$A$205,0)),"كود غير موجود"))</f>
        <v/>
      </c>
    </row>
    <row r="1509">
      <c r="A1509" s="18" t="n"/>
      <c r="B1509" s="5" t="n"/>
      <c r="C1509" s="16" t="n"/>
      <c r="D1509" s="5" t="n"/>
      <c r="E1509" s="5" t="n"/>
      <c r="F1509" s="6">
        <f>IF(B1509&amp;""="","",IFERROR(INDEX('العقود'!$B$6:$B$205,MATCH(B1509,'العقود'!$A$6:$A$205,0)),"كود غير موجود"))</f>
        <v/>
      </c>
    </row>
    <row r="1510">
      <c r="A1510" s="18" t="n"/>
      <c r="B1510" s="5" t="n"/>
      <c r="C1510" s="16" t="n"/>
      <c r="D1510" s="5" t="n"/>
      <c r="E1510" s="5" t="n"/>
      <c r="F1510" s="6">
        <f>IF(B1510&amp;""="","",IFERROR(INDEX('العقود'!$B$6:$B$205,MATCH(B1510,'العقود'!$A$6:$A$205,0)),"كود غير موجود"))</f>
        <v/>
      </c>
    </row>
    <row r="1511">
      <c r="A1511" s="18" t="n"/>
      <c r="B1511" s="5" t="n"/>
      <c r="C1511" s="16" t="n"/>
      <c r="D1511" s="5" t="n"/>
      <c r="E1511" s="5" t="n"/>
      <c r="F1511" s="6">
        <f>IF(B1511&amp;""="","",IFERROR(INDEX('العقود'!$B$6:$B$205,MATCH(B1511,'العقود'!$A$6:$A$205,0)),"كود غير موجود"))</f>
        <v/>
      </c>
    </row>
    <row r="1512">
      <c r="A1512" s="18" t="n"/>
      <c r="B1512" s="5" t="n"/>
      <c r="C1512" s="16" t="n"/>
      <c r="D1512" s="5" t="n"/>
      <c r="E1512" s="5" t="n"/>
      <c r="F1512" s="6">
        <f>IF(B1512&amp;""="","",IFERROR(INDEX('العقود'!$B$6:$B$205,MATCH(B1512,'العقود'!$A$6:$A$205,0)),"كود غير موجود"))</f>
        <v/>
      </c>
    </row>
    <row r="1513">
      <c r="A1513" s="18" t="n"/>
      <c r="B1513" s="5" t="n"/>
      <c r="C1513" s="16" t="n"/>
      <c r="D1513" s="5" t="n"/>
      <c r="E1513" s="5" t="n"/>
      <c r="F1513" s="6">
        <f>IF(B1513&amp;""="","",IFERROR(INDEX('العقود'!$B$6:$B$205,MATCH(B1513,'العقود'!$A$6:$A$205,0)),"كود غير موجود"))</f>
        <v/>
      </c>
    </row>
    <row r="1514">
      <c r="A1514" s="18" t="n"/>
      <c r="B1514" s="5" t="n"/>
      <c r="C1514" s="16" t="n"/>
      <c r="D1514" s="5" t="n"/>
      <c r="E1514" s="5" t="n"/>
      <c r="F1514" s="6">
        <f>IF(B1514&amp;""="","",IFERROR(INDEX('العقود'!$B$6:$B$205,MATCH(B1514,'العقود'!$A$6:$A$205,0)),"كود غير موجود"))</f>
        <v/>
      </c>
    </row>
    <row r="1515">
      <c r="A1515" s="18" t="n"/>
      <c r="B1515" s="5" t="n"/>
      <c r="C1515" s="16" t="n"/>
      <c r="D1515" s="5" t="n"/>
      <c r="E1515" s="5" t="n"/>
      <c r="F1515" s="6">
        <f>IF(B1515&amp;""="","",IFERROR(INDEX('العقود'!$B$6:$B$205,MATCH(B1515,'العقود'!$A$6:$A$205,0)),"كود غير موجود"))</f>
        <v/>
      </c>
    </row>
    <row r="1516">
      <c r="A1516" s="18" t="n"/>
      <c r="B1516" s="5" t="n"/>
      <c r="C1516" s="16" t="n"/>
      <c r="D1516" s="5" t="n"/>
      <c r="E1516" s="5" t="n"/>
      <c r="F1516" s="6">
        <f>IF(B1516&amp;""="","",IFERROR(INDEX('العقود'!$B$6:$B$205,MATCH(B1516,'العقود'!$A$6:$A$205,0)),"كود غير موجود"))</f>
        <v/>
      </c>
    </row>
    <row r="1517">
      <c r="A1517" s="18" t="n"/>
      <c r="B1517" s="5" t="n"/>
      <c r="C1517" s="16" t="n"/>
      <c r="D1517" s="5" t="n"/>
      <c r="E1517" s="5" t="n"/>
      <c r="F1517" s="6">
        <f>IF(B1517&amp;""="","",IFERROR(INDEX('العقود'!$B$6:$B$205,MATCH(B1517,'العقود'!$A$6:$A$205,0)),"كود غير موجود"))</f>
        <v/>
      </c>
    </row>
    <row r="1518">
      <c r="A1518" s="18" t="n"/>
      <c r="B1518" s="5" t="n"/>
      <c r="C1518" s="16" t="n"/>
      <c r="D1518" s="5" t="n"/>
      <c r="E1518" s="5" t="n"/>
      <c r="F1518" s="6">
        <f>IF(B1518&amp;""="","",IFERROR(INDEX('العقود'!$B$6:$B$205,MATCH(B1518,'العقود'!$A$6:$A$205,0)),"كود غير موجود"))</f>
        <v/>
      </c>
    </row>
    <row r="1519">
      <c r="A1519" s="18" t="n"/>
      <c r="B1519" s="5" t="n"/>
      <c r="C1519" s="16" t="n"/>
      <c r="D1519" s="5" t="n"/>
      <c r="E1519" s="5" t="n"/>
      <c r="F1519" s="6">
        <f>IF(B1519&amp;""="","",IFERROR(INDEX('العقود'!$B$6:$B$205,MATCH(B1519,'العقود'!$A$6:$A$205,0)),"كود غير موجود"))</f>
        <v/>
      </c>
    </row>
    <row r="1520">
      <c r="A1520" s="18" t="n"/>
      <c r="B1520" s="5" t="n"/>
      <c r="C1520" s="16" t="n"/>
      <c r="D1520" s="5" t="n"/>
      <c r="E1520" s="5" t="n"/>
      <c r="F1520" s="6">
        <f>IF(B1520&amp;""="","",IFERROR(INDEX('العقود'!$B$6:$B$205,MATCH(B1520,'العقود'!$A$6:$A$205,0)),"كود غير موجود"))</f>
        <v/>
      </c>
    </row>
    <row r="1521">
      <c r="A1521" s="18" t="n"/>
      <c r="B1521" s="5" t="n"/>
      <c r="C1521" s="16" t="n"/>
      <c r="D1521" s="5" t="n"/>
      <c r="E1521" s="5" t="n"/>
      <c r="F1521" s="6">
        <f>IF(B1521&amp;""="","",IFERROR(INDEX('العقود'!$B$6:$B$205,MATCH(B1521,'العقود'!$A$6:$A$205,0)),"كود غير موجود"))</f>
        <v/>
      </c>
    </row>
    <row r="1522">
      <c r="A1522" s="18" t="n"/>
      <c r="B1522" s="5" t="n"/>
      <c r="C1522" s="16" t="n"/>
      <c r="D1522" s="5" t="n"/>
      <c r="E1522" s="5" t="n"/>
      <c r="F1522" s="6">
        <f>IF(B1522&amp;""="","",IFERROR(INDEX('العقود'!$B$6:$B$205,MATCH(B1522,'العقود'!$A$6:$A$205,0)),"كود غير موجود"))</f>
        <v/>
      </c>
    </row>
    <row r="1523">
      <c r="A1523" s="18" t="n"/>
      <c r="B1523" s="5" t="n"/>
      <c r="C1523" s="16" t="n"/>
      <c r="D1523" s="5" t="n"/>
      <c r="E1523" s="5" t="n"/>
      <c r="F1523" s="6">
        <f>IF(B1523&amp;""="","",IFERROR(INDEX('العقود'!$B$6:$B$205,MATCH(B1523,'العقود'!$A$6:$A$205,0)),"كود غير موجود"))</f>
        <v/>
      </c>
    </row>
    <row r="1524">
      <c r="A1524" s="18" t="n"/>
      <c r="B1524" s="5" t="n"/>
      <c r="C1524" s="16" t="n"/>
      <c r="D1524" s="5" t="n"/>
      <c r="E1524" s="5" t="n"/>
      <c r="F1524" s="6">
        <f>IF(B1524&amp;""="","",IFERROR(INDEX('العقود'!$B$6:$B$205,MATCH(B1524,'العقود'!$A$6:$A$205,0)),"كود غير موجود"))</f>
        <v/>
      </c>
    </row>
    <row r="1525">
      <c r="A1525" s="18" t="n"/>
      <c r="B1525" s="5" t="n"/>
      <c r="C1525" s="16" t="n"/>
      <c r="D1525" s="5" t="n"/>
      <c r="E1525" s="5" t="n"/>
      <c r="F1525" s="6">
        <f>IF(B1525&amp;""="","",IFERROR(INDEX('العقود'!$B$6:$B$205,MATCH(B1525,'العقود'!$A$6:$A$205,0)),"كود غير موجود"))</f>
        <v/>
      </c>
    </row>
    <row r="1526">
      <c r="A1526" s="18" t="n"/>
      <c r="B1526" s="5" t="n"/>
      <c r="C1526" s="16" t="n"/>
      <c r="D1526" s="5" t="n"/>
      <c r="E1526" s="5" t="n"/>
      <c r="F1526" s="6">
        <f>IF(B1526&amp;""="","",IFERROR(INDEX('العقود'!$B$6:$B$205,MATCH(B1526,'العقود'!$A$6:$A$205,0)),"كود غير موجود"))</f>
        <v/>
      </c>
    </row>
    <row r="1527">
      <c r="A1527" s="18" t="n"/>
      <c r="B1527" s="5" t="n"/>
      <c r="C1527" s="16" t="n"/>
      <c r="D1527" s="5" t="n"/>
      <c r="E1527" s="5" t="n"/>
      <c r="F1527" s="6">
        <f>IF(B1527&amp;""="","",IFERROR(INDEX('العقود'!$B$6:$B$205,MATCH(B1527,'العقود'!$A$6:$A$205,0)),"كود غير موجود"))</f>
        <v/>
      </c>
    </row>
    <row r="1528">
      <c r="A1528" s="18" t="n"/>
      <c r="B1528" s="5" t="n"/>
      <c r="C1528" s="16" t="n"/>
      <c r="D1528" s="5" t="n"/>
      <c r="E1528" s="5" t="n"/>
      <c r="F1528" s="6">
        <f>IF(B1528&amp;""="","",IFERROR(INDEX('العقود'!$B$6:$B$205,MATCH(B1528,'العقود'!$A$6:$A$205,0)),"كود غير موجود"))</f>
        <v/>
      </c>
    </row>
    <row r="1529">
      <c r="A1529" s="18" t="n"/>
      <c r="B1529" s="5" t="n"/>
      <c r="C1529" s="16" t="n"/>
      <c r="D1529" s="5" t="n"/>
      <c r="E1529" s="5" t="n"/>
      <c r="F1529" s="6">
        <f>IF(B1529&amp;""="","",IFERROR(INDEX('العقود'!$B$6:$B$205,MATCH(B1529,'العقود'!$A$6:$A$205,0)),"كود غير موجود"))</f>
        <v/>
      </c>
    </row>
    <row r="1530">
      <c r="A1530" s="18" t="n"/>
      <c r="B1530" s="5" t="n"/>
      <c r="C1530" s="16" t="n"/>
      <c r="D1530" s="5" t="n"/>
      <c r="E1530" s="5" t="n"/>
      <c r="F1530" s="6">
        <f>IF(B1530&amp;""="","",IFERROR(INDEX('العقود'!$B$6:$B$205,MATCH(B1530,'العقود'!$A$6:$A$205,0)),"كود غير موجود"))</f>
        <v/>
      </c>
    </row>
    <row r="1531">
      <c r="A1531" s="18" t="n"/>
      <c r="B1531" s="5" t="n"/>
      <c r="C1531" s="16" t="n"/>
      <c r="D1531" s="5" t="n"/>
      <c r="E1531" s="5" t="n"/>
      <c r="F1531" s="6">
        <f>IF(B1531&amp;""="","",IFERROR(INDEX('العقود'!$B$6:$B$205,MATCH(B1531,'العقود'!$A$6:$A$205,0)),"كود غير موجود"))</f>
        <v/>
      </c>
    </row>
    <row r="1532">
      <c r="A1532" s="18" t="n"/>
      <c r="B1532" s="5" t="n"/>
      <c r="C1532" s="16" t="n"/>
      <c r="D1532" s="5" t="n"/>
      <c r="E1532" s="5" t="n"/>
      <c r="F1532" s="6">
        <f>IF(B1532&amp;""="","",IFERROR(INDEX('العقود'!$B$6:$B$205,MATCH(B1532,'العقود'!$A$6:$A$205,0)),"كود غير موجود"))</f>
        <v/>
      </c>
    </row>
    <row r="1533">
      <c r="A1533" s="18" t="n"/>
      <c r="B1533" s="5" t="n"/>
      <c r="C1533" s="16" t="n"/>
      <c r="D1533" s="5" t="n"/>
      <c r="E1533" s="5" t="n"/>
      <c r="F1533" s="6">
        <f>IF(B1533&amp;""="","",IFERROR(INDEX('العقود'!$B$6:$B$205,MATCH(B1533,'العقود'!$A$6:$A$205,0)),"كود غير موجود"))</f>
        <v/>
      </c>
    </row>
    <row r="1534">
      <c r="A1534" s="18" t="n"/>
      <c r="B1534" s="5" t="n"/>
      <c r="C1534" s="16" t="n"/>
      <c r="D1534" s="5" t="n"/>
      <c r="E1534" s="5" t="n"/>
      <c r="F1534" s="6">
        <f>IF(B1534&amp;""="","",IFERROR(INDEX('العقود'!$B$6:$B$205,MATCH(B1534,'العقود'!$A$6:$A$205,0)),"كود غير موجود"))</f>
        <v/>
      </c>
    </row>
    <row r="1535">
      <c r="A1535" s="18" t="n"/>
      <c r="B1535" s="5" t="n"/>
      <c r="C1535" s="16" t="n"/>
      <c r="D1535" s="5" t="n"/>
      <c r="E1535" s="5" t="n"/>
      <c r="F1535" s="6">
        <f>IF(B1535&amp;""="","",IFERROR(INDEX('العقود'!$B$6:$B$205,MATCH(B1535,'العقود'!$A$6:$A$205,0)),"كود غير موجود"))</f>
        <v/>
      </c>
    </row>
    <row r="1536">
      <c r="A1536" s="18" t="n"/>
      <c r="B1536" s="5" t="n"/>
      <c r="C1536" s="16" t="n"/>
      <c r="D1536" s="5" t="n"/>
      <c r="E1536" s="5" t="n"/>
      <c r="F1536" s="6">
        <f>IF(B1536&amp;""="","",IFERROR(INDEX('العقود'!$B$6:$B$205,MATCH(B1536,'العقود'!$A$6:$A$205,0)),"كود غير موجود"))</f>
        <v/>
      </c>
    </row>
    <row r="1537">
      <c r="A1537" s="18" t="n"/>
      <c r="B1537" s="5" t="n"/>
      <c r="C1537" s="16" t="n"/>
      <c r="D1537" s="5" t="n"/>
      <c r="E1537" s="5" t="n"/>
      <c r="F1537" s="6">
        <f>IF(B1537&amp;""="","",IFERROR(INDEX('العقود'!$B$6:$B$205,MATCH(B1537,'العقود'!$A$6:$A$205,0)),"كود غير موجود"))</f>
        <v/>
      </c>
    </row>
    <row r="1538">
      <c r="A1538" s="18" t="n"/>
      <c r="B1538" s="5" t="n"/>
      <c r="C1538" s="16" t="n"/>
      <c r="D1538" s="5" t="n"/>
      <c r="E1538" s="5" t="n"/>
      <c r="F1538" s="6">
        <f>IF(B1538&amp;""="","",IFERROR(INDEX('العقود'!$B$6:$B$205,MATCH(B1538,'العقود'!$A$6:$A$205,0)),"كود غير موجود"))</f>
        <v/>
      </c>
    </row>
    <row r="1539">
      <c r="A1539" s="18" t="n"/>
      <c r="B1539" s="5" t="n"/>
      <c r="C1539" s="16" t="n"/>
      <c r="D1539" s="5" t="n"/>
      <c r="E1539" s="5" t="n"/>
      <c r="F1539" s="6">
        <f>IF(B1539&amp;""="","",IFERROR(INDEX('العقود'!$B$6:$B$205,MATCH(B1539,'العقود'!$A$6:$A$205,0)),"كود غير موجود"))</f>
        <v/>
      </c>
    </row>
    <row r="1540">
      <c r="A1540" s="18" t="n"/>
      <c r="B1540" s="5" t="n"/>
      <c r="C1540" s="16" t="n"/>
      <c r="D1540" s="5" t="n"/>
      <c r="E1540" s="5" t="n"/>
      <c r="F1540" s="6">
        <f>IF(B1540&amp;""="","",IFERROR(INDEX('العقود'!$B$6:$B$205,MATCH(B1540,'العقود'!$A$6:$A$205,0)),"كود غير موجود"))</f>
        <v/>
      </c>
    </row>
    <row r="1541">
      <c r="A1541" s="18" t="n"/>
      <c r="B1541" s="5" t="n"/>
      <c r="C1541" s="16" t="n"/>
      <c r="D1541" s="5" t="n"/>
      <c r="E1541" s="5" t="n"/>
      <c r="F1541" s="6">
        <f>IF(B1541&amp;""="","",IFERROR(INDEX('العقود'!$B$6:$B$205,MATCH(B1541,'العقود'!$A$6:$A$205,0)),"كود غير موجود"))</f>
        <v/>
      </c>
    </row>
    <row r="1542">
      <c r="A1542" s="18" t="n"/>
      <c r="B1542" s="5" t="n"/>
      <c r="C1542" s="16" t="n"/>
      <c r="D1542" s="5" t="n"/>
      <c r="E1542" s="5" t="n"/>
      <c r="F1542" s="6">
        <f>IF(B1542&amp;""="","",IFERROR(INDEX('العقود'!$B$6:$B$205,MATCH(B1542,'العقود'!$A$6:$A$205,0)),"كود غير موجود"))</f>
        <v/>
      </c>
    </row>
    <row r="1543">
      <c r="A1543" s="18" t="n"/>
      <c r="B1543" s="5" t="n"/>
      <c r="C1543" s="16" t="n"/>
      <c r="D1543" s="5" t="n"/>
      <c r="E1543" s="5" t="n"/>
      <c r="F1543" s="6">
        <f>IF(B1543&amp;""="","",IFERROR(INDEX('العقود'!$B$6:$B$205,MATCH(B1543,'العقود'!$A$6:$A$205,0)),"كود غير موجود"))</f>
        <v/>
      </c>
    </row>
    <row r="1544">
      <c r="A1544" s="18" t="n"/>
      <c r="B1544" s="5" t="n"/>
      <c r="C1544" s="16" t="n"/>
      <c r="D1544" s="5" t="n"/>
      <c r="E1544" s="5" t="n"/>
      <c r="F1544" s="6">
        <f>IF(B1544&amp;""="","",IFERROR(INDEX('العقود'!$B$6:$B$205,MATCH(B1544,'العقود'!$A$6:$A$205,0)),"كود غير موجود"))</f>
        <v/>
      </c>
    </row>
    <row r="1545">
      <c r="A1545" s="18" t="n"/>
      <c r="B1545" s="5" t="n"/>
      <c r="C1545" s="16" t="n"/>
      <c r="D1545" s="5" t="n"/>
      <c r="E1545" s="5" t="n"/>
      <c r="F1545" s="6">
        <f>IF(B1545&amp;""="","",IFERROR(INDEX('العقود'!$B$6:$B$205,MATCH(B1545,'العقود'!$A$6:$A$205,0)),"كود غير موجود"))</f>
        <v/>
      </c>
    </row>
    <row r="1546">
      <c r="A1546" s="18" t="n"/>
      <c r="B1546" s="5" t="n"/>
      <c r="C1546" s="16" t="n"/>
      <c r="D1546" s="5" t="n"/>
      <c r="E1546" s="5" t="n"/>
      <c r="F1546" s="6">
        <f>IF(B1546&amp;""="","",IFERROR(INDEX('العقود'!$B$6:$B$205,MATCH(B1546,'العقود'!$A$6:$A$205,0)),"كود غير موجود"))</f>
        <v/>
      </c>
    </row>
    <row r="1547">
      <c r="A1547" s="18" t="n"/>
      <c r="B1547" s="5" t="n"/>
      <c r="C1547" s="16" t="n"/>
      <c r="D1547" s="5" t="n"/>
      <c r="E1547" s="5" t="n"/>
      <c r="F1547" s="6">
        <f>IF(B1547&amp;""="","",IFERROR(INDEX('العقود'!$B$6:$B$205,MATCH(B1547,'العقود'!$A$6:$A$205,0)),"كود غير موجود"))</f>
        <v/>
      </c>
    </row>
    <row r="1548">
      <c r="A1548" s="18" t="n"/>
      <c r="B1548" s="5" t="n"/>
      <c r="C1548" s="16" t="n"/>
      <c r="D1548" s="5" t="n"/>
      <c r="E1548" s="5" t="n"/>
      <c r="F1548" s="6">
        <f>IF(B1548&amp;""="","",IFERROR(INDEX('العقود'!$B$6:$B$205,MATCH(B1548,'العقود'!$A$6:$A$205,0)),"كود غير موجود"))</f>
        <v/>
      </c>
    </row>
    <row r="1549">
      <c r="A1549" s="18" t="n"/>
      <c r="B1549" s="5" t="n"/>
      <c r="C1549" s="16" t="n"/>
      <c r="D1549" s="5" t="n"/>
      <c r="E1549" s="5" t="n"/>
      <c r="F1549" s="6">
        <f>IF(B1549&amp;""="","",IFERROR(INDEX('العقود'!$B$6:$B$205,MATCH(B1549,'العقود'!$A$6:$A$205,0)),"كود غير موجود"))</f>
        <v/>
      </c>
    </row>
    <row r="1550">
      <c r="A1550" s="18" t="n"/>
      <c r="B1550" s="5" t="n"/>
      <c r="C1550" s="16" t="n"/>
      <c r="D1550" s="5" t="n"/>
      <c r="E1550" s="5" t="n"/>
      <c r="F1550" s="6">
        <f>IF(B1550&amp;""="","",IFERROR(INDEX('العقود'!$B$6:$B$205,MATCH(B1550,'العقود'!$A$6:$A$205,0)),"كود غير موجود"))</f>
        <v/>
      </c>
    </row>
    <row r="1551">
      <c r="A1551" s="18" t="n"/>
      <c r="B1551" s="5" t="n"/>
      <c r="C1551" s="16" t="n"/>
      <c r="D1551" s="5" t="n"/>
      <c r="E1551" s="5" t="n"/>
      <c r="F1551" s="6">
        <f>IF(B1551&amp;""="","",IFERROR(INDEX('العقود'!$B$6:$B$205,MATCH(B1551,'العقود'!$A$6:$A$205,0)),"كود غير موجود"))</f>
        <v/>
      </c>
    </row>
    <row r="1552">
      <c r="A1552" s="18" t="n"/>
      <c r="B1552" s="5" t="n"/>
      <c r="C1552" s="16" t="n"/>
      <c r="D1552" s="5" t="n"/>
      <c r="E1552" s="5" t="n"/>
      <c r="F1552" s="6">
        <f>IF(B1552&amp;""="","",IFERROR(INDEX('العقود'!$B$6:$B$205,MATCH(B1552,'العقود'!$A$6:$A$205,0)),"كود غير موجود"))</f>
        <v/>
      </c>
    </row>
    <row r="1553">
      <c r="A1553" s="18" t="n"/>
      <c r="B1553" s="5" t="n"/>
      <c r="C1553" s="16" t="n"/>
      <c r="D1553" s="5" t="n"/>
      <c r="E1553" s="5" t="n"/>
      <c r="F1553" s="6">
        <f>IF(B1553&amp;""="","",IFERROR(INDEX('العقود'!$B$6:$B$205,MATCH(B1553,'العقود'!$A$6:$A$205,0)),"كود غير موجود"))</f>
        <v/>
      </c>
    </row>
    <row r="1554">
      <c r="A1554" s="18" t="n"/>
      <c r="B1554" s="5" t="n"/>
      <c r="C1554" s="16" t="n"/>
      <c r="D1554" s="5" t="n"/>
      <c r="E1554" s="5" t="n"/>
      <c r="F1554" s="6">
        <f>IF(B1554&amp;""="","",IFERROR(INDEX('العقود'!$B$6:$B$205,MATCH(B1554,'العقود'!$A$6:$A$205,0)),"كود غير موجود"))</f>
        <v/>
      </c>
    </row>
    <row r="1555">
      <c r="A1555" s="18" t="n"/>
      <c r="B1555" s="5" t="n"/>
      <c r="C1555" s="16" t="n"/>
      <c r="D1555" s="5" t="n"/>
      <c r="E1555" s="5" t="n"/>
      <c r="F1555" s="6">
        <f>IF(B1555&amp;""="","",IFERROR(INDEX('العقود'!$B$6:$B$205,MATCH(B1555,'العقود'!$A$6:$A$205,0)),"كود غير موجود"))</f>
        <v/>
      </c>
    </row>
    <row r="1556">
      <c r="A1556" s="18" t="n"/>
      <c r="B1556" s="5" t="n"/>
      <c r="C1556" s="16" t="n"/>
      <c r="D1556" s="5" t="n"/>
      <c r="E1556" s="5" t="n"/>
      <c r="F1556" s="6">
        <f>IF(B1556&amp;""="","",IFERROR(INDEX('العقود'!$B$6:$B$205,MATCH(B1556,'العقود'!$A$6:$A$205,0)),"كود غير موجود"))</f>
        <v/>
      </c>
    </row>
    <row r="1557">
      <c r="A1557" s="18" t="n"/>
      <c r="B1557" s="5" t="n"/>
      <c r="C1557" s="16" t="n"/>
      <c r="D1557" s="5" t="n"/>
      <c r="E1557" s="5" t="n"/>
      <c r="F1557" s="6">
        <f>IF(B1557&amp;""="","",IFERROR(INDEX('العقود'!$B$6:$B$205,MATCH(B1557,'العقود'!$A$6:$A$205,0)),"كود غير موجود"))</f>
        <v/>
      </c>
    </row>
    <row r="1558">
      <c r="A1558" s="18" t="n"/>
      <c r="B1558" s="5" t="n"/>
      <c r="C1558" s="16" t="n"/>
      <c r="D1558" s="5" t="n"/>
      <c r="E1558" s="5" t="n"/>
      <c r="F1558" s="6">
        <f>IF(B1558&amp;""="","",IFERROR(INDEX('العقود'!$B$6:$B$205,MATCH(B1558,'العقود'!$A$6:$A$205,0)),"كود غير موجود"))</f>
        <v/>
      </c>
    </row>
    <row r="1559">
      <c r="A1559" s="18" t="n"/>
      <c r="B1559" s="5" t="n"/>
      <c r="C1559" s="16" t="n"/>
      <c r="D1559" s="5" t="n"/>
      <c r="E1559" s="5" t="n"/>
      <c r="F1559" s="6">
        <f>IF(B1559&amp;""="","",IFERROR(INDEX('العقود'!$B$6:$B$205,MATCH(B1559,'العقود'!$A$6:$A$205,0)),"كود غير موجود"))</f>
        <v/>
      </c>
    </row>
    <row r="1560">
      <c r="A1560" s="18" t="n"/>
      <c r="B1560" s="5" t="n"/>
      <c r="C1560" s="16" t="n"/>
      <c r="D1560" s="5" t="n"/>
      <c r="E1560" s="5" t="n"/>
      <c r="F1560" s="6">
        <f>IF(B1560&amp;""="","",IFERROR(INDEX('العقود'!$B$6:$B$205,MATCH(B1560,'العقود'!$A$6:$A$205,0)),"كود غير موجود"))</f>
        <v/>
      </c>
    </row>
    <row r="1561">
      <c r="A1561" s="18" t="n"/>
      <c r="B1561" s="5" t="n"/>
      <c r="C1561" s="16" t="n"/>
      <c r="D1561" s="5" t="n"/>
      <c r="E1561" s="5" t="n"/>
      <c r="F1561" s="6">
        <f>IF(B1561&amp;""="","",IFERROR(INDEX('العقود'!$B$6:$B$205,MATCH(B1561,'العقود'!$A$6:$A$205,0)),"كود غير موجود"))</f>
        <v/>
      </c>
    </row>
    <row r="1562">
      <c r="A1562" s="18" t="n"/>
      <c r="B1562" s="5" t="n"/>
      <c r="C1562" s="16" t="n"/>
      <c r="D1562" s="5" t="n"/>
      <c r="E1562" s="5" t="n"/>
      <c r="F1562" s="6">
        <f>IF(B1562&amp;""="","",IFERROR(INDEX('العقود'!$B$6:$B$205,MATCH(B1562,'العقود'!$A$6:$A$205,0)),"كود غير موجود"))</f>
        <v/>
      </c>
    </row>
    <row r="1563">
      <c r="A1563" s="18" t="n"/>
      <c r="B1563" s="5" t="n"/>
      <c r="C1563" s="16" t="n"/>
      <c r="D1563" s="5" t="n"/>
      <c r="E1563" s="5" t="n"/>
      <c r="F1563" s="6">
        <f>IF(B1563&amp;""="","",IFERROR(INDEX('العقود'!$B$6:$B$205,MATCH(B1563,'العقود'!$A$6:$A$205,0)),"كود غير موجود"))</f>
        <v/>
      </c>
    </row>
    <row r="1564">
      <c r="A1564" s="18" t="n"/>
      <c r="B1564" s="5" t="n"/>
      <c r="C1564" s="16" t="n"/>
      <c r="D1564" s="5" t="n"/>
      <c r="E1564" s="5" t="n"/>
      <c r="F1564" s="6">
        <f>IF(B1564&amp;""="","",IFERROR(INDEX('العقود'!$B$6:$B$205,MATCH(B1564,'العقود'!$A$6:$A$205,0)),"كود غير موجود"))</f>
        <v/>
      </c>
    </row>
    <row r="1565">
      <c r="A1565" s="18" t="n"/>
      <c r="B1565" s="5" t="n"/>
      <c r="C1565" s="16" t="n"/>
      <c r="D1565" s="5" t="n"/>
      <c r="E1565" s="5" t="n"/>
      <c r="F1565" s="6">
        <f>IF(B1565&amp;""="","",IFERROR(INDEX('العقود'!$B$6:$B$205,MATCH(B1565,'العقود'!$A$6:$A$205,0)),"كود غير موجود"))</f>
        <v/>
      </c>
    </row>
    <row r="1566">
      <c r="A1566" s="18" t="n"/>
      <c r="B1566" s="5" t="n"/>
      <c r="C1566" s="16" t="n"/>
      <c r="D1566" s="5" t="n"/>
      <c r="E1566" s="5" t="n"/>
      <c r="F1566" s="6">
        <f>IF(B1566&amp;""="","",IFERROR(INDEX('العقود'!$B$6:$B$205,MATCH(B1566,'العقود'!$A$6:$A$205,0)),"كود غير موجود"))</f>
        <v/>
      </c>
    </row>
    <row r="1567">
      <c r="A1567" s="18" t="n"/>
      <c r="B1567" s="5" t="n"/>
      <c r="C1567" s="16" t="n"/>
      <c r="D1567" s="5" t="n"/>
      <c r="E1567" s="5" t="n"/>
      <c r="F1567" s="6">
        <f>IF(B1567&amp;""="","",IFERROR(INDEX('العقود'!$B$6:$B$205,MATCH(B1567,'العقود'!$A$6:$A$205,0)),"كود غير موجود"))</f>
        <v/>
      </c>
    </row>
    <row r="1568">
      <c r="A1568" s="18" t="n"/>
      <c r="B1568" s="5" t="n"/>
      <c r="C1568" s="16" t="n"/>
      <c r="D1568" s="5" t="n"/>
      <c r="E1568" s="5" t="n"/>
      <c r="F1568" s="6">
        <f>IF(B1568&amp;""="","",IFERROR(INDEX('العقود'!$B$6:$B$205,MATCH(B1568,'العقود'!$A$6:$A$205,0)),"كود غير موجود"))</f>
        <v/>
      </c>
    </row>
    <row r="1569">
      <c r="A1569" s="18" t="n"/>
      <c r="B1569" s="5" t="n"/>
      <c r="C1569" s="16" t="n"/>
      <c r="D1569" s="5" t="n"/>
      <c r="E1569" s="5" t="n"/>
      <c r="F1569" s="6">
        <f>IF(B1569&amp;""="","",IFERROR(INDEX('العقود'!$B$6:$B$205,MATCH(B1569,'العقود'!$A$6:$A$205,0)),"كود غير موجود"))</f>
        <v/>
      </c>
    </row>
    <row r="1570">
      <c r="A1570" s="18" t="n"/>
      <c r="B1570" s="5" t="n"/>
      <c r="C1570" s="16" t="n"/>
      <c r="D1570" s="5" t="n"/>
      <c r="E1570" s="5" t="n"/>
      <c r="F1570" s="6">
        <f>IF(B1570&amp;""="","",IFERROR(INDEX('العقود'!$B$6:$B$205,MATCH(B1570,'العقود'!$A$6:$A$205,0)),"كود غير موجود"))</f>
        <v/>
      </c>
    </row>
    <row r="1571">
      <c r="A1571" s="18" t="n"/>
      <c r="B1571" s="5" t="n"/>
      <c r="C1571" s="16" t="n"/>
      <c r="D1571" s="5" t="n"/>
      <c r="E1571" s="5" t="n"/>
      <c r="F1571" s="6">
        <f>IF(B1571&amp;""="","",IFERROR(INDEX('العقود'!$B$6:$B$205,MATCH(B1571,'العقود'!$A$6:$A$205,0)),"كود غير موجود"))</f>
        <v/>
      </c>
    </row>
    <row r="1572">
      <c r="A1572" s="18" t="n"/>
      <c r="B1572" s="5" t="n"/>
      <c r="C1572" s="16" t="n"/>
      <c r="D1572" s="5" t="n"/>
      <c r="E1572" s="5" t="n"/>
      <c r="F1572" s="6">
        <f>IF(B1572&amp;""="","",IFERROR(INDEX('العقود'!$B$6:$B$205,MATCH(B1572,'العقود'!$A$6:$A$205,0)),"كود غير موجود"))</f>
        <v/>
      </c>
    </row>
    <row r="1573">
      <c r="A1573" s="18" t="n"/>
      <c r="B1573" s="5" t="n"/>
      <c r="C1573" s="16" t="n"/>
      <c r="D1573" s="5" t="n"/>
      <c r="E1573" s="5" t="n"/>
      <c r="F1573" s="6">
        <f>IF(B1573&amp;""="","",IFERROR(INDEX('العقود'!$B$6:$B$205,MATCH(B1573,'العقود'!$A$6:$A$205,0)),"كود غير موجود"))</f>
        <v/>
      </c>
    </row>
    <row r="1574">
      <c r="A1574" s="18" t="n"/>
      <c r="B1574" s="5" t="n"/>
      <c r="C1574" s="16" t="n"/>
      <c r="D1574" s="5" t="n"/>
      <c r="E1574" s="5" t="n"/>
      <c r="F1574" s="6">
        <f>IF(B1574&amp;""="","",IFERROR(INDEX('العقود'!$B$6:$B$205,MATCH(B1574,'العقود'!$A$6:$A$205,0)),"كود غير موجود"))</f>
        <v/>
      </c>
    </row>
    <row r="1575">
      <c r="A1575" s="18" t="n"/>
      <c r="B1575" s="5" t="n"/>
      <c r="C1575" s="16" t="n"/>
      <c r="D1575" s="5" t="n"/>
      <c r="E1575" s="5" t="n"/>
      <c r="F1575" s="6">
        <f>IF(B1575&amp;""="","",IFERROR(INDEX('العقود'!$B$6:$B$205,MATCH(B1575,'العقود'!$A$6:$A$205,0)),"كود غير موجود"))</f>
        <v/>
      </c>
    </row>
    <row r="1576">
      <c r="A1576" s="18" t="n"/>
      <c r="B1576" s="5" t="n"/>
      <c r="C1576" s="16" t="n"/>
      <c r="D1576" s="5" t="n"/>
      <c r="E1576" s="5" t="n"/>
      <c r="F1576" s="6">
        <f>IF(B1576&amp;""="","",IFERROR(INDEX('العقود'!$B$6:$B$205,MATCH(B1576,'العقود'!$A$6:$A$205,0)),"كود غير موجود"))</f>
        <v/>
      </c>
    </row>
    <row r="1577">
      <c r="A1577" s="18" t="n"/>
      <c r="B1577" s="5" t="n"/>
      <c r="C1577" s="16" t="n"/>
      <c r="D1577" s="5" t="n"/>
      <c r="E1577" s="5" t="n"/>
      <c r="F1577" s="6">
        <f>IF(B1577&amp;""="","",IFERROR(INDEX('العقود'!$B$6:$B$205,MATCH(B1577,'العقود'!$A$6:$A$205,0)),"كود غير موجود"))</f>
        <v/>
      </c>
    </row>
    <row r="1578">
      <c r="A1578" s="18" t="n"/>
      <c r="B1578" s="5" t="n"/>
      <c r="C1578" s="16" t="n"/>
      <c r="D1578" s="5" t="n"/>
      <c r="E1578" s="5" t="n"/>
      <c r="F1578" s="6">
        <f>IF(B1578&amp;""="","",IFERROR(INDEX('العقود'!$B$6:$B$205,MATCH(B1578,'العقود'!$A$6:$A$205,0)),"كود غير موجود"))</f>
        <v/>
      </c>
    </row>
    <row r="1579">
      <c r="A1579" s="18" t="n"/>
      <c r="B1579" s="5" t="n"/>
      <c r="C1579" s="16" t="n"/>
      <c r="D1579" s="5" t="n"/>
      <c r="E1579" s="5" t="n"/>
      <c r="F1579" s="6">
        <f>IF(B1579&amp;""="","",IFERROR(INDEX('العقود'!$B$6:$B$205,MATCH(B1579,'العقود'!$A$6:$A$205,0)),"كود غير موجود"))</f>
        <v/>
      </c>
    </row>
    <row r="1580">
      <c r="A1580" s="18" t="n"/>
      <c r="B1580" s="5" t="n"/>
      <c r="C1580" s="16" t="n"/>
      <c r="D1580" s="5" t="n"/>
      <c r="E1580" s="5" t="n"/>
      <c r="F1580" s="6">
        <f>IF(B1580&amp;""="","",IFERROR(INDEX('العقود'!$B$6:$B$205,MATCH(B1580,'العقود'!$A$6:$A$205,0)),"كود غير موجود"))</f>
        <v/>
      </c>
    </row>
    <row r="1581">
      <c r="A1581" s="18" t="n"/>
      <c r="B1581" s="5" t="n"/>
      <c r="C1581" s="16" t="n"/>
      <c r="D1581" s="5" t="n"/>
      <c r="E1581" s="5" t="n"/>
      <c r="F1581" s="6">
        <f>IF(B1581&amp;""="","",IFERROR(INDEX('العقود'!$B$6:$B$205,MATCH(B1581,'العقود'!$A$6:$A$205,0)),"كود غير موجود"))</f>
        <v/>
      </c>
    </row>
    <row r="1582">
      <c r="A1582" s="18" t="n"/>
      <c r="B1582" s="5" t="n"/>
      <c r="C1582" s="16" t="n"/>
      <c r="D1582" s="5" t="n"/>
      <c r="E1582" s="5" t="n"/>
      <c r="F1582" s="6">
        <f>IF(B1582&amp;""="","",IFERROR(INDEX('العقود'!$B$6:$B$205,MATCH(B1582,'العقود'!$A$6:$A$205,0)),"كود غير موجود"))</f>
        <v/>
      </c>
    </row>
    <row r="1583">
      <c r="A1583" s="18" t="n"/>
      <c r="B1583" s="5" t="n"/>
      <c r="C1583" s="16" t="n"/>
      <c r="D1583" s="5" t="n"/>
      <c r="E1583" s="5" t="n"/>
      <c r="F1583" s="6">
        <f>IF(B1583&amp;""="","",IFERROR(INDEX('العقود'!$B$6:$B$205,MATCH(B1583,'العقود'!$A$6:$A$205,0)),"كود غير موجود"))</f>
        <v/>
      </c>
    </row>
    <row r="1584">
      <c r="A1584" s="18" t="n"/>
      <c r="B1584" s="5" t="n"/>
      <c r="C1584" s="16" t="n"/>
      <c r="D1584" s="5" t="n"/>
      <c r="E1584" s="5" t="n"/>
      <c r="F1584" s="6">
        <f>IF(B1584&amp;""="","",IFERROR(INDEX('العقود'!$B$6:$B$205,MATCH(B1584,'العقود'!$A$6:$A$205,0)),"كود غير موجود"))</f>
        <v/>
      </c>
    </row>
    <row r="1585">
      <c r="A1585" s="18" t="n"/>
      <c r="B1585" s="5" t="n"/>
      <c r="C1585" s="16" t="n"/>
      <c r="D1585" s="5" t="n"/>
      <c r="E1585" s="5" t="n"/>
      <c r="F1585" s="6">
        <f>IF(B1585&amp;""="","",IFERROR(INDEX('العقود'!$B$6:$B$205,MATCH(B1585,'العقود'!$A$6:$A$205,0)),"كود غير موجود"))</f>
        <v/>
      </c>
    </row>
    <row r="1586">
      <c r="A1586" s="18" t="n"/>
      <c r="B1586" s="5" t="n"/>
      <c r="C1586" s="16" t="n"/>
      <c r="D1586" s="5" t="n"/>
      <c r="E1586" s="5" t="n"/>
      <c r="F1586" s="6">
        <f>IF(B1586&amp;""="","",IFERROR(INDEX('العقود'!$B$6:$B$205,MATCH(B1586,'العقود'!$A$6:$A$205,0)),"كود غير موجود"))</f>
        <v/>
      </c>
    </row>
    <row r="1587">
      <c r="A1587" s="18" t="n"/>
      <c r="B1587" s="5" t="n"/>
      <c r="C1587" s="16" t="n"/>
      <c r="D1587" s="5" t="n"/>
      <c r="E1587" s="5" t="n"/>
      <c r="F1587" s="6">
        <f>IF(B1587&amp;""="","",IFERROR(INDEX('العقود'!$B$6:$B$205,MATCH(B1587,'العقود'!$A$6:$A$205,0)),"كود غير موجود"))</f>
        <v/>
      </c>
    </row>
    <row r="1588">
      <c r="A1588" s="18" t="n"/>
      <c r="B1588" s="5" t="n"/>
      <c r="C1588" s="16" t="n"/>
      <c r="D1588" s="5" t="n"/>
      <c r="E1588" s="5" t="n"/>
      <c r="F1588" s="6">
        <f>IF(B1588&amp;""="","",IFERROR(INDEX('العقود'!$B$6:$B$205,MATCH(B1588,'العقود'!$A$6:$A$205,0)),"كود غير موجود"))</f>
        <v/>
      </c>
    </row>
    <row r="1589">
      <c r="A1589" s="18" t="n"/>
      <c r="B1589" s="5" t="n"/>
      <c r="C1589" s="16" t="n"/>
      <c r="D1589" s="5" t="n"/>
      <c r="E1589" s="5" t="n"/>
      <c r="F1589" s="6">
        <f>IF(B1589&amp;""="","",IFERROR(INDEX('العقود'!$B$6:$B$205,MATCH(B1589,'العقود'!$A$6:$A$205,0)),"كود غير موجود"))</f>
        <v/>
      </c>
    </row>
    <row r="1590">
      <c r="A1590" s="18" t="n"/>
      <c r="B1590" s="5" t="n"/>
      <c r="C1590" s="16" t="n"/>
      <c r="D1590" s="5" t="n"/>
      <c r="E1590" s="5" t="n"/>
      <c r="F1590" s="6">
        <f>IF(B1590&amp;""="","",IFERROR(INDEX('العقود'!$B$6:$B$205,MATCH(B1590,'العقود'!$A$6:$A$205,0)),"كود غير موجود"))</f>
        <v/>
      </c>
    </row>
    <row r="1591">
      <c r="A1591" s="18" t="n"/>
      <c r="B1591" s="5" t="n"/>
      <c r="C1591" s="16" t="n"/>
      <c r="D1591" s="5" t="n"/>
      <c r="E1591" s="5" t="n"/>
      <c r="F1591" s="6">
        <f>IF(B1591&amp;""="","",IFERROR(INDEX('العقود'!$B$6:$B$205,MATCH(B1591,'العقود'!$A$6:$A$205,0)),"كود غير موجود"))</f>
        <v/>
      </c>
    </row>
    <row r="1592">
      <c r="A1592" s="18" t="n"/>
      <c r="B1592" s="5" t="n"/>
      <c r="C1592" s="16" t="n"/>
      <c r="D1592" s="5" t="n"/>
      <c r="E1592" s="5" t="n"/>
      <c r="F1592" s="6">
        <f>IF(B1592&amp;""="","",IFERROR(INDEX('العقود'!$B$6:$B$205,MATCH(B1592,'العقود'!$A$6:$A$205,0)),"كود غير موجود"))</f>
        <v/>
      </c>
    </row>
    <row r="1593">
      <c r="A1593" s="18" t="n"/>
      <c r="B1593" s="5" t="n"/>
      <c r="C1593" s="16" t="n"/>
      <c r="D1593" s="5" t="n"/>
      <c r="E1593" s="5" t="n"/>
      <c r="F1593" s="6">
        <f>IF(B1593&amp;""="","",IFERROR(INDEX('العقود'!$B$6:$B$205,MATCH(B1593,'العقود'!$A$6:$A$205,0)),"كود غير موجود"))</f>
        <v/>
      </c>
    </row>
    <row r="1594">
      <c r="A1594" s="18" t="n"/>
      <c r="B1594" s="5" t="n"/>
      <c r="C1594" s="16" t="n"/>
      <c r="D1594" s="5" t="n"/>
      <c r="E1594" s="5" t="n"/>
      <c r="F1594" s="6">
        <f>IF(B1594&amp;""="","",IFERROR(INDEX('العقود'!$B$6:$B$205,MATCH(B1594,'العقود'!$A$6:$A$205,0)),"كود غير موجود"))</f>
        <v/>
      </c>
    </row>
    <row r="1595">
      <c r="A1595" s="18" t="n"/>
      <c r="B1595" s="5" t="n"/>
      <c r="C1595" s="16" t="n"/>
      <c r="D1595" s="5" t="n"/>
      <c r="E1595" s="5" t="n"/>
      <c r="F1595" s="6">
        <f>IF(B1595&amp;""="","",IFERROR(INDEX('العقود'!$B$6:$B$205,MATCH(B1595,'العقود'!$A$6:$A$205,0)),"كود غير موجود"))</f>
        <v/>
      </c>
    </row>
    <row r="1596">
      <c r="A1596" s="18" t="n"/>
      <c r="B1596" s="5" t="n"/>
      <c r="C1596" s="16" t="n"/>
      <c r="D1596" s="5" t="n"/>
      <c r="E1596" s="5" t="n"/>
      <c r="F1596" s="6">
        <f>IF(B1596&amp;""="","",IFERROR(INDEX('العقود'!$B$6:$B$205,MATCH(B1596,'العقود'!$A$6:$A$205,0)),"كود غير موجود"))</f>
        <v/>
      </c>
    </row>
    <row r="1597">
      <c r="A1597" s="18" t="n"/>
      <c r="B1597" s="5" t="n"/>
      <c r="C1597" s="16" t="n"/>
      <c r="D1597" s="5" t="n"/>
      <c r="E1597" s="5" t="n"/>
      <c r="F1597" s="6">
        <f>IF(B1597&amp;""="","",IFERROR(INDEX('العقود'!$B$6:$B$205,MATCH(B1597,'العقود'!$A$6:$A$205,0)),"كود غير موجود"))</f>
        <v/>
      </c>
    </row>
    <row r="1598">
      <c r="A1598" s="18" t="n"/>
      <c r="B1598" s="5" t="n"/>
      <c r="C1598" s="16" t="n"/>
      <c r="D1598" s="5" t="n"/>
      <c r="E1598" s="5" t="n"/>
      <c r="F1598" s="6">
        <f>IF(B1598&amp;""="","",IFERROR(INDEX('العقود'!$B$6:$B$205,MATCH(B1598,'العقود'!$A$6:$A$205,0)),"كود غير موجود"))</f>
        <v/>
      </c>
    </row>
    <row r="1599">
      <c r="A1599" s="18" t="n"/>
      <c r="B1599" s="5" t="n"/>
      <c r="C1599" s="16" t="n"/>
      <c r="D1599" s="5" t="n"/>
      <c r="E1599" s="5" t="n"/>
      <c r="F1599" s="6">
        <f>IF(B1599&amp;""="","",IFERROR(INDEX('العقود'!$B$6:$B$205,MATCH(B1599,'العقود'!$A$6:$A$205,0)),"كود غير موجود"))</f>
        <v/>
      </c>
    </row>
    <row r="1600">
      <c r="A1600" s="18" t="n"/>
      <c r="B1600" s="5" t="n"/>
      <c r="C1600" s="16" t="n"/>
      <c r="D1600" s="5" t="n"/>
      <c r="E1600" s="5" t="n"/>
      <c r="F1600" s="6">
        <f>IF(B1600&amp;""="","",IFERROR(INDEX('العقود'!$B$6:$B$205,MATCH(B1600,'العقود'!$A$6:$A$205,0)),"كود غير موجود"))</f>
        <v/>
      </c>
    </row>
    <row r="1601">
      <c r="A1601" s="18" t="n"/>
      <c r="B1601" s="5" t="n"/>
      <c r="C1601" s="16" t="n"/>
      <c r="D1601" s="5" t="n"/>
      <c r="E1601" s="5" t="n"/>
      <c r="F1601" s="6">
        <f>IF(B1601&amp;""="","",IFERROR(INDEX('العقود'!$B$6:$B$205,MATCH(B1601,'العقود'!$A$6:$A$205,0)),"كود غير موجود"))</f>
        <v/>
      </c>
    </row>
    <row r="1602">
      <c r="A1602" s="18" t="n"/>
      <c r="B1602" s="5" t="n"/>
      <c r="C1602" s="16" t="n"/>
      <c r="D1602" s="5" t="n"/>
      <c r="E1602" s="5" t="n"/>
      <c r="F1602" s="6">
        <f>IF(B1602&amp;""="","",IFERROR(INDEX('العقود'!$B$6:$B$205,MATCH(B1602,'العقود'!$A$6:$A$205,0)),"كود غير موجود"))</f>
        <v/>
      </c>
    </row>
    <row r="1603">
      <c r="A1603" s="18" t="n"/>
      <c r="B1603" s="5" t="n"/>
      <c r="C1603" s="16" t="n"/>
      <c r="D1603" s="5" t="n"/>
      <c r="E1603" s="5" t="n"/>
      <c r="F1603" s="6">
        <f>IF(B1603&amp;""="","",IFERROR(INDEX('العقود'!$B$6:$B$205,MATCH(B1603,'العقود'!$A$6:$A$205,0)),"كود غير موجود"))</f>
        <v/>
      </c>
    </row>
    <row r="1604">
      <c r="A1604" s="18" t="n"/>
      <c r="B1604" s="5" t="n"/>
      <c r="C1604" s="16" t="n"/>
      <c r="D1604" s="5" t="n"/>
      <c r="E1604" s="5" t="n"/>
      <c r="F1604" s="6">
        <f>IF(B1604&amp;""="","",IFERROR(INDEX('العقود'!$B$6:$B$205,MATCH(B1604,'العقود'!$A$6:$A$205,0)),"كود غير موجود"))</f>
        <v/>
      </c>
    </row>
    <row r="1605">
      <c r="A1605" s="18" t="n"/>
      <c r="B1605" s="5" t="n"/>
      <c r="C1605" s="16" t="n"/>
      <c r="D1605" s="5" t="n"/>
      <c r="E1605" s="5" t="n"/>
      <c r="F1605" s="6">
        <f>IF(B1605&amp;""="","",IFERROR(INDEX('العقود'!$B$6:$B$205,MATCH(B1605,'العقود'!$A$6:$A$205,0)),"كود غير موجود"))</f>
        <v/>
      </c>
    </row>
    <row r="1606">
      <c r="A1606" s="18" t="n"/>
      <c r="B1606" s="5" t="n"/>
      <c r="C1606" s="16" t="n"/>
      <c r="D1606" s="5" t="n"/>
      <c r="E1606" s="5" t="n"/>
      <c r="F1606" s="6">
        <f>IF(B1606&amp;""="","",IFERROR(INDEX('العقود'!$B$6:$B$205,MATCH(B1606,'العقود'!$A$6:$A$205,0)),"كود غير موجود"))</f>
        <v/>
      </c>
    </row>
    <row r="1607">
      <c r="A1607" s="18" t="n"/>
      <c r="B1607" s="5" t="n"/>
      <c r="C1607" s="16" t="n"/>
      <c r="D1607" s="5" t="n"/>
      <c r="E1607" s="5" t="n"/>
      <c r="F1607" s="6">
        <f>IF(B1607&amp;""="","",IFERROR(INDEX('العقود'!$B$6:$B$205,MATCH(B1607,'العقود'!$A$6:$A$205,0)),"كود غير موجود"))</f>
        <v/>
      </c>
    </row>
    <row r="1608">
      <c r="A1608" s="18" t="n"/>
      <c r="B1608" s="5" t="n"/>
      <c r="C1608" s="16" t="n"/>
      <c r="D1608" s="5" t="n"/>
      <c r="E1608" s="5" t="n"/>
      <c r="F1608" s="6">
        <f>IF(B1608&amp;""="","",IFERROR(INDEX('العقود'!$B$6:$B$205,MATCH(B1608,'العقود'!$A$6:$A$205,0)),"كود غير موجود"))</f>
        <v/>
      </c>
    </row>
    <row r="1609">
      <c r="A1609" s="18" t="n"/>
      <c r="B1609" s="5" t="n"/>
      <c r="C1609" s="16" t="n"/>
      <c r="D1609" s="5" t="n"/>
      <c r="E1609" s="5" t="n"/>
      <c r="F1609" s="6">
        <f>IF(B1609&amp;""="","",IFERROR(INDEX('العقود'!$B$6:$B$205,MATCH(B1609,'العقود'!$A$6:$A$205,0)),"كود غير موجود"))</f>
        <v/>
      </c>
    </row>
    <row r="1610">
      <c r="A1610" s="18" t="n"/>
      <c r="B1610" s="5" t="n"/>
      <c r="C1610" s="16" t="n"/>
      <c r="D1610" s="5" t="n"/>
      <c r="E1610" s="5" t="n"/>
      <c r="F1610" s="6">
        <f>IF(B1610&amp;""="","",IFERROR(INDEX('العقود'!$B$6:$B$205,MATCH(B1610,'العقود'!$A$6:$A$205,0)),"كود غير موجود"))</f>
        <v/>
      </c>
    </row>
    <row r="1611">
      <c r="A1611" s="18" t="n"/>
      <c r="B1611" s="5" t="n"/>
      <c r="C1611" s="16" t="n"/>
      <c r="D1611" s="5" t="n"/>
      <c r="E1611" s="5" t="n"/>
      <c r="F1611" s="6">
        <f>IF(B1611&amp;""="","",IFERROR(INDEX('العقود'!$B$6:$B$205,MATCH(B1611,'العقود'!$A$6:$A$205,0)),"كود غير موجود"))</f>
        <v/>
      </c>
    </row>
    <row r="1612">
      <c r="A1612" s="18" t="n"/>
      <c r="B1612" s="5" t="n"/>
      <c r="C1612" s="16" t="n"/>
      <c r="D1612" s="5" t="n"/>
      <c r="E1612" s="5" t="n"/>
      <c r="F1612" s="6">
        <f>IF(B1612&amp;""="","",IFERROR(INDEX('العقود'!$B$6:$B$205,MATCH(B1612,'العقود'!$A$6:$A$205,0)),"كود غير موجود"))</f>
        <v/>
      </c>
    </row>
    <row r="1613">
      <c r="A1613" s="18" t="n"/>
      <c r="B1613" s="5" t="n"/>
      <c r="C1613" s="16" t="n"/>
      <c r="D1613" s="5" t="n"/>
      <c r="E1613" s="5" t="n"/>
      <c r="F1613" s="6">
        <f>IF(B1613&amp;""="","",IFERROR(INDEX('العقود'!$B$6:$B$205,MATCH(B1613,'العقود'!$A$6:$A$205,0)),"كود غير موجود"))</f>
        <v/>
      </c>
    </row>
    <row r="1614">
      <c r="A1614" s="18" t="n"/>
      <c r="B1614" s="5" t="n"/>
      <c r="C1614" s="16" t="n"/>
      <c r="D1614" s="5" t="n"/>
      <c r="E1614" s="5" t="n"/>
      <c r="F1614" s="6">
        <f>IF(B1614&amp;""="","",IFERROR(INDEX('العقود'!$B$6:$B$205,MATCH(B1614,'العقود'!$A$6:$A$205,0)),"كود غير موجود"))</f>
        <v/>
      </c>
    </row>
    <row r="1615">
      <c r="A1615" s="18" t="n"/>
      <c r="B1615" s="5" t="n"/>
      <c r="C1615" s="16" t="n"/>
      <c r="D1615" s="5" t="n"/>
      <c r="E1615" s="5" t="n"/>
      <c r="F1615" s="6">
        <f>IF(B1615&amp;""="","",IFERROR(INDEX('العقود'!$B$6:$B$205,MATCH(B1615,'العقود'!$A$6:$A$205,0)),"كود غير موجود"))</f>
        <v/>
      </c>
    </row>
    <row r="1616">
      <c r="A1616" s="18" t="n"/>
      <c r="B1616" s="5" t="n"/>
      <c r="C1616" s="16" t="n"/>
      <c r="D1616" s="5" t="n"/>
      <c r="E1616" s="5" t="n"/>
      <c r="F1616" s="6">
        <f>IF(B1616&amp;""="","",IFERROR(INDEX('العقود'!$B$6:$B$205,MATCH(B1616,'العقود'!$A$6:$A$205,0)),"كود غير موجود"))</f>
        <v/>
      </c>
    </row>
    <row r="1617">
      <c r="A1617" s="18" t="n"/>
      <c r="B1617" s="5" t="n"/>
      <c r="C1617" s="16" t="n"/>
      <c r="D1617" s="5" t="n"/>
      <c r="E1617" s="5" t="n"/>
      <c r="F1617" s="6">
        <f>IF(B1617&amp;""="","",IFERROR(INDEX('العقود'!$B$6:$B$205,MATCH(B1617,'العقود'!$A$6:$A$205,0)),"كود غير موجود"))</f>
        <v/>
      </c>
    </row>
    <row r="1618">
      <c r="A1618" s="18" t="n"/>
      <c r="B1618" s="5" t="n"/>
      <c r="C1618" s="16" t="n"/>
      <c r="D1618" s="5" t="n"/>
      <c r="E1618" s="5" t="n"/>
      <c r="F1618" s="6">
        <f>IF(B1618&amp;""="","",IFERROR(INDEX('العقود'!$B$6:$B$205,MATCH(B1618,'العقود'!$A$6:$A$205,0)),"كود غير موجود"))</f>
        <v/>
      </c>
    </row>
    <row r="1619">
      <c r="A1619" s="18" t="n"/>
      <c r="B1619" s="5" t="n"/>
      <c r="C1619" s="16" t="n"/>
      <c r="D1619" s="5" t="n"/>
      <c r="E1619" s="5" t="n"/>
      <c r="F1619" s="6">
        <f>IF(B1619&amp;""="","",IFERROR(INDEX('العقود'!$B$6:$B$205,MATCH(B1619,'العقود'!$A$6:$A$205,0)),"كود غير موجود"))</f>
        <v/>
      </c>
    </row>
    <row r="1620">
      <c r="A1620" s="18" t="n"/>
      <c r="B1620" s="5" t="n"/>
      <c r="C1620" s="16" t="n"/>
      <c r="D1620" s="5" t="n"/>
      <c r="E1620" s="5" t="n"/>
      <c r="F1620" s="6">
        <f>IF(B1620&amp;""="","",IFERROR(INDEX('العقود'!$B$6:$B$205,MATCH(B1620,'العقود'!$A$6:$A$205,0)),"كود غير موجود"))</f>
        <v/>
      </c>
    </row>
    <row r="1621">
      <c r="A1621" s="18" t="n"/>
      <c r="B1621" s="5" t="n"/>
      <c r="C1621" s="16" t="n"/>
      <c r="D1621" s="5" t="n"/>
      <c r="E1621" s="5" t="n"/>
      <c r="F1621" s="6">
        <f>IF(B1621&amp;""="","",IFERROR(INDEX('العقود'!$B$6:$B$205,MATCH(B1621,'العقود'!$A$6:$A$205,0)),"كود غير موجود"))</f>
        <v/>
      </c>
    </row>
    <row r="1622">
      <c r="A1622" s="18" t="n"/>
      <c r="B1622" s="5" t="n"/>
      <c r="C1622" s="16" t="n"/>
      <c r="D1622" s="5" t="n"/>
      <c r="E1622" s="5" t="n"/>
      <c r="F1622" s="6">
        <f>IF(B1622&amp;""="","",IFERROR(INDEX('العقود'!$B$6:$B$205,MATCH(B1622,'العقود'!$A$6:$A$205,0)),"كود غير موجود"))</f>
        <v/>
      </c>
    </row>
    <row r="1623">
      <c r="A1623" s="18" t="n"/>
      <c r="B1623" s="5" t="n"/>
      <c r="C1623" s="16" t="n"/>
      <c r="D1623" s="5" t="n"/>
      <c r="E1623" s="5" t="n"/>
      <c r="F1623" s="6">
        <f>IF(B1623&amp;""="","",IFERROR(INDEX('العقود'!$B$6:$B$205,MATCH(B1623,'العقود'!$A$6:$A$205,0)),"كود غير موجود"))</f>
        <v/>
      </c>
    </row>
    <row r="1624">
      <c r="A1624" s="18" t="n"/>
      <c r="B1624" s="5" t="n"/>
      <c r="C1624" s="16" t="n"/>
      <c r="D1624" s="5" t="n"/>
      <c r="E1624" s="5" t="n"/>
      <c r="F1624" s="6">
        <f>IF(B1624&amp;""="","",IFERROR(INDEX('العقود'!$B$6:$B$205,MATCH(B1624,'العقود'!$A$6:$A$205,0)),"كود غير موجود"))</f>
        <v/>
      </c>
    </row>
    <row r="1625">
      <c r="A1625" s="18" t="n"/>
      <c r="B1625" s="5" t="n"/>
      <c r="C1625" s="16" t="n"/>
      <c r="D1625" s="5" t="n"/>
      <c r="E1625" s="5" t="n"/>
      <c r="F1625" s="6">
        <f>IF(B1625&amp;""="","",IFERROR(INDEX('العقود'!$B$6:$B$205,MATCH(B1625,'العقود'!$A$6:$A$205,0)),"كود غير موجود"))</f>
        <v/>
      </c>
    </row>
    <row r="1626">
      <c r="A1626" s="18" t="n"/>
      <c r="B1626" s="5" t="n"/>
      <c r="C1626" s="16" t="n"/>
      <c r="D1626" s="5" t="n"/>
      <c r="E1626" s="5" t="n"/>
      <c r="F1626" s="6">
        <f>IF(B1626&amp;""="","",IFERROR(INDEX('العقود'!$B$6:$B$205,MATCH(B1626,'العقود'!$A$6:$A$205,0)),"كود غير موجود"))</f>
        <v/>
      </c>
    </row>
    <row r="1627">
      <c r="A1627" s="18" t="n"/>
      <c r="B1627" s="5" t="n"/>
      <c r="C1627" s="16" t="n"/>
      <c r="D1627" s="5" t="n"/>
      <c r="E1627" s="5" t="n"/>
      <c r="F1627" s="6">
        <f>IF(B1627&amp;""="","",IFERROR(INDEX('العقود'!$B$6:$B$205,MATCH(B1627,'العقود'!$A$6:$A$205,0)),"كود غير موجود"))</f>
        <v/>
      </c>
    </row>
    <row r="1628">
      <c r="A1628" s="18" t="n"/>
      <c r="B1628" s="5" t="n"/>
      <c r="C1628" s="16" t="n"/>
      <c r="D1628" s="5" t="n"/>
      <c r="E1628" s="5" t="n"/>
      <c r="F1628" s="6">
        <f>IF(B1628&amp;""="","",IFERROR(INDEX('العقود'!$B$6:$B$205,MATCH(B1628,'العقود'!$A$6:$A$205,0)),"كود غير موجود"))</f>
        <v/>
      </c>
    </row>
    <row r="1629">
      <c r="A1629" s="18" t="n"/>
      <c r="B1629" s="5" t="n"/>
      <c r="C1629" s="16" t="n"/>
      <c r="D1629" s="5" t="n"/>
      <c r="E1629" s="5" t="n"/>
      <c r="F1629" s="6">
        <f>IF(B1629&amp;""="","",IFERROR(INDEX('العقود'!$B$6:$B$205,MATCH(B1629,'العقود'!$A$6:$A$205,0)),"كود غير موجود"))</f>
        <v/>
      </c>
    </row>
    <row r="1630">
      <c r="A1630" s="18" t="n"/>
      <c r="B1630" s="5" t="n"/>
      <c r="C1630" s="16" t="n"/>
      <c r="D1630" s="5" t="n"/>
      <c r="E1630" s="5" t="n"/>
      <c r="F1630" s="6">
        <f>IF(B1630&amp;""="","",IFERROR(INDEX('العقود'!$B$6:$B$205,MATCH(B1630,'العقود'!$A$6:$A$205,0)),"كود غير موجود"))</f>
        <v/>
      </c>
    </row>
    <row r="1631">
      <c r="A1631" s="18" t="n"/>
      <c r="B1631" s="5" t="n"/>
      <c r="C1631" s="16" t="n"/>
      <c r="D1631" s="5" t="n"/>
      <c r="E1631" s="5" t="n"/>
      <c r="F1631" s="6">
        <f>IF(B1631&amp;""="","",IFERROR(INDEX('العقود'!$B$6:$B$205,MATCH(B1631,'العقود'!$A$6:$A$205,0)),"كود غير موجود"))</f>
        <v/>
      </c>
    </row>
    <row r="1632">
      <c r="A1632" s="18" t="n"/>
      <c r="B1632" s="5" t="n"/>
      <c r="C1632" s="16" t="n"/>
      <c r="D1632" s="5" t="n"/>
      <c r="E1632" s="5" t="n"/>
      <c r="F1632" s="6">
        <f>IF(B1632&amp;""="","",IFERROR(INDEX('العقود'!$B$6:$B$205,MATCH(B1632,'العقود'!$A$6:$A$205,0)),"كود غير موجود"))</f>
        <v/>
      </c>
    </row>
    <row r="1633">
      <c r="A1633" s="18" t="n"/>
      <c r="B1633" s="5" t="n"/>
      <c r="C1633" s="16" t="n"/>
      <c r="D1633" s="5" t="n"/>
      <c r="E1633" s="5" t="n"/>
      <c r="F1633" s="6">
        <f>IF(B1633&amp;""="","",IFERROR(INDEX('العقود'!$B$6:$B$205,MATCH(B1633,'العقود'!$A$6:$A$205,0)),"كود غير موجود"))</f>
        <v/>
      </c>
    </row>
    <row r="1634">
      <c r="A1634" s="18" t="n"/>
      <c r="B1634" s="5" t="n"/>
      <c r="C1634" s="16" t="n"/>
      <c r="D1634" s="5" t="n"/>
      <c r="E1634" s="5" t="n"/>
      <c r="F1634" s="6">
        <f>IF(B1634&amp;""="","",IFERROR(INDEX('العقود'!$B$6:$B$205,MATCH(B1634,'العقود'!$A$6:$A$205,0)),"كود غير موجود"))</f>
        <v/>
      </c>
    </row>
    <row r="1635">
      <c r="A1635" s="18" t="n"/>
      <c r="B1635" s="5" t="n"/>
      <c r="C1635" s="16" t="n"/>
      <c r="D1635" s="5" t="n"/>
      <c r="E1635" s="5" t="n"/>
      <c r="F1635" s="6">
        <f>IF(B1635&amp;""="","",IFERROR(INDEX('العقود'!$B$6:$B$205,MATCH(B1635,'العقود'!$A$6:$A$205,0)),"كود غير موجود"))</f>
        <v/>
      </c>
    </row>
    <row r="1636">
      <c r="A1636" s="18" t="n"/>
      <c r="B1636" s="5" t="n"/>
      <c r="C1636" s="16" t="n"/>
      <c r="D1636" s="5" t="n"/>
      <c r="E1636" s="5" t="n"/>
      <c r="F1636" s="6">
        <f>IF(B1636&amp;""="","",IFERROR(INDEX('العقود'!$B$6:$B$205,MATCH(B1636,'العقود'!$A$6:$A$205,0)),"كود غير موجود"))</f>
        <v/>
      </c>
    </row>
    <row r="1637">
      <c r="A1637" s="18" t="n"/>
      <c r="B1637" s="5" t="n"/>
      <c r="C1637" s="16" t="n"/>
      <c r="D1637" s="5" t="n"/>
      <c r="E1637" s="5" t="n"/>
      <c r="F1637" s="6">
        <f>IF(B1637&amp;""="","",IFERROR(INDEX('العقود'!$B$6:$B$205,MATCH(B1637,'العقود'!$A$6:$A$205,0)),"كود غير موجود"))</f>
        <v/>
      </c>
    </row>
    <row r="1638">
      <c r="A1638" s="18" t="n"/>
      <c r="B1638" s="5" t="n"/>
      <c r="C1638" s="16" t="n"/>
      <c r="D1638" s="5" t="n"/>
      <c r="E1638" s="5" t="n"/>
      <c r="F1638" s="6">
        <f>IF(B1638&amp;""="","",IFERROR(INDEX('العقود'!$B$6:$B$205,MATCH(B1638,'العقود'!$A$6:$A$205,0)),"كود غير موجود"))</f>
        <v/>
      </c>
    </row>
    <row r="1639">
      <c r="A1639" s="18" t="n"/>
      <c r="B1639" s="5" t="n"/>
      <c r="C1639" s="16" t="n"/>
      <c r="D1639" s="5" t="n"/>
      <c r="E1639" s="5" t="n"/>
      <c r="F1639" s="6">
        <f>IF(B1639&amp;""="","",IFERROR(INDEX('العقود'!$B$6:$B$205,MATCH(B1639,'العقود'!$A$6:$A$205,0)),"كود غير موجود"))</f>
        <v/>
      </c>
    </row>
    <row r="1640">
      <c r="A1640" s="18" t="n"/>
      <c r="B1640" s="5" t="n"/>
      <c r="C1640" s="16" t="n"/>
      <c r="D1640" s="5" t="n"/>
      <c r="E1640" s="5" t="n"/>
      <c r="F1640" s="6">
        <f>IF(B1640&amp;""="","",IFERROR(INDEX('العقود'!$B$6:$B$205,MATCH(B1640,'العقود'!$A$6:$A$205,0)),"كود غير موجود"))</f>
        <v/>
      </c>
    </row>
    <row r="1641">
      <c r="A1641" s="18" t="n"/>
      <c r="B1641" s="5" t="n"/>
      <c r="C1641" s="16" t="n"/>
      <c r="D1641" s="5" t="n"/>
      <c r="E1641" s="5" t="n"/>
      <c r="F1641" s="6">
        <f>IF(B1641&amp;""="","",IFERROR(INDEX('العقود'!$B$6:$B$205,MATCH(B1641,'العقود'!$A$6:$A$205,0)),"كود غير موجود"))</f>
        <v/>
      </c>
    </row>
    <row r="1642">
      <c r="A1642" s="18" t="n"/>
      <c r="B1642" s="5" t="n"/>
      <c r="C1642" s="16" t="n"/>
      <c r="D1642" s="5" t="n"/>
      <c r="E1642" s="5" t="n"/>
      <c r="F1642" s="6">
        <f>IF(B1642&amp;""="","",IFERROR(INDEX('العقود'!$B$6:$B$205,MATCH(B1642,'العقود'!$A$6:$A$205,0)),"كود غير موجود"))</f>
        <v/>
      </c>
    </row>
    <row r="1643">
      <c r="A1643" s="18" t="n"/>
      <c r="B1643" s="5" t="n"/>
      <c r="C1643" s="16" t="n"/>
      <c r="D1643" s="5" t="n"/>
      <c r="E1643" s="5" t="n"/>
      <c r="F1643" s="6">
        <f>IF(B1643&amp;""="","",IFERROR(INDEX('العقود'!$B$6:$B$205,MATCH(B1643,'العقود'!$A$6:$A$205,0)),"كود غير موجود"))</f>
        <v/>
      </c>
    </row>
    <row r="1644">
      <c r="A1644" s="18" t="n"/>
      <c r="B1644" s="5" t="n"/>
      <c r="C1644" s="16" t="n"/>
      <c r="D1644" s="5" t="n"/>
      <c r="E1644" s="5" t="n"/>
      <c r="F1644" s="6">
        <f>IF(B1644&amp;""="","",IFERROR(INDEX('العقود'!$B$6:$B$205,MATCH(B1644,'العقود'!$A$6:$A$205,0)),"كود غير موجود"))</f>
        <v/>
      </c>
    </row>
    <row r="1645">
      <c r="A1645" s="18" t="n"/>
      <c r="B1645" s="5" t="n"/>
      <c r="C1645" s="16" t="n"/>
      <c r="D1645" s="5" t="n"/>
      <c r="E1645" s="5" t="n"/>
      <c r="F1645" s="6">
        <f>IF(B1645&amp;""="","",IFERROR(INDEX('العقود'!$B$6:$B$205,MATCH(B1645,'العقود'!$A$6:$A$205,0)),"كود غير موجود"))</f>
        <v/>
      </c>
    </row>
    <row r="1646">
      <c r="A1646" s="18" t="n"/>
      <c r="B1646" s="5" t="n"/>
      <c r="C1646" s="16" t="n"/>
      <c r="D1646" s="5" t="n"/>
      <c r="E1646" s="5" t="n"/>
      <c r="F1646" s="6">
        <f>IF(B1646&amp;""="","",IFERROR(INDEX('العقود'!$B$6:$B$205,MATCH(B1646,'العقود'!$A$6:$A$205,0)),"كود غير موجود"))</f>
        <v/>
      </c>
    </row>
    <row r="1647">
      <c r="A1647" s="18" t="n"/>
      <c r="B1647" s="5" t="n"/>
      <c r="C1647" s="16" t="n"/>
      <c r="D1647" s="5" t="n"/>
      <c r="E1647" s="5" t="n"/>
      <c r="F1647" s="6">
        <f>IF(B1647&amp;""="","",IFERROR(INDEX('العقود'!$B$6:$B$205,MATCH(B1647,'العقود'!$A$6:$A$205,0)),"كود غير موجود"))</f>
        <v/>
      </c>
    </row>
    <row r="1648">
      <c r="A1648" s="18" t="n"/>
      <c r="B1648" s="5" t="n"/>
      <c r="C1648" s="16" t="n"/>
      <c r="D1648" s="5" t="n"/>
      <c r="E1648" s="5" t="n"/>
      <c r="F1648" s="6">
        <f>IF(B1648&amp;""="","",IFERROR(INDEX('العقود'!$B$6:$B$205,MATCH(B1648,'العقود'!$A$6:$A$205,0)),"كود غير موجود"))</f>
        <v/>
      </c>
    </row>
    <row r="1649">
      <c r="A1649" s="18" t="n"/>
      <c r="B1649" s="5" t="n"/>
      <c r="C1649" s="16" t="n"/>
      <c r="D1649" s="5" t="n"/>
      <c r="E1649" s="5" t="n"/>
      <c r="F1649" s="6">
        <f>IF(B1649&amp;""="","",IFERROR(INDEX('العقود'!$B$6:$B$205,MATCH(B1649,'العقود'!$A$6:$A$205,0)),"كود غير موجود"))</f>
        <v/>
      </c>
    </row>
    <row r="1650">
      <c r="A1650" s="18" t="n"/>
      <c r="B1650" s="5" t="n"/>
      <c r="C1650" s="16" t="n"/>
      <c r="D1650" s="5" t="n"/>
      <c r="E1650" s="5" t="n"/>
      <c r="F1650" s="6">
        <f>IF(B1650&amp;""="","",IFERROR(INDEX('العقود'!$B$6:$B$205,MATCH(B1650,'العقود'!$A$6:$A$205,0)),"كود غير موجود"))</f>
        <v/>
      </c>
    </row>
    <row r="1651">
      <c r="A1651" s="18" t="n"/>
      <c r="B1651" s="5" t="n"/>
      <c r="C1651" s="16" t="n"/>
      <c r="D1651" s="5" t="n"/>
      <c r="E1651" s="5" t="n"/>
      <c r="F1651" s="6">
        <f>IF(B1651&amp;""="","",IFERROR(INDEX('العقود'!$B$6:$B$205,MATCH(B1651,'العقود'!$A$6:$A$205,0)),"كود غير موجود"))</f>
        <v/>
      </c>
    </row>
    <row r="1652">
      <c r="A1652" s="18" t="n"/>
      <c r="B1652" s="5" t="n"/>
      <c r="C1652" s="16" t="n"/>
      <c r="D1652" s="5" t="n"/>
      <c r="E1652" s="5" t="n"/>
      <c r="F1652" s="6">
        <f>IF(B1652&amp;""="","",IFERROR(INDEX('العقود'!$B$6:$B$205,MATCH(B1652,'العقود'!$A$6:$A$205,0)),"كود غير موجود"))</f>
        <v/>
      </c>
    </row>
    <row r="1653">
      <c r="A1653" s="18" t="n"/>
      <c r="B1653" s="5" t="n"/>
      <c r="C1653" s="16" t="n"/>
      <c r="D1653" s="5" t="n"/>
      <c r="E1653" s="5" t="n"/>
      <c r="F1653" s="6">
        <f>IF(B1653&amp;""="","",IFERROR(INDEX('العقود'!$B$6:$B$205,MATCH(B1653,'العقود'!$A$6:$A$205,0)),"كود غير موجود"))</f>
        <v/>
      </c>
    </row>
    <row r="1654">
      <c r="A1654" s="18" t="n"/>
      <c r="B1654" s="5" t="n"/>
      <c r="C1654" s="16" t="n"/>
      <c r="D1654" s="5" t="n"/>
      <c r="E1654" s="5" t="n"/>
      <c r="F1654" s="6">
        <f>IF(B1654&amp;""="","",IFERROR(INDEX('العقود'!$B$6:$B$205,MATCH(B1654,'العقود'!$A$6:$A$205,0)),"كود غير موجود"))</f>
        <v/>
      </c>
    </row>
    <row r="1655">
      <c r="A1655" s="18" t="n"/>
      <c r="B1655" s="5" t="n"/>
      <c r="C1655" s="16" t="n"/>
      <c r="D1655" s="5" t="n"/>
      <c r="E1655" s="5" t="n"/>
      <c r="F1655" s="6">
        <f>IF(B1655&amp;""="","",IFERROR(INDEX('العقود'!$B$6:$B$205,MATCH(B1655,'العقود'!$A$6:$A$205,0)),"كود غير موجود"))</f>
        <v/>
      </c>
    </row>
    <row r="1656">
      <c r="A1656" s="18" t="n"/>
      <c r="B1656" s="5" t="n"/>
      <c r="C1656" s="16" t="n"/>
      <c r="D1656" s="5" t="n"/>
      <c r="E1656" s="5" t="n"/>
      <c r="F1656" s="6">
        <f>IF(B1656&amp;""="","",IFERROR(INDEX('العقود'!$B$6:$B$205,MATCH(B1656,'العقود'!$A$6:$A$205,0)),"كود غير موجود"))</f>
        <v/>
      </c>
    </row>
    <row r="1657">
      <c r="A1657" s="18" t="n"/>
      <c r="B1657" s="5" t="n"/>
      <c r="C1657" s="16" t="n"/>
      <c r="D1657" s="5" t="n"/>
      <c r="E1657" s="5" t="n"/>
      <c r="F1657" s="6">
        <f>IF(B1657&amp;""="","",IFERROR(INDEX('العقود'!$B$6:$B$205,MATCH(B1657,'العقود'!$A$6:$A$205,0)),"كود غير موجود"))</f>
        <v/>
      </c>
    </row>
    <row r="1658">
      <c r="A1658" s="18" t="n"/>
      <c r="B1658" s="5" t="n"/>
      <c r="C1658" s="16" t="n"/>
      <c r="D1658" s="5" t="n"/>
      <c r="E1658" s="5" t="n"/>
      <c r="F1658" s="6">
        <f>IF(B1658&amp;""="","",IFERROR(INDEX('العقود'!$B$6:$B$205,MATCH(B1658,'العقود'!$A$6:$A$205,0)),"كود غير موجود"))</f>
        <v/>
      </c>
    </row>
    <row r="1659">
      <c r="A1659" s="18" t="n"/>
      <c r="B1659" s="5" t="n"/>
      <c r="C1659" s="16" t="n"/>
      <c r="D1659" s="5" t="n"/>
      <c r="E1659" s="5" t="n"/>
      <c r="F1659" s="6">
        <f>IF(B1659&amp;""="","",IFERROR(INDEX('العقود'!$B$6:$B$205,MATCH(B1659,'العقود'!$A$6:$A$205,0)),"كود غير موجود"))</f>
        <v/>
      </c>
    </row>
    <row r="1660">
      <c r="A1660" s="18" t="n"/>
      <c r="B1660" s="5" t="n"/>
      <c r="C1660" s="16" t="n"/>
      <c r="D1660" s="5" t="n"/>
      <c r="E1660" s="5" t="n"/>
      <c r="F1660" s="6">
        <f>IF(B1660&amp;""="","",IFERROR(INDEX('العقود'!$B$6:$B$205,MATCH(B1660,'العقود'!$A$6:$A$205,0)),"كود غير موجود"))</f>
        <v/>
      </c>
    </row>
    <row r="1661">
      <c r="A1661" s="18" t="n"/>
      <c r="B1661" s="5" t="n"/>
      <c r="C1661" s="16" t="n"/>
      <c r="D1661" s="5" t="n"/>
      <c r="E1661" s="5" t="n"/>
      <c r="F1661" s="6">
        <f>IF(B1661&amp;""="","",IFERROR(INDEX('العقود'!$B$6:$B$205,MATCH(B1661,'العقود'!$A$6:$A$205,0)),"كود غير موجود"))</f>
        <v/>
      </c>
    </row>
    <row r="1662">
      <c r="A1662" s="18" t="n"/>
      <c r="B1662" s="5" t="n"/>
      <c r="C1662" s="16" t="n"/>
      <c r="D1662" s="5" t="n"/>
      <c r="E1662" s="5" t="n"/>
      <c r="F1662" s="6">
        <f>IF(B1662&amp;""="","",IFERROR(INDEX('العقود'!$B$6:$B$205,MATCH(B1662,'العقود'!$A$6:$A$205,0)),"كود غير موجود"))</f>
        <v/>
      </c>
    </row>
    <row r="1663">
      <c r="A1663" s="18" t="n"/>
      <c r="B1663" s="5" t="n"/>
      <c r="C1663" s="16" t="n"/>
      <c r="D1663" s="5" t="n"/>
      <c r="E1663" s="5" t="n"/>
      <c r="F1663" s="6">
        <f>IF(B1663&amp;""="","",IFERROR(INDEX('العقود'!$B$6:$B$205,MATCH(B1663,'العقود'!$A$6:$A$205,0)),"كود غير موجود"))</f>
        <v/>
      </c>
    </row>
    <row r="1664">
      <c r="A1664" s="18" t="n"/>
      <c r="B1664" s="5" t="n"/>
      <c r="C1664" s="16" t="n"/>
      <c r="D1664" s="5" t="n"/>
      <c r="E1664" s="5" t="n"/>
      <c r="F1664" s="6">
        <f>IF(B1664&amp;""="","",IFERROR(INDEX('العقود'!$B$6:$B$205,MATCH(B1664,'العقود'!$A$6:$A$205,0)),"كود غير موجود"))</f>
        <v/>
      </c>
    </row>
    <row r="1665">
      <c r="A1665" s="18" t="n"/>
      <c r="B1665" s="5" t="n"/>
      <c r="C1665" s="16" t="n"/>
      <c r="D1665" s="5" t="n"/>
      <c r="E1665" s="5" t="n"/>
      <c r="F1665" s="6">
        <f>IF(B1665&amp;""="","",IFERROR(INDEX('العقود'!$B$6:$B$205,MATCH(B1665,'العقود'!$A$6:$A$205,0)),"كود غير موجود"))</f>
        <v/>
      </c>
    </row>
    <row r="1666">
      <c r="A1666" s="18" t="n"/>
      <c r="B1666" s="5" t="n"/>
      <c r="C1666" s="16" t="n"/>
      <c r="D1666" s="5" t="n"/>
      <c r="E1666" s="5" t="n"/>
      <c r="F1666" s="6">
        <f>IF(B1666&amp;""="","",IFERROR(INDEX('العقود'!$B$6:$B$205,MATCH(B1666,'العقود'!$A$6:$A$205,0)),"كود غير موجود"))</f>
        <v/>
      </c>
    </row>
    <row r="1667">
      <c r="A1667" s="18" t="n"/>
      <c r="B1667" s="5" t="n"/>
      <c r="C1667" s="16" t="n"/>
      <c r="D1667" s="5" t="n"/>
      <c r="E1667" s="5" t="n"/>
      <c r="F1667" s="6">
        <f>IF(B1667&amp;""="","",IFERROR(INDEX('العقود'!$B$6:$B$205,MATCH(B1667,'العقود'!$A$6:$A$205,0)),"كود غير موجود"))</f>
        <v/>
      </c>
    </row>
    <row r="1668">
      <c r="A1668" s="18" t="n"/>
      <c r="B1668" s="5" t="n"/>
      <c r="C1668" s="16" t="n"/>
      <c r="D1668" s="5" t="n"/>
      <c r="E1668" s="5" t="n"/>
      <c r="F1668" s="6">
        <f>IF(B1668&amp;""="","",IFERROR(INDEX('العقود'!$B$6:$B$205,MATCH(B1668,'العقود'!$A$6:$A$205,0)),"كود غير موجود"))</f>
        <v/>
      </c>
    </row>
    <row r="1669">
      <c r="A1669" s="18" t="n"/>
      <c r="B1669" s="5" t="n"/>
      <c r="C1669" s="16" t="n"/>
      <c r="D1669" s="5" t="n"/>
      <c r="E1669" s="5" t="n"/>
      <c r="F1669" s="6">
        <f>IF(B1669&amp;""="","",IFERROR(INDEX('العقود'!$B$6:$B$205,MATCH(B1669,'العقود'!$A$6:$A$205,0)),"كود غير موجود"))</f>
        <v/>
      </c>
    </row>
    <row r="1670">
      <c r="A1670" s="18" t="n"/>
      <c r="B1670" s="5" t="n"/>
      <c r="C1670" s="16" t="n"/>
      <c r="D1670" s="5" t="n"/>
      <c r="E1670" s="5" t="n"/>
      <c r="F1670" s="6">
        <f>IF(B1670&amp;""="","",IFERROR(INDEX('العقود'!$B$6:$B$205,MATCH(B1670,'العقود'!$A$6:$A$205,0)),"كود غير موجود"))</f>
        <v/>
      </c>
    </row>
    <row r="1671">
      <c r="A1671" s="18" t="n"/>
      <c r="B1671" s="5" t="n"/>
      <c r="C1671" s="16" t="n"/>
      <c r="D1671" s="5" t="n"/>
      <c r="E1671" s="5" t="n"/>
      <c r="F1671" s="6">
        <f>IF(B1671&amp;""="","",IFERROR(INDEX('العقود'!$B$6:$B$205,MATCH(B1671,'العقود'!$A$6:$A$205,0)),"كود غير موجود"))</f>
        <v/>
      </c>
    </row>
    <row r="1672">
      <c r="A1672" s="18" t="n"/>
      <c r="B1672" s="5" t="n"/>
      <c r="C1672" s="16" t="n"/>
      <c r="D1672" s="5" t="n"/>
      <c r="E1672" s="5" t="n"/>
      <c r="F1672" s="6">
        <f>IF(B1672&amp;""="","",IFERROR(INDEX('العقود'!$B$6:$B$205,MATCH(B1672,'العقود'!$A$6:$A$205,0)),"كود غير موجود"))</f>
        <v/>
      </c>
    </row>
    <row r="1673">
      <c r="A1673" s="18" t="n"/>
      <c r="B1673" s="5" t="n"/>
      <c r="C1673" s="16" t="n"/>
      <c r="D1673" s="5" t="n"/>
      <c r="E1673" s="5" t="n"/>
      <c r="F1673" s="6">
        <f>IF(B1673&amp;""="","",IFERROR(INDEX('العقود'!$B$6:$B$205,MATCH(B1673,'العقود'!$A$6:$A$205,0)),"كود غير موجود"))</f>
        <v/>
      </c>
    </row>
    <row r="1674">
      <c r="A1674" s="18" t="n"/>
      <c r="B1674" s="5" t="n"/>
      <c r="C1674" s="16" t="n"/>
      <c r="D1674" s="5" t="n"/>
      <c r="E1674" s="5" t="n"/>
      <c r="F1674" s="6">
        <f>IF(B1674&amp;""="","",IFERROR(INDEX('العقود'!$B$6:$B$205,MATCH(B1674,'العقود'!$A$6:$A$205,0)),"كود غير موجود"))</f>
        <v/>
      </c>
    </row>
    <row r="1675">
      <c r="A1675" s="18" t="n"/>
      <c r="B1675" s="5" t="n"/>
      <c r="C1675" s="16" t="n"/>
      <c r="D1675" s="5" t="n"/>
      <c r="E1675" s="5" t="n"/>
      <c r="F1675" s="6">
        <f>IF(B1675&amp;""="","",IFERROR(INDEX('العقود'!$B$6:$B$205,MATCH(B1675,'العقود'!$A$6:$A$205,0)),"كود غير موجود"))</f>
        <v/>
      </c>
    </row>
    <row r="1676">
      <c r="A1676" s="18" t="n"/>
      <c r="B1676" s="5" t="n"/>
      <c r="C1676" s="16" t="n"/>
      <c r="D1676" s="5" t="n"/>
      <c r="E1676" s="5" t="n"/>
      <c r="F1676" s="6">
        <f>IF(B1676&amp;""="","",IFERROR(INDEX('العقود'!$B$6:$B$205,MATCH(B1676,'العقود'!$A$6:$A$205,0)),"كود غير موجود"))</f>
        <v/>
      </c>
    </row>
    <row r="1677">
      <c r="A1677" s="18" t="n"/>
      <c r="B1677" s="5" t="n"/>
      <c r="C1677" s="16" t="n"/>
      <c r="D1677" s="5" t="n"/>
      <c r="E1677" s="5" t="n"/>
      <c r="F1677" s="6">
        <f>IF(B1677&amp;""="","",IFERROR(INDEX('العقود'!$B$6:$B$205,MATCH(B1677,'العقود'!$A$6:$A$205,0)),"كود غير موجود"))</f>
        <v/>
      </c>
    </row>
    <row r="1678">
      <c r="A1678" s="18" t="n"/>
      <c r="B1678" s="5" t="n"/>
      <c r="C1678" s="16" t="n"/>
      <c r="D1678" s="5" t="n"/>
      <c r="E1678" s="5" t="n"/>
      <c r="F1678" s="6">
        <f>IF(B1678&amp;""="","",IFERROR(INDEX('العقود'!$B$6:$B$205,MATCH(B1678,'العقود'!$A$6:$A$205,0)),"كود غير موجود"))</f>
        <v/>
      </c>
    </row>
    <row r="1679">
      <c r="A1679" s="18" t="n"/>
      <c r="B1679" s="5" t="n"/>
      <c r="C1679" s="16" t="n"/>
      <c r="D1679" s="5" t="n"/>
      <c r="E1679" s="5" t="n"/>
      <c r="F1679" s="6">
        <f>IF(B1679&amp;""="","",IFERROR(INDEX('العقود'!$B$6:$B$205,MATCH(B1679,'العقود'!$A$6:$A$205,0)),"كود غير موجود"))</f>
        <v/>
      </c>
    </row>
    <row r="1680">
      <c r="A1680" s="18" t="n"/>
      <c r="B1680" s="5" t="n"/>
      <c r="C1680" s="16" t="n"/>
      <c r="D1680" s="5" t="n"/>
      <c r="E1680" s="5" t="n"/>
      <c r="F1680" s="6">
        <f>IF(B1680&amp;""="","",IFERROR(INDEX('العقود'!$B$6:$B$205,MATCH(B1680,'العقود'!$A$6:$A$205,0)),"كود غير موجود"))</f>
        <v/>
      </c>
    </row>
    <row r="1681">
      <c r="A1681" s="18" t="n"/>
      <c r="B1681" s="5" t="n"/>
      <c r="C1681" s="16" t="n"/>
      <c r="D1681" s="5" t="n"/>
      <c r="E1681" s="5" t="n"/>
      <c r="F1681" s="6">
        <f>IF(B1681&amp;""="","",IFERROR(INDEX('العقود'!$B$6:$B$205,MATCH(B1681,'العقود'!$A$6:$A$205,0)),"كود غير موجود"))</f>
        <v/>
      </c>
    </row>
    <row r="1682">
      <c r="A1682" s="18" t="n"/>
      <c r="B1682" s="5" t="n"/>
      <c r="C1682" s="16" t="n"/>
      <c r="D1682" s="5" t="n"/>
      <c r="E1682" s="5" t="n"/>
      <c r="F1682" s="6">
        <f>IF(B1682&amp;""="","",IFERROR(INDEX('العقود'!$B$6:$B$205,MATCH(B1682,'العقود'!$A$6:$A$205,0)),"كود غير موجود"))</f>
        <v/>
      </c>
    </row>
    <row r="1683">
      <c r="A1683" s="18" t="n"/>
      <c r="B1683" s="5" t="n"/>
      <c r="C1683" s="16" t="n"/>
      <c r="D1683" s="5" t="n"/>
      <c r="E1683" s="5" t="n"/>
      <c r="F1683" s="6">
        <f>IF(B1683&amp;""="","",IFERROR(INDEX('العقود'!$B$6:$B$205,MATCH(B1683,'العقود'!$A$6:$A$205,0)),"كود غير موجود"))</f>
        <v/>
      </c>
    </row>
    <row r="1684">
      <c r="A1684" s="18" t="n"/>
      <c r="B1684" s="5" t="n"/>
      <c r="C1684" s="16" t="n"/>
      <c r="D1684" s="5" t="n"/>
      <c r="E1684" s="5" t="n"/>
      <c r="F1684" s="6">
        <f>IF(B1684&amp;""="","",IFERROR(INDEX('العقود'!$B$6:$B$205,MATCH(B1684,'العقود'!$A$6:$A$205,0)),"كود غير موجود"))</f>
        <v/>
      </c>
    </row>
    <row r="1685">
      <c r="A1685" s="18" t="n"/>
      <c r="B1685" s="5" t="n"/>
      <c r="C1685" s="16" t="n"/>
      <c r="D1685" s="5" t="n"/>
      <c r="E1685" s="5" t="n"/>
      <c r="F1685" s="6">
        <f>IF(B1685&amp;""="","",IFERROR(INDEX('العقود'!$B$6:$B$205,MATCH(B1685,'العقود'!$A$6:$A$205,0)),"كود غير موجود"))</f>
        <v/>
      </c>
    </row>
    <row r="1686">
      <c r="A1686" s="18" t="n"/>
      <c r="B1686" s="5" t="n"/>
      <c r="C1686" s="16" t="n"/>
      <c r="D1686" s="5" t="n"/>
      <c r="E1686" s="5" t="n"/>
      <c r="F1686" s="6">
        <f>IF(B1686&amp;""="","",IFERROR(INDEX('العقود'!$B$6:$B$205,MATCH(B1686,'العقود'!$A$6:$A$205,0)),"كود غير موجود"))</f>
        <v/>
      </c>
    </row>
    <row r="1687">
      <c r="A1687" s="18" t="n"/>
      <c r="B1687" s="5" t="n"/>
      <c r="C1687" s="16" t="n"/>
      <c r="D1687" s="5" t="n"/>
      <c r="E1687" s="5" t="n"/>
      <c r="F1687" s="6">
        <f>IF(B1687&amp;""="","",IFERROR(INDEX('العقود'!$B$6:$B$205,MATCH(B1687,'العقود'!$A$6:$A$205,0)),"كود غير موجود"))</f>
        <v/>
      </c>
    </row>
    <row r="1688">
      <c r="A1688" s="18" t="n"/>
      <c r="B1688" s="5" t="n"/>
      <c r="C1688" s="16" t="n"/>
      <c r="D1688" s="5" t="n"/>
      <c r="E1688" s="5" t="n"/>
      <c r="F1688" s="6">
        <f>IF(B1688&amp;""="","",IFERROR(INDEX('العقود'!$B$6:$B$205,MATCH(B1688,'العقود'!$A$6:$A$205,0)),"كود غير موجود"))</f>
        <v/>
      </c>
    </row>
    <row r="1689">
      <c r="A1689" s="18" t="n"/>
      <c r="B1689" s="5" t="n"/>
      <c r="C1689" s="16" t="n"/>
      <c r="D1689" s="5" t="n"/>
      <c r="E1689" s="5" t="n"/>
      <c r="F1689" s="6">
        <f>IF(B1689&amp;""="","",IFERROR(INDEX('العقود'!$B$6:$B$205,MATCH(B1689,'العقود'!$A$6:$A$205,0)),"كود غير موجود"))</f>
        <v/>
      </c>
    </row>
    <row r="1690">
      <c r="A1690" s="18" t="n"/>
      <c r="B1690" s="5" t="n"/>
      <c r="C1690" s="16" t="n"/>
      <c r="D1690" s="5" t="n"/>
      <c r="E1690" s="5" t="n"/>
      <c r="F1690" s="6">
        <f>IF(B1690&amp;""="","",IFERROR(INDEX('العقود'!$B$6:$B$205,MATCH(B1690,'العقود'!$A$6:$A$205,0)),"كود غير موجود"))</f>
        <v/>
      </c>
    </row>
    <row r="1691">
      <c r="A1691" s="18" t="n"/>
      <c r="B1691" s="5" t="n"/>
      <c r="C1691" s="16" t="n"/>
      <c r="D1691" s="5" t="n"/>
      <c r="E1691" s="5" t="n"/>
      <c r="F1691" s="6">
        <f>IF(B1691&amp;""="","",IFERROR(INDEX('العقود'!$B$6:$B$205,MATCH(B1691,'العقود'!$A$6:$A$205,0)),"كود غير موجود"))</f>
        <v/>
      </c>
    </row>
    <row r="1692">
      <c r="A1692" s="18" t="n"/>
      <c r="B1692" s="5" t="n"/>
      <c r="C1692" s="16" t="n"/>
      <c r="D1692" s="5" t="n"/>
      <c r="E1692" s="5" t="n"/>
      <c r="F1692" s="6">
        <f>IF(B1692&amp;""="","",IFERROR(INDEX('العقود'!$B$6:$B$205,MATCH(B1692,'العقود'!$A$6:$A$205,0)),"كود غير موجود"))</f>
        <v/>
      </c>
    </row>
    <row r="1693">
      <c r="A1693" s="18" t="n"/>
      <c r="B1693" s="5" t="n"/>
      <c r="C1693" s="16" t="n"/>
      <c r="D1693" s="5" t="n"/>
      <c r="E1693" s="5" t="n"/>
      <c r="F1693" s="6">
        <f>IF(B1693&amp;""="","",IFERROR(INDEX('العقود'!$B$6:$B$205,MATCH(B1693,'العقود'!$A$6:$A$205,0)),"كود غير موجود"))</f>
        <v/>
      </c>
    </row>
    <row r="1694">
      <c r="A1694" s="18" t="n"/>
      <c r="B1694" s="5" t="n"/>
      <c r="C1694" s="16" t="n"/>
      <c r="D1694" s="5" t="n"/>
      <c r="E1694" s="5" t="n"/>
      <c r="F1694" s="6">
        <f>IF(B1694&amp;""="","",IFERROR(INDEX('العقود'!$B$6:$B$205,MATCH(B1694,'العقود'!$A$6:$A$205,0)),"كود غير موجود"))</f>
        <v/>
      </c>
    </row>
    <row r="1695">
      <c r="A1695" s="18" t="n"/>
      <c r="B1695" s="5" t="n"/>
      <c r="C1695" s="16" t="n"/>
      <c r="D1695" s="5" t="n"/>
      <c r="E1695" s="5" t="n"/>
      <c r="F1695" s="6">
        <f>IF(B1695&amp;""="","",IFERROR(INDEX('العقود'!$B$6:$B$205,MATCH(B1695,'العقود'!$A$6:$A$205,0)),"كود غير موجود"))</f>
        <v/>
      </c>
    </row>
    <row r="1696">
      <c r="A1696" s="18" t="n"/>
      <c r="B1696" s="5" t="n"/>
      <c r="C1696" s="16" t="n"/>
      <c r="D1696" s="5" t="n"/>
      <c r="E1696" s="5" t="n"/>
      <c r="F1696" s="6">
        <f>IF(B1696&amp;""="","",IFERROR(INDEX('العقود'!$B$6:$B$205,MATCH(B1696,'العقود'!$A$6:$A$205,0)),"كود غير موجود"))</f>
        <v/>
      </c>
    </row>
    <row r="1697">
      <c r="A1697" s="18" t="n"/>
      <c r="B1697" s="5" t="n"/>
      <c r="C1697" s="16" t="n"/>
      <c r="D1697" s="5" t="n"/>
      <c r="E1697" s="5" t="n"/>
      <c r="F1697" s="6">
        <f>IF(B1697&amp;""="","",IFERROR(INDEX('العقود'!$B$6:$B$205,MATCH(B1697,'العقود'!$A$6:$A$205,0)),"كود غير موجود"))</f>
        <v/>
      </c>
    </row>
    <row r="1698">
      <c r="A1698" s="18" t="n"/>
      <c r="B1698" s="5" t="n"/>
      <c r="C1698" s="16" t="n"/>
      <c r="D1698" s="5" t="n"/>
      <c r="E1698" s="5" t="n"/>
      <c r="F1698" s="6">
        <f>IF(B1698&amp;""="","",IFERROR(INDEX('العقود'!$B$6:$B$205,MATCH(B1698,'العقود'!$A$6:$A$205,0)),"كود غير موجود"))</f>
        <v/>
      </c>
    </row>
    <row r="1699">
      <c r="A1699" s="18" t="n"/>
      <c r="B1699" s="5" t="n"/>
      <c r="C1699" s="16" t="n"/>
      <c r="D1699" s="5" t="n"/>
      <c r="E1699" s="5" t="n"/>
      <c r="F1699" s="6">
        <f>IF(B1699&amp;""="","",IFERROR(INDEX('العقود'!$B$6:$B$205,MATCH(B1699,'العقود'!$A$6:$A$205,0)),"كود غير موجود"))</f>
        <v/>
      </c>
    </row>
    <row r="1700">
      <c r="A1700" s="18" t="n"/>
      <c r="B1700" s="5" t="n"/>
      <c r="C1700" s="16" t="n"/>
      <c r="D1700" s="5" t="n"/>
      <c r="E1700" s="5" t="n"/>
      <c r="F1700" s="6">
        <f>IF(B1700&amp;""="","",IFERROR(INDEX('العقود'!$B$6:$B$205,MATCH(B1700,'العقود'!$A$6:$A$205,0)),"كود غير موجود"))</f>
        <v/>
      </c>
    </row>
    <row r="1701">
      <c r="A1701" s="18" t="n"/>
      <c r="B1701" s="5" t="n"/>
      <c r="C1701" s="16" t="n"/>
      <c r="D1701" s="5" t="n"/>
      <c r="E1701" s="5" t="n"/>
      <c r="F1701" s="6">
        <f>IF(B1701&amp;""="","",IFERROR(INDEX('العقود'!$B$6:$B$205,MATCH(B1701,'العقود'!$A$6:$A$205,0)),"كود غير موجود"))</f>
        <v/>
      </c>
    </row>
    <row r="1702">
      <c r="A1702" s="18" t="n"/>
      <c r="B1702" s="5" t="n"/>
      <c r="C1702" s="16" t="n"/>
      <c r="D1702" s="5" t="n"/>
      <c r="E1702" s="5" t="n"/>
      <c r="F1702" s="6">
        <f>IF(B1702&amp;""="","",IFERROR(INDEX('العقود'!$B$6:$B$205,MATCH(B1702,'العقود'!$A$6:$A$205,0)),"كود غير موجود"))</f>
        <v/>
      </c>
    </row>
    <row r="1703">
      <c r="A1703" s="18" t="n"/>
      <c r="B1703" s="5" t="n"/>
      <c r="C1703" s="16" t="n"/>
      <c r="D1703" s="5" t="n"/>
      <c r="E1703" s="5" t="n"/>
      <c r="F1703" s="6">
        <f>IF(B1703&amp;""="","",IFERROR(INDEX('العقود'!$B$6:$B$205,MATCH(B1703,'العقود'!$A$6:$A$205,0)),"كود غير موجود"))</f>
        <v/>
      </c>
    </row>
    <row r="1704">
      <c r="A1704" s="18" t="n"/>
      <c r="B1704" s="5" t="n"/>
      <c r="C1704" s="16" t="n"/>
      <c r="D1704" s="5" t="n"/>
      <c r="E1704" s="5" t="n"/>
      <c r="F1704" s="6">
        <f>IF(B1704&amp;""="","",IFERROR(INDEX('العقود'!$B$6:$B$205,MATCH(B1704,'العقود'!$A$6:$A$205,0)),"كود غير موجود"))</f>
        <v/>
      </c>
    </row>
    <row r="1705">
      <c r="A1705" s="18" t="n"/>
      <c r="B1705" s="5" t="n"/>
      <c r="C1705" s="16" t="n"/>
      <c r="D1705" s="5" t="n"/>
      <c r="E1705" s="5" t="n"/>
      <c r="F1705" s="6">
        <f>IF(B1705&amp;""="","",IFERROR(INDEX('العقود'!$B$6:$B$205,MATCH(B1705,'العقود'!$A$6:$A$205,0)),"كود غير موجود"))</f>
        <v/>
      </c>
    </row>
    <row r="1706">
      <c r="A1706" s="18" t="n"/>
      <c r="B1706" s="5" t="n"/>
      <c r="C1706" s="16" t="n"/>
      <c r="D1706" s="5" t="n"/>
      <c r="E1706" s="5" t="n"/>
      <c r="F1706" s="6">
        <f>IF(B1706&amp;""="","",IFERROR(INDEX('العقود'!$B$6:$B$205,MATCH(B1706,'العقود'!$A$6:$A$205,0)),"كود غير موجود"))</f>
        <v/>
      </c>
    </row>
    <row r="1707">
      <c r="A1707" s="18" t="n"/>
      <c r="B1707" s="5" t="n"/>
      <c r="C1707" s="16" t="n"/>
      <c r="D1707" s="5" t="n"/>
      <c r="E1707" s="5" t="n"/>
      <c r="F1707" s="6">
        <f>IF(B1707&amp;""="","",IFERROR(INDEX('العقود'!$B$6:$B$205,MATCH(B1707,'العقود'!$A$6:$A$205,0)),"كود غير موجود"))</f>
        <v/>
      </c>
    </row>
    <row r="1708">
      <c r="A1708" s="18" t="n"/>
      <c r="B1708" s="5" t="n"/>
      <c r="C1708" s="16" t="n"/>
      <c r="D1708" s="5" t="n"/>
      <c r="E1708" s="5" t="n"/>
      <c r="F1708" s="6">
        <f>IF(B1708&amp;""="","",IFERROR(INDEX('العقود'!$B$6:$B$205,MATCH(B1708,'العقود'!$A$6:$A$205,0)),"كود غير موجود"))</f>
        <v/>
      </c>
    </row>
    <row r="1709">
      <c r="A1709" s="18" t="n"/>
      <c r="B1709" s="5" t="n"/>
      <c r="C1709" s="16" t="n"/>
      <c r="D1709" s="5" t="n"/>
      <c r="E1709" s="5" t="n"/>
      <c r="F1709" s="6">
        <f>IF(B1709&amp;""="","",IFERROR(INDEX('العقود'!$B$6:$B$205,MATCH(B1709,'العقود'!$A$6:$A$205,0)),"كود غير موجود"))</f>
        <v/>
      </c>
    </row>
    <row r="1710">
      <c r="A1710" s="18" t="n"/>
      <c r="B1710" s="5" t="n"/>
      <c r="C1710" s="16" t="n"/>
      <c r="D1710" s="5" t="n"/>
      <c r="E1710" s="5" t="n"/>
      <c r="F1710" s="6">
        <f>IF(B1710&amp;""="","",IFERROR(INDEX('العقود'!$B$6:$B$205,MATCH(B1710,'العقود'!$A$6:$A$205,0)),"كود غير موجود"))</f>
        <v/>
      </c>
    </row>
    <row r="1711">
      <c r="A1711" s="18" t="n"/>
      <c r="B1711" s="5" t="n"/>
      <c r="C1711" s="16" t="n"/>
      <c r="D1711" s="5" t="n"/>
      <c r="E1711" s="5" t="n"/>
      <c r="F1711" s="6">
        <f>IF(B1711&amp;""="","",IFERROR(INDEX('العقود'!$B$6:$B$205,MATCH(B1711,'العقود'!$A$6:$A$205,0)),"كود غير موجود"))</f>
        <v/>
      </c>
    </row>
    <row r="1712">
      <c r="A1712" s="18" t="n"/>
      <c r="B1712" s="5" t="n"/>
      <c r="C1712" s="16" t="n"/>
      <c r="D1712" s="5" t="n"/>
      <c r="E1712" s="5" t="n"/>
      <c r="F1712" s="6">
        <f>IF(B1712&amp;""="","",IFERROR(INDEX('العقود'!$B$6:$B$205,MATCH(B1712,'العقود'!$A$6:$A$205,0)),"كود غير موجود"))</f>
        <v/>
      </c>
    </row>
    <row r="1713">
      <c r="A1713" s="18" t="n"/>
      <c r="B1713" s="5" t="n"/>
      <c r="C1713" s="16" t="n"/>
      <c r="D1713" s="5" t="n"/>
      <c r="E1713" s="5" t="n"/>
      <c r="F1713" s="6">
        <f>IF(B1713&amp;""="","",IFERROR(INDEX('العقود'!$B$6:$B$205,MATCH(B1713,'العقود'!$A$6:$A$205,0)),"كود غير موجود"))</f>
        <v/>
      </c>
    </row>
    <row r="1714">
      <c r="A1714" s="18" t="n"/>
      <c r="B1714" s="5" t="n"/>
      <c r="C1714" s="16" t="n"/>
      <c r="D1714" s="5" t="n"/>
      <c r="E1714" s="5" t="n"/>
      <c r="F1714" s="6">
        <f>IF(B1714&amp;""="","",IFERROR(INDEX('العقود'!$B$6:$B$205,MATCH(B1714,'العقود'!$A$6:$A$205,0)),"كود غير موجود"))</f>
        <v/>
      </c>
    </row>
    <row r="1715">
      <c r="A1715" s="18" t="n"/>
      <c r="B1715" s="5" t="n"/>
      <c r="C1715" s="16" t="n"/>
      <c r="D1715" s="5" t="n"/>
      <c r="E1715" s="5" t="n"/>
      <c r="F1715" s="6">
        <f>IF(B1715&amp;""="","",IFERROR(INDEX('العقود'!$B$6:$B$205,MATCH(B1715,'العقود'!$A$6:$A$205,0)),"كود غير موجود"))</f>
        <v/>
      </c>
    </row>
    <row r="1716">
      <c r="A1716" s="18" t="n"/>
      <c r="B1716" s="5" t="n"/>
      <c r="C1716" s="16" t="n"/>
      <c r="D1716" s="5" t="n"/>
      <c r="E1716" s="5" t="n"/>
      <c r="F1716" s="6">
        <f>IF(B1716&amp;""="","",IFERROR(INDEX('العقود'!$B$6:$B$205,MATCH(B1716,'العقود'!$A$6:$A$205,0)),"كود غير موجود"))</f>
        <v/>
      </c>
    </row>
    <row r="1717">
      <c r="A1717" s="18" t="n"/>
      <c r="B1717" s="5" t="n"/>
      <c r="C1717" s="16" t="n"/>
      <c r="D1717" s="5" t="n"/>
      <c r="E1717" s="5" t="n"/>
      <c r="F1717" s="6">
        <f>IF(B1717&amp;""="","",IFERROR(INDEX('العقود'!$B$6:$B$205,MATCH(B1717,'العقود'!$A$6:$A$205,0)),"كود غير موجود"))</f>
        <v/>
      </c>
    </row>
    <row r="1718">
      <c r="A1718" s="18" t="n"/>
      <c r="B1718" s="5" t="n"/>
      <c r="C1718" s="16" t="n"/>
      <c r="D1718" s="5" t="n"/>
      <c r="E1718" s="5" t="n"/>
      <c r="F1718" s="6">
        <f>IF(B1718&amp;""="","",IFERROR(INDEX('العقود'!$B$6:$B$205,MATCH(B1718,'العقود'!$A$6:$A$205,0)),"كود غير موجود"))</f>
        <v/>
      </c>
    </row>
    <row r="1719">
      <c r="A1719" s="18" t="n"/>
      <c r="B1719" s="5" t="n"/>
      <c r="C1719" s="16" t="n"/>
      <c r="D1719" s="5" t="n"/>
      <c r="E1719" s="5" t="n"/>
      <c r="F1719" s="6">
        <f>IF(B1719&amp;""="","",IFERROR(INDEX('العقود'!$B$6:$B$205,MATCH(B1719,'العقود'!$A$6:$A$205,0)),"كود غير موجود"))</f>
        <v/>
      </c>
    </row>
    <row r="1720">
      <c r="A1720" s="18" t="n"/>
      <c r="B1720" s="5" t="n"/>
      <c r="C1720" s="16" t="n"/>
      <c r="D1720" s="5" t="n"/>
      <c r="E1720" s="5" t="n"/>
      <c r="F1720" s="6">
        <f>IF(B1720&amp;""="","",IFERROR(INDEX('العقود'!$B$6:$B$205,MATCH(B1720,'العقود'!$A$6:$A$205,0)),"كود غير موجود"))</f>
        <v/>
      </c>
    </row>
    <row r="1721">
      <c r="A1721" s="18" t="n"/>
      <c r="B1721" s="5" t="n"/>
      <c r="C1721" s="16" t="n"/>
      <c r="D1721" s="5" t="n"/>
      <c r="E1721" s="5" t="n"/>
      <c r="F1721" s="6">
        <f>IF(B1721&amp;""="","",IFERROR(INDEX('العقود'!$B$6:$B$205,MATCH(B1721,'العقود'!$A$6:$A$205,0)),"كود غير موجود"))</f>
        <v/>
      </c>
    </row>
    <row r="1722">
      <c r="A1722" s="18" t="n"/>
      <c r="B1722" s="5" t="n"/>
      <c r="C1722" s="16" t="n"/>
      <c r="D1722" s="5" t="n"/>
      <c r="E1722" s="5" t="n"/>
      <c r="F1722" s="6">
        <f>IF(B1722&amp;""="","",IFERROR(INDEX('العقود'!$B$6:$B$205,MATCH(B1722,'العقود'!$A$6:$A$205,0)),"كود غير موجود"))</f>
        <v/>
      </c>
    </row>
    <row r="1723">
      <c r="A1723" s="18" t="n"/>
      <c r="B1723" s="5" t="n"/>
      <c r="C1723" s="16" t="n"/>
      <c r="D1723" s="5" t="n"/>
      <c r="E1723" s="5" t="n"/>
      <c r="F1723" s="6">
        <f>IF(B1723&amp;""="","",IFERROR(INDEX('العقود'!$B$6:$B$205,MATCH(B1723,'العقود'!$A$6:$A$205,0)),"كود غير موجود"))</f>
        <v/>
      </c>
    </row>
    <row r="1724">
      <c r="A1724" s="18" t="n"/>
      <c r="B1724" s="5" t="n"/>
      <c r="C1724" s="16" t="n"/>
      <c r="D1724" s="5" t="n"/>
      <c r="E1724" s="5" t="n"/>
      <c r="F1724" s="6">
        <f>IF(B1724&amp;""="","",IFERROR(INDEX('العقود'!$B$6:$B$205,MATCH(B1724,'العقود'!$A$6:$A$205,0)),"كود غير موجود"))</f>
        <v/>
      </c>
    </row>
    <row r="1725">
      <c r="A1725" s="18" t="n"/>
      <c r="B1725" s="5" t="n"/>
      <c r="C1725" s="16" t="n"/>
      <c r="D1725" s="5" t="n"/>
      <c r="E1725" s="5" t="n"/>
      <c r="F1725" s="6">
        <f>IF(B1725&amp;""="","",IFERROR(INDEX('العقود'!$B$6:$B$205,MATCH(B1725,'العقود'!$A$6:$A$205,0)),"كود غير موجود"))</f>
        <v/>
      </c>
    </row>
    <row r="1726">
      <c r="A1726" s="18" t="n"/>
      <c r="B1726" s="5" t="n"/>
      <c r="C1726" s="16" t="n"/>
      <c r="D1726" s="5" t="n"/>
      <c r="E1726" s="5" t="n"/>
      <c r="F1726" s="6">
        <f>IF(B1726&amp;""="","",IFERROR(INDEX('العقود'!$B$6:$B$205,MATCH(B1726,'العقود'!$A$6:$A$205,0)),"كود غير موجود"))</f>
        <v/>
      </c>
    </row>
    <row r="1727">
      <c r="A1727" s="18" t="n"/>
      <c r="B1727" s="5" t="n"/>
      <c r="C1727" s="16" t="n"/>
      <c r="D1727" s="5" t="n"/>
      <c r="E1727" s="5" t="n"/>
      <c r="F1727" s="6">
        <f>IF(B1727&amp;""="","",IFERROR(INDEX('العقود'!$B$6:$B$205,MATCH(B1727,'العقود'!$A$6:$A$205,0)),"كود غير موجود"))</f>
        <v/>
      </c>
    </row>
    <row r="1728">
      <c r="A1728" s="18" t="n"/>
      <c r="B1728" s="5" t="n"/>
      <c r="C1728" s="16" t="n"/>
      <c r="D1728" s="5" t="n"/>
      <c r="E1728" s="5" t="n"/>
      <c r="F1728" s="6">
        <f>IF(B1728&amp;""="","",IFERROR(INDEX('العقود'!$B$6:$B$205,MATCH(B1728,'العقود'!$A$6:$A$205,0)),"كود غير موجود"))</f>
        <v/>
      </c>
    </row>
    <row r="1729">
      <c r="A1729" s="18" t="n"/>
      <c r="B1729" s="5" t="n"/>
      <c r="C1729" s="16" t="n"/>
      <c r="D1729" s="5" t="n"/>
      <c r="E1729" s="5" t="n"/>
      <c r="F1729" s="6">
        <f>IF(B1729&amp;""="","",IFERROR(INDEX('العقود'!$B$6:$B$205,MATCH(B1729,'العقود'!$A$6:$A$205,0)),"كود غير موجود"))</f>
        <v/>
      </c>
    </row>
    <row r="1730">
      <c r="A1730" s="18" t="n"/>
      <c r="B1730" s="5" t="n"/>
      <c r="C1730" s="16" t="n"/>
      <c r="D1730" s="5" t="n"/>
      <c r="E1730" s="5" t="n"/>
      <c r="F1730" s="6">
        <f>IF(B1730&amp;""="","",IFERROR(INDEX('العقود'!$B$6:$B$205,MATCH(B1730,'العقود'!$A$6:$A$205,0)),"كود غير موجود"))</f>
        <v/>
      </c>
    </row>
    <row r="1731">
      <c r="A1731" s="18" t="n"/>
      <c r="B1731" s="5" t="n"/>
      <c r="C1731" s="16" t="n"/>
      <c r="D1731" s="5" t="n"/>
      <c r="E1731" s="5" t="n"/>
      <c r="F1731" s="6">
        <f>IF(B1731&amp;""="","",IFERROR(INDEX('العقود'!$B$6:$B$205,MATCH(B1731,'العقود'!$A$6:$A$205,0)),"كود غير موجود"))</f>
        <v/>
      </c>
    </row>
    <row r="1732">
      <c r="A1732" s="18" t="n"/>
      <c r="B1732" s="5" t="n"/>
      <c r="C1732" s="16" t="n"/>
      <c r="D1732" s="5" t="n"/>
      <c r="E1732" s="5" t="n"/>
      <c r="F1732" s="6">
        <f>IF(B1732&amp;""="","",IFERROR(INDEX('العقود'!$B$6:$B$205,MATCH(B1732,'العقود'!$A$6:$A$205,0)),"كود غير موجود"))</f>
        <v/>
      </c>
    </row>
    <row r="1733">
      <c r="A1733" s="18" t="n"/>
      <c r="B1733" s="5" t="n"/>
      <c r="C1733" s="16" t="n"/>
      <c r="D1733" s="5" t="n"/>
      <c r="E1733" s="5" t="n"/>
      <c r="F1733" s="6">
        <f>IF(B1733&amp;""="","",IFERROR(INDEX('العقود'!$B$6:$B$205,MATCH(B1733,'العقود'!$A$6:$A$205,0)),"كود غير موجود"))</f>
        <v/>
      </c>
    </row>
    <row r="1734">
      <c r="A1734" s="18" t="n"/>
      <c r="B1734" s="5" t="n"/>
      <c r="C1734" s="16" t="n"/>
      <c r="D1734" s="5" t="n"/>
      <c r="E1734" s="5" t="n"/>
      <c r="F1734" s="6">
        <f>IF(B1734&amp;""="","",IFERROR(INDEX('العقود'!$B$6:$B$205,MATCH(B1734,'العقود'!$A$6:$A$205,0)),"كود غير موجود"))</f>
        <v/>
      </c>
    </row>
    <row r="1735">
      <c r="A1735" s="18" t="n"/>
      <c r="B1735" s="5" t="n"/>
      <c r="C1735" s="16" t="n"/>
      <c r="D1735" s="5" t="n"/>
      <c r="E1735" s="5" t="n"/>
      <c r="F1735" s="6">
        <f>IF(B1735&amp;""="","",IFERROR(INDEX('العقود'!$B$6:$B$205,MATCH(B1735,'العقود'!$A$6:$A$205,0)),"كود غير موجود"))</f>
        <v/>
      </c>
    </row>
    <row r="1736">
      <c r="A1736" s="18" t="n"/>
      <c r="B1736" s="5" t="n"/>
      <c r="C1736" s="16" t="n"/>
      <c r="D1736" s="5" t="n"/>
      <c r="E1736" s="5" t="n"/>
      <c r="F1736" s="6">
        <f>IF(B1736&amp;""="","",IFERROR(INDEX('العقود'!$B$6:$B$205,MATCH(B1736,'العقود'!$A$6:$A$205,0)),"كود غير موجود"))</f>
        <v/>
      </c>
    </row>
    <row r="1737">
      <c r="A1737" s="18" t="n"/>
      <c r="B1737" s="5" t="n"/>
      <c r="C1737" s="16" t="n"/>
      <c r="D1737" s="5" t="n"/>
      <c r="E1737" s="5" t="n"/>
      <c r="F1737" s="6">
        <f>IF(B1737&amp;""="","",IFERROR(INDEX('العقود'!$B$6:$B$205,MATCH(B1737,'العقود'!$A$6:$A$205,0)),"كود غير موجود"))</f>
        <v/>
      </c>
    </row>
    <row r="1738">
      <c r="A1738" s="18" t="n"/>
      <c r="B1738" s="5" t="n"/>
      <c r="C1738" s="16" t="n"/>
      <c r="D1738" s="5" t="n"/>
      <c r="E1738" s="5" t="n"/>
      <c r="F1738" s="6">
        <f>IF(B1738&amp;""="","",IFERROR(INDEX('العقود'!$B$6:$B$205,MATCH(B1738,'العقود'!$A$6:$A$205,0)),"كود غير موجود"))</f>
        <v/>
      </c>
    </row>
    <row r="1739">
      <c r="A1739" s="18" t="n"/>
      <c r="B1739" s="5" t="n"/>
      <c r="C1739" s="16" t="n"/>
      <c r="D1739" s="5" t="n"/>
      <c r="E1739" s="5" t="n"/>
      <c r="F1739" s="6">
        <f>IF(B1739&amp;""="","",IFERROR(INDEX('العقود'!$B$6:$B$205,MATCH(B1739,'العقود'!$A$6:$A$205,0)),"كود غير موجود"))</f>
        <v/>
      </c>
    </row>
    <row r="1740">
      <c r="A1740" s="18" t="n"/>
      <c r="B1740" s="5" t="n"/>
      <c r="C1740" s="16" t="n"/>
      <c r="D1740" s="5" t="n"/>
      <c r="E1740" s="5" t="n"/>
      <c r="F1740" s="6">
        <f>IF(B1740&amp;""="","",IFERROR(INDEX('العقود'!$B$6:$B$205,MATCH(B1740,'العقود'!$A$6:$A$205,0)),"كود غير موجود"))</f>
        <v/>
      </c>
    </row>
    <row r="1741">
      <c r="A1741" s="18" t="n"/>
      <c r="B1741" s="5" t="n"/>
      <c r="C1741" s="16" t="n"/>
      <c r="D1741" s="5" t="n"/>
      <c r="E1741" s="5" t="n"/>
      <c r="F1741" s="6">
        <f>IF(B1741&amp;""="","",IFERROR(INDEX('العقود'!$B$6:$B$205,MATCH(B1741,'العقود'!$A$6:$A$205,0)),"كود غير موجود"))</f>
        <v/>
      </c>
    </row>
    <row r="1742">
      <c r="A1742" s="18" t="n"/>
      <c r="B1742" s="5" t="n"/>
      <c r="C1742" s="16" t="n"/>
      <c r="D1742" s="5" t="n"/>
      <c r="E1742" s="5" t="n"/>
      <c r="F1742" s="6">
        <f>IF(B1742&amp;""="","",IFERROR(INDEX('العقود'!$B$6:$B$205,MATCH(B1742,'العقود'!$A$6:$A$205,0)),"كود غير موجود"))</f>
        <v/>
      </c>
    </row>
    <row r="1743">
      <c r="A1743" s="18" t="n"/>
      <c r="B1743" s="5" t="n"/>
      <c r="C1743" s="16" t="n"/>
      <c r="D1743" s="5" t="n"/>
      <c r="E1743" s="5" t="n"/>
      <c r="F1743" s="6">
        <f>IF(B1743&amp;""="","",IFERROR(INDEX('العقود'!$B$6:$B$205,MATCH(B1743,'العقود'!$A$6:$A$205,0)),"كود غير موجود"))</f>
        <v/>
      </c>
    </row>
    <row r="1744">
      <c r="A1744" s="18" t="n"/>
      <c r="B1744" s="5" t="n"/>
      <c r="C1744" s="16" t="n"/>
      <c r="D1744" s="5" t="n"/>
      <c r="E1744" s="5" t="n"/>
      <c r="F1744" s="6">
        <f>IF(B1744&amp;""="","",IFERROR(INDEX('العقود'!$B$6:$B$205,MATCH(B1744,'العقود'!$A$6:$A$205,0)),"كود غير موجود"))</f>
        <v/>
      </c>
    </row>
    <row r="1745">
      <c r="A1745" s="18" t="n"/>
      <c r="B1745" s="5" t="n"/>
      <c r="C1745" s="16" t="n"/>
      <c r="D1745" s="5" t="n"/>
      <c r="E1745" s="5" t="n"/>
      <c r="F1745" s="6">
        <f>IF(B1745&amp;""="","",IFERROR(INDEX('العقود'!$B$6:$B$205,MATCH(B1745,'العقود'!$A$6:$A$205,0)),"كود غير موجود"))</f>
        <v/>
      </c>
    </row>
    <row r="1746">
      <c r="A1746" s="18" t="n"/>
      <c r="B1746" s="5" t="n"/>
      <c r="C1746" s="16" t="n"/>
      <c r="D1746" s="5" t="n"/>
      <c r="E1746" s="5" t="n"/>
      <c r="F1746" s="6">
        <f>IF(B1746&amp;""="","",IFERROR(INDEX('العقود'!$B$6:$B$205,MATCH(B1746,'العقود'!$A$6:$A$205,0)),"كود غير موجود"))</f>
        <v/>
      </c>
    </row>
    <row r="1747">
      <c r="A1747" s="18" t="n"/>
      <c r="B1747" s="5" t="n"/>
      <c r="C1747" s="16" t="n"/>
      <c r="D1747" s="5" t="n"/>
      <c r="E1747" s="5" t="n"/>
      <c r="F1747" s="6">
        <f>IF(B1747&amp;""="","",IFERROR(INDEX('العقود'!$B$6:$B$205,MATCH(B1747,'العقود'!$A$6:$A$205,0)),"كود غير موجود"))</f>
        <v/>
      </c>
    </row>
    <row r="1748">
      <c r="A1748" s="18" t="n"/>
      <c r="B1748" s="5" t="n"/>
      <c r="C1748" s="16" t="n"/>
      <c r="D1748" s="5" t="n"/>
      <c r="E1748" s="5" t="n"/>
      <c r="F1748" s="6">
        <f>IF(B1748&amp;""="","",IFERROR(INDEX('العقود'!$B$6:$B$205,MATCH(B1748,'العقود'!$A$6:$A$205,0)),"كود غير موجود"))</f>
        <v/>
      </c>
    </row>
    <row r="1749">
      <c r="A1749" s="18" t="n"/>
      <c r="B1749" s="5" t="n"/>
      <c r="C1749" s="16" t="n"/>
      <c r="D1749" s="5" t="n"/>
      <c r="E1749" s="5" t="n"/>
      <c r="F1749" s="6">
        <f>IF(B1749&amp;""="","",IFERROR(INDEX('العقود'!$B$6:$B$205,MATCH(B1749,'العقود'!$A$6:$A$205,0)),"كود غير موجود"))</f>
        <v/>
      </c>
    </row>
    <row r="1750">
      <c r="A1750" s="18" t="n"/>
      <c r="B1750" s="5" t="n"/>
      <c r="C1750" s="16" t="n"/>
      <c r="D1750" s="5" t="n"/>
      <c r="E1750" s="5" t="n"/>
      <c r="F1750" s="6">
        <f>IF(B1750&amp;""="","",IFERROR(INDEX('العقود'!$B$6:$B$205,MATCH(B1750,'العقود'!$A$6:$A$205,0)),"كود غير موجود"))</f>
        <v/>
      </c>
    </row>
    <row r="1751">
      <c r="A1751" s="18" t="n"/>
      <c r="B1751" s="5" t="n"/>
      <c r="C1751" s="16" t="n"/>
      <c r="D1751" s="5" t="n"/>
      <c r="E1751" s="5" t="n"/>
      <c r="F1751" s="6">
        <f>IF(B1751&amp;""="","",IFERROR(INDEX('العقود'!$B$6:$B$205,MATCH(B1751,'العقود'!$A$6:$A$205,0)),"كود غير موجود"))</f>
        <v/>
      </c>
    </row>
    <row r="1752">
      <c r="A1752" s="18" t="n"/>
      <c r="B1752" s="5" t="n"/>
      <c r="C1752" s="16" t="n"/>
      <c r="D1752" s="5" t="n"/>
      <c r="E1752" s="5" t="n"/>
      <c r="F1752" s="6">
        <f>IF(B1752&amp;""="","",IFERROR(INDEX('العقود'!$B$6:$B$205,MATCH(B1752,'العقود'!$A$6:$A$205,0)),"كود غير موجود"))</f>
        <v/>
      </c>
    </row>
    <row r="1753">
      <c r="A1753" s="18" t="n"/>
      <c r="B1753" s="5" t="n"/>
      <c r="C1753" s="16" t="n"/>
      <c r="D1753" s="5" t="n"/>
      <c r="E1753" s="5" t="n"/>
      <c r="F1753" s="6">
        <f>IF(B1753&amp;""="","",IFERROR(INDEX('العقود'!$B$6:$B$205,MATCH(B1753,'العقود'!$A$6:$A$205,0)),"كود غير موجود"))</f>
        <v/>
      </c>
    </row>
    <row r="1754">
      <c r="A1754" s="18" t="n"/>
      <c r="B1754" s="5" t="n"/>
      <c r="C1754" s="16" t="n"/>
      <c r="D1754" s="5" t="n"/>
      <c r="E1754" s="5" t="n"/>
      <c r="F1754" s="6">
        <f>IF(B1754&amp;""="","",IFERROR(INDEX('العقود'!$B$6:$B$205,MATCH(B1754,'العقود'!$A$6:$A$205,0)),"كود غير موجود"))</f>
        <v/>
      </c>
    </row>
    <row r="1755">
      <c r="A1755" s="18" t="n"/>
      <c r="B1755" s="5" t="n"/>
      <c r="C1755" s="16" t="n"/>
      <c r="D1755" s="5" t="n"/>
      <c r="E1755" s="5" t="n"/>
      <c r="F1755" s="6">
        <f>IF(B1755&amp;""="","",IFERROR(INDEX('العقود'!$B$6:$B$205,MATCH(B1755,'العقود'!$A$6:$A$205,0)),"كود غير موجود"))</f>
        <v/>
      </c>
    </row>
    <row r="1756">
      <c r="A1756" s="18" t="n"/>
      <c r="B1756" s="5" t="n"/>
      <c r="C1756" s="16" t="n"/>
      <c r="D1756" s="5" t="n"/>
      <c r="E1756" s="5" t="n"/>
      <c r="F1756" s="6">
        <f>IF(B1756&amp;""="","",IFERROR(INDEX('العقود'!$B$6:$B$205,MATCH(B1756,'العقود'!$A$6:$A$205,0)),"كود غير موجود"))</f>
        <v/>
      </c>
    </row>
    <row r="1757">
      <c r="A1757" s="18" t="n"/>
      <c r="B1757" s="5" t="n"/>
      <c r="C1757" s="16" t="n"/>
      <c r="D1757" s="5" t="n"/>
      <c r="E1757" s="5" t="n"/>
      <c r="F1757" s="6">
        <f>IF(B1757&amp;""="","",IFERROR(INDEX('العقود'!$B$6:$B$205,MATCH(B1757,'العقود'!$A$6:$A$205,0)),"كود غير موجود"))</f>
        <v/>
      </c>
    </row>
    <row r="1758">
      <c r="A1758" s="18" t="n"/>
      <c r="B1758" s="5" t="n"/>
      <c r="C1758" s="16" t="n"/>
      <c r="D1758" s="5" t="n"/>
      <c r="E1758" s="5" t="n"/>
      <c r="F1758" s="6">
        <f>IF(B1758&amp;""="","",IFERROR(INDEX('العقود'!$B$6:$B$205,MATCH(B1758,'العقود'!$A$6:$A$205,0)),"كود غير موجود"))</f>
        <v/>
      </c>
    </row>
    <row r="1759">
      <c r="A1759" s="18" t="n"/>
      <c r="B1759" s="5" t="n"/>
      <c r="C1759" s="16" t="n"/>
      <c r="D1759" s="5" t="n"/>
      <c r="E1759" s="5" t="n"/>
      <c r="F1759" s="6">
        <f>IF(B1759&amp;""="","",IFERROR(INDEX('العقود'!$B$6:$B$205,MATCH(B1759,'العقود'!$A$6:$A$205,0)),"كود غير موجود"))</f>
        <v/>
      </c>
    </row>
    <row r="1760">
      <c r="A1760" s="18" t="n"/>
      <c r="B1760" s="5" t="n"/>
      <c r="C1760" s="16" t="n"/>
      <c r="D1760" s="5" t="n"/>
      <c r="E1760" s="5" t="n"/>
      <c r="F1760" s="6">
        <f>IF(B1760&amp;""="","",IFERROR(INDEX('العقود'!$B$6:$B$205,MATCH(B1760,'العقود'!$A$6:$A$205,0)),"كود غير موجود"))</f>
        <v/>
      </c>
    </row>
    <row r="1761">
      <c r="A1761" s="18" t="n"/>
      <c r="B1761" s="5" t="n"/>
      <c r="C1761" s="16" t="n"/>
      <c r="D1761" s="5" t="n"/>
      <c r="E1761" s="5" t="n"/>
      <c r="F1761" s="6">
        <f>IF(B1761&amp;""="","",IFERROR(INDEX('العقود'!$B$6:$B$205,MATCH(B1761,'العقود'!$A$6:$A$205,0)),"كود غير موجود"))</f>
        <v/>
      </c>
    </row>
    <row r="1762">
      <c r="A1762" s="18" t="n"/>
      <c r="B1762" s="5" t="n"/>
      <c r="C1762" s="16" t="n"/>
      <c r="D1762" s="5" t="n"/>
      <c r="E1762" s="5" t="n"/>
      <c r="F1762" s="6">
        <f>IF(B1762&amp;""="","",IFERROR(INDEX('العقود'!$B$6:$B$205,MATCH(B1762,'العقود'!$A$6:$A$205,0)),"كود غير موجود"))</f>
        <v/>
      </c>
    </row>
    <row r="1763">
      <c r="A1763" s="18" t="n"/>
      <c r="B1763" s="5" t="n"/>
      <c r="C1763" s="16" t="n"/>
      <c r="D1763" s="5" t="n"/>
      <c r="E1763" s="5" t="n"/>
      <c r="F1763" s="6">
        <f>IF(B1763&amp;""="","",IFERROR(INDEX('العقود'!$B$6:$B$205,MATCH(B1763,'العقود'!$A$6:$A$205,0)),"كود غير موجود"))</f>
        <v/>
      </c>
    </row>
    <row r="1764">
      <c r="A1764" s="18" t="n"/>
      <c r="B1764" s="5" t="n"/>
      <c r="C1764" s="16" t="n"/>
      <c r="D1764" s="5" t="n"/>
      <c r="E1764" s="5" t="n"/>
      <c r="F1764" s="6">
        <f>IF(B1764&amp;""="","",IFERROR(INDEX('العقود'!$B$6:$B$205,MATCH(B1764,'العقود'!$A$6:$A$205,0)),"كود غير موجود"))</f>
        <v/>
      </c>
    </row>
    <row r="1765">
      <c r="A1765" s="18" t="n"/>
      <c r="B1765" s="5" t="n"/>
      <c r="C1765" s="16" t="n"/>
      <c r="D1765" s="5" t="n"/>
      <c r="E1765" s="5" t="n"/>
      <c r="F1765" s="6">
        <f>IF(B1765&amp;""="","",IFERROR(INDEX('العقود'!$B$6:$B$205,MATCH(B1765,'العقود'!$A$6:$A$205,0)),"كود غير موجود"))</f>
        <v/>
      </c>
    </row>
    <row r="1766">
      <c r="A1766" s="18" t="n"/>
      <c r="B1766" s="5" t="n"/>
      <c r="C1766" s="16" t="n"/>
      <c r="D1766" s="5" t="n"/>
      <c r="E1766" s="5" t="n"/>
      <c r="F1766" s="6">
        <f>IF(B1766&amp;""="","",IFERROR(INDEX('العقود'!$B$6:$B$205,MATCH(B1766,'العقود'!$A$6:$A$205,0)),"كود غير موجود"))</f>
        <v/>
      </c>
    </row>
    <row r="1767">
      <c r="A1767" s="18" t="n"/>
      <c r="B1767" s="5" t="n"/>
      <c r="C1767" s="16" t="n"/>
      <c r="D1767" s="5" t="n"/>
      <c r="E1767" s="5" t="n"/>
      <c r="F1767" s="6">
        <f>IF(B1767&amp;""="","",IFERROR(INDEX('العقود'!$B$6:$B$205,MATCH(B1767,'العقود'!$A$6:$A$205,0)),"كود غير موجود"))</f>
        <v/>
      </c>
    </row>
    <row r="1768">
      <c r="A1768" s="18" t="n"/>
      <c r="B1768" s="5" t="n"/>
      <c r="C1768" s="16" t="n"/>
      <c r="D1768" s="5" t="n"/>
      <c r="E1768" s="5" t="n"/>
      <c r="F1768" s="6">
        <f>IF(B1768&amp;""="","",IFERROR(INDEX('العقود'!$B$6:$B$205,MATCH(B1768,'العقود'!$A$6:$A$205,0)),"كود غير موجود"))</f>
        <v/>
      </c>
    </row>
    <row r="1769">
      <c r="A1769" s="18" t="n"/>
      <c r="B1769" s="5" t="n"/>
      <c r="C1769" s="16" t="n"/>
      <c r="D1769" s="5" t="n"/>
      <c r="E1769" s="5" t="n"/>
      <c r="F1769" s="6">
        <f>IF(B1769&amp;""="","",IFERROR(INDEX('العقود'!$B$6:$B$205,MATCH(B1769,'العقود'!$A$6:$A$205,0)),"كود غير موجود"))</f>
        <v/>
      </c>
    </row>
    <row r="1770">
      <c r="A1770" s="18" t="n"/>
      <c r="B1770" s="5" t="n"/>
      <c r="C1770" s="16" t="n"/>
      <c r="D1770" s="5" t="n"/>
      <c r="E1770" s="5" t="n"/>
      <c r="F1770" s="6">
        <f>IF(B1770&amp;""="","",IFERROR(INDEX('العقود'!$B$6:$B$205,MATCH(B1770,'العقود'!$A$6:$A$205,0)),"كود غير موجود"))</f>
        <v/>
      </c>
    </row>
    <row r="1771">
      <c r="A1771" s="18" t="n"/>
      <c r="B1771" s="5" t="n"/>
      <c r="C1771" s="16" t="n"/>
      <c r="D1771" s="5" t="n"/>
      <c r="E1771" s="5" t="n"/>
      <c r="F1771" s="6">
        <f>IF(B1771&amp;""="","",IFERROR(INDEX('العقود'!$B$6:$B$205,MATCH(B1771,'العقود'!$A$6:$A$205,0)),"كود غير موجود"))</f>
        <v/>
      </c>
    </row>
    <row r="1772">
      <c r="A1772" s="18" t="n"/>
      <c r="B1772" s="5" t="n"/>
      <c r="C1772" s="16" t="n"/>
      <c r="D1772" s="5" t="n"/>
      <c r="E1772" s="5" t="n"/>
      <c r="F1772" s="6">
        <f>IF(B1772&amp;""="","",IFERROR(INDEX('العقود'!$B$6:$B$205,MATCH(B1772,'العقود'!$A$6:$A$205,0)),"كود غير موجود"))</f>
        <v/>
      </c>
    </row>
    <row r="1773">
      <c r="A1773" s="18" t="n"/>
      <c r="B1773" s="5" t="n"/>
      <c r="C1773" s="16" t="n"/>
      <c r="D1773" s="5" t="n"/>
      <c r="E1773" s="5" t="n"/>
      <c r="F1773" s="6">
        <f>IF(B1773&amp;""="","",IFERROR(INDEX('العقود'!$B$6:$B$205,MATCH(B1773,'العقود'!$A$6:$A$205,0)),"كود غير موجود"))</f>
        <v/>
      </c>
    </row>
    <row r="1774">
      <c r="A1774" s="18" t="n"/>
      <c r="B1774" s="5" t="n"/>
      <c r="C1774" s="16" t="n"/>
      <c r="D1774" s="5" t="n"/>
      <c r="E1774" s="5" t="n"/>
      <c r="F1774" s="6">
        <f>IF(B1774&amp;""="","",IFERROR(INDEX('العقود'!$B$6:$B$205,MATCH(B1774,'العقود'!$A$6:$A$205,0)),"كود غير موجود"))</f>
        <v/>
      </c>
    </row>
    <row r="1775">
      <c r="A1775" s="18" t="n"/>
      <c r="B1775" s="5" t="n"/>
      <c r="C1775" s="16" t="n"/>
      <c r="D1775" s="5" t="n"/>
      <c r="E1775" s="5" t="n"/>
      <c r="F1775" s="6">
        <f>IF(B1775&amp;""="","",IFERROR(INDEX('العقود'!$B$6:$B$205,MATCH(B1775,'العقود'!$A$6:$A$205,0)),"كود غير موجود"))</f>
        <v/>
      </c>
    </row>
    <row r="1776">
      <c r="A1776" s="18" t="n"/>
      <c r="B1776" s="5" t="n"/>
      <c r="C1776" s="16" t="n"/>
      <c r="D1776" s="5" t="n"/>
      <c r="E1776" s="5" t="n"/>
      <c r="F1776" s="6">
        <f>IF(B1776&amp;""="","",IFERROR(INDEX('العقود'!$B$6:$B$205,MATCH(B1776,'العقود'!$A$6:$A$205,0)),"كود غير موجود"))</f>
        <v/>
      </c>
    </row>
    <row r="1777">
      <c r="A1777" s="18" t="n"/>
      <c r="B1777" s="5" t="n"/>
      <c r="C1777" s="16" t="n"/>
      <c r="D1777" s="5" t="n"/>
      <c r="E1777" s="5" t="n"/>
      <c r="F1777" s="6">
        <f>IF(B1777&amp;""="","",IFERROR(INDEX('العقود'!$B$6:$B$205,MATCH(B1777,'العقود'!$A$6:$A$205,0)),"كود غير موجود"))</f>
        <v/>
      </c>
    </row>
    <row r="1778">
      <c r="A1778" s="18" t="n"/>
      <c r="B1778" s="5" t="n"/>
      <c r="C1778" s="16" t="n"/>
      <c r="D1778" s="5" t="n"/>
      <c r="E1778" s="5" t="n"/>
      <c r="F1778" s="6">
        <f>IF(B1778&amp;""="","",IFERROR(INDEX('العقود'!$B$6:$B$205,MATCH(B1778,'العقود'!$A$6:$A$205,0)),"كود غير موجود"))</f>
        <v/>
      </c>
    </row>
    <row r="1779">
      <c r="A1779" s="18" t="n"/>
      <c r="B1779" s="5" t="n"/>
      <c r="C1779" s="16" t="n"/>
      <c r="D1779" s="5" t="n"/>
      <c r="E1779" s="5" t="n"/>
      <c r="F1779" s="6">
        <f>IF(B1779&amp;""="","",IFERROR(INDEX('العقود'!$B$6:$B$205,MATCH(B1779,'العقود'!$A$6:$A$205,0)),"كود غير موجود"))</f>
        <v/>
      </c>
    </row>
    <row r="1780">
      <c r="A1780" s="18" t="n"/>
      <c r="B1780" s="5" t="n"/>
      <c r="C1780" s="16" t="n"/>
      <c r="D1780" s="5" t="n"/>
      <c r="E1780" s="5" t="n"/>
      <c r="F1780" s="6">
        <f>IF(B1780&amp;""="","",IFERROR(INDEX('العقود'!$B$6:$B$205,MATCH(B1780,'العقود'!$A$6:$A$205,0)),"كود غير موجود"))</f>
        <v/>
      </c>
    </row>
    <row r="1781">
      <c r="A1781" s="18" t="n"/>
      <c r="B1781" s="5" t="n"/>
      <c r="C1781" s="16" t="n"/>
      <c r="D1781" s="5" t="n"/>
      <c r="E1781" s="5" t="n"/>
      <c r="F1781" s="6">
        <f>IF(B1781&amp;""="","",IFERROR(INDEX('العقود'!$B$6:$B$205,MATCH(B1781,'العقود'!$A$6:$A$205,0)),"كود غير موجود"))</f>
        <v/>
      </c>
    </row>
    <row r="1782">
      <c r="A1782" s="18" t="n"/>
      <c r="B1782" s="5" t="n"/>
      <c r="C1782" s="16" t="n"/>
      <c r="D1782" s="5" t="n"/>
      <c r="E1782" s="5" t="n"/>
      <c r="F1782" s="6">
        <f>IF(B1782&amp;""="","",IFERROR(INDEX('العقود'!$B$6:$B$205,MATCH(B1782,'العقود'!$A$6:$A$205,0)),"كود غير موجود"))</f>
        <v/>
      </c>
    </row>
    <row r="1783">
      <c r="A1783" s="18" t="n"/>
      <c r="B1783" s="5" t="n"/>
      <c r="C1783" s="16" t="n"/>
      <c r="D1783" s="5" t="n"/>
      <c r="E1783" s="5" t="n"/>
      <c r="F1783" s="6">
        <f>IF(B1783&amp;""="","",IFERROR(INDEX('العقود'!$B$6:$B$205,MATCH(B1783,'العقود'!$A$6:$A$205,0)),"كود غير موجود"))</f>
        <v/>
      </c>
    </row>
    <row r="1784">
      <c r="A1784" s="18" t="n"/>
      <c r="B1784" s="5" t="n"/>
      <c r="C1784" s="16" t="n"/>
      <c r="D1784" s="5" t="n"/>
      <c r="E1784" s="5" t="n"/>
      <c r="F1784" s="6">
        <f>IF(B1784&amp;""="","",IFERROR(INDEX('العقود'!$B$6:$B$205,MATCH(B1784,'العقود'!$A$6:$A$205,0)),"كود غير موجود"))</f>
        <v/>
      </c>
    </row>
    <row r="1785">
      <c r="A1785" s="18" t="n"/>
      <c r="B1785" s="5" t="n"/>
      <c r="C1785" s="16" t="n"/>
      <c r="D1785" s="5" t="n"/>
      <c r="E1785" s="5" t="n"/>
      <c r="F1785" s="6">
        <f>IF(B1785&amp;""="","",IFERROR(INDEX('العقود'!$B$6:$B$205,MATCH(B1785,'العقود'!$A$6:$A$205,0)),"كود غير موجود"))</f>
        <v/>
      </c>
    </row>
    <row r="1786">
      <c r="A1786" s="18" t="n"/>
      <c r="B1786" s="5" t="n"/>
      <c r="C1786" s="16" t="n"/>
      <c r="D1786" s="5" t="n"/>
      <c r="E1786" s="5" t="n"/>
      <c r="F1786" s="6">
        <f>IF(B1786&amp;""="","",IFERROR(INDEX('العقود'!$B$6:$B$205,MATCH(B1786,'العقود'!$A$6:$A$205,0)),"كود غير موجود"))</f>
        <v/>
      </c>
    </row>
    <row r="1787">
      <c r="A1787" s="18" t="n"/>
      <c r="B1787" s="5" t="n"/>
      <c r="C1787" s="16" t="n"/>
      <c r="D1787" s="5" t="n"/>
      <c r="E1787" s="5" t="n"/>
      <c r="F1787" s="6">
        <f>IF(B1787&amp;""="","",IFERROR(INDEX('العقود'!$B$6:$B$205,MATCH(B1787,'العقود'!$A$6:$A$205,0)),"كود غير موجود"))</f>
        <v/>
      </c>
    </row>
    <row r="1788">
      <c r="A1788" s="18" t="n"/>
      <c r="B1788" s="5" t="n"/>
      <c r="C1788" s="16" t="n"/>
      <c r="D1788" s="5" t="n"/>
      <c r="E1788" s="5" t="n"/>
      <c r="F1788" s="6">
        <f>IF(B1788&amp;""="","",IFERROR(INDEX('العقود'!$B$6:$B$205,MATCH(B1788,'العقود'!$A$6:$A$205,0)),"كود غير موجود"))</f>
        <v/>
      </c>
    </row>
    <row r="1789">
      <c r="A1789" s="18" t="n"/>
      <c r="B1789" s="5" t="n"/>
      <c r="C1789" s="16" t="n"/>
      <c r="D1789" s="5" t="n"/>
      <c r="E1789" s="5" t="n"/>
      <c r="F1789" s="6">
        <f>IF(B1789&amp;""="","",IFERROR(INDEX('العقود'!$B$6:$B$205,MATCH(B1789,'العقود'!$A$6:$A$205,0)),"كود غير موجود"))</f>
        <v/>
      </c>
    </row>
    <row r="1790">
      <c r="A1790" s="18" t="n"/>
      <c r="B1790" s="5" t="n"/>
      <c r="C1790" s="16" t="n"/>
      <c r="D1790" s="5" t="n"/>
      <c r="E1790" s="5" t="n"/>
      <c r="F1790" s="6">
        <f>IF(B1790&amp;""="","",IFERROR(INDEX('العقود'!$B$6:$B$205,MATCH(B1790,'العقود'!$A$6:$A$205,0)),"كود غير موجود"))</f>
        <v/>
      </c>
    </row>
    <row r="1791">
      <c r="A1791" s="18" t="n"/>
      <c r="B1791" s="5" t="n"/>
      <c r="C1791" s="16" t="n"/>
      <c r="D1791" s="5" t="n"/>
      <c r="E1791" s="5" t="n"/>
      <c r="F1791" s="6">
        <f>IF(B1791&amp;""="","",IFERROR(INDEX('العقود'!$B$6:$B$205,MATCH(B1791,'العقود'!$A$6:$A$205,0)),"كود غير موجود"))</f>
        <v/>
      </c>
    </row>
    <row r="1792">
      <c r="A1792" s="18" t="n"/>
      <c r="B1792" s="5" t="n"/>
      <c r="C1792" s="16" t="n"/>
      <c r="D1792" s="5" t="n"/>
      <c r="E1792" s="5" t="n"/>
      <c r="F1792" s="6">
        <f>IF(B1792&amp;""="","",IFERROR(INDEX('العقود'!$B$6:$B$205,MATCH(B1792,'العقود'!$A$6:$A$205,0)),"كود غير موجود"))</f>
        <v/>
      </c>
    </row>
    <row r="1793">
      <c r="A1793" s="18" t="n"/>
      <c r="B1793" s="5" t="n"/>
      <c r="C1793" s="16" t="n"/>
      <c r="D1793" s="5" t="n"/>
      <c r="E1793" s="5" t="n"/>
      <c r="F1793" s="6">
        <f>IF(B1793&amp;""="","",IFERROR(INDEX('العقود'!$B$6:$B$205,MATCH(B1793,'العقود'!$A$6:$A$205,0)),"كود غير موجود"))</f>
        <v/>
      </c>
    </row>
    <row r="1794">
      <c r="A1794" s="18" t="n"/>
      <c r="B1794" s="5" t="n"/>
      <c r="C1794" s="16" t="n"/>
      <c r="D1794" s="5" t="n"/>
      <c r="E1794" s="5" t="n"/>
      <c r="F1794" s="6">
        <f>IF(B1794&amp;""="","",IFERROR(INDEX('العقود'!$B$6:$B$205,MATCH(B1794,'العقود'!$A$6:$A$205,0)),"كود غير موجود"))</f>
        <v/>
      </c>
    </row>
    <row r="1795">
      <c r="A1795" s="18" t="n"/>
      <c r="B1795" s="5" t="n"/>
      <c r="C1795" s="16" t="n"/>
      <c r="D1795" s="5" t="n"/>
      <c r="E1795" s="5" t="n"/>
      <c r="F1795" s="6">
        <f>IF(B1795&amp;""="","",IFERROR(INDEX('العقود'!$B$6:$B$205,MATCH(B1795,'العقود'!$A$6:$A$205,0)),"كود غير موجود"))</f>
        <v/>
      </c>
    </row>
    <row r="1796">
      <c r="A1796" s="18" t="n"/>
      <c r="B1796" s="5" t="n"/>
      <c r="C1796" s="16" t="n"/>
      <c r="D1796" s="5" t="n"/>
      <c r="E1796" s="5" t="n"/>
      <c r="F1796" s="6">
        <f>IF(B1796&amp;""="","",IFERROR(INDEX('العقود'!$B$6:$B$205,MATCH(B1796,'العقود'!$A$6:$A$205,0)),"كود غير موجود"))</f>
        <v/>
      </c>
    </row>
    <row r="1797">
      <c r="A1797" s="18" t="n"/>
      <c r="B1797" s="5" t="n"/>
      <c r="C1797" s="16" t="n"/>
      <c r="D1797" s="5" t="n"/>
      <c r="E1797" s="5" t="n"/>
      <c r="F1797" s="6">
        <f>IF(B1797&amp;""="","",IFERROR(INDEX('العقود'!$B$6:$B$205,MATCH(B1797,'العقود'!$A$6:$A$205,0)),"كود غير موجود"))</f>
        <v/>
      </c>
    </row>
    <row r="1798">
      <c r="A1798" s="18" t="n"/>
      <c r="B1798" s="5" t="n"/>
      <c r="C1798" s="16" t="n"/>
      <c r="D1798" s="5" t="n"/>
      <c r="E1798" s="5" t="n"/>
      <c r="F1798" s="6">
        <f>IF(B1798&amp;""="","",IFERROR(INDEX('العقود'!$B$6:$B$205,MATCH(B1798,'العقود'!$A$6:$A$205,0)),"كود غير موجود"))</f>
        <v/>
      </c>
    </row>
    <row r="1799">
      <c r="A1799" s="18" t="n"/>
      <c r="B1799" s="5" t="n"/>
      <c r="C1799" s="16" t="n"/>
      <c r="D1799" s="5" t="n"/>
      <c r="E1799" s="5" t="n"/>
      <c r="F1799" s="6">
        <f>IF(B1799&amp;""="","",IFERROR(INDEX('العقود'!$B$6:$B$205,MATCH(B1799,'العقود'!$A$6:$A$205,0)),"كود غير موجود"))</f>
        <v/>
      </c>
    </row>
    <row r="1800">
      <c r="A1800" s="18" t="n"/>
      <c r="B1800" s="5" t="n"/>
      <c r="C1800" s="16" t="n"/>
      <c r="D1800" s="5" t="n"/>
      <c r="E1800" s="5" t="n"/>
      <c r="F1800" s="6">
        <f>IF(B1800&amp;""="","",IFERROR(INDEX('العقود'!$B$6:$B$205,MATCH(B1800,'العقود'!$A$6:$A$205,0)),"كود غير موجود"))</f>
        <v/>
      </c>
    </row>
    <row r="1801">
      <c r="A1801" s="18" t="n"/>
      <c r="B1801" s="5" t="n"/>
      <c r="C1801" s="16" t="n"/>
      <c r="D1801" s="5" t="n"/>
      <c r="E1801" s="5" t="n"/>
      <c r="F1801" s="6">
        <f>IF(B1801&amp;""="","",IFERROR(INDEX('العقود'!$B$6:$B$205,MATCH(B1801,'العقود'!$A$6:$A$205,0)),"كود غير موجود"))</f>
        <v/>
      </c>
    </row>
    <row r="1802">
      <c r="A1802" s="18" t="n"/>
      <c r="B1802" s="5" t="n"/>
      <c r="C1802" s="16" t="n"/>
      <c r="D1802" s="5" t="n"/>
      <c r="E1802" s="5" t="n"/>
      <c r="F1802" s="6">
        <f>IF(B1802&amp;""="","",IFERROR(INDEX('العقود'!$B$6:$B$205,MATCH(B1802,'العقود'!$A$6:$A$205,0)),"كود غير موجود"))</f>
        <v/>
      </c>
    </row>
    <row r="1803">
      <c r="A1803" s="18" t="n"/>
      <c r="B1803" s="5" t="n"/>
      <c r="C1803" s="16" t="n"/>
      <c r="D1803" s="5" t="n"/>
      <c r="E1803" s="5" t="n"/>
      <c r="F1803" s="6">
        <f>IF(B1803&amp;""="","",IFERROR(INDEX('العقود'!$B$6:$B$205,MATCH(B1803,'العقود'!$A$6:$A$205,0)),"كود غير موجود"))</f>
        <v/>
      </c>
    </row>
    <row r="1804">
      <c r="A1804" s="18" t="n"/>
      <c r="B1804" s="5" t="n"/>
      <c r="C1804" s="16" t="n"/>
      <c r="D1804" s="5" t="n"/>
      <c r="E1804" s="5" t="n"/>
      <c r="F1804" s="6">
        <f>IF(B1804&amp;""="","",IFERROR(INDEX('العقود'!$B$6:$B$205,MATCH(B1804,'العقود'!$A$6:$A$205,0)),"كود غير موجود"))</f>
        <v/>
      </c>
    </row>
    <row r="1805">
      <c r="A1805" s="18" t="n"/>
      <c r="B1805" s="5" t="n"/>
      <c r="C1805" s="16" t="n"/>
      <c r="D1805" s="5" t="n"/>
      <c r="E1805" s="5" t="n"/>
      <c r="F1805" s="6">
        <f>IF(B1805&amp;""="","",IFERROR(INDEX('العقود'!$B$6:$B$205,MATCH(B1805,'العقود'!$A$6:$A$205,0)),"كود غير موجود"))</f>
        <v/>
      </c>
    </row>
    <row r="1806">
      <c r="A1806" s="18" t="n"/>
      <c r="B1806" s="5" t="n"/>
      <c r="C1806" s="16" t="n"/>
      <c r="D1806" s="5" t="n"/>
      <c r="E1806" s="5" t="n"/>
      <c r="F1806" s="6">
        <f>IF(B1806&amp;""="","",IFERROR(INDEX('العقود'!$B$6:$B$205,MATCH(B1806,'العقود'!$A$6:$A$205,0)),"كود غير موجود"))</f>
        <v/>
      </c>
    </row>
    <row r="1807">
      <c r="A1807" s="18" t="n"/>
      <c r="B1807" s="5" t="n"/>
      <c r="C1807" s="16" t="n"/>
      <c r="D1807" s="5" t="n"/>
      <c r="E1807" s="5" t="n"/>
      <c r="F1807" s="6">
        <f>IF(B1807&amp;""="","",IFERROR(INDEX('العقود'!$B$6:$B$205,MATCH(B1807,'العقود'!$A$6:$A$205,0)),"كود غير موجود"))</f>
        <v/>
      </c>
    </row>
    <row r="1808">
      <c r="A1808" s="18" t="n"/>
      <c r="B1808" s="5" t="n"/>
      <c r="C1808" s="16" t="n"/>
      <c r="D1808" s="5" t="n"/>
      <c r="E1808" s="5" t="n"/>
      <c r="F1808" s="6">
        <f>IF(B1808&amp;""="","",IFERROR(INDEX('العقود'!$B$6:$B$205,MATCH(B1808,'العقود'!$A$6:$A$205,0)),"كود غير موجود"))</f>
        <v/>
      </c>
    </row>
    <row r="1809">
      <c r="A1809" s="18" t="n"/>
      <c r="B1809" s="5" t="n"/>
      <c r="C1809" s="16" t="n"/>
      <c r="D1809" s="5" t="n"/>
      <c r="E1809" s="5" t="n"/>
      <c r="F1809" s="6">
        <f>IF(B1809&amp;""="","",IFERROR(INDEX('العقود'!$B$6:$B$205,MATCH(B1809,'العقود'!$A$6:$A$205,0)),"كود غير موجود"))</f>
        <v/>
      </c>
    </row>
    <row r="1810">
      <c r="A1810" s="18" t="n"/>
      <c r="B1810" s="5" t="n"/>
      <c r="C1810" s="16" t="n"/>
      <c r="D1810" s="5" t="n"/>
      <c r="E1810" s="5" t="n"/>
      <c r="F1810" s="6">
        <f>IF(B1810&amp;""="","",IFERROR(INDEX('العقود'!$B$6:$B$205,MATCH(B1810,'العقود'!$A$6:$A$205,0)),"كود غير موجود"))</f>
        <v/>
      </c>
    </row>
    <row r="1811">
      <c r="A1811" s="18" t="n"/>
      <c r="B1811" s="5" t="n"/>
      <c r="C1811" s="16" t="n"/>
      <c r="D1811" s="5" t="n"/>
      <c r="E1811" s="5" t="n"/>
      <c r="F1811" s="6">
        <f>IF(B1811&amp;""="","",IFERROR(INDEX('العقود'!$B$6:$B$205,MATCH(B1811,'العقود'!$A$6:$A$205,0)),"كود غير موجود"))</f>
        <v/>
      </c>
    </row>
    <row r="1812">
      <c r="A1812" s="18" t="n"/>
      <c r="B1812" s="5" t="n"/>
      <c r="C1812" s="16" t="n"/>
      <c r="D1812" s="5" t="n"/>
      <c r="E1812" s="5" t="n"/>
      <c r="F1812" s="6">
        <f>IF(B1812&amp;""="","",IFERROR(INDEX('العقود'!$B$6:$B$205,MATCH(B1812,'العقود'!$A$6:$A$205,0)),"كود غير موجود"))</f>
        <v/>
      </c>
    </row>
    <row r="1813">
      <c r="A1813" s="18" t="n"/>
      <c r="B1813" s="5" t="n"/>
      <c r="C1813" s="16" t="n"/>
      <c r="D1813" s="5" t="n"/>
      <c r="E1813" s="5" t="n"/>
      <c r="F1813" s="6">
        <f>IF(B1813&amp;""="","",IFERROR(INDEX('العقود'!$B$6:$B$205,MATCH(B1813,'العقود'!$A$6:$A$205,0)),"كود غير موجود"))</f>
        <v/>
      </c>
    </row>
    <row r="1814">
      <c r="A1814" s="18" t="n"/>
      <c r="B1814" s="5" t="n"/>
      <c r="C1814" s="16" t="n"/>
      <c r="D1814" s="5" t="n"/>
      <c r="E1814" s="5" t="n"/>
      <c r="F1814" s="6">
        <f>IF(B1814&amp;""="","",IFERROR(INDEX('العقود'!$B$6:$B$205,MATCH(B1814,'العقود'!$A$6:$A$205,0)),"كود غير موجود"))</f>
        <v/>
      </c>
    </row>
    <row r="1815">
      <c r="A1815" s="18" t="n"/>
      <c r="B1815" s="5" t="n"/>
      <c r="C1815" s="16" t="n"/>
      <c r="D1815" s="5" t="n"/>
      <c r="E1815" s="5" t="n"/>
      <c r="F1815" s="6">
        <f>IF(B1815&amp;""="","",IFERROR(INDEX('العقود'!$B$6:$B$205,MATCH(B1815,'العقود'!$A$6:$A$205,0)),"كود غير موجود"))</f>
        <v/>
      </c>
    </row>
    <row r="1816">
      <c r="A1816" s="18" t="n"/>
      <c r="B1816" s="5" t="n"/>
      <c r="C1816" s="16" t="n"/>
      <c r="D1816" s="5" t="n"/>
      <c r="E1816" s="5" t="n"/>
      <c r="F1816" s="6">
        <f>IF(B1816&amp;""="","",IFERROR(INDEX('العقود'!$B$6:$B$205,MATCH(B1816,'العقود'!$A$6:$A$205,0)),"كود غير موجود"))</f>
        <v/>
      </c>
    </row>
    <row r="1817">
      <c r="A1817" s="18" t="n"/>
      <c r="B1817" s="5" t="n"/>
      <c r="C1817" s="16" t="n"/>
      <c r="D1817" s="5" t="n"/>
      <c r="E1817" s="5" t="n"/>
      <c r="F1817" s="6">
        <f>IF(B1817&amp;""="","",IFERROR(INDEX('العقود'!$B$6:$B$205,MATCH(B1817,'العقود'!$A$6:$A$205,0)),"كود غير موجود"))</f>
        <v/>
      </c>
    </row>
    <row r="1818">
      <c r="A1818" s="18" t="n"/>
      <c r="B1818" s="5" t="n"/>
      <c r="C1818" s="16" t="n"/>
      <c r="D1818" s="5" t="n"/>
      <c r="E1818" s="5" t="n"/>
      <c r="F1818" s="6">
        <f>IF(B1818&amp;""="","",IFERROR(INDEX('العقود'!$B$6:$B$205,MATCH(B1818,'العقود'!$A$6:$A$205,0)),"كود غير موجود"))</f>
        <v/>
      </c>
    </row>
    <row r="1819">
      <c r="A1819" s="18" t="n"/>
      <c r="B1819" s="5" t="n"/>
      <c r="C1819" s="16" t="n"/>
      <c r="D1819" s="5" t="n"/>
      <c r="E1819" s="5" t="n"/>
      <c r="F1819" s="6">
        <f>IF(B1819&amp;""="","",IFERROR(INDEX('العقود'!$B$6:$B$205,MATCH(B1819,'العقود'!$A$6:$A$205,0)),"كود غير موجود"))</f>
        <v/>
      </c>
    </row>
    <row r="1820">
      <c r="A1820" s="18" t="n"/>
      <c r="B1820" s="5" t="n"/>
      <c r="C1820" s="16" t="n"/>
      <c r="D1820" s="5" t="n"/>
      <c r="E1820" s="5" t="n"/>
      <c r="F1820" s="6">
        <f>IF(B1820&amp;""="","",IFERROR(INDEX('العقود'!$B$6:$B$205,MATCH(B1820,'العقود'!$A$6:$A$205,0)),"كود غير موجود"))</f>
        <v/>
      </c>
    </row>
    <row r="1821">
      <c r="A1821" s="18" t="n"/>
      <c r="B1821" s="5" t="n"/>
      <c r="C1821" s="16" t="n"/>
      <c r="D1821" s="5" t="n"/>
      <c r="E1821" s="5" t="n"/>
      <c r="F1821" s="6">
        <f>IF(B1821&amp;""="","",IFERROR(INDEX('العقود'!$B$6:$B$205,MATCH(B1821,'العقود'!$A$6:$A$205,0)),"كود غير موجود"))</f>
        <v/>
      </c>
    </row>
    <row r="1822">
      <c r="A1822" s="18" t="n"/>
      <c r="B1822" s="5" t="n"/>
      <c r="C1822" s="16" t="n"/>
      <c r="D1822" s="5" t="n"/>
      <c r="E1822" s="5" t="n"/>
      <c r="F1822" s="6">
        <f>IF(B1822&amp;""="","",IFERROR(INDEX('العقود'!$B$6:$B$205,MATCH(B1822,'العقود'!$A$6:$A$205,0)),"كود غير موجود"))</f>
        <v/>
      </c>
    </row>
    <row r="1823">
      <c r="A1823" s="18" t="n"/>
      <c r="B1823" s="5" t="n"/>
      <c r="C1823" s="16" t="n"/>
      <c r="D1823" s="5" t="n"/>
      <c r="E1823" s="5" t="n"/>
      <c r="F1823" s="6">
        <f>IF(B1823&amp;""="","",IFERROR(INDEX('العقود'!$B$6:$B$205,MATCH(B1823,'العقود'!$A$6:$A$205,0)),"كود غير موجود"))</f>
        <v/>
      </c>
    </row>
    <row r="1824">
      <c r="A1824" s="18" t="n"/>
      <c r="B1824" s="5" t="n"/>
      <c r="C1824" s="16" t="n"/>
      <c r="D1824" s="5" t="n"/>
      <c r="E1824" s="5" t="n"/>
      <c r="F1824" s="6">
        <f>IF(B1824&amp;""="","",IFERROR(INDEX('العقود'!$B$6:$B$205,MATCH(B1824,'العقود'!$A$6:$A$205,0)),"كود غير موجود"))</f>
        <v/>
      </c>
    </row>
    <row r="1825">
      <c r="A1825" s="18" t="n"/>
      <c r="B1825" s="5" t="n"/>
      <c r="C1825" s="16" t="n"/>
      <c r="D1825" s="5" t="n"/>
      <c r="E1825" s="5" t="n"/>
      <c r="F1825" s="6">
        <f>IF(B1825&amp;""="","",IFERROR(INDEX('العقود'!$B$6:$B$205,MATCH(B1825,'العقود'!$A$6:$A$205,0)),"كود غير موجود"))</f>
        <v/>
      </c>
    </row>
    <row r="1826">
      <c r="A1826" s="18" t="n"/>
      <c r="B1826" s="5" t="n"/>
      <c r="C1826" s="16" t="n"/>
      <c r="D1826" s="5" t="n"/>
      <c r="E1826" s="5" t="n"/>
      <c r="F1826" s="6">
        <f>IF(B1826&amp;""="","",IFERROR(INDEX('العقود'!$B$6:$B$205,MATCH(B1826,'العقود'!$A$6:$A$205,0)),"كود غير موجود"))</f>
        <v/>
      </c>
    </row>
    <row r="1827">
      <c r="A1827" s="18" t="n"/>
      <c r="B1827" s="5" t="n"/>
      <c r="C1827" s="16" t="n"/>
      <c r="D1827" s="5" t="n"/>
      <c r="E1827" s="5" t="n"/>
      <c r="F1827" s="6">
        <f>IF(B1827&amp;""="","",IFERROR(INDEX('العقود'!$B$6:$B$205,MATCH(B1827,'العقود'!$A$6:$A$205,0)),"كود غير موجود"))</f>
        <v/>
      </c>
    </row>
    <row r="1828">
      <c r="A1828" s="18" t="n"/>
      <c r="B1828" s="5" t="n"/>
      <c r="C1828" s="16" t="n"/>
      <c r="D1828" s="5" t="n"/>
      <c r="E1828" s="5" t="n"/>
      <c r="F1828" s="6">
        <f>IF(B1828&amp;""="","",IFERROR(INDEX('العقود'!$B$6:$B$205,MATCH(B1828,'العقود'!$A$6:$A$205,0)),"كود غير موجود"))</f>
        <v/>
      </c>
    </row>
    <row r="1829">
      <c r="A1829" s="18" t="n"/>
      <c r="B1829" s="5" t="n"/>
      <c r="C1829" s="16" t="n"/>
      <c r="D1829" s="5" t="n"/>
      <c r="E1829" s="5" t="n"/>
      <c r="F1829" s="6">
        <f>IF(B1829&amp;""="","",IFERROR(INDEX('العقود'!$B$6:$B$205,MATCH(B1829,'العقود'!$A$6:$A$205,0)),"كود غير موجود"))</f>
        <v/>
      </c>
    </row>
    <row r="1830">
      <c r="A1830" s="18" t="n"/>
      <c r="B1830" s="5" t="n"/>
      <c r="C1830" s="16" t="n"/>
      <c r="D1830" s="5" t="n"/>
      <c r="E1830" s="5" t="n"/>
      <c r="F1830" s="6">
        <f>IF(B1830&amp;""="","",IFERROR(INDEX('العقود'!$B$6:$B$205,MATCH(B1830,'العقود'!$A$6:$A$205,0)),"كود غير موجود"))</f>
        <v/>
      </c>
    </row>
    <row r="1831">
      <c r="A1831" s="18" t="n"/>
      <c r="B1831" s="5" t="n"/>
      <c r="C1831" s="16" t="n"/>
      <c r="D1831" s="5" t="n"/>
      <c r="E1831" s="5" t="n"/>
      <c r="F1831" s="6">
        <f>IF(B1831&amp;""="","",IFERROR(INDEX('العقود'!$B$6:$B$205,MATCH(B1831,'العقود'!$A$6:$A$205,0)),"كود غير موجود"))</f>
        <v/>
      </c>
    </row>
    <row r="1832">
      <c r="A1832" s="18" t="n"/>
      <c r="B1832" s="5" t="n"/>
      <c r="C1832" s="16" t="n"/>
      <c r="D1832" s="5" t="n"/>
      <c r="E1832" s="5" t="n"/>
      <c r="F1832" s="6">
        <f>IF(B1832&amp;""="","",IFERROR(INDEX('العقود'!$B$6:$B$205,MATCH(B1832,'العقود'!$A$6:$A$205,0)),"كود غير موجود"))</f>
        <v/>
      </c>
    </row>
    <row r="1833">
      <c r="A1833" s="18" t="n"/>
      <c r="B1833" s="5" t="n"/>
      <c r="C1833" s="16" t="n"/>
      <c r="D1833" s="5" t="n"/>
      <c r="E1833" s="5" t="n"/>
      <c r="F1833" s="6">
        <f>IF(B1833&amp;""="","",IFERROR(INDEX('العقود'!$B$6:$B$205,MATCH(B1833,'العقود'!$A$6:$A$205,0)),"كود غير موجود"))</f>
        <v/>
      </c>
    </row>
    <row r="1834">
      <c r="A1834" s="18" t="n"/>
      <c r="B1834" s="5" t="n"/>
      <c r="C1834" s="16" t="n"/>
      <c r="D1834" s="5" t="n"/>
      <c r="E1834" s="5" t="n"/>
      <c r="F1834" s="6">
        <f>IF(B1834&amp;""="","",IFERROR(INDEX('العقود'!$B$6:$B$205,MATCH(B1834,'العقود'!$A$6:$A$205,0)),"كود غير موجود"))</f>
        <v/>
      </c>
    </row>
    <row r="1835">
      <c r="A1835" s="18" t="n"/>
      <c r="B1835" s="5" t="n"/>
      <c r="C1835" s="16" t="n"/>
      <c r="D1835" s="5" t="n"/>
      <c r="E1835" s="5" t="n"/>
      <c r="F1835" s="6">
        <f>IF(B1835&amp;""="","",IFERROR(INDEX('العقود'!$B$6:$B$205,MATCH(B1835,'العقود'!$A$6:$A$205,0)),"كود غير موجود"))</f>
        <v/>
      </c>
    </row>
    <row r="1836">
      <c r="A1836" s="18" t="n"/>
      <c r="B1836" s="5" t="n"/>
      <c r="C1836" s="16" t="n"/>
      <c r="D1836" s="5" t="n"/>
      <c r="E1836" s="5" t="n"/>
      <c r="F1836" s="6">
        <f>IF(B1836&amp;""="","",IFERROR(INDEX('العقود'!$B$6:$B$205,MATCH(B1836,'العقود'!$A$6:$A$205,0)),"كود غير موجود"))</f>
        <v/>
      </c>
    </row>
    <row r="1837">
      <c r="A1837" s="18" t="n"/>
      <c r="B1837" s="5" t="n"/>
      <c r="C1837" s="16" t="n"/>
      <c r="D1837" s="5" t="n"/>
      <c r="E1837" s="5" t="n"/>
      <c r="F1837" s="6">
        <f>IF(B1837&amp;""="","",IFERROR(INDEX('العقود'!$B$6:$B$205,MATCH(B1837,'العقود'!$A$6:$A$205,0)),"كود غير موجود"))</f>
        <v/>
      </c>
    </row>
    <row r="1838">
      <c r="A1838" s="18" t="n"/>
      <c r="B1838" s="5" t="n"/>
      <c r="C1838" s="16" t="n"/>
      <c r="D1838" s="5" t="n"/>
      <c r="E1838" s="5" t="n"/>
      <c r="F1838" s="6">
        <f>IF(B1838&amp;""="","",IFERROR(INDEX('العقود'!$B$6:$B$205,MATCH(B1838,'العقود'!$A$6:$A$205,0)),"كود غير موجود"))</f>
        <v/>
      </c>
    </row>
    <row r="1839">
      <c r="A1839" s="18" t="n"/>
      <c r="B1839" s="5" t="n"/>
      <c r="C1839" s="16" t="n"/>
      <c r="D1839" s="5" t="n"/>
      <c r="E1839" s="5" t="n"/>
      <c r="F1839" s="6">
        <f>IF(B1839&amp;""="","",IFERROR(INDEX('العقود'!$B$6:$B$205,MATCH(B1839,'العقود'!$A$6:$A$205,0)),"كود غير موجود"))</f>
        <v/>
      </c>
    </row>
    <row r="1840">
      <c r="A1840" s="18" t="n"/>
      <c r="B1840" s="5" t="n"/>
      <c r="C1840" s="16" t="n"/>
      <c r="D1840" s="5" t="n"/>
      <c r="E1840" s="5" t="n"/>
      <c r="F1840" s="6">
        <f>IF(B1840&amp;""="","",IFERROR(INDEX('العقود'!$B$6:$B$205,MATCH(B1840,'العقود'!$A$6:$A$205,0)),"كود غير موجود"))</f>
        <v/>
      </c>
    </row>
    <row r="1841">
      <c r="A1841" s="18" t="n"/>
      <c r="B1841" s="5" t="n"/>
      <c r="C1841" s="16" t="n"/>
      <c r="D1841" s="5" t="n"/>
      <c r="E1841" s="5" t="n"/>
      <c r="F1841" s="6">
        <f>IF(B1841&amp;""="","",IFERROR(INDEX('العقود'!$B$6:$B$205,MATCH(B1841,'العقود'!$A$6:$A$205,0)),"كود غير موجود"))</f>
        <v/>
      </c>
    </row>
    <row r="1842">
      <c r="A1842" s="18" t="n"/>
      <c r="B1842" s="5" t="n"/>
      <c r="C1842" s="16" t="n"/>
      <c r="D1842" s="5" t="n"/>
      <c r="E1842" s="5" t="n"/>
      <c r="F1842" s="6">
        <f>IF(B1842&amp;""="","",IFERROR(INDEX('العقود'!$B$6:$B$205,MATCH(B1842,'العقود'!$A$6:$A$205,0)),"كود غير موجود"))</f>
        <v/>
      </c>
    </row>
    <row r="1843">
      <c r="A1843" s="18" t="n"/>
      <c r="B1843" s="5" t="n"/>
      <c r="C1843" s="16" t="n"/>
      <c r="D1843" s="5" t="n"/>
      <c r="E1843" s="5" t="n"/>
      <c r="F1843" s="6">
        <f>IF(B1843&amp;""="","",IFERROR(INDEX('العقود'!$B$6:$B$205,MATCH(B1843,'العقود'!$A$6:$A$205,0)),"كود غير موجود"))</f>
        <v/>
      </c>
    </row>
    <row r="1844">
      <c r="A1844" s="18" t="n"/>
      <c r="B1844" s="5" t="n"/>
      <c r="C1844" s="16" t="n"/>
      <c r="D1844" s="5" t="n"/>
      <c r="E1844" s="5" t="n"/>
      <c r="F1844" s="6">
        <f>IF(B1844&amp;""="","",IFERROR(INDEX('العقود'!$B$6:$B$205,MATCH(B1844,'العقود'!$A$6:$A$205,0)),"كود غير موجود"))</f>
        <v/>
      </c>
    </row>
    <row r="1845">
      <c r="A1845" s="18" t="n"/>
      <c r="B1845" s="5" t="n"/>
      <c r="C1845" s="16" t="n"/>
      <c r="D1845" s="5" t="n"/>
      <c r="E1845" s="5" t="n"/>
      <c r="F1845" s="6">
        <f>IF(B1845&amp;""="","",IFERROR(INDEX('العقود'!$B$6:$B$205,MATCH(B1845,'العقود'!$A$6:$A$205,0)),"كود غير موجود"))</f>
        <v/>
      </c>
    </row>
    <row r="1846">
      <c r="A1846" s="18" t="n"/>
      <c r="B1846" s="5" t="n"/>
      <c r="C1846" s="16" t="n"/>
      <c r="D1846" s="5" t="n"/>
      <c r="E1846" s="5" t="n"/>
      <c r="F1846" s="6">
        <f>IF(B1846&amp;""="","",IFERROR(INDEX('العقود'!$B$6:$B$205,MATCH(B1846,'العقود'!$A$6:$A$205,0)),"كود غير موجود"))</f>
        <v/>
      </c>
    </row>
    <row r="1847">
      <c r="A1847" s="18" t="n"/>
      <c r="B1847" s="5" t="n"/>
      <c r="C1847" s="16" t="n"/>
      <c r="D1847" s="5" t="n"/>
      <c r="E1847" s="5" t="n"/>
      <c r="F1847" s="6">
        <f>IF(B1847&amp;""="","",IFERROR(INDEX('العقود'!$B$6:$B$205,MATCH(B1847,'العقود'!$A$6:$A$205,0)),"كود غير موجود"))</f>
        <v/>
      </c>
    </row>
    <row r="1848">
      <c r="A1848" s="18" t="n"/>
      <c r="B1848" s="5" t="n"/>
      <c r="C1848" s="16" t="n"/>
      <c r="D1848" s="5" t="n"/>
      <c r="E1848" s="5" t="n"/>
      <c r="F1848" s="6">
        <f>IF(B1848&amp;""="","",IFERROR(INDEX('العقود'!$B$6:$B$205,MATCH(B1848,'العقود'!$A$6:$A$205,0)),"كود غير موجود"))</f>
        <v/>
      </c>
    </row>
    <row r="1849">
      <c r="A1849" s="18" t="n"/>
      <c r="B1849" s="5" t="n"/>
      <c r="C1849" s="16" t="n"/>
      <c r="D1849" s="5" t="n"/>
      <c r="E1849" s="5" t="n"/>
      <c r="F1849" s="6">
        <f>IF(B1849&amp;""="","",IFERROR(INDEX('العقود'!$B$6:$B$205,MATCH(B1849,'العقود'!$A$6:$A$205,0)),"كود غير موجود"))</f>
        <v/>
      </c>
    </row>
    <row r="1850">
      <c r="A1850" s="18" t="n"/>
      <c r="B1850" s="5" t="n"/>
      <c r="C1850" s="16" t="n"/>
      <c r="D1850" s="5" t="n"/>
      <c r="E1850" s="5" t="n"/>
      <c r="F1850" s="6">
        <f>IF(B1850&amp;""="","",IFERROR(INDEX('العقود'!$B$6:$B$205,MATCH(B1850,'العقود'!$A$6:$A$205,0)),"كود غير موجود"))</f>
        <v/>
      </c>
    </row>
    <row r="1851">
      <c r="A1851" s="18" t="n"/>
      <c r="B1851" s="5" t="n"/>
      <c r="C1851" s="16" t="n"/>
      <c r="D1851" s="5" t="n"/>
      <c r="E1851" s="5" t="n"/>
      <c r="F1851" s="6">
        <f>IF(B1851&amp;""="","",IFERROR(INDEX('العقود'!$B$6:$B$205,MATCH(B1851,'العقود'!$A$6:$A$205,0)),"كود غير موجود"))</f>
        <v/>
      </c>
    </row>
    <row r="1852">
      <c r="A1852" s="18" t="n"/>
      <c r="B1852" s="5" t="n"/>
      <c r="C1852" s="16" t="n"/>
      <c r="D1852" s="5" t="n"/>
      <c r="E1852" s="5" t="n"/>
      <c r="F1852" s="6">
        <f>IF(B1852&amp;""="","",IFERROR(INDEX('العقود'!$B$6:$B$205,MATCH(B1852,'العقود'!$A$6:$A$205,0)),"كود غير موجود"))</f>
        <v/>
      </c>
    </row>
    <row r="1853">
      <c r="A1853" s="18" t="n"/>
      <c r="B1853" s="5" t="n"/>
      <c r="C1853" s="16" t="n"/>
      <c r="D1853" s="5" t="n"/>
      <c r="E1853" s="5" t="n"/>
      <c r="F1853" s="6">
        <f>IF(B1853&amp;""="","",IFERROR(INDEX('العقود'!$B$6:$B$205,MATCH(B1853,'العقود'!$A$6:$A$205,0)),"كود غير موجود"))</f>
        <v/>
      </c>
    </row>
    <row r="1854">
      <c r="A1854" s="18" t="n"/>
      <c r="B1854" s="5" t="n"/>
      <c r="C1854" s="16" t="n"/>
      <c r="D1854" s="5" t="n"/>
      <c r="E1854" s="5" t="n"/>
      <c r="F1854" s="6">
        <f>IF(B1854&amp;""="","",IFERROR(INDEX('العقود'!$B$6:$B$205,MATCH(B1854,'العقود'!$A$6:$A$205,0)),"كود غير موجود"))</f>
        <v/>
      </c>
    </row>
    <row r="1855">
      <c r="A1855" s="18" t="n"/>
      <c r="B1855" s="5" t="n"/>
      <c r="C1855" s="16" t="n"/>
      <c r="D1855" s="5" t="n"/>
      <c r="E1855" s="5" t="n"/>
      <c r="F1855" s="6">
        <f>IF(B1855&amp;""="","",IFERROR(INDEX('العقود'!$B$6:$B$205,MATCH(B1855,'العقود'!$A$6:$A$205,0)),"كود غير موجود"))</f>
        <v/>
      </c>
    </row>
    <row r="1856">
      <c r="A1856" s="18" t="n"/>
      <c r="B1856" s="5" t="n"/>
      <c r="C1856" s="16" t="n"/>
      <c r="D1856" s="5" t="n"/>
      <c r="E1856" s="5" t="n"/>
      <c r="F1856" s="6">
        <f>IF(B1856&amp;""="","",IFERROR(INDEX('العقود'!$B$6:$B$205,MATCH(B1856,'العقود'!$A$6:$A$205,0)),"كود غير موجود"))</f>
        <v/>
      </c>
    </row>
    <row r="1857">
      <c r="A1857" s="18" t="n"/>
      <c r="B1857" s="5" t="n"/>
      <c r="C1857" s="16" t="n"/>
      <c r="D1857" s="5" t="n"/>
      <c r="E1857" s="5" t="n"/>
      <c r="F1857" s="6">
        <f>IF(B1857&amp;""="","",IFERROR(INDEX('العقود'!$B$6:$B$205,MATCH(B1857,'العقود'!$A$6:$A$205,0)),"كود غير موجود"))</f>
        <v/>
      </c>
    </row>
    <row r="1858">
      <c r="A1858" s="18" t="n"/>
      <c r="B1858" s="5" t="n"/>
      <c r="C1858" s="16" t="n"/>
      <c r="D1858" s="5" t="n"/>
      <c r="E1858" s="5" t="n"/>
      <c r="F1858" s="6">
        <f>IF(B1858&amp;""="","",IFERROR(INDEX('العقود'!$B$6:$B$205,MATCH(B1858,'العقود'!$A$6:$A$205,0)),"كود غير موجود"))</f>
        <v/>
      </c>
    </row>
    <row r="1859">
      <c r="A1859" s="18" t="n"/>
      <c r="B1859" s="5" t="n"/>
      <c r="C1859" s="16" t="n"/>
      <c r="D1859" s="5" t="n"/>
      <c r="E1859" s="5" t="n"/>
      <c r="F1859" s="6">
        <f>IF(B1859&amp;""="","",IFERROR(INDEX('العقود'!$B$6:$B$205,MATCH(B1859,'العقود'!$A$6:$A$205,0)),"كود غير موجود"))</f>
        <v/>
      </c>
    </row>
    <row r="1860">
      <c r="A1860" s="18" t="n"/>
      <c r="B1860" s="5" t="n"/>
      <c r="C1860" s="16" t="n"/>
      <c r="D1860" s="5" t="n"/>
      <c r="E1860" s="5" t="n"/>
      <c r="F1860" s="6">
        <f>IF(B1860&amp;""="","",IFERROR(INDEX('العقود'!$B$6:$B$205,MATCH(B1860,'العقود'!$A$6:$A$205,0)),"كود غير موجود"))</f>
        <v/>
      </c>
    </row>
    <row r="1861">
      <c r="A1861" s="18" t="n"/>
      <c r="B1861" s="5" t="n"/>
      <c r="C1861" s="16" t="n"/>
      <c r="D1861" s="5" t="n"/>
      <c r="E1861" s="5" t="n"/>
      <c r="F1861" s="6">
        <f>IF(B1861&amp;""="","",IFERROR(INDEX('العقود'!$B$6:$B$205,MATCH(B1861,'العقود'!$A$6:$A$205,0)),"كود غير موجود"))</f>
        <v/>
      </c>
    </row>
    <row r="1862">
      <c r="A1862" s="18" t="n"/>
      <c r="B1862" s="5" t="n"/>
      <c r="C1862" s="16" t="n"/>
      <c r="D1862" s="5" t="n"/>
      <c r="E1862" s="5" t="n"/>
      <c r="F1862" s="6">
        <f>IF(B1862&amp;""="","",IFERROR(INDEX('العقود'!$B$6:$B$205,MATCH(B1862,'العقود'!$A$6:$A$205,0)),"كود غير موجود"))</f>
        <v/>
      </c>
    </row>
    <row r="1863">
      <c r="A1863" s="18" t="n"/>
      <c r="B1863" s="5" t="n"/>
      <c r="C1863" s="16" t="n"/>
      <c r="D1863" s="5" t="n"/>
      <c r="E1863" s="5" t="n"/>
      <c r="F1863" s="6">
        <f>IF(B1863&amp;""="","",IFERROR(INDEX('العقود'!$B$6:$B$205,MATCH(B1863,'العقود'!$A$6:$A$205,0)),"كود غير موجود"))</f>
        <v/>
      </c>
    </row>
    <row r="1864">
      <c r="A1864" s="18" t="n"/>
      <c r="B1864" s="5" t="n"/>
      <c r="C1864" s="16" t="n"/>
      <c r="D1864" s="5" t="n"/>
      <c r="E1864" s="5" t="n"/>
      <c r="F1864" s="6">
        <f>IF(B1864&amp;""="","",IFERROR(INDEX('العقود'!$B$6:$B$205,MATCH(B1864,'العقود'!$A$6:$A$205,0)),"كود غير موجود"))</f>
        <v/>
      </c>
    </row>
    <row r="1865">
      <c r="A1865" s="18" t="n"/>
      <c r="B1865" s="5" t="n"/>
      <c r="C1865" s="16" t="n"/>
      <c r="D1865" s="5" t="n"/>
      <c r="E1865" s="5" t="n"/>
      <c r="F1865" s="6">
        <f>IF(B1865&amp;""="","",IFERROR(INDEX('العقود'!$B$6:$B$205,MATCH(B1865,'العقود'!$A$6:$A$205,0)),"كود غير موجود"))</f>
        <v/>
      </c>
    </row>
    <row r="1866">
      <c r="A1866" s="18" t="n"/>
      <c r="B1866" s="5" t="n"/>
      <c r="C1866" s="16" t="n"/>
      <c r="D1866" s="5" t="n"/>
      <c r="E1866" s="5" t="n"/>
      <c r="F1866" s="6">
        <f>IF(B1866&amp;""="","",IFERROR(INDEX('العقود'!$B$6:$B$205,MATCH(B1866,'العقود'!$A$6:$A$205,0)),"كود غير موجود"))</f>
        <v/>
      </c>
    </row>
    <row r="1867">
      <c r="A1867" s="18" t="n"/>
      <c r="B1867" s="5" t="n"/>
      <c r="C1867" s="16" t="n"/>
      <c r="D1867" s="5" t="n"/>
      <c r="E1867" s="5" t="n"/>
      <c r="F1867" s="6">
        <f>IF(B1867&amp;""="","",IFERROR(INDEX('العقود'!$B$6:$B$205,MATCH(B1867,'العقود'!$A$6:$A$205,0)),"كود غير موجود"))</f>
        <v/>
      </c>
    </row>
    <row r="1868">
      <c r="A1868" s="18" t="n"/>
      <c r="B1868" s="5" t="n"/>
      <c r="C1868" s="16" t="n"/>
      <c r="D1868" s="5" t="n"/>
      <c r="E1868" s="5" t="n"/>
      <c r="F1868" s="6">
        <f>IF(B1868&amp;""="","",IFERROR(INDEX('العقود'!$B$6:$B$205,MATCH(B1868,'العقود'!$A$6:$A$205,0)),"كود غير موجود"))</f>
        <v/>
      </c>
    </row>
    <row r="1869">
      <c r="A1869" s="18" t="n"/>
      <c r="B1869" s="5" t="n"/>
      <c r="C1869" s="16" t="n"/>
      <c r="D1869" s="5" t="n"/>
      <c r="E1869" s="5" t="n"/>
      <c r="F1869" s="6">
        <f>IF(B1869&amp;""="","",IFERROR(INDEX('العقود'!$B$6:$B$205,MATCH(B1869,'العقود'!$A$6:$A$205,0)),"كود غير موجود"))</f>
        <v/>
      </c>
    </row>
    <row r="1870">
      <c r="A1870" s="18" t="n"/>
      <c r="B1870" s="5" t="n"/>
      <c r="C1870" s="16" t="n"/>
      <c r="D1870" s="5" t="n"/>
      <c r="E1870" s="5" t="n"/>
      <c r="F1870" s="6">
        <f>IF(B1870&amp;""="","",IFERROR(INDEX('العقود'!$B$6:$B$205,MATCH(B1870,'العقود'!$A$6:$A$205,0)),"كود غير موجود"))</f>
        <v/>
      </c>
    </row>
    <row r="1871">
      <c r="A1871" s="18" t="n"/>
      <c r="B1871" s="5" t="n"/>
      <c r="C1871" s="16" t="n"/>
      <c r="D1871" s="5" t="n"/>
      <c r="E1871" s="5" t="n"/>
      <c r="F1871" s="6">
        <f>IF(B1871&amp;""="","",IFERROR(INDEX('العقود'!$B$6:$B$205,MATCH(B1871,'العقود'!$A$6:$A$205,0)),"كود غير موجود"))</f>
        <v/>
      </c>
    </row>
    <row r="1872">
      <c r="A1872" s="18" t="n"/>
      <c r="B1872" s="5" t="n"/>
      <c r="C1872" s="16" t="n"/>
      <c r="D1872" s="5" t="n"/>
      <c r="E1872" s="5" t="n"/>
      <c r="F1872" s="6">
        <f>IF(B1872&amp;""="","",IFERROR(INDEX('العقود'!$B$6:$B$205,MATCH(B1872,'العقود'!$A$6:$A$205,0)),"كود غير موجود"))</f>
        <v/>
      </c>
    </row>
    <row r="1873">
      <c r="A1873" s="18" t="n"/>
      <c r="B1873" s="5" t="n"/>
      <c r="C1873" s="16" t="n"/>
      <c r="D1873" s="5" t="n"/>
      <c r="E1873" s="5" t="n"/>
      <c r="F1873" s="6">
        <f>IF(B1873&amp;""="","",IFERROR(INDEX('العقود'!$B$6:$B$205,MATCH(B1873,'العقود'!$A$6:$A$205,0)),"كود غير موجود"))</f>
        <v/>
      </c>
    </row>
    <row r="1874">
      <c r="A1874" s="18" t="n"/>
      <c r="B1874" s="5" t="n"/>
      <c r="C1874" s="16" t="n"/>
      <c r="D1874" s="5" t="n"/>
      <c r="E1874" s="5" t="n"/>
      <c r="F1874" s="6">
        <f>IF(B1874&amp;""="","",IFERROR(INDEX('العقود'!$B$6:$B$205,MATCH(B1874,'العقود'!$A$6:$A$205,0)),"كود غير موجود"))</f>
        <v/>
      </c>
    </row>
    <row r="1875">
      <c r="A1875" s="18" t="n"/>
      <c r="B1875" s="5" t="n"/>
      <c r="C1875" s="16" t="n"/>
      <c r="D1875" s="5" t="n"/>
      <c r="E1875" s="5" t="n"/>
      <c r="F1875" s="6">
        <f>IF(B1875&amp;""="","",IFERROR(INDEX('العقود'!$B$6:$B$205,MATCH(B1875,'العقود'!$A$6:$A$205,0)),"كود غير موجود"))</f>
        <v/>
      </c>
    </row>
    <row r="1876">
      <c r="A1876" s="18" t="n"/>
      <c r="B1876" s="5" t="n"/>
      <c r="C1876" s="16" t="n"/>
      <c r="D1876" s="5" t="n"/>
      <c r="E1876" s="5" t="n"/>
      <c r="F1876" s="6">
        <f>IF(B1876&amp;""="","",IFERROR(INDEX('العقود'!$B$6:$B$205,MATCH(B1876,'العقود'!$A$6:$A$205,0)),"كود غير موجود"))</f>
        <v/>
      </c>
    </row>
    <row r="1877">
      <c r="A1877" s="18" t="n"/>
      <c r="B1877" s="5" t="n"/>
      <c r="C1877" s="16" t="n"/>
      <c r="D1877" s="5" t="n"/>
      <c r="E1877" s="5" t="n"/>
      <c r="F1877" s="6">
        <f>IF(B1877&amp;""="","",IFERROR(INDEX('العقود'!$B$6:$B$205,MATCH(B1877,'العقود'!$A$6:$A$205,0)),"كود غير موجود"))</f>
        <v/>
      </c>
    </row>
    <row r="1878">
      <c r="A1878" s="18" t="n"/>
      <c r="B1878" s="5" t="n"/>
      <c r="C1878" s="16" t="n"/>
      <c r="D1878" s="5" t="n"/>
      <c r="E1878" s="5" t="n"/>
      <c r="F1878" s="6">
        <f>IF(B1878&amp;""="","",IFERROR(INDEX('العقود'!$B$6:$B$205,MATCH(B1878,'العقود'!$A$6:$A$205,0)),"كود غير موجود"))</f>
        <v/>
      </c>
    </row>
    <row r="1879">
      <c r="A1879" s="18" t="n"/>
      <c r="B1879" s="5" t="n"/>
      <c r="C1879" s="16" t="n"/>
      <c r="D1879" s="5" t="n"/>
      <c r="E1879" s="5" t="n"/>
      <c r="F1879" s="6">
        <f>IF(B1879&amp;""="","",IFERROR(INDEX('العقود'!$B$6:$B$205,MATCH(B1879,'العقود'!$A$6:$A$205,0)),"كود غير موجود"))</f>
        <v/>
      </c>
    </row>
    <row r="1880">
      <c r="A1880" s="18" t="n"/>
      <c r="B1880" s="5" t="n"/>
      <c r="C1880" s="16" t="n"/>
      <c r="D1880" s="5" t="n"/>
      <c r="E1880" s="5" t="n"/>
      <c r="F1880" s="6">
        <f>IF(B1880&amp;""="","",IFERROR(INDEX('العقود'!$B$6:$B$205,MATCH(B1880,'العقود'!$A$6:$A$205,0)),"كود غير موجود"))</f>
        <v/>
      </c>
    </row>
    <row r="1881">
      <c r="A1881" s="18" t="n"/>
      <c r="B1881" s="5" t="n"/>
      <c r="C1881" s="16" t="n"/>
      <c r="D1881" s="5" t="n"/>
      <c r="E1881" s="5" t="n"/>
      <c r="F1881" s="6">
        <f>IF(B1881&amp;""="","",IFERROR(INDEX('العقود'!$B$6:$B$205,MATCH(B1881,'العقود'!$A$6:$A$205,0)),"كود غير موجود"))</f>
        <v/>
      </c>
    </row>
    <row r="1882">
      <c r="A1882" s="18" t="n"/>
      <c r="B1882" s="5" t="n"/>
      <c r="C1882" s="16" t="n"/>
      <c r="D1882" s="5" t="n"/>
      <c r="E1882" s="5" t="n"/>
      <c r="F1882" s="6">
        <f>IF(B1882&amp;""="","",IFERROR(INDEX('العقود'!$B$6:$B$205,MATCH(B1882,'العقود'!$A$6:$A$205,0)),"كود غير موجود"))</f>
        <v/>
      </c>
    </row>
    <row r="1883">
      <c r="A1883" s="18" t="n"/>
      <c r="B1883" s="5" t="n"/>
      <c r="C1883" s="16" t="n"/>
      <c r="D1883" s="5" t="n"/>
      <c r="E1883" s="5" t="n"/>
      <c r="F1883" s="6">
        <f>IF(B1883&amp;""="","",IFERROR(INDEX('العقود'!$B$6:$B$205,MATCH(B1883,'العقود'!$A$6:$A$205,0)),"كود غير موجود"))</f>
        <v/>
      </c>
    </row>
    <row r="1884">
      <c r="A1884" s="18" t="n"/>
      <c r="B1884" s="5" t="n"/>
      <c r="C1884" s="16" t="n"/>
      <c r="D1884" s="5" t="n"/>
      <c r="E1884" s="5" t="n"/>
      <c r="F1884" s="6">
        <f>IF(B1884&amp;""="","",IFERROR(INDEX('العقود'!$B$6:$B$205,MATCH(B1884,'العقود'!$A$6:$A$205,0)),"كود غير موجود"))</f>
        <v/>
      </c>
    </row>
    <row r="1885">
      <c r="A1885" s="18" t="n"/>
      <c r="B1885" s="5" t="n"/>
      <c r="C1885" s="16" t="n"/>
      <c r="D1885" s="5" t="n"/>
      <c r="E1885" s="5" t="n"/>
      <c r="F1885" s="6">
        <f>IF(B1885&amp;""="","",IFERROR(INDEX('العقود'!$B$6:$B$205,MATCH(B1885,'العقود'!$A$6:$A$205,0)),"كود غير موجود"))</f>
        <v/>
      </c>
    </row>
    <row r="1886">
      <c r="A1886" s="18" t="n"/>
      <c r="B1886" s="5" t="n"/>
      <c r="C1886" s="16" t="n"/>
      <c r="D1886" s="5" t="n"/>
      <c r="E1886" s="5" t="n"/>
      <c r="F1886" s="6">
        <f>IF(B1886&amp;""="","",IFERROR(INDEX('العقود'!$B$6:$B$205,MATCH(B1886,'العقود'!$A$6:$A$205,0)),"كود غير موجود"))</f>
        <v/>
      </c>
    </row>
    <row r="1887">
      <c r="A1887" s="18" t="n"/>
      <c r="B1887" s="5" t="n"/>
      <c r="C1887" s="16" t="n"/>
      <c r="D1887" s="5" t="n"/>
      <c r="E1887" s="5" t="n"/>
      <c r="F1887" s="6">
        <f>IF(B1887&amp;""="","",IFERROR(INDEX('العقود'!$B$6:$B$205,MATCH(B1887,'العقود'!$A$6:$A$205,0)),"كود غير موجود"))</f>
        <v/>
      </c>
    </row>
    <row r="1888">
      <c r="A1888" s="18" t="n"/>
      <c r="B1888" s="5" t="n"/>
      <c r="C1888" s="16" t="n"/>
      <c r="D1888" s="5" t="n"/>
      <c r="E1888" s="5" t="n"/>
      <c r="F1888" s="6">
        <f>IF(B1888&amp;""="","",IFERROR(INDEX('العقود'!$B$6:$B$205,MATCH(B1888,'العقود'!$A$6:$A$205,0)),"كود غير موجود"))</f>
        <v/>
      </c>
    </row>
    <row r="1889">
      <c r="A1889" s="18" t="n"/>
      <c r="B1889" s="5" t="n"/>
      <c r="C1889" s="16" t="n"/>
      <c r="D1889" s="5" t="n"/>
      <c r="E1889" s="5" t="n"/>
      <c r="F1889" s="6">
        <f>IF(B1889&amp;""="","",IFERROR(INDEX('العقود'!$B$6:$B$205,MATCH(B1889,'العقود'!$A$6:$A$205,0)),"كود غير موجود"))</f>
        <v/>
      </c>
    </row>
    <row r="1890">
      <c r="A1890" s="18" t="n"/>
      <c r="B1890" s="5" t="n"/>
      <c r="C1890" s="16" t="n"/>
      <c r="D1890" s="5" t="n"/>
      <c r="E1890" s="5" t="n"/>
      <c r="F1890" s="6">
        <f>IF(B1890&amp;""="","",IFERROR(INDEX('العقود'!$B$6:$B$205,MATCH(B1890,'العقود'!$A$6:$A$205,0)),"كود غير موجود"))</f>
        <v/>
      </c>
    </row>
    <row r="1891">
      <c r="A1891" s="18" t="n"/>
      <c r="B1891" s="5" t="n"/>
      <c r="C1891" s="16" t="n"/>
      <c r="D1891" s="5" t="n"/>
      <c r="E1891" s="5" t="n"/>
      <c r="F1891" s="6">
        <f>IF(B1891&amp;""="","",IFERROR(INDEX('العقود'!$B$6:$B$205,MATCH(B1891,'العقود'!$A$6:$A$205,0)),"كود غير موجود"))</f>
        <v/>
      </c>
    </row>
    <row r="1892">
      <c r="A1892" s="18" t="n"/>
      <c r="B1892" s="5" t="n"/>
      <c r="C1892" s="16" t="n"/>
      <c r="D1892" s="5" t="n"/>
      <c r="E1892" s="5" t="n"/>
      <c r="F1892" s="6">
        <f>IF(B1892&amp;""="","",IFERROR(INDEX('العقود'!$B$6:$B$205,MATCH(B1892,'العقود'!$A$6:$A$205,0)),"كود غير موجود"))</f>
        <v/>
      </c>
    </row>
    <row r="1893">
      <c r="A1893" s="18" t="n"/>
      <c r="B1893" s="5" t="n"/>
      <c r="C1893" s="16" t="n"/>
      <c r="D1893" s="5" t="n"/>
      <c r="E1893" s="5" t="n"/>
      <c r="F1893" s="6">
        <f>IF(B1893&amp;""="","",IFERROR(INDEX('العقود'!$B$6:$B$205,MATCH(B1893,'العقود'!$A$6:$A$205,0)),"كود غير موجود"))</f>
        <v/>
      </c>
    </row>
    <row r="1894">
      <c r="A1894" s="18" t="n"/>
      <c r="B1894" s="5" t="n"/>
      <c r="C1894" s="16" t="n"/>
      <c r="D1894" s="5" t="n"/>
      <c r="E1894" s="5" t="n"/>
      <c r="F1894" s="6">
        <f>IF(B1894&amp;""="","",IFERROR(INDEX('العقود'!$B$6:$B$205,MATCH(B1894,'العقود'!$A$6:$A$205,0)),"كود غير موجود"))</f>
        <v/>
      </c>
    </row>
    <row r="1895">
      <c r="A1895" s="18" t="n"/>
      <c r="B1895" s="5" t="n"/>
      <c r="C1895" s="16" t="n"/>
      <c r="D1895" s="5" t="n"/>
      <c r="E1895" s="5" t="n"/>
      <c r="F1895" s="6">
        <f>IF(B1895&amp;""="","",IFERROR(INDEX('العقود'!$B$6:$B$205,MATCH(B1895,'العقود'!$A$6:$A$205,0)),"كود غير موجود"))</f>
        <v/>
      </c>
    </row>
    <row r="1896">
      <c r="A1896" s="18" t="n"/>
      <c r="B1896" s="5" t="n"/>
      <c r="C1896" s="16" t="n"/>
      <c r="D1896" s="5" t="n"/>
      <c r="E1896" s="5" t="n"/>
      <c r="F1896" s="6">
        <f>IF(B1896&amp;""="","",IFERROR(INDEX('العقود'!$B$6:$B$205,MATCH(B1896,'العقود'!$A$6:$A$205,0)),"كود غير موجود"))</f>
        <v/>
      </c>
    </row>
    <row r="1897">
      <c r="A1897" s="18" t="n"/>
      <c r="B1897" s="5" t="n"/>
      <c r="C1897" s="16" t="n"/>
      <c r="D1897" s="5" t="n"/>
      <c r="E1897" s="5" t="n"/>
      <c r="F1897" s="6">
        <f>IF(B1897&amp;""="","",IFERROR(INDEX('العقود'!$B$6:$B$205,MATCH(B1897,'العقود'!$A$6:$A$205,0)),"كود غير موجود"))</f>
        <v/>
      </c>
    </row>
    <row r="1898">
      <c r="A1898" s="18" t="n"/>
      <c r="B1898" s="5" t="n"/>
      <c r="C1898" s="16" t="n"/>
      <c r="D1898" s="5" t="n"/>
      <c r="E1898" s="5" t="n"/>
      <c r="F1898" s="6">
        <f>IF(B1898&amp;""="","",IFERROR(INDEX('العقود'!$B$6:$B$205,MATCH(B1898,'العقود'!$A$6:$A$205,0)),"كود غير موجود"))</f>
        <v/>
      </c>
    </row>
    <row r="1899">
      <c r="A1899" s="18" t="n"/>
      <c r="B1899" s="5" t="n"/>
      <c r="C1899" s="16" t="n"/>
      <c r="D1899" s="5" t="n"/>
      <c r="E1899" s="5" t="n"/>
      <c r="F1899" s="6">
        <f>IF(B1899&amp;""="","",IFERROR(INDEX('العقود'!$B$6:$B$205,MATCH(B1899,'العقود'!$A$6:$A$205,0)),"كود غير موجود"))</f>
        <v/>
      </c>
    </row>
    <row r="1900">
      <c r="A1900" s="18" t="n"/>
      <c r="B1900" s="5" t="n"/>
      <c r="C1900" s="16" t="n"/>
      <c r="D1900" s="5" t="n"/>
      <c r="E1900" s="5" t="n"/>
      <c r="F1900" s="6">
        <f>IF(B1900&amp;""="","",IFERROR(INDEX('العقود'!$B$6:$B$205,MATCH(B1900,'العقود'!$A$6:$A$205,0)),"كود غير موجود"))</f>
        <v/>
      </c>
    </row>
    <row r="1901">
      <c r="A1901" s="18" t="n"/>
      <c r="B1901" s="5" t="n"/>
      <c r="C1901" s="16" t="n"/>
      <c r="D1901" s="5" t="n"/>
      <c r="E1901" s="5" t="n"/>
      <c r="F1901" s="6">
        <f>IF(B1901&amp;""="","",IFERROR(INDEX('العقود'!$B$6:$B$205,MATCH(B1901,'العقود'!$A$6:$A$205,0)),"كود غير موجود"))</f>
        <v/>
      </c>
    </row>
    <row r="1902">
      <c r="A1902" s="18" t="n"/>
      <c r="B1902" s="5" t="n"/>
      <c r="C1902" s="16" t="n"/>
      <c r="D1902" s="5" t="n"/>
      <c r="E1902" s="5" t="n"/>
      <c r="F1902" s="6">
        <f>IF(B1902&amp;""="","",IFERROR(INDEX('العقود'!$B$6:$B$205,MATCH(B1902,'العقود'!$A$6:$A$205,0)),"كود غير موجود"))</f>
        <v/>
      </c>
    </row>
    <row r="1903">
      <c r="A1903" s="18" t="n"/>
      <c r="B1903" s="5" t="n"/>
      <c r="C1903" s="16" t="n"/>
      <c r="D1903" s="5" t="n"/>
      <c r="E1903" s="5" t="n"/>
      <c r="F1903" s="6">
        <f>IF(B1903&amp;""="","",IFERROR(INDEX('العقود'!$B$6:$B$205,MATCH(B1903,'العقود'!$A$6:$A$205,0)),"كود غير موجود"))</f>
        <v/>
      </c>
    </row>
    <row r="1904">
      <c r="A1904" s="18" t="n"/>
      <c r="B1904" s="5" t="n"/>
      <c r="C1904" s="16" t="n"/>
      <c r="D1904" s="5" t="n"/>
      <c r="E1904" s="5" t="n"/>
      <c r="F1904" s="6">
        <f>IF(B1904&amp;""="","",IFERROR(INDEX('العقود'!$B$6:$B$205,MATCH(B1904,'العقود'!$A$6:$A$205,0)),"كود غير موجود"))</f>
        <v/>
      </c>
    </row>
    <row r="1905">
      <c r="A1905" s="18" t="n"/>
      <c r="B1905" s="5" t="n"/>
      <c r="C1905" s="16" t="n"/>
      <c r="D1905" s="5" t="n"/>
      <c r="E1905" s="5" t="n"/>
      <c r="F1905" s="6">
        <f>IF(B1905&amp;""="","",IFERROR(INDEX('العقود'!$B$6:$B$205,MATCH(B1905,'العقود'!$A$6:$A$205,0)),"كود غير موجود"))</f>
        <v/>
      </c>
    </row>
    <row r="1906">
      <c r="A1906" s="18" t="n"/>
      <c r="B1906" s="5" t="n"/>
      <c r="C1906" s="16" t="n"/>
      <c r="D1906" s="5" t="n"/>
      <c r="E1906" s="5" t="n"/>
      <c r="F1906" s="6">
        <f>IF(B1906&amp;""="","",IFERROR(INDEX('العقود'!$B$6:$B$205,MATCH(B1906,'العقود'!$A$6:$A$205,0)),"كود غير موجود"))</f>
        <v/>
      </c>
    </row>
    <row r="1907">
      <c r="A1907" s="18" t="n"/>
      <c r="B1907" s="5" t="n"/>
      <c r="C1907" s="16" t="n"/>
      <c r="D1907" s="5" t="n"/>
      <c r="E1907" s="5" t="n"/>
      <c r="F1907" s="6">
        <f>IF(B1907&amp;""="","",IFERROR(INDEX('العقود'!$B$6:$B$205,MATCH(B1907,'العقود'!$A$6:$A$205,0)),"كود غير موجود"))</f>
        <v/>
      </c>
    </row>
    <row r="1908">
      <c r="A1908" s="18" t="n"/>
      <c r="B1908" s="5" t="n"/>
      <c r="C1908" s="16" t="n"/>
      <c r="D1908" s="5" t="n"/>
      <c r="E1908" s="5" t="n"/>
      <c r="F1908" s="6">
        <f>IF(B1908&amp;""="","",IFERROR(INDEX('العقود'!$B$6:$B$205,MATCH(B1908,'العقود'!$A$6:$A$205,0)),"كود غير موجود"))</f>
        <v/>
      </c>
    </row>
    <row r="1909">
      <c r="A1909" s="18" t="n"/>
      <c r="B1909" s="5" t="n"/>
      <c r="C1909" s="16" t="n"/>
      <c r="D1909" s="5" t="n"/>
      <c r="E1909" s="5" t="n"/>
      <c r="F1909" s="6">
        <f>IF(B1909&amp;""="","",IFERROR(INDEX('العقود'!$B$6:$B$205,MATCH(B1909,'العقود'!$A$6:$A$205,0)),"كود غير موجود"))</f>
        <v/>
      </c>
    </row>
    <row r="1910">
      <c r="A1910" s="18" t="n"/>
      <c r="B1910" s="5" t="n"/>
      <c r="C1910" s="16" t="n"/>
      <c r="D1910" s="5" t="n"/>
      <c r="E1910" s="5" t="n"/>
      <c r="F1910" s="6">
        <f>IF(B1910&amp;""="","",IFERROR(INDEX('العقود'!$B$6:$B$205,MATCH(B1910,'العقود'!$A$6:$A$205,0)),"كود غير موجود"))</f>
        <v/>
      </c>
    </row>
    <row r="1911">
      <c r="A1911" s="18" t="n"/>
      <c r="B1911" s="5" t="n"/>
      <c r="C1911" s="16" t="n"/>
      <c r="D1911" s="5" t="n"/>
      <c r="E1911" s="5" t="n"/>
      <c r="F1911" s="6">
        <f>IF(B1911&amp;""="","",IFERROR(INDEX('العقود'!$B$6:$B$205,MATCH(B1911,'العقود'!$A$6:$A$205,0)),"كود غير موجود"))</f>
        <v/>
      </c>
    </row>
    <row r="1912">
      <c r="A1912" s="18" t="n"/>
      <c r="B1912" s="5" t="n"/>
      <c r="C1912" s="16" t="n"/>
      <c r="D1912" s="5" t="n"/>
      <c r="E1912" s="5" t="n"/>
      <c r="F1912" s="6">
        <f>IF(B1912&amp;""="","",IFERROR(INDEX('العقود'!$B$6:$B$205,MATCH(B1912,'العقود'!$A$6:$A$205,0)),"كود غير موجود"))</f>
        <v/>
      </c>
    </row>
    <row r="1913">
      <c r="A1913" s="18" t="n"/>
      <c r="B1913" s="5" t="n"/>
      <c r="C1913" s="16" t="n"/>
      <c r="D1913" s="5" t="n"/>
      <c r="E1913" s="5" t="n"/>
      <c r="F1913" s="6">
        <f>IF(B1913&amp;""="","",IFERROR(INDEX('العقود'!$B$6:$B$205,MATCH(B1913,'العقود'!$A$6:$A$205,0)),"كود غير موجود"))</f>
        <v/>
      </c>
    </row>
    <row r="1914">
      <c r="A1914" s="18" t="n"/>
      <c r="B1914" s="5" t="n"/>
      <c r="C1914" s="16" t="n"/>
      <c r="D1914" s="5" t="n"/>
      <c r="E1914" s="5" t="n"/>
      <c r="F1914" s="6">
        <f>IF(B1914&amp;""="","",IFERROR(INDEX('العقود'!$B$6:$B$205,MATCH(B1914,'العقود'!$A$6:$A$205,0)),"كود غير موجود"))</f>
        <v/>
      </c>
    </row>
    <row r="1915">
      <c r="A1915" s="18" t="n"/>
      <c r="B1915" s="5" t="n"/>
      <c r="C1915" s="16" t="n"/>
      <c r="D1915" s="5" t="n"/>
      <c r="E1915" s="5" t="n"/>
      <c r="F1915" s="6">
        <f>IF(B1915&amp;""="","",IFERROR(INDEX('العقود'!$B$6:$B$205,MATCH(B1915,'العقود'!$A$6:$A$205,0)),"كود غير موجود"))</f>
        <v/>
      </c>
    </row>
    <row r="1916">
      <c r="A1916" s="18" t="n"/>
      <c r="B1916" s="5" t="n"/>
      <c r="C1916" s="16" t="n"/>
      <c r="D1916" s="5" t="n"/>
      <c r="E1916" s="5" t="n"/>
      <c r="F1916" s="6">
        <f>IF(B1916&amp;""="","",IFERROR(INDEX('العقود'!$B$6:$B$205,MATCH(B1916,'العقود'!$A$6:$A$205,0)),"كود غير موجود"))</f>
        <v/>
      </c>
    </row>
    <row r="1917">
      <c r="A1917" s="18" t="n"/>
      <c r="B1917" s="5" t="n"/>
      <c r="C1917" s="16" t="n"/>
      <c r="D1917" s="5" t="n"/>
      <c r="E1917" s="5" t="n"/>
      <c r="F1917" s="6">
        <f>IF(B1917&amp;""="","",IFERROR(INDEX('العقود'!$B$6:$B$205,MATCH(B1917,'العقود'!$A$6:$A$205,0)),"كود غير موجود"))</f>
        <v/>
      </c>
    </row>
    <row r="1918">
      <c r="A1918" s="18" t="n"/>
      <c r="B1918" s="5" t="n"/>
      <c r="C1918" s="16" t="n"/>
      <c r="D1918" s="5" t="n"/>
      <c r="E1918" s="5" t="n"/>
      <c r="F1918" s="6">
        <f>IF(B1918&amp;""="","",IFERROR(INDEX('العقود'!$B$6:$B$205,MATCH(B1918,'العقود'!$A$6:$A$205,0)),"كود غير موجود"))</f>
        <v/>
      </c>
    </row>
    <row r="1919">
      <c r="A1919" s="18" t="n"/>
      <c r="B1919" s="5" t="n"/>
      <c r="C1919" s="16" t="n"/>
      <c r="D1919" s="5" t="n"/>
      <c r="E1919" s="5" t="n"/>
      <c r="F1919" s="6">
        <f>IF(B1919&amp;""="","",IFERROR(INDEX('العقود'!$B$6:$B$205,MATCH(B1919,'العقود'!$A$6:$A$205,0)),"كود غير موجود"))</f>
        <v/>
      </c>
    </row>
    <row r="1920">
      <c r="A1920" s="18" t="n"/>
      <c r="B1920" s="5" t="n"/>
      <c r="C1920" s="16" t="n"/>
      <c r="D1920" s="5" t="n"/>
      <c r="E1920" s="5" t="n"/>
      <c r="F1920" s="6">
        <f>IF(B1920&amp;""="","",IFERROR(INDEX('العقود'!$B$6:$B$205,MATCH(B1920,'العقود'!$A$6:$A$205,0)),"كود غير موجود"))</f>
        <v/>
      </c>
    </row>
    <row r="1921">
      <c r="A1921" s="18" t="n"/>
      <c r="B1921" s="5" t="n"/>
      <c r="C1921" s="16" t="n"/>
      <c r="D1921" s="5" t="n"/>
      <c r="E1921" s="5" t="n"/>
      <c r="F1921" s="6">
        <f>IF(B1921&amp;""="","",IFERROR(INDEX('العقود'!$B$6:$B$205,MATCH(B1921,'العقود'!$A$6:$A$205,0)),"كود غير موجود"))</f>
        <v/>
      </c>
    </row>
    <row r="1922">
      <c r="A1922" s="18" t="n"/>
      <c r="B1922" s="5" t="n"/>
      <c r="C1922" s="16" t="n"/>
      <c r="D1922" s="5" t="n"/>
      <c r="E1922" s="5" t="n"/>
      <c r="F1922" s="6">
        <f>IF(B1922&amp;""="","",IFERROR(INDEX('العقود'!$B$6:$B$205,MATCH(B1922,'العقود'!$A$6:$A$205,0)),"كود غير موجود"))</f>
        <v/>
      </c>
    </row>
    <row r="1923">
      <c r="A1923" s="18" t="n"/>
      <c r="B1923" s="5" t="n"/>
      <c r="C1923" s="16" t="n"/>
      <c r="D1923" s="5" t="n"/>
      <c r="E1923" s="5" t="n"/>
      <c r="F1923" s="6">
        <f>IF(B1923&amp;""="","",IFERROR(INDEX('العقود'!$B$6:$B$205,MATCH(B1923,'العقود'!$A$6:$A$205,0)),"كود غير موجود"))</f>
        <v/>
      </c>
    </row>
    <row r="1924">
      <c r="A1924" s="18" t="n"/>
      <c r="B1924" s="5" t="n"/>
      <c r="C1924" s="16" t="n"/>
      <c r="D1924" s="5" t="n"/>
      <c r="E1924" s="5" t="n"/>
      <c r="F1924" s="6">
        <f>IF(B1924&amp;""="","",IFERROR(INDEX('العقود'!$B$6:$B$205,MATCH(B1924,'العقود'!$A$6:$A$205,0)),"كود غير موجود"))</f>
        <v/>
      </c>
    </row>
    <row r="1925">
      <c r="A1925" s="18" t="n"/>
      <c r="B1925" s="5" t="n"/>
      <c r="C1925" s="16" t="n"/>
      <c r="D1925" s="5" t="n"/>
      <c r="E1925" s="5" t="n"/>
      <c r="F1925" s="6">
        <f>IF(B1925&amp;""="","",IFERROR(INDEX('العقود'!$B$6:$B$205,MATCH(B1925,'العقود'!$A$6:$A$205,0)),"كود غير موجود"))</f>
        <v/>
      </c>
    </row>
    <row r="1926">
      <c r="A1926" s="18" t="n"/>
      <c r="B1926" s="5" t="n"/>
      <c r="C1926" s="16" t="n"/>
      <c r="D1926" s="5" t="n"/>
      <c r="E1926" s="5" t="n"/>
      <c r="F1926" s="6">
        <f>IF(B1926&amp;""="","",IFERROR(INDEX('العقود'!$B$6:$B$205,MATCH(B1926,'العقود'!$A$6:$A$205,0)),"كود غير موجود"))</f>
        <v/>
      </c>
    </row>
    <row r="1927">
      <c r="A1927" s="18" t="n"/>
      <c r="B1927" s="5" t="n"/>
      <c r="C1927" s="16" t="n"/>
      <c r="D1927" s="5" t="n"/>
      <c r="E1927" s="5" t="n"/>
      <c r="F1927" s="6">
        <f>IF(B1927&amp;""="","",IFERROR(INDEX('العقود'!$B$6:$B$205,MATCH(B1927,'العقود'!$A$6:$A$205,0)),"كود غير موجود"))</f>
        <v/>
      </c>
    </row>
    <row r="1928">
      <c r="A1928" s="18" t="n"/>
      <c r="B1928" s="5" t="n"/>
      <c r="C1928" s="16" t="n"/>
      <c r="D1928" s="5" t="n"/>
      <c r="E1928" s="5" t="n"/>
      <c r="F1928" s="6">
        <f>IF(B1928&amp;""="","",IFERROR(INDEX('العقود'!$B$6:$B$205,MATCH(B1928,'العقود'!$A$6:$A$205,0)),"كود غير موجود"))</f>
        <v/>
      </c>
    </row>
    <row r="1929">
      <c r="A1929" s="18" t="n"/>
      <c r="B1929" s="5" t="n"/>
      <c r="C1929" s="16" t="n"/>
      <c r="D1929" s="5" t="n"/>
      <c r="E1929" s="5" t="n"/>
      <c r="F1929" s="6">
        <f>IF(B1929&amp;""="","",IFERROR(INDEX('العقود'!$B$6:$B$205,MATCH(B1929,'العقود'!$A$6:$A$205,0)),"كود غير موجود"))</f>
        <v/>
      </c>
    </row>
    <row r="1930">
      <c r="A1930" s="18" t="n"/>
      <c r="B1930" s="5" t="n"/>
      <c r="C1930" s="16" t="n"/>
      <c r="D1930" s="5" t="n"/>
      <c r="E1930" s="5" t="n"/>
      <c r="F1930" s="6">
        <f>IF(B1930&amp;""="","",IFERROR(INDEX('العقود'!$B$6:$B$205,MATCH(B1930,'العقود'!$A$6:$A$205,0)),"كود غير موجود"))</f>
        <v/>
      </c>
    </row>
    <row r="1931">
      <c r="A1931" s="18" t="n"/>
      <c r="B1931" s="5" t="n"/>
      <c r="C1931" s="16" t="n"/>
      <c r="D1931" s="5" t="n"/>
      <c r="E1931" s="5" t="n"/>
      <c r="F1931" s="6">
        <f>IF(B1931&amp;""="","",IFERROR(INDEX('العقود'!$B$6:$B$205,MATCH(B1931,'العقود'!$A$6:$A$205,0)),"كود غير موجود"))</f>
        <v/>
      </c>
    </row>
    <row r="1932">
      <c r="A1932" s="18" t="n"/>
      <c r="B1932" s="5" t="n"/>
      <c r="C1932" s="16" t="n"/>
      <c r="D1932" s="5" t="n"/>
      <c r="E1932" s="5" t="n"/>
      <c r="F1932" s="6">
        <f>IF(B1932&amp;""="","",IFERROR(INDEX('العقود'!$B$6:$B$205,MATCH(B1932,'العقود'!$A$6:$A$205,0)),"كود غير موجود"))</f>
        <v/>
      </c>
    </row>
    <row r="1933">
      <c r="A1933" s="18" t="n"/>
      <c r="B1933" s="5" t="n"/>
      <c r="C1933" s="16" t="n"/>
      <c r="D1933" s="5" t="n"/>
      <c r="E1933" s="5" t="n"/>
      <c r="F1933" s="6">
        <f>IF(B1933&amp;""="","",IFERROR(INDEX('العقود'!$B$6:$B$205,MATCH(B1933,'العقود'!$A$6:$A$205,0)),"كود غير موجود"))</f>
        <v/>
      </c>
    </row>
    <row r="1934">
      <c r="A1934" s="18" t="n"/>
      <c r="B1934" s="5" t="n"/>
      <c r="C1934" s="16" t="n"/>
      <c r="D1934" s="5" t="n"/>
      <c r="E1934" s="5" t="n"/>
      <c r="F1934" s="6">
        <f>IF(B1934&amp;""="","",IFERROR(INDEX('العقود'!$B$6:$B$205,MATCH(B1934,'العقود'!$A$6:$A$205,0)),"كود غير موجود"))</f>
        <v/>
      </c>
    </row>
    <row r="1935">
      <c r="A1935" s="18" t="n"/>
      <c r="B1935" s="5" t="n"/>
      <c r="C1935" s="16" t="n"/>
      <c r="D1935" s="5" t="n"/>
      <c r="E1935" s="5" t="n"/>
      <c r="F1935" s="6">
        <f>IF(B1935&amp;""="","",IFERROR(INDEX('العقود'!$B$6:$B$205,MATCH(B1935,'العقود'!$A$6:$A$205,0)),"كود غير موجود"))</f>
        <v/>
      </c>
    </row>
    <row r="1936">
      <c r="A1936" s="18" t="n"/>
      <c r="B1936" s="5" t="n"/>
      <c r="C1936" s="16" t="n"/>
      <c r="D1936" s="5" t="n"/>
      <c r="E1936" s="5" t="n"/>
      <c r="F1936" s="6">
        <f>IF(B1936&amp;""="","",IFERROR(INDEX('العقود'!$B$6:$B$205,MATCH(B1936,'العقود'!$A$6:$A$205,0)),"كود غير موجود"))</f>
        <v/>
      </c>
    </row>
    <row r="1937">
      <c r="A1937" s="18" t="n"/>
      <c r="B1937" s="5" t="n"/>
      <c r="C1937" s="16" t="n"/>
      <c r="D1937" s="5" t="n"/>
      <c r="E1937" s="5" t="n"/>
      <c r="F1937" s="6">
        <f>IF(B1937&amp;""="","",IFERROR(INDEX('العقود'!$B$6:$B$205,MATCH(B1937,'العقود'!$A$6:$A$205,0)),"كود غير موجود"))</f>
        <v/>
      </c>
    </row>
    <row r="1938">
      <c r="A1938" s="18" t="n"/>
      <c r="B1938" s="5" t="n"/>
      <c r="C1938" s="16" t="n"/>
      <c r="D1938" s="5" t="n"/>
      <c r="E1938" s="5" t="n"/>
      <c r="F1938" s="6">
        <f>IF(B1938&amp;""="","",IFERROR(INDEX('العقود'!$B$6:$B$205,MATCH(B1938,'العقود'!$A$6:$A$205,0)),"كود غير موجود"))</f>
        <v/>
      </c>
    </row>
    <row r="1939">
      <c r="A1939" s="18" t="n"/>
      <c r="B1939" s="5" t="n"/>
      <c r="C1939" s="16" t="n"/>
      <c r="D1939" s="5" t="n"/>
      <c r="E1939" s="5" t="n"/>
      <c r="F1939" s="6">
        <f>IF(B1939&amp;""="","",IFERROR(INDEX('العقود'!$B$6:$B$205,MATCH(B1939,'العقود'!$A$6:$A$205,0)),"كود غير موجود"))</f>
        <v/>
      </c>
    </row>
    <row r="1940">
      <c r="A1940" s="18" t="n"/>
      <c r="B1940" s="5" t="n"/>
      <c r="C1940" s="16" t="n"/>
      <c r="D1940" s="5" t="n"/>
      <c r="E1940" s="5" t="n"/>
      <c r="F1940" s="6">
        <f>IF(B1940&amp;""="","",IFERROR(INDEX('العقود'!$B$6:$B$205,MATCH(B1940,'العقود'!$A$6:$A$205,0)),"كود غير موجود"))</f>
        <v/>
      </c>
    </row>
    <row r="1941">
      <c r="A1941" s="18" t="n"/>
      <c r="B1941" s="5" t="n"/>
      <c r="C1941" s="16" t="n"/>
      <c r="D1941" s="5" t="n"/>
      <c r="E1941" s="5" t="n"/>
      <c r="F1941" s="6">
        <f>IF(B1941&amp;""="","",IFERROR(INDEX('العقود'!$B$6:$B$205,MATCH(B1941,'العقود'!$A$6:$A$205,0)),"كود غير موجود"))</f>
        <v/>
      </c>
    </row>
    <row r="1942">
      <c r="A1942" s="18" t="n"/>
      <c r="B1942" s="5" t="n"/>
      <c r="C1942" s="16" t="n"/>
      <c r="D1942" s="5" t="n"/>
      <c r="E1942" s="5" t="n"/>
      <c r="F1942" s="6">
        <f>IF(B1942&amp;""="","",IFERROR(INDEX('العقود'!$B$6:$B$205,MATCH(B1942,'العقود'!$A$6:$A$205,0)),"كود غير موجود"))</f>
        <v/>
      </c>
    </row>
    <row r="1943">
      <c r="A1943" s="18" t="n"/>
      <c r="B1943" s="5" t="n"/>
      <c r="C1943" s="16" t="n"/>
      <c r="D1943" s="5" t="n"/>
      <c r="E1943" s="5" t="n"/>
      <c r="F1943" s="6">
        <f>IF(B1943&amp;""="","",IFERROR(INDEX('العقود'!$B$6:$B$205,MATCH(B1943,'العقود'!$A$6:$A$205,0)),"كود غير موجود"))</f>
        <v/>
      </c>
    </row>
    <row r="1944">
      <c r="A1944" s="18" t="n"/>
      <c r="B1944" s="5" t="n"/>
      <c r="C1944" s="16" t="n"/>
      <c r="D1944" s="5" t="n"/>
      <c r="E1944" s="5" t="n"/>
      <c r="F1944" s="6">
        <f>IF(B1944&amp;""="","",IFERROR(INDEX('العقود'!$B$6:$B$205,MATCH(B1944,'العقود'!$A$6:$A$205,0)),"كود غير موجود"))</f>
        <v/>
      </c>
    </row>
    <row r="1945">
      <c r="A1945" s="18" t="n"/>
      <c r="B1945" s="5" t="n"/>
      <c r="C1945" s="16" t="n"/>
      <c r="D1945" s="5" t="n"/>
      <c r="E1945" s="5" t="n"/>
      <c r="F1945" s="6">
        <f>IF(B1945&amp;""="","",IFERROR(INDEX('العقود'!$B$6:$B$205,MATCH(B1945,'العقود'!$A$6:$A$205,0)),"كود غير موجود"))</f>
        <v/>
      </c>
    </row>
    <row r="1946">
      <c r="A1946" s="18" t="n"/>
      <c r="B1946" s="5" t="n"/>
      <c r="C1946" s="16" t="n"/>
      <c r="D1946" s="5" t="n"/>
      <c r="E1946" s="5" t="n"/>
      <c r="F1946" s="6">
        <f>IF(B1946&amp;""="","",IFERROR(INDEX('العقود'!$B$6:$B$205,MATCH(B1946,'العقود'!$A$6:$A$205,0)),"كود غير موجود"))</f>
        <v/>
      </c>
    </row>
    <row r="1947">
      <c r="A1947" s="18" t="n"/>
      <c r="B1947" s="5" t="n"/>
      <c r="C1947" s="16" t="n"/>
      <c r="D1947" s="5" t="n"/>
      <c r="E1947" s="5" t="n"/>
      <c r="F1947" s="6">
        <f>IF(B1947&amp;""="","",IFERROR(INDEX('العقود'!$B$6:$B$205,MATCH(B1947,'العقود'!$A$6:$A$205,0)),"كود غير موجود"))</f>
        <v/>
      </c>
    </row>
    <row r="1948">
      <c r="A1948" s="18" t="n"/>
      <c r="B1948" s="5" t="n"/>
      <c r="C1948" s="16" t="n"/>
      <c r="D1948" s="5" t="n"/>
      <c r="E1948" s="5" t="n"/>
      <c r="F1948" s="6">
        <f>IF(B1948&amp;""="","",IFERROR(INDEX('العقود'!$B$6:$B$205,MATCH(B1948,'العقود'!$A$6:$A$205,0)),"كود غير موجود"))</f>
        <v/>
      </c>
    </row>
    <row r="1949">
      <c r="A1949" s="18" t="n"/>
      <c r="B1949" s="5" t="n"/>
      <c r="C1949" s="16" t="n"/>
      <c r="D1949" s="5" t="n"/>
      <c r="E1949" s="5" t="n"/>
      <c r="F1949" s="6">
        <f>IF(B1949&amp;""="","",IFERROR(INDEX('العقود'!$B$6:$B$205,MATCH(B1949,'العقود'!$A$6:$A$205,0)),"كود غير موجود"))</f>
        <v/>
      </c>
    </row>
    <row r="1950">
      <c r="A1950" s="18" t="n"/>
      <c r="B1950" s="5" t="n"/>
      <c r="C1950" s="16" t="n"/>
      <c r="D1950" s="5" t="n"/>
      <c r="E1950" s="5" t="n"/>
      <c r="F1950" s="6">
        <f>IF(B1950&amp;""="","",IFERROR(INDEX('العقود'!$B$6:$B$205,MATCH(B1950,'العقود'!$A$6:$A$205,0)),"كود غير موجود"))</f>
        <v/>
      </c>
    </row>
    <row r="1951">
      <c r="A1951" s="18" t="n"/>
      <c r="B1951" s="5" t="n"/>
      <c r="C1951" s="16" t="n"/>
      <c r="D1951" s="5" t="n"/>
      <c r="E1951" s="5" t="n"/>
      <c r="F1951" s="6">
        <f>IF(B1951&amp;""="","",IFERROR(INDEX('العقود'!$B$6:$B$205,MATCH(B1951,'العقود'!$A$6:$A$205,0)),"كود غير موجود"))</f>
        <v/>
      </c>
    </row>
    <row r="1952">
      <c r="A1952" s="18" t="n"/>
      <c r="B1952" s="5" t="n"/>
      <c r="C1952" s="16" t="n"/>
      <c r="D1952" s="5" t="n"/>
      <c r="E1952" s="5" t="n"/>
      <c r="F1952" s="6">
        <f>IF(B1952&amp;""="","",IFERROR(INDEX('العقود'!$B$6:$B$205,MATCH(B1952,'العقود'!$A$6:$A$205,0)),"كود غير موجود"))</f>
        <v/>
      </c>
    </row>
    <row r="1953">
      <c r="A1953" s="18" t="n"/>
      <c r="B1953" s="5" t="n"/>
      <c r="C1953" s="16" t="n"/>
      <c r="D1953" s="5" t="n"/>
      <c r="E1953" s="5" t="n"/>
      <c r="F1953" s="6">
        <f>IF(B1953&amp;""="","",IFERROR(INDEX('العقود'!$B$6:$B$205,MATCH(B1953,'العقود'!$A$6:$A$205,0)),"كود غير موجود"))</f>
        <v/>
      </c>
    </row>
    <row r="1954">
      <c r="A1954" s="18" t="n"/>
      <c r="B1954" s="5" t="n"/>
      <c r="C1954" s="16" t="n"/>
      <c r="D1954" s="5" t="n"/>
      <c r="E1954" s="5" t="n"/>
      <c r="F1954" s="6">
        <f>IF(B1954&amp;""="","",IFERROR(INDEX('العقود'!$B$6:$B$205,MATCH(B1954,'العقود'!$A$6:$A$205,0)),"كود غير موجود"))</f>
        <v/>
      </c>
    </row>
    <row r="1955">
      <c r="A1955" s="18" t="n"/>
      <c r="B1955" s="5" t="n"/>
      <c r="C1955" s="16" t="n"/>
      <c r="D1955" s="5" t="n"/>
      <c r="E1955" s="5" t="n"/>
      <c r="F1955" s="6">
        <f>IF(B1955&amp;""="","",IFERROR(INDEX('العقود'!$B$6:$B$205,MATCH(B1955,'العقود'!$A$6:$A$205,0)),"كود غير موجود"))</f>
        <v/>
      </c>
    </row>
    <row r="1956">
      <c r="A1956" s="18" t="n"/>
      <c r="B1956" s="5" t="n"/>
      <c r="C1956" s="16" t="n"/>
      <c r="D1956" s="5" t="n"/>
      <c r="E1956" s="5" t="n"/>
      <c r="F1956" s="6">
        <f>IF(B1956&amp;""="","",IFERROR(INDEX('العقود'!$B$6:$B$205,MATCH(B1956,'العقود'!$A$6:$A$205,0)),"كود غير موجود"))</f>
        <v/>
      </c>
    </row>
    <row r="1957">
      <c r="A1957" s="18" t="n"/>
      <c r="B1957" s="5" t="n"/>
      <c r="C1957" s="16" t="n"/>
      <c r="D1957" s="5" t="n"/>
      <c r="E1957" s="5" t="n"/>
      <c r="F1957" s="6">
        <f>IF(B1957&amp;""="","",IFERROR(INDEX('العقود'!$B$6:$B$205,MATCH(B1957,'العقود'!$A$6:$A$205,0)),"كود غير موجود"))</f>
        <v/>
      </c>
    </row>
    <row r="1958">
      <c r="A1958" s="18" t="n"/>
      <c r="B1958" s="5" t="n"/>
      <c r="C1958" s="16" t="n"/>
      <c r="D1958" s="5" t="n"/>
      <c r="E1958" s="5" t="n"/>
      <c r="F1958" s="6">
        <f>IF(B1958&amp;""="","",IFERROR(INDEX('العقود'!$B$6:$B$205,MATCH(B1958,'العقود'!$A$6:$A$205,0)),"كود غير موجود"))</f>
        <v/>
      </c>
    </row>
    <row r="1959">
      <c r="A1959" s="18" t="n"/>
      <c r="B1959" s="5" t="n"/>
      <c r="C1959" s="16" t="n"/>
      <c r="D1959" s="5" t="n"/>
      <c r="E1959" s="5" t="n"/>
      <c r="F1959" s="6">
        <f>IF(B1959&amp;""="","",IFERROR(INDEX('العقود'!$B$6:$B$205,MATCH(B1959,'العقود'!$A$6:$A$205,0)),"كود غير موجود"))</f>
        <v/>
      </c>
    </row>
    <row r="1960">
      <c r="A1960" s="18" t="n"/>
      <c r="B1960" s="5" t="n"/>
      <c r="C1960" s="16" t="n"/>
      <c r="D1960" s="5" t="n"/>
      <c r="E1960" s="5" t="n"/>
      <c r="F1960" s="6">
        <f>IF(B1960&amp;""="","",IFERROR(INDEX('العقود'!$B$6:$B$205,MATCH(B1960,'العقود'!$A$6:$A$205,0)),"كود غير موجود"))</f>
        <v/>
      </c>
    </row>
    <row r="1961">
      <c r="A1961" s="18" t="n"/>
      <c r="B1961" s="5" t="n"/>
      <c r="C1961" s="16" t="n"/>
      <c r="D1961" s="5" t="n"/>
      <c r="E1961" s="5" t="n"/>
      <c r="F1961" s="6">
        <f>IF(B1961&amp;""="","",IFERROR(INDEX('العقود'!$B$6:$B$205,MATCH(B1961,'العقود'!$A$6:$A$205,0)),"كود غير موجود"))</f>
        <v/>
      </c>
    </row>
    <row r="1962">
      <c r="A1962" s="18" t="n"/>
      <c r="B1962" s="5" t="n"/>
      <c r="C1962" s="16" t="n"/>
      <c r="D1962" s="5" t="n"/>
      <c r="E1962" s="5" t="n"/>
      <c r="F1962" s="6">
        <f>IF(B1962&amp;""="","",IFERROR(INDEX('العقود'!$B$6:$B$205,MATCH(B1962,'العقود'!$A$6:$A$205,0)),"كود غير موجود"))</f>
        <v/>
      </c>
    </row>
    <row r="1963">
      <c r="A1963" s="18" t="n"/>
      <c r="B1963" s="5" t="n"/>
      <c r="C1963" s="16" t="n"/>
      <c r="D1963" s="5" t="n"/>
      <c r="E1963" s="5" t="n"/>
      <c r="F1963" s="6">
        <f>IF(B1963&amp;""="","",IFERROR(INDEX('العقود'!$B$6:$B$205,MATCH(B1963,'العقود'!$A$6:$A$205,0)),"كود غير موجود"))</f>
        <v/>
      </c>
    </row>
    <row r="1964">
      <c r="A1964" s="18" t="n"/>
      <c r="B1964" s="5" t="n"/>
      <c r="C1964" s="16" t="n"/>
      <c r="D1964" s="5" t="n"/>
      <c r="E1964" s="5" t="n"/>
      <c r="F1964" s="6">
        <f>IF(B1964&amp;""="","",IFERROR(INDEX('العقود'!$B$6:$B$205,MATCH(B1964,'العقود'!$A$6:$A$205,0)),"كود غير موجود"))</f>
        <v/>
      </c>
    </row>
    <row r="1965">
      <c r="A1965" s="18" t="n"/>
      <c r="B1965" s="5" t="n"/>
      <c r="C1965" s="16" t="n"/>
      <c r="D1965" s="5" t="n"/>
      <c r="E1965" s="5" t="n"/>
      <c r="F1965" s="6">
        <f>IF(B1965&amp;""="","",IFERROR(INDEX('العقود'!$B$6:$B$205,MATCH(B1965,'العقود'!$A$6:$A$205,0)),"كود غير موجود"))</f>
        <v/>
      </c>
    </row>
    <row r="1966">
      <c r="A1966" s="18" t="n"/>
      <c r="B1966" s="5" t="n"/>
      <c r="C1966" s="16" t="n"/>
      <c r="D1966" s="5" t="n"/>
      <c r="E1966" s="5" t="n"/>
      <c r="F1966" s="6">
        <f>IF(B1966&amp;""="","",IFERROR(INDEX('العقود'!$B$6:$B$205,MATCH(B1966,'العقود'!$A$6:$A$205,0)),"كود غير موجود"))</f>
        <v/>
      </c>
    </row>
    <row r="1967">
      <c r="A1967" s="18" t="n"/>
      <c r="B1967" s="5" t="n"/>
      <c r="C1967" s="16" t="n"/>
      <c r="D1967" s="5" t="n"/>
      <c r="E1967" s="5" t="n"/>
      <c r="F1967" s="6">
        <f>IF(B1967&amp;""="","",IFERROR(INDEX('العقود'!$B$6:$B$205,MATCH(B1967,'العقود'!$A$6:$A$205,0)),"كود غير موجود"))</f>
        <v/>
      </c>
    </row>
    <row r="1968">
      <c r="A1968" s="18" t="n"/>
      <c r="B1968" s="5" t="n"/>
      <c r="C1968" s="16" t="n"/>
      <c r="D1968" s="5" t="n"/>
      <c r="E1968" s="5" t="n"/>
      <c r="F1968" s="6">
        <f>IF(B1968&amp;""="","",IFERROR(INDEX('العقود'!$B$6:$B$205,MATCH(B1968,'العقود'!$A$6:$A$205,0)),"كود غير موجود"))</f>
        <v/>
      </c>
    </row>
    <row r="1969">
      <c r="A1969" s="18" t="n"/>
      <c r="B1969" s="5" t="n"/>
      <c r="C1969" s="16" t="n"/>
      <c r="D1969" s="5" t="n"/>
      <c r="E1969" s="5" t="n"/>
      <c r="F1969" s="6">
        <f>IF(B1969&amp;""="","",IFERROR(INDEX('العقود'!$B$6:$B$205,MATCH(B1969,'العقود'!$A$6:$A$205,0)),"كود غير موجود"))</f>
        <v/>
      </c>
    </row>
    <row r="1970">
      <c r="A1970" s="18" t="n"/>
      <c r="B1970" s="5" t="n"/>
      <c r="C1970" s="16" t="n"/>
      <c r="D1970" s="5" t="n"/>
      <c r="E1970" s="5" t="n"/>
      <c r="F1970" s="6">
        <f>IF(B1970&amp;""="","",IFERROR(INDEX('العقود'!$B$6:$B$205,MATCH(B1970,'العقود'!$A$6:$A$205,0)),"كود غير موجود"))</f>
        <v/>
      </c>
    </row>
    <row r="1971">
      <c r="A1971" s="18" t="n"/>
      <c r="B1971" s="5" t="n"/>
      <c r="C1971" s="16" t="n"/>
      <c r="D1971" s="5" t="n"/>
      <c r="E1971" s="5" t="n"/>
      <c r="F1971" s="6">
        <f>IF(B1971&amp;""="","",IFERROR(INDEX('العقود'!$B$6:$B$205,MATCH(B1971,'العقود'!$A$6:$A$205,0)),"كود غير موجود"))</f>
        <v/>
      </c>
    </row>
    <row r="1972">
      <c r="A1972" s="18" t="n"/>
      <c r="B1972" s="5" t="n"/>
      <c r="C1972" s="16" t="n"/>
      <c r="D1972" s="5" t="n"/>
      <c r="E1972" s="5" t="n"/>
      <c r="F1972" s="6">
        <f>IF(B1972&amp;""="","",IFERROR(INDEX('العقود'!$B$6:$B$205,MATCH(B1972,'العقود'!$A$6:$A$205,0)),"كود غير موجود"))</f>
        <v/>
      </c>
    </row>
    <row r="1973">
      <c r="A1973" s="18" t="n"/>
      <c r="B1973" s="5" t="n"/>
      <c r="C1973" s="16" t="n"/>
      <c r="D1973" s="5" t="n"/>
      <c r="E1973" s="5" t="n"/>
      <c r="F1973" s="6">
        <f>IF(B1973&amp;""="","",IFERROR(INDEX('العقود'!$B$6:$B$205,MATCH(B1973,'العقود'!$A$6:$A$205,0)),"كود غير موجود"))</f>
        <v/>
      </c>
    </row>
    <row r="1974">
      <c r="A1974" s="18" t="n"/>
      <c r="B1974" s="5" t="n"/>
      <c r="C1974" s="16" t="n"/>
      <c r="D1974" s="5" t="n"/>
      <c r="E1974" s="5" t="n"/>
      <c r="F1974" s="6">
        <f>IF(B1974&amp;""="","",IFERROR(INDEX('العقود'!$B$6:$B$205,MATCH(B1974,'العقود'!$A$6:$A$205,0)),"كود غير موجود"))</f>
        <v/>
      </c>
    </row>
    <row r="1975">
      <c r="A1975" s="18" t="n"/>
      <c r="B1975" s="5" t="n"/>
      <c r="C1975" s="16" t="n"/>
      <c r="D1975" s="5" t="n"/>
      <c r="E1975" s="5" t="n"/>
      <c r="F1975" s="6">
        <f>IF(B1975&amp;""="","",IFERROR(INDEX('العقود'!$B$6:$B$205,MATCH(B1975,'العقود'!$A$6:$A$205,0)),"كود غير موجود"))</f>
        <v/>
      </c>
    </row>
    <row r="1976">
      <c r="A1976" s="18" t="n"/>
      <c r="B1976" s="5" t="n"/>
      <c r="C1976" s="16" t="n"/>
      <c r="D1976" s="5" t="n"/>
      <c r="E1976" s="5" t="n"/>
      <c r="F1976" s="6">
        <f>IF(B1976&amp;""="","",IFERROR(INDEX('العقود'!$B$6:$B$205,MATCH(B1976,'العقود'!$A$6:$A$205,0)),"كود غير موجود"))</f>
        <v/>
      </c>
    </row>
    <row r="1977">
      <c r="A1977" s="18" t="n"/>
      <c r="B1977" s="5" t="n"/>
      <c r="C1977" s="16" t="n"/>
      <c r="D1977" s="5" t="n"/>
      <c r="E1977" s="5" t="n"/>
      <c r="F1977" s="6">
        <f>IF(B1977&amp;""="","",IFERROR(INDEX('العقود'!$B$6:$B$205,MATCH(B1977,'العقود'!$A$6:$A$205,0)),"كود غير موجود"))</f>
        <v/>
      </c>
    </row>
    <row r="1978">
      <c r="A1978" s="18" t="n"/>
      <c r="B1978" s="5" t="n"/>
      <c r="C1978" s="16" t="n"/>
      <c r="D1978" s="5" t="n"/>
      <c r="E1978" s="5" t="n"/>
      <c r="F1978" s="6">
        <f>IF(B1978&amp;""="","",IFERROR(INDEX('العقود'!$B$6:$B$205,MATCH(B1978,'العقود'!$A$6:$A$205,0)),"كود غير موجود"))</f>
        <v/>
      </c>
    </row>
    <row r="1979">
      <c r="A1979" s="18" t="n"/>
      <c r="B1979" s="5" t="n"/>
      <c r="C1979" s="16" t="n"/>
      <c r="D1979" s="5" t="n"/>
      <c r="E1979" s="5" t="n"/>
      <c r="F1979" s="6">
        <f>IF(B1979&amp;""="","",IFERROR(INDEX('العقود'!$B$6:$B$205,MATCH(B1979,'العقود'!$A$6:$A$205,0)),"كود غير موجود"))</f>
        <v/>
      </c>
    </row>
    <row r="1980">
      <c r="A1980" s="18" t="n"/>
      <c r="B1980" s="5" t="n"/>
      <c r="C1980" s="16" t="n"/>
      <c r="D1980" s="5" t="n"/>
      <c r="E1980" s="5" t="n"/>
      <c r="F1980" s="6">
        <f>IF(B1980&amp;""="","",IFERROR(INDEX('العقود'!$B$6:$B$205,MATCH(B1980,'العقود'!$A$6:$A$205,0)),"كود غير موجود"))</f>
        <v/>
      </c>
    </row>
    <row r="1981">
      <c r="A1981" s="18" t="n"/>
      <c r="B1981" s="5" t="n"/>
      <c r="C1981" s="16" t="n"/>
      <c r="D1981" s="5" t="n"/>
      <c r="E1981" s="5" t="n"/>
      <c r="F1981" s="6">
        <f>IF(B1981&amp;""="","",IFERROR(INDEX('العقود'!$B$6:$B$205,MATCH(B1981,'العقود'!$A$6:$A$205,0)),"كود غير موجود"))</f>
        <v/>
      </c>
    </row>
    <row r="1982">
      <c r="A1982" s="18" t="n"/>
      <c r="B1982" s="5" t="n"/>
      <c r="C1982" s="16" t="n"/>
      <c r="D1982" s="5" t="n"/>
      <c r="E1982" s="5" t="n"/>
      <c r="F1982" s="6">
        <f>IF(B1982&amp;""="","",IFERROR(INDEX('العقود'!$B$6:$B$205,MATCH(B1982,'العقود'!$A$6:$A$205,0)),"كود غير موجود"))</f>
        <v/>
      </c>
    </row>
    <row r="1983">
      <c r="A1983" s="18" t="n"/>
      <c r="B1983" s="5" t="n"/>
      <c r="C1983" s="16" t="n"/>
      <c r="D1983" s="5" t="n"/>
      <c r="E1983" s="5" t="n"/>
      <c r="F1983" s="6">
        <f>IF(B1983&amp;""="","",IFERROR(INDEX('العقود'!$B$6:$B$205,MATCH(B1983,'العقود'!$A$6:$A$205,0)),"كود غير موجود"))</f>
        <v/>
      </c>
    </row>
    <row r="1984">
      <c r="A1984" s="18" t="n"/>
      <c r="B1984" s="5" t="n"/>
      <c r="C1984" s="16" t="n"/>
      <c r="D1984" s="5" t="n"/>
      <c r="E1984" s="5" t="n"/>
      <c r="F1984" s="6">
        <f>IF(B1984&amp;""="","",IFERROR(INDEX('العقود'!$B$6:$B$205,MATCH(B1984,'العقود'!$A$6:$A$205,0)),"كود غير موجود"))</f>
        <v/>
      </c>
    </row>
    <row r="1985">
      <c r="A1985" s="18" t="n"/>
      <c r="B1985" s="5" t="n"/>
      <c r="C1985" s="16" t="n"/>
      <c r="D1985" s="5" t="n"/>
      <c r="E1985" s="5" t="n"/>
      <c r="F1985" s="6">
        <f>IF(B1985&amp;""="","",IFERROR(INDEX('العقود'!$B$6:$B$205,MATCH(B1985,'العقود'!$A$6:$A$205,0)),"كود غير موجود"))</f>
        <v/>
      </c>
    </row>
    <row r="1986">
      <c r="A1986" s="18" t="n"/>
      <c r="B1986" s="5" t="n"/>
      <c r="C1986" s="16" t="n"/>
      <c r="D1986" s="5" t="n"/>
      <c r="E1986" s="5" t="n"/>
      <c r="F1986" s="6">
        <f>IF(B1986&amp;""="","",IFERROR(INDEX('العقود'!$B$6:$B$205,MATCH(B1986,'العقود'!$A$6:$A$205,0)),"كود غير موجود"))</f>
        <v/>
      </c>
    </row>
    <row r="1987">
      <c r="A1987" s="18" t="n"/>
      <c r="B1987" s="5" t="n"/>
      <c r="C1987" s="16" t="n"/>
      <c r="D1987" s="5" t="n"/>
      <c r="E1987" s="5" t="n"/>
      <c r="F1987" s="6">
        <f>IF(B1987&amp;""="","",IFERROR(INDEX('العقود'!$B$6:$B$205,MATCH(B1987,'العقود'!$A$6:$A$205,0)),"كود غير موجود"))</f>
        <v/>
      </c>
    </row>
    <row r="1988">
      <c r="A1988" s="18" t="n"/>
      <c r="B1988" s="5" t="n"/>
      <c r="C1988" s="16" t="n"/>
      <c r="D1988" s="5" t="n"/>
      <c r="E1988" s="5" t="n"/>
      <c r="F1988" s="6">
        <f>IF(B1988&amp;""="","",IFERROR(INDEX('العقود'!$B$6:$B$205,MATCH(B1988,'العقود'!$A$6:$A$205,0)),"كود غير موجود"))</f>
        <v/>
      </c>
    </row>
    <row r="1989">
      <c r="A1989" s="18" t="n"/>
      <c r="B1989" s="5" t="n"/>
      <c r="C1989" s="16" t="n"/>
      <c r="D1989" s="5" t="n"/>
      <c r="E1989" s="5" t="n"/>
      <c r="F1989" s="6">
        <f>IF(B1989&amp;""="","",IFERROR(INDEX('العقود'!$B$6:$B$205,MATCH(B1989,'العقود'!$A$6:$A$205,0)),"كود غير موجود"))</f>
        <v/>
      </c>
    </row>
    <row r="1990">
      <c r="A1990" s="18" t="n"/>
      <c r="B1990" s="5" t="n"/>
      <c r="C1990" s="16" t="n"/>
      <c r="D1990" s="5" t="n"/>
      <c r="E1990" s="5" t="n"/>
      <c r="F1990" s="6">
        <f>IF(B1990&amp;""="","",IFERROR(INDEX('العقود'!$B$6:$B$205,MATCH(B1990,'العقود'!$A$6:$A$205,0)),"كود غير موجود"))</f>
        <v/>
      </c>
    </row>
    <row r="1991">
      <c r="A1991" s="18" t="n"/>
      <c r="B1991" s="5" t="n"/>
      <c r="C1991" s="16" t="n"/>
      <c r="D1991" s="5" t="n"/>
      <c r="E1991" s="5" t="n"/>
      <c r="F1991" s="6">
        <f>IF(B1991&amp;""="","",IFERROR(INDEX('العقود'!$B$6:$B$205,MATCH(B1991,'العقود'!$A$6:$A$205,0)),"كود غير موجود"))</f>
        <v/>
      </c>
    </row>
    <row r="1992">
      <c r="A1992" s="18" t="n"/>
      <c r="B1992" s="5" t="n"/>
      <c r="C1992" s="16" t="n"/>
      <c r="D1992" s="5" t="n"/>
      <c r="E1992" s="5" t="n"/>
      <c r="F1992" s="6">
        <f>IF(B1992&amp;""="","",IFERROR(INDEX('العقود'!$B$6:$B$205,MATCH(B1992,'العقود'!$A$6:$A$205,0)),"كود غير موجود"))</f>
        <v/>
      </c>
    </row>
    <row r="1993">
      <c r="A1993" s="18" t="n"/>
      <c r="B1993" s="5" t="n"/>
      <c r="C1993" s="16" t="n"/>
      <c r="D1993" s="5" t="n"/>
      <c r="E1993" s="5" t="n"/>
      <c r="F1993" s="6">
        <f>IF(B1993&amp;""="","",IFERROR(INDEX('العقود'!$B$6:$B$205,MATCH(B1993,'العقود'!$A$6:$A$205,0)),"كود غير موجود"))</f>
        <v/>
      </c>
    </row>
    <row r="1994">
      <c r="A1994" s="18" t="n"/>
      <c r="B1994" s="5" t="n"/>
      <c r="C1994" s="16" t="n"/>
      <c r="D1994" s="5" t="n"/>
      <c r="E1994" s="5" t="n"/>
      <c r="F1994" s="6">
        <f>IF(B1994&amp;""="","",IFERROR(INDEX('العقود'!$B$6:$B$205,MATCH(B1994,'العقود'!$A$6:$A$205,0)),"كود غير موجود"))</f>
        <v/>
      </c>
    </row>
    <row r="1995">
      <c r="A1995" s="18" t="n"/>
      <c r="B1995" s="5" t="n"/>
      <c r="C1995" s="16" t="n"/>
      <c r="D1995" s="5" t="n"/>
      <c r="E1995" s="5" t="n"/>
      <c r="F1995" s="6">
        <f>IF(B1995&amp;""="","",IFERROR(INDEX('العقود'!$B$6:$B$205,MATCH(B1995,'العقود'!$A$6:$A$205,0)),"كود غير موجود"))</f>
        <v/>
      </c>
    </row>
    <row r="1996">
      <c r="A1996" s="18" t="n"/>
      <c r="B1996" s="5" t="n"/>
      <c r="C1996" s="16" t="n"/>
      <c r="D1996" s="5" t="n"/>
      <c r="E1996" s="5" t="n"/>
      <c r="F1996" s="6">
        <f>IF(B1996&amp;""="","",IFERROR(INDEX('العقود'!$B$6:$B$205,MATCH(B1996,'العقود'!$A$6:$A$205,0)),"كود غير موجود"))</f>
        <v/>
      </c>
    </row>
    <row r="1997">
      <c r="A1997" s="18" t="n"/>
      <c r="B1997" s="5" t="n"/>
      <c r="C1997" s="16" t="n"/>
      <c r="D1997" s="5" t="n"/>
      <c r="E1997" s="5" t="n"/>
      <c r="F1997" s="6">
        <f>IF(B1997&amp;""="","",IFERROR(INDEX('العقود'!$B$6:$B$205,MATCH(B1997,'العقود'!$A$6:$A$205,0)),"كود غير موجود"))</f>
        <v/>
      </c>
    </row>
    <row r="1998">
      <c r="A1998" s="18" t="n"/>
      <c r="B1998" s="5" t="n"/>
      <c r="C1998" s="16" t="n"/>
      <c r="D1998" s="5" t="n"/>
      <c r="E1998" s="5" t="n"/>
      <c r="F1998" s="6">
        <f>IF(B1998&amp;""="","",IFERROR(INDEX('العقود'!$B$6:$B$205,MATCH(B1998,'العقود'!$A$6:$A$205,0)),"كود غير موجود"))</f>
        <v/>
      </c>
    </row>
    <row r="1999">
      <c r="A1999" s="18" t="n"/>
      <c r="B1999" s="5" t="n"/>
      <c r="C1999" s="16" t="n"/>
      <c r="D1999" s="5" t="n"/>
      <c r="E1999" s="5" t="n"/>
      <c r="F1999" s="6">
        <f>IF(B1999&amp;""="","",IFERROR(INDEX('العقود'!$B$6:$B$205,MATCH(B1999,'العقود'!$A$6:$A$205,0)),"كود غير موجود"))</f>
        <v/>
      </c>
    </row>
    <row r="2000">
      <c r="A2000" s="18" t="n"/>
      <c r="B2000" s="5" t="n"/>
      <c r="C2000" s="16" t="n"/>
      <c r="D2000" s="5" t="n"/>
      <c r="E2000" s="5" t="n"/>
      <c r="F2000" s="6">
        <f>IF(B2000&amp;""="","",IFERROR(INDEX('العقود'!$B$6:$B$205,MATCH(B2000,'العقود'!$A$6:$A$205,0)),"كود غير موجود"))</f>
        <v/>
      </c>
    </row>
    <row r="2001">
      <c r="A2001" s="18" t="n"/>
      <c r="B2001" s="5" t="n"/>
      <c r="C2001" s="16" t="n"/>
      <c r="D2001" s="5" t="n"/>
      <c r="E2001" s="5" t="n"/>
      <c r="F2001" s="6">
        <f>IF(B2001&amp;""="","",IFERROR(INDEX('العقود'!$B$6:$B$205,MATCH(B2001,'العقود'!$A$6:$A$205,0)),"كود غير موجود"))</f>
        <v/>
      </c>
    </row>
    <row r="2002">
      <c r="A2002" s="18" t="n"/>
      <c r="B2002" s="5" t="n"/>
      <c r="C2002" s="16" t="n"/>
      <c r="D2002" s="5" t="n"/>
      <c r="E2002" s="5" t="n"/>
      <c r="F2002" s="6">
        <f>IF(B2002&amp;""="","",IFERROR(INDEX('العقود'!$B$6:$B$205,MATCH(B2002,'العقود'!$A$6:$A$205,0)),"كود غير موجود"))</f>
        <v/>
      </c>
    </row>
    <row r="2003">
      <c r="A2003" s="18" t="n"/>
      <c r="B2003" s="5" t="n"/>
      <c r="C2003" s="16" t="n"/>
      <c r="D2003" s="5" t="n"/>
      <c r="E2003" s="5" t="n"/>
      <c r="F2003" s="6">
        <f>IF(B2003&amp;""="","",IFERROR(INDEX('العقود'!$B$6:$B$205,MATCH(B2003,'العقود'!$A$6:$A$205,0)),"كود غير موجود"))</f>
        <v/>
      </c>
    </row>
    <row r="2004">
      <c r="A2004" s="18" t="n"/>
      <c r="B2004" s="5" t="n"/>
      <c r="C2004" s="16" t="n"/>
      <c r="D2004" s="5" t="n"/>
      <c r="E2004" s="5" t="n"/>
      <c r="F2004" s="6">
        <f>IF(B2004&amp;""="","",IFERROR(INDEX('العقود'!$B$6:$B$205,MATCH(B2004,'العقود'!$A$6:$A$205,0)),"كود غير موجود"))</f>
        <v/>
      </c>
    </row>
    <row r="2005">
      <c r="A2005" s="18" t="n"/>
      <c r="B2005" s="5" t="n"/>
      <c r="C2005" s="16" t="n"/>
      <c r="D2005" s="5" t="n"/>
      <c r="E2005" s="5" t="n"/>
      <c r="F2005" s="6">
        <f>IF(B2005&amp;""="","",IFERROR(INDEX('العقود'!$B$6:$B$205,MATCH(B2005,'العقود'!$A$6:$A$205,0)),"كود غير موجود"))</f>
        <v/>
      </c>
    </row>
  </sheetData>
  <autoFilter ref="A5:F2005"/>
  <mergeCells count="2">
    <mergeCell ref="A2:F2"/>
    <mergeCell ref="A1:F1"/>
  </mergeCells>
  <conditionalFormatting sqref="F6:F2005">
    <cfRule type="expression" priority="1" dxfId="0">
      <formula>F6="كود غير موجود"</formula>
    </cfRule>
  </conditionalFormatting>
  <dataValidations count="1">
    <dataValidation sqref="B6:B2005" showDropDown="0" showInputMessage="0" showErrorMessage="0" allowBlank="1" type="list">
      <formula1>='العقود'!$A$6:$A$205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I56"/>
  <sheetViews>
    <sheetView showGridLines="1" rightToLeft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2" customWidth="1" min="3" max="3"/>
    <col width="15" customWidth="1" min="4" max="4"/>
    <col width="14" customWidth="1" min="5" max="5"/>
    <col width="16" customWidth="1" min="6" max="6"/>
    <col width="12" customWidth="1" min="7" max="7"/>
    <col width="14" customWidth="1" min="8" max="8"/>
    <col width="18" customWidth="1" min="9" max="9"/>
  </cols>
  <sheetData>
    <row r="1" ht="26" customHeight="1">
      <c r="A1" s="10" t="inlineStr">
        <is>
          <t>شيت متابعة الأقساط والتحصيل · قالب مجاني من Softwiro</t>
        </is>
      </c>
    </row>
    <row r="2">
      <c r="A2" s="11" t="inlineStr">
        <is>
          <t>هل تعبت من نقل الأرقام بين الشيتات؟ هذا العمل يتم تلقائيًا في Accountwiro ← اضغط هنا</t>
        </is>
      </c>
    </row>
    <row r="4">
      <c r="A4" s="12" t="inlineStr">
        <is>
          <t>عدد العقود المطلوب تحصيلها</t>
        </is>
      </c>
      <c r="B4" s="21">
        <f>COUNTIF('العقود'!$S$6:$S$205,"متأخر")+COUNTIF('العقود'!$S$6:$S$205,"مستحق اليوم")</f>
        <v/>
      </c>
    </row>
    <row r="6" ht="32" customHeight="1">
      <c r="A6" s="14" t="inlineStr">
        <is>
          <t>م</t>
        </is>
      </c>
      <c r="B6" s="14" t="inlineStr">
        <is>
          <t>كود العقد</t>
        </is>
      </c>
      <c r="C6" s="14" t="inlineStr">
        <is>
          <t>العميل</t>
        </is>
      </c>
      <c r="D6" s="14" t="inlineStr">
        <is>
          <t>الجوال</t>
        </is>
      </c>
      <c r="E6" s="14" t="inlineStr">
        <is>
          <t>المتأخر</t>
        </is>
      </c>
      <c r="F6" s="14" t="inlineStr">
        <is>
          <t>أقدم قسط غير مسدد</t>
        </is>
      </c>
      <c r="G6" s="14" t="inlineStr">
        <is>
          <t>أيام التأخير</t>
        </is>
      </c>
      <c r="H6" s="14" t="inlineStr">
        <is>
          <t>الحالة</t>
        </is>
      </c>
      <c r="I6" s="14" t="inlineStr">
        <is>
          <t>حالة التحصيل</t>
        </is>
      </c>
    </row>
    <row r="7">
      <c r="A7" s="6">
        <f>IF(1&lt;=$B$4,1,"")</f>
        <v/>
      </c>
      <c r="B7" s="6">
        <f>IF($A7="","",INDEX('العقود'!$A$6:$A$205,MATCH($A7,'العقود'!$T$6:$T$205,0))&amp;"")</f>
        <v/>
      </c>
      <c r="C7" s="6">
        <f>IF($A7="","",INDEX('العقود'!$B$6:$B$205,MATCH($A7,'العقود'!$T$6:$T$205,0))&amp;"")</f>
        <v/>
      </c>
      <c r="D7" s="6">
        <f>IF($A7="","",INDEX('العقود'!$C$6:$C$205,MATCH($A7,'العقود'!$T$6:$T$205,0))&amp;"")</f>
        <v/>
      </c>
      <c r="E7" s="19">
        <f>IF($A7="","",INDEX('العقود'!$P$6:$P$205,MATCH($A7,'العقود'!$T$6:$T$205,0)))</f>
        <v/>
      </c>
      <c r="F7" s="13">
        <f>IF($A7="","",INDEX('العقود'!$Q$6:$Q$205,MATCH($A7,'العقود'!$T$6:$T$205,0)))</f>
        <v/>
      </c>
      <c r="G7" s="20">
        <f>IF($A7="","",INDEX('العقود'!$R$6:$R$205,MATCH($A7,'العقود'!$T$6:$T$205,0)))</f>
        <v/>
      </c>
      <c r="H7" s="6">
        <f>IF($A7="","",INDEX('العقود'!$S$6:$S$205,MATCH($A7,'العقود'!$T$6:$T$205,0))&amp;"")</f>
        <v/>
      </c>
      <c r="I7" s="6">
        <f>IF($A7="","",INDEX('العقود'!$I$6:$I$205,MATCH($A7,'العقود'!$T$6:$T$205,0))&amp;"")</f>
        <v/>
      </c>
    </row>
    <row r="8">
      <c r="A8" s="6">
        <f>IF(2&lt;=$B$4,2,"")</f>
        <v/>
      </c>
      <c r="B8" s="6">
        <f>IF($A8="","",INDEX('العقود'!$A$6:$A$205,MATCH($A8,'العقود'!$T$6:$T$205,0))&amp;"")</f>
        <v/>
      </c>
      <c r="C8" s="6">
        <f>IF($A8="","",INDEX('العقود'!$B$6:$B$205,MATCH($A8,'العقود'!$T$6:$T$205,0))&amp;"")</f>
        <v/>
      </c>
      <c r="D8" s="6">
        <f>IF($A8="","",INDEX('العقود'!$C$6:$C$205,MATCH($A8,'العقود'!$T$6:$T$205,0))&amp;"")</f>
        <v/>
      </c>
      <c r="E8" s="19">
        <f>IF($A8="","",INDEX('العقود'!$P$6:$P$205,MATCH($A8,'العقود'!$T$6:$T$205,0)))</f>
        <v/>
      </c>
      <c r="F8" s="13">
        <f>IF($A8="","",INDEX('العقود'!$Q$6:$Q$205,MATCH($A8,'العقود'!$T$6:$T$205,0)))</f>
        <v/>
      </c>
      <c r="G8" s="20">
        <f>IF($A8="","",INDEX('العقود'!$R$6:$R$205,MATCH($A8,'العقود'!$T$6:$T$205,0)))</f>
        <v/>
      </c>
      <c r="H8" s="6">
        <f>IF($A8="","",INDEX('العقود'!$S$6:$S$205,MATCH($A8,'العقود'!$T$6:$T$205,0))&amp;"")</f>
        <v/>
      </c>
      <c r="I8" s="6">
        <f>IF($A8="","",INDEX('العقود'!$I$6:$I$205,MATCH($A8,'العقود'!$T$6:$T$205,0))&amp;"")</f>
        <v/>
      </c>
    </row>
    <row r="9">
      <c r="A9" s="6">
        <f>IF(3&lt;=$B$4,3,"")</f>
        <v/>
      </c>
      <c r="B9" s="6">
        <f>IF($A9="","",INDEX('العقود'!$A$6:$A$205,MATCH($A9,'العقود'!$T$6:$T$205,0))&amp;"")</f>
        <v/>
      </c>
      <c r="C9" s="6">
        <f>IF($A9="","",INDEX('العقود'!$B$6:$B$205,MATCH($A9,'العقود'!$T$6:$T$205,0))&amp;"")</f>
        <v/>
      </c>
      <c r="D9" s="6">
        <f>IF($A9="","",INDEX('العقود'!$C$6:$C$205,MATCH($A9,'العقود'!$T$6:$T$205,0))&amp;"")</f>
        <v/>
      </c>
      <c r="E9" s="19">
        <f>IF($A9="","",INDEX('العقود'!$P$6:$P$205,MATCH($A9,'العقود'!$T$6:$T$205,0)))</f>
        <v/>
      </c>
      <c r="F9" s="13">
        <f>IF($A9="","",INDEX('العقود'!$Q$6:$Q$205,MATCH($A9,'العقود'!$T$6:$T$205,0)))</f>
        <v/>
      </c>
      <c r="G9" s="20">
        <f>IF($A9="","",INDEX('العقود'!$R$6:$R$205,MATCH($A9,'العقود'!$T$6:$T$205,0)))</f>
        <v/>
      </c>
      <c r="H9" s="6">
        <f>IF($A9="","",INDEX('العقود'!$S$6:$S$205,MATCH($A9,'العقود'!$T$6:$T$205,0))&amp;"")</f>
        <v/>
      </c>
      <c r="I9" s="6">
        <f>IF($A9="","",INDEX('العقود'!$I$6:$I$205,MATCH($A9,'العقود'!$T$6:$T$205,0))&amp;"")</f>
        <v/>
      </c>
    </row>
    <row r="10">
      <c r="A10" s="6">
        <f>IF(4&lt;=$B$4,4,"")</f>
        <v/>
      </c>
      <c r="B10" s="6">
        <f>IF($A10="","",INDEX('العقود'!$A$6:$A$205,MATCH($A10,'العقود'!$T$6:$T$205,0))&amp;"")</f>
        <v/>
      </c>
      <c r="C10" s="6">
        <f>IF($A10="","",INDEX('العقود'!$B$6:$B$205,MATCH($A10,'العقود'!$T$6:$T$205,0))&amp;"")</f>
        <v/>
      </c>
      <c r="D10" s="6">
        <f>IF($A10="","",INDEX('العقود'!$C$6:$C$205,MATCH($A10,'العقود'!$T$6:$T$205,0))&amp;"")</f>
        <v/>
      </c>
      <c r="E10" s="19">
        <f>IF($A10="","",INDEX('العقود'!$P$6:$P$205,MATCH($A10,'العقود'!$T$6:$T$205,0)))</f>
        <v/>
      </c>
      <c r="F10" s="13">
        <f>IF($A10="","",INDEX('العقود'!$Q$6:$Q$205,MATCH($A10,'العقود'!$T$6:$T$205,0)))</f>
        <v/>
      </c>
      <c r="G10" s="20">
        <f>IF($A10="","",INDEX('العقود'!$R$6:$R$205,MATCH($A10,'العقود'!$T$6:$T$205,0)))</f>
        <v/>
      </c>
      <c r="H10" s="6">
        <f>IF($A10="","",INDEX('العقود'!$S$6:$S$205,MATCH($A10,'العقود'!$T$6:$T$205,0))&amp;"")</f>
        <v/>
      </c>
      <c r="I10" s="6">
        <f>IF($A10="","",INDEX('العقود'!$I$6:$I$205,MATCH($A10,'العقود'!$T$6:$T$205,0))&amp;"")</f>
        <v/>
      </c>
    </row>
    <row r="11">
      <c r="A11" s="6">
        <f>IF(5&lt;=$B$4,5,"")</f>
        <v/>
      </c>
      <c r="B11" s="6">
        <f>IF($A11="","",INDEX('العقود'!$A$6:$A$205,MATCH($A11,'العقود'!$T$6:$T$205,0))&amp;"")</f>
        <v/>
      </c>
      <c r="C11" s="6">
        <f>IF($A11="","",INDEX('العقود'!$B$6:$B$205,MATCH($A11,'العقود'!$T$6:$T$205,0))&amp;"")</f>
        <v/>
      </c>
      <c r="D11" s="6">
        <f>IF($A11="","",INDEX('العقود'!$C$6:$C$205,MATCH($A11,'العقود'!$T$6:$T$205,0))&amp;"")</f>
        <v/>
      </c>
      <c r="E11" s="19">
        <f>IF($A11="","",INDEX('العقود'!$P$6:$P$205,MATCH($A11,'العقود'!$T$6:$T$205,0)))</f>
        <v/>
      </c>
      <c r="F11" s="13">
        <f>IF($A11="","",INDEX('العقود'!$Q$6:$Q$205,MATCH($A11,'العقود'!$T$6:$T$205,0)))</f>
        <v/>
      </c>
      <c r="G11" s="20">
        <f>IF($A11="","",INDEX('العقود'!$R$6:$R$205,MATCH($A11,'العقود'!$T$6:$T$205,0)))</f>
        <v/>
      </c>
      <c r="H11" s="6">
        <f>IF($A11="","",INDEX('العقود'!$S$6:$S$205,MATCH($A11,'العقود'!$T$6:$T$205,0))&amp;"")</f>
        <v/>
      </c>
      <c r="I11" s="6">
        <f>IF($A11="","",INDEX('العقود'!$I$6:$I$205,MATCH($A11,'العقود'!$T$6:$T$205,0))&amp;"")</f>
        <v/>
      </c>
    </row>
    <row r="12">
      <c r="A12" s="6">
        <f>IF(6&lt;=$B$4,6,"")</f>
        <v/>
      </c>
      <c r="B12" s="6">
        <f>IF($A12="","",INDEX('العقود'!$A$6:$A$205,MATCH($A12,'العقود'!$T$6:$T$205,0))&amp;"")</f>
        <v/>
      </c>
      <c r="C12" s="6">
        <f>IF($A12="","",INDEX('العقود'!$B$6:$B$205,MATCH($A12,'العقود'!$T$6:$T$205,0))&amp;"")</f>
        <v/>
      </c>
      <c r="D12" s="6">
        <f>IF($A12="","",INDEX('العقود'!$C$6:$C$205,MATCH($A12,'العقود'!$T$6:$T$205,0))&amp;"")</f>
        <v/>
      </c>
      <c r="E12" s="19">
        <f>IF($A12="","",INDEX('العقود'!$P$6:$P$205,MATCH($A12,'العقود'!$T$6:$T$205,0)))</f>
        <v/>
      </c>
      <c r="F12" s="13">
        <f>IF($A12="","",INDEX('العقود'!$Q$6:$Q$205,MATCH($A12,'العقود'!$T$6:$T$205,0)))</f>
        <v/>
      </c>
      <c r="G12" s="20">
        <f>IF($A12="","",INDEX('العقود'!$R$6:$R$205,MATCH($A12,'العقود'!$T$6:$T$205,0)))</f>
        <v/>
      </c>
      <c r="H12" s="6">
        <f>IF($A12="","",INDEX('العقود'!$S$6:$S$205,MATCH($A12,'العقود'!$T$6:$T$205,0))&amp;"")</f>
        <v/>
      </c>
      <c r="I12" s="6">
        <f>IF($A12="","",INDEX('العقود'!$I$6:$I$205,MATCH($A12,'العقود'!$T$6:$T$205,0))&amp;"")</f>
        <v/>
      </c>
    </row>
    <row r="13">
      <c r="A13" s="6">
        <f>IF(7&lt;=$B$4,7,"")</f>
        <v/>
      </c>
      <c r="B13" s="6">
        <f>IF($A13="","",INDEX('العقود'!$A$6:$A$205,MATCH($A13,'العقود'!$T$6:$T$205,0))&amp;"")</f>
        <v/>
      </c>
      <c r="C13" s="6">
        <f>IF($A13="","",INDEX('العقود'!$B$6:$B$205,MATCH($A13,'العقود'!$T$6:$T$205,0))&amp;"")</f>
        <v/>
      </c>
      <c r="D13" s="6">
        <f>IF($A13="","",INDEX('العقود'!$C$6:$C$205,MATCH($A13,'العقود'!$T$6:$T$205,0))&amp;"")</f>
        <v/>
      </c>
      <c r="E13" s="19">
        <f>IF($A13="","",INDEX('العقود'!$P$6:$P$205,MATCH($A13,'العقود'!$T$6:$T$205,0)))</f>
        <v/>
      </c>
      <c r="F13" s="13">
        <f>IF($A13="","",INDEX('العقود'!$Q$6:$Q$205,MATCH($A13,'العقود'!$T$6:$T$205,0)))</f>
        <v/>
      </c>
      <c r="G13" s="20">
        <f>IF($A13="","",INDEX('العقود'!$R$6:$R$205,MATCH($A13,'العقود'!$T$6:$T$205,0)))</f>
        <v/>
      </c>
      <c r="H13" s="6">
        <f>IF($A13="","",INDEX('العقود'!$S$6:$S$205,MATCH($A13,'العقود'!$T$6:$T$205,0))&amp;"")</f>
        <v/>
      </c>
      <c r="I13" s="6">
        <f>IF($A13="","",INDEX('العقود'!$I$6:$I$205,MATCH($A13,'العقود'!$T$6:$T$205,0))&amp;"")</f>
        <v/>
      </c>
    </row>
    <row r="14">
      <c r="A14" s="6">
        <f>IF(8&lt;=$B$4,8,"")</f>
        <v/>
      </c>
      <c r="B14" s="6">
        <f>IF($A14="","",INDEX('العقود'!$A$6:$A$205,MATCH($A14,'العقود'!$T$6:$T$205,0))&amp;"")</f>
        <v/>
      </c>
      <c r="C14" s="6">
        <f>IF($A14="","",INDEX('العقود'!$B$6:$B$205,MATCH($A14,'العقود'!$T$6:$T$205,0))&amp;"")</f>
        <v/>
      </c>
      <c r="D14" s="6">
        <f>IF($A14="","",INDEX('العقود'!$C$6:$C$205,MATCH($A14,'العقود'!$T$6:$T$205,0))&amp;"")</f>
        <v/>
      </c>
      <c r="E14" s="19">
        <f>IF($A14="","",INDEX('العقود'!$P$6:$P$205,MATCH($A14,'العقود'!$T$6:$T$205,0)))</f>
        <v/>
      </c>
      <c r="F14" s="13">
        <f>IF($A14="","",INDEX('العقود'!$Q$6:$Q$205,MATCH($A14,'العقود'!$T$6:$T$205,0)))</f>
        <v/>
      </c>
      <c r="G14" s="20">
        <f>IF($A14="","",INDEX('العقود'!$R$6:$R$205,MATCH($A14,'العقود'!$T$6:$T$205,0)))</f>
        <v/>
      </c>
      <c r="H14" s="6">
        <f>IF($A14="","",INDEX('العقود'!$S$6:$S$205,MATCH($A14,'العقود'!$T$6:$T$205,0))&amp;"")</f>
        <v/>
      </c>
      <c r="I14" s="6">
        <f>IF($A14="","",INDEX('العقود'!$I$6:$I$205,MATCH($A14,'العقود'!$T$6:$T$205,0))&amp;"")</f>
        <v/>
      </c>
    </row>
    <row r="15">
      <c r="A15" s="6">
        <f>IF(9&lt;=$B$4,9,"")</f>
        <v/>
      </c>
      <c r="B15" s="6">
        <f>IF($A15="","",INDEX('العقود'!$A$6:$A$205,MATCH($A15,'العقود'!$T$6:$T$205,0))&amp;"")</f>
        <v/>
      </c>
      <c r="C15" s="6">
        <f>IF($A15="","",INDEX('العقود'!$B$6:$B$205,MATCH($A15,'العقود'!$T$6:$T$205,0))&amp;"")</f>
        <v/>
      </c>
      <c r="D15" s="6">
        <f>IF($A15="","",INDEX('العقود'!$C$6:$C$205,MATCH($A15,'العقود'!$T$6:$T$205,0))&amp;"")</f>
        <v/>
      </c>
      <c r="E15" s="19">
        <f>IF($A15="","",INDEX('العقود'!$P$6:$P$205,MATCH($A15,'العقود'!$T$6:$T$205,0)))</f>
        <v/>
      </c>
      <c r="F15" s="13">
        <f>IF($A15="","",INDEX('العقود'!$Q$6:$Q$205,MATCH($A15,'العقود'!$T$6:$T$205,0)))</f>
        <v/>
      </c>
      <c r="G15" s="20">
        <f>IF($A15="","",INDEX('العقود'!$R$6:$R$205,MATCH($A15,'العقود'!$T$6:$T$205,0)))</f>
        <v/>
      </c>
      <c r="H15" s="6">
        <f>IF($A15="","",INDEX('العقود'!$S$6:$S$205,MATCH($A15,'العقود'!$T$6:$T$205,0))&amp;"")</f>
        <v/>
      </c>
      <c r="I15" s="6">
        <f>IF($A15="","",INDEX('العقود'!$I$6:$I$205,MATCH($A15,'العقود'!$T$6:$T$205,0))&amp;"")</f>
        <v/>
      </c>
    </row>
    <row r="16">
      <c r="A16" s="6">
        <f>IF(10&lt;=$B$4,10,"")</f>
        <v/>
      </c>
      <c r="B16" s="6">
        <f>IF($A16="","",INDEX('العقود'!$A$6:$A$205,MATCH($A16,'العقود'!$T$6:$T$205,0))&amp;"")</f>
        <v/>
      </c>
      <c r="C16" s="6">
        <f>IF($A16="","",INDEX('العقود'!$B$6:$B$205,MATCH($A16,'العقود'!$T$6:$T$205,0))&amp;"")</f>
        <v/>
      </c>
      <c r="D16" s="6">
        <f>IF($A16="","",INDEX('العقود'!$C$6:$C$205,MATCH($A16,'العقود'!$T$6:$T$205,0))&amp;"")</f>
        <v/>
      </c>
      <c r="E16" s="19">
        <f>IF($A16="","",INDEX('العقود'!$P$6:$P$205,MATCH($A16,'العقود'!$T$6:$T$205,0)))</f>
        <v/>
      </c>
      <c r="F16" s="13">
        <f>IF($A16="","",INDEX('العقود'!$Q$6:$Q$205,MATCH($A16,'العقود'!$T$6:$T$205,0)))</f>
        <v/>
      </c>
      <c r="G16" s="20">
        <f>IF($A16="","",INDEX('العقود'!$R$6:$R$205,MATCH($A16,'العقود'!$T$6:$T$205,0)))</f>
        <v/>
      </c>
      <c r="H16" s="6">
        <f>IF($A16="","",INDEX('العقود'!$S$6:$S$205,MATCH($A16,'العقود'!$T$6:$T$205,0))&amp;"")</f>
        <v/>
      </c>
      <c r="I16" s="6">
        <f>IF($A16="","",INDEX('العقود'!$I$6:$I$205,MATCH($A16,'العقود'!$T$6:$T$205,0))&amp;"")</f>
        <v/>
      </c>
    </row>
    <row r="17">
      <c r="A17" s="6">
        <f>IF(11&lt;=$B$4,11,"")</f>
        <v/>
      </c>
      <c r="B17" s="6">
        <f>IF($A17="","",INDEX('العقود'!$A$6:$A$205,MATCH($A17,'العقود'!$T$6:$T$205,0))&amp;"")</f>
        <v/>
      </c>
      <c r="C17" s="6">
        <f>IF($A17="","",INDEX('العقود'!$B$6:$B$205,MATCH($A17,'العقود'!$T$6:$T$205,0))&amp;"")</f>
        <v/>
      </c>
      <c r="D17" s="6">
        <f>IF($A17="","",INDEX('العقود'!$C$6:$C$205,MATCH($A17,'العقود'!$T$6:$T$205,0))&amp;"")</f>
        <v/>
      </c>
      <c r="E17" s="19">
        <f>IF($A17="","",INDEX('العقود'!$P$6:$P$205,MATCH($A17,'العقود'!$T$6:$T$205,0)))</f>
        <v/>
      </c>
      <c r="F17" s="13">
        <f>IF($A17="","",INDEX('العقود'!$Q$6:$Q$205,MATCH($A17,'العقود'!$T$6:$T$205,0)))</f>
        <v/>
      </c>
      <c r="G17" s="20">
        <f>IF($A17="","",INDEX('العقود'!$R$6:$R$205,MATCH($A17,'العقود'!$T$6:$T$205,0)))</f>
        <v/>
      </c>
      <c r="H17" s="6">
        <f>IF($A17="","",INDEX('العقود'!$S$6:$S$205,MATCH($A17,'العقود'!$T$6:$T$205,0))&amp;"")</f>
        <v/>
      </c>
      <c r="I17" s="6">
        <f>IF($A17="","",INDEX('العقود'!$I$6:$I$205,MATCH($A17,'العقود'!$T$6:$T$205,0))&amp;"")</f>
        <v/>
      </c>
    </row>
    <row r="18">
      <c r="A18" s="6">
        <f>IF(12&lt;=$B$4,12,"")</f>
        <v/>
      </c>
      <c r="B18" s="6">
        <f>IF($A18="","",INDEX('العقود'!$A$6:$A$205,MATCH($A18,'العقود'!$T$6:$T$205,0))&amp;"")</f>
        <v/>
      </c>
      <c r="C18" s="6">
        <f>IF($A18="","",INDEX('العقود'!$B$6:$B$205,MATCH($A18,'العقود'!$T$6:$T$205,0))&amp;"")</f>
        <v/>
      </c>
      <c r="D18" s="6">
        <f>IF($A18="","",INDEX('العقود'!$C$6:$C$205,MATCH($A18,'العقود'!$T$6:$T$205,0))&amp;"")</f>
        <v/>
      </c>
      <c r="E18" s="19">
        <f>IF($A18="","",INDEX('العقود'!$P$6:$P$205,MATCH($A18,'العقود'!$T$6:$T$205,0)))</f>
        <v/>
      </c>
      <c r="F18" s="13">
        <f>IF($A18="","",INDEX('العقود'!$Q$6:$Q$205,MATCH($A18,'العقود'!$T$6:$T$205,0)))</f>
        <v/>
      </c>
      <c r="G18" s="20">
        <f>IF($A18="","",INDEX('العقود'!$R$6:$R$205,MATCH($A18,'العقود'!$T$6:$T$205,0)))</f>
        <v/>
      </c>
      <c r="H18" s="6">
        <f>IF($A18="","",INDEX('العقود'!$S$6:$S$205,MATCH($A18,'العقود'!$T$6:$T$205,0))&amp;"")</f>
        <v/>
      </c>
      <c r="I18" s="6">
        <f>IF($A18="","",INDEX('العقود'!$I$6:$I$205,MATCH($A18,'العقود'!$T$6:$T$205,0))&amp;"")</f>
        <v/>
      </c>
    </row>
    <row r="19">
      <c r="A19" s="6">
        <f>IF(13&lt;=$B$4,13,"")</f>
        <v/>
      </c>
      <c r="B19" s="6">
        <f>IF($A19="","",INDEX('العقود'!$A$6:$A$205,MATCH($A19,'العقود'!$T$6:$T$205,0))&amp;"")</f>
        <v/>
      </c>
      <c r="C19" s="6">
        <f>IF($A19="","",INDEX('العقود'!$B$6:$B$205,MATCH($A19,'العقود'!$T$6:$T$205,0))&amp;"")</f>
        <v/>
      </c>
      <c r="D19" s="6">
        <f>IF($A19="","",INDEX('العقود'!$C$6:$C$205,MATCH($A19,'العقود'!$T$6:$T$205,0))&amp;"")</f>
        <v/>
      </c>
      <c r="E19" s="19">
        <f>IF($A19="","",INDEX('العقود'!$P$6:$P$205,MATCH($A19,'العقود'!$T$6:$T$205,0)))</f>
        <v/>
      </c>
      <c r="F19" s="13">
        <f>IF($A19="","",INDEX('العقود'!$Q$6:$Q$205,MATCH($A19,'العقود'!$T$6:$T$205,0)))</f>
        <v/>
      </c>
      <c r="G19" s="20">
        <f>IF($A19="","",INDEX('العقود'!$R$6:$R$205,MATCH($A19,'العقود'!$T$6:$T$205,0)))</f>
        <v/>
      </c>
      <c r="H19" s="6">
        <f>IF($A19="","",INDEX('العقود'!$S$6:$S$205,MATCH($A19,'العقود'!$T$6:$T$205,0))&amp;"")</f>
        <v/>
      </c>
      <c r="I19" s="6">
        <f>IF($A19="","",INDEX('العقود'!$I$6:$I$205,MATCH($A19,'العقود'!$T$6:$T$205,0))&amp;"")</f>
        <v/>
      </c>
    </row>
    <row r="20">
      <c r="A20" s="6">
        <f>IF(14&lt;=$B$4,14,"")</f>
        <v/>
      </c>
      <c r="B20" s="6">
        <f>IF($A20="","",INDEX('العقود'!$A$6:$A$205,MATCH($A20,'العقود'!$T$6:$T$205,0))&amp;"")</f>
        <v/>
      </c>
      <c r="C20" s="6">
        <f>IF($A20="","",INDEX('العقود'!$B$6:$B$205,MATCH($A20,'العقود'!$T$6:$T$205,0))&amp;"")</f>
        <v/>
      </c>
      <c r="D20" s="6">
        <f>IF($A20="","",INDEX('العقود'!$C$6:$C$205,MATCH($A20,'العقود'!$T$6:$T$205,0))&amp;"")</f>
        <v/>
      </c>
      <c r="E20" s="19">
        <f>IF($A20="","",INDEX('العقود'!$P$6:$P$205,MATCH($A20,'العقود'!$T$6:$T$205,0)))</f>
        <v/>
      </c>
      <c r="F20" s="13">
        <f>IF($A20="","",INDEX('العقود'!$Q$6:$Q$205,MATCH($A20,'العقود'!$T$6:$T$205,0)))</f>
        <v/>
      </c>
      <c r="G20" s="20">
        <f>IF($A20="","",INDEX('العقود'!$R$6:$R$205,MATCH($A20,'العقود'!$T$6:$T$205,0)))</f>
        <v/>
      </c>
      <c r="H20" s="6">
        <f>IF($A20="","",INDEX('العقود'!$S$6:$S$205,MATCH($A20,'العقود'!$T$6:$T$205,0))&amp;"")</f>
        <v/>
      </c>
      <c r="I20" s="6">
        <f>IF($A20="","",INDEX('العقود'!$I$6:$I$205,MATCH($A20,'العقود'!$T$6:$T$205,0))&amp;"")</f>
        <v/>
      </c>
    </row>
    <row r="21">
      <c r="A21" s="6">
        <f>IF(15&lt;=$B$4,15,"")</f>
        <v/>
      </c>
      <c r="B21" s="6">
        <f>IF($A21="","",INDEX('العقود'!$A$6:$A$205,MATCH($A21,'العقود'!$T$6:$T$205,0))&amp;"")</f>
        <v/>
      </c>
      <c r="C21" s="6">
        <f>IF($A21="","",INDEX('العقود'!$B$6:$B$205,MATCH($A21,'العقود'!$T$6:$T$205,0))&amp;"")</f>
        <v/>
      </c>
      <c r="D21" s="6">
        <f>IF($A21="","",INDEX('العقود'!$C$6:$C$205,MATCH($A21,'العقود'!$T$6:$T$205,0))&amp;"")</f>
        <v/>
      </c>
      <c r="E21" s="19">
        <f>IF($A21="","",INDEX('العقود'!$P$6:$P$205,MATCH($A21,'العقود'!$T$6:$T$205,0)))</f>
        <v/>
      </c>
      <c r="F21" s="13">
        <f>IF($A21="","",INDEX('العقود'!$Q$6:$Q$205,MATCH($A21,'العقود'!$T$6:$T$205,0)))</f>
        <v/>
      </c>
      <c r="G21" s="20">
        <f>IF($A21="","",INDEX('العقود'!$R$6:$R$205,MATCH($A21,'العقود'!$T$6:$T$205,0)))</f>
        <v/>
      </c>
      <c r="H21" s="6">
        <f>IF($A21="","",INDEX('العقود'!$S$6:$S$205,MATCH($A21,'العقود'!$T$6:$T$205,0))&amp;"")</f>
        <v/>
      </c>
      <c r="I21" s="6">
        <f>IF($A21="","",INDEX('العقود'!$I$6:$I$205,MATCH($A21,'العقود'!$T$6:$T$205,0))&amp;"")</f>
        <v/>
      </c>
    </row>
    <row r="22">
      <c r="A22" s="6">
        <f>IF(16&lt;=$B$4,16,"")</f>
        <v/>
      </c>
      <c r="B22" s="6">
        <f>IF($A22="","",INDEX('العقود'!$A$6:$A$205,MATCH($A22,'العقود'!$T$6:$T$205,0))&amp;"")</f>
        <v/>
      </c>
      <c r="C22" s="6">
        <f>IF($A22="","",INDEX('العقود'!$B$6:$B$205,MATCH($A22,'العقود'!$T$6:$T$205,0))&amp;"")</f>
        <v/>
      </c>
      <c r="D22" s="6">
        <f>IF($A22="","",INDEX('العقود'!$C$6:$C$205,MATCH($A22,'العقود'!$T$6:$T$205,0))&amp;"")</f>
        <v/>
      </c>
      <c r="E22" s="19">
        <f>IF($A22="","",INDEX('العقود'!$P$6:$P$205,MATCH($A22,'العقود'!$T$6:$T$205,0)))</f>
        <v/>
      </c>
      <c r="F22" s="13">
        <f>IF($A22="","",INDEX('العقود'!$Q$6:$Q$205,MATCH($A22,'العقود'!$T$6:$T$205,0)))</f>
        <v/>
      </c>
      <c r="G22" s="20">
        <f>IF($A22="","",INDEX('العقود'!$R$6:$R$205,MATCH($A22,'العقود'!$T$6:$T$205,0)))</f>
        <v/>
      </c>
      <c r="H22" s="6">
        <f>IF($A22="","",INDEX('العقود'!$S$6:$S$205,MATCH($A22,'العقود'!$T$6:$T$205,0))&amp;"")</f>
        <v/>
      </c>
      <c r="I22" s="6">
        <f>IF($A22="","",INDEX('العقود'!$I$6:$I$205,MATCH($A22,'العقود'!$T$6:$T$205,0))&amp;"")</f>
        <v/>
      </c>
    </row>
    <row r="23">
      <c r="A23" s="6">
        <f>IF(17&lt;=$B$4,17,"")</f>
        <v/>
      </c>
      <c r="B23" s="6">
        <f>IF($A23="","",INDEX('العقود'!$A$6:$A$205,MATCH($A23,'العقود'!$T$6:$T$205,0))&amp;"")</f>
        <v/>
      </c>
      <c r="C23" s="6">
        <f>IF($A23="","",INDEX('العقود'!$B$6:$B$205,MATCH($A23,'العقود'!$T$6:$T$205,0))&amp;"")</f>
        <v/>
      </c>
      <c r="D23" s="6">
        <f>IF($A23="","",INDEX('العقود'!$C$6:$C$205,MATCH($A23,'العقود'!$T$6:$T$205,0))&amp;"")</f>
        <v/>
      </c>
      <c r="E23" s="19">
        <f>IF($A23="","",INDEX('العقود'!$P$6:$P$205,MATCH($A23,'العقود'!$T$6:$T$205,0)))</f>
        <v/>
      </c>
      <c r="F23" s="13">
        <f>IF($A23="","",INDEX('العقود'!$Q$6:$Q$205,MATCH($A23,'العقود'!$T$6:$T$205,0)))</f>
        <v/>
      </c>
      <c r="G23" s="20">
        <f>IF($A23="","",INDEX('العقود'!$R$6:$R$205,MATCH($A23,'العقود'!$T$6:$T$205,0)))</f>
        <v/>
      </c>
      <c r="H23" s="6">
        <f>IF($A23="","",INDEX('العقود'!$S$6:$S$205,MATCH($A23,'العقود'!$T$6:$T$205,0))&amp;"")</f>
        <v/>
      </c>
      <c r="I23" s="6">
        <f>IF($A23="","",INDEX('العقود'!$I$6:$I$205,MATCH($A23,'العقود'!$T$6:$T$205,0))&amp;"")</f>
        <v/>
      </c>
    </row>
    <row r="24">
      <c r="A24" s="6">
        <f>IF(18&lt;=$B$4,18,"")</f>
        <v/>
      </c>
      <c r="B24" s="6">
        <f>IF($A24="","",INDEX('العقود'!$A$6:$A$205,MATCH($A24,'العقود'!$T$6:$T$205,0))&amp;"")</f>
        <v/>
      </c>
      <c r="C24" s="6">
        <f>IF($A24="","",INDEX('العقود'!$B$6:$B$205,MATCH($A24,'العقود'!$T$6:$T$205,0))&amp;"")</f>
        <v/>
      </c>
      <c r="D24" s="6">
        <f>IF($A24="","",INDEX('العقود'!$C$6:$C$205,MATCH($A24,'العقود'!$T$6:$T$205,0))&amp;"")</f>
        <v/>
      </c>
      <c r="E24" s="19">
        <f>IF($A24="","",INDEX('العقود'!$P$6:$P$205,MATCH($A24,'العقود'!$T$6:$T$205,0)))</f>
        <v/>
      </c>
      <c r="F24" s="13">
        <f>IF($A24="","",INDEX('العقود'!$Q$6:$Q$205,MATCH($A24,'العقود'!$T$6:$T$205,0)))</f>
        <v/>
      </c>
      <c r="G24" s="20">
        <f>IF($A24="","",INDEX('العقود'!$R$6:$R$205,MATCH($A24,'العقود'!$T$6:$T$205,0)))</f>
        <v/>
      </c>
      <c r="H24" s="6">
        <f>IF($A24="","",INDEX('العقود'!$S$6:$S$205,MATCH($A24,'العقود'!$T$6:$T$205,0))&amp;"")</f>
        <v/>
      </c>
      <c r="I24" s="6">
        <f>IF($A24="","",INDEX('العقود'!$I$6:$I$205,MATCH($A24,'العقود'!$T$6:$T$205,0))&amp;"")</f>
        <v/>
      </c>
    </row>
    <row r="25">
      <c r="A25" s="6">
        <f>IF(19&lt;=$B$4,19,"")</f>
        <v/>
      </c>
      <c r="B25" s="6">
        <f>IF($A25="","",INDEX('العقود'!$A$6:$A$205,MATCH($A25,'العقود'!$T$6:$T$205,0))&amp;"")</f>
        <v/>
      </c>
      <c r="C25" s="6">
        <f>IF($A25="","",INDEX('العقود'!$B$6:$B$205,MATCH($A25,'العقود'!$T$6:$T$205,0))&amp;"")</f>
        <v/>
      </c>
      <c r="D25" s="6">
        <f>IF($A25="","",INDEX('العقود'!$C$6:$C$205,MATCH($A25,'العقود'!$T$6:$T$205,0))&amp;"")</f>
        <v/>
      </c>
      <c r="E25" s="19">
        <f>IF($A25="","",INDEX('العقود'!$P$6:$P$205,MATCH($A25,'العقود'!$T$6:$T$205,0)))</f>
        <v/>
      </c>
      <c r="F25" s="13">
        <f>IF($A25="","",INDEX('العقود'!$Q$6:$Q$205,MATCH($A25,'العقود'!$T$6:$T$205,0)))</f>
        <v/>
      </c>
      <c r="G25" s="20">
        <f>IF($A25="","",INDEX('العقود'!$R$6:$R$205,MATCH($A25,'العقود'!$T$6:$T$205,0)))</f>
        <v/>
      </c>
      <c r="H25" s="6">
        <f>IF($A25="","",INDEX('العقود'!$S$6:$S$205,MATCH($A25,'العقود'!$T$6:$T$205,0))&amp;"")</f>
        <v/>
      </c>
      <c r="I25" s="6">
        <f>IF($A25="","",INDEX('العقود'!$I$6:$I$205,MATCH($A25,'العقود'!$T$6:$T$205,0))&amp;"")</f>
        <v/>
      </c>
    </row>
    <row r="26">
      <c r="A26" s="6">
        <f>IF(20&lt;=$B$4,20,"")</f>
        <v/>
      </c>
      <c r="B26" s="6">
        <f>IF($A26="","",INDEX('العقود'!$A$6:$A$205,MATCH($A26,'العقود'!$T$6:$T$205,0))&amp;"")</f>
        <v/>
      </c>
      <c r="C26" s="6">
        <f>IF($A26="","",INDEX('العقود'!$B$6:$B$205,MATCH($A26,'العقود'!$T$6:$T$205,0))&amp;"")</f>
        <v/>
      </c>
      <c r="D26" s="6">
        <f>IF($A26="","",INDEX('العقود'!$C$6:$C$205,MATCH($A26,'العقود'!$T$6:$T$205,0))&amp;"")</f>
        <v/>
      </c>
      <c r="E26" s="19">
        <f>IF($A26="","",INDEX('العقود'!$P$6:$P$205,MATCH($A26,'العقود'!$T$6:$T$205,0)))</f>
        <v/>
      </c>
      <c r="F26" s="13">
        <f>IF($A26="","",INDEX('العقود'!$Q$6:$Q$205,MATCH($A26,'العقود'!$T$6:$T$205,0)))</f>
        <v/>
      </c>
      <c r="G26" s="20">
        <f>IF($A26="","",INDEX('العقود'!$R$6:$R$205,MATCH($A26,'العقود'!$T$6:$T$205,0)))</f>
        <v/>
      </c>
      <c r="H26" s="6">
        <f>IF($A26="","",INDEX('العقود'!$S$6:$S$205,MATCH($A26,'العقود'!$T$6:$T$205,0))&amp;"")</f>
        <v/>
      </c>
      <c r="I26" s="6">
        <f>IF($A26="","",INDEX('العقود'!$I$6:$I$205,MATCH($A26,'العقود'!$T$6:$T$205,0))&amp;"")</f>
        <v/>
      </c>
    </row>
    <row r="27">
      <c r="A27" s="6">
        <f>IF(21&lt;=$B$4,21,"")</f>
        <v/>
      </c>
      <c r="B27" s="6">
        <f>IF($A27="","",INDEX('العقود'!$A$6:$A$205,MATCH($A27,'العقود'!$T$6:$T$205,0))&amp;"")</f>
        <v/>
      </c>
      <c r="C27" s="6">
        <f>IF($A27="","",INDEX('العقود'!$B$6:$B$205,MATCH($A27,'العقود'!$T$6:$T$205,0))&amp;"")</f>
        <v/>
      </c>
      <c r="D27" s="6">
        <f>IF($A27="","",INDEX('العقود'!$C$6:$C$205,MATCH($A27,'العقود'!$T$6:$T$205,0))&amp;"")</f>
        <v/>
      </c>
      <c r="E27" s="19">
        <f>IF($A27="","",INDEX('العقود'!$P$6:$P$205,MATCH($A27,'العقود'!$T$6:$T$205,0)))</f>
        <v/>
      </c>
      <c r="F27" s="13">
        <f>IF($A27="","",INDEX('العقود'!$Q$6:$Q$205,MATCH($A27,'العقود'!$T$6:$T$205,0)))</f>
        <v/>
      </c>
      <c r="G27" s="20">
        <f>IF($A27="","",INDEX('العقود'!$R$6:$R$205,MATCH($A27,'العقود'!$T$6:$T$205,0)))</f>
        <v/>
      </c>
      <c r="H27" s="6">
        <f>IF($A27="","",INDEX('العقود'!$S$6:$S$205,MATCH($A27,'العقود'!$T$6:$T$205,0))&amp;"")</f>
        <v/>
      </c>
      <c r="I27" s="6">
        <f>IF($A27="","",INDEX('العقود'!$I$6:$I$205,MATCH($A27,'العقود'!$T$6:$T$205,0))&amp;"")</f>
        <v/>
      </c>
    </row>
    <row r="28">
      <c r="A28" s="6">
        <f>IF(22&lt;=$B$4,22,"")</f>
        <v/>
      </c>
      <c r="B28" s="6">
        <f>IF($A28="","",INDEX('العقود'!$A$6:$A$205,MATCH($A28,'العقود'!$T$6:$T$205,0))&amp;"")</f>
        <v/>
      </c>
      <c r="C28" s="6">
        <f>IF($A28="","",INDEX('العقود'!$B$6:$B$205,MATCH($A28,'العقود'!$T$6:$T$205,0))&amp;"")</f>
        <v/>
      </c>
      <c r="D28" s="6">
        <f>IF($A28="","",INDEX('العقود'!$C$6:$C$205,MATCH($A28,'العقود'!$T$6:$T$205,0))&amp;"")</f>
        <v/>
      </c>
      <c r="E28" s="19">
        <f>IF($A28="","",INDEX('العقود'!$P$6:$P$205,MATCH($A28,'العقود'!$T$6:$T$205,0)))</f>
        <v/>
      </c>
      <c r="F28" s="13">
        <f>IF($A28="","",INDEX('العقود'!$Q$6:$Q$205,MATCH($A28,'العقود'!$T$6:$T$205,0)))</f>
        <v/>
      </c>
      <c r="G28" s="20">
        <f>IF($A28="","",INDEX('العقود'!$R$6:$R$205,MATCH($A28,'العقود'!$T$6:$T$205,0)))</f>
        <v/>
      </c>
      <c r="H28" s="6">
        <f>IF($A28="","",INDEX('العقود'!$S$6:$S$205,MATCH($A28,'العقود'!$T$6:$T$205,0))&amp;"")</f>
        <v/>
      </c>
      <c r="I28" s="6">
        <f>IF($A28="","",INDEX('العقود'!$I$6:$I$205,MATCH($A28,'العقود'!$T$6:$T$205,0))&amp;"")</f>
        <v/>
      </c>
    </row>
    <row r="29">
      <c r="A29" s="6">
        <f>IF(23&lt;=$B$4,23,"")</f>
        <v/>
      </c>
      <c r="B29" s="6">
        <f>IF($A29="","",INDEX('العقود'!$A$6:$A$205,MATCH($A29,'العقود'!$T$6:$T$205,0))&amp;"")</f>
        <v/>
      </c>
      <c r="C29" s="6">
        <f>IF($A29="","",INDEX('العقود'!$B$6:$B$205,MATCH($A29,'العقود'!$T$6:$T$205,0))&amp;"")</f>
        <v/>
      </c>
      <c r="D29" s="6">
        <f>IF($A29="","",INDEX('العقود'!$C$6:$C$205,MATCH($A29,'العقود'!$T$6:$T$205,0))&amp;"")</f>
        <v/>
      </c>
      <c r="E29" s="19">
        <f>IF($A29="","",INDEX('العقود'!$P$6:$P$205,MATCH($A29,'العقود'!$T$6:$T$205,0)))</f>
        <v/>
      </c>
      <c r="F29" s="13">
        <f>IF($A29="","",INDEX('العقود'!$Q$6:$Q$205,MATCH($A29,'العقود'!$T$6:$T$205,0)))</f>
        <v/>
      </c>
      <c r="G29" s="20">
        <f>IF($A29="","",INDEX('العقود'!$R$6:$R$205,MATCH($A29,'العقود'!$T$6:$T$205,0)))</f>
        <v/>
      </c>
      <c r="H29" s="6">
        <f>IF($A29="","",INDEX('العقود'!$S$6:$S$205,MATCH($A29,'العقود'!$T$6:$T$205,0))&amp;"")</f>
        <v/>
      </c>
      <c r="I29" s="6">
        <f>IF($A29="","",INDEX('العقود'!$I$6:$I$205,MATCH($A29,'العقود'!$T$6:$T$205,0))&amp;"")</f>
        <v/>
      </c>
    </row>
    <row r="30">
      <c r="A30" s="6">
        <f>IF(24&lt;=$B$4,24,"")</f>
        <v/>
      </c>
      <c r="B30" s="6">
        <f>IF($A30="","",INDEX('العقود'!$A$6:$A$205,MATCH($A30,'العقود'!$T$6:$T$205,0))&amp;"")</f>
        <v/>
      </c>
      <c r="C30" s="6">
        <f>IF($A30="","",INDEX('العقود'!$B$6:$B$205,MATCH($A30,'العقود'!$T$6:$T$205,0))&amp;"")</f>
        <v/>
      </c>
      <c r="D30" s="6">
        <f>IF($A30="","",INDEX('العقود'!$C$6:$C$205,MATCH($A30,'العقود'!$T$6:$T$205,0))&amp;"")</f>
        <v/>
      </c>
      <c r="E30" s="19">
        <f>IF($A30="","",INDEX('العقود'!$P$6:$P$205,MATCH($A30,'العقود'!$T$6:$T$205,0)))</f>
        <v/>
      </c>
      <c r="F30" s="13">
        <f>IF($A30="","",INDEX('العقود'!$Q$6:$Q$205,MATCH($A30,'العقود'!$T$6:$T$205,0)))</f>
        <v/>
      </c>
      <c r="G30" s="20">
        <f>IF($A30="","",INDEX('العقود'!$R$6:$R$205,MATCH($A30,'العقود'!$T$6:$T$205,0)))</f>
        <v/>
      </c>
      <c r="H30" s="6">
        <f>IF($A30="","",INDEX('العقود'!$S$6:$S$205,MATCH($A30,'العقود'!$T$6:$T$205,0))&amp;"")</f>
        <v/>
      </c>
      <c r="I30" s="6">
        <f>IF($A30="","",INDEX('العقود'!$I$6:$I$205,MATCH($A30,'العقود'!$T$6:$T$205,0))&amp;"")</f>
        <v/>
      </c>
    </row>
    <row r="31">
      <c r="A31" s="6">
        <f>IF(25&lt;=$B$4,25,"")</f>
        <v/>
      </c>
      <c r="B31" s="6">
        <f>IF($A31="","",INDEX('العقود'!$A$6:$A$205,MATCH($A31,'العقود'!$T$6:$T$205,0))&amp;"")</f>
        <v/>
      </c>
      <c r="C31" s="6">
        <f>IF($A31="","",INDEX('العقود'!$B$6:$B$205,MATCH($A31,'العقود'!$T$6:$T$205,0))&amp;"")</f>
        <v/>
      </c>
      <c r="D31" s="6">
        <f>IF($A31="","",INDEX('العقود'!$C$6:$C$205,MATCH($A31,'العقود'!$T$6:$T$205,0))&amp;"")</f>
        <v/>
      </c>
      <c r="E31" s="19">
        <f>IF($A31="","",INDEX('العقود'!$P$6:$P$205,MATCH($A31,'العقود'!$T$6:$T$205,0)))</f>
        <v/>
      </c>
      <c r="F31" s="13">
        <f>IF($A31="","",INDEX('العقود'!$Q$6:$Q$205,MATCH($A31,'العقود'!$T$6:$T$205,0)))</f>
        <v/>
      </c>
      <c r="G31" s="20">
        <f>IF($A31="","",INDEX('العقود'!$R$6:$R$205,MATCH($A31,'العقود'!$T$6:$T$205,0)))</f>
        <v/>
      </c>
      <c r="H31" s="6">
        <f>IF($A31="","",INDEX('العقود'!$S$6:$S$205,MATCH($A31,'العقود'!$T$6:$T$205,0))&amp;"")</f>
        <v/>
      </c>
      <c r="I31" s="6">
        <f>IF($A31="","",INDEX('العقود'!$I$6:$I$205,MATCH($A31,'العقود'!$T$6:$T$205,0))&amp;"")</f>
        <v/>
      </c>
    </row>
    <row r="32">
      <c r="A32" s="6">
        <f>IF(26&lt;=$B$4,26,"")</f>
        <v/>
      </c>
      <c r="B32" s="6">
        <f>IF($A32="","",INDEX('العقود'!$A$6:$A$205,MATCH($A32,'العقود'!$T$6:$T$205,0))&amp;"")</f>
        <v/>
      </c>
      <c r="C32" s="6">
        <f>IF($A32="","",INDEX('العقود'!$B$6:$B$205,MATCH($A32,'العقود'!$T$6:$T$205,0))&amp;"")</f>
        <v/>
      </c>
      <c r="D32" s="6">
        <f>IF($A32="","",INDEX('العقود'!$C$6:$C$205,MATCH($A32,'العقود'!$T$6:$T$205,0))&amp;"")</f>
        <v/>
      </c>
      <c r="E32" s="19">
        <f>IF($A32="","",INDEX('العقود'!$P$6:$P$205,MATCH($A32,'العقود'!$T$6:$T$205,0)))</f>
        <v/>
      </c>
      <c r="F32" s="13">
        <f>IF($A32="","",INDEX('العقود'!$Q$6:$Q$205,MATCH($A32,'العقود'!$T$6:$T$205,0)))</f>
        <v/>
      </c>
      <c r="G32" s="20">
        <f>IF($A32="","",INDEX('العقود'!$R$6:$R$205,MATCH($A32,'العقود'!$T$6:$T$205,0)))</f>
        <v/>
      </c>
      <c r="H32" s="6">
        <f>IF($A32="","",INDEX('العقود'!$S$6:$S$205,MATCH($A32,'العقود'!$T$6:$T$205,0))&amp;"")</f>
        <v/>
      </c>
      <c r="I32" s="6">
        <f>IF($A32="","",INDEX('العقود'!$I$6:$I$205,MATCH($A32,'العقود'!$T$6:$T$205,0))&amp;"")</f>
        <v/>
      </c>
    </row>
    <row r="33">
      <c r="A33" s="6">
        <f>IF(27&lt;=$B$4,27,"")</f>
        <v/>
      </c>
      <c r="B33" s="6">
        <f>IF($A33="","",INDEX('العقود'!$A$6:$A$205,MATCH($A33,'العقود'!$T$6:$T$205,0))&amp;"")</f>
        <v/>
      </c>
      <c r="C33" s="6">
        <f>IF($A33="","",INDEX('العقود'!$B$6:$B$205,MATCH($A33,'العقود'!$T$6:$T$205,0))&amp;"")</f>
        <v/>
      </c>
      <c r="D33" s="6">
        <f>IF($A33="","",INDEX('العقود'!$C$6:$C$205,MATCH($A33,'العقود'!$T$6:$T$205,0))&amp;"")</f>
        <v/>
      </c>
      <c r="E33" s="19">
        <f>IF($A33="","",INDEX('العقود'!$P$6:$P$205,MATCH($A33,'العقود'!$T$6:$T$205,0)))</f>
        <v/>
      </c>
      <c r="F33" s="13">
        <f>IF($A33="","",INDEX('العقود'!$Q$6:$Q$205,MATCH($A33,'العقود'!$T$6:$T$205,0)))</f>
        <v/>
      </c>
      <c r="G33" s="20">
        <f>IF($A33="","",INDEX('العقود'!$R$6:$R$205,MATCH($A33,'العقود'!$T$6:$T$205,0)))</f>
        <v/>
      </c>
      <c r="H33" s="6">
        <f>IF($A33="","",INDEX('العقود'!$S$6:$S$205,MATCH($A33,'العقود'!$T$6:$T$205,0))&amp;"")</f>
        <v/>
      </c>
      <c r="I33" s="6">
        <f>IF($A33="","",INDEX('العقود'!$I$6:$I$205,MATCH($A33,'العقود'!$T$6:$T$205,0))&amp;"")</f>
        <v/>
      </c>
    </row>
    <row r="34">
      <c r="A34" s="6">
        <f>IF(28&lt;=$B$4,28,"")</f>
        <v/>
      </c>
      <c r="B34" s="6">
        <f>IF($A34="","",INDEX('العقود'!$A$6:$A$205,MATCH($A34,'العقود'!$T$6:$T$205,0))&amp;"")</f>
        <v/>
      </c>
      <c r="C34" s="6">
        <f>IF($A34="","",INDEX('العقود'!$B$6:$B$205,MATCH($A34,'العقود'!$T$6:$T$205,0))&amp;"")</f>
        <v/>
      </c>
      <c r="D34" s="6">
        <f>IF($A34="","",INDEX('العقود'!$C$6:$C$205,MATCH($A34,'العقود'!$T$6:$T$205,0))&amp;"")</f>
        <v/>
      </c>
      <c r="E34" s="19">
        <f>IF($A34="","",INDEX('العقود'!$P$6:$P$205,MATCH($A34,'العقود'!$T$6:$T$205,0)))</f>
        <v/>
      </c>
      <c r="F34" s="13">
        <f>IF($A34="","",INDEX('العقود'!$Q$6:$Q$205,MATCH($A34,'العقود'!$T$6:$T$205,0)))</f>
        <v/>
      </c>
      <c r="G34" s="20">
        <f>IF($A34="","",INDEX('العقود'!$R$6:$R$205,MATCH($A34,'العقود'!$T$6:$T$205,0)))</f>
        <v/>
      </c>
      <c r="H34" s="6">
        <f>IF($A34="","",INDEX('العقود'!$S$6:$S$205,MATCH($A34,'العقود'!$T$6:$T$205,0))&amp;"")</f>
        <v/>
      </c>
      <c r="I34" s="6">
        <f>IF($A34="","",INDEX('العقود'!$I$6:$I$205,MATCH($A34,'العقود'!$T$6:$T$205,0))&amp;"")</f>
        <v/>
      </c>
    </row>
    <row r="35">
      <c r="A35" s="6">
        <f>IF(29&lt;=$B$4,29,"")</f>
        <v/>
      </c>
      <c r="B35" s="6">
        <f>IF($A35="","",INDEX('العقود'!$A$6:$A$205,MATCH($A35,'العقود'!$T$6:$T$205,0))&amp;"")</f>
        <v/>
      </c>
      <c r="C35" s="6">
        <f>IF($A35="","",INDEX('العقود'!$B$6:$B$205,MATCH($A35,'العقود'!$T$6:$T$205,0))&amp;"")</f>
        <v/>
      </c>
      <c r="D35" s="6">
        <f>IF($A35="","",INDEX('العقود'!$C$6:$C$205,MATCH($A35,'العقود'!$T$6:$T$205,0))&amp;"")</f>
        <v/>
      </c>
      <c r="E35" s="19">
        <f>IF($A35="","",INDEX('العقود'!$P$6:$P$205,MATCH($A35,'العقود'!$T$6:$T$205,0)))</f>
        <v/>
      </c>
      <c r="F35" s="13">
        <f>IF($A35="","",INDEX('العقود'!$Q$6:$Q$205,MATCH($A35,'العقود'!$T$6:$T$205,0)))</f>
        <v/>
      </c>
      <c r="G35" s="20">
        <f>IF($A35="","",INDEX('العقود'!$R$6:$R$205,MATCH($A35,'العقود'!$T$6:$T$205,0)))</f>
        <v/>
      </c>
      <c r="H35" s="6">
        <f>IF($A35="","",INDEX('العقود'!$S$6:$S$205,MATCH($A35,'العقود'!$T$6:$T$205,0))&amp;"")</f>
        <v/>
      </c>
      <c r="I35" s="6">
        <f>IF($A35="","",INDEX('العقود'!$I$6:$I$205,MATCH($A35,'العقود'!$T$6:$T$205,0))&amp;"")</f>
        <v/>
      </c>
    </row>
    <row r="36">
      <c r="A36" s="6">
        <f>IF(30&lt;=$B$4,30,"")</f>
        <v/>
      </c>
      <c r="B36" s="6">
        <f>IF($A36="","",INDEX('العقود'!$A$6:$A$205,MATCH($A36,'العقود'!$T$6:$T$205,0))&amp;"")</f>
        <v/>
      </c>
      <c r="C36" s="6">
        <f>IF($A36="","",INDEX('العقود'!$B$6:$B$205,MATCH($A36,'العقود'!$T$6:$T$205,0))&amp;"")</f>
        <v/>
      </c>
      <c r="D36" s="6">
        <f>IF($A36="","",INDEX('العقود'!$C$6:$C$205,MATCH($A36,'العقود'!$T$6:$T$205,0))&amp;"")</f>
        <v/>
      </c>
      <c r="E36" s="19">
        <f>IF($A36="","",INDEX('العقود'!$P$6:$P$205,MATCH($A36,'العقود'!$T$6:$T$205,0)))</f>
        <v/>
      </c>
      <c r="F36" s="13">
        <f>IF($A36="","",INDEX('العقود'!$Q$6:$Q$205,MATCH($A36,'العقود'!$T$6:$T$205,0)))</f>
        <v/>
      </c>
      <c r="G36" s="20">
        <f>IF($A36="","",INDEX('العقود'!$R$6:$R$205,MATCH($A36,'العقود'!$T$6:$T$205,0)))</f>
        <v/>
      </c>
      <c r="H36" s="6">
        <f>IF($A36="","",INDEX('العقود'!$S$6:$S$205,MATCH($A36,'العقود'!$T$6:$T$205,0))&amp;"")</f>
        <v/>
      </c>
      <c r="I36" s="6">
        <f>IF($A36="","",INDEX('العقود'!$I$6:$I$205,MATCH($A36,'العقود'!$T$6:$T$205,0))&amp;"")</f>
        <v/>
      </c>
    </row>
    <row r="37">
      <c r="A37" s="6">
        <f>IF(31&lt;=$B$4,31,"")</f>
        <v/>
      </c>
      <c r="B37" s="6">
        <f>IF($A37="","",INDEX('العقود'!$A$6:$A$205,MATCH($A37,'العقود'!$T$6:$T$205,0))&amp;"")</f>
        <v/>
      </c>
      <c r="C37" s="6">
        <f>IF($A37="","",INDEX('العقود'!$B$6:$B$205,MATCH($A37,'العقود'!$T$6:$T$205,0))&amp;"")</f>
        <v/>
      </c>
      <c r="D37" s="6">
        <f>IF($A37="","",INDEX('العقود'!$C$6:$C$205,MATCH($A37,'العقود'!$T$6:$T$205,0))&amp;"")</f>
        <v/>
      </c>
      <c r="E37" s="19">
        <f>IF($A37="","",INDEX('العقود'!$P$6:$P$205,MATCH($A37,'العقود'!$T$6:$T$205,0)))</f>
        <v/>
      </c>
      <c r="F37" s="13">
        <f>IF($A37="","",INDEX('العقود'!$Q$6:$Q$205,MATCH($A37,'العقود'!$T$6:$T$205,0)))</f>
        <v/>
      </c>
      <c r="G37" s="20">
        <f>IF($A37="","",INDEX('العقود'!$R$6:$R$205,MATCH($A37,'العقود'!$T$6:$T$205,0)))</f>
        <v/>
      </c>
      <c r="H37" s="6">
        <f>IF($A37="","",INDEX('العقود'!$S$6:$S$205,MATCH($A37,'العقود'!$T$6:$T$205,0))&amp;"")</f>
        <v/>
      </c>
      <c r="I37" s="6">
        <f>IF($A37="","",INDEX('العقود'!$I$6:$I$205,MATCH($A37,'العقود'!$T$6:$T$205,0))&amp;"")</f>
        <v/>
      </c>
    </row>
    <row r="38">
      <c r="A38" s="6">
        <f>IF(32&lt;=$B$4,32,"")</f>
        <v/>
      </c>
      <c r="B38" s="6">
        <f>IF($A38="","",INDEX('العقود'!$A$6:$A$205,MATCH($A38,'العقود'!$T$6:$T$205,0))&amp;"")</f>
        <v/>
      </c>
      <c r="C38" s="6">
        <f>IF($A38="","",INDEX('العقود'!$B$6:$B$205,MATCH($A38,'العقود'!$T$6:$T$205,0))&amp;"")</f>
        <v/>
      </c>
      <c r="D38" s="6">
        <f>IF($A38="","",INDEX('العقود'!$C$6:$C$205,MATCH($A38,'العقود'!$T$6:$T$205,0))&amp;"")</f>
        <v/>
      </c>
      <c r="E38" s="19">
        <f>IF($A38="","",INDEX('العقود'!$P$6:$P$205,MATCH($A38,'العقود'!$T$6:$T$205,0)))</f>
        <v/>
      </c>
      <c r="F38" s="13">
        <f>IF($A38="","",INDEX('العقود'!$Q$6:$Q$205,MATCH($A38,'العقود'!$T$6:$T$205,0)))</f>
        <v/>
      </c>
      <c r="G38" s="20">
        <f>IF($A38="","",INDEX('العقود'!$R$6:$R$205,MATCH($A38,'العقود'!$T$6:$T$205,0)))</f>
        <v/>
      </c>
      <c r="H38" s="6">
        <f>IF($A38="","",INDEX('العقود'!$S$6:$S$205,MATCH($A38,'العقود'!$T$6:$T$205,0))&amp;"")</f>
        <v/>
      </c>
      <c r="I38" s="6">
        <f>IF($A38="","",INDEX('العقود'!$I$6:$I$205,MATCH($A38,'العقود'!$T$6:$T$205,0))&amp;"")</f>
        <v/>
      </c>
    </row>
    <row r="39">
      <c r="A39" s="6">
        <f>IF(33&lt;=$B$4,33,"")</f>
        <v/>
      </c>
      <c r="B39" s="6">
        <f>IF($A39="","",INDEX('العقود'!$A$6:$A$205,MATCH($A39,'العقود'!$T$6:$T$205,0))&amp;"")</f>
        <v/>
      </c>
      <c r="C39" s="6">
        <f>IF($A39="","",INDEX('العقود'!$B$6:$B$205,MATCH($A39,'العقود'!$T$6:$T$205,0))&amp;"")</f>
        <v/>
      </c>
      <c r="D39" s="6">
        <f>IF($A39="","",INDEX('العقود'!$C$6:$C$205,MATCH($A39,'العقود'!$T$6:$T$205,0))&amp;"")</f>
        <v/>
      </c>
      <c r="E39" s="19">
        <f>IF($A39="","",INDEX('العقود'!$P$6:$P$205,MATCH($A39,'العقود'!$T$6:$T$205,0)))</f>
        <v/>
      </c>
      <c r="F39" s="13">
        <f>IF($A39="","",INDEX('العقود'!$Q$6:$Q$205,MATCH($A39,'العقود'!$T$6:$T$205,0)))</f>
        <v/>
      </c>
      <c r="G39" s="20">
        <f>IF($A39="","",INDEX('العقود'!$R$6:$R$205,MATCH($A39,'العقود'!$T$6:$T$205,0)))</f>
        <v/>
      </c>
      <c r="H39" s="6">
        <f>IF($A39="","",INDEX('العقود'!$S$6:$S$205,MATCH($A39,'العقود'!$T$6:$T$205,0))&amp;"")</f>
        <v/>
      </c>
      <c r="I39" s="6">
        <f>IF($A39="","",INDEX('العقود'!$I$6:$I$205,MATCH($A39,'العقود'!$T$6:$T$205,0))&amp;"")</f>
        <v/>
      </c>
    </row>
    <row r="40">
      <c r="A40" s="6">
        <f>IF(34&lt;=$B$4,34,"")</f>
        <v/>
      </c>
      <c r="B40" s="6">
        <f>IF($A40="","",INDEX('العقود'!$A$6:$A$205,MATCH($A40,'العقود'!$T$6:$T$205,0))&amp;"")</f>
        <v/>
      </c>
      <c r="C40" s="6">
        <f>IF($A40="","",INDEX('العقود'!$B$6:$B$205,MATCH($A40,'العقود'!$T$6:$T$205,0))&amp;"")</f>
        <v/>
      </c>
      <c r="D40" s="6">
        <f>IF($A40="","",INDEX('العقود'!$C$6:$C$205,MATCH($A40,'العقود'!$T$6:$T$205,0))&amp;"")</f>
        <v/>
      </c>
      <c r="E40" s="19">
        <f>IF($A40="","",INDEX('العقود'!$P$6:$P$205,MATCH($A40,'العقود'!$T$6:$T$205,0)))</f>
        <v/>
      </c>
      <c r="F40" s="13">
        <f>IF($A40="","",INDEX('العقود'!$Q$6:$Q$205,MATCH($A40,'العقود'!$T$6:$T$205,0)))</f>
        <v/>
      </c>
      <c r="G40" s="20">
        <f>IF($A40="","",INDEX('العقود'!$R$6:$R$205,MATCH($A40,'العقود'!$T$6:$T$205,0)))</f>
        <v/>
      </c>
      <c r="H40" s="6">
        <f>IF($A40="","",INDEX('العقود'!$S$6:$S$205,MATCH($A40,'العقود'!$T$6:$T$205,0))&amp;"")</f>
        <v/>
      </c>
      <c r="I40" s="6">
        <f>IF($A40="","",INDEX('العقود'!$I$6:$I$205,MATCH($A40,'العقود'!$T$6:$T$205,0))&amp;"")</f>
        <v/>
      </c>
    </row>
    <row r="41">
      <c r="A41" s="6">
        <f>IF(35&lt;=$B$4,35,"")</f>
        <v/>
      </c>
      <c r="B41" s="6">
        <f>IF($A41="","",INDEX('العقود'!$A$6:$A$205,MATCH($A41,'العقود'!$T$6:$T$205,0))&amp;"")</f>
        <v/>
      </c>
      <c r="C41" s="6">
        <f>IF($A41="","",INDEX('العقود'!$B$6:$B$205,MATCH($A41,'العقود'!$T$6:$T$205,0))&amp;"")</f>
        <v/>
      </c>
      <c r="D41" s="6">
        <f>IF($A41="","",INDEX('العقود'!$C$6:$C$205,MATCH($A41,'العقود'!$T$6:$T$205,0))&amp;"")</f>
        <v/>
      </c>
      <c r="E41" s="19">
        <f>IF($A41="","",INDEX('العقود'!$P$6:$P$205,MATCH($A41,'العقود'!$T$6:$T$205,0)))</f>
        <v/>
      </c>
      <c r="F41" s="13">
        <f>IF($A41="","",INDEX('العقود'!$Q$6:$Q$205,MATCH($A41,'العقود'!$T$6:$T$205,0)))</f>
        <v/>
      </c>
      <c r="G41" s="20">
        <f>IF($A41="","",INDEX('العقود'!$R$6:$R$205,MATCH($A41,'العقود'!$T$6:$T$205,0)))</f>
        <v/>
      </c>
      <c r="H41" s="6">
        <f>IF($A41="","",INDEX('العقود'!$S$6:$S$205,MATCH($A41,'العقود'!$T$6:$T$205,0))&amp;"")</f>
        <v/>
      </c>
      <c r="I41" s="6">
        <f>IF($A41="","",INDEX('العقود'!$I$6:$I$205,MATCH($A41,'العقود'!$T$6:$T$205,0))&amp;"")</f>
        <v/>
      </c>
    </row>
    <row r="42">
      <c r="A42" s="6">
        <f>IF(36&lt;=$B$4,36,"")</f>
        <v/>
      </c>
      <c r="B42" s="6">
        <f>IF($A42="","",INDEX('العقود'!$A$6:$A$205,MATCH($A42,'العقود'!$T$6:$T$205,0))&amp;"")</f>
        <v/>
      </c>
      <c r="C42" s="6">
        <f>IF($A42="","",INDEX('العقود'!$B$6:$B$205,MATCH($A42,'العقود'!$T$6:$T$205,0))&amp;"")</f>
        <v/>
      </c>
      <c r="D42" s="6">
        <f>IF($A42="","",INDEX('العقود'!$C$6:$C$205,MATCH($A42,'العقود'!$T$6:$T$205,0))&amp;"")</f>
        <v/>
      </c>
      <c r="E42" s="19">
        <f>IF($A42="","",INDEX('العقود'!$P$6:$P$205,MATCH($A42,'العقود'!$T$6:$T$205,0)))</f>
        <v/>
      </c>
      <c r="F42" s="13">
        <f>IF($A42="","",INDEX('العقود'!$Q$6:$Q$205,MATCH($A42,'العقود'!$T$6:$T$205,0)))</f>
        <v/>
      </c>
      <c r="G42" s="20">
        <f>IF($A42="","",INDEX('العقود'!$R$6:$R$205,MATCH($A42,'العقود'!$T$6:$T$205,0)))</f>
        <v/>
      </c>
      <c r="H42" s="6">
        <f>IF($A42="","",INDEX('العقود'!$S$6:$S$205,MATCH($A42,'العقود'!$T$6:$T$205,0))&amp;"")</f>
        <v/>
      </c>
      <c r="I42" s="6">
        <f>IF($A42="","",INDEX('العقود'!$I$6:$I$205,MATCH($A42,'العقود'!$T$6:$T$205,0))&amp;"")</f>
        <v/>
      </c>
    </row>
    <row r="43">
      <c r="A43" s="6">
        <f>IF(37&lt;=$B$4,37,"")</f>
        <v/>
      </c>
      <c r="B43" s="6">
        <f>IF($A43="","",INDEX('العقود'!$A$6:$A$205,MATCH($A43,'العقود'!$T$6:$T$205,0))&amp;"")</f>
        <v/>
      </c>
      <c r="C43" s="6">
        <f>IF($A43="","",INDEX('العقود'!$B$6:$B$205,MATCH($A43,'العقود'!$T$6:$T$205,0))&amp;"")</f>
        <v/>
      </c>
      <c r="D43" s="6">
        <f>IF($A43="","",INDEX('العقود'!$C$6:$C$205,MATCH($A43,'العقود'!$T$6:$T$205,0))&amp;"")</f>
        <v/>
      </c>
      <c r="E43" s="19">
        <f>IF($A43="","",INDEX('العقود'!$P$6:$P$205,MATCH($A43,'العقود'!$T$6:$T$205,0)))</f>
        <v/>
      </c>
      <c r="F43" s="13">
        <f>IF($A43="","",INDEX('العقود'!$Q$6:$Q$205,MATCH($A43,'العقود'!$T$6:$T$205,0)))</f>
        <v/>
      </c>
      <c r="G43" s="20">
        <f>IF($A43="","",INDEX('العقود'!$R$6:$R$205,MATCH($A43,'العقود'!$T$6:$T$205,0)))</f>
        <v/>
      </c>
      <c r="H43" s="6">
        <f>IF($A43="","",INDEX('العقود'!$S$6:$S$205,MATCH($A43,'العقود'!$T$6:$T$205,0))&amp;"")</f>
        <v/>
      </c>
      <c r="I43" s="6">
        <f>IF($A43="","",INDEX('العقود'!$I$6:$I$205,MATCH($A43,'العقود'!$T$6:$T$205,0))&amp;"")</f>
        <v/>
      </c>
    </row>
    <row r="44">
      <c r="A44" s="6">
        <f>IF(38&lt;=$B$4,38,"")</f>
        <v/>
      </c>
      <c r="B44" s="6">
        <f>IF($A44="","",INDEX('العقود'!$A$6:$A$205,MATCH($A44,'العقود'!$T$6:$T$205,0))&amp;"")</f>
        <v/>
      </c>
      <c r="C44" s="6">
        <f>IF($A44="","",INDEX('العقود'!$B$6:$B$205,MATCH($A44,'العقود'!$T$6:$T$205,0))&amp;"")</f>
        <v/>
      </c>
      <c r="D44" s="6">
        <f>IF($A44="","",INDEX('العقود'!$C$6:$C$205,MATCH($A44,'العقود'!$T$6:$T$205,0))&amp;"")</f>
        <v/>
      </c>
      <c r="E44" s="19">
        <f>IF($A44="","",INDEX('العقود'!$P$6:$P$205,MATCH($A44,'العقود'!$T$6:$T$205,0)))</f>
        <v/>
      </c>
      <c r="F44" s="13">
        <f>IF($A44="","",INDEX('العقود'!$Q$6:$Q$205,MATCH($A44,'العقود'!$T$6:$T$205,0)))</f>
        <v/>
      </c>
      <c r="G44" s="20">
        <f>IF($A44="","",INDEX('العقود'!$R$6:$R$205,MATCH($A44,'العقود'!$T$6:$T$205,0)))</f>
        <v/>
      </c>
      <c r="H44" s="6">
        <f>IF($A44="","",INDEX('العقود'!$S$6:$S$205,MATCH($A44,'العقود'!$T$6:$T$205,0))&amp;"")</f>
        <v/>
      </c>
      <c r="I44" s="6">
        <f>IF($A44="","",INDEX('العقود'!$I$6:$I$205,MATCH($A44,'العقود'!$T$6:$T$205,0))&amp;"")</f>
        <v/>
      </c>
    </row>
    <row r="45">
      <c r="A45" s="6">
        <f>IF(39&lt;=$B$4,39,"")</f>
        <v/>
      </c>
      <c r="B45" s="6">
        <f>IF($A45="","",INDEX('العقود'!$A$6:$A$205,MATCH($A45,'العقود'!$T$6:$T$205,0))&amp;"")</f>
        <v/>
      </c>
      <c r="C45" s="6">
        <f>IF($A45="","",INDEX('العقود'!$B$6:$B$205,MATCH($A45,'العقود'!$T$6:$T$205,0))&amp;"")</f>
        <v/>
      </c>
      <c r="D45" s="6">
        <f>IF($A45="","",INDEX('العقود'!$C$6:$C$205,MATCH($A45,'العقود'!$T$6:$T$205,0))&amp;"")</f>
        <v/>
      </c>
      <c r="E45" s="19">
        <f>IF($A45="","",INDEX('العقود'!$P$6:$P$205,MATCH($A45,'العقود'!$T$6:$T$205,0)))</f>
        <v/>
      </c>
      <c r="F45" s="13">
        <f>IF($A45="","",INDEX('العقود'!$Q$6:$Q$205,MATCH($A45,'العقود'!$T$6:$T$205,0)))</f>
        <v/>
      </c>
      <c r="G45" s="20">
        <f>IF($A45="","",INDEX('العقود'!$R$6:$R$205,MATCH($A45,'العقود'!$T$6:$T$205,0)))</f>
        <v/>
      </c>
      <c r="H45" s="6">
        <f>IF($A45="","",INDEX('العقود'!$S$6:$S$205,MATCH($A45,'العقود'!$T$6:$T$205,0))&amp;"")</f>
        <v/>
      </c>
      <c r="I45" s="6">
        <f>IF($A45="","",INDEX('العقود'!$I$6:$I$205,MATCH($A45,'العقود'!$T$6:$T$205,0))&amp;"")</f>
        <v/>
      </c>
    </row>
    <row r="46">
      <c r="A46" s="6">
        <f>IF(40&lt;=$B$4,40,"")</f>
        <v/>
      </c>
      <c r="B46" s="6">
        <f>IF($A46="","",INDEX('العقود'!$A$6:$A$205,MATCH($A46,'العقود'!$T$6:$T$205,0))&amp;"")</f>
        <v/>
      </c>
      <c r="C46" s="6">
        <f>IF($A46="","",INDEX('العقود'!$B$6:$B$205,MATCH($A46,'العقود'!$T$6:$T$205,0))&amp;"")</f>
        <v/>
      </c>
      <c r="D46" s="6">
        <f>IF($A46="","",INDEX('العقود'!$C$6:$C$205,MATCH($A46,'العقود'!$T$6:$T$205,0))&amp;"")</f>
        <v/>
      </c>
      <c r="E46" s="19">
        <f>IF($A46="","",INDEX('العقود'!$P$6:$P$205,MATCH($A46,'العقود'!$T$6:$T$205,0)))</f>
        <v/>
      </c>
      <c r="F46" s="13">
        <f>IF($A46="","",INDEX('العقود'!$Q$6:$Q$205,MATCH($A46,'العقود'!$T$6:$T$205,0)))</f>
        <v/>
      </c>
      <c r="G46" s="20">
        <f>IF($A46="","",INDEX('العقود'!$R$6:$R$205,MATCH($A46,'العقود'!$T$6:$T$205,0)))</f>
        <v/>
      </c>
      <c r="H46" s="6">
        <f>IF($A46="","",INDEX('العقود'!$S$6:$S$205,MATCH($A46,'العقود'!$T$6:$T$205,0))&amp;"")</f>
        <v/>
      </c>
      <c r="I46" s="6">
        <f>IF($A46="","",INDEX('العقود'!$I$6:$I$205,MATCH($A46,'العقود'!$T$6:$T$205,0))&amp;"")</f>
        <v/>
      </c>
    </row>
    <row r="47">
      <c r="A47" s="6">
        <f>IF(41&lt;=$B$4,41,"")</f>
        <v/>
      </c>
      <c r="B47" s="6">
        <f>IF($A47="","",INDEX('العقود'!$A$6:$A$205,MATCH($A47,'العقود'!$T$6:$T$205,0))&amp;"")</f>
        <v/>
      </c>
      <c r="C47" s="6">
        <f>IF($A47="","",INDEX('العقود'!$B$6:$B$205,MATCH($A47,'العقود'!$T$6:$T$205,0))&amp;"")</f>
        <v/>
      </c>
      <c r="D47" s="6">
        <f>IF($A47="","",INDEX('العقود'!$C$6:$C$205,MATCH($A47,'العقود'!$T$6:$T$205,0))&amp;"")</f>
        <v/>
      </c>
      <c r="E47" s="19">
        <f>IF($A47="","",INDEX('العقود'!$P$6:$P$205,MATCH($A47,'العقود'!$T$6:$T$205,0)))</f>
        <v/>
      </c>
      <c r="F47" s="13">
        <f>IF($A47="","",INDEX('العقود'!$Q$6:$Q$205,MATCH($A47,'العقود'!$T$6:$T$205,0)))</f>
        <v/>
      </c>
      <c r="G47" s="20">
        <f>IF($A47="","",INDEX('العقود'!$R$6:$R$205,MATCH($A47,'العقود'!$T$6:$T$205,0)))</f>
        <v/>
      </c>
      <c r="H47" s="6">
        <f>IF($A47="","",INDEX('العقود'!$S$6:$S$205,MATCH($A47,'العقود'!$T$6:$T$205,0))&amp;"")</f>
        <v/>
      </c>
      <c r="I47" s="6">
        <f>IF($A47="","",INDEX('العقود'!$I$6:$I$205,MATCH($A47,'العقود'!$T$6:$T$205,0))&amp;"")</f>
        <v/>
      </c>
    </row>
    <row r="48">
      <c r="A48" s="6">
        <f>IF(42&lt;=$B$4,42,"")</f>
        <v/>
      </c>
      <c r="B48" s="6">
        <f>IF($A48="","",INDEX('العقود'!$A$6:$A$205,MATCH($A48,'العقود'!$T$6:$T$205,0))&amp;"")</f>
        <v/>
      </c>
      <c r="C48" s="6">
        <f>IF($A48="","",INDEX('العقود'!$B$6:$B$205,MATCH($A48,'العقود'!$T$6:$T$205,0))&amp;"")</f>
        <v/>
      </c>
      <c r="D48" s="6">
        <f>IF($A48="","",INDEX('العقود'!$C$6:$C$205,MATCH($A48,'العقود'!$T$6:$T$205,0))&amp;"")</f>
        <v/>
      </c>
      <c r="E48" s="19">
        <f>IF($A48="","",INDEX('العقود'!$P$6:$P$205,MATCH($A48,'العقود'!$T$6:$T$205,0)))</f>
        <v/>
      </c>
      <c r="F48" s="13">
        <f>IF($A48="","",INDEX('العقود'!$Q$6:$Q$205,MATCH($A48,'العقود'!$T$6:$T$205,0)))</f>
        <v/>
      </c>
      <c r="G48" s="20">
        <f>IF($A48="","",INDEX('العقود'!$R$6:$R$205,MATCH($A48,'العقود'!$T$6:$T$205,0)))</f>
        <v/>
      </c>
      <c r="H48" s="6">
        <f>IF($A48="","",INDEX('العقود'!$S$6:$S$205,MATCH($A48,'العقود'!$T$6:$T$205,0))&amp;"")</f>
        <v/>
      </c>
      <c r="I48" s="6">
        <f>IF($A48="","",INDEX('العقود'!$I$6:$I$205,MATCH($A48,'العقود'!$T$6:$T$205,0))&amp;"")</f>
        <v/>
      </c>
    </row>
    <row r="49">
      <c r="A49" s="6">
        <f>IF(43&lt;=$B$4,43,"")</f>
        <v/>
      </c>
      <c r="B49" s="6">
        <f>IF($A49="","",INDEX('العقود'!$A$6:$A$205,MATCH($A49,'العقود'!$T$6:$T$205,0))&amp;"")</f>
        <v/>
      </c>
      <c r="C49" s="6">
        <f>IF($A49="","",INDEX('العقود'!$B$6:$B$205,MATCH($A49,'العقود'!$T$6:$T$205,0))&amp;"")</f>
        <v/>
      </c>
      <c r="D49" s="6">
        <f>IF($A49="","",INDEX('العقود'!$C$6:$C$205,MATCH($A49,'العقود'!$T$6:$T$205,0))&amp;"")</f>
        <v/>
      </c>
      <c r="E49" s="19">
        <f>IF($A49="","",INDEX('العقود'!$P$6:$P$205,MATCH($A49,'العقود'!$T$6:$T$205,0)))</f>
        <v/>
      </c>
      <c r="F49" s="13">
        <f>IF($A49="","",INDEX('العقود'!$Q$6:$Q$205,MATCH($A49,'العقود'!$T$6:$T$205,0)))</f>
        <v/>
      </c>
      <c r="G49" s="20">
        <f>IF($A49="","",INDEX('العقود'!$R$6:$R$205,MATCH($A49,'العقود'!$T$6:$T$205,0)))</f>
        <v/>
      </c>
      <c r="H49" s="6">
        <f>IF($A49="","",INDEX('العقود'!$S$6:$S$205,MATCH($A49,'العقود'!$T$6:$T$205,0))&amp;"")</f>
        <v/>
      </c>
      <c r="I49" s="6">
        <f>IF($A49="","",INDEX('العقود'!$I$6:$I$205,MATCH($A49,'العقود'!$T$6:$T$205,0))&amp;"")</f>
        <v/>
      </c>
    </row>
    <row r="50">
      <c r="A50" s="6">
        <f>IF(44&lt;=$B$4,44,"")</f>
        <v/>
      </c>
      <c r="B50" s="6">
        <f>IF($A50="","",INDEX('العقود'!$A$6:$A$205,MATCH($A50,'العقود'!$T$6:$T$205,0))&amp;"")</f>
        <v/>
      </c>
      <c r="C50" s="6">
        <f>IF($A50="","",INDEX('العقود'!$B$6:$B$205,MATCH($A50,'العقود'!$T$6:$T$205,0))&amp;"")</f>
        <v/>
      </c>
      <c r="D50" s="6">
        <f>IF($A50="","",INDEX('العقود'!$C$6:$C$205,MATCH($A50,'العقود'!$T$6:$T$205,0))&amp;"")</f>
        <v/>
      </c>
      <c r="E50" s="19">
        <f>IF($A50="","",INDEX('العقود'!$P$6:$P$205,MATCH($A50,'العقود'!$T$6:$T$205,0)))</f>
        <v/>
      </c>
      <c r="F50" s="13">
        <f>IF($A50="","",INDEX('العقود'!$Q$6:$Q$205,MATCH($A50,'العقود'!$T$6:$T$205,0)))</f>
        <v/>
      </c>
      <c r="G50" s="20">
        <f>IF($A50="","",INDEX('العقود'!$R$6:$R$205,MATCH($A50,'العقود'!$T$6:$T$205,0)))</f>
        <v/>
      </c>
      <c r="H50" s="6">
        <f>IF($A50="","",INDEX('العقود'!$S$6:$S$205,MATCH($A50,'العقود'!$T$6:$T$205,0))&amp;"")</f>
        <v/>
      </c>
      <c r="I50" s="6">
        <f>IF($A50="","",INDEX('العقود'!$I$6:$I$205,MATCH($A50,'العقود'!$T$6:$T$205,0))&amp;"")</f>
        <v/>
      </c>
    </row>
    <row r="51">
      <c r="A51" s="6">
        <f>IF(45&lt;=$B$4,45,"")</f>
        <v/>
      </c>
      <c r="B51" s="6">
        <f>IF($A51="","",INDEX('العقود'!$A$6:$A$205,MATCH($A51,'العقود'!$T$6:$T$205,0))&amp;"")</f>
        <v/>
      </c>
      <c r="C51" s="6">
        <f>IF($A51="","",INDEX('العقود'!$B$6:$B$205,MATCH($A51,'العقود'!$T$6:$T$205,0))&amp;"")</f>
        <v/>
      </c>
      <c r="D51" s="6">
        <f>IF($A51="","",INDEX('العقود'!$C$6:$C$205,MATCH($A51,'العقود'!$T$6:$T$205,0))&amp;"")</f>
        <v/>
      </c>
      <c r="E51" s="19">
        <f>IF($A51="","",INDEX('العقود'!$P$6:$P$205,MATCH($A51,'العقود'!$T$6:$T$205,0)))</f>
        <v/>
      </c>
      <c r="F51" s="13">
        <f>IF($A51="","",INDEX('العقود'!$Q$6:$Q$205,MATCH($A51,'العقود'!$T$6:$T$205,0)))</f>
        <v/>
      </c>
      <c r="G51" s="20">
        <f>IF($A51="","",INDEX('العقود'!$R$6:$R$205,MATCH($A51,'العقود'!$T$6:$T$205,0)))</f>
        <v/>
      </c>
      <c r="H51" s="6">
        <f>IF($A51="","",INDEX('العقود'!$S$6:$S$205,MATCH($A51,'العقود'!$T$6:$T$205,0))&amp;"")</f>
        <v/>
      </c>
      <c r="I51" s="6">
        <f>IF($A51="","",INDEX('العقود'!$I$6:$I$205,MATCH($A51,'العقود'!$T$6:$T$205,0))&amp;"")</f>
        <v/>
      </c>
    </row>
    <row r="52">
      <c r="A52" s="6">
        <f>IF(46&lt;=$B$4,46,"")</f>
        <v/>
      </c>
      <c r="B52" s="6">
        <f>IF($A52="","",INDEX('العقود'!$A$6:$A$205,MATCH($A52,'العقود'!$T$6:$T$205,0))&amp;"")</f>
        <v/>
      </c>
      <c r="C52" s="6">
        <f>IF($A52="","",INDEX('العقود'!$B$6:$B$205,MATCH($A52,'العقود'!$T$6:$T$205,0))&amp;"")</f>
        <v/>
      </c>
      <c r="D52" s="6">
        <f>IF($A52="","",INDEX('العقود'!$C$6:$C$205,MATCH($A52,'العقود'!$T$6:$T$205,0))&amp;"")</f>
        <v/>
      </c>
      <c r="E52" s="19">
        <f>IF($A52="","",INDEX('العقود'!$P$6:$P$205,MATCH($A52,'العقود'!$T$6:$T$205,0)))</f>
        <v/>
      </c>
      <c r="F52" s="13">
        <f>IF($A52="","",INDEX('العقود'!$Q$6:$Q$205,MATCH($A52,'العقود'!$T$6:$T$205,0)))</f>
        <v/>
      </c>
      <c r="G52" s="20">
        <f>IF($A52="","",INDEX('العقود'!$R$6:$R$205,MATCH($A52,'العقود'!$T$6:$T$205,0)))</f>
        <v/>
      </c>
      <c r="H52" s="6">
        <f>IF($A52="","",INDEX('العقود'!$S$6:$S$205,MATCH($A52,'العقود'!$T$6:$T$205,0))&amp;"")</f>
        <v/>
      </c>
      <c r="I52" s="6">
        <f>IF($A52="","",INDEX('العقود'!$I$6:$I$205,MATCH($A52,'العقود'!$T$6:$T$205,0))&amp;"")</f>
        <v/>
      </c>
    </row>
    <row r="53">
      <c r="A53" s="6">
        <f>IF(47&lt;=$B$4,47,"")</f>
        <v/>
      </c>
      <c r="B53" s="6">
        <f>IF($A53="","",INDEX('العقود'!$A$6:$A$205,MATCH($A53,'العقود'!$T$6:$T$205,0))&amp;"")</f>
        <v/>
      </c>
      <c r="C53" s="6">
        <f>IF($A53="","",INDEX('العقود'!$B$6:$B$205,MATCH($A53,'العقود'!$T$6:$T$205,0))&amp;"")</f>
        <v/>
      </c>
      <c r="D53" s="6">
        <f>IF($A53="","",INDEX('العقود'!$C$6:$C$205,MATCH($A53,'العقود'!$T$6:$T$205,0))&amp;"")</f>
        <v/>
      </c>
      <c r="E53" s="19">
        <f>IF($A53="","",INDEX('العقود'!$P$6:$P$205,MATCH($A53,'العقود'!$T$6:$T$205,0)))</f>
        <v/>
      </c>
      <c r="F53" s="13">
        <f>IF($A53="","",INDEX('العقود'!$Q$6:$Q$205,MATCH($A53,'العقود'!$T$6:$T$205,0)))</f>
        <v/>
      </c>
      <c r="G53" s="20">
        <f>IF($A53="","",INDEX('العقود'!$R$6:$R$205,MATCH($A53,'العقود'!$T$6:$T$205,0)))</f>
        <v/>
      </c>
      <c r="H53" s="6">
        <f>IF($A53="","",INDEX('العقود'!$S$6:$S$205,MATCH($A53,'العقود'!$T$6:$T$205,0))&amp;"")</f>
        <v/>
      </c>
      <c r="I53" s="6">
        <f>IF($A53="","",INDEX('العقود'!$I$6:$I$205,MATCH($A53,'العقود'!$T$6:$T$205,0))&amp;"")</f>
        <v/>
      </c>
    </row>
    <row r="54">
      <c r="A54" s="6">
        <f>IF(48&lt;=$B$4,48,"")</f>
        <v/>
      </c>
      <c r="B54" s="6">
        <f>IF($A54="","",INDEX('العقود'!$A$6:$A$205,MATCH($A54,'العقود'!$T$6:$T$205,0))&amp;"")</f>
        <v/>
      </c>
      <c r="C54" s="6">
        <f>IF($A54="","",INDEX('العقود'!$B$6:$B$205,MATCH($A54,'العقود'!$T$6:$T$205,0))&amp;"")</f>
        <v/>
      </c>
      <c r="D54" s="6">
        <f>IF($A54="","",INDEX('العقود'!$C$6:$C$205,MATCH($A54,'العقود'!$T$6:$T$205,0))&amp;"")</f>
        <v/>
      </c>
      <c r="E54" s="19">
        <f>IF($A54="","",INDEX('العقود'!$P$6:$P$205,MATCH($A54,'العقود'!$T$6:$T$205,0)))</f>
        <v/>
      </c>
      <c r="F54" s="13">
        <f>IF($A54="","",INDEX('العقود'!$Q$6:$Q$205,MATCH($A54,'العقود'!$T$6:$T$205,0)))</f>
        <v/>
      </c>
      <c r="G54" s="20">
        <f>IF($A54="","",INDEX('العقود'!$R$6:$R$205,MATCH($A54,'العقود'!$T$6:$T$205,0)))</f>
        <v/>
      </c>
      <c r="H54" s="6">
        <f>IF($A54="","",INDEX('العقود'!$S$6:$S$205,MATCH($A54,'العقود'!$T$6:$T$205,0))&amp;"")</f>
        <v/>
      </c>
      <c r="I54" s="6">
        <f>IF($A54="","",INDEX('العقود'!$I$6:$I$205,MATCH($A54,'العقود'!$T$6:$T$205,0))&amp;"")</f>
        <v/>
      </c>
    </row>
    <row r="55">
      <c r="A55" s="6">
        <f>IF(49&lt;=$B$4,49,"")</f>
        <v/>
      </c>
      <c r="B55" s="6">
        <f>IF($A55="","",INDEX('العقود'!$A$6:$A$205,MATCH($A55,'العقود'!$T$6:$T$205,0))&amp;"")</f>
        <v/>
      </c>
      <c r="C55" s="6">
        <f>IF($A55="","",INDEX('العقود'!$B$6:$B$205,MATCH($A55,'العقود'!$T$6:$T$205,0))&amp;"")</f>
        <v/>
      </c>
      <c r="D55" s="6">
        <f>IF($A55="","",INDEX('العقود'!$C$6:$C$205,MATCH($A55,'العقود'!$T$6:$T$205,0))&amp;"")</f>
        <v/>
      </c>
      <c r="E55" s="19">
        <f>IF($A55="","",INDEX('العقود'!$P$6:$P$205,MATCH($A55,'العقود'!$T$6:$T$205,0)))</f>
        <v/>
      </c>
      <c r="F55" s="13">
        <f>IF($A55="","",INDEX('العقود'!$Q$6:$Q$205,MATCH($A55,'العقود'!$T$6:$T$205,0)))</f>
        <v/>
      </c>
      <c r="G55" s="20">
        <f>IF($A55="","",INDEX('العقود'!$R$6:$R$205,MATCH($A55,'العقود'!$T$6:$T$205,0)))</f>
        <v/>
      </c>
      <c r="H55" s="6">
        <f>IF($A55="","",INDEX('العقود'!$S$6:$S$205,MATCH($A55,'العقود'!$T$6:$T$205,0))&amp;"")</f>
        <v/>
      </c>
      <c r="I55" s="6">
        <f>IF($A55="","",INDEX('العقود'!$I$6:$I$205,MATCH($A55,'العقود'!$T$6:$T$205,0))&amp;"")</f>
        <v/>
      </c>
    </row>
    <row r="56">
      <c r="A56" s="6">
        <f>IF(50&lt;=$B$4,50,"")</f>
        <v/>
      </c>
      <c r="B56" s="6">
        <f>IF($A56="","",INDEX('العقود'!$A$6:$A$205,MATCH($A56,'العقود'!$T$6:$T$205,0))&amp;"")</f>
        <v/>
      </c>
      <c r="C56" s="6">
        <f>IF($A56="","",INDEX('العقود'!$B$6:$B$205,MATCH($A56,'العقود'!$T$6:$T$205,0))&amp;"")</f>
        <v/>
      </c>
      <c r="D56" s="6">
        <f>IF($A56="","",INDEX('العقود'!$C$6:$C$205,MATCH($A56,'العقود'!$T$6:$T$205,0))&amp;"")</f>
        <v/>
      </c>
      <c r="E56" s="19">
        <f>IF($A56="","",INDEX('العقود'!$P$6:$P$205,MATCH($A56,'العقود'!$T$6:$T$205,0)))</f>
        <v/>
      </c>
      <c r="F56" s="13">
        <f>IF($A56="","",INDEX('العقود'!$Q$6:$Q$205,MATCH($A56,'العقود'!$T$6:$T$205,0)))</f>
        <v/>
      </c>
      <c r="G56" s="20">
        <f>IF($A56="","",INDEX('العقود'!$R$6:$R$205,MATCH($A56,'العقود'!$T$6:$T$205,0)))</f>
        <v/>
      </c>
      <c r="H56" s="6">
        <f>IF($A56="","",INDEX('العقود'!$S$6:$S$205,MATCH($A56,'العقود'!$T$6:$T$205,0))&amp;"")</f>
        <v/>
      </c>
      <c r="I56" s="6">
        <f>IF($A56="","",INDEX('العقود'!$I$6:$I$205,MATCH($A56,'العقود'!$T$6:$T$205,0))&amp;"")</f>
        <v/>
      </c>
    </row>
  </sheetData>
  <mergeCells count="2">
    <mergeCell ref="A1:I1"/>
    <mergeCell ref="A2:I2"/>
  </mergeCells>
  <conditionalFormatting sqref="A7:I56">
    <cfRule type="expression" priority="1" dxfId="0">
      <formula>$H7="متأخر"</formula>
    </cfRule>
    <cfRule type="expression" priority="2" dxfId="1">
      <formula>$H7="مستحق اليوم"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C33"/>
  <sheetViews>
    <sheetView showGridLines="1"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</cols>
  <sheetData>
    <row r="1" ht="26" customHeight="1">
      <c r="A1" s="10" t="inlineStr">
        <is>
          <t>شيت متابعة الأقساط والتحصيل · قالب مجاني من Softwiro</t>
        </is>
      </c>
    </row>
    <row r="2">
      <c r="A2" s="11" t="inlineStr">
        <is>
          <t>هل تعبت من نقل الأرقام بين الشيتات؟ هذا العمل يتم تلقائيًا في Accountwiro ← اضغط هنا</t>
        </is>
      </c>
    </row>
    <row r="4">
      <c r="A4" s="22" t="inlineStr">
        <is>
          <t>أرقام رئيسية</t>
        </is>
      </c>
    </row>
    <row r="5">
      <c r="A5" s="12" t="inlineStr">
        <is>
          <t>إجمالي المقدمات</t>
        </is>
      </c>
      <c r="B5" s="19">
        <f>SUMIFS('العقود'!$F$6:$F$205,'العقود'!$K$6:$K$205,"&gt;=0")</f>
        <v/>
      </c>
    </row>
    <row r="6">
      <c r="A6" s="12" t="inlineStr">
        <is>
          <t>إجمالي المبالغ المقسّطة</t>
        </is>
      </c>
      <c r="B6" s="19">
        <f>SUM('العقود'!$K$6:$K$205)</f>
        <v/>
      </c>
    </row>
    <row r="7">
      <c r="A7" s="12" t="inlineStr">
        <is>
          <t>إجمالي المحصّل من الأقساط</t>
        </is>
      </c>
      <c r="B7" s="19">
        <f>SUM('العقود'!$M$6:$M$205)</f>
        <v/>
      </c>
    </row>
    <row r="8">
      <c r="A8" s="12" t="inlineStr">
        <is>
          <t>إجمالي المتبقي على العملاء</t>
        </is>
      </c>
      <c r="B8" s="19">
        <f>SUMIFS('العقود'!$N$6:$N$205,'العقود'!$N$6:$N$205,"&gt;0")</f>
        <v/>
      </c>
    </row>
    <row r="9">
      <c r="A9" s="12" t="inlineStr">
        <is>
          <t>إجمالي المتأخر الآن</t>
        </is>
      </c>
      <c r="B9" s="23">
        <f>SUM('العقود'!$P$6:$P$205)</f>
        <v/>
      </c>
    </row>
    <row r="11">
      <c r="A11" s="22" t="inlineStr">
        <is>
          <t>العقود حسب الحالة</t>
        </is>
      </c>
    </row>
    <row r="12" ht="32" customHeight="1">
      <c r="A12" s="14" t="inlineStr">
        <is>
          <t>الحالة</t>
        </is>
      </c>
      <c r="B12" s="14" t="inlineStr">
        <is>
          <t>عدد العقود</t>
        </is>
      </c>
      <c r="C12" s="14" t="inlineStr">
        <is>
          <t>المتبقي</t>
        </is>
      </c>
    </row>
    <row r="13">
      <c r="A13" s="12" t="inlineStr">
        <is>
          <t>منتظم</t>
        </is>
      </c>
      <c r="B13" s="20">
        <f>COUNTIF('العقود'!$S$6:$S$205,A13)</f>
        <v/>
      </c>
      <c r="C13" s="19">
        <f>SUMIFS('العقود'!$N$6:$N$205,'العقود'!$S$6:$S$205,A13,'العقود'!$N$6:$N$205,"&gt;0")</f>
        <v/>
      </c>
    </row>
    <row r="14">
      <c r="A14" s="12" t="inlineStr">
        <is>
          <t>مستحق اليوم</t>
        </is>
      </c>
      <c r="B14" s="20">
        <f>COUNTIF('العقود'!$S$6:$S$205,A14)</f>
        <v/>
      </c>
      <c r="C14" s="19">
        <f>SUMIFS('العقود'!$N$6:$N$205,'العقود'!$S$6:$S$205,A14,'العقود'!$N$6:$N$205,"&gt;0")</f>
        <v/>
      </c>
    </row>
    <row r="15">
      <c r="A15" s="12" t="inlineStr">
        <is>
          <t>متأخر</t>
        </is>
      </c>
      <c r="B15" s="20">
        <f>COUNTIF('العقود'!$S$6:$S$205,A15)</f>
        <v/>
      </c>
      <c r="C15" s="19">
        <f>SUMIFS('العقود'!$N$6:$N$205,'العقود'!$S$6:$S$205,A15,'العقود'!$N$6:$N$205,"&gt;0")</f>
        <v/>
      </c>
    </row>
    <row r="16">
      <c r="A16" s="12" t="inlineStr">
        <is>
          <t>مسدد بالكامل</t>
        </is>
      </c>
      <c r="B16" s="20">
        <f>COUNTIF('العقود'!$S$6:$S$205,A16)</f>
        <v/>
      </c>
      <c r="C16" s="19">
        <f>SUMIFS('العقود'!$N$6:$N$205,'العقود'!$S$6:$S$205,A16,'العقود'!$N$6:$N$205,"&gt;0")</f>
        <v/>
      </c>
    </row>
    <row r="17">
      <c r="A17" s="12" t="inlineStr">
        <is>
          <t>الإجمالي</t>
        </is>
      </c>
      <c r="B17" s="21">
        <f>SUM(B13:B16)</f>
        <v/>
      </c>
      <c r="C17" s="23">
        <f>SUM(C13:C16)</f>
        <v/>
      </c>
    </row>
    <row r="19">
      <c r="A19" s="22" t="inlineStr">
        <is>
          <t>المتأخر حسب مدة التأخير</t>
        </is>
      </c>
    </row>
    <row r="20" ht="32" customHeight="1">
      <c r="A20" s="14" t="inlineStr">
        <is>
          <t>المدة</t>
        </is>
      </c>
      <c r="B20" s="14" t="inlineStr">
        <is>
          <t>عدد العقود</t>
        </is>
      </c>
      <c r="C20" s="14" t="inlineStr">
        <is>
          <t>المبلغ المتأخر</t>
        </is>
      </c>
    </row>
    <row r="21">
      <c r="A21" s="12" t="inlineStr">
        <is>
          <t>من 1 إلى 30 يومًا</t>
        </is>
      </c>
      <c r="B21" s="20">
        <f>COUNTIFS('العقود'!$R$6:$R$205,"&gt;=1",'العقود'!$R$6:$R$205,"&lt;=30")</f>
        <v/>
      </c>
      <c r="C21" s="19">
        <f>SUMIFS('العقود'!$P$6:$P$205,'العقود'!$R$6:$R$205,"&gt;=1",'العقود'!$R$6:$R$205,"&lt;=30")</f>
        <v/>
      </c>
    </row>
    <row r="22">
      <c r="A22" s="12" t="inlineStr">
        <is>
          <t>من 31 إلى 60 يومًا</t>
        </is>
      </c>
      <c r="B22" s="20">
        <f>COUNTIFS('العقود'!$R$6:$R$205,"&gt;=31",'العقود'!$R$6:$R$205,"&lt;=60")</f>
        <v/>
      </c>
      <c r="C22" s="19">
        <f>SUMIFS('العقود'!$P$6:$P$205,'العقود'!$R$6:$R$205,"&gt;=31",'العقود'!$R$6:$R$205,"&lt;=60")</f>
        <v/>
      </c>
    </row>
    <row r="23">
      <c r="A23" s="12" t="inlineStr">
        <is>
          <t>من 61 إلى 90 يومًا</t>
        </is>
      </c>
      <c r="B23" s="20">
        <f>COUNTIFS('العقود'!$R$6:$R$205,"&gt;=61",'العقود'!$R$6:$R$205,"&lt;=90")</f>
        <v/>
      </c>
      <c r="C23" s="19">
        <f>SUMIFS('العقود'!$P$6:$P$205,'العقود'!$R$6:$R$205,"&gt;=61",'العقود'!$R$6:$R$205,"&lt;=90")</f>
        <v/>
      </c>
    </row>
    <row r="24">
      <c r="A24" s="12" t="inlineStr">
        <is>
          <t>أكثر من 90 يومًا</t>
        </is>
      </c>
      <c r="B24" s="20">
        <f>COUNTIFS('العقود'!$R$6:$R$205,"&gt;=91",'العقود'!$R$6:$R$205,"&lt;=100000")</f>
        <v/>
      </c>
      <c r="C24" s="19">
        <f>SUMIFS('العقود'!$P$6:$P$205,'العقود'!$R$6:$R$205,"&gt;=91",'العقود'!$R$6:$R$205,"&lt;=100000")</f>
        <v/>
      </c>
    </row>
    <row r="26">
      <c r="A26" s="22" t="inlineStr">
        <is>
          <t>حالة التحصيل للمتأخرين والمستحقين اليوم</t>
        </is>
      </c>
    </row>
    <row r="27" ht="32" customHeight="1">
      <c r="A27" s="14" t="inlineStr">
        <is>
          <t>حالة التحصيل</t>
        </is>
      </c>
      <c r="B27" s="14" t="inlineStr">
        <is>
          <t>عدد العقود</t>
        </is>
      </c>
    </row>
    <row r="28">
      <c r="A28" s="12" t="inlineStr">
        <is>
          <t>لم يتم التواصل</t>
        </is>
      </c>
      <c r="B28" s="20">
        <f>COUNTIFS('العقود'!$I$6:$I$205,A28,'العقود'!$S$6:$S$205,"متأخر")+COUNTIFS('العقود'!$I$6:$I$205,A28,'العقود'!$S$6:$S$205,"مستحق اليوم")</f>
        <v/>
      </c>
    </row>
    <row r="29">
      <c r="A29" s="12" t="inlineStr">
        <is>
          <t>تم التواصل</t>
        </is>
      </c>
      <c r="B29" s="20">
        <f>COUNTIFS('العقود'!$I$6:$I$205,A29,'العقود'!$S$6:$S$205,"متأخر")+COUNTIFS('العقود'!$I$6:$I$205,A29,'العقود'!$S$6:$S$205,"مستحق اليوم")</f>
        <v/>
      </c>
    </row>
    <row r="30">
      <c r="A30" s="12" t="inlineStr">
        <is>
          <t>وعد بالسداد</t>
        </is>
      </c>
      <c r="B30" s="20">
        <f>COUNTIFS('العقود'!$I$6:$I$205,A30,'العقود'!$S$6:$S$205,"متأخر")+COUNTIFS('العقود'!$I$6:$I$205,A30,'العقود'!$S$6:$S$205,"مستحق اليوم")</f>
        <v/>
      </c>
    </row>
    <row r="31">
      <c r="A31" s="12" t="inlineStr">
        <is>
          <t>طلب تأجيل</t>
        </is>
      </c>
      <c r="B31" s="20">
        <f>COUNTIFS('العقود'!$I$6:$I$205,A31,'العقود'!$S$6:$S$205,"متأخر")+COUNTIFS('العقود'!$I$6:$I$205,A31,'العقود'!$S$6:$S$205,"مستحق اليوم")</f>
        <v/>
      </c>
    </row>
    <row r="32">
      <c r="A32" s="12" t="inlineStr">
        <is>
          <t>لا يرد</t>
        </is>
      </c>
      <c r="B32" s="20">
        <f>COUNTIFS('العقود'!$I$6:$I$205,A32,'العقود'!$S$6:$S$205,"متأخر")+COUNTIFS('العقود'!$I$6:$I$205,A32,'العقود'!$S$6:$S$205,"مستحق اليوم")</f>
        <v/>
      </c>
    </row>
    <row r="33">
      <c r="A33" s="12" t="inlineStr">
        <is>
          <t>بدون حالة تحصيل</t>
        </is>
      </c>
      <c r="B33" s="20">
        <f>'متابعة اليوم'!B4-SUM(B28:B32)</f>
        <v/>
      </c>
    </row>
  </sheetData>
  <mergeCells count="2">
    <mergeCell ref="A1:C1"/>
    <mergeCell ref="A2:C2"/>
  </mergeCells>
  <conditionalFormatting sqref="B9">
    <cfRule type="expression" priority="1" dxfId="0">
      <formula>B9&gt;0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DB2777"/>
    <outlinePr summaryBelow="1" summaryRight="1"/>
    <pageSetUpPr fitToPage="1"/>
  </sheetPr>
  <dimension ref="B2:C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52" customWidth="1" min="3" max="3"/>
  </cols>
  <sheetData>
    <row r="2">
      <c r="B2" s="1" t="inlineStr">
        <is>
          <t>لماذا ما زلت تعمل على إكسل؟</t>
        </is>
      </c>
    </row>
    <row r="3" ht="48" customHeight="1">
      <c r="B3" s="2" t="inlineStr">
        <is>
          <t>يحتاج هذا الشيت إلى من ينقل كل فاتورة ودفعة إليه. في Accountwiro تُسجَّل الفاتورة والدفعة لحظة حدوثهما، ويظهر رصيد العميل في كشف حساب واحد.</t>
        </is>
      </c>
    </row>
    <row r="5" ht="32" customHeight="1">
      <c r="B5" s="14" t="inlineStr">
        <is>
          <t>في هذا الشيت</t>
        </is>
      </c>
      <c r="C5" s="14" t="inlineStr">
        <is>
          <t>في Accountwiro</t>
        </is>
      </c>
    </row>
    <row r="6" ht="48" customHeight="1">
      <c r="B6" s="5" t="inlineStr">
        <is>
          <t>تنقل كل فاتورة ودفعة إلى الشيت بيدك.</t>
        </is>
      </c>
      <c r="C6" s="24" t="inlineStr">
        <is>
          <t>يعرض فواتير العميل ومدفوعاته ورصيده المستحق في كشف حساب واحد.</t>
        </is>
      </c>
    </row>
    <row r="7" ht="48" customHeight="1">
      <c r="B7" s="5" t="inlineStr">
        <is>
          <t>الفاتورة تُكتب أو تُنسخ يدويًا.</t>
        </is>
      </c>
      <c r="C7" s="24" t="inlineStr">
        <is>
          <t>ينشئ الفاتورة بقراءة الباركود أو بالبحث باسم المنتج، ويحسب الخصومات والضرائب، ويرسلها للعميل عبر واتساب.</t>
        </is>
      </c>
    </row>
    <row r="8" ht="48" customHeight="1">
      <c r="B8" s="5" t="inlineStr">
        <is>
          <t>النقص في المخزون يُكتشف متأخرًا.</t>
        </is>
      </c>
      <c r="C8" s="24" t="inlineStr">
        <is>
          <t>يحدّث الكميات بعد كل بيع، وينبهك عندما تنخفض كمية منتج عن الحد المطلوب.</t>
        </is>
      </c>
    </row>
    <row r="9" ht="48" customHeight="1">
      <c r="B9" s="5" t="inlineStr">
        <is>
          <t>كل من يفتح الشيت يرى كل الأرقام.</t>
        </is>
      </c>
      <c r="C9" s="24" t="inlineStr">
        <is>
          <t>صلاحيات لكل مستخدم: موظف المبيعات يصدر الفواتير، وموظف المخزن يدير المخزون دون الوصول إلى البيانات المالية.</t>
        </is>
      </c>
    </row>
    <row r="11" ht="30" customHeight="1">
      <c r="B11" s="25" t="inlineStr">
        <is>
          <t>تعرّف على Accountwiro واطلب عرضًا تجريبيًا ←</t>
        </is>
      </c>
    </row>
    <row r="13">
      <c r="B13" s="26" t="inlineStr">
        <is>
          <t>أو تواصل معنا: sales@softwiro.com · softwiro.com/ar/contact</t>
        </is>
      </c>
    </row>
  </sheetData>
  <mergeCells count="3">
    <mergeCell ref="B11:C11"/>
    <mergeCell ref="B3:C3"/>
    <mergeCell ref="B13:C13"/>
  </mergeCells>
  <hyperlinks>
    <hyperlink xmlns:r="http://schemas.openxmlformats.org/officeDocument/2006/relationships" ref="B11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Softwiro</dc:creator>
  <dc:title>شيت متابعة الأقساط والتحصيل</dc:title>
  <dc:description>يتابع عملاءك الذين يشترون بالتقسيط: العقد والمقدم والقسط الشهري والمدفوع والمتبقي، ويعرض الأقساط المتأخرة بعدد أيام التأخير وحالة التحصيل، وقائمة بمن يستحق أو يتأخر اليوم.</dc:description>
  <dcterms:created xsi:type="dcterms:W3CDTF">2026-11-03T00:23:21Z</dcterms:created>
  <dcterms:modified xsi:type="dcterms:W3CDTF">2026-11-03T00:23:22Z</dcterms:modified>
  <cp:keywords>Softwiro, Excel, شيت متابعة الأقساط والتحصيل</cp:keywords>
</cp:coreProperties>
</file>