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اد" sheetId="3" state="visible" r:id="rId3"/>
    <sheet name="الأوراق" sheetId="4" state="visible" r:id="rId4"/>
    <sheet name="الملخص" sheetId="5" state="visible" r:id="rId5"/>
    <sheet name="لماذا ما زلت على إكسل؟" sheetId="6" state="visible" r:id="rId6"/>
  </sheets>
  <definedNames>
    <definedName name="_xlnm._FilterDatabase" localSheetId="2" hidden="1">'المواد'!$A$5:$O$205</definedName>
    <definedName name="_xlnm._FilterDatabase" localSheetId="3" hidden="1">'الأوراق'!$A$5:$H$505</definedName>
  </definedNames>
  <calcPr calcId="124519" fullCalcOnLoad="1"/>
</workbook>
</file>

<file path=xl/styles.xml><?xml version="1.0" encoding="utf-8"?>
<styleSheet xmlns="http://schemas.openxmlformats.org/spreadsheetml/2006/main">
  <numFmts count="2">
    <numFmt numFmtId="164" formatCode="0.0%"/>
    <numFmt numFmtId="165" formatCode="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7">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0" fontId="4" fillId="3" borderId="0"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164" fontId="4" fillId="0" borderId="1" applyAlignment="1" pivotButton="0" quotePrefix="0" xfId="0">
      <alignment horizontal="right" vertical="center" wrapText="1" readingOrder="2"/>
    </xf>
    <xf numFmtId="0" fontId="9"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2" fontId="4"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2" borderId="1" applyAlignment="1" pivotButton="0" quotePrefix="0" xfId="0">
      <alignment horizontal="right" vertical="center" wrapText="1" readingOrder="2"/>
    </xf>
    <xf numFmtId="0" fontId="4" fillId="5"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FEF3C7"/>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igcse-subject-tracker?utm_source=excel&amp;utm_medium=template&amp;utm_campaign=igcse-subject-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igcse-subject-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igcse-subject-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igcse-subject-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igcse-subject-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igcse-subject-tracker" TargetMode="External" Id="rId1" /><Relationship Type="http://schemas.openxmlformats.org/officeDocument/2006/relationships/hyperlink" Target="https://softwiro.com/ar/contact?utm_source=excel&amp;utm_medium=template&amp;utm_campaign=igcse-subject-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متابعة مواد IGCSE</t>
        </is>
      </c>
    </row>
    <row r="3" ht="36" customHeight="1">
      <c r="B3" s="2" t="inlineStr">
        <is>
          <t>تسجّل مواد IGCSE وأوراق كل مادة (Components/Papers) وأوزانها ودرجات الـ mock والدرجة المستهدفة، فيعرض الشيت الدرجة المتوقعة وما ينقصك للوصول للهدف. حدود الدرجات في الإعدادات أمثلة قابلة للتعديل، فراجع حدود المجلس الرسمية للدورة (session).</t>
        </is>
      </c>
    </row>
    <row r="5">
      <c r="B5" s="3" t="inlineStr">
        <is>
          <t>طريقة الاستخدام</t>
        </is>
      </c>
    </row>
    <row r="6" ht="30" customHeight="1">
      <c r="B6" s="4" t="inlineStr">
        <is>
          <t>1. في شيت «الإعدادات» اكتب اسمك والدورة (Session)، ثم استبدل حدود الدرجات المثال بالحدود الرسمية التي نشرها المجلس لدورتك.</t>
        </is>
      </c>
    </row>
    <row r="7" ht="30" customHeight="1">
      <c r="B7" s="4" t="inlineStr">
        <is>
          <t>2. في شيت «المواد» اكتب كل مادة، واختر درجتك المستهدفة من القائمة. وإن اختلفت حدود مادة عن الجدول العام فاكتب فرق النسبة في عمود «إزاحة الحدود».</t>
        </is>
      </c>
    </row>
    <row r="8" ht="30" customHeight="1">
      <c r="B8" s="4" t="inlineStr">
        <is>
          <t>3. في شيت «الأوراق» سجّل أوراق كل مادة (Paper أو Component): اسم الورقة ووزنها من المادة والدرجة العظمى ودرجتك في الـ mock.</t>
        </is>
      </c>
    </row>
    <row r="9" ht="30" customHeight="1">
      <c r="B9" s="4" t="inlineStr">
        <is>
          <t>4. اترك درجة الـ mock فارغة للورقة التي لم تُجرَّب بعد، فتحسب كورقة متبقية.</t>
        </is>
      </c>
    </row>
    <row r="10" ht="30" customHeight="1">
      <c r="B10" s="4" t="inlineStr">
        <is>
          <t>5. راجع شيت «المواد» لترى الدرجة المتوقعة من الـ mock والفجوة عن الهدف والنقاط الناقصة والمتوسط المطلوب في الأوراق المتبقية.</t>
        </is>
      </c>
    </row>
    <row r="11" ht="30" customHeight="1">
      <c r="B11" s="4" t="inlineStr">
        <is>
          <t>6. افتح «الملخص» لعدد المواد على الهدف ودونه، وقائمة المواد التي تحتاج اهتمامك مرتبة بالأكبر فجوة.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حدود الدرجات في الإعدادات (من A* إلى G) نسب مئوية أمثلة فقط، ليست حدود أي مجلس أو دورة. الحدود الرسمية تتغير من دورة إلى أخرى ومن مادة إلى أخرى، فاكتب قيمتها من مصدرها قبل أن تعتمد على النتائج.</t>
        </is>
      </c>
    </row>
    <row r="20" ht="30" customHeight="1">
      <c r="B20" s="4" t="inlineStr">
        <is>
          <t>• الأوزان والدرجات العظمى وأسماء الأوراق في المثال خيالية. اكتب أوزان مادتك من وصف المادة (syllabus) الذي يصدره المجلس.</t>
        </is>
      </c>
    </row>
    <row r="21" ht="30" customHeight="1">
      <c r="B21" s="4" t="inlineStr">
        <is>
          <t>• الدرجة المتوقعة تُحسب من درجات الـ mock فقط، باعتبارها متوسط أوراقك المجرَّبة مرجّحًا بالأوزان، وهي تقدير تدريبي وليست توقعًا رسميًا.</t>
        </is>
      </c>
    </row>
    <row r="22" ht="30" customHeight="1">
      <c r="B22" s="4" t="inlineStr">
        <is>
          <t>• النقاط الناقصة = النسبة المطلوبة × مجموع الأوزان − النقاط التي حصلت عليها حتى الآن. والمتوسط المطلوب = النقاط الناقصة مقسومة على وزن الأوراق التي لم تُجرَّب. وإن زاد عن 100% فالهدف غير ممكن بهذا المستوى.</t>
        </is>
      </c>
    </row>
    <row r="23" ht="30" customHeight="1">
      <c r="B23" s="4" t="inlineStr">
        <is>
          <t>• إزاحة الحدود تُضاف على كل حدود المادة: اكتب 3% إن كانت حدود مادتك أعلى من الجدول بثلاث نقاط مئوية، وسالبة إن كانت أقل.</t>
        </is>
      </c>
    </row>
    <row r="24" ht="30" customHeight="1">
      <c r="B24" s="4" t="inlineStr">
        <is>
          <t>• اترك A* في أول صف من جدول الحدود، ورتّب الصفوف من الأعلى إلى الأقل. يحذّرك الإعدادات إن اختل الترتيب. يتسع الشيت لـ 200 مادة و500 ورقة.</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D20"/>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 width="4" customWidth="1" min="4" max="4"/>
  </cols>
  <sheetData>
    <row r="1" ht="26" customHeight="1">
      <c r="A1" s="10" t="inlineStr">
        <is>
          <t>شيت متابعة مواد IGCSE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اسم الطالب</t>
        </is>
      </c>
      <c r="B4" s="5" t="inlineStr">
        <is>
          <t>ياسين علي</t>
        </is>
      </c>
    </row>
    <row r="5">
      <c r="A5" s="12" t="inlineStr">
        <is>
          <t>الدورة (Session)</t>
        </is>
      </c>
      <c r="B5" s="5" t="inlineStr">
        <is>
          <t>مثال: Nov 2026</t>
        </is>
      </c>
    </row>
    <row r="7" ht="52" customHeight="1">
      <c r="A7" s="13" t="inlineStr">
        <is>
          <t>حدود الدرجات أدناه قيم مثال وليست حدود أي مجلس. راجع حدود الدرجات الرسمية للمجلس ولدورتك (session) واكتبها بدل المثال قبل أن تعتمد على أي نتيجة.</t>
        </is>
      </c>
    </row>
    <row r="8" ht="32" customHeight="1">
      <c r="A8" s="14" t="inlineStr">
        <is>
          <t>حدود الدرجات (مثال، راجع حدود الدرجات الرسمية للمجلس والـ session)</t>
        </is>
      </c>
    </row>
    <row r="9" ht="32" customHeight="1">
      <c r="A9" s="15" t="inlineStr">
        <is>
          <t>الدرجة</t>
        </is>
      </c>
      <c r="B9" s="15" t="inlineStr">
        <is>
          <t>أدنى نسبة مئوية (مثال)</t>
        </is>
      </c>
    </row>
    <row r="10">
      <c r="A10" s="5" t="inlineStr">
        <is>
          <t>A*</t>
        </is>
      </c>
      <c r="B10" s="16" t="n">
        <v>0.9</v>
      </c>
    </row>
    <row r="11">
      <c r="A11" s="5" t="inlineStr">
        <is>
          <t>A</t>
        </is>
      </c>
      <c r="B11" s="16" t="n">
        <v>0.8</v>
      </c>
    </row>
    <row r="12">
      <c r="A12" s="5" t="inlineStr">
        <is>
          <t>B</t>
        </is>
      </c>
      <c r="B12" s="16" t="n">
        <v>0.7</v>
      </c>
    </row>
    <row r="13">
      <c r="A13" s="5" t="inlineStr">
        <is>
          <t>C</t>
        </is>
      </c>
      <c r="B13" s="16" t="n">
        <v>0.6</v>
      </c>
    </row>
    <row r="14">
      <c r="A14" s="5" t="inlineStr">
        <is>
          <t>D</t>
        </is>
      </c>
      <c r="B14" s="16" t="n">
        <v>0.5</v>
      </c>
    </row>
    <row r="15">
      <c r="A15" s="5" t="inlineStr">
        <is>
          <t>E</t>
        </is>
      </c>
      <c r="B15" s="16" t="n">
        <v>0.4</v>
      </c>
    </row>
    <row r="16">
      <c r="A16" s="5" t="inlineStr">
        <is>
          <t>F</t>
        </is>
      </c>
      <c r="B16" s="16" t="n">
        <v>0.3</v>
      </c>
    </row>
    <row r="17">
      <c r="A17" s="5" t="inlineStr">
        <is>
          <t>G</t>
        </is>
      </c>
      <c r="B17" s="16" t="n">
        <v>0.2</v>
      </c>
    </row>
    <row r="18">
      <c r="A18" s="5" t="inlineStr">
        <is>
          <t>U</t>
        </is>
      </c>
      <c r="B18" s="16" t="n">
        <v>0</v>
      </c>
    </row>
    <row r="20" ht="32" customHeight="1">
      <c r="A20" s="12" t="inlineStr">
        <is>
          <t>هل الحدود مرتبة من الأعلى إلى الأقل؟</t>
        </is>
      </c>
      <c r="B20" s="17">
        <f>IF(AND(B10&gt;=B11,B11&gt;=B12,B12&gt;=B13,B13&gt;=B14,B14&gt;=B15,B15&gt;=B16,B16&gt;=B17,B17&gt;=B18),"مرتبة","تحتاج ترتيبًا")</f>
        <v/>
      </c>
    </row>
  </sheetData>
  <mergeCells count="4">
    <mergeCell ref="A1:D1"/>
    <mergeCell ref="A8:B8"/>
    <mergeCell ref="A2:D2"/>
    <mergeCell ref="A7:B7"/>
  </mergeCells>
  <conditionalFormatting sqref="B20">
    <cfRule type="expression" priority="1" dxfId="0">
      <formula>B20&lt;&gt;"مرتبة"</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O2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2" customWidth="1" min="3" max="3"/>
    <col width="12" customWidth="1" min="4" max="4"/>
    <col width="12" customWidth="1" min="5" max="5"/>
    <col width="12" customWidth="1" min="6" max="6"/>
    <col width="14" customWidth="1" min="7" max="7"/>
    <col width="14" customWidth="1" min="8" max="8"/>
    <col width="14" customWidth="1" min="9" max="9"/>
    <col width="14" customWidth="1" min="10" max="10"/>
    <col width="14" customWidth="1" min="11" max="11"/>
    <col width="12" customWidth="1" min="12" max="12"/>
    <col width="15" customWidth="1" min="13" max="13"/>
    <col width="24" customWidth="1" min="14" max="14"/>
    <col width="11" customWidth="1" min="15" max="15"/>
  </cols>
  <sheetData>
    <row r="1" ht="26" customHeight="1">
      <c r="A1" s="10" t="inlineStr">
        <is>
          <t>شيت متابعة مواد IGCSE · قالب مجاني من Softwiro</t>
        </is>
      </c>
    </row>
    <row r="2">
      <c r="A2" s="11" t="inlineStr">
        <is>
          <t>هل تعبت من نقل الأرقام بين الشيتات؟ هذا العمل يتم تلقائيًا في برنامج مخصص من Softwiro ← اضغط هنا</t>
        </is>
      </c>
    </row>
    <row r="3">
      <c r="A3" s="8" t="inlineStr">
        <is>
          <t>اكتب المادة والدرجة المستهدفة فقط؛ باقي الأعمدة تُحسب من شيت «الأوراق».</t>
        </is>
      </c>
    </row>
    <row r="5" ht="32" customHeight="1">
      <c r="A5" s="15" t="inlineStr">
        <is>
          <t>المادة</t>
        </is>
      </c>
      <c r="B5" s="15" t="inlineStr">
        <is>
          <t>الدرجة المستهدفة</t>
        </is>
      </c>
      <c r="C5" s="15" t="inlineStr">
        <is>
          <t>إزاحة الحدود</t>
        </is>
      </c>
      <c r="D5" s="15" t="inlineStr">
        <is>
          <t>مجموع الأوزان</t>
        </is>
      </c>
      <c r="E5" s="15" t="inlineStr">
        <is>
          <t>وزن الأوراق المُجرَّبة</t>
        </is>
      </c>
      <c r="F5" s="15" t="inlineStr">
        <is>
          <t>نقاط حصلت عليها</t>
        </is>
      </c>
      <c r="G5" s="15" t="inlineStr">
        <is>
          <t>النسبة المتوقعة</t>
        </is>
      </c>
      <c r="H5" s="15" t="inlineStr">
        <is>
          <t>الدرجة المتوقعة</t>
        </is>
      </c>
      <c r="I5" s="15" t="inlineStr">
        <is>
          <t>النسبة المطلوبة للهدف</t>
        </is>
      </c>
      <c r="J5" s="15" t="inlineStr">
        <is>
          <t>الفجوة عن الهدف</t>
        </is>
      </c>
      <c r="K5" s="15" t="inlineStr">
        <is>
          <t>نقاط ناقصة للهدف</t>
        </is>
      </c>
      <c r="L5" s="15" t="inlineStr">
        <is>
          <t>وزن الأوراق المتبقية</t>
        </is>
      </c>
      <c r="M5" s="15" t="inlineStr">
        <is>
          <t>متوسط مطلوب في المتبقي</t>
        </is>
      </c>
      <c r="N5" s="15" t="inlineStr">
        <is>
          <t>الموقف</t>
        </is>
      </c>
      <c r="O5" s="15" t="inlineStr">
        <is>
          <t>ترتيب المتابعة</t>
        </is>
      </c>
    </row>
    <row r="6">
      <c r="A6" s="5" t="inlineStr">
        <is>
          <t>Mathematics</t>
        </is>
      </c>
      <c r="B6" s="5" t="inlineStr">
        <is>
          <t>A</t>
        </is>
      </c>
      <c r="C6" s="16" t="n"/>
      <c r="D6" s="18">
        <f>IF(A6&amp;""="","",SUMIFS('الأوراق'!$C$6:$C$505,'الأوراق'!$A$6:$A$505,A6&amp;"",'الأوراق'!$H$6:$H$505,"محسوب")+SUMIFS('الأوراق'!$C$6:$C$505,'الأوراق'!$A$6:$A$505,A6&amp;"",'الأوراق'!$H$6:$H$505,"لم تُجرَّب بعد"))</f>
        <v/>
      </c>
      <c r="E6" s="18">
        <f>IF(A6&amp;""="","",SUMIFS('الأوراق'!$C$6:$C$505,'الأوراق'!$A$6:$A$505,A6&amp;"",'الأوراق'!$H$6:$H$505,"محسوب"))</f>
        <v/>
      </c>
      <c r="F6" s="19">
        <f>IF(A6&amp;""="","",ROUND(SUMIFS('الأوراق'!$G$6:$G$505,'الأوراق'!$A$6:$A$505,A6&amp;"",'الأوراق'!$H$6:$H$505,"محسوب"),4))</f>
        <v/>
      </c>
      <c r="G6" s="20">
        <f>IF(A6&amp;""="","",IF(E6=0,"",ROUND(F6/E6,4)))</f>
        <v/>
      </c>
      <c r="H6" s="6">
        <f>IF(G6="","",INDEX('الإعدادات'!$A$10:$A$18,MIN(9,COUNTIF('الإعدادات'!$B$10:$B$18,"&gt;"&amp;ROUND(G6-N(C6),4))+1)))</f>
        <v/>
      </c>
      <c r="I6" s="20">
        <f>IF(OR(A6&amp;""="",B6&amp;""=""),"",IFERROR(VLOOKUP(B6,'الإعدادات'!$A$10:$B$18,2,FALSE)+N(C6),""))</f>
        <v/>
      </c>
      <c r="J6" s="20">
        <f>IF(OR(G6="",I6=""),"",ROUND(I6-G6,4))</f>
        <v/>
      </c>
      <c r="K6" s="19">
        <f>IF(I6="","",IF(D6=0,"",MAX(0,ROUND(I6*D6-F6,2))))</f>
        <v/>
      </c>
      <c r="L6" s="18">
        <f>IF(A6&amp;""="","",IF(D6=0,"",ROUND(D6-E6,2)))</f>
        <v/>
      </c>
      <c r="M6" s="20">
        <f>IF(K6="","",IF(L6="","",IF(K6=0,0,IF(L6&lt;=0,"",ROUND(K6/L6,4)))))</f>
        <v/>
      </c>
      <c r="N6" s="6">
        <f>IF(A6&amp;""="","",IF(D6=0,"لا أوراق مسجلة",IF(ROUND(D6,2)&lt;&gt;100,"مجموع الأوزان ليس 100",IF(B6&amp;""="","بلا درجة مستهدفة",IF(I6="","درجة مستهدفة غير موجودة",IF(E6=0,"لا mock بعد",IF(J6&gt;0,"دون الهدف","على الهدف")))))))</f>
        <v/>
      </c>
      <c r="O6" s="21">
        <f>IF(N6="دون الهدف",COUNTIFS($N$6:$N$205,"دون الهدف",$J$6:$J$205,"&gt;"&amp;J6)+COUNTIFS($N$6:N6,"دون الهدف",$J$6:J6,J6),"")</f>
        <v/>
      </c>
    </row>
    <row r="7">
      <c r="A7" s="5" t="inlineStr">
        <is>
          <t>English Language</t>
        </is>
      </c>
      <c r="B7" s="5" t="inlineStr">
        <is>
          <t>B</t>
        </is>
      </c>
      <c r="C7" s="16" t="n"/>
      <c r="D7" s="18">
        <f>IF(A7&amp;""="","",SUMIFS('الأوراق'!$C$6:$C$505,'الأوراق'!$A$6:$A$505,A7&amp;"",'الأوراق'!$H$6:$H$505,"محسوب")+SUMIFS('الأوراق'!$C$6:$C$505,'الأوراق'!$A$6:$A$505,A7&amp;"",'الأوراق'!$H$6:$H$505,"لم تُجرَّب بعد"))</f>
        <v/>
      </c>
      <c r="E7" s="18">
        <f>IF(A7&amp;""="","",SUMIFS('الأوراق'!$C$6:$C$505,'الأوراق'!$A$6:$A$505,A7&amp;"",'الأوراق'!$H$6:$H$505,"محسوب"))</f>
        <v/>
      </c>
      <c r="F7" s="19">
        <f>IF(A7&amp;""="","",ROUND(SUMIFS('الأوراق'!$G$6:$G$505,'الأوراق'!$A$6:$A$505,A7&amp;"",'الأوراق'!$H$6:$H$505,"محسوب"),4))</f>
        <v/>
      </c>
      <c r="G7" s="20">
        <f>IF(A7&amp;""="","",IF(E7=0,"",ROUND(F7/E7,4)))</f>
        <v/>
      </c>
      <c r="H7" s="6">
        <f>IF(G7="","",INDEX('الإعدادات'!$A$10:$A$18,MIN(9,COUNTIF('الإعدادات'!$B$10:$B$18,"&gt;"&amp;ROUND(G7-N(C7),4))+1)))</f>
        <v/>
      </c>
      <c r="I7" s="20">
        <f>IF(OR(A7&amp;""="",B7&amp;""=""),"",IFERROR(VLOOKUP(B7,'الإعدادات'!$A$10:$B$18,2,FALSE)+N(C7),""))</f>
        <v/>
      </c>
      <c r="J7" s="20">
        <f>IF(OR(G7="",I7=""),"",ROUND(I7-G7,4))</f>
        <v/>
      </c>
      <c r="K7" s="19">
        <f>IF(I7="","",IF(D7=0,"",MAX(0,ROUND(I7*D7-F7,2))))</f>
        <v/>
      </c>
      <c r="L7" s="18">
        <f>IF(A7&amp;""="","",IF(D7=0,"",ROUND(D7-E7,2)))</f>
        <v/>
      </c>
      <c r="M7" s="20">
        <f>IF(K7="","",IF(L7="","",IF(K7=0,0,IF(L7&lt;=0,"",ROUND(K7/L7,4)))))</f>
        <v/>
      </c>
      <c r="N7" s="6">
        <f>IF(A7&amp;""="","",IF(D7=0,"لا أوراق مسجلة",IF(ROUND(D7,2)&lt;&gt;100,"مجموع الأوزان ليس 100",IF(B7&amp;""="","بلا درجة مستهدفة",IF(I7="","درجة مستهدفة غير موجودة",IF(E7=0,"لا mock بعد",IF(J7&gt;0,"دون الهدف","على الهدف")))))))</f>
        <v/>
      </c>
      <c r="O7" s="21">
        <f>IF(N7="دون الهدف",COUNTIFS($N$6:$N$205,"دون الهدف",$J$6:$J$205,"&gt;"&amp;J7)+COUNTIFS($N$6:N7,"دون الهدف",$J$6:J7,J7),"")</f>
        <v/>
      </c>
    </row>
    <row r="8">
      <c r="A8" s="5" t="inlineStr">
        <is>
          <t>Physics</t>
        </is>
      </c>
      <c r="B8" s="5" t="inlineStr">
        <is>
          <t>A*</t>
        </is>
      </c>
      <c r="C8" s="16" t="n">
        <v>0.03</v>
      </c>
      <c r="D8" s="18">
        <f>IF(A8&amp;""="","",SUMIFS('الأوراق'!$C$6:$C$505,'الأوراق'!$A$6:$A$505,A8&amp;"",'الأوراق'!$H$6:$H$505,"محسوب")+SUMIFS('الأوراق'!$C$6:$C$505,'الأوراق'!$A$6:$A$505,A8&amp;"",'الأوراق'!$H$6:$H$505,"لم تُجرَّب بعد"))</f>
        <v/>
      </c>
      <c r="E8" s="18">
        <f>IF(A8&amp;""="","",SUMIFS('الأوراق'!$C$6:$C$505,'الأوراق'!$A$6:$A$505,A8&amp;"",'الأوراق'!$H$6:$H$505,"محسوب"))</f>
        <v/>
      </c>
      <c r="F8" s="19">
        <f>IF(A8&amp;""="","",ROUND(SUMIFS('الأوراق'!$G$6:$G$505,'الأوراق'!$A$6:$A$505,A8&amp;"",'الأوراق'!$H$6:$H$505,"محسوب"),4))</f>
        <v/>
      </c>
      <c r="G8" s="20">
        <f>IF(A8&amp;""="","",IF(E8=0,"",ROUND(F8/E8,4)))</f>
        <v/>
      </c>
      <c r="H8" s="6">
        <f>IF(G8="","",INDEX('الإعدادات'!$A$10:$A$18,MIN(9,COUNTIF('الإعدادات'!$B$10:$B$18,"&gt;"&amp;ROUND(G8-N(C8),4))+1)))</f>
        <v/>
      </c>
      <c r="I8" s="20">
        <f>IF(OR(A8&amp;""="",B8&amp;""=""),"",IFERROR(VLOOKUP(B8,'الإعدادات'!$A$10:$B$18,2,FALSE)+N(C8),""))</f>
        <v/>
      </c>
      <c r="J8" s="20">
        <f>IF(OR(G8="",I8=""),"",ROUND(I8-G8,4))</f>
        <v/>
      </c>
      <c r="K8" s="19">
        <f>IF(I8="","",IF(D8=0,"",MAX(0,ROUND(I8*D8-F8,2))))</f>
        <v/>
      </c>
      <c r="L8" s="18">
        <f>IF(A8&amp;""="","",IF(D8=0,"",ROUND(D8-E8,2)))</f>
        <v/>
      </c>
      <c r="M8" s="20">
        <f>IF(K8="","",IF(L8="","",IF(K8=0,0,IF(L8&lt;=0,"",ROUND(K8/L8,4)))))</f>
        <v/>
      </c>
      <c r="N8" s="6">
        <f>IF(A8&amp;""="","",IF(D8=0,"لا أوراق مسجلة",IF(ROUND(D8,2)&lt;&gt;100,"مجموع الأوزان ليس 100",IF(B8&amp;""="","بلا درجة مستهدفة",IF(I8="","درجة مستهدفة غير موجودة",IF(E8=0,"لا mock بعد",IF(J8&gt;0,"دون الهدف","على الهدف")))))))</f>
        <v/>
      </c>
      <c r="O8" s="21">
        <f>IF(N8="دون الهدف",COUNTIFS($N$6:$N$205,"دون الهدف",$J$6:$J$205,"&gt;"&amp;J8)+COUNTIFS($N$6:N8,"دون الهدف",$J$6:J8,J8),"")</f>
        <v/>
      </c>
    </row>
    <row r="9">
      <c r="A9" s="5" t="inlineStr">
        <is>
          <t>Chemistry</t>
        </is>
      </c>
      <c r="B9" s="5" t="inlineStr">
        <is>
          <t>B</t>
        </is>
      </c>
      <c r="C9" s="16" t="n"/>
      <c r="D9" s="18">
        <f>IF(A9&amp;""="","",SUMIFS('الأوراق'!$C$6:$C$505,'الأوراق'!$A$6:$A$505,A9&amp;"",'الأوراق'!$H$6:$H$505,"محسوب")+SUMIFS('الأوراق'!$C$6:$C$505,'الأوراق'!$A$6:$A$505,A9&amp;"",'الأوراق'!$H$6:$H$505,"لم تُجرَّب بعد"))</f>
        <v/>
      </c>
      <c r="E9" s="18">
        <f>IF(A9&amp;""="","",SUMIFS('الأوراق'!$C$6:$C$505,'الأوراق'!$A$6:$A$505,A9&amp;"",'الأوراق'!$H$6:$H$505,"محسوب"))</f>
        <v/>
      </c>
      <c r="F9" s="19">
        <f>IF(A9&amp;""="","",ROUND(SUMIFS('الأوراق'!$G$6:$G$505,'الأوراق'!$A$6:$A$505,A9&amp;"",'الأوراق'!$H$6:$H$505,"محسوب"),4))</f>
        <v/>
      </c>
      <c r="G9" s="20">
        <f>IF(A9&amp;""="","",IF(E9=0,"",ROUND(F9/E9,4)))</f>
        <v/>
      </c>
      <c r="H9" s="6">
        <f>IF(G9="","",INDEX('الإعدادات'!$A$10:$A$18,MIN(9,COUNTIF('الإعدادات'!$B$10:$B$18,"&gt;"&amp;ROUND(G9-N(C9),4))+1)))</f>
        <v/>
      </c>
      <c r="I9" s="20">
        <f>IF(OR(A9&amp;""="",B9&amp;""=""),"",IFERROR(VLOOKUP(B9,'الإعدادات'!$A$10:$B$18,2,FALSE)+N(C9),""))</f>
        <v/>
      </c>
      <c r="J9" s="20">
        <f>IF(OR(G9="",I9=""),"",ROUND(I9-G9,4))</f>
        <v/>
      </c>
      <c r="K9" s="19">
        <f>IF(I9="","",IF(D9=0,"",MAX(0,ROUND(I9*D9-F9,2))))</f>
        <v/>
      </c>
      <c r="L9" s="18">
        <f>IF(A9&amp;""="","",IF(D9=0,"",ROUND(D9-E9,2)))</f>
        <v/>
      </c>
      <c r="M9" s="20">
        <f>IF(K9="","",IF(L9="","",IF(K9=0,0,IF(L9&lt;=0,"",ROUND(K9/L9,4)))))</f>
        <v/>
      </c>
      <c r="N9" s="6">
        <f>IF(A9&amp;""="","",IF(D9=0,"لا أوراق مسجلة",IF(ROUND(D9,2)&lt;&gt;100,"مجموع الأوزان ليس 100",IF(B9&amp;""="","بلا درجة مستهدفة",IF(I9="","درجة مستهدفة غير موجودة",IF(E9=0,"لا mock بعد",IF(J9&gt;0,"دون الهدف","على الهدف")))))))</f>
        <v/>
      </c>
      <c r="O9" s="21">
        <f>IF(N9="دون الهدف",COUNTIFS($N$6:$N$205,"دون الهدف",$J$6:$J$205,"&gt;"&amp;J9)+COUNTIFS($N$6:N9,"دون الهدف",$J$6:J9,J9),"")</f>
        <v/>
      </c>
    </row>
    <row r="10">
      <c r="A10" s="5" t="inlineStr">
        <is>
          <t>Biology</t>
        </is>
      </c>
      <c r="B10" s="5" t="inlineStr">
        <is>
          <t>A</t>
        </is>
      </c>
      <c r="C10" s="16" t="n"/>
      <c r="D10" s="18">
        <f>IF(A10&amp;""="","",SUMIFS('الأوراق'!$C$6:$C$505,'الأوراق'!$A$6:$A$505,A10&amp;"",'الأوراق'!$H$6:$H$505,"محسوب")+SUMIFS('الأوراق'!$C$6:$C$505,'الأوراق'!$A$6:$A$505,A10&amp;"",'الأوراق'!$H$6:$H$505,"لم تُجرَّب بعد"))</f>
        <v/>
      </c>
      <c r="E10" s="18">
        <f>IF(A10&amp;""="","",SUMIFS('الأوراق'!$C$6:$C$505,'الأوراق'!$A$6:$A$505,A10&amp;"",'الأوراق'!$H$6:$H$505,"محسوب"))</f>
        <v/>
      </c>
      <c r="F10" s="19">
        <f>IF(A10&amp;""="","",ROUND(SUMIFS('الأوراق'!$G$6:$G$505,'الأوراق'!$A$6:$A$505,A10&amp;"",'الأوراق'!$H$6:$H$505,"محسوب"),4))</f>
        <v/>
      </c>
      <c r="G10" s="20">
        <f>IF(A10&amp;""="","",IF(E10=0,"",ROUND(F10/E10,4)))</f>
        <v/>
      </c>
      <c r="H10" s="6">
        <f>IF(G10="","",INDEX('الإعدادات'!$A$10:$A$18,MIN(9,COUNTIF('الإعدادات'!$B$10:$B$18,"&gt;"&amp;ROUND(G10-N(C10),4))+1)))</f>
        <v/>
      </c>
      <c r="I10" s="20">
        <f>IF(OR(A10&amp;""="",B10&amp;""=""),"",IFERROR(VLOOKUP(B10,'الإعدادات'!$A$10:$B$18,2,FALSE)+N(C10),""))</f>
        <v/>
      </c>
      <c r="J10" s="20">
        <f>IF(OR(G10="",I10=""),"",ROUND(I10-G10,4))</f>
        <v/>
      </c>
      <c r="K10" s="19">
        <f>IF(I10="","",IF(D10=0,"",MAX(0,ROUND(I10*D10-F10,2))))</f>
        <v/>
      </c>
      <c r="L10" s="18">
        <f>IF(A10&amp;""="","",IF(D10=0,"",ROUND(D10-E10,2)))</f>
        <v/>
      </c>
      <c r="M10" s="20">
        <f>IF(K10="","",IF(L10="","",IF(K10=0,0,IF(L10&lt;=0,"",ROUND(K10/L10,4)))))</f>
        <v/>
      </c>
      <c r="N10" s="6">
        <f>IF(A10&amp;""="","",IF(D10=0,"لا أوراق مسجلة",IF(ROUND(D10,2)&lt;&gt;100,"مجموع الأوزان ليس 100",IF(B10&amp;""="","بلا درجة مستهدفة",IF(I10="","درجة مستهدفة غير موجودة",IF(E10=0,"لا mock بعد",IF(J10&gt;0,"دون الهدف","على الهدف")))))))</f>
        <v/>
      </c>
      <c r="O10" s="21">
        <f>IF(N10="دون الهدف",COUNTIFS($N$6:$N$205,"دون الهدف",$J$6:$J$205,"&gt;"&amp;J10)+COUNTIFS($N$6:N10,"دون الهدف",$J$6:J10,J10),"")</f>
        <v/>
      </c>
    </row>
    <row r="11">
      <c r="A11" s="5" t="inlineStr">
        <is>
          <t>Computer Science</t>
        </is>
      </c>
      <c r="B11" s="5" t="inlineStr">
        <is>
          <t>B</t>
        </is>
      </c>
      <c r="C11" s="16" t="n"/>
      <c r="D11" s="18">
        <f>IF(A11&amp;""="","",SUMIFS('الأوراق'!$C$6:$C$505,'الأوراق'!$A$6:$A$505,A11&amp;"",'الأوراق'!$H$6:$H$505,"محسوب")+SUMIFS('الأوراق'!$C$6:$C$505,'الأوراق'!$A$6:$A$505,A11&amp;"",'الأوراق'!$H$6:$H$505,"لم تُجرَّب بعد"))</f>
        <v/>
      </c>
      <c r="E11" s="18">
        <f>IF(A11&amp;""="","",SUMIFS('الأوراق'!$C$6:$C$505,'الأوراق'!$A$6:$A$505,A11&amp;"",'الأوراق'!$H$6:$H$505,"محسوب"))</f>
        <v/>
      </c>
      <c r="F11" s="19">
        <f>IF(A11&amp;""="","",ROUND(SUMIFS('الأوراق'!$G$6:$G$505,'الأوراق'!$A$6:$A$505,A11&amp;"",'الأوراق'!$H$6:$H$505,"محسوب"),4))</f>
        <v/>
      </c>
      <c r="G11" s="20">
        <f>IF(A11&amp;""="","",IF(E11=0,"",ROUND(F11/E11,4)))</f>
        <v/>
      </c>
      <c r="H11" s="6">
        <f>IF(G11="","",INDEX('الإعدادات'!$A$10:$A$18,MIN(9,COUNTIF('الإعدادات'!$B$10:$B$18,"&gt;"&amp;ROUND(G11-N(C11),4))+1)))</f>
        <v/>
      </c>
      <c r="I11" s="20">
        <f>IF(OR(A11&amp;""="",B11&amp;""=""),"",IFERROR(VLOOKUP(B11,'الإعدادات'!$A$10:$B$18,2,FALSE)+N(C11),""))</f>
        <v/>
      </c>
      <c r="J11" s="20">
        <f>IF(OR(G11="",I11=""),"",ROUND(I11-G11,4))</f>
        <v/>
      </c>
      <c r="K11" s="19">
        <f>IF(I11="","",IF(D11=0,"",MAX(0,ROUND(I11*D11-F11,2))))</f>
        <v/>
      </c>
      <c r="L11" s="18">
        <f>IF(A11&amp;""="","",IF(D11=0,"",ROUND(D11-E11,2)))</f>
        <v/>
      </c>
      <c r="M11" s="20">
        <f>IF(K11="","",IF(L11="","",IF(K11=0,0,IF(L11&lt;=0,"",ROUND(K11/L11,4)))))</f>
        <v/>
      </c>
      <c r="N11" s="6">
        <f>IF(A11&amp;""="","",IF(D11=0,"لا أوراق مسجلة",IF(ROUND(D11,2)&lt;&gt;100,"مجموع الأوزان ليس 100",IF(B11&amp;""="","بلا درجة مستهدفة",IF(I11="","درجة مستهدفة غير موجودة",IF(E11=0,"لا mock بعد",IF(J11&gt;0,"دون الهدف","على الهدف")))))))</f>
        <v/>
      </c>
      <c r="O11" s="21">
        <f>IF(N11="دون الهدف",COUNTIFS($N$6:$N$205,"دون الهدف",$J$6:$J$205,"&gt;"&amp;J11)+COUNTIFS($N$6:N11,"دون الهدف",$J$6:J11,J11),"")</f>
        <v/>
      </c>
    </row>
    <row r="12">
      <c r="A12" s="5" t="inlineStr">
        <is>
          <t>History</t>
        </is>
      </c>
      <c r="B12" s="5" t="n"/>
      <c r="C12" s="16" t="n"/>
      <c r="D12" s="18">
        <f>IF(A12&amp;""="","",SUMIFS('الأوراق'!$C$6:$C$505,'الأوراق'!$A$6:$A$505,A12&amp;"",'الأوراق'!$H$6:$H$505,"محسوب")+SUMIFS('الأوراق'!$C$6:$C$505,'الأوراق'!$A$6:$A$505,A12&amp;"",'الأوراق'!$H$6:$H$505,"لم تُجرَّب بعد"))</f>
        <v/>
      </c>
      <c r="E12" s="18">
        <f>IF(A12&amp;""="","",SUMIFS('الأوراق'!$C$6:$C$505,'الأوراق'!$A$6:$A$505,A12&amp;"",'الأوراق'!$H$6:$H$505,"محسوب"))</f>
        <v/>
      </c>
      <c r="F12" s="19">
        <f>IF(A12&amp;""="","",ROUND(SUMIFS('الأوراق'!$G$6:$G$505,'الأوراق'!$A$6:$A$505,A12&amp;"",'الأوراق'!$H$6:$H$505,"محسوب"),4))</f>
        <v/>
      </c>
      <c r="G12" s="20">
        <f>IF(A12&amp;""="","",IF(E12=0,"",ROUND(F12/E12,4)))</f>
        <v/>
      </c>
      <c r="H12" s="6">
        <f>IF(G12="","",INDEX('الإعدادات'!$A$10:$A$18,MIN(9,COUNTIF('الإعدادات'!$B$10:$B$18,"&gt;"&amp;ROUND(G12-N(C12),4))+1)))</f>
        <v/>
      </c>
      <c r="I12" s="20">
        <f>IF(OR(A12&amp;""="",B12&amp;""=""),"",IFERROR(VLOOKUP(B12,'الإعدادات'!$A$10:$B$18,2,FALSE)+N(C12),""))</f>
        <v/>
      </c>
      <c r="J12" s="20">
        <f>IF(OR(G12="",I12=""),"",ROUND(I12-G12,4))</f>
        <v/>
      </c>
      <c r="K12" s="19">
        <f>IF(I12="","",IF(D12=0,"",MAX(0,ROUND(I12*D12-F12,2))))</f>
        <v/>
      </c>
      <c r="L12" s="18">
        <f>IF(A12&amp;""="","",IF(D12=0,"",ROUND(D12-E12,2)))</f>
        <v/>
      </c>
      <c r="M12" s="20">
        <f>IF(K12="","",IF(L12="","",IF(K12=0,0,IF(L12&lt;=0,"",ROUND(K12/L12,4)))))</f>
        <v/>
      </c>
      <c r="N12" s="6">
        <f>IF(A12&amp;""="","",IF(D12=0,"لا أوراق مسجلة",IF(ROUND(D12,2)&lt;&gt;100,"مجموع الأوزان ليس 100",IF(B12&amp;""="","بلا درجة مستهدفة",IF(I12="","درجة مستهدفة غير موجودة",IF(E12=0,"لا mock بعد",IF(J12&gt;0,"دون الهدف","على الهدف")))))))</f>
        <v/>
      </c>
      <c r="O12" s="21">
        <f>IF(N12="دون الهدف",COUNTIFS($N$6:$N$205,"دون الهدف",$J$6:$J$205,"&gt;"&amp;J12)+COUNTIFS($N$6:N12,"دون الهدف",$J$6:J12,J12),"")</f>
        <v/>
      </c>
    </row>
    <row r="13">
      <c r="A13" s="5" t="inlineStr">
        <is>
          <t>Arabic</t>
        </is>
      </c>
      <c r="B13" s="5" t="inlineStr">
        <is>
          <t>C</t>
        </is>
      </c>
      <c r="C13" s="16" t="n"/>
      <c r="D13" s="18">
        <f>IF(A13&amp;""="","",SUMIFS('الأوراق'!$C$6:$C$505,'الأوراق'!$A$6:$A$505,A13&amp;"",'الأوراق'!$H$6:$H$505,"محسوب")+SUMIFS('الأوراق'!$C$6:$C$505,'الأوراق'!$A$6:$A$505,A13&amp;"",'الأوراق'!$H$6:$H$505,"لم تُجرَّب بعد"))</f>
        <v/>
      </c>
      <c r="E13" s="18">
        <f>IF(A13&amp;""="","",SUMIFS('الأوراق'!$C$6:$C$505,'الأوراق'!$A$6:$A$505,A13&amp;"",'الأوراق'!$H$6:$H$505,"محسوب"))</f>
        <v/>
      </c>
      <c r="F13" s="19">
        <f>IF(A13&amp;""="","",ROUND(SUMIFS('الأوراق'!$G$6:$G$505,'الأوراق'!$A$6:$A$505,A13&amp;"",'الأوراق'!$H$6:$H$505,"محسوب"),4))</f>
        <v/>
      </c>
      <c r="G13" s="20">
        <f>IF(A13&amp;""="","",IF(E13=0,"",ROUND(F13/E13,4)))</f>
        <v/>
      </c>
      <c r="H13" s="6">
        <f>IF(G13="","",INDEX('الإعدادات'!$A$10:$A$18,MIN(9,COUNTIF('الإعدادات'!$B$10:$B$18,"&gt;"&amp;ROUND(G13-N(C13),4))+1)))</f>
        <v/>
      </c>
      <c r="I13" s="20">
        <f>IF(OR(A13&amp;""="",B13&amp;""=""),"",IFERROR(VLOOKUP(B13,'الإعدادات'!$A$10:$B$18,2,FALSE)+N(C13),""))</f>
        <v/>
      </c>
      <c r="J13" s="20">
        <f>IF(OR(G13="",I13=""),"",ROUND(I13-G13,4))</f>
        <v/>
      </c>
      <c r="K13" s="19">
        <f>IF(I13="","",IF(D13=0,"",MAX(0,ROUND(I13*D13-F13,2))))</f>
        <v/>
      </c>
      <c r="L13" s="18">
        <f>IF(A13&amp;""="","",IF(D13=0,"",ROUND(D13-E13,2)))</f>
        <v/>
      </c>
      <c r="M13" s="20">
        <f>IF(K13="","",IF(L13="","",IF(K13=0,0,IF(L13&lt;=0,"",ROUND(K13/L13,4)))))</f>
        <v/>
      </c>
      <c r="N13" s="6">
        <f>IF(A13&amp;""="","",IF(D13=0,"لا أوراق مسجلة",IF(ROUND(D13,2)&lt;&gt;100,"مجموع الأوزان ليس 100",IF(B13&amp;""="","بلا درجة مستهدفة",IF(I13="","درجة مستهدفة غير موجودة",IF(E13=0,"لا mock بعد",IF(J13&gt;0,"دون الهدف","على الهدف")))))))</f>
        <v/>
      </c>
      <c r="O13" s="21">
        <f>IF(N13="دون الهدف",COUNTIFS($N$6:$N$205,"دون الهدف",$J$6:$J$205,"&gt;"&amp;J13)+COUNTIFS($N$6:N13,"دون الهدف",$J$6:J13,J13),"")</f>
        <v/>
      </c>
    </row>
    <row r="14">
      <c r="A14" s="5" t="n"/>
      <c r="B14" s="5" t="n"/>
      <c r="C14" s="16" t="n"/>
      <c r="D14" s="18">
        <f>IF(A14&amp;""="","",SUMIFS('الأوراق'!$C$6:$C$505,'الأوراق'!$A$6:$A$505,A14&amp;"",'الأوراق'!$H$6:$H$505,"محسوب")+SUMIFS('الأوراق'!$C$6:$C$505,'الأوراق'!$A$6:$A$505,A14&amp;"",'الأوراق'!$H$6:$H$505,"لم تُجرَّب بعد"))</f>
        <v/>
      </c>
      <c r="E14" s="18">
        <f>IF(A14&amp;""="","",SUMIFS('الأوراق'!$C$6:$C$505,'الأوراق'!$A$6:$A$505,A14&amp;"",'الأوراق'!$H$6:$H$505,"محسوب"))</f>
        <v/>
      </c>
      <c r="F14" s="19">
        <f>IF(A14&amp;""="","",ROUND(SUMIFS('الأوراق'!$G$6:$G$505,'الأوراق'!$A$6:$A$505,A14&amp;"",'الأوراق'!$H$6:$H$505,"محسوب"),4))</f>
        <v/>
      </c>
      <c r="G14" s="20">
        <f>IF(A14&amp;""="","",IF(E14=0,"",ROUND(F14/E14,4)))</f>
        <v/>
      </c>
      <c r="H14" s="6">
        <f>IF(G14="","",INDEX('الإعدادات'!$A$10:$A$18,MIN(9,COUNTIF('الإعدادات'!$B$10:$B$18,"&gt;"&amp;ROUND(G14-N(C14),4))+1)))</f>
        <v/>
      </c>
      <c r="I14" s="20">
        <f>IF(OR(A14&amp;""="",B14&amp;""=""),"",IFERROR(VLOOKUP(B14,'الإعدادات'!$A$10:$B$18,2,FALSE)+N(C14),""))</f>
        <v/>
      </c>
      <c r="J14" s="20">
        <f>IF(OR(G14="",I14=""),"",ROUND(I14-G14,4))</f>
        <v/>
      </c>
      <c r="K14" s="19">
        <f>IF(I14="","",IF(D14=0,"",MAX(0,ROUND(I14*D14-F14,2))))</f>
        <v/>
      </c>
      <c r="L14" s="18">
        <f>IF(A14&amp;""="","",IF(D14=0,"",ROUND(D14-E14,2)))</f>
        <v/>
      </c>
      <c r="M14" s="20">
        <f>IF(K14="","",IF(L14="","",IF(K14=0,0,IF(L14&lt;=0,"",ROUND(K14/L14,4)))))</f>
        <v/>
      </c>
      <c r="N14" s="6">
        <f>IF(A14&amp;""="","",IF(D14=0,"لا أوراق مسجلة",IF(ROUND(D14,2)&lt;&gt;100,"مجموع الأوزان ليس 100",IF(B14&amp;""="","بلا درجة مستهدفة",IF(I14="","درجة مستهدفة غير موجودة",IF(E14=0,"لا mock بعد",IF(J14&gt;0,"دون الهدف","على الهدف")))))))</f>
        <v/>
      </c>
      <c r="O14" s="21">
        <f>IF(N14="دون الهدف",COUNTIFS($N$6:$N$205,"دون الهدف",$J$6:$J$205,"&gt;"&amp;J14)+COUNTIFS($N$6:N14,"دون الهدف",$J$6:J14,J14),"")</f>
        <v/>
      </c>
    </row>
    <row r="15">
      <c r="A15" s="5" t="n"/>
      <c r="B15" s="5" t="n"/>
      <c r="C15" s="16" t="n"/>
      <c r="D15" s="18">
        <f>IF(A15&amp;""="","",SUMIFS('الأوراق'!$C$6:$C$505,'الأوراق'!$A$6:$A$505,A15&amp;"",'الأوراق'!$H$6:$H$505,"محسوب")+SUMIFS('الأوراق'!$C$6:$C$505,'الأوراق'!$A$6:$A$505,A15&amp;"",'الأوراق'!$H$6:$H$505,"لم تُجرَّب بعد"))</f>
        <v/>
      </c>
      <c r="E15" s="18">
        <f>IF(A15&amp;""="","",SUMIFS('الأوراق'!$C$6:$C$505,'الأوراق'!$A$6:$A$505,A15&amp;"",'الأوراق'!$H$6:$H$505,"محسوب"))</f>
        <v/>
      </c>
      <c r="F15" s="19">
        <f>IF(A15&amp;""="","",ROUND(SUMIFS('الأوراق'!$G$6:$G$505,'الأوراق'!$A$6:$A$505,A15&amp;"",'الأوراق'!$H$6:$H$505,"محسوب"),4))</f>
        <v/>
      </c>
      <c r="G15" s="20">
        <f>IF(A15&amp;""="","",IF(E15=0,"",ROUND(F15/E15,4)))</f>
        <v/>
      </c>
      <c r="H15" s="6">
        <f>IF(G15="","",INDEX('الإعدادات'!$A$10:$A$18,MIN(9,COUNTIF('الإعدادات'!$B$10:$B$18,"&gt;"&amp;ROUND(G15-N(C15),4))+1)))</f>
        <v/>
      </c>
      <c r="I15" s="20">
        <f>IF(OR(A15&amp;""="",B15&amp;""=""),"",IFERROR(VLOOKUP(B15,'الإعدادات'!$A$10:$B$18,2,FALSE)+N(C15),""))</f>
        <v/>
      </c>
      <c r="J15" s="20">
        <f>IF(OR(G15="",I15=""),"",ROUND(I15-G15,4))</f>
        <v/>
      </c>
      <c r="K15" s="19">
        <f>IF(I15="","",IF(D15=0,"",MAX(0,ROUND(I15*D15-F15,2))))</f>
        <v/>
      </c>
      <c r="L15" s="18">
        <f>IF(A15&amp;""="","",IF(D15=0,"",ROUND(D15-E15,2)))</f>
        <v/>
      </c>
      <c r="M15" s="20">
        <f>IF(K15="","",IF(L15="","",IF(K15=0,0,IF(L15&lt;=0,"",ROUND(K15/L15,4)))))</f>
        <v/>
      </c>
      <c r="N15" s="6">
        <f>IF(A15&amp;""="","",IF(D15=0,"لا أوراق مسجلة",IF(ROUND(D15,2)&lt;&gt;100,"مجموع الأوزان ليس 100",IF(B15&amp;""="","بلا درجة مستهدفة",IF(I15="","درجة مستهدفة غير موجودة",IF(E15=0,"لا mock بعد",IF(J15&gt;0,"دون الهدف","على الهدف")))))))</f>
        <v/>
      </c>
      <c r="O15" s="21">
        <f>IF(N15="دون الهدف",COUNTIFS($N$6:$N$205,"دون الهدف",$J$6:$J$205,"&gt;"&amp;J15)+COUNTIFS($N$6:N15,"دون الهدف",$J$6:J15,J15),"")</f>
        <v/>
      </c>
    </row>
    <row r="16">
      <c r="A16" s="5" t="n"/>
      <c r="B16" s="5" t="n"/>
      <c r="C16" s="16" t="n"/>
      <c r="D16" s="18">
        <f>IF(A16&amp;""="","",SUMIFS('الأوراق'!$C$6:$C$505,'الأوراق'!$A$6:$A$505,A16&amp;"",'الأوراق'!$H$6:$H$505,"محسوب")+SUMIFS('الأوراق'!$C$6:$C$505,'الأوراق'!$A$6:$A$505,A16&amp;"",'الأوراق'!$H$6:$H$505,"لم تُجرَّب بعد"))</f>
        <v/>
      </c>
      <c r="E16" s="18">
        <f>IF(A16&amp;""="","",SUMIFS('الأوراق'!$C$6:$C$505,'الأوراق'!$A$6:$A$505,A16&amp;"",'الأوراق'!$H$6:$H$505,"محسوب"))</f>
        <v/>
      </c>
      <c r="F16" s="19">
        <f>IF(A16&amp;""="","",ROUND(SUMIFS('الأوراق'!$G$6:$G$505,'الأوراق'!$A$6:$A$505,A16&amp;"",'الأوراق'!$H$6:$H$505,"محسوب"),4))</f>
        <v/>
      </c>
      <c r="G16" s="20">
        <f>IF(A16&amp;""="","",IF(E16=0,"",ROUND(F16/E16,4)))</f>
        <v/>
      </c>
      <c r="H16" s="6">
        <f>IF(G16="","",INDEX('الإعدادات'!$A$10:$A$18,MIN(9,COUNTIF('الإعدادات'!$B$10:$B$18,"&gt;"&amp;ROUND(G16-N(C16),4))+1)))</f>
        <v/>
      </c>
      <c r="I16" s="20">
        <f>IF(OR(A16&amp;""="",B16&amp;""=""),"",IFERROR(VLOOKUP(B16,'الإعدادات'!$A$10:$B$18,2,FALSE)+N(C16),""))</f>
        <v/>
      </c>
      <c r="J16" s="20">
        <f>IF(OR(G16="",I16=""),"",ROUND(I16-G16,4))</f>
        <v/>
      </c>
      <c r="K16" s="19">
        <f>IF(I16="","",IF(D16=0,"",MAX(0,ROUND(I16*D16-F16,2))))</f>
        <v/>
      </c>
      <c r="L16" s="18">
        <f>IF(A16&amp;""="","",IF(D16=0,"",ROUND(D16-E16,2)))</f>
        <v/>
      </c>
      <c r="M16" s="20">
        <f>IF(K16="","",IF(L16="","",IF(K16=0,0,IF(L16&lt;=0,"",ROUND(K16/L16,4)))))</f>
        <v/>
      </c>
      <c r="N16" s="6">
        <f>IF(A16&amp;""="","",IF(D16=0,"لا أوراق مسجلة",IF(ROUND(D16,2)&lt;&gt;100,"مجموع الأوزان ليس 100",IF(B16&amp;""="","بلا درجة مستهدفة",IF(I16="","درجة مستهدفة غير موجودة",IF(E16=0,"لا mock بعد",IF(J16&gt;0,"دون الهدف","على الهدف")))))))</f>
        <v/>
      </c>
      <c r="O16" s="21">
        <f>IF(N16="دون الهدف",COUNTIFS($N$6:$N$205,"دون الهدف",$J$6:$J$205,"&gt;"&amp;J16)+COUNTIFS($N$6:N16,"دون الهدف",$J$6:J16,J16),"")</f>
        <v/>
      </c>
    </row>
    <row r="17">
      <c r="A17" s="5" t="n"/>
      <c r="B17" s="5" t="n"/>
      <c r="C17" s="16" t="n"/>
      <c r="D17" s="18">
        <f>IF(A17&amp;""="","",SUMIFS('الأوراق'!$C$6:$C$505,'الأوراق'!$A$6:$A$505,A17&amp;"",'الأوراق'!$H$6:$H$505,"محسوب")+SUMIFS('الأوراق'!$C$6:$C$505,'الأوراق'!$A$6:$A$505,A17&amp;"",'الأوراق'!$H$6:$H$505,"لم تُجرَّب بعد"))</f>
        <v/>
      </c>
      <c r="E17" s="18">
        <f>IF(A17&amp;""="","",SUMIFS('الأوراق'!$C$6:$C$505,'الأوراق'!$A$6:$A$505,A17&amp;"",'الأوراق'!$H$6:$H$505,"محسوب"))</f>
        <v/>
      </c>
      <c r="F17" s="19">
        <f>IF(A17&amp;""="","",ROUND(SUMIFS('الأوراق'!$G$6:$G$505,'الأوراق'!$A$6:$A$505,A17&amp;"",'الأوراق'!$H$6:$H$505,"محسوب"),4))</f>
        <v/>
      </c>
      <c r="G17" s="20">
        <f>IF(A17&amp;""="","",IF(E17=0,"",ROUND(F17/E17,4)))</f>
        <v/>
      </c>
      <c r="H17" s="6">
        <f>IF(G17="","",INDEX('الإعدادات'!$A$10:$A$18,MIN(9,COUNTIF('الإعدادات'!$B$10:$B$18,"&gt;"&amp;ROUND(G17-N(C17),4))+1)))</f>
        <v/>
      </c>
      <c r="I17" s="20">
        <f>IF(OR(A17&amp;""="",B17&amp;""=""),"",IFERROR(VLOOKUP(B17,'الإعدادات'!$A$10:$B$18,2,FALSE)+N(C17),""))</f>
        <v/>
      </c>
      <c r="J17" s="20">
        <f>IF(OR(G17="",I17=""),"",ROUND(I17-G17,4))</f>
        <v/>
      </c>
      <c r="K17" s="19">
        <f>IF(I17="","",IF(D17=0,"",MAX(0,ROUND(I17*D17-F17,2))))</f>
        <v/>
      </c>
      <c r="L17" s="18">
        <f>IF(A17&amp;""="","",IF(D17=0,"",ROUND(D17-E17,2)))</f>
        <v/>
      </c>
      <c r="M17" s="20">
        <f>IF(K17="","",IF(L17="","",IF(K17=0,0,IF(L17&lt;=0,"",ROUND(K17/L17,4)))))</f>
        <v/>
      </c>
      <c r="N17" s="6">
        <f>IF(A17&amp;""="","",IF(D17=0,"لا أوراق مسجلة",IF(ROUND(D17,2)&lt;&gt;100,"مجموع الأوزان ليس 100",IF(B17&amp;""="","بلا درجة مستهدفة",IF(I17="","درجة مستهدفة غير موجودة",IF(E17=0,"لا mock بعد",IF(J17&gt;0,"دون الهدف","على الهدف")))))))</f>
        <v/>
      </c>
      <c r="O17" s="21">
        <f>IF(N17="دون الهدف",COUNTIFS($N$6:$N$205,"دون الهدف",$J$6:$J$205,"&gt;"&amp;J17)+COUNTIFS($N$6:N17,"دون الهدف",$J$6:J17,J17),"")</f>
        <v/>
      </c>
    </row>
    <row r="18">
      <c r="A18" s="5" t="n"/>
      <c r="B18" s="5" t="n"/>
      <c r="C18" s="16" t="n"/>
      <c r="D18" s="18">
        <f>IF(A18&amp;""="","",SUMIFS('الأوراق'!$C$6:$C$505,'الأوراق'!$A$6:$A$505,A18&amp;"",'الأوراق'!$H$6:$H$505,"محسوب")+SUMIFS('الأوراق'!$C$6:$C$505,'الأوراق'!$A$6:$A$505,A18&amp;"",'الأوراق'!$H$6:$H$505,"لم تُجرَّب بعد"))</f>
        <v/>
      </c>
      <c r="E18" s="18">
        <f>IF(A18&amp;""="","",SUMIFS('الأوراق'!$C$6:$C$505,'الأوراق'!$A$6:$A$505,A18&amp;"",'الأوراق'!$H$6:$H$505,"محسوب"))</f>
        <v/>
      </c>
      <c r="F18" s="19">
        <f>IF(A18&amp;""="","",ROUND(SUMIFS('الأوراق'!$G$6:$G$505,'الأوراق'!$A$6:$A$505,A18&amp;"",'الأوراق'!$H$6:$H$505,"محسوب"),4))</f>
        <v/>
      </c>
      <c r="G18" s="20">
        <f>IF(A18&amp;""="","",IF(E18=0,"",ROUND(F18/E18,4)))</f>
        <v/>
      </c>
      <c r="H18" s="6">
        <f>IF(G18="","",INDEX('الإعدادات'!$A$10:$A$18,MIN(9,COUNTIF('الإعدادات'!$B$10:$B$18,"&gt;"&amp;ROUND(G18-N(C18),4))+1)))</f>
        <v/>
      </c>
      <c r="I18" s="20">
        <f>IF(OR(A18&amp;""="",B18&amp;""=""),"",IFERROR(VLOOKUP(B18,'الإعدادات'!$A$10:$B$18,2,FALSE)+N(C18),""))</f>
        <v/>
      </c>
      <c r="J18" s="20">
        <f>IF(OR(G18="",I18=""),"",ROUND(I18-G18,4))</f>
        <v/>
      </c>
      <c r="K18" s="19">
        <f>IF(I18="","",IF(D18=0,"",MAX(0,ROUND(I18*D18-F18,2))))</f>
        <v/>
      </c>
      <c r="L18" s="18">
        <f>IF(A18&amp;""="","",IF(D18=0,"",ROUND(D18-E18,2)))</f>
        <v/>
      </c>
      <c r="M18" s="20">
        <f>IF(K18="","",IF(L18="","",IF(K18=0,0,IF(L18&lt;=0,"",ROUND(K18/L18,4)))))</f>
        <v/>
      </c>
      <c r="N18" s="6">
        <f>IF(A18&amp;""="","",IF(D18=0,"لا أوراق مسجلة",IF(ROUND(D18,2)&lt;&gt;100,"مجموع الأوزان ليس 100",IF(B18&amp;""="","بلا درجة مستهدفة",IF(I18="","درجة مستهدفة غير موجودة",IF(E18=0,"لا mock بعد",IF(J18&gt;0,"دون الهدف","على الهدف")))))))</f>
        <v/>
      </c>
      <c r="O18" s="21">
        <f>IF(N18="دون الهدف",COUNTIFS($N$6:$N$205,"دون الهدف",$J$6:$J$205,"&gt;"&amp;J18)+COUNTIFS($N$6:N18,"دون الهدف",$J$6:J18,J18),"")</f>
        <v/>
      </c>
    </row>
    <row r="19">
      <c r="A19" s="5" t="n"/>
      <c r="B19" s="5" t="n"/>
      <c r="C19" s="16" t="n"/>
      <c r="D19" s="18">
        <f>IF(A19&amp;""="","",SUMIFS('الأوراق'!$C$6:$C$505,'الأوراق'!$A$6:$A$505,A19&amp;"",'الأوراق'!$H$6:$H$505,"محسوب")+SUMIFS('الأوراق'!$C$6:$C$505,'الأوراق'!$A$6:$A$505,A19&amp;"",'الأوراق'!$H$6:$H$505,"لم تُجرَّب بعد"))</f>
        <v/>
      </c>
      <c r="E19" s="18">
        <f>IF(A19&amp;""="","",SUMIFS('الأوراق'!$C$6:$C$505,'الأوراق'!$A$6:$A$505,A19&amp;"",'الأوراق'!$H$6:$H$505,"محسوب"))</f>
        <v/>
      </c>
      <c r="F19" s="19">
        <f>IF(A19&amp;""="","",ROUND(SUMIFS('الأوراق'!$G$6:$G$505,'الأوراق'!$A$6:$A$505,A19&amp;"",'الأوراق'!$H$6:$H$505,"محسوب"),4))</f>
        <v/>
      </c>
      <c r="G19" s="20">
        <f>IF(A19&amp;""="","",IF(E19=0,"",ROUND(F19/E19,4)))</f>
        <v/>
      </c>
      <c r="H19" s="6">
        <f>IF(G19="","",INDEX('الإعدادات'!$A$10:$A$18,MIN(9,COUNTIF('الإعدادات'!$B$10:$B$18,"&gt;"&amp;ROUND(G19-N(C19),4))+1)))</f>
        <v/>
      </c>
      <c r="I19" s="20">
        <f>IF(OR(A19&amp;""="",B19&amp;""=""),"",IFERROR(VLOOKUP(B19,'الإعدادات'!$A$10:$B$18,2,FALSE)+N(C19),""))</f>
        <v/>
      </c>
      <c r="J19" s="20">
        <f>IF(OR(G19="",I19=""),"",ROUND(I19-G19,4))</f>
        <v/>
      </c>
      <c r="K19" s="19">
        <f>IF(I19="","",IF(D19=0,"",MAX(0,ROUND(I19*D19-F19,2))))</f>
        <v/>
      </c>
      <c r="L19" s="18">
        <f>IF(A19&amp;""="","",IF(D19=0,"",ROUND(D19-E19,2)))</f>
        <v/>
      </c>
      <c r="M19" s="20">
        <f>IF(K19="","",IF(L19="","",IF(K19=0,0,IF(L19&lt;=0,"",ROUND(K19/L19,4)))))</f>
        <v/>
      </c>
      <c r="N19" s="6">
        <f>IF(A19&amp;""="","",IF(D19=0,"لا أوراق مسجلة",IF(ROUND(D19,2)&lt;&gt;100,"مجموع الأوزان ليس 100",IF(B19&amp;""="","بلا درجة مستهدفة",IF(I19="","درجة مستهدفة غير موجودة",IF(E19=0,"لا mock بعد",IF(J19&gt;0,"دون الهدف","على الهدف")))))))</f>
        <v/>
      </c>
      <c r="O19" s="21">
        <f>IF(N19="دون الهدف",COUNTIFS($N$6:$N$205,"دون الهدف",$J$6:$J$205,"&gt;"&amp;J19)+COUNTIFS($N$6:N19,"دون الهدف",$J$6:J19,J19),"")</f>
        <v/>
      </c>
    </row>
    <row r="20">
      <c r="A20" s="5" t="n"/>
      <c r="B20" s="5" t="n"/>
      <c r="C20" s="16" t="n"/>
      <c r="D20" s="18">
        <f>IF(A20&amp;""="","",SUMIFS('الأوراق'!$C$6:$C$505,'الأوراق'!$A$6:$A$505,A20&amp;"",'الأوراق'!$H$6:$H$505,"محسوب")+SUMIFS('الأوراق'!$C$6:$C$505,'الأوراق'!$A$6:$A$505,A20&amp;"",'الأوراق'!$H$6:$H$505,"لم تُجرَّب بعد"))</f>
        <v/>
      </c>
      <c r="E20" s="18">
        <f>IF(A20&amp;""="","",SUMIFS('الأوراق'!$C$6:$C$505,'الأوراق'!$A$6:$A$505,A20&amp;"",'الأوراق'!$H$6:$H$505,"محسوب"))</f>
        <v/>
      </c>
      <c r="F20" s="19">
        <f>IF(A20&amp;""="","",ROUND(SUMIFS('الأوراق'!$G$6:$G$505,'الأوراق'!$A$6:$A$505,A20&amp;"",'الأوراق'!$H$6:$H$505,"محسوب"),4))</f>
        <v/>
      </c>
      <c r="G20" s="20">
        <f>IF(A20&amp;""="","",IF(E20=0,"",ROUND(F20/E20,4)))</f>
        <v/>
      </c>
      <c r="H20" s="6">
        <f>IF(G20="","",INDEX('الإعدادات'!$A$10:$A$18,MIN(9,COUNTIF('الإعدادات'!$B$10:$B$18,"&gt;"&amp;ROUND(G20-N(C20),4))+1)))</f>
        <v/>
      </c>
      <c r="I20" s="20">
        <f>IF(OR(A20&amp;""="",B20&amp;""=""),"",IFERROR(VLOOKUP(B20,'الإعدادات'!$A$10:$B$18,2,FALSE)+N(C20),""))</f>
        <v/>
      </c>
      <c r="J20" s="20">
        <f>IF(OR(G20="",I20=""),"",ROUND(I20-G20,4))</f>
        <v/>
      </c>
      <c r="K20" s="19">
        <f>IF(I20="","",IF(D20=0,"",MAX(0,ROUND(I20*D20-F20,2))))</f>
        <v/>
      </c>
      <c r="L20" s="18">
        <f>IF(A20&amp;""="","",IF(D20=0,"",ROUND(D20-E20,2)))</f>
        <v/>
      </c>
      <c r="M20" s="20">
        <f>IF(K20="","",IF(L20="","",IF(K20=0,0,IF(L20&lt;=0,"",ROUND(K20/L20,4)))))</f>
        <v/>
      </c>
      <c r="N20" s="6">
        <f>IF(A20&amp;""="","",IF(D20=0,"لا أوراق مسجلة",IF(ROUND(D20,2)&lt;&gt;100,"مجموع الأوزان ليس 100",IF(B20&amp;""="","بلا درجة مستهدفة",IF(I20="","درجة مستهدفة غير موجودة",IF(E20=0,"لا mock بعد",IF(J20&gt;0,"دون الهدف","على الهدف")))))))</f>
        <v/>
      </c>
      <c r="O20" s="21">
        <f>IF(N20="دون الهدف",COUNTIFS($N$6:$N$205,"دون الهدف",$J$6:$J$205,"&gt;"&amp;J20)+COUNTIFS($N$6:N20,"دون الهدف",$J$6:J20,J20),"")</f>
        <v/>
      </c>
    </row>
    <row r="21">
      <c r="A21" s="5" t="n"/>
      <c r="B21" s="5" t="n"/>
      <c r="C21" s="16" t="n"/>
      <c r="D21" s="18">
        <f>IF(A21&amp;""="","",SUMIFS('الأوراق'!$C$6:$C$505,'الأوراق'!$A$6:$A$505,A21&amp;"",'الأوراق'!$H$6:$H$505,"محسوب")+SUMIFS('الأوراق'!$C$6:$C$505,'الأوراق'!$A$6:$A$505,A21&amp;"",'الأوراق'!$H$6:$H$505,"لم تُجرَّب بعد"))</f>
        <v/>
      </c>
      <c r="E21" s="18">
        <f>IF(A21&amp;""="","",SUMIFS('الأوراق'!$C$6:$C$505,'الأوراق'!$A$6:$A$505,A21&amp;"",'الأوراق'!$H$6:$H$505,"محسوب"))</f>
        <v/>
      </c>
      <c r="F21" s="19">
        <f>IF(A21&amp;""="","",ROUND(SUMIFS('الأوراق'!$G$6:$G$505,'الأوراق'!$A$6:$A$505,A21&amp;"",'الأوراق'!$H$6:$H$505,"محسوب"),4))</f>
        <v/>
      </c>
      <c r="G21" s="20">
        <f>IF(A21&amp;""="","",IF(E21=0,"",ROUND(F21/E21,4)))</f>
        <v/>
      </c>
      <c r="H21" s="6">
        <f>IF(G21="","",INDEX('الإعدادات'!$A$10:$A$18,MIN(9,COUNTIF('الإعدادات'!$B$10:$B$18,"&gt;"&amp;ROUND(G21-N(C21),4))+1)))</f>
        <v/>
      </c>
      <c r="I21" s="20">
        <f>IF(OR(A21&amp;""="",B21&amp;""=""),"",IFERROR(VLOOKUP(B21,'الإعدادات'!$A$10:$B$18,2,FALSE)+N(C21),""))</f>
        <v/>
      </c>
      <c r="J21" s="20">
        <f>IF(OR(G21="",I21=""),"",ROUND(I21-G21,4))</f>
        <v/>
      </c>
      <c r="K21" s="19">
        <f>IF(I21="","",IF(D21=0,"",MAX(0,ROUND(I21*D21-F21,2))))</f>
        <v/>
      </c>
      <c r="L21" s="18">
        <f>IF(A21&amp;""="","",IF(D21=0,"",ROUND(D21-E21,2)))</f>
        <v/>
      </c>
      <c r="M21" s="20">
        <f>IF(K21="","",IF(L21="","",IF(K21=0,0,IF(L21&lt;=0,"",ROUND(K21/L21,4)))))</f>
        <v/>
      </c>
      <c r="N21" s="6">
        <f>IF(A21&amp;""="","",IF(D21=0,"لا أوراق مسجلة",IF(ROUND(D21,2)&lt;&gt;100,"مجموع الأوزان ليس 100",IF(B21&amp;""="","بلا درجة مستهدفة",IF(I21="","درجة مستهدفة غير موجودة",IF(E21=0,"لا mock بعد",IF(J21&gt;0,"دون الهدف","على الهدف")))))))</f>
        <v/>
      </c>
      <c r="O21" s="21">
        <f>IF(N21="دون الهدف",COUNTIFS($N$6:$N$205,"دون الهدف",$J$6:$J$205,"&gt;"&amp;J21)+COUNTIFS($N$6:N21,"دون الهدف",$J$6:J21,J21),"")</f>
        <v/>
      </c>
    </row>
    <row r="22">
      <c r="A22" s="5" t="n"/>
      <c r="B22" s="5" t="n"/>
      <c r="C22" s="16" t="n"/>
      <c r="D22" s="18">
        <f>IF(A22&amp;""="","",SUMIFS('الأوراق'!$C$6:$C$505,'الأوراق'!$A$6:$A$505,A22&amp;"",'الأوراق'!$H$6:$H$505,"محسوب")+SUMIFS('الأوراق'!$C$6:$C$505,'الأوراق'!$A$6:$A$505,A22&amp;"",'الأوراق'!$H$6:$H$505,"لم تُجرَّب بعد"))</f>
        <v/>
      </c>
      <c r="E22" s="18">
        <f>IF(A22&amp;""="","",SUMIFS('الأوراق'!$C$6:$C$505,'الأوراق'!$A$6:$A$505,A22&amp;"",'الأوراق'!$H$6:$H$505,"محسوب"))</f>
        <v/>
      </c>
      <c r="F22" s="19">
        <f>IF(A22&amp;""="","",ROUND(SUMIFS('الأوراق'!$G$6:$G$505,'الأوراق'!$A$6:$A$505,A22&amp;"",'الأوراق'!$H$6:$H$505,"محسوب"),4))</f>
        <v/>
      </c>
      <c r="G22" s="20">
        <f>IF(A22&amp;""="","",IF(E22=0,"",ROUND(F22/E22,4)))</f>
        <v/>
      </c>
      <c r="H22" s="6">
        <f>IF(G22="","",INDEX('الإعدادات'!$A$10:$A$18,MIN(9,COUNTIF('الإعدادات'!$B$10:$B$18,"&gt;"&amp;ROUND(G22-N(C22),4))+1)))</f>
        <v/>
      </c>
      <c r="I22" s="20">
        <f>IF(OR(A22&amp;""="",B22&amp;""=""),"",IFERROR(VLOOKUP(B22,'الإعدادات'!$A$10:$B$18,2,FALSE)+N(C22),""))</f>
        <v/>
      </c>
      <c r="J22" s="20">
        <f>IF(OR(G22="",I22=""),"",ROUND(I22-G22,4))</f>
        <v/>
      </c>
      <c r="K22" s="19">
        <f>IF(I22="","",IF(D22=0,"",MAX(0,ROUND(I22*D22-F22,2))))</f>
        <v/>
      </c>
      <c r="L22" s="18">
        <f>IF(A22&amp;""="","",IF(D22=0,"",ROUND(D22-E22,2)))</f>
        <v/>
      </c>
      <c r="M22" s="20">
        <f>IF(K22="","",IF(L22="","",IF(K22=0,0,IF(L22&lt;=0,"",ROUND(K22/L22,4)))))</f>
        <v/>
      </c>
      <c r="N22" s="6">
        <f>IF(A22&amp;""="","",IF(D22=0,"لا أوراق مسجلة",IF(ROUND(D22,2)&lt;&gt;100,"مجموع الأوزان ليس 100",IF(B22&amp;""="","بلا درجة مستهدفة",IF(I22="","درجة مستهدفة غير موجودة",IF(E22=0,"لا mock بعد",IF(J22&gt;0,"دون الهدف","على الهدف")))))))</f>
        <v/>
      </c>
      <c r="O22" s="21">
        <f>IF(N22="دون الهدف",COUNTIFS($N$6:$N$205,"دون الهدف",$J$6:$J$205,"&gt;"&amp;J22)+COUNTIFS($N$6:N22,"دون الهدف",$J$6:J22,J22),"")</f>
        <v/>
      </c>
    </row>
    <row r="23">
      <c r="A23" s="5" t="n"/>
      <c r="B23" s="5" t="n"/>
      <c r="C23" s="16" t="n"/>
      <c r="D23" s="18">
        <f>IF(A23&amp;""="","",SUMIFS('الأوراق'!$C$6:$C$505,'الأوراق'!$A$6:$A$505,A23&amp;"",'الأوراق'!$H$6:$H$505,"محسوب")+SUMIFS('الأوراق'!$C$6:$C$505,'الأوراق'!$A$6:$A$505,A23&amp;"",'الأوراق'!$H$6:$H$505,"لم تُجرَّب بعد"))</f>
        <v/>
      </c>
      <c r="E23" s="18">
        <f>IF(A23&amp;""="","",SUMIFS('الأوراق'!$C$6:$C$505,'الأوراق'!$A$6:$A$505,A23&amp;"",'الأوراق'!$H$6:$H$505,"محسوب"))</f>
        <v/>
      </c>
      <c r="F23" s="19">
        <f>IF(A23&amp;""="","",ROUND(SUMIFS('الأوراق'!$G$6:$G$505,'الأوراق'!$A$6:$A$505,A23&amp;"",'الأوراق'!$H$6:$H$505,"محسوب"),4))</f>
        <v/>
      </c>
      <c r="G23" s="20">
        <f>IF(A23&amp;""="","",IF(E23=0,"",ROUND(F23/E23,4)))</f>
        <v/>
      </c>
      <c r="H23" s="6">
        <f>IF(G23="","",INDEX('الإعدادات'!$A$10:$A$18,MIN(9,COUNTIF('الإعدادات'!$B$10:$B$18,"&gt;"&amp;ROUND(G23-N(C23),4))+1)))</f>
        <v/>
      </c>
      <c r="I23" s="20">
        <f>IF(OR(A23&amp;""="",B23&amp;""=""),"",IFERROR(VLOOKUP(B23,'الإعدادات'!$A$10:$B$18,2,FALSE)+N(C23),""))</f>
        <v/>
      </c>
      <c r="J23" s="20">
        <f>IF(OR(G23="",I23=""),"",ROUND(I23-G23,4))</f>
        <v/>
      </c>
      <c r="K23" s="19">
        <f>IF(I23="","",IF(D23=0,"",MAX(0,ROUND(I23*D23-F23,2))))</f>
        <v/>
      </c>
      <c r="L23" s="18">
        <f>IF(A23&amp;""="","",IF(D23=0,"",ROUND(D23-E23,2)))</f>
        <v/>
      </c>
      <c r="M23" s="20">
        <f>IF(K23="","",IF(L23="","",IF(K23=0,0,IF(L23&lt;=0,"",ROUND(K23/L23,4)))))</f>
        <v/>
      </c>
      <c r="N23" s="6">
        <f>IF(A23&amp;""="","",IF(D23=0,"لا أوراق مسجلة",IF(ROUND(D23,2)&lt;&gt;100,"مجموع الأوزان ليس 100",IF(B23&amp;""="","بلا درجة مستهدفة",IF(I23="","درجة مستهدفة غير موجودة",IF(E23=0,"لا mock بعد",IF(J23&gt;0,"دون الهدف","على الهدف")))))))</f>
        <v/>
      </c>
      <c r="O23" s="21">
        <f>IF(N23="دون الهدف",COUNTIFS($N$6:$N$205,"دون الهدف",$J$6:$J$205,"&gt;"&amp;J23)+COUNTIFS($N$6:N23,"دون الهدف",$J$6:J23,J23),"")</f>
        <v/>
      </c>
    </row>
    <row r="24">
      <c r="A24" s="5" t="n"/>
      <c r="B24" s="5" t="n"/>
      <c r="C24" s="16" t="n"/>
      <c r="D24" s="18">
        <f>IF(A24&amp;""="","",SUMIFS('الأوراق'!$C$6:$C$505,'الأوراق'!$A$6:$A$505,A24&amp;"",'الأوراق'!$H$6:$H$505,"محسوب")+SUMIFS('الأوراق'!$C$6:$C$505,'الأوراق'!$A$6:$A$505,A24&amp;"",'الأوراق'!$H$6:$H$505,"لم تُجرَّب بعد"))</f>
        <v/>
      </c>
      <c r="E24" s="18">
        <f>IF(A24&amp;""="","",SUMIFS('الأوراق'!$C$6:$C$505,'الأوراق'!$A$6:$A$505,A24&amp;"",'الأوراق'!$H$6:$H$505,"محسوب"))</f>
        <v/>
      </c>
      <c r="F24" s="19">
        <f>IF(A24&amp;""="","",ROUND(SUMIFS('الأوراق'!$G$6:$G$505,'الأوراق'!$A$6:$A$505,A24&amp;"",'الأوراق'!$H$6:$H$505,"محسوب"),4))</f>
        <v/>
      </c>
      <c r="G24" s="20">
        <f>IF(A24&amp;""="","",IF(E24=0,"",ROUND(F24/E24,4)))</f>
        <v/>
      </c>
      <c r="H24" s="6">
        <f>IF(G24="","",INDEX('الإعدادات'!$A$10:$A$18,MIN(9,COUNTIF('الإعدادات'!$B$10:$B$18,"&gt;"&amp;ROUND(G24-N(C24),4))+1)))</f>
        <v/>
      </c>
      <c r="I24" s="20">
        <f>IF(OR(A24&amp;""="",B24&amp;""=""),"",IFERROR(VLOOKUP(B24,'الإعدادات'!$A$10:$B$18,2,FALSE)+N(C24),""))</f>
        <v/>
      </c>
      <c r="J24" s="20">
        <f>IF(OR(G24="",I24=""),"",ROUND(I24-G24,4))</f>
        <v/>
      </c>
      <c r="K24" s="19">
        <f>IF(I24="","",IF(D24=0,"",MAX(0,ROUND(I24*D24-F24,2))))</f>
        <v/>
      </c>
      <c r="L24" s="18">
        <f>IF(A24&amp;""="","",IF(D24=0,"",ROUND(D24-E24,2)))</f>
        <v/>
      </c>
      <c r="M24" s="20">
        <f>IF(K24="","",IF(L24="","",IF(K24=0,0,IF(L24&lt;=0,"",ROUND(K24/L24,4)))))</f>
        <v/>
      </c>
      <c r="N24" s="6">
        <f>IF(A24&amp;""="","",IF(D24=0,"لا أوراق مسجلة",IF(ROUND(D24,2)&lt;&gt;100,"مجموع الأوزان ليس 100",IF(B24&amp;""="","بلا درجة مستهدفة",IF(I24="","درجة مستهدفة غير موجودة",IF(E24=0,"لا mock بعد",IF(J24&gt;0,"دون الهدف","على الهدف")))))))</f>
        <v/>
      </c>
      <c r="O24" s="21">
        <f>IF(N24="دون الهدف",COUNTIFS($N$6:$N$205,"دون الهدف",$J$6:$J$205,"&gt;"&amp;J24)+COUNTIFS($N$6:N24,"دون الهدف",$J$6:J24,J24),"")</f>
        <v/>
      </c>
    </row>
    <row r="25">
      <c r="A25" s="5" t="n"/>
      <c r="B25" s="5" t="n"/>
      <c r="C25" s="16" t="n"/>
      <c r="D25" s="18">
        <f>IF(A25&amp;""="","",SUMIFS('الأوراق'!$C$6:$C$505,'الأوراق'!$A$6:$A$505,A25&amp;"",'الأوراق'!$H$6:$H$505,"محسوب")+SUMIFS('الأوراق'!$C$6:$C$505,'الأوراق'!$A$6:$A$505,A25&amp;"",'الأوراق'!$H$6:$H$505,"لم تُجرَّب بعد"))</f>
        <v/>
      </c>
      <c r="E25" s="18">
        <f>IF(A25&amp;""="","",SUMIFS('الأوراق'!$C$6:$C$505,'الأوراق'!$A$6:$A$505,A25&amp;"",'الأوراق'!$H$6:$H$505,"محسوب"))</f>
        <v/>
      </c>
      <c r="F25" s="19">
        <f>IF(A25&amp;""="","",ROUND(SUMIFS('الأوراق'!$G$6:$G$505,'الأوراق'!$A$6:$A$505,A25&amp;"",'الأوراق'!$H$6:$H$505,"محسوب"),4))</f>
        <v/>
      </c>
      <c r="G25" s="20">
        <f>IF(A25&amp;""="","",IF(E25=0,"",ROUND(F25/E25,4)))</f>
        <v/>
      </c>
      <c r="H25" s="6">
        <f>IF(G25="","",INDEX('الإعدادات'!$A$10:$A$18,MIN(9,COUNTIF('الإعدادات'!$B$10:$B$18,"&gt;"&amp;ROUND(G25-N(C25),4))+1)))</f>
        <v/>
      </c>
      <c r="I25" s="20">
        <f>IF(OR(A25&amp;""="",B25&amp;""=""),"",IFERROR(VLOOKUP(B25,'الإعدادات'!$A$10:$B$18,2,FALSE)+N(C25),""))</f>
        <v/>
      </c>
      <c r="J25" s="20">
        <f>IF(OR(G25="",I25=""),"",ROUND(I25-G25,4))</f>
        <v/>
      </c>
      <c r="K25" s="19">
        <f>IF(I25="","",IF(D25=0,"",MAX(0,ROUND(I25*D25-F25,2))))</f>
        <v/>
      </c>
      <c r="L25" s="18">
        <f>IF(A25&amp;""="","",IF(D25=0,"",ROUND(D25-E25,2)))</f>
        <v/>
      </c>
      <c r="M25" s="20">
        <f>IF(K25="","",IF(L25="","",IF(K25=0,0,IF(L25&lt;=0,"",ROUND(K25/L25,4)))))</f>
        <v/>
      </c>
      <c r="N25" s="6">
        <f>IF(A25&amp;""="","",IF(D25=0,"لا أوراق مسجلة",IF(ROUND(D25,2)&lt;&gt;100,"مجموع الأوزان ليس 100",IF(B25&amp;""="","بلا درجة مستهدفة",IF(I25="","درجة مستهدفة غير موجودة",IF(E25=0,"لا mock بعد",IF(J25&gt;0,"دون الهدف","على الهدف")))))))</f>
        <v/>
      </c>
      <c r="O25" s="21">
        <f>IF(N25="دون الهدف",COUNTIFS($N$6:$N$205,"دون الهدف",$J$6:$J$205,"&gt;"&amp;J25)+COUNTIFS($N$6:N25,"دون الهدف",$J$6:J25,J25),"")</f>
        <v/>
      </c>
    </row>
    <row r="26">
      <c r="A26" s="5" t="n"/>
      <c r="B26" s="5" t="n"/>
      <c r="C26" s="16" t="n"/>
      <c r="D26" s="18">
        <f>IF(A26&amp;""="","",SUMIFS('الأوراق'!$C$6:$C$505,'الأوراق'!$A$6:$A$505,A26&amp;"",'الأوراق'!$H$6:$H$505,"محسوب")+SUMIFS('الأوراق'!$C$6:$C$505,'الأوراق'!$A$6:$A$505,A26&amp;"",'الأوراق'!$H$6:$H$505,"لم تُجرَّب بعد"))</f>
        <v/>
      </c>
      <c r="E26" s="18">
        <f>IF(A26&amp;""="","",SUMIFS('الأوراق'!$C$6:$C$505,'الأوراق'!$A$6:$A$505,A26&amp;"",'الأوراق'!$H$6:$H$505,"محسوب"))</f>
        <v/>
      </c>
      <c r="F26" s="19">
        <f>IF(A26&amp;""="","",ROUND(SUMIFS('الأوراق'!$G$6:$G$505,'الأوراق'!$A$6:$A$505,A26&amp;"",'الأوراق'!$H$6:$H$505,"محسوب"),4))</f>
        <v/>
      </c>
      <c r="G26" s="20">
        <f>IF(A26&amp;""="","",IF(E26=0,"",ROUND(F26/E26,4)))</f>
        <v/>
      </c>
      <c r="H26" s="6">
        <f>IF(G26="","",INDEX('الإعدادات'!$A$10:$A$18,MIN(9,COUNTIF('الإعدادات'!$B$10:$B$18,"&gt;"&amp;ROUND(G26-N(C26),4))+1)))</f>
        <v/>
      </c>
      <c r="I26" s="20">
        <f>IF(OR(A26&amp;""="",B26&amp;""=""),"",IFERROR(VLOOKUP(B26,'الإعدادات'!$A$10:$B$18,2,FALSE)+N(C26),""))</f>
        <v/>
      </c>
      <c r="J26" s="20">
        <f>IF(OR(G26="",I26=""),"",ROUND(I26-G26,4))</f>
        <v/>
      </c>
      <c r="K26" s="19">
        <f>IF(I26="","",IF(D26=0,"",MAX(0,ROUND(I26*D26-F26,2))))</f>
        <v/>
      </c>
      <c r="L26" s="18">
        <f>IF(A26&amp;""="","",IF(D26=0,"",ROUND(D26-E26,2)))</f>
        <v/>
      </c>
      <c r="M26" s="20">
        <f>IF(K26="","",IF(L26="","",IF(K26=0,0,IF(L26&lt;=0,"",ROUND(K26/L26,4)))))</f>
        <v/>
      </c>
      <c r="N26" s="6">
        <f>IF(A26&amp;""="","",IF(D26=0,"لا أوراق مسجلة",IF(ROUND(D26,2)&lt;&gt;100,"مجموع الأوزان ليس 100",IF(B26&amp;""="","بلا درجة مستهدفة",IF(I26="","درجة مستهدفة غير موجودة",IF(E26=0,"لا mock بعد",IF(J26&gt;0,"دون الهدف","على الهدف")))))))</f>
        <v/>
      </c>
      <c r="O26" s="21">
        <f>IF(N26="دون الهدف",COUNTIFS($N$6:$N$205,"دون الهدف",$J$6:$J$205,"&gt;"&amp;J26)+COUNTIFS($N$6:N26,"دون الهدف",$J$6:J26,J26),"")</f>
        <v/>
      </c>
    </row>
    <row r="27">
      <c r="A27" s="5" t="n"/>
      <c r="B27" s="5" t="n"/>
      <c r="C27" s="16" t="n"/>
      <c r="D27" s="18">
        <f>IF(A27&amp;""="","",SUMIFS('الأوراق'!$C$6:$C$505,'الأوراق'!$A$6:$A$505,A27&amp;"",'الأوراق'!$H$6:$H$505,"محسوب")+SUMIFS('الأوراق'!$C$6:$C$505,'الأوراق'!$A$6:$A$505,A27&amp;"",'الأوراق'!$H$6:$H$505,"لم تُجرَّب بعد"))</f>
        <v/>
      </c>
      <c r="E27" s="18">
        <f>IF(A27&amp;""="","",SUMIFS('الأوراق'!$C$6:$C$505,'الأوراق'!$A$6:$A$505,A27&amp;"",'الأوراق'!$H$6:$H$505,"محسوب"))</f>
        <v/>
      </c>
      <c r="F27" s="19">
        <f>IF(A27&amp;""="","",ROUND(SUMIFS('الأوراق'!$G$6:$G$505,'الأوراق'!$A$6:$A$505,A27&amp;"",'الأوراق'!$H$6:$H$505,"محسوب"),4))</f>
        <v/>
      </c>
      <c r="G27" s="20">
        <f>IF(A27&amp;""="","",IF(E27=0,"",ROUND(F27/E27,4)))</f>
        <v/>
      </c>
      <c r="H27" s="6">
        <f>IF(G27="","",INDEX('الإعدادات'!$A$10:$A$18,MIN(9,COUNTIF('الإعدادات'!$B$10:$B$18,"&gt;"&amp;ROUND(G27-N(C27),4))+1)))</f>
        <v/>
      </c>
      <c r="I27" s="20">
        <f>IF(OR(A27&amp;""="",B27&amp;""=""),"",IFERROR(VLOOKUP(B27,'الإعدادات'!$A$10:$B$18,2,FALSE)+N(C27),""))</f>
        <v/>
      </c>
      <c r="J27" s="20">
        <f>IF(OR(G27="",I27=""),"",ROUND(I27-G27,4))</f>
        <v/>
      </c>
      <c r="K27" s="19">
        <f>IF(I27="","",IF(D27=0,"",MAX(0,ROUND(I27*D27-F27,2))))</f>
        <v/>
      </c>
      <c r="L27" s="18">
        <f>IF(A27&amp;""="","",IF(D27=0,"",ROUND(D27-E27,2)))</f>
        <v/>
      </c>
      <c r="M27" s="20">
        <f>IF(K27="","",IF(L27="","",IF(K27=0,0,IF(L27&lt;=0,"",ROUND(K27/L27,4)))))</f>
        <v/>
      </c>
      <c r="N27" s="6">
        <f>IF(A27&amp;""="","",IF(D27=0,"لا أوراق مسجلة",IF(ROUND(D27,2)&lt;&gt;100,"مجموع الأوزان ليس 100",IF(B27&amp;""="","بلا درجة مستهدفة",IF(I27="","درجة مستهدفة غير موجودة",IF(E27=0,"لا mock بعد",IF(J27&gt;0,"دون الهدف","على الهدف")))))))</f>
        <v/>
      </c>
      <c r="O27" s="21">
        <f>IF(N27="دون الهدف",COUNTIFS($N$6:$N$205,"دون الهدف",$J$6:$J$205,"&gt;"&amp;J27)+COUNTIFS($N$6:N27,"دون الهدف",$J$6:J27,J27),"")</f>
        <v/>
      </c>
    </row>
    <row r="28">
      <c r="A28" s="5" t="n"/>
      <c r="B28" s="5" t="n"/>
      <c r="C28" s="16" t="n"/>
      <c r="D28" s="18">
        <f>IF(A28&amp;""="","",SUMIFS('الأوراق'!$C$6:$C$505,'الأوراق'!$A$6:$A$505,A28&amp;"",'الأوراق'!$H$6:$H$505,"محسوب")+SUMIFS('الأوراق'!$C$6:$C$505,'الأوراق'!$A$6:$A$505,A28&amp;"",'الأوراق'!$H$6:$H$505,"لم تُجرَّب بعد"))</f>
        <v/>
      </c>
      <c r="E28" s="18">
        <f>IF(A28&amp;""="","",SUMIFS('الأوراق'!$C$6:$C$505,'الأوراق'!$A$6:$A$505,A28&amp;"",'الأوراق'!$H$6:$H$505,"محسوب"))</f>
        <v/>
      </c>
      <c r="F28" s="19">
        <f>IF(A28&amp;""="","",ROUND(SUMIFS('الأوراق'!$G$6:$G$505,'الأوراق'!$A$6:$A$505,A28&amp;"",'الأوراق'!$H$6:$H$505,"محسوب"),4))</f>
        <v/>
      </c>
      <c r="G28" s="20">
        <f>IF(A28&amp;""="","",IF(E28=0,"",ROUND(F28/E28,4)))</f>
        <v/>
      </c>
      <c r="H28" s="6">
        <f>IF(G28="","",INDEX('الإعدادات'!$A$10:$A$18,MIN(9,COUNTIF('الإعدادات'!$B$10:$B$18,"&gt;"&amp;ROUND(G28-N(C28),4))+1)))</f>
        <v/>
      </c>
      <c r="I28" s="20">
        <f>IF(OR(A28&amp;""="",B28&amp;""=""),"",IFERROR(VLOOKUP(B28,'الإعدادات'!$A$10:$B$18,2,FALSE)+N(C28),""))</f>
        <v/>
      </c>
      <c r="J28" s="20">
        <f>IF(OR(G28="",I28=""),"",ROUND(I28-G28,4))</f>
        <v/>
      </c>
      <c r="K28" s="19">
        <f>IF(I28="","",IF(D28=0,"",MAX(0,ROUND(I28*D28-F28,2))))</f>
        <v/>
      </c>
      <c r="L28" s="18">
        <f>IF(A28&amp;""="","",IF(D28=0,"",ROUND(D28-E28,2)))</f>
        <v/>
      </c>
      <c r="M28" s="20">
        <f>IF(K28="","",IF(L28="","",IF(K28=0,0,IF(L28&lt;=0,"",ROUND(K28/L28,4)))))</f>
        <v/>
      </c>
      <c r="N28" s="6">
        <f>IF(A28&amp;""="","",IF(D28=0,"لا أوراق مسجلة",IF(ROUND(D28,2)&lt;&gt;100,"مجموع الأوزان ليس 100",IF(B28&amp;""="","بلا درجة مستهدفة",IF(I28="","درجة مستهدفة غير موجودة",IF(E28=0,"لا mock بعد",IF(J28&gt;0,"دون الهدف","على الهدف")))))))</f>
        <v/>
      </c>
      <c r="O28" s="21">
        <f>IF(N28="دون الهدف",COUNTIFS($N$6:$N$205,"دون الهدف",$J$6:$J$205,"&gt;"&amp;J28)+COUNTIFS($N$6:N28,"دون الهدف",$J$6:J28,J28),"")</f>
        <v/>
      </c>
    </row>
    <row r="29">
      <c r="A29" s="5" t="n"/>
      <c r="B29" s="5" t="n"/>
      <c r="C29" s="16" t="n"/>
      <c r="D29" s="18">
        <f>IF(A29&amp;""="","",SUMIFS('الأوراق'!$C$6:$C$505,'الأوراق'!$A$6:$A$505,A29&amp;"",'الأوراق'!$H$6:$H$505,"محسوب")+SUMIFS('الأوراق'!$C$6:$C$505,'الأوراق'!$A$6:$A$505,A29&amp;"",'الأوراق'!$H$6:$H$505,"لم تُجرَّب بعد"))</f>
        <v/>
      </c>
      <c r="E29" s="18">
        <f>IF(A29&amp;""="","",SUMIFS('الأوراق'!$C$6:$C$505,'الأوراق'!$A$6:$A$505,A29&amp;"",'الأوراق'!$H$6:$H$505,"محسوب"))</f>
        <v/>
      </c>
      <c r="F29" s="19">
        <f>IF(A29&amp;""="","",ROUND(SUMIFS('الأوراق'!$G$6:$G$505,'الأوراق'!$A$6:$A$505,A29&amp;"",'الأوراق'!$H$6:$H$505,"محسوب"),4))</f>
        <v/>
      </c>
      <c r="G29" s="20">
        <f>IF(A29&amp;""="","",IF(E29=0,"",ROUND(F29/E29,4)))</f>
        <v/>
      </c>
      <c r="H29" s="6">
        <f>IF(G29="","",INDEX('الإعدادات'!$A$10:$A$18,MIN(9,COUNTIF('الإعدادات'!$B$10:$B$18,"&gt;"&amp;ROUND(G29-N(C29),4))+1)))</f>
        <v/>
      </c>
      <c r="I29" s="20">
        <f>IF(OR(A29&amp;""="",B29&amp;""=""),"",IFERROR(VLOOKUP(B29,'الإعدادات'!$A$10:$B$18,2,FALSE)+N(C29),""))</f>
        <v/>
      </c>
      <c r="J29" s="20">
        <f>IF(OR(G29="",I29=""),"",ROUND(I29-G29,4))</f>
        <v/>
      </c>
      <c r="K29" s="19">
        <f>IF(I29="","",IF(D29=0,"",MAX(0,ROUND(I29*D29-F29,2))))</f>
        <v/>
      </c>
      <c r="L29" s="18">
        <f>IF(A29&amp;""="","",IF(D29=0,"",ROUND(D29-E29,2)))</f>
        <v/>
      </c>
      <c r="M29" s="20">
        <f>IF(K29="","",IF(L29="","",IF(K29=0,0,IF(L29&lt;=0,"",ROUND(K29/L29,4)))))</f>
        <v/>
      </c>
      <c r="N29" s="6">
        <f>IF(A29&amp;""="","",IF(D29=0,"لا أوراق مسجلة",IF(ROUND(D29,2)&lt;&gt;100,"مجموع الأوزان ليس 100",IF(B29&amp;""="","بلا درجة مستهدفة",IF(I29="","درجة مستهدفة غير موجودة",IF(E29=0,"لا mock بعد",IF(J29&gt;0,"دون الهدف","على الهدف")))))))</f>
        <v/>
      </c>
      <c r="O29" s="21">
        <f>IF(N29="دون الهدف",COUNTIFS($N$6:$N$205,"دون الهدف",$J$6:$J$205,"&gt;"&amp;J29)+COUNTIFS($N$6:N29,"دون الهدف",$J$6:J29,J29),"")</f>
        <v/>
      </c>
    </row>
    <row r="30">
      <c r="A30" s="5" t="n"/>
      <c r="B30" s="5" t="n"/>
      <c r="C30" s="16" t="n"/>
      <c r="D30" s="18">
        <f>IF(A30&amp;""="","",SUMIFS('الأوراق'!$C$6:$C$505,'الأوراق'!$A$6:$A$505,A30&amp;"",'الأوراق'!$H$6:$H$505,"محسوب")+SUMIFS('الأوراق'!$C$6:$C$505,'الأوراق'!$A$6:$A$505,A30&amp;"",'الأوراق'!$H$6:$H$505,"لم تُجرَّب بعد"))</f>
        <v/>
      </c>
      <c r="E30" s="18">
        <f>IF(A30&amp;""="","",SUMIFS('الأوراق'!$C$6:$C$505,'الأوراق'!$A$6:$A$505,A30&amp;"",'الأوراق'!$H$6:$H$505,"محسوب"))</f>
        <v/>
      </c>
      <c r="F30" s="19">
        <f>IF(A30&amp;""="","",ROUND(SUMIFS('الأوراق'!$G$6:$G$505,'الأوراق'!$A$6:$A$505,A30&amp;"",'الأوراق'!$H$6:$H$505,"محسوب"),4))</f>
        <v/>
      </c>
      <c r="G30" s="20">
        <f>IF(A30&amp;""="","",IF(E30=0,"",ROUND(F30/E30,4)))</f>
        <v/>
      </c>
      <c r="H30" s="6">
        <f>IF(G30="","",INDEX('الإعدادات'!$A$10:$A$18,MIN(9,COUNTIF('الإعدادات'!$B$10:$B$18,"&gt;"&amp;ROUND(G30-N(C30),4))+1)))</f>
        <v/>
      </c>
      <c r="I30" s="20">
        <f>IF(OR(A30&amp;""="",B30&amp;""=""),"",IFERROR(VLOOKUP(B30,'الإعدادات'!$A$10:$B$18,2,FALSE)+N(C30),""))</f>
        <v/>
      </c>
      <c r="J30" s="20">
        <f>IF(OR(G30="",I30=""),"",ROUND(I30-G30,4))</f>
        <v/>
      </c>
      <c r="K30" s="19">
        <f>IF(I30="","",IF(D30=0,"",MAX(0,ROUND(I30*D30-F30,2))))</f>
        <v/>
      </c>
      <c r="L30" s="18">
        <f>IF(A30&amp;""="","",IF(D30=0,"",ROUND(D30-E30,2)))</f>
        <v/>
      </c>
      <c r="M30" s="20">
        <f>IF(K30="","",IF(L30="","",IF(K30=0,0,IF(L30&lt;=0,"",ROUND(K30/L30,4)))))</f>
        <v/>
      </c>
      <c r="N30" s="6">
        <f>IF(A30&amp;""="","",IF(D30=0,"لا أوراق مسجلة",IF(ROUND(D30,2)&lt;&gt;100,"مجموع الأوزان ليس 100",IF(B30&amp;""="","بلا درجة مستهدفة",IF(I30="","درجة مستهدفة غير موجودة",IF(E30=0,"لا mock بعد",IF(J30&gt;0,"دون الهدف","على الهدف")))))))</f>
        <v/>
      </c>
      <c r="O30" s="21">
        <f>IF(N30="دون الهدف",COUNTIFS($N$6:$N$205,"دون الهدف",$J$6:$J$205,"&gt;"&amp;J30)+COUNTIFS($N$6:N30,"دون الهدف",$J$6:J30,J30),"")</f>
        <v/>
      </c>
    </row>
    <row r="31">
      <c r="A31" s="5" t="n"/>
      <c r="B31" s="5" t="n"/>
      <c r="C31" s="16" t="n"/>
      <c r="D31" s="18">
        <f>IF(A31&amp;""="","",SUMIFS('الأوراق'!$C$6:$C$505,'الأوراق'!$A$6:$A$505,A31&amp;"",'الأوراق'!$H$6:$H$505,"محسوب")+SUMIFS('الأوراق'!$C$6:$C$505,'الأوراق'!$A$6:$A$505,A31&amp;"",'الأوراق'!$H$6:$H$505,"لم تُجرَّب بعد"))</f>
        <v/>
      </c>
      <c r="E31" s="18">
        <f>IF(A31&amp;""="","",SUMIFS('الأوراق'!$C$6:$C$505,'الأوراق'!$A$6:$A$505,A31&amp;"",'الأوراق'!$H$6:$H$505,"محسوب"))</f>
        <v/>
      </c>
      <c r="F31" s="19">
        <f>IF(A31&amp;""="","",ROUND(SUMIFS('الأوراق'!$G$6:$G$505,'الأوراق'!$A$6:$A$505,A31&amp;"",'الأوراق'!$H$6:$H$505,"محسوب"),4))</f>
        <v/>
      </c>
      <c r="G31" s="20">
        <f>IF(A31&amp;""="","",IF(E31=0,"",ROUND(F31/E31,4)))</f>
        <v/>
      </c>
      <c r="H31" s="6">
        <f>IF(G31="","",INDEX('الإعدادات'!$A$10:$A$18,MIN(9,COUNTIF('الإعدادات'!$B$10:$B$18,"&gt;"&amp;ROUND(G31-N(C31),4))+1)))</f>
        <v/>
      </c>
      <c r="I31" s="20">
        <f>IF(OR(A31&amp;""="",B31&amp;""=""),"",IFERROR(VLOOKUP(B31,'الإعدادات'!$A$10:$B$18,2,FALSE)+N(C31),""))</f>
        <v/>
      </c>
      <c r="J31" s="20">
        <f>IF(OR(G31="",I31=""),"",ROUND(I31-G31,4))</f>
        <v/>
      </c>
      <c r="K31" s="19">
        <f>IF(I31="","",IF(D31=0,"",MAX(0,ROUND(I31*D31-F31,2))))</f>
        <v/>
      </c>
      <c r="L31" s="18">
        <f>IF(A31&amp;""="","",IF(D31=0,"",ROUND(D31-E31,2)))</f>
        <v/>
      </c>
      <c r="M31" s="20">
        <f>IF(K31="","",IF(L31="","",IF(K31=0,0,IF(L31&lt;=0,"",ROUND(K31/L31,4)))))</f>
        <v/>
      </c>
      <c r="N31" s="6">
        <f>IF(A31&amp;""="","",IF(D31=0,"لا أوراق مسجلة",IF(ROUND(D31,2)&lt;&gt;100,"مجموع الأوزان ليس 100",IF(B31&amp;""="","بلا درجة مستهدفة",IF(I31="","درجة مستهدفة غير موجودة",IF(E31=0,"لا mock بعد",IF(J31&gt;0,"دون الهدف","على الهدف")))))))</f>
        <v/>
      </c>
      <c r="O31" s="21">
        <f>IF(N31="دون الهدف",COUNTIFS($N$6:$N$205,"دون الهدف",$J$6:$J$205,"&gt;"&amp;J31)+COUNTIFS($N$6:N31,"دون الهدف",$J$6:J31,J31),"")</f>
        <v/>
      </c>
    </row>
    <row r="32">
      <c r="A32" s="5" t="n"/>
      <c r="B32" s="5" t="n"/>
      <c r="C32" s="16" t="n"/>
      <c r="D32" s="18">
        <f>IF(A32&amp;""="","",SUMIFS('الأوراق'!$C$6:$C$505,'الأوراق'!$A$6:$A$505,A32&amp;"",'الأوراق'!$H$6:$H$505,"محسوب")+SUMIFS('الأوراق'!$C$6:$C$505,'الأوراق'!$A$6:$A$505,A32&amp;"",'الأوراق'!$H$6:$H$505,"لم تُجرَّب بعد"))</f>
        <v/>
      </c>
      <c r="E32" s="18">
        <f>IF(A32&amp;""="","",SUMIFS('الأوراق'!$C$6:$C$505,'الأوراق'!$A$6:$A$505,A32&amp;"",'الأوراق'!$H$6:$H$505,"محسوب"))</f>
        <v/>
      </c>
      <c r="F32" s="19">
        <f>IF(A32&amp;""="","",ROUND(SUMIFS('الأوراق'!$G$6:$G$505,'الأوراق'!$A$6:$A$505,A32&amp;"",'الأوراق'!$H$6:$H$505,"محسوب"),4))</f>
        <v/>
      </c>
      <c r="G32" s="20">
        <f>IF(A32&amp;""="","",IF(E32=0,"",ROUND(F32/E32,4)))</f>
        <v/>
      </c>
      <c r="H32" s="6">
        <f>IF(G32="","",INDEX('الإعدادات'!$A$10:$A$18,MIN(9,COUNTIF('الإعدادات'!$B$10:$B$18,"&gt;"&amp;ROUND(G32-N(C32),4))+1)))</f>
        <v/>
      </c>
      <c r="I32" s="20">
        <f>IF(OR(A32&amp;""="",B32&amp;""=""),"",IFERROR(VLOOKUP(B32,'الإعدادات'!$A$10:$B$18,2,FALSE)+N(C32),""))</f>
        <v/>
      </c>
      <c r="J32" s="20">
        <f>IF(OR(G32="",I32=""),"",ROUND(I32-G32,4))</f>
        <v/>
      </c>
      <c r="K32" s="19">
        <f>IF(I32="","",IF(D32=0,"",MAX(0,ROUND(I32*D32-F32,2))))</f>
        <v/>
      </c>
      <c r="L32" s="18">
        <f>IF(A32&amp;""="","",IF(D32=0,"",ROUND(D32-E32,2)))</f>
        <v/>
      </c>
      <c r="M32" s="20">
        <f>IF(K32="","",IF(L32="","",IF(K32=0,0,IF(L32&lt;=0,"",ROUND(K32/L32,4)))))</f>
        <v/>
      </c>
      <c r="N32" s="6">
        <f>IF(A32&amp;""="","",IF(D32=0,"لا أوراق مسجلة",IF(ROUND(D32,2)&lt;&gt;100,"مجموع الأوزان ليس 100",IF(B32&amp;""="","بلا درجة مستهدفة",IF(I32="","درجة مستهدفة غير موجودة",IF(E32=0,"لا mock بعد",IF(J32&gt;0,"دون الهدف","على الهدف")))))))</f>
        <v/>
      </c>
      <c r="O32" s="21">
        <f>IF(N32="دون الهدف",COUNTIFS($N$6:$N$205,"دون الهدف",$J$6:$J$205,"&gt;"&amp;J32)+COUNTIFS($N$6:N32,"دون الهدف",$J$6:J32,J32),"")</f>
        <v/>
      </c>
    </row>
    <row r="33">
      <c r="A33" s="5" t="n"/>
      <c r="B33" s="5" t="n"/>
      <c r="C33" s="16" t="n"/>
      <c r="D33" s="18">
        <f>IF(A33&amp;""="","",SUMIFS('الأوراق'!$C$6:$C$505,'الأوراق'!$A$6:$A$505,A33&amp;"",'الأوراق'!$H$6:$H$505,"محسوب")+SUMIFS('الأوراق'!$C$6:$C$505,'الأوراق'!$A$6:$A$505,A33&amp;"",'الأوراق'!$H$6:$H$505,"لم تُجرَّب بعد"))</f>
        <v/>
      </c>
      <c r="E33" s="18">
        <f>IF(A33&amp;""="","",SUMIFS('الأوراق'!$C$6:$C$505,'الأوراق'!$A$6:$A$505,A33&amp;"",'الأوراق'!$H$6:$H$505,"محسوب"))</f>
        <v/>
      </c>
      <c r="F33" s="19">
        <f>IF(A33&amp;""="","",ROUND(SUMIFS('الأوراق'!$G$6:$G$505,'الأوراق'!$A$6:$A$505,A33&amp;"",'الأوراق'!$H$6:$H$505,"محسوب"),4))</f>
        <v/>
      </c>
      <c r="G33" s="20">
        <f>IF(A33&amp;""="","",IF(E33=0,"",ROUND(F33/E33,4)))</f>
        <v/>
      </c>
      <c r="H33" s="6">
        <f>IF(G33="","",INDEX('الإعدادات'!$A$10:$A$18,MIN(9,COUNTIF('الإعدادات'!$B$10:$B$18,"&gt;"&amp;ROUND(G33-N(C33),4))+1)))</f>
        <v/>
      </c>
      <c r="I33" s="20">
        <f>IF(OR(A33&amp;""="",B33&amp;""=""),"",IFERROR(VLOOKUP(B33,'الإعدادات'!$A$10:$B$18,2,FALSE)+N(C33),""))</f>
        <v/>
      </c>
      <c r="J33" s="20">
        <f>IF(OR(G33="",I33=""),"",ROUND(I33-G33,4))</f>
        <v/>
      </c>
      <c r="K33" s="19">
        <f>IF(I33="","",IF(D33=0,"",MAX(0,ROUND(I33*D33-F33,2))))</f>
        <v/>
      </c>
      <c r="L33" s="18">
        <f>IF(A33&amp;""="","",IF(D33=0,"",ROUND(D33-E33,2)))</f>
        <v/>
      </c>
      <c r="M33" s="20">
        <f>IF(K33="","",IF(L33="","",IF(K33=0,0,IF(L33&lt;=0,"",ROUND(K33/L33,4)))))</f>
        <v/>
      </c>
      <c r="N33" s="6">
        <f>IF(A33&amp;""="","",IF(D33=0,"لا أوراق مسجلة",IF(ROUND(D33,2)&lt;&gt;100,"مجموع الأوزان ليس 100",IF(B33&amp;""="","بلا درجة مستهدفة",IF(I33="","درجة مستهدفة غير موجودة",IF(E33=0,"لا mock بعد",IF(J33&gt;0,"دون الهدف","على الهدف")))))))</f>
        <v/>
      </c>
      <c r="O33" s="21">
        <f>IF(N33="دون الهدف",COUNTIFS($N$6:$N$205,"دون الهدف",$J$6:$J$205,"&gt;"&amp;J33)+COUNTIFS($N$6:N33,"دون الهدف",$J$6:J33,J33),"")</f>
        <v/>
      </c>
    </row>
    <row r="34">
      <c r="A34" s="5" t="n"/>
      <c r="B34" s="5" t="n"/>
      <c r="C34" s="16" t="n"/>
      <c r="D34" s="18">
        <f>IF(A34&amp;""="","",SUMIFS('الأوراق'!$C$6:$C$505,'الأوراق'!$A$6:$A$505,A34&amp;"",'الأوراق'!$H$6:$H$505,"محسوب")+SUMIFS('الأوراق'!$C$6:$C$505,'الأوراق'!$A$6:$A$505,A34&amp;"",'الأوراق'!$H$6:$H$505,"لم تُجرَّب بعد"))</f>
        <v/>
      </c>
      <c r="E34" s="18">
        <f>IF(A34&amp;""="","",SUMIFS('الأوراق'!$C$6:$C$505,'الأوراق'!$A$6:$A$505,A34&amp;"",'الأوراق'!$H$6:$H$505,"محسوب"))</f>
        <v/>
      </c>
      <c r="F34" s="19">
        <f>IF(A34&amp;""="","",ROUND(SUMIFS('الأوراق'!$G$6:$G$505,'الأوراق'!$A$6:$A$505,A34&amp;"",'الأوراق'!$H$6:$H$505,"محسوب"),4))</f>
        <v/>
      </c>
      <c r="G34" s="20">
        <f>IF(A34&amp;""="","",IF(E34=0,"",ROUND(F34/E34,4)))</f>
        <v/>
      </c>
      <c r="H34" s="6">
        <f>IF(G34="","",INDEX('الإعدادات'!$A$10:$A$18,MIN(9,COUNTIF('الإعدادات'!$B$10:$B$18,"&gt;"&amp;ROUND(G34-N(C34),4))+1)))</f>
        <v/>
      </c>
      <c r="I34" s="20">
        <f>IF(OR(A34&amp;""="",B34&amp;""=""),"",IFERROR(VLOOKUP(B34,'الإعدادات'!$A$10:$B$18,2,FALSE)+N(C34),""))</f>
        <v/>
      </c>
      <c r="J34" s="20">
        <f>IF(OR(G34="",I34=""),"",ROUND(I34-G34,4))</f>
        <v/>
      </c>
      <c r="K34" s="19">
        <f>IF(I34="","",IF(D34=0,"",MAX(0,ROUND(I34*D34-F34,2))))</f>
        <v/>
      </c>
      <c r="L34" s="18">
        <f>IF(A34&amp;""="","",IF(D34=0,"",ROUND(D34-E34,2)))</f>
        <v/>
      </c>
      <c r="M34" s="20">
        <f>IF(K34="","",IF(L34="","",IF(K34=0,0,IF(L34&lt;=0,"",ROUND(K34/L34,4)))))</f>
        <v/>
      </c>
      <c r="N34" s="6">
        <f>IF(A34&amp;""="","",IF(D34=0,"لا أوراق مسجلة",IF(ROUND(D34,2)&lt;&gt;100,"مجموع الأوزان ليس 100",IF(B34&amp;""="","بلا درجة مستهدفة",IF(I34="","درجة مستهدفة غير موجودة",IF(E34=0,"لا mock بعد",IF(J34&gt;0,"دون الهدف","على الهدف")))))))</f>
        <v/>
      </c>
      <c r="O34" s="21">
        <f>IF(N34="دون الهدف",COUNTIFS($N$6:$N$205,"دون الهدف",$J$6:$J$205,"&gt;"&amp;J34)+COUNTIFS($N$6:N34,"دون الهدف",$J$6:J34,J34),"")</f>
        <v/>
      </c>
    </row>
    <row r="35">
      <c r="A35" s="5" t="n"/>
      <c r="B35" s="5" t="n"/>
      <c r="C35" s="16" t="n"/>
      <c r="D35" s="18">
        <f>IF(A35&amp;""="","",SUMIFS('الأوراق'!$C$6:$C$505,'الأوراق'!$A$6:$A$505,A35&amp;"",'الأوراق'!$H$6:$H$505,"محسوب")+SUMIFS('الأوراق'!$C$6:$C$505,'الأوراق'!$A$6:$A$505,A35&amp;"",'الأوراق'!$H$6:$H$505,"لم تُجرَّب بعد"))</f>
        <v/>
      </c>
      <c r="E35" s="18">
        <f>IF(A35&amp;""="","",SUMIFS('الأوراق'!$C$6:$C$505,'الأوراق'!$A$6:$A$505,A35&amp;"",'الأوراق'!$H$6:$H$505,"محسوب"))</f>
        <v/>
      </c>
      <c r="F35" s="19">
        <f>IF(A35&amp;""="","",ROUND(SUMIFS('الأوراق'!$G$6:$G$505,'الأوراق'!$A$6:$A$505,A35&amp;"",'الأوراق'!$H$6:$H$505,"محسوب"),4))</f>
        <v/>
      </c>
      <c r="G35" s="20">
        <f>IF(A35&amp;""="","",IF(E35=0,"",ROUND(F35/E35,4)))</f>
        <v/>
      </c>
      <c r="H35" s="6">
        <f>IF(G35="","",INDEX('الإعدادات'!$A$10:$A$18,MIN(9,COUNTIF('الإعدادات'!$B$10:$B$18,"&gt;"&amp;ROUND(G35-N(C35),4))+1)))</f>
        <v/>
      </c>
      <c r="I35" s="20">
        <f>IF(OR(A35&amp;""="",B35&amp;""=""),"",IFERROR(VLOOKUP(B35,'الإعدادات'!$A$10:$B$18,2,FALSE)+N(C35),""))</f>
        <v/>
      </c>
      <c r="J35" s="20">
        <f>IF(OR(G35="",I35=""),"",ROUND(I35-G35,4))</f>
        <v/>
      </c>
      <c r="K35" s="19">
        <f>IF(I35="","",IF(D35=0,"",MAX(0,ROUND(I35*D35-F35,2))))</f>
        <v/>
      </c>
      <c r="L35" s="18">
        <f>IF(A35&amp;""="","",IF(D35=0,"",ROUND(D35-E35,2)))</f>
        <v/>
      </c>
      <c r="M35" s="20">
        <f>IF(K35="","",IF(L35="","",IF(K35=0,0,IF(L35&lt;=0,"",ROUND(K35/L35,4)))))</f>
        <v/>
      </c>
      <c r="N35" s="6">
        <f>IF(A35&amp;""="","",IF(D35=0,"لا أوراق مسجلة",IF(ROUND(D35,2)&lt;&gt;100,"مجموع الأوزان ليس 100",IF(B35&amp;""="","بلا درجة مستهدفة",IF(I35="","درجة مستهدفة غير موجودة",IF(E35=0,"لا mock بعد",IF(J35&gt;0,"دون الهدف","على الهدف")))))))</f>
        <v/>
      </c>
      <c r="O35" s="21">
        <f>IF(N35="دون الهدف",COUNTIFS($N$6:$N$205,"دون الهدف",$J$6:$J$205,"&gt;"&amp;J35)+COUNTIFS($N$6:N35,"دون الهدف",$J$6:J35,J35),"")</f>
        <v/>
      </c>
    </row>
    <row r="36">
      <c r="A36" s="5" t="n"/>
      <c r="B36" s="5" t="n"/>
      <c r="C36" s="16" t="n"/>
      <c r="D36" s="18">
        <f>IF(A36&amp;""="","",SUMIFS('الأوراق'!$C$6:$C$505,'الأوراق'!$A$6:$A$505,A36&amp;"",'الأوراق'!$H$6:$H$505,"محسوب")+SUMIFS('الأوراق'!$C$6:$C$505,'الأوراق'!$A$6:$A$505,A36&amp;"",'الأوراق'!$H$6:$H$505,"لم تُجرَّب بعد"))</f>
        <v/>
      </c>
      <c r="E36" s="18">
        <f>IF(A36&amp;""="","",SUMIFS('الأوراق'!$C$6:$C$505,'الأوراق'!$A$6:$A$505,A36&amp;"",'الأوراق'!$H$6:$H$505,"محسوب"))</f>
        <v/>
      </c>
      <c r="F36" s="19">
        <f>IF(A36&amp;""="","",ROUND(SUMIFS('الأوراق'!$G$6:$G$505,'الأوراق'!$A$6:$A$505,A36&amp;"",'الأوراق'!$H$6:$H$505,"محسوب"),4))</f>
        <v/>
      </c>
      <c r="G36" s="20">
        <f>IF(A36&amp;""="","",IF(E36=0,"",ROUND(F36/E36,4)))</f>
        <v/>
      </c>
      <c r="H36" s="6">
        <f>IF(G36="","",INDEX('الإعدادات'!$A$10:$A$18,MIN(9,COUNTIF('الإعدادات'!$B$10:$B$18,"&gt;"&amp;ROUND(G36-N(C36),4))+1)))</f>
        <v/>
      </c>
      <c r="I36" s="20">
        <f>IF(OR(A36&amp;""="",B36&amp;""=""),"",IFERROR(VLOOKUP(B36,'الإعدادات'!$A$10:$B$18,2,FALSE)+N(C36),""))</f>
        <v/>
      </c>
      <c r="J36" s="20">
        <f>IF(OR(G36="",I36=""),"",ROUND(I36-G36,4))</f>
        <v/>
      </c>
      <c r="K36" s="19">
        <f>IF(I36="","",IF(D36=0,"",MAX(0,ROUND(I36*D36-F36,2))))</f>
        <v/>
      </c>
      <c r="L36" s="18">
        <f>IF(A36&amp;""="","",IF(D36=0,"",ROUND(D36-E36,2)))</f>
        <v/>
      </c>
      <c r="M36" s="20">
        <f>IF(K36="","",IF(L36="","",IF(K36=0,0,IF(L36&lt;=0,"",ROUND(K36/L36,4)))))</f>
        <v/>
      </c>
      <c r="N36" s="6">
        <f>IF(A36&amp;""="","",IF(D36=0,"لا أوراق مسجلة",IF(ROUND(D36,2)&lt;&gt;100,"مجموع الأوزان ليس 100",IF(B36&amp;""="","بلا درجة مستهدفة",IF(I36="","درجة مستهدفة غير موجودة",IF(E36=0,"لا mock بعد",IF(J36&gt;0,"دون الهدف","على الهدف")))))))</f>
        <v/>
      </c>
      <c r="O36" s="21">
        <f>IF(N36="دون الهدف",COUNTIFS($N$6:$N$205,"دون الهدف",$J$6:$J$205,"&gt;"&amp;J36)+COUNTIFS($N$6:N36,"دون الهدف",$J$6:J36,J36),"")</f>
        <v/>
      </c>
    </row>
    <row r="37">
      <c r="A37" s="5" t="n"/>
      <c r="B37" s="5" t="n"/>
      <c r="C37" s="16" t="n"/>
      <c r="D37" s="18">
        <f>IF(A37&amp;""="","",SUMIFS('الأوراق'!$C$6:$C$505,'الأوراق'!$A$6:$A$505,A37&amp;"",'الأوراق'!$H$6:$H$505,"محسوب")+SUMIFS('الأوراق'!$C$6:$C$505,'الأوراق'!$A$6:$A$505,A37&amp;"",'الأوراق'!$H$6:$H$505,"لم تُجرَّب بعد"))</f>
        <v/>
      </c>
      <c r="E37" s="18">
        <f>IF(A37&amp;""="","",SUMIFS('الأوراق'!$C$6:$C$505,'الأوراق'!$A$6:$A$505,A37&amp;"",'الأوراق'!$H$6:$H$505,"محسوب"))</f>
        <v/>
      </c>
      <c r="F37" s="19">
        <f>IF(A37&amp;""="","",ROUND(SUMIFS('الأوراق'!$G$6:$G$505,'الأوراق'!$A$6:$A$505,A37&amp;"",'الأوراق'!$H$6:$H$505,"محسوب"),4))</f>
        <v/>
      </c>
      <c r="G37" s="20">
        <f>IF(A37&amp;""="","",IF(E37=0,"",ROUND(F37/E37,4)))</f>
        <v/>
      </c>
      <c r="H37" s="6">
        <f>IF(G37="","",INDEX('الإعدادات'!$A$10:$A$18,MIN(9,COUNTIF('الإعدادات'!$B$10:$B$18,"&gt;"&amp;ROUND(G37-N(C37),4))+1)))</f>
        <v/>
      </c>
      <c r="I37" s="20">
        <f>IF(OR(A37&amp;""="",B37&amp;""=""),"",IFERROR(VLOOKUP(B37,'الإعدادات'!$A$10:$B$18,2,FALSE)+N(C37),""))</f>
        <v/>
      </c>
      <c r="J37" s="20">
        <f>IF(OR(G37="",I37=""),"",ROUND(I37-G37,4))</f>
        <v/>
      </c>
      <c r="K37" s="19">
        <f>IF(I37="","",IF(D37=0,"",MAX(0,ROUND(I37*D37-F37,2))))</f>
        <v/>
      </c>
      <c r="L37" s="18">
        <f>IF(A37&amp;""="","",IF(D37=0,"",ROUND(D37-E37,2)))</f>
        <v/>
      </c>
      <c r="M37" s="20">
        <f>IF(K37="","",IF(L37="","",IF(K37=0,0,IF(L37&lt;=0,"",ROUND(K37/L37,4)))))</f>
        <v/>
      </c>
      <c r="N37" s="6">
        <f>IF(A37&amp;""="","",IF(D37=0,"لا أوراق مسجلة",IF(ROUND(D37,2)&lt;&gt;100,"مجموع الأوزان ليس 100",IF(B37&amp;""="","بلا درجة مستهدفة",IF(I37="","درجة مستهدفة غير موجودة",IF(E37=0,"لا mock بعد",IF(J37&gt;0,"دون الهدف","على الهدف")))))))</f>
        <v/>
      </c>
      <c r="O37" s="21">
        <f>IF(N37="دون الهدف",COUNTIFS($N$6:$N$205,"دون الهدف",$J$6:$J$205,"&gt;"&amp;J37)+COUNTIFS($N$6:N37,"دون الهدف",$J$6:J37,J37),"")</f>
        <v/>
      </c>
    </row>
    <row r="38">
      <c r="A38" s="5" t="n"/>
      <c r="B38" s="5" t="n"/>
      <c r="C38" s="16" t="n"/>
      <c r="D38" s="18">
        <f>IF(A38&amp;""="","",SUMIFS('الأوراق'!$C$6:$C$505,'الأوراق'!$A$6:$A$505,A38&amp;"",'الأوراق'!$H$6:$H$505,"محسوب")+SUMIFS('الأوراق'!$C$6:$C$505,'الأوراق'!$A$6:$A$505,A38&amp;"",'الأوراق'!$H$6:$H$505,"لم تُجرَّب بعد"))</f>
        <v/>
      </c>
      <c r="E38" s="18">
        <f>IF(A38&amp;""="","",SUMIFS('الأوراق'!$C$6:$C$505,'الأوراق'!$A$6:$A$505,A38&amp;"",'الأوراق'!$H$6:$H$505,"محسوب"))</f>
        <v/>
      </c>
      <c r="F38" s="19">
        <f>IF(A38&amp;""="","",ROUND(SUMIFS('الأوراق'!$G$6:$G$505,'الأوراق'!$A$6:$A$505,A38&amp;"",'الأوراق'!$H$6:$H$505,"محسوب"),4))</f>
        <v/>
      </c>
      <c r="G38" s="20">
        <f>IF(A38&amp;""="","",IF(E38=0,"",ROUND(F38/E38,4)))</f>
        <v/>
      </c>
      <c r="H38" s="6">
        <f>IF(G38="","",INDEX('الإعدادات'!$A$10:$A$18,MIN(9,COUNTIF('الإعدادات'!$B$10:$B$18,"&gt;"&amp;ROUND(G38-N(C38),4))+1)))</f>
        <v/>
      </c>
      <c r="I38" s="20">
        <f>IF(OR(A38&amp;""="",B38&amp;""=""),"",IFERROR(VLOOKUP(B38,'الإعدادات'!$A$10:$B$18,2,FALSE)+N(C38),""))</f>
        <v/>
      </c>
      <c r="J38" s="20">
        <f>IF(OR(G38="",I38=""),"",ROUND(I38-G38,4))</f>
        <v/>
      </c>
      <c r="K38" s="19">
        <f>IF(I38="","",IF(D38=0,"",MAX(0,ROUND(I38*D38-F38,2))))</f>
        <v/>
      </c>
      <c r="L38" s="18">
        <f>IF(A38&amp;""="","",IF(D38=0,"",ROUND(D38-E38,2)))</f>
        <v/>
      </c>
      <c r="M38" s="20">
        <f>IF(K38="","",IF(L38="","",IF(K38=0,0,IF(L38&lt;=0,"",ROUND(K38/L38,4)))))</f>
        <v/>
      </c>
      <c r="N38" s="6">
        <f>IF(A38&amp;""="","",IF(D38=0,"لا أوراق مسجلة",IF(ROUND(D38,2)&lt;&gt;100,"مجموع الأوزان ليس 100",IF(B38&amp;""="","بلا درجة مستهدفة",IF(I38="","درجة مستهدفة غير موجودة",IF(E38=0,"لا mock بعد",IF(J38&gt;0,"دون الهدف","على الهدف")))))))</f>
        <v/>
      </c>
      <c r="O38" s="21">
        <f>IF(N38="دون الهدف",COUNTIFS($N$6:$N$205,"دون الهدف",$J$6:$J$205,"&gt;"&amp;J38)+COUNTIFS($N$6:N38,"دون الهدف",$J$6:J38,J38),"")</f>
        <v/>
      </c>
    </row>
    <row r="39">
      <c r="A39" s="5" t="n"/>
      <c r="B39" s="5" t="n"/>
      <c r="C39" s="16" t="n"/>
      <c r="D39" s="18">
        <f>IF(A39&amp;""="","",SUMIFS('الأوراق'!$C$6:$C$505,'الأوراق'!$A$6:$A$505,A39&amp;"",'الأوراق'!$H$6:$H$505,"محسوب")+SUMIFS('الأوراق'!$C$6:$C$505,'الأوراق'!$A$6:$A$505,A39&amp;"",'الأوراق'!$H$6:$H$505,"لم تُجرَّب بعد"))</f>
        <v/>
      </c>
      <c r="E39" s="18">
        <f>IF(A39&amp;""="","",SUMIFS('الأوراق'!$C$6:$C$505,'الأوراق'!$A$6:$A$505,A39&amp;"",'الأوراق'!$H$6:$H$505,"محسوب"))</f>
        <v/>
      </c>
      <c r="F39" s="19">
        <f>IF(A39&amp;""="","",ROUND(SUMIFS('الأوراق'!$G$6:$G$505,'الأوراق'!$A$6:$A$505,A39&amp;"",'الأوراق'!$H$6:$H$505,"محسوب"),4))</f>
        <v/>
      </c>
      <c r="G39" s="20">
        <f>IF(A39&amp;""="","",IF(E39=0,"",ROUND(F39/E39,4)))</f>
        <v/>
      </c>
      <c r="H39" s="6">
        <f>IF(G39="","",INDEX('الإعدادات'!$A$10:$A$18,MIN(9,COUNTIF('الإعدادات'!$B$10:$B$18,"&gt;"&amp;ROUND(G39-N(C39),4))+1)))</f>
        <v/>
      </c>
      <c r="I39" s="20">
        <f>IF(OR(A39&amp;""="",B39&amp;""=""),"",IFERROR(VLOOKUP(B39,'الإعدادات'!$A$10:$B$18,2,FALSE)+N(C39),""))</f>
        <v/>
      </c>
      <c r="J39" s="20">
        <f>IF(OR(G39="",I39=""),"",ROUND(I39-G39,4))</f>
        <v/>
      </c>
      <c r="K39" s="19">
        <f>IF(I39="","",IF(D39=0,"",MAX(0,ROUND(I39*D39-F39,2))))</f>
        <v/>
      </c>
      <c r="L39" s="18">
        <f>IF(A39&amp;""="","",IF(D39=0,"",ROUND(D39-E39,2)))</f>
        <v/>
      </c>
      <c r="M39" s="20">
        <f>IF(K39="","",IF(L39="","",IF(K39=0,0,IF(L39&lt;=0,"",ROUND(K39/L39,4)))))</f>
        <v/>
      </c>
      <c r="N39" s="6">
        <f>IF(A39&amp;""="","",IF(D39=0,"لا أوراق مسجلة",IF(ROUND(D39,2)&lt;&gt;100,"مجموع الأوزان ليس 100",IF(B39&amp;""="","بلا درجة مستهدفة",IF(I39="","درجة مستهدفة غير موجودة",IF(E39=0,"لا mock بعد",IF(J39&gt;0,"دون الهدف","على الهدف")))))))</f>
        <v/>
      </c>
      <c r="O39" s="21">
        <f>IF(N39="دون الهدف",COUNTIFS($N$6:$N$205,"دون الهدف",$J$6:$J$205,"&gt;"&amp;J39)+COUNTIFS($N$6:N39,"دون الهدف",$J$6:J39,J39),"")</f>
        <v/>
      </c>
    </row>
    <row r="40">
      <c r="A40" s="5" t="n"/>
      <c r="B40" s="5" t="n"/>
      <c r="C40" s="16" t="n"/>
      <c r="D40" s="18">
        <f>IF(A40&amp;""="","",SUMIFS('الأوراق'!$C$6:$C$505,'الأوراق'!$A$6:$A$505,A40&amp;"",'الأوراق'!$H$6:$H$505,"محسوب")+SUMIFS('الأوراق'!$C$6:$C$505,'الأوراق'!$A$6:$A$505,A40&amp;"",'الأوراق'!$H$6:$H$505,"لم تُجرَّب بعد"))</f>
        <v/>
      </c>
      <c r="E40" s="18">
        <f>IF(A40&amp;""="","",SUMIFS('الأوراق'!$C$6:$C$505,'الأوراق'!$A$6:$A$505,A40&amp;"",'الأوراق'!$H$6:$H$505,"محسوب"))</f>
        <v/>
      </c>
      <c r="F40" s="19">
        <f>IF(A40&amp;""="","",ROUND(SUMIFS('الأوراق'!$G$6:$G$505,'الأوراق'!$A$6:$A$505,A40&amp;"",'الأوراق'!$H$6:$H$505,"محسوب"),4))</f>
        <v/>
      </c>
      <c r="G40" s="20">
        <f>IF(A40&amp;""="","",IF(E40=0,"",ROUND(F40/E40,4)))</f>
        <v/>
      </c>
      <c r="H40" s="6">
        <f>IF(G40="","",INDEX('الإعدادات'!$A$10:$A$18,MIN(9,COUNTIF('الإعدادات'!$B$10:$B$18,"&gt;"&amp;ROUND(G40-N(C40),4))+1)))</f>
        <v/>
      </c>
      <c r="I40" s="20">
        <f>IF(OR(A40&amp;""="",B40&amp;""=""),"",IFERROR(VLOOKUP(B40,'الإعدادات'!$A$10:$B$18,2,FALSE)+N(C40),""))</f>
        <v/>
      </c>
      <c r="J40" s="20">
        <f>IF(OR(G40="",I40=""),"",ROUND(I40-G40,4))</f>
        <v/>
      </c>
      <c r="K40" s="19">
        <f>IF(I40="","",IF(D40=0,"",MAX(0,ROUND(I40*D40-F40,2))))</f>
        <v/>
      </c>
      <c r="L40" s="18">
        <f>IF(A40&amp;""="","",IF(D40=0,"",ROUND(D40-E40,2)))</f>
        <v/>
      </c>
      <c r="M40" s="20">
        <f>IF(K40="","",IF(L40="","",IF(K40=0,0,IF(L40&lt;=0,"",ROUND(K40/L40,4)))))</f>
        <v/>
      </c>
      <c r="N40" s="6">
        <f>IF(A40&amp;""="","",IF(D40=0,"لا أوراق مسجلة",IF(ROUND(D40,2)&lt;&gt;100,"مجموع الأوزان ليس 100",IF(B40&amp;""="","بلا درجة مستهدفة",IF(I40="","درجة مستهدفة غير موجودة",IF(E40=0,"لا mock بعد",IF(J40&gt;0,"دون الهدف","على الهدف")))))))</f>
        <v/>
      </c>
      <c r="O40" s="21">
        <f>IF(N40="دون الهدف",COUNTIFS($N$6:$N$205,"دون الهدف",$J$6:$J$205,"&gt;"&amp;J40)+COUNTIFS($N$6:N40,"دون الهدف",$J$6:J40,J40),"")</f>
        <v/>
      </c>
    </row>
    <row r="41">
      <c r="A41" s="5" t="n"/>
      <c r="B41" s="5" t="n"/>
      <c r="C41" s="16" t="n"/>
      <c r="D41" s="18">
        <f>IF(A41&amp;""="","",SUMIFS('الأوراق'!$C$6:$C$505,'الأوراق'!$A$6:$A$505,A41&amp;"",'الأوراق'!$H$6:$H$505,"محسوب")+SUMIFS('الأوراق'!$C$6:$C$505,'الأوراق'!$A$6:$A$505,A41&amp;"",'الأوراق'!$H$6:$H$505,"لم تُجرَّب بعد"))</f>
        <v/>
      </c>
      <c r="E41" s="18">
        <f>IF(A41&amp;""="","",SUMIFS('الأوراق'!$C$6:$C$505,'الأوراق'!$A$6:$A$505,A41&amp;"",'الأوراق'!$H$6:$H$505,"محسوب"))</f>
        <v/>
      </c>
      <c r="F41" s="19">
        <f>IF(A41&amp;""="","",ROUND(SUMIFS('الأوراق'!$G$6:$G$505,'الأوراق'!$A$6:$A$505,A41&amp;"",'الأوراق'!$H$6:$H$505,"محسوب"),4))</f>
        <v/>
      </c>
      <c r="G41" s="20">
        <f>IF(A41&amp;""="","",IF(E41=0,"",ROUND(F41/E41,4)))</f>
        <v/>
      </c>
      <c r="H41" s="6">
        <f>IF(G41="","",INDEX('الإعدادات'!$A$10:$A$18,MIN(9,COUNTIF('الإعدادات'!$B$10:$B$18,"&gt;"&amp;ROUND(G41-N(C41),4))+1)))</f>
        <v/>
      </c>
      <c r="I41" s="20">
        <f>IF(OR(A41&amp;""="",B41&amp;""=""),"",IFERROR(VLOOKUP(B41,'الإعدادات'!$A$10:$B$18,2,FALSE)+N(C41),""))</f>
        <v/>
      </c>
      <c r="J41" s="20">
        <f>IF(OR(G41="",I41=""),"",ROUND(I41-G41,4))</f>
        <v/>
      </c>
      <c r="K41" s="19">
        <f>IF(I41="","",IF(D41=0,"",MAX(0,ROUND(I41*D41-F41,2))))</f>
        <v/>
      </c>
      <c r="L41" s="18">
        <f>IF(A41&amp;""="","",IF(D41=0,"",ROUND(D41-E41,2)))</f>
        <v/>
      </c>
      <c r="M41" s="20">
        <f>IF(K41="","",IF(L41="","",IF(K41=0,0,IF(L41&lt;=0,"",ROUND(K41/L41,4)))))</f>
        <v/>
      </c>
      <c r="N41" s="6">
        <f>IF(A41&amp;""="","",IF(D41=0,"لا أوراق مسجلة",IF(ROUND(D41,2)&lt;&gt;100,"مجموع الأوزان ليس 100",IF(B41&amp;""="","بلا درجة مستهدفة",IF(I41="","درجة مستهدفة غير موجودة",IF(E41=0,"لا mock بعد",IF(J41&gt;0,"دون الهدف","على الهدف")))))))</f>
        <v/>
      </c>
      <c r="O41" s="21">
        <f>IF(N41="دون الهدف",COUNTIFS($N$6:$N$205,"دون الهدف",$J$6:$J$205,"&gt;"&amp;J41)+COUNTIFS($N$6:N41,"دون الهدف",$J$6:J41,J41),"")</f>
        <v/>
      </c>
    </row>
    <row r="42">
      <c r="A42" s="5" t="n"/>
      <c r="B42" s="5" t="n"/>
      <c r="C42" s="16" t="n"/>
      <c r="D42" s="18">
        <f>IF(A42&amp;""="","",SUMIFS('الأوراق'!$C$6:$C$505,'الأوراق'!$A$6:$A$505,A42&amp;"",'الأوراق'!$H$6:$H$505,"محسوب")+SUMIFS('الأوراق'!$C$6:$C$505,'الأوراق'!$A$6:$A$505,A42&amp;"",'الأوراق'!$H$6:$H$505,"لم تُجرَّب بعد"))</f>
        <v/>
      </c>
      <c r="E42" s="18">
        <f>IF(A42&amp;""="","",SUMIFS('الأوراق'!$C$6:$C$505,'الأوراق'!$A$6:$A$505,A42&amp;"",'الأوراق'!$H$6:$H$505,"محسوب"))</f>
        <v/>
      </c>
      <c r="F42" s="19">
        <f>IF(A42&amp;""="","",ROUND(SUMIFS('الأوراق'!$G$6:$G$505,'الأوراق'!$A$6:$A$505,A42&amp;"",'الأوراق'!$H$6:$H$505,"محسوب"),4))</f>
        <v/>
      </c>
      <c r="G42" s="20">
        <f>IF(A42&amp;""="","",IF(E42=0,"",ROUND(F42/E42,4)))</f>
        <v/>
      </c>
      <c r="H42" s="6">
        <f>IF(G42="","",INDEX('الإعدادات'!$A$10:$A$18,MIN(9,COUNTIF('الإعدادات'!$B$10:$B$18,"&gt;"&amp;ROUND(G42-N(C42),4))+1)))</f>
        <v/>
      </c>
      <c r="I42" s="20">
        <f>IF(OR(A42&amp;""="",B42&amp;""=""),"",IFERROR(VLOOKUP(B42,'الإعدادات'!$A$10:$B$18,2,FALSE)+N(C42),""))</f>
        <v/>
      </c>
      <c r="J42" s="20">
        <f>IF(OR(G42="",I42=""),"",ROUND(I42-G42,4))</f>
        <v/>
      </c>
      <c r="K42" s="19">
        <f>IF(I42="","",IF(D42=0,"",MAX(0,ROUND(I42*D42-F42,2))))</f>
        <v/>
      </c>
      <c r="L42" s="18">
        <f>IF(A42&amp;""="","",IF(D42=0,"",ROUND(D42-E42,2)))</f>
        <v/>
      </c>
      <c r="M42" s="20">
        <f>IF(K42="","",IF(L42="","",IF(K42=0,0,IF(L42&lt;=0,"",ROUND(K42/L42,4)))))</f>
        <v/>
      </c>
      <c r="N42" s="6">
        <f>IF(A42&amp;""="","",IF(D42=0,"لا أوراق مسجلة",IF(ROUND(D42,2)&lt;&gt;100,"مجموع الأوزان ليس 100",IF(B42&amp;""="","بلا درجة مستهدفة",IF(I42="","درجة مستهدفة غير موجودة",IF(E42=0,"لا mock بعد",IF(J42&gt;0,"دون الهدف","على الهدف")))))))</f>
        <v/>
      </c>
      <c r="O42" s="21">
        <f>IF(N42="دون الهدف",COUNTIFS($N$6:$N$205,"دون الهدف",$J$6:$J$205,"&gt;"&amp;J42)+COUNTIFS($N$6:N42,"دون الهدف",$J$6:J42,J42),"")</f>
        <v/>
      </c>
    </row>
    <row r="43">
      <c r="A43" s="5" t="n"/>
      <c r="B43" s="5" t="n"/>
      <c r="C43" s="16" t="n"/>
      <c r="D43" s="18">
        <f>IF(A43&amp;""="","",SUMIFS('الأوراق'!$C$6:$C$505,'الأوراق'!$A$6:$A$505,A43&amp;"",'الأوراق'!$H$6:$H$505,"محسوب")+SUMIFS('الأوراق'!$C$6:$C$505,'الأوراق'!$A$6:$A$505,A43&amp;"",'الأوراق'!$H$6:$H$505,"لم تُجرَّب بعد"))</f>
        <v/>
      </c>
      <c r="E43" s="18">
        <f>IF(A43&amp;""="","",SUMIFS('الأوراق'!$C$6:$C$505,'الأوراق'!$A$6:$A$505,A43&amp;"",'الأوراق'!$H$6:$H$505,"محسوب"))</f>
        <v/>
      </c>
      <c r="F43" s="19">
        <f>IF(A43&amp;""="","",ROUND(SUMIFS('الأوراق'!$G$6:$G$505,'الأوراق'!$A$6:$A$505,A43&amp;"",'الأوراق'!$H$6:$H$505,"محسوب"),4))</f>
        <v/>
      </c>
      <c r="G43" s="20">
        <f>IF(A43&amp;""="","",IF(E43=0,"",ROUND(F43/E43,4)))</f>
        <v/>
      </c>
      <c r="H43" s="6">
        <f>IF(G43="","",INDEX('الإعدادات'!$A$10:$A$18,MIN(9,COUNTIF('الإعدادات'!$B$10:$B$18,"&gt;"&amp;ROUND(G43-N(C43),4))+1)))</f>
        <v/>
      </c>
      <c r="I43" s="20">
        <f>IF(OR(A43&amp;""="",B43&amp;""=""),"",IFERROR(VLOOKUP(B43,'الإعدادات'!$A$10:$B$18,2,FALSE)+N(C43),""))</f>
        <v/>
      </c>
      <c r="J43" s="20">
        <f>IF(OR(G43="",I43=""),"",ROUND(I43-G43,4))</f>
        <v/>
      </c>
      <c r="K43" s="19">
        <f>IF(I43="","",IF(D43=0,"",MAX(0,ROUND(I43*D43-F43,2))))</f>
        <v/>
      </c>
      <c r="L43" s="18">
        <f>IF(A43&amp;""="","",IF(D43=0,"",ROUND(D43-E43,2)))</f>
        <v/>
      </c>
      <c r="M43" s="20">
        <f>IF(K43="","",IF(L43="","",IF(K43=0,0,IF(L43&lt;=0,"",ROUND(K43/L43,4)))))</f>
        <v/>
      </c>
      <c r="N43" s="6">
        <f>IF(A43&amp;""="","",IF(D43=0,"لا أوراق مسجلة",IF(ROUND(D43,2)&lt;&gt;100,"مجموع الأوزان ليس 100",IF(B43&amp;""="","بلا درجة مستهدفة",IF(I43="","درجة مستهدفة غير موجودة",IF(E43=0,"لا mock بعد",IF(J43&gt;0,"دون الهدف","على الهدف")))))))</f>
        <v/>
      </c>
      <c r="O43" s="21">
        <f>IF(N43="دون الهدف",COUNTIFS($N$6:$N$205,"دون الهدف",$J$6:$J$205,"&gt;"&amp;J43)+COUNTIFS($N$6:N43,"دون الهدف",$J$6:J43,J43),"")</f>
        <v/>
      </c>
    </row>
    <row r="44">
      <c r="A44" s="5" t="n"/>
      <c r="B44" s="5" t="n"/>
      <c r="C44" s="16" t="n"/>
      <c r="D44" s="18">
        <f>IF(A44&amp;""="","",SUMIFS('الأوراق'!$C$6:$C$505,'الأوراق'!$A$6:$A$505,A44&amp;"",'الأوراق'!$H$6:$H$505,"محسوب")+SUMIFS('الأوراق'!$C$6:$C$505,'الأوراق'!$A$6:$A$505,A44&amp;"",'الأوراق'!$H$6:$H$505,"لم تُجرَّب بعد"))</f>
        <v/>
      </c>
      <c r="E44" s="18">
        <f>IF(A44&amp;""="","",SUMIFS('الأوراق'!$C$6:$C$505,'الأوراق'!$A$6:$A$505,A44&amp;"",'الأوراق'!$H$6:$H$505,"محسوب"))</f>
        <v/>
      </c>
      <c r="F44" s="19">
        <f>IF(A44&amp;""="","",ROUND(SUMIFS('الأوراق'!$G$6:$G$505,'الأوراق'!$A$6:$A$505,A44&amp;"",'الأوراق'!$H$6:$H$505,"محسوب"),4))</f>
        <v/>
      </c>
      <c r="G44" s="20">
        <f>IF(A44&amp;""="","",IF(E44=0,"",ROUND(F44/E44,4)))</f>
        <v/>
      </c>
      <c r="H44" s="6">
        <f>IF(G44="","",INDEX('الإعدادات'!$A$10:$A$18,MIN(9,COUNTIF('الإعدادات'!$B$10:$B$18,"&gt;"&amp;ROUND(G44-N(C44),4))+1)))</f>
        <v/>
      </c>
      <c r="I44" s="20">
        <f>IF(OR(A44&amp;""="",B44&amp;""=""),"",IFERROR(VLOOKUP(B44,'الإعدادات'!$A$10:$B$18,2,FALSE)+N(C44),""))</f>
        <v/>
      </c>
      <c r="J44" s="20">
        <f>IF(OR(G44="",I44=""),"",ROUND(I44-G44,4))</f>
        <v/>
      </c>
      <c r="K44" s="19">
        <f>IF(I44="","",IF(D44=0,"",MAX(0,ROUND(I44*D44-F44,2))))</f>
        <v/>
      </c>
      <c r="L44" s="18">
        <f>IF(A44&amp;""="","",IF(D44=0,"",ROUND(D44-E44,2)))</f>
        <v/>
      </c>
      <c r="M44" s="20">
        <f>IF(K44="","",IF(L44="","",IF(K44=0,0,IF(L44&lt;=0,"",ROUND(K44/L44,4)))))</f>
        <v/>
      </c>
      <c r="N44" s="6">
        <f>IF(A44&amp;""="","",IF(D44=0,"لا أوراق مسجلة",IF(ROUND(D44,2)&lt;&gt;100,"مجموع الأوزان ليس 100",IF(B44&amp;""="","بلا درجة مستهدفة",IF(I44="","درجة مستهدفة غير موجودة",IF(E44=0,"لا mock بعد",IF(J44&gt;0,"دون الهدف","على الهدف")))))))</f>
        <v/>
      </c>
      <c r="O44" s="21">
        <f>IF(N44="دون الهدف",COUNTIFS($N$6:$N$205,"دون الهدف",$J$6:$J$205,"&gt;"&amp;J44)+COUNTIFS($N$6:N44,"دون الهدف",$J$6:J44,J44),"")</f>
        <v/>
      </c>
    </row>
    <row r="45">
      <c r="A45" s="5" t="n"/>
      <c r="B45" s="5" t="n"/>
      <c r="C45" s="16" t="n"/>
      <c r="D45" s="18">
        <f>IF(A45&amp;""="","",SUMIFS('الأوراق'!$C$6:$C$505,'الأوراق'!$A$6:$A$505,A45&amp;"",'الأوراق'!$H$6:$H$505,"محسوب")+SUMIFS('الأوراق'!$C$6:$C$505,'الأوراق'!$A$6:$A$505,A45&amp;"",'الأوراق'!$H$6:$H$505,"لم تُجرَّب بعد"))</f>
        <v/>
      </c>
      <c r="E45" s="18">
        <f>IF(A45&amp;""="","",SUMIFS('الأوراق'!$C$6:$C$505,'الأوراق'!$A$6:$A$505,A45&amp;"",'الأوراق'!$H$6:$H$505,"محسوب"))</f>
        <v/>
      </c>
      <c r="F45" s="19">
        <f>IF(A45&amp;""="","",ROUND(SUMIFS('الأوراق'!$G$6:$G$505,'الأوراق'!$A$6:$A$505,A45&amp;"",'الأوراق'!$H$6:$H$505,"محسوب"),4))</f>
        <v/>
      </c>
      <c r="G45" s="20">
        <f>IF(A45&amp;""="","",IF(E45=0,"",ROUND(F45/E45,4)))</f>
        <v/>
      </c>
      <c r="H45" s="6">
        <f>IF(G45="","",INDEX('الإعدادات'!$A$10:$A$18,MIN(9,COUNTIF('الإعدادات'!$B$10:$B$18,"&gt;"&amp;ROUND(G45-N(C45),4))+1)))</f>
        <v/>
      </c>
      <c r="I45" s="20">
        <f>IF(OR(A45&amp;""="",B45&amp;""=""),"",IFERROR(VLOOKUP(B45,'الإعدادات'!$A$10:$B$18,2,FALSE)+N(C45),""))</f>
        <v/>
      </c>
      <c r="J45" s="20">
        <f>IF(OR(G45="",I45=""),"",ROUND(I45-G45,4))</f>
        <v/>
      </c>
      <c r="K45" s="19">
        <f>IF(I45="","",IF(D45=0,"",MAX(0,ROUND(I45*D45-F45,2))))</f>
        <v/>
      </c>
      <c r="L45" s="18">
        <f>IF(A45&amp;""="","",IF(D45=0,"",ROUND(D45-E45,2)))</f>
        <v/>
      </c>
      <c r="M45" s="20">
        <f>IF(K45="","",IF(L45="","",IF(K45=0,0,IF(L45&lt;=0,"",ROUND(K45/L45,4)))))</f>
        <v/>
      </c>
      <c r="N45" s="6">
        <f>IF(A45&amp;""="","",IF(D45=0,"لا أوراق مسجلة",IF(ROUND(D45,2)&lt;&gt;100,"مجموع الأوزان ليس 100",IF(B45&amp;""="","بلا درجة مستهدفة",IF(I45="","درجة مستهدفة غير موجودة",IF(E45=0,"لا mock بعد",IF(J45&gt;0,"دون الهدف","على الهدف")))))))</f>
        <v/>
      </c>
      <c r="O45" s="21">
        <f>IF(N45="دون الهدف",COUNTIFS($N$6:$N$205,"دون الهدف",$J$6:$J$205,"&gt;"&amp;J45)+COUNTIFS($N$6:N45,"دون الهدف",$J$6:J45,J45),"")</f>
        <v/>
      </c>
    </row>
    <row r="46">
      <c r="A46" s="5" t="n"/>
      <c r="B46" s="5" t="n"/>
      <c r="C46" s="16" t="n"/>
      <c r="D46" s="18">
        <f>IF(A46&amp;""="","",SUMIFS('الأوراق'!$C$6:$C$505,'الأوراق'!$A$6:$A$505,A46&amp;"",'الأوراق'!$H$6:$H$505,"محسوب")+SUMIFS('الأوراق'!$C$6:$C$505,'الأوراق'!$A$6:$A$505,A46&amp;"",'الأوراق'!$H$6:$H$505,"لم تُجرَّب بعد"))</f>
        <v/>
      </c>
      <c r="E46" s="18">
        <f>IF(A46&amp;""="","",SUMIFS('الأوراق'!$C$6:$C$505,'الأوراق'!$A$6:$A$505,A46&amp;"",'الأوراق'!$H$6:$H$505,"محسوب"))</f>
        <v/>
      </c>
      <c r="F46" s="19">
        <f>IF(A46&amp;""="","",ROUND(SUMIFS('الأوراق'!$G$6:$G$505,'الأوراق'!$A$6:$A$505,A46&amp;"",'الأوراق'!$H$6:$H$505,"محسوب"),4))</f>
        <v/>
      </c>
      <c r="G46" s="20">
        <f>IF(A46&amp;""="","",IF(E46=0,"",ROUND(F46/E46,4)))</f>
        <v/>
      </c>
      <c r="H46" s="6">
        <f>IF(G46="","",INDEX('الإعدادات'!$A$10:$A$18,MIN(9,COUNTIF('الإعدادات'!$B$10:$B$18,"&gt;"&amp;ROUND(G46-N(C46),4))+1)))</f>
        <v/>
      </c>
      <c r="I46" s="20">
        <f>IF(OR(A46&amp;""="",B46&amp;""=""),"",IFERROR(VLOOKUP(B46,'الإعدادات'!$A$10:$B$18,2,FALSE)+N(C46),""))</f>
        <v/>
      </c>
      <c r="J46" s="20">
        <f>IF(OR(G46="",I46=""),"",ROUND(I46-G46,4))</f>
        <v/>
      </c>
      <c r="K46" s="19">
        <f>IF(I46="","",IF(D46=0,"",MAX(0,ROUND(I46*D46-F46,2))))</f>
        <v/>
      </c>
      <c r="L46" s="18">
        <f>IF(A46&amp;""="","",IF(D46=0,"",ROUND(D46-E46,2)))</f>
        <v/>
      </c>
      <c r="M46" s="20">
        <f>IF(K46="","",IF(L46="","",IF(K46=0,0,IF(L46&lt;=0,"",ROUND(K46/L46,4)))))</f>
        <v/>
      </c>
      <c r="N46" s="6">
        <f>IF(A46&amp;""="","",IF(D46=0,"لا أوراق مسجلة",IF(ROUND(D46,2)&lt;&gt;100,"مجموع الأوزان ليس 100",IF(B46&amp;""="","بلا درجة مستهدفة",IF(I46="","درجة مستهدفة غير موجودة",IF(E46=0,"لا mock بعد",IF(J46&gt;0,"دون الهدف","على الهدف")))))))</f>
        <v/>
      </c>
      <c r="O46" s="21">
        <f>IF(N46="دون الهدف",COUNTIFS($N$6:$N$205,"دون الهدف",$J$6:$J$205,"&gt;"&amp;J46)+COUNTIFS($N$6:N46,"دون الهدف",$J$6:J46,J46),"")</f>
        <v/>
      </c>
    </row>
    <row r="47">
      <c r="A47" s="5" t="n"/>
      <c r="B47" s="5" t="n"/>
      <c r="C47" s="16" t="n"/>
      <c r="D47" s="18">
        <f>IF(A47&amp;""="","",SUMIFS('الأوراق'!$C$6:$C$505,'الأوراق'!$A$6:$A$505,A47&amp;"",'الأوراق'!$H$6:$H$505,"محسوب")+SUMIFS('الأوراق'!$C$6:$C$505,'الأوراق'!$A$6:$A$505,A47&amp;"",'الأوراق'!$H$6:$H$505,"لم تُجرَّب بعد"))</f>
        <v/>
      </c>
      <c r="E47" s="18">
        <f>IF(A47&amp;""="","",SUMIFS('الأوراق'!$C$6:$C$505,'الأوراق'!$A$6:$A$505,A47&amp;"",'الأوراق'!$H$6:$H$505,"محسوب"))</f>
        <v/>
      </c>
      <c r="F47" s="19">
        <f>IF(A47&amp;""="","",ROUND(SUMIFS('الأوراق'!$G$6:$G$505,'الأوراق'!$A$6:$A$505,A47&amp;"",'الأوراق'!$H$6:$H$505,"محسوب"),4))</f>
        <v/>
      </c>
      <c r="G47" s="20">
        <f>IF(A47&amp;""="","",IF(E47=0,"",ROUND(F47/E47,4)))</f>
        <v/>
      </c>
      <c r="H47" s="6">
        <f>IF(G47="","",INDEX('الإعدادات'!$A$10:$A$18,MIN(9,COUNTIF('الإعدادات'!$B$10:$B$18,"&gt;"&amp;ROUND(G47-N(C47),4))+1)))</f>
        <v/>
      </c>
      <c r="I47" s="20">
        <f>IF(OR(A47&amp;""="",B47&amp;""=""),"",IFERROR(VLOOKUP(B47,'الإعدادات'!$A$10:$B$18,2,FALSE)+N(C47),""))</f>
        <v/>
      </c>
      <c r="J47" s="20">
        <f>IF(OR(G47="",I47=""),"",ROUND(I47-G47,4))</f>
        <v/>
      </c>
      <c r="K47" s="19">
        <f>IF(I47="","",IF(D47=0,"",MAX(0,ROUND(I47*D47-F47,2))))</f>
        <v/>
      </c>
      <c r="L47" s="18">
        <f>IF(A47&amp;""="","",IF(D47=0,"",ROUND(D47-E47,2)))</f>
        <v/>
      </c>
      <c r="M47" s="20">
        <f>IF(K47="","",IF(L47="","",IF(K47=0,0,IF(L47&lt;=0,"",ROUND(K47/L47,4)))))</f>
        <v/>
      </c>
      <c r="N47" s="6">
        <f>IF(A47&amp;""="","",IF(D47=0,"لا أوراق مسجلة",IF(ROUND(D47,2)&lt;&gt;100,"مجموع الأوزان ليس 100",IF(B47&amp;""="","بلا درجة مستهدفة",IF(I47="","درجة مستهدفة غير موجودة",IF(E47=0,"لا mock بعد",IF(J47&gt;0,"دون الهدف","على الهدف")))))))</f>
        <v/>
      </c>
      <c r="O47" s="21">
        <f>IF(N47="دون الهدف",COUNTIFS($N$6:$N$205,"دون الهدف",$J$6:$J$205,"&gt;"&amp;J47)+COUNTIFS($N$6:N47,"دون الهدف",$J$6:J47,J47),"")</f>
        <v/>
      </c>
    </row>
    <row r="48">
      <c r="A48" s="5" t="n"/>
      <c r="B48" s="5" t="n"/>
      <c r="C48" s="16" t="n"/>
      <c r="D48" s="18">
        <f>IF(A48&amp;""="","",SUMIFS('الأوراق'!$C$6:$C$505,'الأوراق'!$A$6:$A$505,A48&amp;"",'الأوراق'!$H$6:$H$505,"محسوب")+SUMIFS('الأوراق'!$C$6:$C$505,'الأوراق'!$A$6:$A$505,A48&amp;"",'الأوراق'!$H$6:$H$505,"لم تُجرَّب بعد"))</f>
        <v/>
      </c>
      <c r="E48" s="18">
        <f>IF(A48&amp;""="","",SUMIFS('الأوراق'!$C$6:$C$505,'الأوراق'!$A$6:$A$505,A48&amp;"",'الأوراق'!$H$6:$H$505,"محسوب"))</f>
        <v/>
      </c>
      <c r="F48" s="19">
        <f>IF(A48&amp;""="","",ROUND(SUMIFS('الأوراق'!$G$6:$G$505,'الأوراق'!$A$6:$A$505,A48&amp;"",'الأوراق'!$H$6:$H$505,"محسوب"),4))</f>
        <v/>
      </c>
      <c r="G48" s="20">
        <f>IF(A48&amp;""="","",IF(E48=0,"",ROUND(F48/E48,4)))</f>
        <v/>
      </c>
      <c r="H48" s="6">
        <f>IF(G48="","",INDEX('الإعدادات'!$A$10:$A$18,MIN(9,COUNTIF('الإعدادات'!$B$10:$B$18,"&gt;"&amp;ROUND(G48-N(C48),4))+1)))</f>
        <v/>
      </c>
      <c r="I48" s="20">
        <f>IF(OR(A48&amp;""="",B48&amp;""=""),"",IFERROR(VLOOKUP(B48,'الإعدادات'!$A$10:$B$18,2,FALSE)+N(C48),""))</f>
        <v/>
      </c>
      <c r="J48" s="20">
        <f>IF(OR(G48="",I48=""),"",ROUND(I48-G48,4))</f>
        <v/>
      </c>
      <c r="K48" s="19">
        <f>IF(I48="","",IF(D48=0,"",MAX(0,ROUND(I48*D48-F48,2))))</f>
        <v/>
      </c>
      <c r="L48" s="18">
        <f>IF(A48&amp;""="","",IF(D48=0,"",ROUND(D48-E48,2)))</f>
        <v/>
      </c>
      <c r="M48" s="20">
        <f>IF(K48="","",IF(L48="","",IF(K48=0,0,IF(L48&lt;=0,"",ROUND(K48/L48,4)))))</f>
        <v/>
      </c>
      <c r="N48" s="6">
        <f>IF(A48&amp;""="","",IF(D48=0,"لا أوراق مسجلة",IF(ROUND(D48,2)&lt;&gt;100,"مجموع الأوزان ليس 100",IF(B48&amp;""="","بلا درجة مستهدفة",IF(I48="","درجة مستهدفة غير موجودة",IF(E48=0,"لا mock بعد",IF(J48&gt;0,"دون الهدف","على الهدف")))))))</f>
        <v/>
      </c>
      <c r="O48" s="21">
        <f>IF(N48="دون الهدف",COUNTIFS($N$6:$N$205,"دون الهدف",$J$6:$J$205,"&gt;"&amp;J48)+COUNTIFS($N$6:N48,"دون الهدف",$J$6:J48,J48),"")</f>
        <v/>
      </c>
    </row>
    <row r="49">
      <c r="A49" s="5" t="n"/>
      <c r="B49" s="5" t="n"/>
      <c r="C49" s="16" t="n"/>
      <c r="D49" s="18">
        <f>IF(A49&amp;""="","",SUMIFS('الأوراق'!$C$6:$C$505,'الأوراق'!$A$6:$A$505,A49&amp;"",'الأوراق'!$H$6:$H$505,"محسوب")+SUMIFS('الأوراق'!$C$6:$C$505,'الأوراق'!$A$6:$A$505,A49&amp;"",'الأوراق'!$H$6:$H$505,"لم تُجرَّب بعد"))</f>
        <v/>
      </c>
      <c r="E49" s="18">
        <f>IF(A49&amp;""="","",SUMIFS('الأوراق'!$C$6:$C$505,'الأوراق'!$A$6:$A$505,A49&amp;"",'الأوراق'!$H$6:$H$505,"محسوب"))</f>
        <v/>
      </c>
      <c r="F49" s="19">
        <f>IF(A49&amp;""="","",ROUND(SUMIFS('الأوراق'!$G$6:$G$505,'الأوراق'!$A$6:$A$505,A49&amp;"",'الأوراق'!$H$6:$H$505,"محسوب"),4))</f>
        <v/>
      </c>
      <c r="G49" s="20">
        <f>IF(A49&amp;""="","",IF(E49=0,"",ROUND(F49/E49,4)))</f>
        <v/>
      </c>
      <c r="H49" s="6">
        <f>IF(G49="","",INDEX('الإعدادات'!$A$10:$A$18,MIN(9,COUNTIF('الإعدادات'!$B$10:$B$18,"&gt;"&amp;ROUND(G49-N(C49),4))+1)))</f>
        <v/>
      </c>
      <c r="I49" s="20">
        <f>IF(OR(A49&amp;""="",B49&amp;""=""),"",IFERROR(VLOOKUP(B49,'الإعدادات'!$A$10:$B$18,2,FALSE)+N(C49),""))</f>
        <v/>
      </c>
      <c r="J49" s="20">
        <f>IF(OR(G49="",I49=""),"",ROUND(I49-G49,4))</f>
        <v/>
      </c>
      <c r="K49" s="19">
        <f>IF(I49="","",IF(D49=0,"",MAX(0,ROUND(I49*D49-F49,2))))</f>
        <v/>
      </c>
      <c r="L49" s="18">
        <f>IF(A49&amp;""="","",IF(D49=0,"",ROUND(D49-E49,2)))</f>
        <v/>
      </c>
      <c r="M49" s="20">
        <f>IF(K49="","",IF(L49="","",IF(K49=0,0,IF(L49&lt;=0,"",ROUND(K49/L49,4)))))</f>
        <v/>
      </c>
      <c r="N49" s="6">
        <f>IF(A49&amp;""="","",IF(D49=0,"لا أوراق مسجلة",IF(ROUND(D49,2)&lt;&gt;100,"مجموع الأوزان ليس 100",IF(B49&amp;""="","بلا درجة مستهدفة",IF(I49="","درجة مستهدفة غير موجودة",IF(E49=0,"لا mock بعد",IF(J49&gt;0,"دون الهدف","على الهدف")))))))</f>
        <v/>
      </c>
      <c r="O49" s="21">
        <f>IF(N49="دون الهدف",COUNTIFS($N$6:$N$205,"دون الهدف",$J$6:$J$205,"&gt;"&amp;J49)+COUNTIFS($N$6:N49,"دون الهدف",$J$6:J49,J49),"")</f>
        <v/>
      </c>
    </row>
    <row r="50">
      <c r="A50" s="5" t="n"/>
      <c r="B50" s="5" t="n"/>
      <c r="C50" s="16" t="n"/>
      <c r="D50" s="18">
        <f>IF(A50&amp;""="","",SUMIFS('الأوراق'!$C$6:$C$505,'الأوراق'!$A$6:$A$505,A50&amp;"",'الأوراق'!$H$6:$H$505,"محسوب")+SUMIFS('الأوراق'!$C$6:$C$505,'الأوراق'!$A$6:$A$505,A50&amp;"",'الأوراق'!$H$6:$H$505,"لم تُجرَّب بعد"))</f>
        <v/>
      </c>
      <c r="E50" s="18">
        <f>IF(A50&amp;""="","",SUMIFS('الأوراق'!$C$6:$C$505,'الأوراق'!$A$6:$A$505,A50&amp;"",'الأوراق'!$H$6:$H$505,"محسوب"))</f>
        <v/>
      </c>
      <c r="F50" s="19">
        <f>IF(A50&amp;""="","",ROUND(SUMIFS('الأوراق'!$G$6:$G$505,'الأوراق'!$A$6:$A$505,A50&amp;"",'الأوراق'!$H$6:$H$505,"محسوب"),4))</f>
        <v/>
      </c>
      <c r="G50" s="20">
        <f>IF(A50&amp;""="","",IF(E50=0,"",ROUND(F50/E50,4)))</f>
        <v/>
      </c>
      <c r="H50" s="6">
        <f>IF(G50="","",INDEX('الإعدادات'!$A$10:$A$18,MIN(9,COUNTIF('الإعدادات'!$B$10:$B$18,"&gt;"&amp;ROUND(G50-N(C50),4))+1)))</f>
        <v/>
      </c>
      <c r="I50" s="20">
        <f>IF(OR(A50&amp;""="",B50&amp;""=""),"",IFERROR(VLOOKUP(B50,'الإعدادات'!$A$10:$B$18,2,FALSE)+N(C50),""))</f>
        <v/>
      </c>
      <c r="J50" s="20">
        <f>IF(OR(G50="",I50=""),"",ROUND(I50-G50,4))</f>
        <v/>
      </c>
      <c r="K50" s="19">
        <f>IF(I50="","",IF(D50=0,"",MAX(0,ROUND(I50*D50-F50,2))))</f>
        <v/>
      </c>
      <c r="L50" s="18">
        <f>IF(A50&amp;""="","",IF(D50=0,"",ROUND(D50-E50,2)))</f>
        <v/>
      </c>
      <c r="M50" s="20">
        <f>IF(K50="","",IF(L50="","",IF(K50=0,0,IF(L50&lt;=0,"",ROUND(K50/L50,4)))))</f>
        <v/>
      </c>
      <c r="N50" s="6">
        <f>IF(A50&amp;""="","",IF(D50=0,"لا أوراق مسجلة",IF(ROUND(D50,2)&lt;&gt;100,"مجموع الأوزان ليس 100",IF(B50&amp;""="","بلا درجة مستهدفة",IF(I50="","درجة مستهدفة غير موجودة",IF(E50=0,"لا mock بعد",IF(J50&gt;0,"دون الهدف","على الهدف")))))))</f>
        <v/>
      </c>
      <c r="O50" s="21">
        <f>IF(N50="دون الهدف",COUNTIFS($N$6:$N$205,"دون الهدف",$J$6:$J$205,"&gt;"&amp;J50)+COUNTIFS($N$6:N50,"دون الهدف",$J$6:J50,J50),"")</f>
        <v/>
      </c>
    </row>
    <row r="51">
      <c r="A51" s="5" t="n"/>
      <c r="B51" s="5" t="n"/>
      <c r="C51" s="16" t="n"/>
      <c r="D51" s="18">
        <f>IF(A51&amp;""="","",SUMIFS('الأوراق'!$C$6:$C$505,'الأوراق'!$A$6:$A$505,A51&amp;"",'الأوراق'!$H$6:$H$505,"محسوب")+SUMIFS('الأوراق'!$C$6:$C$505,'الأوراق'!$A$6:$A$505,A51&amp;"",'الأوراق'!$H$6:$H$505,"لم تُجرَّب بعد"))</f>
        <v/>
      </c>
      <c r="E51" s="18">
        <f>IF(A51&amp;""="","",SUMIFS('الأوراق'!$C$6:$C$505,'الأوراق'!$A$6:$A$505,A51&amp;"",'الأوراق'!$H$6:$H$505,"محسوب"))</f>
        <v/>
      </c>
      <c r="F51" s="19">
        <f>IF(A51&amp;""="","",ROUND(SUMIFS('الأوراق'!$G$6:$G$505,'الأوراق'!$A$6:$A$505,A51&amp;"",'الأوراق'!$H$6:$H$505,"محسوب"),4))</f>
        <v/>
      </c>
      <c r="G51" s="20">
        <f>IF(A51&amp;""="","",IF(E51=0,"",ROUND(F51/E51,4)))</f>
        <v/>
      </c>
      <c r="H51" s="6">
        <f>IF(G51="","",INDEX('الإعدادات'!$A$10:$A$18,MIN(9,COUNTIF('الإعدادات'!$B$10:$B$18,"&gt;"&amp;ROUND(G51-N(C51),4))+1)))</f>
        <v/>
      </c>
      <c r="I51" s="20">
        <f>IF(OR(A51&amp;""="",B51&amp;""=""),"",IFERROR(VLOOKUP(B51,'الإعدادات'!$A$10:$B$18,2,FALSE)+N(C51),""))</f>
        <v/>
      </c>
      <c r="J51" s="20">
        <f>IF(OR(G51="",I51=""),"",ROUND(I51-G51,4))</f>
        <v/>
      </c>
      <c r="K51" s="19">
        <f>IF(I51="","",IF(D51=0,"",MAX(0,ROUND(I51*D51-F51,2))))</f>
        <v/>
      </c>
      <c r="L51" s="18">
        <f>IF(A51&amp;""="","",IF(D51=0,"",ROUND(D51-E51,2)))</f>
        <v/>
      </c>
      <c r="M51" s="20">
        <f>IF(K51="","",IF(L51="","",IF(K51=0,0,IF(L51&lt;=0,"",ROUND(K51/L51,4)))))</f>
        <v/>
      </c>
      <c r="N51" s="6">
        <f>IF(A51&amp;""="","",IF(D51=0,"لا أوراق مسجلة",IF(ROUND(D51,2)&lt;&gt;100,"مجموع الأوزان ليس 100",IF(B51&amp;""="","بلا درجة مستهدفة",IF(I51="","درجة مستهدفة غير موجودة",IF(E51=0,"لا mock بعد",IF(J51&gt;0,"دون الهدف","على الهدف")))))))</f>
        <v/>
      </c>
      <c r="O51" s="21">
        <f>IF(N51="دون الهدف",COUNTIFS($N$6:$N$205,"دون الهدف",$J$6:$J$205,"&gt;"&amp;J51)+COUNTIFS($N$6:N51,"دون الهدف",$J$6:J51,J51),"")</f>
        <v/>
      </c>
    </row>
    <row r="52">
      <c r="A52" s="5" t="n"/>
      <c r="B52" s="5" t="n"/>
      <c r="C52" s="16" t="n"/>
      <c r="D52" s="18">
        <f>IF(A52&amp;""="","",SUMIFS('الأوراق'!$C$6:$C$505,'الأوراق'!$A$6:$A$505,A52&amp;"",'الأوراق'!$H$6:$H$505,"محسوب")+SUMIFS('الأوراق'!$C$6:$C$505,'الأوراق'!$A$6:$A$505,A52&amp;"",'الأوراق'!$H$6:$H$505,"لم تُجرَّب بعد"))</f>
        <v/>
      </c>
      <c r="E52" s="18">
        <f>IF(A52&amp;""="","",SUMIFS('الأوراق'!$C$6:$C$505,'الأوراق'!$A$6:$A$505,A52&amp;"",'الأوراق'!$H$6:$H$505,"محسوب"))</f>
        <v/>
      </c>
      <c r="F52" s="19">
        <f>IF(A52&amp;""="","",ROUND(SUMIFS('الأوراق'!$G$6:$G$505,'الأوراق'!$A$6:$A$505,A52&amp;"",'الأوراق'!$H$6:$H$505,"محسوب"),4))</f>
        <v/>
      </c>
      <c r="G52" s="20">
        <f>IF(A52&amp;""="","",IF(E52=0,"",ROUND(F52/E52,4)))</f>
        <v/>
      </c>
      <c r="H52" s="6">
        <f>IF(G52="","",INDEX('الإعدادات'!$A$10:$A$18,MIN(9,COUNTIF('الإعدادات'!$B$10:$B$18,"&gt;"&amp;ROUND(G52-N(C52),4))+1)))</f>
        <v/>
      </c>
      <c r="I52" s="20">
        <f>IF(OR(A52&amp;""="",B52&amp;""=""),"",IFERROR(VLOOKUP(B52,'الإعدادات'!$A$10:$B$18,2,FALSE)+N(C52),""))</f>
        <v/>
      </c>
      <c r="J52" s="20">
        <f>IF(OR(G52="",I52=""),"",ROUND(I52-G52,4))</f>
        <v/>
      </c>
      <c r="K52" s="19">
        <f>IF(I52="","",IF(D52=0,"",MAX(0,ROUND(I52*D52-F52,2))))</f>
        <v/>
      </c>
      <c r="L52" s="18">
        <f>IF(A52&amp;""="","",IF(D52=0,"",ROUND(D52-E52,2)))</f>
        <v/>
      </c>
      <c r="M52" s="20">
        <f>IF(K52="","",IF(L52="","",IF(K52=0,0,IF(L52&lt;=0,"",ROUND(K52/L52,4)))))</f>
        <v/>
      </c>
      <c r="N52" s="6">
        <f>IF(A52&amp;""="","",IF(D52=0,"لا أوراق مسجلة",IF(ROUND(D52,2)&lt;&gt;100,"مجموع الأوزان ليس 100",IF(B52&amp;""="","بلا درجة مستهدفة",IF(I52="","درجة مستهدفة غير موجودة",IF(E52=0,"لا mock بعد",IF(J52&gt;0,"دون الهدف","على الهدف")))))))</f>
        <v/>
      </c>
      <c r="O52" s="21">
        <f>IF(N52="دون الهدف",COUNTIFS($N$6:$N$205,"دون الهدف",$J$6:$J$205,"&gt;"&amp;J52)+COUNTIFS($N$6:N52,"دون الهدف",$J$6:J52,J52),"")</f>
        <v/>
      </c>
    </row>
    <row r="53">
      <c r="A53" s="5" t="n"/>
      <c r="B53" s="5" t="n"/>
      <c r="C53" s="16" t="n"/>
      <c r="D53" s="18">
        <f>IF(A53&amp;""="","",SUMIFS('الأوراق'!$C$6:$C$505,'الأوراق'!$A$6:$A$505,A53&amp;"",'الأوراق'!$H$6:$H$505,"محسوب")+SUMIFS('الأوراق'!$C$6:$C$505,'الأوراق'!$A$6:$A$505,A53&amp;"",'الأوراق'!$H$6:$H$505,"لم تُجرَّب بعد"))</f>
        <v/>
      </c>
      <c r="E53" s="18">
        <f>IF(A53&amp;""="","",SUMIFS('الأوراق'!$C$6:$C$505,'الأوراق'!$A$6:$A$505,A53&amp;"",'الأوراق'!$H$6:$H$505,"محسوب"))</f>
        <v/>
      </c>
      <c r="F53" s="19">
        <f>IF(A53&amp;""="","",ROUND(SUMIFS('الأوراق'!$G$6:$G$505,'الأوراق'!$A$6:$A$505,A53&amp;"",'الأوراق'!$H$6:$H$505,"محسوب"),4))</f>
        <v/>
      </c>
      <c r="G53" s="20">
        <f>IF(A53&amp;""="","",IF(E53=0,"",ROUND(F53/E53,4)))</f>
        <v/>
      </c>
      <c r="H53" s="6">
        <f>IF(G53="","",INDEX('الإعدادات'!$A$10:$A$18,MIN(9,COUNTIF('الإعدادات'!$B$10:$B$18,"&gt;"&amp;ROUND(G53-N(C53),4))+1)))</f>
        <v/>
      </c>
      <c r="I53" s="20">
        <f>IF(OR(A53&amp;""="",B53&amp;""=""),"",IFERROR(VLOOKUP(B53,'الإعدادات'!$A$10:$B$18,2,FALSE)+N(C53),""))</f>
        <v/>
      </c>
      <c r="J53" s="20">
        <f>IF(OR(G53="",I53=""),"",ROUND(I53-G53,4))</f>
        <v/>
      </c>
      <c r="K53" s="19">
        <f>IF(I53="","",IF(D53=0,"",MAX(0,ROUND(I53*D53-F53,2))))</f>
        <v/>
      </c>
      <c r="L53" s="18">
        <f>IF(A53&amp;""="","",IF(D53=0,"",ROUND(D53-E53,2)))</f>
        <v/>
      </c>
      <c r="M53" s="20">
        <f>IF(K53="","",IF(L53="","",IF(K53=0,0,IF(L53&lt;=0,"",ROUND(K53/L53,4)))))</f>
        <v/>
      </c>
      <c r="N53" s="6">
        <f>IF(A53&amp;""="","",IF(D53=0,"لا أوراق مسجلة",IF(ROUND(D53,2)&lt;&gt;100,"مجموع الأوزان ليس 100",IF(B53&amp;""="","بلا درجة مستهدفة",IF(I53="","درجة مستهدفة غير موجودة",IF(E53=0,"لا mock بعد",IF(J53&gt;0,"دون الهدف","على الهدف")))))))</f>
        <v/>
      </c>
      <c r="O53" s="21">
        <f>IF(N53="دون الهدف",COUNTIFS($N$6:$N$205,"دون الهدف",$J$6:$J$205,"&gt;"&amp;J53)+COUNTIFS($N$6:N53,"دون الهدف",$J$6:J53,J53),"")</f>
        <v/>
      </c>
    </row>
    <row r="54">
      <c r="A54" s="5" t="n"/>
      <c r="B54" s="5" t="n"/>
      <c r="C54" s="16" t="n"/>
      <c r="D54" s="18">
        <f>IF(A54&amp;""="","",SUMIFS('الأوراق'!$C$6:$C$505,'الأوراق'!$A$6:$A$505,A54&amp;"",'الأوراق'!$H$6:$H$505,"محسوب")+SUMIFS('الأوراق'!$C$6:$C$505,'الأوراق'!$A$6:$A$505,A54&amp;"",'الأوراق'!$H$6:$H$505,"لم تُجرَّب بعد"))</f>
        <v/>
      </c>
      <c r="E54" s="18">
        <f>IF(A54&amp;""="","",SUMIFS('الأوراق'!$C$6:$C$505,'الأوراق'!$A$6:$A$505,A54&amp;"",'الأوراق'!$H$6:$H$505,"محسوب"))</f>
        <v/>
      </c>
      <c r="F54" s="19">
        <f>IF(A54&amp;""="","",ROUND(SUMIFS('الأوراق'!$G$6:$G$505,'الأوراق'!$A$6:$A$505,A54&amp;"",'الأوراق'!$H$6:$H$505,"محسوب"),4))</f>
        <v/>
      </c>
      <c r="G54" s="20">
        <f>IF(A54&amp;""="","",IF(E54=0,"",ROUND(F54/E54,4)))</f>
        <v/>
      </c>
      <c r="H54" s="6">
        <f>IF(G54="","",INDEX('الإعدادات'!$A$10:$A$18,MIN(9,COUNTIF('الإعدادات'!$B$10:$B$18,"&gt;"&amp;ROUND(G54-N(C54),4))+1)))</f>
        <v/>
      </c>
      <c r="I54" s="20">
        <f>IF(OR(A54&amp;""="",B54&amp;""=""),"",IFERROR(VLOOKUP(B54,'الإعدادات'!$A$10:$B$18,2,FALSE)+N(C54),""))</f>
        <v/>
      </c>
      <c r="J54" s="20">
        <f>IF(OR(G54="",I54=""),"",ROUND(I54-G54,4))</f>
        <v/>
      </c>
      <c r="K54" s="19">
        <f>IF(I54="","",IF(D54=0,"",MAX(0,ROUND(I54*D54-F54,2))))</f>
        <v/>
      </c>
      <c r="L54" s="18">
        <f>IF(A54&amp;""="","",IF(D54=0,"",ROUND(D54-E54,2)))</f>
        <v/>
      </c>
      <c r="M54" s="20">
        <f>IF(K54="","",IF(L54="","",IF(K54=0,0,IF(L54&lt;=0,"",ROUND(K54/L54,4)))))</f>
        <v/>
      </c>
      <c r="N54" s="6">
        <f>IF(A54&amp;""="","",IF(D54=0,"لا أوراق مسجلة",IF(ROUND(D54,2)&lt;&gt;100,"مجموع الأوزان ليس 100",IF(B54&amp;""="","بلا درجة مستهدفة",IF(I54="","درجة مستهدفة غير موجودة",IF(E54=0,"لا mock بعد",IF(J54&gt;0,"دون الهدف","على الهدف")))))))</f>
        <v/>
      </c>
      <c r="O54" s="21">
        <f>IF(N54="دون الهدف",COUNTIFS($N$6:$N$205,"دون الهدف",$J$6:$J$205,"&gt;"&amp;J54)+COUNTIFS($N$6:N54,"دون الهدف",$J$6:J54,J54),"")</f>
        <v/>
      </c>
    </row>
    <row r="55">
      <c r="A55" s="5" t="n"/>
      <c r="B55" s="5" t="n"/>
      <c r="C55" s="16" t="n"/>
      <c r="D55" s="18">
        <f>IF(A55&amp;""="","",SUMIFS('الأوراق'!$C$6:$C$505,'الأوراق'!$A$6:$A$505,A55&amp;"",'الأوراق'!$H$6:$H$505,"محسوب")+SUMIFS('الأوراق'!$C$6:$C$505,'الأوراق'!$A$6:$A$505,A55&amp;"",'الأوراق'!$H$6:$H$505,"لم تُجرَّب بعد"))</f>
        <v/>
      </c>
      <c r="E55" s="18">
        <f>IF(A55&amp;""="","",SUMIFS('الأوراق'!$C$6:$C$505,'الأوراق'!$A$6:$A$505,A55&amp;"",'الأوراق'!$H$6:$H$505,"محسوب"))</f>
        <v/>
      </c>
      <c r="F55" s="19">
        <f>IF(A55&amp;""="","",ROUND(SUMIFS('الأوراق'!$G$6:$G$505,'الأوراق'!$A$6:$A$505,A55&amp;"",'الأوراق'!$H$6:$H$505,"محسوب"),4))</f>
        <v/>
      </c>
      <c r="G55" s="20">
        <f>IF(A55&amp;""="","",IF(E55=0,"",ROUND(F55/E55,4)))</f>
        <v/>
      </c>
      <c r="H55" s="6">
        <f>IF(G55="","",INDEX('الإعدادات'!$A$10:$A$18,MIN(9,COUNTIF('الإعدادات'!$B$10:$B$18,"&gt;"&amp;ROUND(G55-N(C55),4))+1)))</f>
        <v/>
      </c>
      <c r="I55" s="20">
        <f>IF(OR(A55&amp;""="",B55&amp;""=""),"",IFERROR(VLOOKUP(B55,'الإعدادات'!$A$10:$B$18,2,FALSE)+N(C55),""))</f>
        <v/>
      </c>
      <c r="J55" s="20">
        <f>IF(OR(G55="",I55=""),"",ROUND(I55-G55,4))</f>
        <v/>
      </c>
      <c r="K55" s="19">
        <f>IF(I55="","",IF(D55=0,"",MAX(0,ROUND(I55*D55-F55,2))))</f>
        <v/>
      </c>
      <c r="L55" s="18">
        <f>IF(A55&amp;""="","",IF(D55=0,"",ROUND(D55-E55,2)))</f>
        <v/>
      </c>
      <c r="M55" s="20">
        <f>IF(K55="","",IF(L55="","",IF(K55=0,0,IF(L55&lt;=0,"",ROUND(K55/L55,4)))))</f>
        <v/>
      </c>
      <c r="N55" s="6">
        <f>IF(A55&amp;""="","",IF(D55=0,"لا أوراق مسجلة",IF(ROUND(D55,2)&lt;&gt;100,"مجموع الأوزان ليس 100",IF(B55&amp;""="","بلا درجة مستهدفة",IF(I55="","درجة مستهدفة غير موجودة",IF(E55=0,"لا mock بعد",IF(J55&gt;0,"دون الهدف","على الهدف")))))))</f>
        <v/>
      </c>
      <c r="O55" s="21">
        <f>IF(N55="دون الهدف",COUNTIFS($N$6:$N$205,"دون الهدف",$J$6:$J$205,"&gt;"&amp;J55)+COUNTIFS($N$6:N55,"دون الهدف",$J$6:J55,J55),"")</f>
        <v/>
      </c>
    </row>
    <row r="56">
      <c r="A56" s="5" t="n"/>
      <c r="B56" s="5" t="n"/>
      <c r="C56" s="16" t="n"/>
      <c r="D56" s="18">
        <f>IF(A56&amp;""="","",SUMIFS('الأوراق'!$C$6:$C$505,'الأوراق'!$A$6:$A$505,A56&amp;"",'الأوراق'!$H$6:$H$505,"محسوب")+SUMIFS('الأوراق'!$C$6:$C$505,'الأوراق'!$A$6:$A$505,A56&amp;"",'الأوراق'!$H$6:$H$505,"لم تُجرَّب بعد"))</f>
        <v/>
      </c>
      <c r="E56" s="18">
        <f>IF(A56&amp;""="","",SUMIFS('الأوراق'!$C$6:$C$505,'الأوراق'!$A$6:$A$505,A56&amp;"",'الأوراق'!$H$6:$H$505,"محسوب"))</f>
        <v/>
      </c>
      <c r="F56" s="19">
        <f>IF(A56&amp;""="","",ROUND(SUMIFS('الأوراق'!$G$6:$G$505,'الأوراق'!$A$6:$A$505,A56&amp;"",'الأوراق'!$H$6:$H$505,"محسوب"),4))</f>
        <v/>
      </c>
      <c r="G56" s="20">
        <f>IF(A56&amp;""="","",IF(E56=0,"",ROUND(F56/E56,4)))</f>
        <v/>
      </c>
      <c r="H56" s="6">
        <f>IF(G56="","",INDEX('الإعدادات'!$A$10:$A$18,MIN(9,COUNTIF('الإعدادات'!$B$10:$B$18,"&gt;"&amp;ROUND(G56-N(C56),4))+1)))</f>
        <v/>
      </c>
      <c r="I56" s="20">
        <f>IF(OR(A56&amp;""="",B56&amp;""=""),"",IFERROR(VLOOKUP(B56,'الإعدادات'!$A$10:$B$18,2,FALSE)+N(C56),""))</f>
        <v/>
      </c>
      <c r="J56" s="20">
        <f>IF(OR(G56="",I56=""),"",ROUND(I56-G56,4))</f>
        <v/>
      </c>
      <c r="K56" s="19">
        <f>IF(I56="","",IF(D56=0,"",MAX(0,ROUND(I56*D56-F56,2))))</f>
        <v/>
      </c>
      <c r="L56" s="18">
        <f>IF(A56&amp;""="","",IF(D56=0,"",ROUND(D56-E56,2)))</f>
        <v/>
      </c>
      <c r="M56" s="20">
        <f>IF(K56="","",IF(L56="","",IF(K56=0,0,IF(L56&lt;=0,"",ROUND(K56/L56,4)))))</f>
        <v/>
      </c>
      <c r="N56" s="6">
        <f>IF(A56&amp;""="","",IF(D56=0,"لا أوراق مسجلة",IF(ROUND(D56,2)&lt;&gt;100,"مجموع الأوزان ليس 100",IF(B56&amp;""="","بلا درجة مستهدفة",IF(I56="","درجة مستهدفة غير موجودة",IF(E56=0,"لا mock بعد",IF(J56&gt;0,"دون الهدف","على الهدف")))))))</f>
        <v/>
      </c>
      <c r="O56" s="21">
        <f>IF(N56="دون الهدف",COUNTIFS($N$6:$N$205,"دون الهدف",$J$6:$J$205,"&gt;"&amp;J56)+COUNTIFS($N$6:N56,"دون الهدف",$J$6:J56,J56),"")</f>
        <v/>
      </c>
    </row>
    <row r="57">
      <c r="A57" s="5" t="n"/>
      <c r="B57" s="5" t="n"/>
      <c r="C57" s="16" t="n"/>
      <c r="D57" s="18">
        <f>IF(A57&amp;""="","",SUMIFS('الأوراق'!$C$6:$C$505,'الأوراق'!$A$6:$A$505,A57&amp;"",'الأوراق'!$H$6:$H$505,"محسوب")+SUMIFS('الأوراق'!$C$6:$C$505,'الأوراق'!$A$6:$A$505,A57&amp;"",'الأوراق'!$H$6:$H$505,"لم تُجرَّب بعد"))</f>
        <v/>
      </c>
      <c r="E57" s="18">
        <f>IF(A57&amp;""="","",SUMIFS('الأوراق'!$C$6:$C$505,'الأوراق'!$A$6:$A$505,A57&amp;"",'الأوراق'!$H$6:$H$505,"محسوب"))</f>
        <v/>
      </c>
      <c r="F57" s="19">
        <f>IF(A57&amp;""="","",ROUND(SUMIFS('الأوراق'!$G$6:$G$505,'الأوراق'!$A$6:$A$505,A57&amp;"",'الأوراق'!$H$6:$H$505,"محسوب"),4))</f>
        <v/>
      </c>
      <c r="G57" s="20">
        <f>IF(A57&amp;""="","",IF(E57=0,"",ROUND(F57/E57,4)))</f>
        <v/>
      </c>
      <c r="H57" s="6">
        <f>IF(G57="","",INDEX('الإعدادات'!$A$10:$A$18,MIN(9,COUNTIF('الإعدادات'!$B$10:$B$18,"&gt;"&amp;ROUND(G57-N(C57),4))+1)))</f>
        <v/>
      </c>
      <c r="I57" s="20">
        <f>IF(OR(A57&amp;""="",B57&amp;""=""),"",IFERROR(VLOOKUP(B57,'الإعدادات'!$A$10:$B$18,2,FALSE)+N(C57),""))</f>
        <v/>
      </c>
      <c r="J57" s="20">
        <f>IF(OR(G57="",I57=""),"",ROUND(I57-G57,4))</f>
        <v/>
      </c>
      <c r="K57" s="19">
        <f>IF(I57="","",IF(D57=0,"",MAX(0,ROUND(I57*D57-F57,2))))</f>
        <v/>
      </c>
      <c r="L57" s="18">
        <f>IF(A57&amp;""="","",IF(D57=0,"",ROUND(D57-E57,2)))</f>
        <v/>
      </c>
      <c r="M57" s="20">
        <f>IF(K57="","",IF(L57="","",IF(K57=0,0,IF(L57&lt;=0,"",ROUND(K57/L57,4)))))</f>
        <v/>
      </c>
      <c r="N57" s="6">
        <f>IF(A57&amp;""="","",IF(D57=0,"لا أوراق مسجلة",IF(ROUND(D57,2)&lt;&gt;100,"مجموع الأوزان ليس 100",IF(B57&amp;""="","بلا درجة مستهدفة",IF(I57="","درجة مستهدفة غير موجودة",IF(E57=0,"لا mock بعد",IF(J57&gt;0,"دون الهدف","على الهدف")))))))</f>
        <v/>
      </c>
      <c r="O57" s="21">
        <f>IF(N57="دون الهدف",COUNTIFS($N$6:$N$205,"دون الهدف",$J$6:$J$205,"&gt;"&amp;J57)+COUNTIFS($N$6:N57,"دون الهدف",$J$6:J57,J57),"")</f>
        <v/>
      </c>
    </row>
    <row r="58">
      <c r="A58" s="5" t="n"/>
      <c r="B58" s="5" t="n"/>
      <c r="C58" s="16" t="n"/>
      <c r="D58" s="18">
        <f>IF(A58&amp;""="","",SUMIFS('الأوراق'!$C$6:$C$505,'الأوراق'!$A$6:$A$505,A58&amp;"",'الأوراق'!$H$6:$H$505,"محسوب")+SUMIFS('الأوراق'!$C$6:$C$505,'الأوراق'!$A$6:$A$505,A58&amp;"",'الأوراق'!$H$6:$H$505,"لم تُجرَّب بعد"))</f>
        <v/>
      </c>
      <c r="E58" s="18">
        <f>IF(A58&amp;""="","",SUMIFS('الأوراق'!$C$6:$C$505,'الأوراق'!$A$6:$A$505,A58&amp;"",'الأوراق'!$H$6:$H$505,"محسوب"))</f>
        <v/>
      </c>
      <c r="F58" s="19">
        <f>IF(A58&amp;""="","",ROUND(SUMIFS('الأوراق'!$G$6:$G$505,'الأوراق'!$A$6:$A$505,A58&amp;"",'الأوراق'!$H$6:$H$505,"محسوب"),4))</f>
        <v/>
      </c>
      <c r="G58" s="20">
        <f>IF(A58&amp;""="","",IF(E58=0,"",ROUND(F58/E58,4)))</f>
        <v/>
      </c>
      <c r="H58" s="6">
        <f>IF(G58="","",INDEX('الإعدادات'!$A$10:$A$18,MIN(9,COUNTIF('الإعدادات'!$B$10:$B$18,"&gt;"&amp;ROUND(G58-N(C58),4))+1)))</f>
        <v/>
      </c>
      <c r="I58" s="20">
        <f>IF(OR(A58&amp;""="",B58&amp;""=""),"",IFERROR(VLOOKUP(B58,'الإعدادات'!$A$10:$B$18,2,FALSE)+N(C58),""))</f>
        <v/>
      </c>
      <c r="J58" s="20">
        <f>IF(OR(G58="",I58=""),"",ROUND(I58-G58,4))</f>
        <v/>
      </c>
      <c r="K58" s="19">
        <f>IF(I58="","",IF(D58=0,"",MAX(0,ROUND(I58*D58-F58,2))))</f>
        <v/>
      </c>
      <c r="L58" s="18">
        <f>IF(A58&amp;""="","",IF(D58=0,"",ROUND(D58-E58,2)))</f>
        <v/>
      </c>
      <c r="M58" s="20">
        <f>IF(K58="","",IF(L58="","",IF(K58=0,0,IF(L58&lt;=0,"",ROUND(K58/L58,4)))))</f>
        <v/>
      </c>
      <c r="N58" s="6">
        <f>IF(A58&amp;""="","",IF(D58=0,"لا أوراق مسجلة",IF(ROUND(D58,2)&lt;&gt;100,"مجموع الأوزان ليس 100",IF(B58&amp;""="","بلا درجة مستهدفة",IF(I58="","درجة مستهدفة غير موجودة",IF(E58=0,"لا mock بعد",IF(J58&gt;0,"دون الهدف","على الهدف")))))))</f>
        <v/>
      </c>
      <c r="O58" s="21">
        <f>IF(N58="دون الهدف",COUNTIFS($N$6:$N$205,"دون الهدف",$J$6:$J$205,"&gt;"&amp;J58)+COUNTIFS($N$6:N58,"دون الهدف",$J$6:J58,J58),"")</f>
        <v/>
      </c>
    </row>
    <row r="59">
      <c r="A59" s="5" t="n"/>
      <c r="B59" s="5" t="n"/>
      <c r="C59" s="16" t="n"/>
      <c r="D59" s="18">
        <f>IF(A59&amp;""="","",SUMIFS('الأوراق'!$C$6:$C$505,'الأوراق'!$A$6:$A$505,A59&amp;"",'الأوراق'!$H$6:$H$505,"محسوب")+SUMIFS('الأوراق'!$C$6:$C$505,'الأوراق'!$A$6:$A$505,A59&amp;"",'الأوراق'!$H$6:$H$505,"لم تُجرَّب بعد"))</f>
        <v/>
      </c>
      <c r="E59" s="18">
        <f>IF(A59&amp;""="","",SUMIFS('الأوراق'!$C$6:$C$505,'الأوراق'!$A$6:$A$505,A59&amp;"",'الأوراق'!$H$6:$H$505,"محسوب"))</f>
        <v/>
      </c>
      <c r="F59" s="19">
        <f>IF(A59&amp;""="","",ROUND(SUMIFS('الأوراق'!$G$6:$G$505,'الأوراق'!$A$6:$A$505,A59&amp;"",'الأوراق'!$H$6:$H$505,"محسوب"),4))</f>
        <v/>
      </c>
      <c r="G59" s="20">
        <f>IF(A59&amp;""="","",IF(E59=0,"",ROUND(F59/E59,4)))</f>
        <v/>
      </c>
      <c r="H59" s="6">
        <f>IF(G59="","",INDEX('الإعدادات'!$A$10:$A$18,MIN(9,COUNTIF('الإعدادات'!$B$10:$B$18,"&gt;"&amp;ROUND(G59-N(C59),4))+1)))</f>
        <v/>
      </c>
      <c r="I59" s="20">
        <f>IF(OR(A59&amp;""="",B59&amp;""=""),"",IFERROR(VLOOKUP(B59,'الإعدادات'!$A$10:$B$18,2,FALSE)+N(C59),""))</f>
        <v/>
      </c>
      <c r="J59" s="20">
        <f>IF(OR(G59="",I59=""),"",ROUND(I59-G59,4))</f>
        <v/>
      </c>
      <c r="K59" s="19">
        <f>IF(I59="","",IF(D59=0,"",MAX(0,ROUND(I59*D59-F59,2))))</f>
        <v/>
      </c>
      <c r="L59" s="18">
        <f>IF(A59&amp;""="","",IF(D59=0,"",ROUND(D59-E59,2)))</f>
        <v/>
      </c>
      <c r="M59" s="20">
        <f>IF(K59="","",IF(L59="","",IF(K59=0,0,IF(L59&lt;=0,"",ROUND(K59/L59,4)))))</f>
        <v/>
      </c>
      <c r="N59" s="6">
        <f>IF(A59&amp;""="","",IF(D59=0,"لا أوراق مسجلة",IF(ROUND(D59,2)&lt;&gt;100,"مجموع الأوزان ليس 100",IF(B59&amp;""="","بلا درجة مستهدفة",IF(I59="","درجة مستهدفة غير موجودة",IF(E59=0,"لا mock بعد",IF(J59&gt;0,"دون الهدف","على الهدف")))))))</f>
        <v/>
      </c>
      <c r="O59" s="21">
        <f>IF(N59="دون الهدف",COUNTIFS($N$6:$N$205,"دون الهدف",$J$6:$J$205,"&gt;"&amp;J59)+COUNTIFS($N$6:N59,"دون الهدف",$J$6:J59,J59),"")</f>
        <v/>
      </c>
    </row>
    <row r="60">
      <c r="A60" s="5" t="n"/>
      <c r="B60" s="5" t="n"/>
      <c r="C60" s="16" t="n"/>
      <c r="D60" s="18">
        <f>IF(A60&amp;""="","",SUMIFS('الأوراق'!$C$6:$C$505,'الأوراق'!$A$6:$A$505,A60&amp;"",'الأوراق'!$H$6:$H$505,"محسوب")+SUMIFS('الأوراق'!$C$6:$C$505,'الأوراق'!$A$6:$A$505,A60&amp;"",'الأوراق'!$H$6:$H$505,"لم تُجرَّب بعد"))</f>
        <v/>
      </c>
      <c r="E60" s="18">
        <f>IF(A60&amp;""="","",SUMIFS('الأوراق'!$C$6:$C$505,'الأوراق'!$A$6:$A$505,A60&amp;"",'الأوراق'!$H$6:$H$505,"محسوب"))</f>
        <v/>
      </c>
      <c r="F60" s="19">
        <f>IF(A60&amp;""="","",ROUND(SUMIFS('الأوراق'!$G$6:$G$505,'الأوراق'!$A$6:$A$505,A60&amp;"",'الأوراق'!$H$6:$H$505,"محسوب"),4))</f>
        <v/>
      </c>
      <c r="G60" s="20">
        <f>IF(A60&amp;""="","",IF(E60=0,"",ROUND(F60/E60,4)))</f>
        <v/>
      </c>
      <c r="H60" s="6">
        <f>IF(G60="","",INDEX('الإعدادات'!$A$10:$A$18,MIN(9,COUNTIF('الإعدادات'!$B$10:$B$18,"&gt;"&amp;ROUND(G60-N(C60),4))+1)))</f>
        <v/>
      </c>
      <c r="I60" s="20">
        <f>IF(OR(A60&amp;""="",B60&amp;""=""),"",IFERROR(VLOOKUP(B60,'الإعدادات'!$A$10:$B$18,2,FALSE)+N(C60),""))</f>
        <v/>
      </c>
      <c r="J60" s="20">
        <f>IF(OR(G60="",I60=""),"",ROUND(I60-G60,4))</f>
        <v/>
      </c>
      <c r="K60" s="19">
        <f>IF(I60="","",IF(D60=0,"",MAX(0,ROUND(I60*D60-F60,2))))</f>
        <v/>
      </c>
      <c r="L60" s="18">
        <f>IF(A60&amp;""="","",IF(D60=0,"",ROUND(D60-E60,2)))</f>
        <v/>
      </c>
      <c r="M60" s="20">
        <f>IF(K60="","",IF(L60="","",IF(K60=0,0,IF(L60&lt;=0,"",ROUND(K60/L60,4)))))</f>
        <v/>
      </c>
      <c r="N60" s="6">
        <f>IF(A60&amp;""="","",IF(D60=0,"لا أوراق مسجلة",IF(ROUND(D60,2)&lt;&gt;100,"مجموع الأوزان ليس 100",IF(B60&amp;""="","بلا درجة مستهدفة",IF(I60="","درجة مستهدفة غير موجودة",IF(E60=0,"لا mock بعد",IF(J60&gt;0,"دون الهدف","على الهدف")))))))</f>
        <v/>
      </c>
      <c r="O60" s="21">
        <f>IF(N60="دون الهدف",COUNTIFS($N$6:$N$205,"دون الهدف",$J$6:$J$205,"&gt;"&amp;J60)+COUNTIFS($N$6:N60,"دون الهدف",$J$6:J60,J60),"")</f>
        <v/>
      </c>
    </row>
    <row r="61">
      <c r="A61" s="5" t="n"/>
      <c r="B61" s="5" t="n"/>
      <c r="C61" s="16" t="n"/>
      <c r="D61" s="18">
        <f>IF(A61&amp;""="","",SUMIFS('الأوراق'!$C$6:$C$505,'الأوراق'!$A$6:$A$505,A61&amp;"",'الأوراق'!$H$6:$H$505,"محسوب")+SUMIFS('الأوراق'!$C$6:$C$505,'الأوراق'!$A$6:$A$505,A61&amp;"",'الأوراق'!$H$6:$H$505,"لم تُجرَّب بعد"))</f>
        <v/>
      </c>
      <c r="E61" s="18">
        <f>IF(A61&amp;""="","",SUMIFS('الأوراق'!$C$6:$C$505,'الأوراق'!$A$6:$A$505,A61&amp;"",'الأوراق'!$H$6:$H$505,"محسوب"))</f>
        <v/>
      </c>
      <c r="F61" s="19">
        <f>IF(A61&amp;""="","",ROUND(SUMIFS('الأوراق'!$G$6:$G$505,'الأوراق'!$A$6:$A$505,A61&amp;"",'الأوراق'!$H$6:$H$505,"محسوب"),4))</f>
        <v/>
      </c>
      <c r="G61" s="20">
        <f>IF(A61&amp;""="","",IF(E61=0,"",ROUND(F61/E61,4)))</f>
        <v/>
      </c>
      <c r="H61" s="6">
        <f>IF(G61="","",INDEX('الإعدادات'!$A$10:$A$18,MIN(9,COUNTIF('الإعدادات'!$B$10:$B$18,"&gt;"&amp;ROUND(G61-N(C61),4))+1)))</f>
        <v/>
      </c>
      <c r="I61" s="20">
        <f>IF(OR(A61&amp;""="",B61&amp;""=""),"",IFERROR(VLOOKUP(B61,'الإعدادات'!$A$10:$B$18,2,FALSE)+N(C61),""))</f>
        <v/>
      </c>
      <c r="J61" s="20">
        <f>IF(OR(G61="",I61=""),"",ROUND(I61-G61,4))</f>
        <v/>
      </c>
      <c r="K61" s="19">
        <f>IF(I61="","",IF(D61=0,"",MAX(0,ROUND(I61*D61-F61,2))))</f>
        <v/>
      </c>
      <c r="L61" s="18">
        <f>IF(A61&amp;""="","",IF(D61=0,"",ROUND(D61-E61,2)))</f>
        <v/>
      </c>
      <c r="M61" s="20">
        <f>IF(K61="","",IF(L61="","",IF(K61=0,0,IF(L61&lt;=0,"",ROUND(K61/L61,4)))))</f>
        <v/>
      </c>
      <c r="N61" s="6">
        <f>IF(A61&amp;""="","",IF(D61=0,"لا أوراق مسجلة",IF(ROUND(D61,2)&lt;&gt;100,"مجموع الأوزان ليس 100",IF(B61&amp;""="","بلا درجة مستهدفة",IF(I61="","درجة مستهدفة غير موجودة",IF(E61=0,"لا mock بعد",IF(J61&gt;0,"دون الهدف","على الهدف")))))))</f>
        <v/>
      </c>
      <c r="O61" s="21">
        <f>IF(N61="دون الهدف",COUNTIFS($N$6:$N$205,"دون الهدف",$J$6:$J$205,"&gt;"&amp;J61)+COUNTIFS($N$6:N61,"دون الهدف",$J$6:J61,J61),"")</f>
        <v/>
      </c>
    </row>
    <row r="62">
      <c r="A62" s="5" t="n"/>
      <c r="B62" s="5" t="n"/>
      <c r="C62" s="16" t="n"/>
      <c r="D62" s="18">
        <f>IF(A62&amp;""="","",SUMIFS('الأوراق'!$C$6:$C$505,'الأوراق'!$A$6:$A$505,A62&amp;"",'الأوراق'!$H$6:$H$505,"محسوب")+SUMIFS('الأوراق'!$C$6:$C$505,'الأوراق'!$A$6:$A$505,A62&amp;"",'الأوراق'!$H$6:$H$505,"لم تُجرَّب بعد"))</f>
        <v/>
      </c>
      <c r="E62" s="18">
        <f>IF(A62&amp;""="","",SUMIFS('الأوراق'!$C$6:$C$505,'الأوراق'!$A$6:$A$505,A62&amp;"",'الأوراق'!$H$6:$H$505,"محسوب"))</f>
        <v/>
      </c>
      <c r="F62" s="19">
        <f>IF(A62&amp;""="","",ROUND(SUMIFS('الأوراق'!$G$6:$G$505,'الأوراق'!$A$6:$A$505,A62&amp;"",'الأوراق'!$H$6:$H$505,"محسوب"),4))</f>
        <v/>
      </c>
      <c r="G62" s="20">
        <f>IF(A62&amp;""="","",IF(E62=0,"",ROUND(F62/E62,4)))</f>
        <v/>
      </c>
      <c r="H62" s="6">
        <f>IF(G62="","",INDEX('الإعدادات'!$A$10:$A$18,MIN(9,COUNTIF('الإعدادات'!$B$10:$B$18,"&gt;"&amp;ROUND(G62-N(C62),4))+1)))</f>
        <v/>
      </c>
      <c r="I62" s="20">
        <f>IF(OR(A62&amp;""="",B62&amp;""=""),"",IFERROR(VLOOKUP(B62,'الإعدادات'!$A$10:$B$18,2,FALSE)+N(C62),""))</f>
        <v/>
      </c>
      <c r="J62" s="20">
        <f>IF(OR(G62="",I62=""),"",ROUND(I62-G62,4))</f>
        <v/>
      </c>
      <c r="K62" s="19">
        <f>IF(I62="","",IF(D62=0,"",MAX(0,ROUND(I62*D62-F62,2))))</f>
        <v/>
      </c>
      <c r="L62" s="18">
        <f>IF(A62&amp;""="","",IF(D62=0,"",ROUND(D62-E62,2)))</f>
        <v/>
      </c>
      <c r="M62" s="20">
        <f>IF(K62="","",IF(L62="","",IF(K62=0,0,IF(L62&lt;=0,"",ROUND(K62/L62,4)))))</f>
        <v/>
      </c>
      <c r="N62" s="6">
        <f>IF(A62&amp;""="","",IF(D62=0,"لا أوراق مسجلة",IF(ROUND(D62,2)&lt;&gt;100,"مجموع الأوزان ليس 100",IF(B62&amp;""="","بلا درجة مستهدفة",IF(I62="","درجة مستهدفة غير موجودة",IF(E62=0,"لا mock بعد",IF(J62&gt;0,"دون الهدف","على الهدف")))))))</f>
        <v/>
      </c>
      <c r="O62" s="21">
        <f>IF(N62="دون الهدف",COUNTIFS($N$6:$N$205,"دون الهدف",$J$6:$J$205,"&gt;"&amp;J62)+COUNTIFS($N$6:N62,"دون الهدف",$J$6:J62,J62),"")</f>
        <v/>
      </c>
    </row>
    <row r="63">
      <c r="A63" s="5" t="n"/>
      <c r="B63" s="5" t="n"/>
      <c r="C63" s="16" t="n"/>
      <c r="D63" s="18">
        <f>IF(A63&amp;""="","",SUMIFS('الأوراق'!$C$6:$C$505,'الأوراق'!$A$6:$A$505,A63&amp;"",'الأوراق'!$H$6:$H$505,"محسوب")+SUMIFS('الأوراق'!$C$6:$C$505,'الأوراق'!$A$6:$A$505,A63&amp;"",'الأوراق'!$H$6:$H$505,"لم تُجرَّب بعد"))</f>
        <v/>
      </c>
      <c r="E63" s="18">
        <f>IF(A63&amp;""="","",SUMIFS('الأوراق'!$C$6:$C$505,'الأوراق'!$A$6:$A$505,A63&amp;"",'الأوراق'!$H$6:$H$505,"محسوب"))</f>
        <v/>
      </c>
      <c r="F63" s="19">
        <f>IF(A63&amp;""="","",ROUND(SUMIFS('الأوراق'!$G$6:$G$505,'الأوراق'!$A$6:$A$505,A63&amp;"",'الأوراق'!$H$6:$H$505,"محسوب"),4))</f>
        <v/>
      </c>
      <c r="G63" s="20">
        <f>IF(A63&amp;""="","",IF(E63=0,"",ROUND(F63/E63,4)))</f>
        <v/>
      </c>
      <c r="H63" s="6">
        <f>IF(G63="","",INDEX('الإعدادات'!$A$10:$A$18,MIN(9,COUNTIF('الإعدادات'!$B$10:$B$18,"&gt;"&amp;ROUND(G63-N(C63),4))+1)))</f>
        <v/>
      </c>
      <c r="I63" s="20">
        <f>IF(OR(A63&amp;""="",B63&amp;""=""),"",IFERROR(VLOOKUP(B63,'الإعدادات'!$A$10:$B$18,2,FALSE)+N(C63),""))</f>
        <v/>
      </c>
      <c r="J63" s="20">
        <f>IF(OR(G63="",I63=""),"",ROUND(I63-G63,4))</f>
        <v/>
      </c>
      <c r="K63" s="19">
        <f>IF(I63="","",IF(D63=0,"",MAX(0,ROUND(I63*D63-F63,2))))</f>
        <v/>
      </c>
      <c r="L63" s="18">
        <f>IF(A63&amp;""="","",IF(D63=0,"",ROUND(D63-E63,2)))</f>
        <v/>
      </c>
      <c r="M63" s="20">
        <f>IF(K63="","",IF(L63="","",IF(K63=0,0,IF(L63&lt;=0,"",ROUND(K63/L63,4)))))</f>
        <v/>
      </c>
      <c r="N63" s="6">
        <f>IF(A63&amp;""="","",IF(D63=0,"لا أوراق مسجلة",IF(ROUND(D63,2)&lt;&gt;100,"مجموع الأوزان ليس 100",IF(B63&amp;""="","بلا درجة مستهدفة",IF(I63="","درجة مستهدفة غير موجودة",IF(E63=0,"لا mock بعد",IF(J63&gt;0,"دون الهدف","على الهدف")))))))</f>
        <v/>
      </c>
      <c r="O63" s="21">
        <f>IF(N63="دون الهدف",COUNTIFS($N$6:$N$205,"دون الهدف",$J$6:$J$205,"&gt;"&amp;J63)+COUNTIFS($N$6:N63,"دون الهدف",$J$6:J63,J63),"")</f>
        <v/>
      </c>
    </row>
    <row r="64">
      <c r="A64" s="5" t="n"/>
      <c r="B64" s="5" t="n"/>
      <c r="C64" s="16" t="n"/>
      <c r="D64" s="18">
        <f>IF(A64&amp;""="","",SUMIFS('الأوراق'!$C$6:$C$505,'الأوراق'!$A$6:$A$505,A64&amp;"",'الأوراق'!$H$6:$H$505,"محسوب")+SUMIFS('الأوراق'!$C$6:$C$505,'الأوراق'!$A$6:$A$505,A64&amp;"",'الأوراق'!$H$6:$H$505,"لم تُجرَّب بعد"))</f>
        <v/>
      </c>
      <c r="E64" s="18">
        <f>IF(A64&amp;""="","",SUMIFS('الأوراق'!$C$6:$C$505,'الأوراق'!$A$6:$A$505,A64&amp;"",'الأوراق'!$H$6:$H$505,"محسوب"))</f>
        <v/>
      </c>
      <c r="F64" s="19">
        <f>IF(A64&amp;""="","",ROUND(SUMIFS('الأوراق'!$G$6:$G$505,'الأوراق'!$A$6:$A$505,A64&amp;"",'الأوراق'!$H$6:$H$505,"محسوب"),4))</f>
        <v/>
      </c>
      <c r="G64" s="20">
        <f>IF(A64&amp;""="","",IF(E64=0,"",ROUND(F64/E64,4)))</f>
        <v/>
      </c>
      <c r="H64" s="6">
        <f>IF(G64="","",INDEX('الإعدادات'!$A$10:$A$18,MIN(9,COUNTIF('الإعدادات'!$B$10:$B$18,"&gt;"&amp;ROUND(G64-N(C64),4))+1)))</f>
        <v/>
      </c>
      <c r="I64" s="20">
        <f>IF(OR(A64&amp;""="",B64&amp;""=""),"",IFERROR(VLOOKUP(B64,'الإعدادات'!$A$10:$B$18,2,FALSE)+N(C64),""))</f>
        <v/>
      </c>
      <c r="J64" s="20">
        <f>IF(OR(G64="",I64=""),"",ROUND(I64-G64,4))</f>
        <v/>
      </c>
      <c r="K64" s="19">
        <f>IF(I64="","",IF(D64=0,"",MAX(0,ROUND(I64*D64-F64,2))))</f>
        <v/>
      </c>
      <c r="L64" s="18">
        <f>IF(A64&amp;""="","",IF(D64=0,"",ROUND(D64-E64,2)))</f>
        <v/>
      </c>
      <c r="M64" s="20">
        <f>IF(K64="","",IF(L64="","",IF(K64=0,0,IF(L64&lt;=0,"",ROUND(K64/L64,4)))))</f>
        <v/>
      </c>
      <c r="N64" s="6">
        <f>IF(A64&amp;""="","",IF(D64=0,"لا أوراق مسجلة",IF(ROUND(D64,2)&lt;&gt;100,"مجموع الأوزان ليس 100",IF(B64&amp;""="","بلا درجة مستهدفة",IF(I64="","درجة مستهدفة غير موجودة",IF(E64=0,"لا mock بعد",IF(J64&gt;0,"دون الهدف","على الهدف")))))))</f>
        <v/>
      </c>
      <c r="O64" s="21">
        <f>IF(N64="دون الهدف",COUNTIFS($N$6:$N$205,"دون الهدف",$J$6:$J$205,"&gt;"&amp;J64)+COUNTIFS($N$6:N64,"دون الهدف",$J$6:J64,J64),"")</f>
        <v/>
      </c>
    </row>
    <row r="65">
      <c r="A65" s="5" t="n"/>
      <c r="B65" s="5" t="n"/>
      <c r="C65" s="16" t="n"/>
      <c r="D65" s="18">
        <f>IF(A65&amp;""="","",SUMIFS('الأوراق'!$C$6:$C$505,'الأوراق'!$A$6:$A$505,A65&amp;"",'الأوراق'!$H$6:$H$505,"محسوب")+SUMIFS('الأوراق'!$C$6:$C$505,'الأوراق'!$A$6:$A$505,A65&amp;"",'الأوراق'!$H$6:$H$505,"لم تُجرَّب بعد"))</f>
        <v/>
      </c>
      <c r="E65" s="18">
        <f>IF(A65&amp;""="","",SUMIFS('الأوراق'!$C$6:$C$505,'الأوراق'!$A$6:$A$505,A65&amp;"",'الأوراق'!$H$6:$H$505,"محسوب"))</f>
        <v/>
      </c>
      <c r="F65" s="19">
        <f>IF(A65&amp;""="","",ROUND(SUMIFS('الأوراق'!$G$6:$G$505,'الأوراق'!$A$6:$A$505,A65&amp;"",'الأوراق'!$H$6:$H$505,"محسوب"),4))</f>
        <v/>
      </c>
      <c r="G65" s="20">
        <f>IF(A65&amp;""="","",IF(E65=0,"",ROUND(F65/E65,4)))</f>
        <v/>
      </c>
      <c r="H65" s="6">
        <f>IF(G65="","",INDEX('الإعدادات'!$A$10:$A$18,MIN(9,COUNTIF('الإعدادات'!$B$10:$B$18,"&gt;"&amp;ROUND(G65-N(C65),4))+1)))</f>
        <v/>
      </c>
      <c r="I65" s="20">
        <f>IF(OR(A65&amp;""="",B65&amp;""=""),"",IFERROR(VLOOKUP(B65,'الإعدادات'!$A$10:$B$18,2,FALSE)+N(C65),""))</f>
        <v/>
      </c>
      <c r="J65" s="20">
        <f>IF(OR(G65="",I65=""),"",ROUND(I65-G65,4))</f>
        <v/>
      </c>
      <c r="K65" s="19">
        <f>IF(I65="","",IF(D65=0,"",MAX(0,ROUND(I65*D65-F65,2))))</f>
        <v/>
      </c>
      <c r="L65" s="18">
        <f>IF(A65&amp;""="","",IF(D65=0,"",ROUND(D65-E65,2)))</f>
        <v/>
      </c>
      <c r="M65" s="20">
        <f>IF(K65="","",IF(L65="","",IF(K65=0,0,IF(L65&lt;=0,"",ROUND(K65/L65,4)))))</f>
        <v/>
      </c>
      <c r="N65" s="6">
        <f>IF(A65&amp;""="","",IF(D65=0,"لا أوراق مسجلة",IF(ROUND(D65,2)&lt;&gt;100,"مجموع الأوزان ليس 100",IF(B65&amp;""="","بلا درجة مستهدفة",IF(I65="","درجة مستهدفة غير موجودة",IF(E65=0,"لا mock بعد",IF(J65&gt;0,"دون الهدف","على الهدف")))))))</f>
        <v/>
      </c>
      <c r="O65" s="21">
        <f>IF(N65="دون الهدف",COUNTIFS($N$6:$N$205,"دون الهدف",$J$6:$J$205,"&gt;"&amp;J65)+COUNTIFS($N$6:N65,"دون الهدف",$J$6:J65,J65),"")</f>
        <v/>
      </c>
    </row>
    <row r="66">
      <c r="A66" s="5" t="n"/>
      <c r="B66" s="5" t="n"/>
      <c r="C66" s="16" t="n"/>
      <c r="D66" s="18">
        <f>IF(A66&amp;""="","",SUMIFS('الأوراق'!$C$6:$C$505,'الأوراق'!$A$6:$A$505,A66&amp;"",'الأوراق'!$H$6:$H$505,"محسوب")+SUMIFS('الأوراق'!$C$6:$C$505,'الأوراق'!$A$6:$A$505,A66&amp;"",'الأوراق'!$H$6:$H$505,"لم تُجرَّب بعد"))</f>
        <v/>
      </c>
      <c r="E66" s="18">
        <f>IF(A66&amp;""="","",SUMIFS('الأوراق'!$C$6:$C$505,'الأوراق'!$A$6:$A$505,A66&amp;"",'الأوراق'!$H$6:$H$505,"محسوب"))</f>
        <v/>
      </c>
      <c r="F66" s="19">
        <f>IF(A66&amp;""="","",ROUND(SUMIFS('الأوراق'!$G$6:$G$505,'الأوراق'!$A$6:$A$505,A66&amp;"",'الأوراق'!$H$6:$H$505,"محسوب"),4))</f>
        <v/>
      </c>
      <c r="G66" s="20">
        <f>IF(A66&amp;""="","",IF(E66=0,"",ROUND(F66/E66,4)))</f>
        <v/>
      </c>
      <c r="H66" s="6">
        <f>IF(G66="","",INDEX('الإعدادات'!$A$10:$A$18,MIN(9,COUNTIF('الإعدادات'!$B$10:$B$18,"&gt;"&amp;ROUND(G66-N(C66),4))+1)))</f>
        <v/>
      </c>
      <c r="I66" s="20">
        <f>IF(OR(A66&amp;""="",B66&amp;""=""),"",IFERROR(VLOOKUP(B66,'الإعدادات'!$A$10:$B$18,2,FALSE)+N(C66),""))</f>
        <v/>
      </c>
      <c r="J66" s="20">
        <f>IF(OR(G66="",I66=""),"",ROUND(I66-G66,4))</f>
        <v/>
      </c>
      <c r="K66" s="19">
        <f>IF(I66="","",IF(D66=0,"",MAX(0,ROUND(I66*D66-F66,2))))</f>
        <v/>
      </c>
      <c r="L66" s="18">
        <f>IF(A66&amp;""="","",IF(D66=0,"",ROUND(D66-E66,2)))</f>
        <v/>
      </c>
      <c r="M66" s="20">
        <f>IF(K66="","",IF(L66="","",IF(K66=0,0,IF(L66&lt;=0,"",ROUND(K66/L66,4)))))</f>
        <v/>
      </c>
      <c r="N66" s="6">
        <f>IF(A66&amp;""="","",IF(D66=0,"لا أوراق مسجلة",IF(ROUND(D66,2)&lt;&gt;100,"مجموع الأوزان ليس 100",IF(B66&amp;""="","بلا درجة مستهدفة",IF(I66="","درجة مستهدفة غير موجودة",IF(E66=0,"لا mock بعد",IF(J66&gt;0,"دون الهدف","على الهدف")))))))</f>
        <v/>
      </c>
      <c r="O66" s="21">
        <f>IF(N66="دون الهدف",COUNTIFS($N$6:$N$205,"دون الهدف",$J$6:$J$205,"&gt;"&amp;J66)+COUNTIFS($N$6:N66,"دون الهدف",$J$6:J66,J66),"")</f>
        <v/>
      </c>
    </row>
    <row r="67">
      <c r="A67" s="5" t="n"/>
      <c r="B67" s="5" t="n"/>
      <c r="C67" s="16" t="n"/>
      <c r="D67" s="18">
        <f>IF(A67&amp;""="","",SUMIFS('الأوراق'!$C$6:$C$505,'الأوراق'!$A$6:$A$505,A67&amp;"",'الأوراق'!$H$6:$H$505,"محسوب")+SUMIFS('الأوراق'!$C$6:$C$505,'الأوراق'!$A$6:$A$505,A67&amp;"",'الأوراق'!$H$6:$H$505,"لم تُجرَّب بعد"))</f>
        <v/>
      </c>
      <c r="E67" s="18">
        <f>IF(A67&amp;""="","",SUMIFS('الأوراق'!$C$6:$C$505,'الأوراق'!$A$6:$A$505,A67&amp;"",'الأوراق'!$H$6:$H$505,"محسوب"))</f>
        <v/>
      </c>
      <c r="F67" s="19">
        <f>IF(A67&amp;""="","",ROUND(SUMIFS('الأوراق'!$G$6:$G$505,'الأوراق'!$A$6:$A$505,A67&amp;"",'الأوراق'!$H$6:$H$505,"محسوب"),4))</f>
        <v/>
      </c>
      <c r="G67" s="20">
        <f>IF(A67&amp;""="","",IF(E67=0,"",ROUND(F67/E67,4)))</f>
        <v/>
      </c>
      <c r="H67" s="6">
        <f>IF(G67="","",INDEX('الإعدادات'!$A$10:$A$18,MIN(9,COUNTIF('الإعدادات'!$B$10:$B$18,"&gt;"&amp;ROUND(G67-N(C67),4))+1)))</f>
        <v/>
      </c>
      <c r="I67" s="20">
        <f>IF(OR(A67&amp;""="",B67&amp;""=""),"",IFERROR(VLOOKUP(B67,'الإعدادات'!$A$10:$B$18,2,FALSE)+N(C67),""))</f>
        <v/>
      </c>
      <c r="J67" s="20">
        <f>IF(OR(G67="",I67=""),"",ROUND(I67-G67,4))</f>
        <v/>
      </c>
      <c r="K67" s="19">
        <f>IF(I67="","",IF(D67=0,"",MAX(0,ROUND(I67*D67-F67,2))))</f>
        <v/>
      </c>
      <c r="L67" s="18">
        <f>IF(A67&amp;""="","",IF(D67=0,"",ROUND(D67-E67,2)))</f>
        <v/>
      </c>
      <c r="M67" s="20">
        <f>IF(K67="","",IF(L67="","",IF(K67=0,0,IF(L67&lt;=0,"",ROUND(K67/L67,4)))))</f>
        <v/>
      </c>
      <c r="N67" s="6">
        <f>IF(A67&amp;""="","",IF(D67=0,"لا أوراق مسجلة",IF(ROUND(D67,2)&lt;&gt;100,"مجموع الأوزان ليس 100",IF(B67&amp;""="","بلا درجة مستهدفة",IF(I67="","درجة مستهدفة غير موجودة",IF(E67=0,"لا mock بعد",IF(J67&gt;0,"دون الهدف","على الهدف")))))))</f>
        <v/>
      </c>
      <c r="O67" s="21">
        <f>IF(N67="دون الهدف",COUNTIFS($N$6:$N$205,"دون الهدف",$J$6:$J$205,"&gt;"&amp;J67)+COUNTIFS($N$6:N67,"دون الهدف",$J$6:J67,J67),"")</f>
        <v/>
      </c>
    </row>
    <row r="68">
      <c r="A68" s="5" t="n"/>
      <c r="B68" s="5" t="n"/>
      <c r="C68" s="16" t="n"/>
      <c r="D68" s="18">
        <f>IF(A68&amp;""="","",SUMIFS('الأوراق'!$C$6:$C$505,'الأوراق'!$A$6:$A$505,A68&amp;"",'الأوراق'!$H$6:$H$505,"محسوب")+SUMIFS('الأوراق'!$C$6:$C$505,'الأوراق'!$A$6:$A$505,A68&amp;"",'الأوراق'!$H$6:$H$505,"لم تُجرَّب بعد"))</f>
        <v/>
      </c>
      <c r="E68" s="18">
        <f>IF(A68&amp;""="","",SUMIFS('الأوراق'!$C$6:$C$505,'الأوراق'!$A$6:$A$505,A68&amp;"",'الأوراق'!$H$6:$H$505,"محسوب"))</f>
        <v/>
      </c>
      <c r="F68" s="19">
        <f>IF(A68&amp;""="","",ROUND(SUMIFS('الأوراق'!$G$6:$G$505,'الأوراق'!$A$6:$A$505,A68&amp;"",'الأوراق'!$H$6:$H$505,"محسوب"),4))</f>
        <v/>
      </c>
      <c r="G68" s="20">
        <f>IF(A68&amp;""="","",IF(E68=0,"",ROUND(F68/E68,4)))</f>
        <v/>
      </c>
      <c r="H68" s="6">
        <f>IF(G68="","",INDEX('الإعدادات'!$A$10:$A$18,MIN(9,COUNTIF('الإعدادات'!$B$10:$B$18,"&gt;"&amp;ROUND(G68-N(C68),4))+1)))</f>
        <v/>
      </c>
      <c r="I68" s="20">
        <f>IF(OR(A68&amp;""="",B68&amp;""=""),"",IFERROR(VLOOKUP(B68,'الإعدادات'!$A$10:$B$18,2,FALSE)+N(C68),""))</f>
        <v/>
      </c>
      <c r="J68" s="20">
        <f>IF(OR(G68="",I68=""),"",ROUND(I68-G68,4))</f>
        <v/>
      </c>
      <c r="K68" s="19">
        <f>IF(I68="","",IF(D68=0,"",MAX(0,ROUND(I68*D68-F68,2))))</f>
        <v/>
      </c>
      <c r="L68" s="18">
        <f>IF(A68&amp;""="","",IF(D68=0,"",ROUND(D68-E68,2)))</f>
        <v/>
      </c>
      <c r="M68" s="20">
        <f>IF(K68="","",IF(L68="","",IF(K68=0,0,IF(L68&lt;=0,"",ROUND(K68/L68,4)))))</f>
        <v/>
      </c>
      <c r="N68" s="6">
        <f>IF(A68&amp;""="","",IF(D68=0,"لا أوراق مسجلة",IF(ROUND(D68,2)&lt;&gt;100,"مجموع الأوزان ليس 100",IF(B68&amp;""="","بلا درجة مستهدفة",IF(I68="","درجة مستهدفة غير موجودة",IF(E68=0,"لا mock بعد",IF(J68&gt;0,"دون الهدف","على الهدف")))))))</f>
        <v/>
      </c>
      <c r="O68" s="21">
        <f>IF(N68="دون الهدف",COUNTIFS($N$6:$N$205,"دون الهدف",$J$6:$J$205,"&gt;"&amp;J68)+COUNTIFS($N$6:N68,"دون الهدف",$J$6:J68,J68),"")</f>
        <v/>
      </c>
    </row>
    <row r="69">
      <c r="A69" s="5" t="n"/>
      <c r="B69" s="5" t="n"/>
      <c r="C69" s="16" t="n"/>
      <c r="D69" s="18">
        <f>IF(A69&amp;""="","",SUMIFS('الأوراق'!$C$6:$C$505,'الأوراق'!$A$6:$A$505,A69&amp;"",'الأوراق'!$H$6:$H$505,"محسوب")+SUMIFS('الأوراق'!$C$6:$C$505,'الأوراق'!$A$6:$A$505,A69&amp;"",'الأوراق'!$H$6:$H$505,"لم تُجرَّب بعد"))</f>
        <v/>
      </c>
      <c r="E69" s="18">
        <f>IF(A69&amp;""="","",SUMIFS('الأوراق'!$C$6:$C$505,'الأوراق'!$A$6:$A$505,A69&amp;"",'الأوراق'!$H$6:$H$505,"محسوب"))</f>
        <v/>
      </c>
      <c r="F69" s="19">
        <f>IF(A69&amp;""="","",ROUND(SUMIFS('الأوراق'!$G$6:$G$505,'الأوراق'!$A$6:$A$505,A69&amp;"",'الأوراق'!$H$6:$H$505,"محسوب"),4))</f>
        <v/>
      </c>
      <c r="G69" s="20">
        <f>IF(A69&amp;""="","",IF(E69=0,"",ROUND(F69/E69,4)))</f>
        <v/>
      </c>
      <c r="H69" s="6">
        <f>IF(G69="","",INDEX('الإعدادات'!$A$10:$A$18,MIN(9,COUNTIF('الإعدادات'!$B$10:$B$18,"&gt;"&amp;ROUND(G69-N(C69),4))+1)))</f>
        <v/>
      </c>
      <c r="I69" s="20">
        <f>IF(OR(A69&amp;""="",B69&amp;""=""),"",IFERROR(VLOOKUP(B69,'الإعدادات'!$A$10:$B$18,2,FALSE)+N(C69),""))</f>
        <v/>
      </c>
      <c r="J69" s="20">
        <f>IF(OR(G69="",I69=""),"",ROUND(I69-G69,4))</f>
        <v/>
      </c>
      <c r="K69" s="19">
        <f>IF(I69="","",IF(D69=0,"",MAX(0,ROUND(I69*D69-F69,2))))</f>
        <v/>
      </c>
      <c r="L69" s="18">
        <f>IF(A69&amp;""="","",IF(D69=0,"",ROUND(D69-E69,2)))</f>
        <v/>
      </c>
      <c r="M69" s="20">
        <f>IF(K69="","",IF(L69="","",IF(K69=0,0,IF(L69&lt;=0,"",ROUND(K69/L69,4)))))</f>
        <v/>
      </c>
      <c r="N69" s="6">
        <f>IF(A69&amp;""="","",IF(D69=0,"لا أوراق مسجلة",IF(ROUND(D69,2)&lt;&gt;100,"مجموع الأوزان ليس 100",IF(B69&amp;""="","بلا درجة مستهدفة",IF(I69="","درجة مستهدفة غير موجودة",IF(E69=0,"لا mock بعد",IF(J69&gt;0,"دون الهدف","على الهدف")))))))</f>
        <v/>
      </c>
      <c r="O69" s="21">
        <f>IF(N69="دون الهدف",COUNTIFS($N$6:$N$205,"دون الهدف",$J$6:$J$205,"&gt;"&amp;J69)+COUNTIFS($N$6:N69,"دون الهدف",$J$6:J69,J69),"")</f>
        <v/>
      </c>
    </row>
    <row r="70">
      <c r="A70" s="5" t="n"/>
      <c r="B70" s="5" t="n"/>
      <c r="C70" s="16" t="n"/>
      <c r="D70" s="18">
        <f>IF(A70&amp;""="","",SUMIFS('الأوراق'!$C$6:$C$505,'الأوراق'!$A$6:$A$505,A70&amp;"",'الأوراق'!$H$6:$H$505,"محسوب")+SUMIFS('الأوراق'!$C$6:$C$505,'الأوراق'!$A$6:$A$505,A70&amp;"",'الأوراق'!$H$6:$H$505,"لم تُجرَّب بعد"))</f>
        <v/>
      </c>
      <c r="E70" s="18">
        <f>IF(A70&amp;""="","",SUMIFS('الأوراق'!$C$6:$C$505,'الأوراق'!$A$6:$A$505,A70&amp;"",'الأوراق'!$H$6:$H$505,"محسوب"))</f>
        <v/>
      </c>
      <c r="F70" s="19">
        <f>IF(A70&amp;""="","",ROUND(SUMIFS('الأوراق'!$G$6:$G$505,'الأوراق'!$A$6:$A$505,A70&amp;"",'الأوراق'!$H$6:$H$505,"محسوب"),4))</f>
        <v/>
      </c>
      <c r="G70" s="20">
        <f>IF(A70&amp;""="","",IF(E70=0,"",ROUND(F70/E70,4)))</f>
        <v/>
      </c>
      <c r="H70" s="6">
        <f>IF(G70="","",INDEX('الإعدادات'!$A$10:$A$18,MIN(9,COUNTIF('الإعدادات'!$B$10:$B$18,"&gt;"&amp;ROUND(G70-N(C70),4))+1)))</f>
        <v/>
      </c>
      <c r="I70" s="20">
        <f>IF(OR(A70&amp;""="",B70&amp;""=""),"",IFERROR(VLOOKUP(B70,'الإعدادات'!$A$10:$B$18,2,FALSE)+N(C70),""))</f>
        <v/>
      </c>
      <c r="J70" s="20">
        <f>IF(OR(G70="",I70=""),"",ROUND(I70-G70,4))</f>
        <v/>
      </c>
      <c r="K70" s="19">
        <f>IF(I70="","",IF(D70=0,"",MAX(0,ROUND(I70*D70-F70,2))))</f>
        <v/>
      </c>
      <c r="L70" s="18">
        <f>IF(A70&amp;""="","",IF(D70=0,"",ROUND(D70-E70,2)))</f>
        <v/>
      </c>
      <c r="M70" s="20">
        <f>IF(K70="","",IF(L70="","",IF(K70=0,0,IF(L70&lt;=0,"",ROUND(K70/L70,4)))))</f>
        <v/>
      </c>
      <c r="N70" s="6">
        <f>IF(A70&amp;""="","",IF(D70=0,"لا أوراق مسجلة",IF(ROUND(D70,2)&lt;&gt;100,"مجموع الأوزان ليس 100",IF(B70&amp;""="","بلا درجة مستهدفة",IF(I70="","درجة مستهدفة غير موجودة",IF(E70=0,"لا mock بعد",IF(J70&gt;0,"دون الهدف","على الهدف")))))))</f>
        <v/>
      </c>
      <c r="O70" s="21">
        <f>IF(N70="دون الهدف",COUNTIFS($N$6:$N$205,"دون الهدف",$J$6:$J$205,"&gt;"&amp;J70)+COUNTIFS($N$6:N70,"دون الهدف",$J$6:J70,J70),"")</f>
        <v/>
      </c>
    </row>
    <row r="71">
      <c r="A71" s="5" t="n"/>
      <c r="B71" s="5" t="n"/>
      <c r="C71" s="16" t="n"/>
      <c r="D71" s="18">
        <f>IF(A71&amp;""="","",SUMIFS('الأوراق'!$C$6:$C$505,'الأوراق'!$A$6:$A$505,A71&amp;"",'الأوراق'!$H$6:$H$505,"محسوب")+SUMIFS('الأوراق'!$C$6:$C$505,'الأوراق'!$A$6:$A$505,A71&amp;"",'الأوراق'!$H$6:$H$505,"لم تُجرَّب بعد"))</f>
        <v/>
      </c>
      <c r="E71" s="18">
        <f>IF(A71&amp;""="","",SUMIFS('الأوراق'!$C$6:$C$505,'الأوراق'!$A$6:$A$505,A71&amp;"",'الأوراق'!$H$6:$H$505,"محسوب"))</f>
        <v/>
      </c>
      <c r="F71" s="19">
        <f>IF(A71&amp;""="","",ROUND(SUMIFS('الأوراق'!$G$6:$G$505,'الأوراق'!$A$6:$A$505,A71&amp;"",'الأوراق'!$H$6:$H$505,"محسوب"),4))</f>
        <v/>
      </c>
      <c r="G71" s="20">
        <f>IF(A71&amp;""="","",IF(E71=0,"",ROUND(F71/E71,4)))</f>
        <v/>
      </c>
      <c r="H71" s="6">
        <f>IF(G71="","",INDEX('الإعدادات'!$A$10:$A$18,MIN(9,COUNTIF('الإعدادات'!$B$10:$B$18,"&gt;"&amp;ROUND(G71-N(C71),4))+1)))</f>
        <v/>
      </c>
      <c r="I71" s="20">
        <f>IF(OR(A71&amp;""="",B71&amp;""=""),"",IFERROR(VLOOKUP(B71,'الإعدادات'!$A$10:$B$18,2,FALSE)+N(C71),""))</f>
        <v/>
      </c>
      <c r="J71" s="20">
        <f>IF(OR(G71="",I71=""),"",ROUND(I71-G71,4))</f>
        <v/>
      </c>
      <c r="K71" s="19">
        <f>IF(I71="","",IF(D71=0,"",MAX(0,ROUND(I71*D71-F71,2))))</f>
        <v/>
      </c>
      <c r="L71" s="18">
        <f>IF(A71&amp;""="","",IF(D71=0,"",ROUND(D71-E71,2)))</f>
        <v/>
      </c>
      <c r="M71" s="20">
        <f>IF(K71="","",IF(L71="","",IF(K71=0,0,IF(L71&lt;=0,"",ROUND(K71/L71,4)))))</f>
        <v/>
      </c>
      <c r="N71" s="6">
        <f>IF(A71&amp;""="","",IF(D71=0,"لا أوراق مسجلة",IF(ROUND(D71,2)&lt;&gt;100,"مجموع الأوزان ليس 100",IF(B71&amp;""="","بلا درجة مستهدفة",IF(I71="","درجة مستهدفة غير موجودة",IF(E71=0,"لا mock بعد",IF(J71&gt;0,"دون الهدف","على الهدف")))))))</f>
        <v/>
      </c>
      <c r="O71" s="21">
        <f>IF(N71="دون الهدف",COUNTIFS($N$6:$N$205,"دون الهدف",$J$6:$J$205,"&gt;"&amp;J71)+COUNTIFS($N$6:N71,"دون الهدف",$J$6:J71,J71),"")</f>
        <v/>
      </c>
    </row>
    <row r="72">
      <c r="A72" s="5" t="n"/>
      <c r="B72" s="5" t="n"/>
      <c r="C72" s="16" t="n"/>
      <c r="D72" s="18">
        <f>IF(A72&amp;""="","",SUMIFS('الأوراق'!$C$6:$C$505,'الأوراق'!$A$6:$A$505,A72&amp;"",'الأوراق'!$H$6:$H$505,"محسوب")+SUMIFS('الأوراق'!$C$6:$C$505,'الأوراق'!$A$6:$A$505,A72&amp;"",'الأوراق'!$H$6:$H$505,"لم تُجرَّب بعد"))</f>
        <v/>
      </c>
      <c r="E72" s="18">
        <f>IF(A72&amp;""="","",SUMIFS('الأوراق'!$C$6:$C$505,'الأوراق'!$A$6:$A$505,A72&amp;"",'الأوراق'!$H$6:$H$505,"محسوب"))</f>
        <v/>
      </c>
      <c r="F72" s="19">
        <f>IF(A72&amp;""="","",ROUND(SUMIFS('الأوراق'!$G$6:$G$505,'الأوراق'!$A$6:$A$505,A72&amp;"",'الأوراق'!$H$6:$H$505,"محسوب"),4))</f>
        <v/>
      </c>
      <c r="G72" s="20">
        <f>IF(A72&amp;""="","",IF(E72=0,"",ROUND(F72/E72,4)))</f>
        <v/>
      </c>
      <c r="H72" s="6">
        <f>IF(G72="","",INDEX('الإعدادات'!$A$10:$A$18,MIN(9,COUNTIF('الإعدادات'!$B$10:$B$18,"&gt;"&amp;ROUND(G72-N(C72),4))+1)))</f>
        <v/>
      </c>
      <c r="I72" s="20">
        <f>IF(OR(A72&amp;""="",B72&amp;""=""),"",IFERROR(VLOOKUP(B72,'الإعدادات'!$A$10:$B$18,2,FALSE)+N(C72),""))</f>
        <v/>
      </c>
      <c r="J72" s="20">
        <f>IF(OR(G72="",I72=""),"",ROUND(I72-G72,4))</f>
        <v/>
      </c>
      <c r="K72" s="19">
        <f>IF(I72="","",IF(D72=0,"",MAX(0,ROUND(I72*D72-F72,2))))</f>
        <v/>
      </c>
      <c r="L72" s="18">
        <f>IF(A72&amp;""="","",IF(D72=0,"",ROUND(D72-E72,2)))</f>
        <v/>
      </c>
      <c r="M72" s="20">
        <f>IF(K72="","",IF(L72="","",IF(K72=0,0,IF(L72&lt;=0,"",ROUND(K72/L72,4)))))</f>
        <v/>
      </c>
      <c r="N72" s="6">
        <f>IF(A72&amp;""="","",IF(D72=0,"لا أوراق مسجلة",IF(ROUND(D72,2)&lt;&gt;100,"مجموع الأوزان ليس 100",IF(B72&amp;""="","بلا درجة مستهدفة",IF(I72="","درجة مستهدفة غير موجودة",IF(E72=0,"لا mock بعد",IF(J72&gt;0,"دون الهدف","على الهدف")))))))</f>
        <v/>
      </c>
      <c r="O72" s="21">
        <f>IF(N72="دون الهدف",COUNTIFS($N$6:$N$205,"دون الهدف",$J$6:$J$205,"&gt;"&amp;J72)+COUNTIFS($N$6:N72,"دون الهدف",$J$6:J72,J72),"")</f>
        <v/>
      </c>
    </row>
    <row r="73">
      <c r="A73" s="5" t="n"/>
      <c r="B73" s="5" t="n"/>
      <c r="C73" s="16" t="n"/>
      <c r="D73" s="18">
        <f>IF(A73&amp;""="","",SUMIFS('الأوراق'!$C$6:$C$505,'الأوراق'!$A$6:$A$505,A73&amp;"",'الأوراق'!$H$6:$H$505,"محسوب")+SUMIFS('الأوراق'!$C$6:$C$505,'الأوراق'!$A$6:$A$505,A73&amp;"",'الأوراق'!$H$6:$H$505,"لم تُجرَّب بعد"))</f>
        <v/>
      </c>
      <c r="E73" s="18">
        <f>IF(A73&amp;""="","",SUMIFS('الأوراق'!$C$6:$C$505,'الأوراق'!$A$6:$A$505,A73&amp;"",'الأوراق'!$H$6:$H$505,"محسوب"))</f>
        <v/>
      </c>
      <c r="F73" s="19">
        <f>IF(A73&amp;""="","",ROUND(SUMIFS('الأوراق'!$G$6:$G$505,'الأوراق'!$A$6:$A$505,A73&amp;"",'الأوراق'!$H$6:$H$505,"محسوب"),4))</f>
        <v/>
      </c>
      <c r="G73" s="20">
        <f>IF(A73&amp;""="","",IF(E73=0,"",ROUND(F73/E73,4)))</f>
        <v/>
      </c>
      <c r="H73" s="6">
        <f>IF(G73="","",INDEX('الإعدادات'!$A$10:$A$18,MIN(9,COUNTIF('الإعدادات'!$B$10:$B$18,"&gt;"&amp;ROUND(G73-N(C73),4))+1)))</f>
        <v/>
      </c>
      <c r="I73" s="20">
        <f>IF(OR(A73&amp;""="",B73&amp;""=""),"",IFERROR(VLOOKUP(B73,'الإعدادات'!$A$10:$B$18,2,FALSE)+N(C73),""))</f>
        <v/>
      </c>
      <c r="J73" s="20">
        <f>IF(OR(G73="",I73=""),"",ROUND(I73-G73,4))</f>
        <v/>
      </c>
      <c r="K73" s="19">
        <f>IF(I73="","",IF(D73=0,"",MAX(0,ROUND(I73*D73-F73,2))))</f>
        <v/>
      </c>
      <c r="L73" s="18">
        <f>IF(A73&amp;""="","",IF(D73=0,"",ROUND(D73-E73,2)))</f>
        <v/>
      </c>
      <c r="M73" s="20">
        <f>IF(K73="","",IF(L73="","",IF(K73=0,0,IF(L73&lt;=0,"",ROUND(K73/L73,4)))))</f>
        <v/>
      </c>
      <c r="N73" s="6">
        <f>IF(A73&amp;""="","",IF(D73=0,"لا أوراق مسجلة",IF(ROUND(D73,2)&lt;&gt;100,"مجموع الأوزان ليس 100",IF(B73&amp;""="","بلا درجة مستهدفة",IF(I73="","درجة مستهدفة غير موجودة",IF(E73=0,"لا mock بعد",IF(J73&gt;0,"دون الهدف","على الهدف")))))))</f>
        <v/>
      </c>
      <c r="O73" s="21">
        <f>IF(N73="دون الهدف",COUNTIFS($N$6:$N$205,"دون الهدف",$J$6:$J$205,"&gt;"&amp;J73)+COUNTIFS($N$6:N73,"دون الهدف",$J$6:J73,J73),"")</f>
        <v/>
      </c>
    </row>
    <row r="74">
      <c r="A74" s="5" t="n"/>
      <c r="B74" s="5" t="n"/>
      <c r="C74" s="16" t="n"/>
      <c r="D74" s="18">
        <f>IF(A74&amp;""="","",SUMIFS('الأوراق'!$C$6:$C$505,'الأوراق'!$A$6:$A$505,A74&amp;"",'الأوراق'!$H$6:$H$505,"محسوب")+SUMIFS('الأوراق'!$C$6:$C$505,'الأوراق'!$A$6:$A$505,A74&amp;"",'الأوراق'!$H$6:$H$505,"لم تُجرَّب بعد"))</f>
        <v/>
      </c>
      <c r="E74" s="18">
        <f>IF(A74&amp;""="","",SUMIFS('الأوراق'!$C$6:$C$505,'الأوراق'!$A$6:$A$505,A74&amp;"",'الأوراق'!$H$6:$H$505,"محسوب"))</f>
        <v/>
      </c>
      <c r="F74" s="19">
        <f>IF(A74&amp;""="","",ROUND(SUMIFS('الأوراق'!$G$6:$G$505,'الأوراق'!$A$6:$A$505,A74&amp;"",'الأوراق'!$H$6:$H$505,"محسوب"),4))</f>
        <v/>
      </c>
      <c r="G74" s="20">
        <f>IF(A74&amp;""="","",IF(E74=0,"",ROUND(F74/E74,4)))</f>
        <v/>
      </c>
      <c r="H74" s="6">
        <f>IF(G74="","",INDEX('الإعدادات'!$A$10:$A$18,MIN(9,COUNTIF('الإعدادات'!$B$10:$B$18,"&gt;"&amp;ROUND(G74-N(C74),4))+1)))</f>
        <v/>
      </c>
      <c r="I74" s="20">
        <f>IF(OR(A74&amp;""="",B74&amp;""=""),"",IFERROR(VLOOKUP(B74,'الإعدادات'!$A$10:$B$18,2,FALSE)+N(C74),""))</f>
        <v/>
      </c>
      <c r="J74" s="20">
        <f>IF(OR(G74="",I74=""),"",ROUND(I74-G74,4))</f>
        <v/>
      </c>
      <c r="K74" s="19">
        <f>IF(I74="","",IF(D74=0,"",MAX(0,ROUND(I74*D74-F74,2))))</f>
        <v/>
      </c>
      <c r="L74" s="18">
        <f>IF(A74&amp;""="","",IF(D74=0,"",ROUND(D74-E74,2)))</f>
        <v/>
      </c>
      <c r="M74" s="20">
        <f>IF(K74="","",IF(L74="","",IF(K74=0,0,IF(L74&lt;=0,"",ROUND(K74/L74,4)))))</f>
        <v/>
      </c>
      <c r="N74" s="6">
        <f>IF(A74&amp;""="","",IF(D74=0,"لا أوراق مسجلة",IF(ROUND(D74,2)&lt;&gt;100,"مجموع الأوزان ليس 100",IF(B74&amp;""="","بلا درجة مستهدفة",IF(I74="","درجة مستهدفة غير موجودة",IF(E74=0,"لا mock بعد",IF(J74&gt;0,"دون الهدف","على الهدف")))))))</f>
        <v/>
      </c>
      <c r="O74" s="21">
        <f>IF(N74="دون الهدف",COUNTIFS($N$6:$N$205,"دون الهدف",$J$6:$J$205,"&gt;"&amp;J74)+COUNTIFS($N$6:N74,"دون الهدف",$J$6:J74,J74),"")</f>
        <v/>
      </c>
    </row>
    <row r="75">
      <c r="A75" s="5" t="n"/>
      <c r="B75" s="5" t="n"/>
      <c r="C75" s="16" t="n"/>
      <c r="D75" s="18">
        <f>IF(A75&amp;""="","",SUMIFS('الأوراق'!$C$6:$C$505,'الأوراق'!$A$6:$A$505,A75&amp;"",'الأوراق'!$H$6:$H$505,"محسوب")+SUMIFS('الأوراق'!$C$6:$C$505,'الأوراق'!$A$6:$A$505,A75&amp;"",'الأوراق'!$H$6:$H$505,"لم تُجرَّب بعد"))</f>
        <v/>
      </c>
      <c r="E75" s="18">
        <f>IF(A75&amp;""="","",SUMIFS('الأوراق'!$C$6:$C$505,'الأوراق'!$A$6:$A$505,A75&amp;"",'الأوراق'!$H$6:$H$505,"محسوب"))</f>
        <v/>
      </c>
      <c r="F75" s="19">
        <f>IF(A75&amp;""="","",ROUND(SUMIFS('الأوراق'!$G$6:$G$505,'الأوراق'!$A$6:$A$505,A75&amp;"",'الأوراق'!$H$6:$H$505,"محسوب"),4))</f>
        <v/>
      </c>
      <c r="G75" s="20">
        <f>IF(A75&amp;""="","",IF(E75=0,"",ROUND(F75/E75,4)))</f>
        <v/>
      </c>
      <c r="H75" s="6">
        <f>IF(G75="","",INDEX('الإعدادات'!$A$10:$A$18,MIN(9,COUNTIF('الإعدادات'!$B$10:$B$18,"&gt;"&amp;ROUND(G75-N(C75),4))+1)))</f>
        <v/>
      </c>
      <c r="I75" s="20">
        <f>IF(OR(A75&amp;""="",B75&amp;""=""),"",IFERROR(VLOOKUP(B75,'الإعدادات'!$A$10:$B$18,2,FALSE)+N(C75),""))</f>
        <v/>
      </c>
      <c r="J75" s="20">
        <f>IF(OR(G75="",I75=""),"",ROUND(I75-G75,4))</f>
        <v/>
      </c>
      <c r="K75" s="19">
        <f>IF(I75="","",IF(D75=0,"",MAX(0,ROUND(I75*D75-F75,2))))</f>
        <v/>
      </c>
      <c r="L75" s="18">
        <f>IF(A75&amp;""="","",IF(D75=0,"",ROUND(D75-E75,2)))</f>
        <v/>
      </c>
      <c r="M75" s="20">
        <f>IF(K75="","",IF(L75="","",IF(K75=0,0,IF(L75&lt;=0,"",ROUND(K75/L75,4)))))</f>
        <v/>
      </c>
      <c r="N75" s="6">
        <f>IF(A75&amp;""="","",IF(D75=0,"لا أوراق مسجلة",IF(ROUND(D75,2)&lt;&gt;100,"مجموع الأوزان ليس 100",IF(B75&amp;""="","بلا درجة مستهدفة",IF(I75="","درجة مستهدفة غير موجودة",IF(E75=0,"لا mock بعد",IF(J75&gt;0,"دون الهدف","على الهدف")))))))</f>
        <v/>
      </c>
      <c r="O75" s="21">
        <f>IF(N75="دون الهدف",COUNTIFS($N$6:$N$205,"دون الهدف",$J$6:$J$205,"&gt;"&amp;J75)+COUNTIFS($N$6:N75,"دون الهدف",$J$6:J75,J75),"")</f>
        <v/>
      </c>
    </row>
    <row r="76">
      <c r="A76" s="5" t="n"/>
      <c r="B76" s="5" t="n"/>
      <c r="C76" s="16" t="n"/>
      <c r="D76" s="18">
        <f>IF(A76&amp;""="","",SUMIFS('الأوراق'!$C$6:$C$505,'الأوراق'!$A$6:$A$505,A76&amp;"",'الأوراق'!$H$6:$H$505,"محسوب")+SUMIFS('الأوراق'!$C$6:$C$505,'الأوراق'!$A$6:$A$505,A76&amp;"",'الأوراق'!$H$6:$H$505,"لم تُجرَّب بعد"))</f>
        <v/>
      </c>
      <c r="E76" s="18">
        <f>IF(A76&amp;""="","",SUMIFS('الأوراق'!$C$6:$C$505,'الأوراق'!$A$6:$A$505,A76&amp;"",'الأوراق'!$H$6:$H$505,"محسوب"))</f>
        <v/>
      </c>
      <c r="F76" s="19">
        <f>IF(A76&amp;""="","",ROUND(SUMIFS('الأوراق'!$G$6:$G$505,'الأوراق'!$A$6:$A$505,A76&amp;"",'الأوراق'!$H$6:$H$505,"محسوب"),4))</f>
        <v/>
      </c>
      <c r="G76" s="20">
        <f>IF(A76&amp;""="","",IF(E76=0,"",ROUND(F76/E76,4)))</f>
        <v/>
      </c>
      <c r="H76" s="6">
        <f>IF(G76="","",INDEX('الإعدادات'!$A$10:$A$18,MIN(9,COUNTIF('الإعدادات'!$B$10:$B$18,"&gt;"&amp;ROUND(G76-N(C76),4))+1)))</f>
        <v/>
      </c>
      <c r="I76" s="20">
        <f>IF(OR(A76&amp;""="",B76&amp;""=""),"",IFERROR(VLOOKUP(B76,'الإعدادات'!$A$10:$B$18,2,FALSE)+N(C76),""))</f>
        <v/>
      </c>
      <c r="J76" s="20">
        <f>IF(OR(G76="",I76=""),"",ROUND(I76-G76,4))</f>
        <v/>
      </c>
      <c r="K76" s="19">
        <f>IF(I76="","",IF(D76=0,"",MAX(0,ROUND(I76*D76-F76,2))))</f>
        <v/>
      </c>
      <c r="L76" s="18">
        <f>IF(A76&amp;""="","",IF(D76=0,"",ROUND(D76-E76,2)))</f>
        <v/>
      </c>
      <c r="M76" s="20">
        <f>IF(K76="","",IF(L76="","",IF(K76=0,0,IF(L76&lt;=0,"",ROUND(K76/L76,4)))))</f>
        <v/>
      </c>
      <c r="N76" s="6">
        <f>IF(A76&amp;""="","",IF(D76=0,"لا أوراق مسجلة",IF(ROUND(D76,2)&lt;&gt;100,"مجموع الأوزان ليس 100",IF(B76&amp;""="","بلا درجة مستهدفة",IF(I76="","درجة مستهدفة غير موجودة",IF(E76=0,"لا mock بعد",IF(J76&gt;0,"دون الهدف","على الهدف")))))))</f>
        <v/>
      </c>
      <c r="O76" s="21">
        <f>IF(N76="دون الهدف",COUNTIFS($N$6:$N$205,"دون الهدف",$J$6:$J$205,"&gt;"&amp;J76)+COUNTIFS($N$6:N76,"دون الهدف",$J$6:J76,J76),"")</f>
        <v/>
      </c>
    </row>
    <row r="77">
      <c r="A77" s="5" t="n"/>
      <c r="B77" s="5" t="n"/>
      <c r="C77" s="16" t="n"/>
      <c r="D77" s="18">
        <f>IF(A77&amp;""="","",SUMIFS('الأوراق'!$C$6:$C$505,'الأوراق'!$A$6:$A$505,A77&amp;"",'الأوراق'!$H$6:$H$505,"محسوب")+SUMIFS('الأوراق'!$C$6:$C$505,'الأوراق'!$A$6:$A$505,A77&amp;"",'الأوراق'!$H$6:$H$505,"لم تُجرَّب بعد"))</f>
        <v/>
      </c>
      <c r="E77" s="18">
        <f>IF(A77&amp;""="","",SUMIFS('الأوراق'!$C$6:$C$505,'الأوراق'!$A$6:$A$505,A77&amp;"",'الأوراق'!$H$6:$H$505,"محسوب"))</f>
        <v/>
      </c>
      <c r="F77" s="19">
        <f>IF(A77&amp;""="","",ROUND(SUMIFS('الأوراق'!$G$6:$G$505,'الأوراق'!$A$6:$A$505,A77&amp;"",'الأوراق'!$H$6:$H$505,"محسوب"),4))</f>
        <v/>
      </c>
      <c r="G77" s="20">
        <f>IF(A77&amp;""="","",IF(E77=0,"",ROUND(F77/E77,4)))</f>
        <v/>
      </c>
      <c r="H77" s="6">
        <f>IF(G77="","",INDEX('الإعدادات'!$A$10:$A$18,MIN(9,COUNTIF('الإعدادات'!$B$10:$B$18,"&gt;"&amp;ROUND(G77-N(C77),4))+1)))</f>
        <v/>
      </c>
      <c r="I77" s="20">
        <f>IF(OR(A77&amp;""="",B77&amp;""=""),"",IFERROR(VLOOKUP(B77,'الإعدادات'!$A$10:$B$18,2,FALSE)+N(C77),""))</f>
        <v/>
      </c>
      <c r="J77" s="20">
        <f>IF(OR(G77="",I77=""),"",ROUND(I77-G77,4))</f>
        <v/>
      </c>
      <c r="K77" s="19">
        <f>IF(I77="","",IF(D77=0,"",MAX(0,ROUND(I77*D77-F77,2))))</f>
        <v/>
      </c>
      <c r="L77" s="18">
        <f>IF(A77&amp;""="","",IF(D77=0,"",ROUND(D77-E77,2)))</f>
        <v/>
      </c>
      <c r="M77" s="20">
        <f>IF(K77="","",IF(L77="","",IF(K77=0,0,IF(L77&lt;=0,"",ROUND(K77/L77,4)))))</f>
        <v/>
      </c>
      <c r="N77" s="6">
        <f>IF(A77&amp;""="","",IF(D77=0,"لا أوراق مسجلة",IF(ROUND(D77,2)&lt;&gt;100,"مجموع الأوزان ليس 100",IF(B77&amp;""="","بلا درجة مستهدفة",IF(I77="","درجة مستهدفة غير موجودة",IF(E77=0,"لا mock بعد",IF(J77&gt;0,"دون الهدف","على الهدف")))))))</f>
        <v/>
      </c>
      <c r="O77" s="21">
        <f>IF(N77="دون الهدف",COUNTIFS($N$6:$N$205,"دون الهدف",$J$6:$J$205,"&gt;"&amp;J77)+COUNTIFS($N$6:N77,"دون الهدف",$J$6:J77,J77),"")</f>
        <v/>
      </c>
    </row>
    <row r="78">
      <c r="A78" s="5" t="n"/>
      <c r="B78" s="5" t="n"/>
      <c r="C78" s="16" t="n"/>
      <c r="D78" s="18">
        <f>IF(A78&amp;""="","",SUMIFS('الأوراق'!$C$6:$C$505,'الأوراق'!$A$6:$A$505,A78&amp;"",'الأوراق'!$H$6:$H$505,"محسوب")+SUMIFS('الأوراق'!$C$6:$C$505,'الأوراق'!$A$6:$A$505,A78&amp;"",'الأوراق'!$H$6:$H$505,"لم تُجرَّب بعد"))</f>
        <v/>
      </c>
      <c r="E78" s="18">
        <f>IF(A78&amp;""="","",SUMIFS('الأوراق'!$C$6:$C$505,'الأوراق'!$A$6:$A$505,A78&amp;"",'الأوراق'!$H$6:$H$505,"محسوب"))</f>
        <v/>
      </c>
      <c r="F78" s="19">
        <f>IF(A78&amp;""="","",ROUND(SUMIFS('الأوراق'!$G$6:$G$505,'الأوراق'!$A$6:$A$505,A78&amp;"",'الأوراق'!$H$6:$H$505,"محسوب"),4))</f>
        <v/>
      </c>
      <c r="G78" s="20">
        <f>IF(A78&amp;""="","",IF(E78=0,"",ROUND(F78/E78,4)))</f>
        <v/>
      </c>
      <c r="H78" s="6">
        <f>IF(G78="","",INDEX('الإعدادات'!$A$10:$A$18,MIN(9,COUNTIF('الإعدادات'!$B$10:$B$18,"&gt;"&amp;ROUND(G78-N(C78),4))+1)))</f>
        <v/>
      </c>
      <c r="I78" s="20">
        <f>IF(OR(A78&amp;""="",B78&amp;""=""),"",IFERROR(VLOOKUP(B78,'الإعدادات'!$A$10:$B$18,2,FALSE)+N(C78),""))</f>
        <v/>
      </c>
      <c r="J78" s="20">
        <f>IF(OR(G78="",I78=""),"",ROUND(I78-G78,4))</f>
        <v/>
      </c>
      <c r="K78" s="19">
        <f>IF(I78="","",IF(D78=0,"",MAX(0,ROUND(I78*D78-F78,2))))</f>
        <v/>
      </c>
      <c r="L78" s="18">
        <f>IF(A78&amp;""="","",IF(D78=0,"",ROUND(D78-E78,2)))</f>
        <v/>
      </c>
      <c r="M78" s="20">
        <f>IF(K78="","",IF(L78="","",IF(K78=0,0,IF(L78&lt;=0,"",ROUND(K78/L78,4)))))</f>
        <v/>
      </c>
      <c r="N78" s="6">
        <f>IF(A78&amp;""="","",IF(D78=0,"لا أوراق مسجلة",IF(ROUND(D78,2)&lt;&gt;100,"مجموع الأوزان ليس 100",IF(B78&amp;""="","بلا درجة مستهدفة",IF(I78="","درجة مستهدفة غير موجودة",IF(E78=0,"لا mock بعد",IF(J78&gt;0,"دون الهدف","على الهدف")))))))</f>
        <v/>
      </c>
      <c r="O78" s="21">
        <f>IF(N78="دون الهدف",COUNTIFS($N$6:$N$205,"دون الهدف",$J$6:$J$205,"&gt;"&amp;J78)+COUNTIFS($N$6:N78,"دون الهدف",$J$6:J78,J78),"")</f>
        <v/>
      </c>
    </row>
    <row r="79">
      <c r="A79" s="5" t="n"/>
      <c r="B79" s="5" t="n"/>
      <c r="C79" s="16" t="n"/>
      <c r="D79" s="18">
        <f>IF(A79&amp;""="","",SUMIFS('الأوراق'!$C$6:$C$505,'الأوراق'!$A$6:$A$505,A79&amp;"",'الأوراق'!$H$6:$H$505,"محسوب")+SUMIFS('الأوراق'!$C$6:$C$505,'الأوراق'!$A$6:$A$505,A79&amp;"",'الأوراق'!$H$6:$H$505,"لم تُجرَّب بعد"))</f>
        <v/>
      </c>
      <c r="E79" s="18">
        <f>IF(A79&amp;""="","",SUMIFS('الأوراق'!$C$6:$C$505,'الأوراق'!$A$6:$A$505,A79&amp;"",'الأوراق'!$H$6:$H$505,"محسوب"))</f>
        <v/>
      </c>
      <c r="F79" s="19">
        <f>IF(A79&amp;""="","",ROUND(SUMIFS('الأوراق'!$G$6:$G$505,'الأوراق'!$A$6:$A$505,A79&amp;"",'الأوراق'!$H$6:$H$505,"محسوب"),4))</f>
        <v/>
      </c>
      <c r="G79" s="20">
        <f>IF(A79&amp;""="","",IF(E79=0,"",ROUND(F79/E79,4)))</f>
        <v/>
      </c>
      <c r="H79" s="6">
        <f>IF(G79="","",INDEX('الإعدادات'!$A$10:$A$18,MIN(9,COUNTIF('الإعدادات'!$B$10:$B$18,"&gt;"&amp;ROUND(G79-N(C79),4))+1)))</f>
        <v/>
      </c>
      <c r="I79" s="20">
        <f>IF(OR(A79&amp;""="",B79&amp;""=""),"",IFERROR(VLOOKUP(B79,'الإعدادات'!$A$10:$B$18,2,FALSE)+N(C79),""))</f>
        <v/>
      </c>
      <c r="J79" s="20">
        <f>IF(OR(G79="",I79=""),"",ROUND(I79-G79,4))</f>
        <v/>
      </c>
      <c r="K79" s="19">
        <f>IF(I79="","",IF(D79=0,"",MAX(0,ROUND(I79*D79-F79,2))))</f>
        <v/>
      </c>
      <c r="L79" s="18">
        <f>IF(A79&amp;""="","",IF(D79=0,"",ROUND(D79-E79,2)))</f>
        <v/>
      </c>
      <c r="M79" s="20">
        <f>IF(K79="","",IF(L79="","",IF(K79=0,0,IF(L79&lt;=0,"",ROUND(K79/L79,4)))))</f>
        <v/>
      </c>
      <c r="N79" s="6">
        <f>IF(A79&amp;""="","",IF(D79=0,"لا أوراق مسجلة",IF(ROUND(D79,2)&lt;&gt;100,"مجموع الأوزان ليس 100",IF(B79&amp;""="","بلا درجة مستهدفة",IF(I79="","درجة مستهدفة غير موجودة",IF(E79=0,"لا mock بعد",IF(J79&gt;0,"دون الهدف","على الهدف")))))))</f>
        <v/>
      </c>
      <c r="O79" s="21">
        <f>IF(N79="دون الهدف",COUNTIFS($N$6:$N$205,"دون الهدف",$J$6:$J$205,"&gt;"&amp;J79)+COUNTIFS($N$6:N79,"دون الهدف",$J$6:J79,J79),"")</f>
        <v/>
      </c>
    </row>
    <row r="80">
      <c r="A80" s="5" t="n"/>
      <c r="B80" s="5" t="n"/>
      <c r="C80" s="16" t="n"/>
      <c r="D80" s="18">
        <f>IF(A80&amp;""="","",SUMIFS('الأوراق'!$C$6:$C$505,'الأوراق'!$A$6:$A$505,A80&amp;"",'الأوراق'!$H$6:$H$505,"محسوب")+SUMIFS('الأوراق'!$C$6:$C$505,'الأوراق'!$A$6:$A$505,A80&amp;"",'الأوراق'!$H$6:$H$505,"لم تُجرَّب بعد"))</f>
        <v/>
      </c>
      <c r="E80" s="18">
        <f>IF(A80&amp;""="","",SUMIFS('الأوراق'!$C$6:$C$505,'الأوراق'!$A$6:$A$505,A80&amp;"",'الأوراق'!$H$6:$H$505,"محسوب"))</f>
        <v/>
      </c>
      <c r="F80" s="19">
        <f>IF(A80&amp;""="","",ROUND(SUMIFS('الأوراق'!$G$6:$G$505,'الأوراق'!$A$6:$A$505,A80&amp;"",'الأوراق'!$H$6:$H$505,"محسوب"),4))</f>
        <v/>
      </c>
      <c r="G80" s="20">
        <f>IF(A80&amp;""="","",IF(E80=0,"",ROUND(F80/E80,4)))</f>
        <v/>
      </c>
      <c r="H80" s="6">
        <f>IF(G80="","",INDEX('الإعدادات'!$A$10:$A$18,MIN(9,COUNTIF('الإعدادات'!$B$10:$B$18,"&gt;"&amp;ROUND(G80-N(C80),4))+1)))</f>
        <v/>
      </c>
      <c r="I80" s="20">
        <f>IF(OR(A80&amp;""="",B80&amp;""=""),"",IFERROR(VLOOKUP(B80,'الإعدادات'!$A$10:$B$18,2,FALSE)+N(C80),""))</f>
        <v/>
      </c>
      <c r="J80" s="20">
        <f>IF(OR(G80="",I80=""),"",ROUND(I80-G80,4))</f>
        <v/>
      </c>
      <c r="K80" s="19">
        <f>IF(I80="","",IF(D80=0,"",MAX(0,ROUND(I80*D80-F80,2))))</f>
        <v/>
      </c>
      <c r="L80" s="18">
        <f>IF(A80&amp;""="","",IF(D80=0,"",ROUND(D80-E80,2)))</f>
        <v/>
      </c>
      <c r="M80" s="20">
        <f>IF(K80="","",IF(L80="","",IF(K80=0,0,IF(L80&lt;=0,"",ROUND(K80/L80,4)))))</f>
        <v/>
      </c>
      <c r="N80" s="6">
        <f>IF(A80&amp;""="","",IF(D80=0,"لا أوراق مسجلة",IF(ROUND(D80,2)&lt;&gt;100,"مجموع الأوزان ليس 100",IF(B80&amp;""="","بلا درجة مستهدفة",IF(I80="","درجة مستهدفة غير موجودة",IF(E80=0,"لا mock بعد",IF(J80&gt;0,"دون الهدف","على الهدف")))))))</f>
        <v/>
      </c>
      <c r="O80" s="21">
        <f>IF(N80="دون الهدف",COUNTIFS($N$6:$N$205,"دون الهدف",$J$6:$J$205,"&gt;"&amp;J80)+COUNTIFS($N$6:N80,"دون الهدف",$J$6:J80,J80),"")</f>
        <v/>
      </c>
    </row>
    <row r="81">
      <c r="A81" s="5" t="n"/>
      <c r="B81" s="5" t="n"/>
      <c r="C81" s="16" t="n"/>
      <c r="D81" s="18">
        <f>IF(A81&amp;""="","",SUMIFS('الأوراق'!$C$6:$C$505,'الأوراق'!$A$6:$A$505,A81&amp;"",'الأوراق'!$H$6:$H$505,"محسوب")+SUMIFS('الأوراق'!$C$6:$C$505,'الأوراق'!$A$6:$A$505,A81&amp;"",'الأوراق'!$H$6:$H$505,"لم تُجرَّب بعد"))</f>
        <v/>
      </c>
      <c r="E81" s="18">
        <f>IF(A81&amp;""="","",SUMIFS('الأوراق'!$C$6:$C$505,'الأوراق'!$A$6:$A$505,A81&amp;"",'الأوراق'!$H$6:$H$505,"محسوب"))</f>
        <v/>
      </c>
      <c r="F81" s="19">
        <f>IF(A81&amp;""="","",ROUND(SUMIFS('الأوراق'!$G$6:$G$505,'الأوراق'!$A$6:$A$505,A81&amp;"",'الأوراق'!$H$6:$H$505,"محسوب"),4))</f>
        <v/>
      </c>
      <c r="G81" s="20">
        <f>IF(A81&amp;""="","",IF(E81=0,"",ROUND(F81/E81,4)))</f>
        <v/>
      </c>
      <c r="H81" s="6">
        <f>IF(G81="","",INDEX('الإعدادات'!$A$10:$A$18,MIN(9,COUNTIF('الإعدادات'!$B$10:$B$18,"&gt;"&amp;ROUND(G81-N(C81),4))+1)))</f>
        <v/>
      </c>
      <c r="I81" s="20">
        <f>IF(OR(A81&amp;""="",B81&amp;""=""),"",IFERROR(VLOOKUP(B81,'الإعدادات'!$A$10:$B$18,2,FALSE)+N(C81),""))</f>
        <v/>
      </c>
      <c r="J81" s="20">
        <f>IF(OR(G81="",I81=""),"",ROUND(I81-G81,4))</f>
        <v/>
      </c>
      <c r="K81" s="19">
        <f>IF(I81="","",IF(D81=0,"",MAX(0,ROUND(I81*D81-F81,2))))</f>
        <v/>
      </c>
      <c r="L81" s="18">
        <f>IF(A81&amp;""="","",IF(D81=0,"",ROUND(D81-E81,2)))</f>
        <v/>
      </c>
      <c r="M81" s="20">
        <f>IF(K81="","",IF(L81="","",IF(K81=0,0,IF(L81&lt;=0,"",ROUND(K81/L81,4)))))</f>
        <v/>
      </c>
      <c r="N81" s="6">
        <f>IF(A81&amp;""="","",IF(D81=0,"لا أوراق مسجلة",IF(ROUND(D81,2)&lt;&gt;100,"مجموع الأوزان ليس 100",IF(B81&amp;""="","بلا درجة مستهدفة",IF(I81="","درجة مستهدفة غير موجودة",IF(E81=0,"لا mock بعد",IF(J81&gt;0,"دون الهدف","على الهدف")))))))</f>
        <v/>
      </c>
      <c r="O81" s="21">
        <f>IF(N81="دون الهدف",COUNTIFS($N$6:$N$205,"دون الهدف",$J$6:$J$205,"&gt;"&amp;J81)+COUNTIFS($N$6:N81,"دون الهدف",$J$6:J81,J81),"")</f>
        <v/>
      </c>
    </row>
    <row r="82">
      <c r="A82" s="5" t="n"/>
      <c r="B82" s="5" t="n"/>
      <c r="C82" s="16" t="n"/>
      <c r="D82" s="18">
        <f>IF(A82&amp;""="","",SUMIFS('الأوراق'!$C$6:$C$505,'الأوراق'!$A$6:$A$505,A82&amp;"",'الأوراق'!$H$6:$H$505,"محسوب")+SUMIFS('الأوراق'!$C$6:$C$505,'الأوراق'!$A$6:$A$505,A82&amp;"",'الأوراق'!$H$6:$H$505,"لم تُجرَّب بعد"))</f>
        <v/>
      </c>
      <c r="E82" s="18">
        <f>IF(A82&amp;""="","",SUMIFS('الأوراق'!$C$6:$C$505,'الأوراق'!$A$6:$A$505,A82&amp;"",'الأوراق'!$H$6:$H$505,"محسوب"))</f>
        <v/>
      </c>
      <c r="F82" s="19">
        <f>IF(A82&amp;""="","",ROUND(SUMIFS('الأوراق'!$G$6:$G$505,'الأوراق'!$A$6:$A$505,A82&amp;"",'الأوراق'!$H$6:$H$505,"محسوب"),4))</f>
        <v/>
      </c>
      <c r="G82" s="20">
        <f>IF(A82&amp;""="","",IF(E82=0,"",ROUND(F82/E82,4)))</f>
        <v/>
      </c>
      <c r="H82" s="6">
        <f>IF(G82="","",INDEX('الإعدادات'!$A$10:$A$18,MIN(9,COUNTIF('الإعدادات'!$B$10:$B$18,"&gt;"&amp;ROUND(G82-N(C82),4))+1)))</f>
        <v/>
      </c>
      <c r="I82" s="20">
        <f>IF(OR(A82&amp;""="",B82&amp;""=""),"",IFERROR(VLOOKUP(B82,'الإعدادات'!$A$10:$B$18,2,FALSE)+N(C82),""))</f>
        <v/>
      </c>
      <c r="J82" s="20">
        <f>IF(OR(G82="",I82=""),"",ROUND(I82-G82,4))</f>
        <v/>
      </c>
      <c r="K82" s="19">
        <f>IF(I82="","",IF(D82=0,"",MAX(0,ROUND(I82*D82-F82,2))))</f>
        <v/>
      </c>
      <c r="L82" s="18">
        <f>IF(A82&amp;""="","",IF(D82=0,"",ROUND(D82-E82,2)))</f>
        <v/>
      </c>
      <c r="M82" s="20">
        <f>IF(K82="","",IF(L82="","",IF(K82=0,0,IF(L82&lt;=0,"",ROUND(K82/L82,4)))))</f>
        <v/>
      </c>
      <c r="N82" s="6">
        <f>IF(A82&amp;""="","",IF(D82=0,"لا أوراق مسجلة",IF(ROUND(D82,2)&lt;&gt;100,"مجموع الأوزان ليس 100",IF(B82&amp;""="","بلا درجة مستهدفة",IF(I82="","درجة مستهدفة غير موجودة",IF(E82=0,"لا mock بعد",IF(J82&gt;0,"دون الهدف","على الهدف")))))))</f>
        <v/>
      </c>
      <c r="O82" s="21">
        <f>IF(N82="دون الهدف",COUNTIFS($N$6:$N$205,"دون الهدف",$J$6:$J$205,"&gt;"&amp;J82)+COUNTIFS($N$6:N82,"دون الهدف",$J$6:J82,J82),"")</f>
        <v/>
      </c>
    </row>
    <row r="83">
      <c r="A83" s="5" t="n"/>
      <c r="B83" s="5" t="n"/>
      <c r="C83" s="16" t="n"/>
      <c r="D83" s="18">
        <f>IF(A83&amp;""="","",SUMIFS('الأوراق'!$C$6:$C$505,'الأوراق'!$A$6:$A$505,A83&amp;"",'الأوراق'!$H$6:$H$505,"محسوب")+SUMIFS('الأوراق'!$C$6:$C$505,'الأوراق'!$A$6:$A$505,A83&amp;"",'الأوراق'!$H$6:$H$505,"لم تُجرَّب بعد"))</f>
        <v/>
      </c>
      <c r="E83" s="18">
        <f>IF(A83&amp;""="","",SUMIFS('الأوراق'!$C$6:$C$505,'الأوراق'!$A$6:$A$505,A83&amp;"",'الأوراق'!$H$6:$H$505,"محسوب"))</f>
        <v/>
      </c>
      <c r="F83" s="19">
        <f>IF(A83&amp;""="","",ROUND(SUMIFS('الأوراق'!$G$6:$G$505,'الأوراق'!$A$6:$A$505,A83&amp;"",'الأوراق'!$H$6:$H$505,"محسوب"),4))</f>
        <v/>
      </c>
      <c r="G83" s="20">
        <f>IF(A83&amp;""="","",IF(E83=0,"",ROUND(F83/E83,4)))</f>
        <v/>
      </c>
      <c r="H83" s="6">
        <f>IF(G83="","",INDEX('الإعدادات'!$A$10:$A$18,MIN(9,COUNTIF('الإعدادات'!$B$10:$B$18,"&gt;"&amp;ROUND(G83-N(C83),4))+1)))</f>
        <v/>
      </c>
      <c r="I83" s="20">
        <f>IF(OR(A83&amp;""="",B83&amp;""=""),"",IFERROR(VLOOKUP(B83,'الإعدادات'!$A$10:$B$18,2,FALSE)+N(C83),""))</f>
        <v/>
      </c>
      <c r="J83" s="20">
        <f>IF(OR(G83="",I83=""),"",ROUND(I83-G83,4))</f>
        <v/>
      </c>
      <c r="K83" s="19">
        <f>IF(I83="","",IF(D83=0,"",MAX(0,ROUND(I83*D83-F83,2))))</f>
        <v/>
      </c>
      <c r="L83" s="18">
        <f>IF(A83&amp;""="","",IF(D83=0,"",ROUND(D83-E83,2)))</f>
        <v/>
      </c>
      <c r="M83" s="20">
        <f>IF(K83="","",IF(L83="","",IF(K83=0,0,IF(L83&lt;=0,"",ROUND(K83/L83,4)))))</f>
        <v/>
      </c>
      <c r="N83" s="6">
        <f>IF(A83&amp;""="","",IF(D83=0,"لا أوراق مسجلة",IF(ROUND(D83,2)&lt;&gt;100,"مجموع الأوزان ليس 100",IF(B83&amp;""="","بلا درجة مستهدفة",IF(I83="","درجة مستهدفة غير موجودة",IF(E83=0,"لا mock بعد",IF(J83&gt;0,"دون الهدف","على الهدف")))))))</f>
        <v/>
      </c>
      <c r="O83" s="21">
        <f>IF(N83="دون الهدف",COUNTIFS($N$6:$N$205,"دون الهدف",$J$6:$J$205,"&gt;"&amp;J83)+COUNTIFS($N$6:N83,"دون الهدف",$J$6:J83,J83),"")</f>
        <v/>
      </c>
    </row>
    <row r="84">
      <c r="A84" s="5" t="n"/>
      <c r="B84" s="5" t="n"/>
      <c r="C84" s="16" t="n"/>
      <c r="D84" s="18">
        <f>IF(A84&amp;""="","",SUMIFS('الأوراق'!$C$6:$C$505,'الأوراق'!$A$6:$A$505,A84&amp;"",'الأوراق'!$H$6:$H$505,"محسوب")+SUMIFS('الأوراق'!$C$6:$C$505,'الأوراق'!$A$6:$A$505,A84&amp;"",'الأوراق'!$H$6:$H$505,"لم تُجرَّب بعد"))</f>
        <v/>
      </c>
      <c r="E84" s="18">
        <f>IF(A84&amp;""="","",SUMIFS('الأوراق'!$C$6:$C$505,'الأوراق'!$A$6:$A$505,A84&amp;"",'الأوراق'!$H$6:$H$505,"محسوب"))</f>
        <v/>
      </c>
      <c r="F84" s="19">
        <f>IF(A84&amp;""="","",ROUND(SUMIFS('الأوراق'!$G$6:$G$505,'الأوراق'!$A$6:$A$505,A84&amp;"",'الأوراق'!$H$6:$H$505,"محسوب"),4))</f>
        <v/>
      </c>
      <c r="G84" s="20">
        <f>IF(A84&amp;""="","",IF(E84=0,"",ROUND(F84/E84,4)))</f>
        <v/>
      </c>
      <c r="H84" s="6">
        <f>IF(G84="","",INDEX('الإعدادات'!$A$10:$A$18,MIN(9,COUNTIF('الإعدادات'!$B$10:$B$18,"&gt;"&amp;ROUND(G84-N(C84),4))+1)))</f>
        <v/>
      </c>
      <c r="I84" s="20">
        <f>IF(OR(A84&amp;""="",B84&amp;""=""),"",IFERROR(VLOOKUP(B84,'الإعدادات'!$A$10:$B$18,2,FALSE)+N(C84),""))</f>
        <v/>
      </c>
      <c r="J84" s="20">
        <f>IF(OR(G84="",I84=""),"",ROUND(I84-G84,4))</f>
        <v/>
      </c>
      <c r="K84" s="19">
        <f>IF(I84="","",IF(D84=0,"",MAX(0,ROUND(I84*D84-F84,2))))</f>
        <v/>
      </c>
      <c r="L84" s="18">
        <f>IF(A84&amp;""="","",IF(D84=0,"",ROUND(D84-E84,2)))</f>
        <v/>
      </c>
      <c r="M84" s="20">
        <f>IF(K84="","",IF(L84="","",IF(K84=0,0,IF(L84&lt;=0,"",ROUND(K84/L84,4)))))</f>
        <v/>
      </c>
      <c r="N84" s="6">
        <f>IF(A84&amp;""="","",IF(D84=0,"لا أوراق مسجلة",IF(ROUND(D84,2)&lt;&gt;100,"مجموع الأوزان ليس 100",IF(B84&amp;""="","بلا درجة مستهدفة",IF(I84="","درجة مستهدفة غير موجودة",IF(E84=0,"لا mock بعد",IF(J84&gt;0,"دون الهدف","على الهدف")))))))</f>
        <v/>
      </c>
      <c r="O84" s="21">
        <f>IF(N84="دون الهدف",COUNTIFS($N$6:$N$205,"دون الهدف",$J$6:$J$205,"&gt;"&amp;J84)+COUNTIFS($N$6:N84,"دون الهدف",$J$6:J84,J84),"")</f>
        <v/>
      </c>
    </row>
    <row r="85">
      <c r="A85" s="5" t="n"/>
      <c r="B85" s="5" t="n"/>
      <c r="C85" s="16" t="n"/>
      <c r="D85" s="18">
        <f>IF(A85&amp;""="","",SUMIFS('الأوراق'!$C$6:$C$505,'الأوراق'!$A$6:$A$505,A85&amp;"",'الأوراق'!$H$6:$H$505,"محسوب")+SUMIFS('الأوراق'!$C$6:$C$505,'الأوراق'!$A$6:$A$505,A85&amp;"",'الأوراق'!$H$6:$H$505,"لم تُجرَّب بعد"))</f>
        <v/>
      </c>
      <c r="E85" s="18">
        <f>IF(A85&amp;""="","",SUMIFS('الأوراق'!$C$6:$C$505,'الأوراق'!$A$6:$A$505,A85&amp;"",'الأوراق'!$H$6:$H$505,"محسوب"))</f>
        <v/>
      </c>
      <c r="F85" s="19">
        <f>IF(A85&amp;""="","",ROUND(SUMIFS('الأوراق'!$G$6:$G$505,'الأوراق'!$A$6:$A$505,A85&amp;"",'الأوراق'!$H$6:$H$505,"محسوب"),4))</f>
        <v/>
      </c>
      <c r="G85" s="20">
        <f>IF(A85&amp;""="","",IF(E85=0,"",ROUND(F85/E85,4)))</f>
        <v/>
      </c>
      <c r="H85" s="6">
        <f>IF(G85="","",INDEX('الإعدادات'!$A$10:$A$18,MIN(9,COUNTIF('الإعدادات'!$B$10:$B$18,"&gt;"&amp;ROUND(G85-N(C85),4))+1)))</f>
        <v/>
      </c>
      <c r="I85" s="20">
        <f>IF(OR(A85&amp;""="",B85&amp;""=""),"",IFERROR(VLOOKUP(B85,'الإعدادات'!$A$10:$B$18,2,FALSE)+N(C85),""))</f>
        <v/>
      </c>
      <c r="J85" s="20">
        <f>IF(OR(G85="",I85=""),"",ROUND(I85-G85,4))</f>
        <v/>
      </c>
      <c r="K85" s="19">
        <f>IF(I85="","",IF(D85=0,"",MAX(0,ROUND(I85*D85-F85,2))))</f>
        <v/>
      </c>
      <c r="L85" s="18">
        <f>IF(A85&amp;""="","",IF(D85=0,"",ROUND(D85-E85,2)))</f>
        <v/>
      </c>
      <c r="M85" s="20">
        <f>IF(K85="","",IF(L85="","",IF(K85=0,0,IF(L85&lt;=0,"",ROUND(K85/L85,4)))))</f>
        <v/>
      </c>
      <c r="N85" s="6">
        <f>IF(A85&amp;""="","",IF(D85=0,"لا أوراق مسجلة",IF(ROUND(D85,2)&lt;&gt;100,"مجموع الأوزان ليس 100",IF(B85&amp;""="","بلا درجة مستهدفة",IF(I85="","درجة مستهدفة غير موجودة",IF(E85=0,"لا mock بعد",IF(J85&gt;0,"دون الهدف","على الهدف")))))))</f>
        <v/>
      </c>
      <c r="O85" s="21">
        <f>IF(N85="دون الهدف",COUNTIFS($N$6:$N$205,"دون الهدف",$J$6:$J$205,"&gt;"&amp;J85)+COUNTIFS($N$6:N85,"دون الهدف",$J$6:J85,J85),"")</f>
        <v/>
      </c>
    </row>
    <row r="86">
      <c r="A86" s="5" t="n"/>
      <c r="B86" s="5" t="n"/>
      <c r="C86" s="16" t="n"/>
      <c r="D86" s="18">
        <f>IF(A86&amp;""="","",SUMIFS('الأوراق'!$C$6:$C$505,'الأوراق'!$A$6:$A$505,A86&amp;"",'الأوراق'!$H$6:$H$505,"محسوب")+SUMIFS('الأوراق'!$C$6:$C$505,'الأوراق'!$A$6:$A$505,A86&amp;"",'الأوراق'!$H$6:$H$505,"لم تُجرَّب بعد"))</f>
        <v/>
      </c>
      <c r="E86" s="18">
        <f>IF(A86&amp;""="","",SUMIFS('الأوراق'!$C$6:$C$505,'الأوراق'!$A$6:$A$505,A86&amp;"",'الأوراق'!$H$6:$H$505,"محسوب"))</f>
        <v/>
      </c>
      <c r="F86" s="19">
        <f>IF(A86&amp;""="","",ROUND(SUMIFS('الأوراق'!$G$6:$G$505,'الأوراق'!$A$6:$A$505,A86&amp;"",'الأوراق'!$H$6:$H$505,"محسوب"),4))</f>
        <v/>
      </c>
      <c r="G86" s="20">
        <f>IF(A86&amp;""="","",IF(E86=0,"",ROUND(F86/E86,4)))</f>
        <v/>
      </c>
      <c r="H86" s="6">
        <f>IF(G86="","",INDEX('الإعدادات'!$A$10:$A$18,MIN(9,COUNTIF('الإعدادات'!$B$10:$B$18,"&gt;"&amp;ROUND(G86-N(C86),4))+1)))</f>
        <v/>
      </c>
      <c r="I86" s="20">
        <f>IF(OR(A86&amp;""="",B86&amp;""=""),"",IFERROR(VLOOKUP(B86,'الإعدادات'!$A$10:$B$18,2,FALSE)+N(C86),""))</f>
        <v/>
      </c>
      <c r="J86" s="20">
        <f>IF(OR(G86="",I86=""),"",ROUND(I86-G86,4))</f>
        <v/>
      </c>
      <c r="K86" s="19">
        <f>IF(I86="","",IF(D86=0,"",MAX(0,ROUND(I86*D86-F86,2))))</f>
        <v/>
      </c>
      <c r="L86" s="18">
        <f>IF(A86&amp;""="","",IF(D86=0,"",ROUND(D86-E86,2)))</f>
        <v/>
      </c>
      <c r="M86" s="20">
        <f>IF(K86="","",IF(L86="","",IF(K86=0,0,IF(L86&lt;=0,"",ROUND(K86/L86,4)))))</f>
        <v/>
      </c>
      <c r="N86" s="6">
        <f>IF(A86&amp;""="","",IF(D86=0,"لا أوراق مسجلة",IF(ROUND(D86,2)&lt;&gt;100,"مجموع الأوزان ليس 100",IF(B86&amp;""="","بلا درجة مستهدفة",IF(I86="","درجة مستهدفة غير موجودة",IF(E86=0,"لا mock بعد",IF(J86&gt;0,"دون الهدف","على الهدف")))))))</f>
        <v/>
      </c>
      <c r="O86" s="21">
        <f>IF(N86="دون الهدف",COUNTIFS($N$6:$N$205,"دون الهدف",$J$6:$J$205,"&gt;"&amp;J86)+COUNTIFS($N$6:N86,"دون الهدف",$J$6:J86,J86),"")</f>
        <v/>
      </c>
    </row>
    <row r="87">
      <c r="A87" s="5" t="n"/>
      <c r="B87" s="5" t="n"/>
      <c r="C87" s="16" t="n"/>
      <c r="D87" s="18">
        <f>IF(A87&amp;""="","",SUMIFS('الأوراق'!$C$6:$C$505,'الأوراق'!$A$6:$A$505,A87&amp;"",'الأوراق'!$H$6:$H$505,"محسوب")+SUMIFS('الأوراق'!$C$6:$C$505,'الأوراق'!$A$6:$A$505,A87&amp;"",'الأوراق'!$H$6:$H$505,"لم تُجرَّب بعد"))</f>
        <v/>
      </c>
      <c r="E87" s="18">
        <f>IF(A87&amp;""="","",SUMIFS('الأوراق'!$C$6:$C$505,'الأوراق'!$A$6:$A$505,A87&amp;"",'الأوراق'!$H$6:$H$505,"محسوب"))</f>
        <v/>
      </c>
      <c r="F87" s="19">
        <f>IF(A87&amp;""="","",ROUND(SUMIFS('الأوراق'!$G$6:$G$505,'الأوراق'!$A$6:$A$505,A87&amp;"",'الأوراق'!$H$6:$H$505,"محسوب"),4))</f>
        <v/>
      </c>
      <c r="G87" s="20">
        <f>IF(A87&amp;""="","",IF(E87=0,"",ROUND(F87/E87,4)))</f>
        <v/>
      </c>
      <c r="H87" s="6">
        <f>IF(G87="","",INDEX('الإعدادات'!$A$10:$A$18,MIN(9,COUNTIF('الإعدادات'!$B$10:$B$18,"&gt;"&amp;ROUND(G87-N(C87),4))+1)))</f>
        <v/>
      </c>
      <c r="I87" s="20">
        <f>IF(OR(A87&amp;""="",B87&amp;""=""),"",IFERROR(VLOOKUP(B87,'الإعدادات'!$A$10:$B$18,2,FALSE)+N(C87),""))</f>
        <v/>
      </c>
      <c r="J87" s="20">
        <f>IF(OR(G87="",I87=""),"",ROUND(I87-G87,4))</f>
        <v/>
      </c>
      <c r="K87" s="19">
        <f>IF(I87="","",IF(D87=0,"",MAX(0,ROUND(I87*D87-F87,2))))</f>
        <v/>
      </c>
      <c r="L87" s="18">
        <f>IF(A87&amp;""="","",IF(D87=0,"",ROUND(D87-E87,2)))</f>
        <v/>
      </c>
      <c r="M87" s="20">
        <f>IF(K87="","",IF(L87="","",IF(K87=0,0,IF(L87&lt;=0,"",ROUND(K87/L87,4)))))</f>
        <v/>
      </c>
      <c r="N87" s="6">
        <f>IF(A87&amp;""="","",IF(D87=0,"لا أوراق مسجلة",IF(ROUND(D87,2)&lt;&gt;100,"مجموع الأوزان ليس 100",IF(B87&amp;""="","بلا درجة مستهدفة",IF(I87="","درجة مستهدفة غير موجودة",IF(E87=0,"لا mock بعد",IF(J87&gt;0,"دون الهدف","على الهدف")))))))</f>
        <v/>
      </c>
      <c r="O87" s="21">
        <f>IF(N87="دون الهدف",COUNTIFS($N$6:$N$205,"دون الهدف",$J$6:$J$205,"&gt;"&amp;J87)+COUNTIFS($N$6:N87,"دون الهدف",$J$6:J87,J87),"")</f>
        <v/>
      </c>
    </row>
    <row r="88">
      <c r="A88" s="5" t="n"/>
      <c r="B88" s="5" t="n"/>
      <c r="C88" s="16" t="n"/>
      <c r="D88" s="18">
        <f>IF(A88&amp;""="","",SUMIFS('الأوراق'!$C$6:$C$505,'الأوراق'!$A$6:$A$505,A88&amp;"",'الأوراق'!$H$6:$H$505,"محسوب")+SUMIFS('الأوراق'!$C$6:$C$505,'الأوراق'!$A$6:$A$505,A88&amp;"",'الأوراق'!$H$6:$H$505,"لم تُجرَّب بعد"))</f>
        <v/>
      </c>
      <c r="E88" s="18">
        <f>IF(A88&amp;""="","",SUMIFS('الأوراق'!$C$6:$C$505,'الأوراق'!$A$6:$A$505,A88&amp;"",'الأوراق'!$H$6:$H$505,"محسوب"))</f>
        <v/>
      </c>
      <c r="F88" s="19">
        <f>IF(A88&amp;""="","",ROUND(SUMIFS('الأوراق'!$G$6:$G$505,'الأوراق'!$A$6:$A$505,A88&amp;"",'الأوراق'!$H$6:$H$505,"محسوب"),4))</f>
        <v/>
      </c>
      <c r="G88" s="20">
        <f>IF(A88&amp;""="","",IF(E88=0,"",ROUND(F88/E88,4)))</f>
        <v/>
      </c>
      <c r="H88" s="6">
        <f>IF(G88="","",INDEX('الإعدادات'!$A$10:$A$18,MIN(9,COUNTIF('الإعدادات'!$B$10:$B$18,"&gt;"&amp;ROUND(G88-N(C88),4))+1)))</f>
        <v/>
      </c>
      <c r="I88" s="20">
        <f>IF(OR(A88&amp;""="",B88&amp;""=""),"",IFERROR(VLOOKUP(B88,'الإعدادات'!$A$10:$B$18,2,FALSE)+N(C88),""))</f>
        <v/>
      </c>
      <c r="J88" s="20">
        <f>IF(OR(G88="",I88=""),"",ROUND(I88-G88,4))</f>
        <v/>
      </c>
      <c r="K88" s="19">
        <f>IF(I88="","",IF(D88=0,"",MAX(0,ROUND(I88*D88-F88,2))))</f>
        <v/>
      </c>
      <c r="L88" s="18">
        <f>IF(A88&amp;""="","",IF(D88=0,"",ROUND(D88-E88,2)))</f>
        <v/>
      </c>
      <c r="M88" s="20">
        <f>IF(K88="","",IF(L88="","",IF(K88=0,0,IF(L88&lt;=0,"",ROUND(K88/L88,4)))))</f>
        <v/>
      </c>
      <c r="N88" s="6">
        <f>IF(A88&amp;""="","",IF(D88=0,"لا أوراق مسجلة",IF(ROUND(D88,2)&lt;&gt;100,"مجموع الأوزان ليس 100",IF(B88&amp;""="","بلا درجة مستهدفة",IF(I88="","درجة مستهدفة غير موجودة",IF(E88=0,"لا mock بعد",IF(J88&gt;0,"دون الهدف","على الهدف")))))))</f>
        <v/>
      </c>
      <c r="O88" s="21">
        <f>IF(N88="دون الهدف",COUNTIFS($N$6:$N$205,"دون الهدف",$J$6:$J$205,"&gt;"&amp;J88)+COUNTIFS($N$6:N88,"دون الهدف",$J$6:J88,J88),"")</f>
        <v/>
      </c>
    </row>
    <row r="89">
      <c r="A89" s="5" t="n"/>
      <c r="B89" s="5" t="n"/>
      <c r="C89" s="16" t="n"/>
      <c r="D89" s="18">
        <f>IF(A89&amp;""="","",SUMIFS('الأوراق'!$C$6:$C$505,'الأوراق'!$A$6:$A$505,A89&amp;"",'الأوراق'!$H$6:$H$505,"محسوب")+SUMIFS('الأوراق'!$C$6:$C$505,'الأوراق'!$A$6:$A$505,A89&amp;"",'الأوراق'!$H$6:$H$505,"لم تُجرَّب بعد"))</f>
        <v/>
      </c>
      <c r="E89" s="18">
        <f>IF(A89&amp;""="","",SUMIFS('الأوراق'!$C$6:$C$505,'الأوراق'!$A$6:$A$505,A89&amp;"",'الأوراق'!$H$6:$H$505,"محسوب"))</f>
        <v/>
      </c>
      <c r="F89" s="19">
        <f>IF(A89&amp;""="","",ROUND(SUMIFS('الأوراق'!$G$6:$G$505,'الأوراق'!$A$6:$A$505,A89&amp;"",'الأوراق'!$H$6:$H$505,"محسوب"),4))</f>
        <v/>
      </c>
      <c r="G89" s="20">
        <f>IF(A89&amp;""="","",IF(E89=0,"",ROUND(F89/E89,4)))</f>
        <v/>
      </c>
      <c r="H89" s="6">
        <f>IF(G89="","",INDEX('الإعدادات'!$A$10:$A$18,MIN(9,COUNTIF('الإعدادات'!$B$10:$B$18,"&gt;"&amp;ROUND(G89-N(C89),4))+1)))</f>
        <v/>
      </c>
      <c r="I89" s="20">
        <f>IF(OR(A89&amp;""="",B89&amp;""=""),"",IFERROR(VLOOKUP(B89,'الإعدادات'!$A$10:$B$18,2,FALSE)+N(C89),""))</f>
        <v/>
      </c>
      <c r="J89" s="20">
        <f>IF(OR(G89="",I89=""),"",ROUND(I89-G89,4))</f>
        <v/>
      </c>
      <c r="K89" s="19">
        <f>IF(I89="","",IF(D89=0,"",MAX(0,ROUND(I89*D89-F89,2))))</f>
        <v/>
      </c>
      <c r="L89" s="18">
        <f>IF(A89&amp;""="","",IF(D89=0,"",ROUND(D89-E89,2)))</f>
        <v/>
      </c>
      <c r="M89" s="20">
        <f>IF(K89="","",IF(L89="","",IF(K89=0,0,IF(L89&lt;=0,"",ROUND(K89/L89,4)))))</f>
        <v/>
      </c>
      <c r="N89" s="6">
        <f>IF(A89&amp;""="","",IF(D89=0,"لا أوراق مسجلة",IF(ROUND(D89,2)&lt;&gt;100,"مجموع الأوزان ليس 100",IF(B89&amp;""="","بلا درجة مستهدفة",IF(I89="","درجة مستهدفة غير موجودة",IF(E89=0,"لا mock بعد",IF(J89&gt;0,"دون الهدف","على الهدف")))))))</f>
        <v/>
      </c>
      <c r="O89" s="21">
        <f>IF(N89="دون الهدف",COUNTIFS($N$6:$N$205,"دون الهدف",$J$6:$J$205,"&gt;"&amp;J89)+COUNTIFS($N$6:N89,"دون الهدف",$J$6:J89,J89),"")</f>
        <v/>
      </c>
    </row>
    <row r="90">
      <c r="A90" s="5" t="n"/>
      <c r="B90" s="5" t="n"/>
      <c r="C90" s="16" t="n"/>
      <c r="D90" s="18">
        <f>IF(A90&amp;""="","",SUMIFS('الأوراق'!$C$6:$C$505,'الأوراق'!$A$6:$A$505,A90&amp;"",'الأوراق'!$H$6:$H$505,"محسوب")+SUMIFS('الأوراق'!$C$6:$C$505,'الأوراق'!$A$6:$A$505,A90&amp;"",'الأوراق'!$H$6:$H$505,"لم تُجرَّب بعد"))</f>
        <v/>
      </c>
      <c r="E90" s="18">
        <f>IF(A90&amp;""="","",SUMIFS('الأوراق'!$C$6:$C$505,'الأوراق'!$A$6:$A$505,A90&amp;"",'الأوراق'!$H$6:$H$505,"محسوب"))</f>
        <v/>
      </c>
      <c r="F90" s="19">
        <f>IF(A90&amp;""="","",ROUND(SUMIFS('الأوراق'!$G$6:$G$505,'الأوراق'!$A$6:$A$505,A90&amp;"",'الأوراق'!$H$6:$H$505,"محسوب"),4))</f>
        <v/>
      </c>
      <c r="G90" s="20">
        <f>IF(A90&amp;""="","",IF(E90=0,"",ROUND(F90/E90,4)))</f>
        <v/>
      </c>
      <c r="H90" s="6">
        <f>IF(G90="","",INDEX('الإعدادات'!$A$10:$A$18,MIN(9,COUNTIF('الإعدادات'!$B$10:$B$18,"&gt;"&amp;ROUND(G90-N(C90),4))+1)))</f>
        <v/>
      </c>
      <c r="I90" s="20">
        <f>IF(OR(A90&amp;""="",B90&amp;""=""),"",IFERROR(VLOOKUP(B90,'الإعدادات'!$A$10:$B$18,2,FALSE)+N(C90),""))</f>
        <v/>
      </c>
      <c r="J90" s="20">
        <f>IF(OR(G90="",I90=""),"",ROUND(I90-G90,4))</f>
        <v/>
      </c>
      <c r="K90" s="19">
        <f>IF(I90="","",IF(D90=0,"",MAX(0,ROUND(I90*D90-F90,2))))</f>
        <v/>
      </c>
      <c r="L90" s="18">
        <f>IF(A90&amp;""="","",IF(D90=0,"",ROUND(D90-E90,2)))</f>
        <v/>
      </c>
      <c r="M90" s="20">
        <f>IF(K90="","",IF(L90="","",IF(K90=0,0,IF(L90&lt;=0,"",ROUND(K90/L90,4)))))</f>
        <v/>
      </c>
      <c r="N90" s="6">
        <f>IF(A90&amp;""="","",IF(D90=0,"لا أوراق مسجلة",IF(ROUND(D90,2)&lt;&gt;100,"مجموع الأوزان ليس 100",IF(B90&amp;""="","بلا درجة مستهدفة",IF(I90="","درجة مستهدفة غير موجودة",IF(E90=0,"لا mock بعد",IF(J90&gt;0,"دون الهدف","على الهدف")))))))</f>
        <v/>
      </c>
      <c r="O90" s="21">
        <f>IF(N90="دون الهدف",COUNTIFS($N$6:$N$205,"دون الهدف",$J$6:$J$205,"&gt;"&amp;J90)+COUNTIFS($N$6:N90,"دون الهدف",$J$6:J90,J90),"")</f>
        <v/>
      </c>
    </row>
    <row r="91">
      <c r="A91" s="5" t="n"/>
      <c r="B91" s="5" t="n"/>
      <c r="C91" s="16" t="n"/>
      <c r="D91" s="18">
        <f>IF(A91&amp;""="","",SUMIFS('الأوراق'!$C$6:$C$505,'الأوراق'!$A$6:$A$505,A91&amp;"",'الأوراق'!$H$6:$H$505,"محسوب")+SUMIFS('الأوراق'!$C$6:$C$505,'الأوراق'!$A$6:$A$505,A91&amp;"",'الأوراق'!$H$6:$H$505,"لم تُجرَّب بعد"))</f>
        <v/>
      </c>
      <c r="E91" s="18">
        <f>IF(A91&amp;""="","",SUMIFS('الأوراق'!$C$6:$C$505,'الأوراق'!$A$6:$A$505,A91&amp;"",'الأوراق'!$H$6:$H$505,"محسوب"))</f>
        <v/>
      </c>
      <c r="F91" s="19">
        <f>IF(A91&amp;""="","",ROUND(SUMIFS('الأوراق'!$G$6:$G$505,'الأوراق'!$A$6:$A$505,A91&amp;"",'الأوراق'!$H$6:$H$505,"محسوب"),4))</f>
        <v/>
      </c>
      <c r="G91" s="20">
        <f>IF(A91&amp;""="","",IF(E91=0,"",ROUND(F91/E91,4)))</f>
        <v/>
      </c>
      <c r="H91" s="6">
        <f>IF(G91="","",INDEX('الإعدادات'!$A$10:$A$18,MIN(9,COUNTIF('الإعدادات'!$B$10:$B$18,"&gt;"&amp;ROUND(G91-N(C91),4))+1)))</f>
        <v/>
      </c>
      <c r="I91" s="20">
        <f>IF(OR(A91&amp;""="",B91&amp;""=""),"",IFERROR(VLOOKUP(B91,'الإعدادات'!$A$10:$B$18,2,FALSE)+N(C91),""))</f>
        <v/>
      </c>
      <c r="J91" s="20">
        <f>IF(OR(G91="",I91=""),"",ROUND(I91-G91,4))</f>
        <v/>
      </c>
      <c r="K91" s="19">
        <f>IF(I91="","",IF(D91=0,"",MAX(0,ROUND(I91*D91-F91,2))))</f>
        <v/>
      </c>
      <c r="L91" s="18">
        <f>IF(A91&amp;""="","",IF(D91=0,"",ROUND(D91-E91,2)))</f>
        <v/>
      </c>
      <c r="M91" s="20">
        <f>IF(K91="","",IF(L91="","",IF(K91=0,0,IF(L91&lt;=0,"",ROUND(K91/L91,4)))))</f>
        <v/>
      </c>
      <c r="N91" s="6">
        <f>IF(A91&amp;""="","",IF(D91=0,"لا أوراق مسجلة",IF(ROUND(D91,2)&lt;&gt;100,"مجموع الأوزان ليس 100",IF(B91&amp;""="","بلا درجة مستهدفة",IF(I91="","درجة مستهدفة غير موجودة",IF(E91=0,"لا mock بعد",IF(J91&gt;0,"دون الهدف","على الهدف")))))))</f>
        <v/>
      </c>
      <c r="O91" s="21">
        <f>IF(N91="دون الهدف",COUNTIFS($N$6:$N$205,"دون الهدف",$J$6:$J$205,"&gt;"&amp;J91)+COUNTIFS($N$6:N91,"دون الهدف",$J$6:J91,J91),"")</f>
        <v/>
      </c>
    </row>
    <row r="92">
      <c r="A92" s="5" t="n"/>
      <c r="B92" s="5" t="n"/>
      <c r="C92" s="16" t="n"/>
      <c r="D92" s="18">
        <f>IF(A92&amp;""="","",SUMIFS('الأوراق'!$C$6:$C$505,'الأوراق'!$A$6:$A$505,A92&amp;"",'الأوراق'!$H$6:$H$505,"محسوب")+SUMIFS('الأوراق'!$C$6:$C$505,'الأوراق'!$A$6:$A$505,A92&amp;"",'الأوراق'!$H$6:$H$505,"لم تُجرَّب بعد"))</f>
        <v/>
      </c>
      <c r="E92" s="18">
        <f>IF(A92&amp;""="","",SUMIFS('الأوراق'!$C$6:$C$505,'الأوراق'!$A$6:$A$505,A92&amp;"",'الأوراق'!$H$6:$H$505,"محسوب"))</f>
        <v/>
      </c>
      <c r="F92" s="19">
        <f>IF(A92&amp;""="","",ROUND(SUMIFS('الأوراق'!$G$6:$G$505,'الأوراق'!$A$6:$A$505,A92&amp;"",'الأوراق'!$H$6:$H$505,"محسوب"),4))</f>
        <v/>
      </c>
      <c r="G92" s="20">
        <f>IF(A92&amp;""="","",IF(E92=0,"",ROUND(F92/E92,4)))</f>
        <v/>
      </c>
      <c r="H92" s="6">
        <f>IF(G92="","",INDEX('الإعدادات'!$A$10:$A$18,MIN(9,COUNTIF('الإعدادات'!$B$10:$B$18,"&gt;"&amp;ROUND(G92-N(C92),4))+1)))</f>
        <v/>
      </c>
      <c r="I92" s="20">
        <f>IF(OR(A92&amp;""="",B92&amp;""=""),"",IFERROR(VLOOKUP(B92,'الإعدادات'!$A$10:$B$18,2,FALSE)+N(C92),""))</f>
        <v/>
      </c>
      <c r="J92" s="20">
        <f>IF(OR(G92="",I92=""),"",ROUND(I92-G92,4))</f>
        <v/>
      </c>
      <c r="K92" s="19">
        <f>IF(I92="","",IF(D92=0,"",MAX(0,ROUND(I92*D92-F92,2))))</f>
        <v/>
      </c>
      <c r="L92" s="18">
        <f>IF(A92&amp;""="","",IF(D92=0,"",ROUND(D92-E92,2)))</f>
        <v/>
      </c>
      <c r="M92" s="20">
        <f>IF(K92="","",IF(L92="","",IF(K92=0,0,IF(L92&lt;=0,"",ROUND(K92/L92,4)))))</f>
        <v/>
      </c>
      <c r="N92" s="6">
        <f>IF(A92&amp;""="","",IF(D92=0,"لا أوراق مسجلة",IF(ROUND(D92,2)&lt;&gt;100,"مجموع الأوزان ليس 100",IF(B92&amp;""="","بلا درجة مستهدفة",IF(I92="","درجة مستهدفة غير موجودة",IF(E92=0,"لا mock بعد",IF(J92&gt;0,"دون الهدف","على الهدف")))))))</f>
        <v/>
      </c>
      <c r="O92" s="21">
        <f>IF(N92="دون الهدف",COUNTIFS($N$6:$N$205,"دون الهدف",$J$6:$J$205,"&gt;"&amp;J92)+COUNTIFS($N$6:N92,"دون الهدف",$J$6:J92,J92),"")</f>
        <v/>
      </c>
    </row>
    <row r="93">
      <c r="A93" s="5" t="n"/>
      <c r="B93" s="5" t="n"/>
      <c r="C93" s="16" t="n"/>
      <c r="D93" s="18">
        <f>IF(A93&amp;""="","",SUMIFS('الأوراق'!$C$6:$C$505,'الأوراق'!$A$6:$A$505,A93&amp;"",'الأوراق'!$H$6:$H$505,"محسوب")+SUMIFS('الأوراق'!$C$6:$C$505,'الأوراق'!$A$6:$A$505,A93&amp;"",'الأوراق'!$H$6:$H$505,"لم تُجرَّب بعد"))</f>
        <v/>
      </c>
      <c r="E93" s="18">
        <f>IF(A93&amp;""="","",SUMIFS('الأوراق'!$C$6:$C$505,'الأوراق'!$A$6:$A$505,A93&amp;"",'الأوراق'!$H$6:$H$505,"محسوب"))</f>
        <v/>
      </c>
      <c r="F93" s="19">
        <f>IF(A93&amp;""="","",ROUND(SUMIFS('الأوراق'!$G$6:$G$505,'الأوراق'!$A$6:$A$505,A93&amp;"",'الأوراق'!$H$6:$H$505,"محسوب"),4))</f>
        <v/>
      </c>
      <c r="G93" s="20">
        <f>IF(A93&amp;""="","",IF(E93=0,"",ROUND(F93/E93,4)))</f>
        <v/>
      </c>
      <c r="H93" s="6">
        <f>IF(G93="","",INDEX('الإعدادات'!$A$10:$A$18,MIN(9,COUNTIF('الإعدادات'!$B$10:$B$18,"&gt;"&amp;ROUND(G93-N(C93),4))+1)))</f>
        <v/>
      </c>
      <c r="I93" s="20">
        <f>IF(OR(A93&amp;""="",B93&amp;""=""),"",IFERROR(VLOOKUP(B93,'الإعدادات'!$A$10:$B$18,2,FALSE)+N(C93),""))</f>
        <v/>
      </c>
      <c r="J93" s="20">
        <f>IF(OR(G93="",I93=""),"",ROUND(I93-G93,4))</f>
        <v/>
      </c>
      <c r="K93" s="19">
        <f>IF(I93="","",IF(D93=0,"",MAX(0,ROUND(I93*D93-F93,2))))</f>
        <v/>
      </c>
      <c r="L93" s="18">
        <f>IF(A93&amp;""="","",IF(D93=0,"",ROUND(D93-E93,2)))</f>
        <v/>
      </c>
      <c r="M93" s="20">
        <f>IF(K93="","",IF(L93="","",IF(K93=0,0,IF(L93&lt;=0,"",ROUND(K93/L93,4)))))</f>
        <v/>
      </c>
      <c r="N93" s="6">
        <f>IF(A93&amp;""="","",IF(D93=0,"لا أوراق مسجلة",IF(ROUND(D93,2)&lt;&gt;100,"مجموع الأوزان ليس 100",IF(B93&amp;""="","بلا درجة مستهدفة",IF(I93="","درجة مستهدفة غير موجودة",IF(E93=0,"لا mock بعد",IF(J93&gt;0,"دون الهدف","على الهدف")))))))</f>
        <v/>
      </c>
      <c r="O93" s="21">
        <f>IF(N93="دون الهدف",COUNTIFS($N$6:$N$205,"دون الهدف",$J$6:$J$205,"&gt;"&amp;J93)+COUNTIFS($N$6:N93,"دون الهدف",$J$6:J93,J93),"")</f>
        <v/>
      </c>
    </row>
    <row r="94">
      <c r="A94" s="5" t="n"/>
      <c r="B94" s="5" t="n"/>
      <c r="C94" s="16" t="n"/>
      <c r="D94" s="18">
        <f>IF(A94&amp;""="","",SUMIFS('الأوراق'!$C$6:$C$505,'الأوراق'!$A$6:$A$505,A94&amp;"",'الأوراق'!$H$6:$H$505,"محسوب")+SUMIFS('الأوراق'!$C$6:$C$505,'الأوراق'!$A$6:$A$505,A94&amp;"",'الأوراق'!$H$6:$H$505,"لم تُجرَّب بعد"))</f>
        <v/>
      </c>
      <c r="E94" s="18">
        <f>IF(A94&amp;""="","",SUMIFS('الأوراق'!$C$6:$C$505,'الأوراق'!$A$6:$A$505,A94&amp;"",'الأوراق'!$H$6:$H$505,"محسوب"))</f>
        <v/>
      </c>
      <c r="F94" s="19">
        <f>IF(A94&amp;""="","",ROUND(SUMIFS('الأوراق'!$G$6:$G$505,'الأوراق'!$A$6:$A$505,A94&amp;"",'الأوراق'!$H$6:$H$505,"محسوب"),4))</f>
        <v/>
      </c>
      <c r="G94" s="20">
        <f>IF(A94&amp;""="","",IF(E94=0,"",ROUND(F94/E94,4)))</f>
        <v/>
      </c>
      <c r="H94" s="6">
        <f>IF(G94="","",INDEX('الإعدادات'!$A$10:$A$18,MIN(9,COUNTIF('الإعدادات'!$B$10:$B$18,"&gt;"&amp;ROUND(G94-N(C94),4))+1)))</f>
        <v/>
      </c>
      <c r="I94" s="20">
        <f>IF(OR(A94&amp;""="",B94&amp;""=""),"",IFERROR(VLOOKUP(B94,'الإعدادات'!$A$10:$B$18,2,FALSE)+N(C94),""))</f>
        <v/>
      </c>
      <c r="J94" s="20">
        <f>IF(OR(G94="",I94=""),"",ROUND(I94-G94,4))</f>
        <v/>
      </c>
      <c r="K94" s="19">
        <f>IF(I94="","",IF(D94=0,"",MAX(0,ROUND(I94*D94-F94,2))))</f>
        <v/>
      </c>
      <c r="L94" s="18">
        <f>IF(A94&amp;""="","",IF(D94=0,"",ROUND(D94-E94,2)))</f>
        <v/>
      </c>
      <c r="M94" s="20">
        <f>IF(K94="","",IF(L94="","",IF(K94=0,0,IF(L94&lt;=0,"",ROUND(K94/L94,4)))))</f>
        <v/>
      </c>
      <c r="N94" s="6">
        <f>IF(A94&amp;""="","",IF(D94=0,"لا أوراق مسجلة",IF(ROUND(D94,2)&lt;&gt;100,"مجموع الأوزان ليس 100",IF(B94&amp;""="","بلا درجة مستهدفة",IF(I94="","درجة مستهدفة غير موجودة",IF(E94=0,"لا mock بعد",IF(J94&gt;0,"دون الهدف","على الهدف")))))))</f>
        <v/>
      </c>
      <c r="O94" s="21">
        <f>IF(N94="دون الهدف",COUNTIFS($N$6:$N$205,"دون الهدف",$J$6:$J$205,"&gt;"&amp;J94)+COUNTIFS($N$6:N94,"دون الهدف",$J$6:J94,J94),"")</f>
        <v/>
      </c>
    </row>
    <row r="95">
      <c r="A95" s="5" t="n"/>
      <c r="B95" s="5" t="n"/>
      <c r="C95" s="16" t="n"/>
      <c r="D95" s="18">
        <f>IF(A95&amp;""="","",SUMIFS('الأوراق'!$C$6:$C$505,'الأوراق'!$A$6:$A$505,A95&amp;"",'الأوراق'!$H$6:$H$505,"محسوب")+SUMIFS('الأوراق'!$C$6:$C$505,'الأوراق'!$A$6:$A$505,A95&amp;"",'الأوراق'!$H$6:$H$505,"لم تُجرَّب بعد"))</f>
        <v/>
      </c>
      <c r="E95" s="18">
        <f>IF(A95&amp;""="","",SUMIFS('الأوراق'!$C$6:$C$505,'الأوراق'!$A$6:$A$505,A95&amp;"",'الأوراق'!$H$6:$H$505,"محسوب"))</f>
        <v/>
      </c>
      <c r="F95" s="19">
        <f>IF(A95&amp;""="","",ROUND(SUMIFS('الأوراق'!$G$6:$G$505,'الأوراق'!$A$6:$A$505,A95&amp;"",'الأوراق'!$H$6:$H$505,"محسوب"),4))</f>
        <v/>
      </c>
      <c r="G95" s="20">
        <f>IF(A95&amp;""="","",IF(E95=0,"",ROUND(F95/E95,4)))</f>
        <v/>
      </c>
      <c r="H95" s="6">
        <f>IF(G95="","",INDEX('الإعدادات'!$A$10:$A$18,MIN(9,COUNTIF('الإعدادات'!$B$10:$B$18,"&gt;"&amp;ROUND(G95-N(C95),4))+1)))</f>
        <v/>
      </c>
      <c r="I95" s="20">
        <f>IF(OR(A95&amp;""="",B95&amp;""=""),"",IFERROR(VLOOKUP(B95,'الإعدادات'!$A$10:$B$18,2,FALSE)+N(C95),""))</f>
        <v/>
      </c>
      <c r="J95" s="20">
        <f>IF(OR(G95="",I95=""),"",ROUND(I95-G95,4))</f>
        <v/>
      </c>
      <c r="K95" s="19">
        <f>IF(I95="","",IF(D95=0,"",MAX(0,ROUND(I95*D95-F95,2))))</f>
        <v/>
      </c>
      <c r="L95" s="18">
        <f>IF(A95&amp;""="","",IF(D95=0,"",ROUND(D95-E95,2)))</f>
        <v/>
      </c>
      <c r="M95" s="20">
        <f>IF(K95="","",IF(L95="","",IF(K95=0,0,IF(L95&lt;=0,"",ROUND(K95/L95,4)))))</f>
        <v/>
      </c>
      <c r="N95" s="6">
        <f>IF(A95&amp;""="","",IF(D95=0,"لا أوراق مسجلة",IF(ROUND(D95,2)&lt;&gt;100,"مجموع الأوزان ليس 100",IF(B95&amp;""="","بلا درجة مستهدفة",IF(I95="","درجة مستهدفة غير موجودة",IF(E95=0,"لا mock بعد",IF(J95&gt;0,"دون الهدف","على الهدف")))))))</f>
        <v/>
      </c>
      <c r="O95" s="21">
        <f>IF(N95="دون الهدف",COUNTIFS($N$6:$N$205,"دون الهدف",$J$6:$J$205,"&gt;"&amp;J95)+COUNTIFS($N$6:N95,"دون الهدف",$J$6:J95,J95),"")</f>
        <v/>
      </c>
    </row>
    <row r="96">
      <c r="A96" s="5" t="n"/>
      <c r="B96" s="5" t="n"/>
      <c r="C96" s="16" t="n"/>
      <c r="D96" s="18">
        <f>IF(A96&amp;""="","",SUMIFS('الأوراق'!$C$6:$C$505,'الأوراق'!$A$6:$A$505,A96&amp;"",'الأوراق'!$H$6:$H$505,"محسوب")+SUMIFS('الأوراق'!$C$6:$C$505,'الأوراق'!$A$6:$A$505,A96&amp;"",'الأوراق'!$H$6:$H$505,"لم تُجرَّب بعد"))</f>
        <v/>
      </c>
      <c r="E96" s="18">
        <f>IF(A96&amp;""="","",SUMIFS('الأوراق'!$C$6:$C$505,'الأوراق'!$A$6:$A$505,A96&amp;"",'الأوراق'!$H$6:$H$505,"محسوب"))</f>
        <v/>
      </c>
      <c r="F96" s="19">
        <f>IF(A96&amp;""="","",ROUND(SUMIFS('الأوراق'!$G$6:$G$505,'الأوراق'!$A$6:$A$505,A96&amp;"",'الأوراق'!$H$6:$H$505,"محسوب"),4))</f>
        <v/>
      </c>
      <c r="G96" s="20">
        <f>IF(A96&amp;""="","",IF(E96=0,"",ROUND(F96/E96,4)))</f>
        <v/>
      </c>
      <c r="H96" s="6">
        <f>IF(G96="","",INDEX('الإعدادات'!$A$10:$A$18,MIN(9,COUNTIF('الإعدادات'!$B$10:$B$18,"&gt;"&amp;ROUND(G96-N(C96),4))+1)))</f>
        <v/>
      </c>
      <c r="I96" s="20">
        <f>IF(OR(A96&amp;""="",B96&amp;""=""),"",IFERROR(VLOOKUP(B96,'الإعدادات'!$A$10:$B$18,2,FALSE)+N(C96),""))</f>
        <v/>
      </c>
      <c r="J96" s="20">
        <f>IF(OR(G96="",I96=""),"",ROUND(I96-G96,4))</f>
        <v/>
      </c>
      <c r="K96" s="19">
        <f>IF(I96="","",IF(D96=0,"",MAX(0,ROUND(I96*D96-F96,2))))</f>
        <v/>
      </c>
      <c r="L96" s="18">
        <f>IF(A96&amp;""="","",IF(D96=0,"",ROUND(D96-E96,2)))</f>
        <v/>
      </c>
      <c r="M96" s="20">
        <f>IF(K96="","",IF(L96="","",IF(K96=0,0,IF(L96&lt;=0,"",ROUND(K96/L96,4)))))</f>
        <v/>
      </c>
      <c r="N96" s="6">
        <f>IF(A96&amp;""="","",IF(D96=0,"لا أوراق مسجلة",IF(ROUND(D96,2)&lt;&gt;100,"مجموع الأوزان ليس 100",IF(B96&amp;""="","بلا درجة مستهدفة",IF(I96="","درجة مستهدفة غير موجودة",IF(E96=0,"لا mock بعد",IF(J96&gt;0,"دون الهدف","على الهدف")))))))</f>
        <v/>
      </c>
      <c r="O96" s="21">
        <f>IF(N96="دون الهدف",COUNTIFS($N$6:$N$205,"دون الهدف",$J$6:$J$205,"&gt;"&amp;J96)+COUNTIFS($N$6:N96,"دون الهدف",$J$6:J96,J96),"")</f>
        <v/>
      </c>
    </row>
    <row r="97">
      <c r="A97" s="5" t="n"/>
      <c r="B97" s="5" t="n"/>
      <c r="C97" s="16" t="n"/>
      <c r="D97" s="18">
        <f>IF(A97&amp;""="","",SUMIFS('الأوراق'!$C$6:$C$505,'الأوراق'!$A$6:$A$505,A97&amp;"",'الأوراق'!$H$6:$H$505,"محسوب")+SUMIFS('الأوراق'!$C$6:$C$505,'الأوراق'!$A$6:$A$505,A97&amp;"",'الأوراق'!$H$6:$H$505,"لم تُجرَّب بعد"))</f>
        <v/>
      </c>
      <c r="E97" s="18">
        <f>IF(A97&amp;""="","",SUMIFS('الأوراق'!$C$6:$C$505,'الأوراق'!$A$6:$A$505,A97&amp;"",'الأوراق'!$H$6:$H$505,"محسوب"))</f>
        <v/>
      </c>
      <c r="F97" s="19">
        <f>IF(A97&amp;""="","",ROUND(SUMIFS('الأوراق'!$G$6:$G$505,'الأوراق'!$A$6:$A$505,A97&amp;"",'الأوراق'!$H$6:$H$505,"محسوب"),4))</f>
        <v/>
      </c>
      <c r="G97" s="20">
        <f>IF(A97&amp;""="","",IF(E97=0,"",ROUND(F97/E97,4)))</f>
        <v/>
      </c>
      <c r="H97" s="6">
        <f>IF(G97="","",INDEX('الإعدادات'!$A$10:$A$18,MIN(9,COUNTIF('الإعدادات'!$B$10:$B$18,"&gt;"&amp;ROUND(G97-N(C97),4))+1)))</f>
        <v/>
      </c>
      <c r="I97" s="20">
        <f>IF(OR(A97&amp;""="",B97&amp;""=""),"",IFERROR(VLOOKUP(B97,'الإعدادات'!$A$10:$B$18,2,FALSE)+N(C97),""))</f>
        <v/>
      </c>
      <c r="J97" s="20">
        <f>IF(OR(G97="",I97=""),"",ROUND(I97-G97,4))</f>
        <v/>
      </c>
      <c r="K97" s="19">
        <f>IF(I97="","",IF(D97=0,"",MAX(0,ROUND(I97*D97-F97,2))))</f>
        <v/>
      </c>
      <c r="L97" s="18">
        <f>IF(A97&amp;""="","",IF(D97=0,"",ROUND(D97-E97,2)))</f>
        <v/>
      </c>
      <c r="M97" s="20">
        <f>IF(K97="","",IF(L97="","",IF(K97=0,0,IF(L97&lt;=0,"",ROUND(K97/L97,4)))))</f>
        <v/>
      </c>
      <c r="N97" s="6">
        <f>IF(A97&amp;""="","",IF(D97=0,"لا أوراق مسجلة",IF(ROUND(D97,2)&lt;&gt;100,"مجموع الأوزان ليس 100",IF(B97&amp;""="","بلا درجة مستهدفة",IF(I97="","درجة مستهدفة غير موجودة",IF(E97=0,"لا mock بعد",IF(J97&gt;0,"دون الهدف","على الهدف")))))))</f>
        <v/>
      </c>
      <c r="O97" s="21">
        <f>IF(N97="دون الهدف",COUNTIFS($N$6:$N$205,"دون الهدف",$J$6:$J$205,"&gt;"&amp;J97)+COUNTIFS($N$6:N97,"دون الهدف",$J$6:J97,J97),"")</f>
        <v/>
      </c>
    </row>
    <row r="98">
      <c r="A98" s="5" t="n"/>
      <c r="B98" s="5" t="n"/>
      <c r="C98" s="16" t="n"/>
      <c r="D98" s="18">
        <f>IF(A98&amp;""="","",SUMIFS('الأوراق'!$C$6:$C$505,'الأوراق'!$A$6:$A$505,A98&amp;"",'الأوراق'!$H$6:$H$505,"محسوب")+SUMIFS('الأوراق'!$C$6:$C$505,'الأوراق'!$A$6:$A$505,A98&amp;"",'الأوراق'!$H$6:$H$505,"لم تُجرَّب بعد"))</f>
        <v/>
      </c>
      <c r="E98" s="18">
        <f>IF(A98&amp;""="","",SUMIFS('الأوراق'!$C$6:$C$505,'الأوراق'!$A$6:$A$505,A98&amp;"",'الأوراق'!$H$6:$H$505,"محسوب"))</f>
        <v/>
      </c>
      <c r="F98" s="19">
        <f>IF(A98&amp;""="","",ROUND(SUMIFS('الأوراق'!$G$6:$G$505,'الأوراق'!$A$6:$A$505,A98&amp;"",'الأوراق'!$H$6:$H$505,"محسوب"),4))</f>
        <v/>
      </c>
      <c r="G98" s="20">
        <f>IF(A98&amp;""="","",IF(E98=0,"",ROUND(F98/E98,4)))</f>
        <v/>
      </c>
      <c r="H98" s="6">
        <f>IF(G98="","",INDEX('الإعدادات'!$A$10:$A$18,MIN(9,COUNTIF('الإعدادات'!$B$10:$B$18,"&gt;"&amp;ROUND(G98-N(C98),4))+1)))</f>
        <v/>
      </c>
      <c r="I98" s="20">
        <f>IF(OR(A98&amp;""="",B98&amp;""=""),"",IFERROR(VLOOKUP(B98,'الإعدادات'!$A$10:$B$18,2,FALSE)+N(C98),""))</f>
        <v/>
      </c>
      <c r="J98" s="20">
        <f>IF(OR(G98="",I98=""),"",ROUND(I98-G98,4))</f>
        <v/>
      </c>
      <c r="K98" s="19">
        <f>IF(I98="","",IF(D98=0,"",MAX(0,ROUND(I98*D98-F98,2))))</f>
        <v/>
      </c>
      <c r="L98" s="18">
        <f>IF(A98&amp;""="","",IF(D98=0,"",ROUND(D98-E98,2)))</f>
        <v/>
      </c>
      <c r="M98" s="20">
        <f>IF(K98="","",IF(L98="","",IF(K98=0,0,IF(L98&lt;=0,"",ROUND(K98/L98,4)))))</f>
        <v/>
      </c>
      <c r="N98" s="6">
        <f>IF(A98&amp;""="","",IF(D98=0,"لا أوراق مسجلة",IF(ROUND(D98,2)&lt;&gt;100,"مجموع الأوزان ليس 100",IF(B98&amp;""="","بلا درجة مستهدفة",IF(I98="","درجة مستهدفة غير موجودة",IF(E98=0,"لا mock بعد",IF(J98&gt;0,"دون الهدف","على الهدف")))))))</f>
        <v/>
      </c>
      <c r="O98" s="21">
        <f>IF(N98="دون الهدف",COUNTIFS($N$6:$N$205,"دون الهدف",$J$6:$J$205,"&gt;"&amp;J98)+COUNTIFS($N$6:N98,"دون الهدف",$J$6:J98,J98),"")</f>
        <v/>
      </c>
    </row>
    <row r="99">
      <c r="A99" s="5" t="n"/>
      <c r="B99" s="5" t="n"/>
      <c r="C99" s="16" t="n"/>
      <c r="D99" s="18">
        <f>IF(A99&amp;""="","",SUMIFS('الأوراق'!$C$6:$C$505,'الأوراق'!$A$6:$A$505,A99&amp;"",'الأوراق'!$H$6:$H$505,"محسوب")+SUMIFS('الأوراق'!$C$6:$C$505,'الأوراق'!$A$6:$A$505,A99&amp;"",'الأوراق'!$H$6:$H$505,"لم تُجرَّب بعد"))</f>
        <v/>
      </c>
      <c r="E99" s="18">
        <f>IF(A99&amp;""="","",SUMIFS('الأوراق'!$C$6:$C$505,'الأوراق'!$A$6:$A$505,A99&amp;"",'الأوراق'!$H$6:$H$505,"محسوب"))</f>
        <v/>
      </c>
      <c r="F99" s="19">
        <f>IF(A99&amp;""="","",ROUND(SUMIFS('الأوراق'!$G$6:$G$505,'الأوراق'!$A$6:$A$505,A99&amp;"",'الأوراق'!$H$6:$H$505,"محسوب"),4))</f>
        <v/>
      </c>
      <c r="G99" s="20">
        <f>IF(A99&amp;""="","",IF(E99=0,"",ROUND(F99/E99,4)))</f>
        <v/>
      </c>
      <c r="H99" s="6">
        <f>IF(G99="","",INDEX('الإعدادات'!$A$10:$A$18,MIN(9,COUNTIF('الإعدادات'!$B$10:$B$18,"&gt;"&amp;ROUND(G99-N(C99),4))+1)))</f>
        <v/>
      </c>
      <c r="I99" s="20">
        <f>IF(OR(A99&amp;""="",B99&amp;""=""),"",IFERROR(VLOOKUP(B99,'الإعدادات'!$A$10:$B$18,2,FALSE)+N(C99),""))</f>
        <v/>
      </c>
      <c r="J99" s="20">
        <f>IF(OR(G99="",I99=""),"",ROUND(I99-G99,4))</f>
        <v/>
      </c>
      <c r="K99" s="19">
        <f>IF(I99="","",IF(D99=0,"",MAX(0,ROUND(I99*D99-F99,2))))</f>
        <v/>
      </c>
      <c r="L99" s="18">
        <f>IF(A99&amp;""="","",IF(D99=0,"",ROUND(D99-E99,2)))</f>
        <v/>
      </c>
      <c r="M99" s="20">
        <f>IF(K99="","",IF(L99="","",IF(K99=0,0,IF(L99&lt;=0,"",ROUND(K99/L99,4)))))</f>
        <v/>
      </c>
      <c r="N99" s="6">
        <f>IF(A99&amp;""="","",IF(D99=0,"لا أوراق مسجلة",IF(ROUND(D99,2)&lt;&gt;100,"مجموع الأوزان ليس 100",IF(B99&amp;""="","بلا درجة مستهدفة",IF(I99="","درجة مستهدفة غير موجودة",IF(E99=0,"لا mock بعد",IF(J99&gt;0,"دون الهدف","على الهدف")))))))</f>
        <v/>
      </c>
      <c r="O99" s="21">
        <f>IF(N99="دون الهدف",COUNTIFS($N$6:$N$205,"دون الهدف",$J$6:$J$205,"&gt;"&amp;J99)+COUNTIFS($N$6:N99,"دون الهدف",$J$6:J99,J99),"")</f>
        <v/>
      </c>
    </row>
    <row r="100">
      <c r="A100" s="5" t="n"/>
      <c r="B100" s="5" t="n"/>
      <c r="C100" s="16" t="n"/>
      <c r="D100" s="18">
        <f>IF(A100&amp;""="","",SUMIFS('الأوراق'!$C$6:$C$505,'الأوراق'!$A$6:$A$505,A100&amp;"",'الأوراق'!$H$6:$H$505,"محسوب")+SUMIFS('الأوراق'!$C$6:$C$505,'الأوراق'!$A$6:$A$505,A100&amp;"",'الأوراق'!$H$6:$H$505,"لم تُجرَّب بعد"))</f>
        <v/>
      </c>
      <c r="E100" s="18">
        <f>IF(A100&amp;""="","",SUMIFS('الأوراق'!$C$6:$C$505,'الأوراق'!$A$6:$A$505,A100&amp;"",'الأوراق'!$H$6:$H$505,"محسوب"))</f>
        <v/>
      </c>
      <c r="F100" s="19">
        <f>IF(A100&amp;""="","",ROUND(SUMIFS('الأوراق'!$G$6:$G$505,'الأوراق'!$A$6:$A$505,A100&amp;"",'الأوراق'!$H$6:$H$505,"محسوب"),4))</f>
        <v/>
      </c>
      <c r="G100" s="20">
        <f>IF(A100&amp;""="","",IF(E100=0,"",ROUND(F100/E100,4)))</f>
        <v/>
      </c>
      <c r="H100" s="6">
        <f>IF(G100="","",INDEX('الإعدادات'!$A$10:$A$18,MIN(9,COUNTIF('الإعدادات'!$B$10:$B$18,"&gt;"&amp;ROUND(G100-N(C100),4))+1)))</f>
        <v/>
      </c>
      <c r="I100" s="20">
        <f>IF(OR(A100&amp;""="",B100&amp;""=""),"",IFERROR(VLOOKUP(B100,'الإعدادات'!$A$10:$B$18,2,FALSE)+N(C100),""))</f>
        <v/>
      </c>
      <c r="J100" s="20">
        <f>IF(OR(G100="",I100=""),"",ROUND(I100-G100,4))</f>
        <v/>
      </c>
      <c r="K100" s="19">
        <f>IF(I100="","",IF(D100=0,"",MAX(0,ROUND(I100*D100-F100,2))))</f>
        <v/>
      </c>
      <c r="L100" s="18">
        <f>IF(A100&amp;""="","",IF(D100=0,"",ROUND(D100-E100,2)))</f>
        <v/>
      </c>
      <c r="M100" s="20">
        <f>IF(K100="","",IF(L100="","",IF(K100=0,0,IF(L100&lt;=0,"",ROUND(K100/L100,4)))))</f>
        <v/>
      </c>
      <c r="N100" s="6">
        <f>IF(A100&amp;""="","",IF(D100=0,"لا أوراق مسجلة",IF(ROUND(D100,2)&lt;&gt;100,"مجموع الأوزان ليس 100",IF(B100&amp;""="","بلا درجة مستهدفة",IF(I100="","درجة مستهدفة غير موجودة",IF(E100=0,"لا mock بعد",IF(J100&gt;0,"دون الهدف","على الهدف")))))))</f>
        <v/>
      </c>
      <c r="O100" s="21">
        <f>IF(N100="دون الهدف",COUNTIFS($N$6:$N$205,"دون الهدف",$J$6:$J$205,"&gt;"&amp;J100)+COUNTIFS($N$6:N100,"دون الهدف",$J$6:J100,J100),"")</f>
        <v/>
      </c>
    </row>
    <row r="101">
      <c r="A101" s="5" t="n"/>
      <c r="B101" s="5" t="n"/>
      <c r="C101" s="16" t="n"/>
      <c r="D101" s="18">
        <f>IF(A101&amp;""="","",SUMIFS('الأوراق'!$C$6:$C$505,'الأوراق'!$A$6:$A$505,A101&amp;"",'الأوراق'!$H$6:$H$505,"محسوب")+SUMIFS('الأوراق'!$C$6:$C$505,'الأوراق'!$A$6:$A$505,A101&amp;"",'الأوراق'!$H$6:$H$505,"لم تُجرَّب بعد"))</f>
        <v/>
      </c>
      <c r="E101" s="18">
        <f>IF(A101&amp;""="","",SUMIFS('الأوراق'!$C$6:$C$505,'الأوراق'!$A$6:$A$505,A101&amp;"",'الأوراق'!$H$6:$H$505,"محسوب"))</f>
        <v/>
      </c>
      <c r="F101" s="19">
        <f>IF(A101&amp;""="","",ROUND(SUMIFS('الأوراق'!$G$6:$G$505,'الأوراق'!$A$6:$A$505,A101&amp;"",'الأوراق'!$H$6:$H$505,"محسوب"),4))</f>
        <v/>
      </c>
      <c r="G101" s="20">
        <f>IF(A101&amp;""="","",IF(E101=0,"",ROUND(F101/E101,4)))</f>
        <v/>
      </c>
      <c r="H101" s="6">
        <f>IF(G101="","",INDEX('الإعدادات'!$A$10:$A$18,MIN(9,COUNTIF('الإعدادات'!$B$10:$B$18,"&gt;"&amp;ROUND(G101-N(C101),4))+1)))</f>
        <v/>
      </c>
      <c r="I101" s="20">
        <f>IF(OR(A101&amp;""="",B101&amp;""=""),"",IFERROR(VLOOKUP(B101,'الإعدادات'!$A$10:$B$18,2,FALSE)+N(C101),""))</f>
        <v/>
      </c>
      <c r="J101" s="20">
        <f>IF(OR(G101="",I101=""),"",ROUND(I101-G101,4))</f>
        <v/>
      </c>
      <c r="K101" s="19">
        <f>IF(I101="","",IF(D101=0,"",MAX(0,ROUND(I101*D101-F101,2))))</f>
        <v/>
      </c>
      <c r="L101" s="18">
        <f>IF(A101&amp;""="","",IF(D101=0,"",ROUND(D101-E101,2)))</f>
        <v/>
      </c>
      <c r="M101" s="20">
        <f>IF(K101="","",IF(L101="","",IF(K101=0,0,IF(L101&lt;=0,"",ROUND(K101/L101,4)))))</f>
        <v/>
      </c>
      <c r="N101" s="6">
        <f>IF(A101&amp;""="","",IF(D101=0,"لا أوراق مسجلة",IF(ROUND(D101,2)&lt;&gt;100,"مجموع الأوزان ليس 100",IF(B101&amp;""="","بلا درجة مستهدفة",IF(I101="","درجة مستهدفة غير موجودة",IF(E101=0,"لا mock بعد",IF(J101&gt;0,"دون الهدف","على الهدف")))))))</f>
        <v/>
      </c>
      <c r="O101" s="21">
        <f>IF(N101="دون الهدف",COUNTIFS($N$6:$N$205,"دون الهدف",$J$6:$J$205,"&gt;"&amp;J101)+COUNTIFS($N$6:N101,"دون الهدف",$J$6:J101,J101),"")</f>
        <v/>
      </c>
    </row>
    <row r="102">
      <c r="A102" s="5" t="n"/>
      <c r="B102" s="5" t="n"/>
      <c r="C102" s="16" t="n"/>
      <c r="D102" s="18">
        <f>IF(A102&amp;""="","",SUMIFS('الأوراق'!$C$6:$C$505,'الأوراق'!$A$6:$A$505,A102&amp;"",'الأوراق'!$H$6:$H$505,"محسوب")+SUMIFS('الأوراق'!$C$6:$C$505,'الأوراق'!$A$6:$A$505,A102&amp;"",'الأوراق'!$H$6:$H$505,"لم تُجرَّب بعد"))</f>
        <v/>
      </c>
      <c r="E102" s="18">
        <f>IF(A102&amp;""="","",SUMIFS('الأوراق'!$C$6:$C$505,'الأوراق'!$A$6:$A$505,A102&amp;"",'الأوراق'!$H$6:$H$505,"محسوب"))</f>
        <v/>
      </c>
      <c r="F102" s="19">
        <f>IF(A102&amp;""="","",ROUND(SUMIFS('الأوراق'!$G$6:$G$505,'الأوراق'!$A$6:$A$505,A102&amp;"",'الأوراق'!$H$6:$H$505,"محسوب"),4))</f>
        <v/>
      </c>
      <c r="G102" s="20">
        <f>IF(A102&amp;""="","",IF(E102=0,"",ROUND(F102/E102,4)))</f>
        <v/>
      </c>
      <c r="H102" s="6">
        <f>IF(G102="","",INDEX('الإعدادات'!$A$10:$A$18,MIN(9,COUNTIF('الإعدادات'!$B$10:$B$18,"&gt;"&amp;ROUND(G102-N(C102),4))+1)))</f>
        <v/>
      </c>
      <c r="I102" s="20">
        <f>IF(OR(A102&amp;""="",B102&amp;""=""),"",IFERROR(VLOOKUP(B102,'الإعدادات'!$A$10:$B$18,2,FALSE)+N(C102),""))</f>
        <v/>
      </c>
      <c r="J102" s="20">
        <f>IF(OR(G102="",I102=""),"",ROUND(I102-G102,4))</f>
        <v/>
      </c>
      <c r="K102" s="19">
        <f>IF(I102="","",IF(D102=0,"",MAX(0,ROUND(I102*D102-F102,2))))</f>
        <v/>
      </c>
      <c r="L102" s="18">
        <f>IF(A102&amp;""="","",IF(D102=0,"",ROUND(D102-E102,2)))</f>
        <v/>
      </c>
      <c r="M102" s="20">
        <f>IF(K102="","",IF(L102="","",IF(K102=0,0,IF(L102&lt;=0,"",ROUND(K102/L102,4)))))</f>
        <v/>
      </c>
      <c r="N102" s="6">
        <f>IF(A102&amp;""="","",IF(D102=0,"لا أوراق مسجلة",IF(ROUND(D102,2)&lt;&gt;100,"مجموع الأوزان ليس 100",IF(B102&amp;""="","بلا درجة مستهدفة",IF(I102="","درجة مستهدفة غير موجودة",IF(E102=0,"لا mock بعد",IF(J102&gt;0,"دون الهدف","على الهدف")))))))</f>
        <v/>
      </c>
      <c r="O102" s="21">
        <f>IF(N102="دون الهدف",COUNTIFS($N$6:$N$205,"دون الهدف",$J$6:$J$205,"&gt;"&amp;J102)+COUNTIFS($N$6:N102,"دون الهدف",$J$6:J102,J102),"")</f>
        <v/>
      </c>
    </row>
    <row r="103">
      <c r="A103" s="5" t="n"/>
      <c r="B103" s="5" t="n"/>
      <c r="C103" s="16" t="n"/>
      <c r="D103" s="18">
        <f>IF(A103&amp;""="","",SUMIFS('الأوراق'!$C$6:$C$505,'الأوراق'!$A$6:$A$505,A103&amp;"",'الأوراق'!$H$6:$H$505,"محسوب")+SUMIFS('الأوراق'!$C$6:$C$505,'الأوراق'!$A$6:$A$505,A103&amp;"",'الأوراق'!$H$6:$H$505,"لم تُجرَّب بعد"))</f>
        <v/>
      </c>
      <c r="E103" s="18">
        <f>IF(A103&amp;""="","",SUMIFS('الأوراق'!$C$6:$C$505,'الأوراق'!$A$6:$A$505,A103&amp;"",'الأوراق'!$H$6:$H$505,"محسوب"))</f>
        <v/>
      </c>
      <c r="F103" s="19">
        <f>IF(A103&amp;""="","",ROUND(SUMIFS('الأوراق'!$G$6:$G$505,'الأوراق'!$A$6:$A$505,A103&amp;"",'الأوراق'!$H$6:$H$505,"محسوب"),4))</f>
        <v/>
      </c>
      <c r="G103" s="20">
        <f>IF(A103&amp;""="","",IF(E103=0,"",ROUND(F103/E103,4)))</f>
        <v/>
      </c>
      <c r="H103" s="6">
        <f>IF(G103="","",INDEX('الإعدادات'!$A$10:$A$18,MIN(9,COUNTIF('الإعدادات'!$B$10:$B$18,"&gt;"&amp;ROUND(G103-N(C103),4))+1)))</f>
        <v/>
      </c>
      <c r="I103" s="20">
        <f>IF(OR(A103&amp;""="",B103&amp;""=""),"",IFERROR(VLOOKUP(B103,'الإعدادات'!$A$10:$B$18,2,FALSE)+N(C103),""))</f>
        <v/>
      </c>
      <c r="J103" s="20">
        <f>IF(OR(G103="",I103=""),"",ROUND(I103-G103,4))</f>
        <v/>
      </c>
      <c r="K103" s="19">
        <f>IF(I103="","",IF(D103=0,"",MAX(0,ROUND(I103*D103-F103,2))))</f>
        <v/>
      </c>
      <c r="L103" s="18">
        <f>IF(A103&amp;""="","",IF(D103=0,"",ROUND(D103-E103,2)))</f>
        <v/>
      </c>
      <c r="M103" s="20">
        <f>IF(K103="","",IF(L103="","",IF(K103=0,0,IF(L103&lt;=0,"",ROUND(K103/L103,4)))))</f>
        <v/>
      </c>
      <c r="N103" s="6">
        <f>IF(A103&amp;""="","",IF(D103=0,"لا أوراق مسجلة",IF(ROUND(D103,2)&lt;&gt;100,"مجموع الأوزان ليس 100",IF(B103&amp;""="","بلا درجة مستهدفة",IF(I103="","درجة مستهدفة غير موجودة",IF(E103=0,"لا mock بعد",IF(J103&gt;0,"دون الهدف","على الهدف")))))))</f>
        <v/>
      </c>
      <c r="O103" s="21">
        <f>IF(N103="دون الهدف",COUNTIFS($N$6:$N$205,"دون الهدف",$J$6:$J$205,"&gt;"&amp;J103)+COUNTIFS($N$6:N103,"دون الهدف",$J$6:J103,J103),"")</f>
        <v/>
      </c>
    </row>
    <row r="104">
      <c r="A104" s="5" t="n"/>
      <c r="B104" s="5" t="n"/>
      <c r="C104" s="16" t="n"/>
      <c r="D104" s="18">
        <f>IF(A104&amp;""="","",SUMIFS('الأوراق'!$C$6:$C$505,'الأوراق'!$A$6:$A$505,A104&amp;"",'الأوراق'!$H$6:$H$505,"محسوب")+SUMIFS('الأوراق'!$C$6:$C$505,'الأوراق'!$A$6:$A$505,A104&amp;"",'الأوراق'!$H$6:$H$505,"لم تُجرَّب بعد"))</f>
        <v/>
      </c>
      <c r="E104" s="18">
        <f>IF(A104&amp;""="","",SUMIFS('الأوراق'!$C$6:$C$505,'الأوراق'!$A$6:$A$505,A104&amp;"",'الأوراق'!$H$6:$H$505,"محسوب"))</f>
        <v/>
      </c>
      <c r="F104" s="19">
        <f>IF(A104&amp;""="","",ROUND(SUMIFS('الأوراق'!$G$6:$G$505,'الأوراق'!$A$6:$A$505,A104&amp;"",'الأوراق'!$H$6:$H$505,"محسوب"),4))</f>
        <v/>
      </c>
      <c r="G104" s="20">
        <f>IF(A104&amp;""="","",IF(E104=0,"",ROUND(F104/E104,4)))</f>
        <v/>
      </c>
      <c r="H104" s="6">
        <f>IF(G104="","",INDEX('الإعدادات'!$A$10:$A$18,MIN(9,COUNTIF('الإعدادات'!$B$10:$B$18,"&gt;"&amp;ROUND(G104-N(C104),4))+1)))</f>
        <v/>
      </c>
      <c r="I104" s="20">
        <f>IF(OR(A104&amp;""="",B104&amp;""=""),"",IFERROR(VLOOKUP(B104,'الإعدادات'!$A$10:$B$18,2,FALSE)+N(C104),""))</f>
        <v/>
      </c>
      <c r="J104" s="20">
        <f>IF(OR(G104="",I104=""),"",ROUND(I104-G104,4))</f>
        <v/>
      </c>
      <c r="K104" s="19">
        <f>IF(I104="","",IF(D104=0,"",MAX(0,ROUND(I104*D104-F104,2))))</f>
        <v/>
      </c>
      <c r="L104" s="18">
        <f>IF(A104&amp;""="","",IF(D104=0,"",ROUND(D104-E104,2)))</f>
        <v/>
      </c>
      <c r="M104" s="20">
        <f>IF(K104="","",IF(L104="","",IF(K104=0,0,IF(L104&lt;=0,"",ROUND(K104/L104,4)))))</f>
        <v/>
      </c>
      <c r="N104" s="6">
        <f>IF(A104&amp;""="","",IF(D104=0,"لا أوراق مسجلة",IF(ROUND(D104,2)&lt;&gt;100,"مجموع الأوزان ليس 100",IF(B104&amp;""="","بلا درجة مستهدفة",IF(I104="","درجة مستهدفة غير موجودة",IF(E104=0,"لا mock بعد",IF(J104&gt;0,"دون الهدف","على الهدف")))))))</f>
        <v/>
      </c>
      <c r="O104" s="21">
        <f>IF(N104="دون الهدف",COUNTIFS($N$6:$N$205,"دون الهدف",$J$6:$J$205,"&gt;"&amp;J104)+COUNTIFS($N$6:N104,"دون الهدف",$J$6:J104,J104),"")</f>
        <v/>
      </c>
    </row>
    <row r="105">
      <c r="A105" s="5" t="n"/>
      <c r="B105" s="5" t="n"/>
      <c r="C105" s="16" t="n"/>
      <c r="D105" s="18">
        <f>IF(A105&amp;""="","",SUMIFS('الأوراق'!$C$6:$C$505,'الأوراق'!$A$6:$A$505,A105&amp;"",'الأوراق'!$H$6:$H$505,"محسوب")+SUMIFS('الأوراق'!$C$6:$C$505,'الأوراق'!$A$6:$A$505,A105&amp;"",'الأوراق'!$H$6:$H$505,"لم تُجرَّب بعد"))</f>
        <v/>
      </c>
      <c r="E105" s="18">
        <f>IF(A105&amp;""="","",SUMIFS('الأوراق'!$C$6:$C$505,'الأوراق'!$A$6:$A$505,A105&amp;"",'الأوراق'!$H$6:$H$505,"محسوب"))</f>
        <v/>
      </c>
      <c r="F105" s="19">
        <f>IF(A105&amp;""="","",ROUND(SUMIFS('الأوراق'!$G$6:$G$505,'الأوراق'!$A$6:$A$505,A105&amp;"",'الأوراق'!$H$6:$H$505,"محسوب"),4))</f>
        <v/>
      </c>
      <c r="G105" s="20">
        <f>IF(A105&amp;""="","",IF(E105=0,"",ROUND(F105/E105,4)))</f>
        <v/>
      </c>
      <c r="H105" s="6">
        <f>IF(G105="","",INDEX('الإعدادات'!$A$10:$A$18,MIN(9,COUNTIF('الإعدادات'!$B$10:$B$18,"&gt;"&amp;ROUND(G105-N(C105),4))+1)))</f>
        <v/>
      </c>
      <c r="I105" s="20">
        <f>IF(OR(A105&amp;""="",B105&amp;""=""),"",IFERROR(VLOOKUP(B105,'الإعدادات'!$A$10:$B$18,2,FALSE)+N(C105),""))</f>
        <v/>
      </c>
      <c r="J105" s="20">
        <f>IF(OR(G105="",I105=""),"",ROUND(I105-G105,4))</f>
        <v/>
      </c>
      <c r="K105" s="19">
        <f>IF(I105="","",IF(D105=0,"",MAX(0,ROUND(I105*D105-F105,2))))</f>
        <v/>
      </c>
      <c r="L105" s="18">
        <f>IF(A105&amp;""="","",IF(D105=0,"",ROUND(D105-E105,2)))</f>
        <v/>
      </c>
      <c r="M105" s="20">
        <f>IF(K105="","",IF(L105="","",IF(K105=0,0,IF(L105&lt;=0,"",ROUND(K105/L105,4)))))</f>
        <v/>
      </c>
      <c r="N105" s="6">
        <f>IF(A105&amp;""="","",IF(D105=0,"لا أوراق مسجلة",IF(ROUND(D105,2)&lt;&gt;100,"مجموع الأوزان ليس 100",IF(B105&amp;""="","بلا درجة مستهدفة",IF(I105="","درجة مستهدفة غير موجودة",IF(E105=0,"لا mock بعد",IF(J105&gt;0,"دون الهدف","على الهدف")))))))</f>
        <v/>
      </c>
      <c r="O105" s="21">
        <f>IF(N105="دون الهدف",COUNTIFS($N$6:$N$205,"دون الهدف",$J$6:$J$205,"&gt;"&amp;J105)+COUNTIFS($N$6:N105,"دون الهدف",$J$6:J105,J105),"")</f>
        <v/>
      </c>
    </row>
    <row r="106">
      <c r="A106" s="5" t="n"/>
      <c r="B106" s="5" t="n"/>
      <c r="C106" s="16" t="n"/>
      <c r="D106" s="18">
        <f>IF(A106&amp;""="","",SUMIFS('الأوراق'!$C$6:$C$505,'الأوراق'!$A$6:$A$505,A106&amp;"",'الأوراق'!$H$6:$H$505,"محسوب")+SUMIFS('الأوراق'!$C$6:$C$505,'الأوراق'!$A$6:$A$505,A106&amp;"",'الأوراق'!$H$6:$H$505,"لم تُجرَّب بعد"))</f>
        <v/>
      </c>
      <c r="E106" s="18">
        <f>IF(A106&amp;""="","",SUMIFS('الأوراق'!$C$6:$C$505,'الأوراق'!$A$6:$A$505,A106&amp;"",'الأوراق'!$H$6:$H$505,"محسوب"))</f>
        <v/>
      </c>
      <c r="F106" s="19">
        <f>IF(A106&amp;""="","",ROUND(SUMIFS('الأوراق'!$G$6:$G$505,'الأوراق'!$A$6:$A$505,A106&amp;"",'الأوراق'!$H$6:$H$505,"محسوب"),4))</f>
        <v/>
      </c>
      <c r="G106" s="20">
        <f>IF(A106&amp;""="","",IF(E106=0,"",ROUND(F106/E106,4)))</f>
        <v/>
      </c>
      <c r="H106" s="6">
        <f>IF(G106="","",INDEX('الإعدادات'!$A$10:$A$18,MIN(9,COUNTIF('الإعدادات'!$B$10:$B$18,"&gt;"&amp;ROUND(G106-N(C106),4))+1)))</f>
        <v/>
      </c>
      <c r="I106" s="20">
        <f>IF(OR(A106&amp;""="",B106&amp;""=""),"",IFERROR(VLOOKUP(B106,'الإعدادات'!$A$10:$B$18,2,FALSE)+N(C106),""))</f>
        <v/>
      </c>
      <c r="J106" s="20">
        <f>IF(OR(G106="",I106=""),"",ROUND(I106-G106,4))</f>
        <v/>
      </c>
      <c r="K106" s="19">
        <f>IF(I106="","",IF(D106=0,"",MAX(0,ROUND(I106*D106-F106,2))))</f>
        <v/>
      </c>
      <c r="L106" s="18">
        <f>IF(A106&amp;""="","",IF(D106=0,"",ROUND(D106-E106,2)))</f>
        <v/>
      </c>
      <c r="M106" s="20">
        <f>IF(K106="","",IF(L106="","",IF(K106=0,0,IF(L106&lt;=0,"",ROUND(K106/L106,4)))))</f>
        <v/>
      </c>
      <c r="N106" s="6">
        <f>IF(A106&amp;""="","",IF(D106=0,"لا أوراق مسجلة",IF(ROUND(D106,2)&lt;&gt;100,"مجموع الأوزان ليس 100",IF(B106&amp;""="","بلا درجة مستهدفة",IF(I106="","درجة مستهدفة غير موجودة",IF(E106=0,"لا mock بعد",IF(J106&gt;0,"دون الهدف","على الهدف")))))))</f>
        <v/>
      </c>
      <c r="O106" s="21">
        <f>IF(N106="دون الهدف",COUNTIFS($N$6:$N$205,"دون الهدف",$J$6:$J$205,"&gt;"&amp;J106)+COUNTIFS($N$6:N106,"دون الهدف",$J$6:J106,J106),"")</f>
        <v/>
      </c>
    </row>
    <row r="107">
      <c r="A107" s="5" t="n"/>
      <c r="B107" s="5" t="n"/>
      <c r="C107" s="16" t="n"/>
      <c r="D107" s="18">
        <f>IF(A107&amp;""="","",SUMIFS('الأوراق'!$C$6:$C$505,'الأوراق'!$A$6:$A$505,A107&amp;"",'الأوراق'!$H$6:$H$505,"محسوب")+SUMIFS('الأوراق'!$C$6:$C$505,'الأوراق'!$A$6:$A$505,A107&amp;"",'الأوراق'!$H$6:$H$505,"لم تُجرَّب بعد"))</f>
        <v/>
      </c>
      <c r="E107" s="18">
        <f>IF(A107&amp;""="","",SUMIFS('الأوراق'!$C$6:$C$505,'الأوراق'!$A$6:$A$505,A107&amp;"",'الأوراق'!$H$6:$H$505,"محسوب"))</f>
        <v/>
      </c>
      <c r="F107" s="19">
        <f>IF(A107&amp;""="","",ROUND(SUMIFS('الأوراق'!$G$6:$G$505,'الأوراق'!$A$6:$A$505,A107&amp;"",'الأوراق'!$H$6:$H$505,"محسوب"),4))</f>
        <v/>
      </c>
      <c r="G107" s="20">
        <f>IF(A107&amp;""="","",IF(E107=0,"",ROUND(F107/E107,4)))</f>
        <v/>
      </c>
      <c r="H107" s="6">
        <f>IF(G107="","",INDEX('الإعدادات'!$A$10:$A$18,MIN(9,COUNTIF('الإعدادات'!$B$10:$B$18,"&gt;"&amp;ROUND(G107-N(C107),4))+1)))</f>
        <v/>
      </c>
      <c r="I107" s="20">
        <f>IF(OR(A107&amp;""="",B107&amp;""=""),"",IFERROR(VLOOKUP(B107,'الإعدادات'!$A$10:$B$18,2,FALSE)+N(C107),""))</f>
        <v/>
      </c>
      <c r="J107" s="20">
        <f>IF(OR(G107="",I107=""),"",ROUND(I107-G107,4))</f>
        <v/>
      </c>
      <c r="K107" s="19">
        <f>IF(I107="","",IF(D107=0,"",MAX(0,ROUND(I107*D107-F107,2))))</f>
        <v/>
      </c>
      <c r="L107" s="18">
        <f>IF(A107&amp;""="","",IF(D107=0,"",ROUND(D107-E107,2)))</f>
        <v/>
      </c>
      <c r="M107" s="20">
        <f>IF(K107="","",IF(L107="","",IF(K107=0,0,IF(L107&lt;=0,"",ROUND(K107/L107,4)))))</f>
        <v/>
      </c>
      <c r="N107" s="6">
        <f>IF(A107&amp;""="","",IF(D107=0,"لا أوراق مسجلة",IF(ROUND(D107,2)&lt;&gt;100,"مجموع الأوزان ليس 100",IF(B107&amp;""="","بلا درجة مستهدفة",IF(I107="","درجة مستهدفة غير موجودة",IF(E107=0,"لا mock بعد",IF(J107&gt;0,"دون الهدف","على الهدف")))))))</f>
        <v/>
      </c>
      <c r="O107" s="21">
        <f>IF(N107="دون الهدف",COUNTIFS($N$6:$N$205,"دون الهدف",$J$6:$J$205,"&gt;"&amp;J107)+COUNTIFS($N$6:N107,"دون الهدف",$J$6:J107,J107),"")</f>
        <v/>
      </c>
    </row>
    <row r="108">
      <c r="A108" s="5" t="n"/>
      <c r="B108" s="5" t="n"/>
      <c r="C108" s="16" t="n"/>
      <c r="D108" s="18">
        <f>IF(A108&amp;""="","",SUMIFS('الأوراق'!$C$6:$C$505,'الأوراق'!$A$6:$A$505,A108&amp;"",'الأوراق'!$H$6:$H$505,"محسوب")+SUMIFS('الأوراق'!$C$6:$C$505,'الأوراق'!$A$6:$A$505,A108&amp;"",'الأوراق'!$H$6:$H$505,"لم تُجرَّب بعد"))</f>
        <v/>
      </c>
      <c r="E108" s="18">
        <f>IF(A108&amp;""="","",SUMIFS('الأوراق'!$C$6:$C$505,'الأوراق'!$A$6:$A$505,A108&amp;"",'الأوراق'!$H$6:$H$505,"محسوب"))</f>
        <v/>
      </c>
      <c r="F108" s="19">
        <f>IF(A108&amp;""="","",ROUND(SUMIFS('الأوراق'!$G$6:$G$505,'الأوراق'!$A$6:$A$505,A108&amp;"",'الأوراق'!$H$6:$H$505,"محسوب"),4))</f>
        <v/>
      </c>
      <c r="G108" s="20">
        <f>IF(A108&amp;""="","",IF(E108=0,"",ROUND(F108/E108,4)))</f>
        <v/>
      </c>
      <c r="H108" s="6">
        <f>IF(G108="","",INDEX('الإعدادات'!$A$10:$A$18,MIN(9,COUNTIF('الإعدادات'!$B$10:$B$18,"&gt;"&amp;ROUND(G108-N(C108),4))+1)))</f>
        <v/>
      </c>
      <c r="I108" s="20">
        <f>IF(OR(A108&amp;""="",B108&amp;""=""),"",IFERROR(VLOOKUP(B108,'الإعدادات'!$A$10:$B$18,2,FALSE)+N(C108),""))</f>
        <v/>
      </c>
      <c r="J108" s="20">
        <f>IF(OR(G108="",I108=""),"",ROUND(I108-G108,4))</f>
        <v/>
      </c>
      <c r="K108" s="19">
        <f>IF(I108="","",IF(D108=0,"",MAX(0,ROUND(I108*D108-F108,2))))</f>
        <v/>
      </c>
      <c r="L108" s="18">
        <f>IF(A108&amp;""="","",IF(D108=0,"",ROUND(D108-E108,2)))</f>
        <v/>
      </c>
      <c r="M108" s="20">
        <f>IF(K108="","",IF(L108="","",IF(K108=0,0,IF(L108&lt;=0,"",ROUND(K108/L108,4)))))</f>
        <v/>
      </c>
      <c r="N108" s="6">
        <f>IF(A108&amp;""="","",IF(D108=0,"لا أوراق مسجلة",IF(ROUND(D108,2)&lt;&gt;100,"مجموع الأوزان ليس 100",IF(B108&amp;""="","بلا درجة مستهدفة",IF(I108="","درجة مستهدفة غير موجودة",IF(E108=0,"لا mock بعد",IF(J108&gt;0,"دون الهدف","على الهدف")))))))</f>
        <v/>
      </c>
      <c r="O108" s="21">
        <f>IF(N108="دون الهدف",COUNTIFS($N$6:$N$205,"دون الهدف",$J$6:$J$205,"&gt;"&amp;J108)+COUNTIFS($N$6:N108,"دون الهدف",$J$6:J108,J108),"")</f>
        <v/>
      </c>
    </row>
    <row r="109">
      <c r="A109" s="5" t="n"/>
      <c r="B109" s="5" t="n"/>
      <c r="C109" s="16" t="n"/>
      <c r="D109" s="18">
        <f>IF(A109&amp;""="","",SUMIFS('الأوراق'!$C$6:$C$505,'الأوراق'!$A$6:$A$505,A109&amp;"",'الأوراق'!$H$6:$H$505,"محسوب")+SUMIFS('الأوراق'!$C$6:$C$505,'الأوراق'!$A$6:$A$505,A109&amp;"",'الأوراق'!$H$6:$H$505,"لم تُجرَّب بعد"))</f>
        <v/>
      </c>
      <c r="E109" s="18">
        <f>IF(A109&amp;""="","",SUMIFS('الأوراق'!$C$6:$C$505,'الأوراق'!$A$6:$A$505,A109&amp;"",'الأوراق'!$H$6:$H$505,"محسوب"))</f>
        <v/>
      </c>
      <c r="F109" s="19">
        <f>IF(A109&amp;""="","",ROUND(SUMIFS('الأوراق'!$G$6:$G$505,'الأوراق'!$A$6:$A$505,A109&amp;"",'الأوراق'!$H$6:$H$505,"محسوب"),4))</f>
        <v/>
      </c>
      <c r="G109" s="20">
        <f>IF(A109&amp;""="","",IF(E109=0,"",ROUND(F109/E109,4)))</f>
        <v/>
      </c>
      <c r="H109" s="6">
        <f>IF(G109="","",INDEX('الإعدادات'!$A$10:$A$18,MIN(9,COUNTIF('الإعدادات'!$B$10:$B$18,"&gt;"&amp;ROUND(G109-N(C109),4))+1)))</f>
        <v/>
      </c>
      <c r="I109" s="20">
        <f>IF(OR(A109&amp;""="",B109&amp;""=""),"",IFERROR(VLOOKUP(B109,'الإعدادات'!$A$10:$B$18,2,FALSE)+N(C109),""))</f>
        <v/>
      </c>
      <c r="J109" s="20">
        <f>IF(OR(G109="",I109=""),"",ROUND(I109-G109,4))</f>
        <v/>
      </c>
      <c r="K109" s="19">
        <f>IF(I109="","",IF(D109=0,"",MAX(0,ROUND(I109*D109-F109,2))))</f>
        <v/>
      </c>
      <c r="L109" s="18">
        <f>IF(A109&amp;""="","",IF(D109=0,"",ROUND(D109-E109,2)))</f>
        <v/>
      </c>
      <c r="M109" s="20">
        <f>IF(K109="","",IF(L109="","",IF(K109=0,0,IF(L109&lt;=0,"",ROUND(K109/L109,4)))))</f>
        <v/>
      </c>
      <c r="N109" s="6">
        <f>IF(A109&amp;""="","",IF(D109=0,"لا أوراق مسجلة",IF(ROUND(D109,2)&lt;&gt;100,"مجموع الأوزان ليس 100",IF(B109&amp;""="","بلا درجة مستهدفة",IF(I109="","درجة مستهدفة غير موجودة",IF(E109=0,"لا mock بعد",IF(J109&gt;0,"دون الهدف","على الهدف")))))))</f>
        <v/>
      </c>
      <c r="O109" s="21">
        <f>IF(N109="دون الهدف",COUNTIFS($N$6:$N$205,"دون الهدف",$J$6:$J$205,"&gt;"&amp;J109)+COUNTIFS($N$6:N109,"دون الهدف",$J$6:J109,J109),"")</f>
        <v/>
      </c>
    </row>
    <row r="110">
      <c r="A110" s="5" t="n"/>
      <c r="B110" s="5" t="n"/>
      <c r="C110" s="16" t="n"/>
      <c r="D110" s="18">
        <f>IF(A110&amp;""="","",SUMIFS('الأوراق'!$C$6:$C$505,'الأوراق'!$A$6:$A$505,A110&amp;"",'الأوراق'!$H$6:$H$505,"محسوب")+SUMIFS('الأوراق'!$C$6:$C$505,'الأوراق'!$A$6:$A$505,A110&amp;"",'الأوراق'!$H$6:$H$505,"لم تُجرَّب بعد"))</f>
        <v/>
      </c>
      <c r="E110" s="18">
        <f>IF(A110&amp;""="","",SUMIFS('الأوراق'!$C$6:$C$505,'الأوراق'!$A$6:$A$505,A110&amp;"",'الأوراق'!$H$6:$H$505,"محسوب"))</f>
        <v/>
      </c>
      <c r="F110" s="19">
        <f>IF(A110&amp;""="","",ROUND(SUMIFS('الأوراق'!$G$6:$G$505,'الأوراق'!$A$6:$A$505,A110&amp;"",'الأوراق'!$H$6:$H$505,"محسوب"),4))</f>
        <v/>
      </c>
      <c r="G110" s="20">
        <f>IF(A110&amp;""="","",IF(E110=0,"",ROUND(F110/E110,4)))</f>
        <v/>
      </c>
      <c r="H110" s="6">
        <f>IF(G110="","",INDEX('الإعدادات'!$A$10:$A$18,MIN(9,COUNTIF('الإعدادات'!$B$10:$B$18,"&gt;"&amp;ROUND(G110-N(C110),4))+1)))</f>
        <v/>
      </c>
      <c r="I110" s="20">
        <f>IF(OR(A110&amp;""="",B110&amp;""=""),"",IFERROR(VLOOKUP(B110,'الإعدادات'!$A$10:$B$18,2,FALSE)+N(C110),""))</f>
        <v/>
      </c>
      <c r="J110" s="20">
        <f>IF(OR(G110="",I110=""),"",ROUND(I110-G110,4))</f>
        <v/>
      </c>
      <c r="K110" s="19">
        <f>IF(I110="","",IF(D110=0,"",MAX(0,ROUND(I110*D110-F110,2))))</f>
        <v/>
      </c>
      <c r="L110" s="18">
        <f>IF(A110&amp;""="","",IF(D110=0,"",ROUND(D110-E110,2)))</f>
        <v/>
      </c>
      <c r="M110" s="20">
        <f>IF(K110="","",IF(L110="","",IF(K110=0,0,IF(L110&lt;=0,"",ROUND(K110/L110,4)))))</f>
        <v/>
      </c>
      <c r="N110" s="6">
        <f>IF(A110&amp;""="","",IF(D110=0,"لا أوراق مسجلة",IF(ROUND(D110,2)&lt;&gt;100,"مجموع الأوزان ليس 100",IF(B110&amp;""="","بلا درجة مستهدفة",IF(I110="","درجة مستهدفة غير موجودة",IF(E110=0,"لا mock بعد",IF(J110&gt;0,"دون الهدف","على الهدف")))))))</f>
        <v/>
      </c>
      <c r="O110" s="21">
        <f>IF(N110="دون الهدف",COUNTIFS($N$6:$N$205,"دون الهدف",$J$6:$J$205,"&gt;"&amp;J110)+COUNTIFS($N$6:N110,"دون الهدف",$J$6:J110,J110),"")</f>
        <v/>
      </c>
    </row>
    <row r="111">
      <c r="A111" s="5" t="n"/>
      <c r="B111" s="5" t="n"/>
      <c r="C111" s="16" t="n"/>
      <c r="D111" s="18">
        <f>IF(A111&amp;""="","",SUMIFS('الأوراق'!$C$6:$C$505,'الأوراق'!$A$6:$A$505,A111&amp;"",'الأوراق'!$H$6:$H$505,"محسوب")+SUMIFS('الأوراق'!$C$6:$C$505,'الأوراق'!$A$6:$A$505,A111&amp;"",'الأوراق'!$H$6:$H$505,"لم تُجرَّب بعد"))</f>
        <v/>
      </c>
      <c r="E111" s="18">
        <f>IF(A111&amp;""="","",SUMIFS('الأوراق'!$C$6:$C$505,'الأوراق'!$A$6:$A$505,A111&amp;"",'الأوراق'!$H$6:$H$505,"محسوب"))</f>
        <v/>
      </c>
      <c r="F111" s="19">
        <f>IF(A111&amp;""="","",ROUND(SUMIFS('الأوراق'!$G$6:$G$505,'الأوراق'!$A$6:$A$505,A111&amp;"",'الأوراق'!$H$6:$H$505,"محسوب"),4))</f>
        <v/>
      </c>
      <c r="G111" s="20">
        <f>IF(A111&amp;""="","",IF(E111=0,"",ROUND(F111/E111,4)))</f>
        <v/>
      </c>
      <c r="H111" s="6">
        <f>IF(G111="","",INDEX('الإعدادات'!$A$10:$A$18,MIN(9,COUNTIF('الإعدادات'!$B$10:$B$18,"&gt;"&amp;ROUND(G111-N(C111),4))+1)))</f>
        <v/>
      </c>
      <c r="I111" s="20">
        <f>IF(OR(A111&amp;""="",B111&amp;""=""),"",IFERROR(VLOOKUP(B111,'الإعدادات'!$A$10:$B$18,2,FALSE)+N(C111),""))</f>
        <v/>
      </c>
      <c r="J111" s="20">
        <f>IF(OR(G111="",I111=""),"",ROUND(I111-G111,4))</f>
        <v/>
      </c>
      <c r="K111" s="19">
        <f>IF(I111="","",IF(D111=0,"",MAX(0,ROUND(I111*D111-F111,2))))</f>
        <v/>
      </c>
      <c r="L111" s="18">
        <f>IF(A111&amp;""="","",IF(D111=0,"",ROUND(D111-E111,2)))</f>
        <v/>
      </c>
      <c r="M111" s="20">
        <f>IF(K111="","",IF(L111="","",IF(K111=0,0,IF(L111&lt;=0,"",ROUND(K111/L111,4)))))</f>
        <v/>
      </c>
      <c r="N111" s="6">
        <f>IF(A111&amp;""="","",IF(D111=0,"لا أوراق مسجلة",IF(ROUND(D111,2)&lt;&gt;100,"مجموع الأوزان ليس 100",IF(B111&amp;""="","بلا درجة مستهدفة",IF(I111="","درجة مستهدفة غير موجودة",IF(E111=0,"لا mock بعد",IF(J111&gt;0,"دون الهدف","على الهدف")))))))</f>
        <v/>
      </c>
      <c r="O111" s="21">
        <f>IF(N111="دون الهدف",COUNTIFS($N$6:$N$205,"دون الهدف",$J$6:$J$205,"&gt;"&amp;J111)+COUNTIFS($N$6:N111,"دون الهدف",$J$6:J111,J111),"")</f>
        <v/>
      </c>
    </row>
    <row r="112">
      <c r="A112" s="5" t="n"/>
      <c r="B112" s="5" t="n"/>
      <c r="C112" s="16" t="n"/>
      <c r="D112" s="18">
        <f>IF(A112&amp;""="","",SUMIFS('الأوراق'!$C$6:$C$505,'الأوراق'!$A$6:$A$505,A112&amp;"",'الأوراق'!$H$6:$H$505,"محسوب")+SUMIFS('الأوراق'!$C$6:$C$505,'الأوراق'!$A$6:$A$505,A112&amp;"",'الأوراق'!$H$6:$H$505,"لم تُجرَّب بعد"))</f>
        <v/>
      </c>
      <c r="E112" s="18">
        <f>IF(A112&amp;""="","",SUMIFS('الأوراق'!$C$6:$C$505,'الأوراق'!$A$6:$A$505,A112&amp;"",'الأوراق'!$H$6:$H$505,"محسوب"))</f>
        <v/>
      </c>
      <c r="F112" s="19">
        <f>IF(A112&amp;""="","",ROUND(SUMIFS('الأوراق'!$G$6:$G$505,'الأوراق'!$A$6:$A$505,A112&amp;"",'الأوراق'!$H$6:$H$505,"محسوب"),4))</f>
        <v/>
      </c>
      <c r="G112" s="20">
        <f>IF(A112&amp;""="","",IF(E112=0,"",ROUND(F112/E112,4)))</f>
        <v/>
      </c>
      <c r="H112" s="6">
        <f>IF(G112="","",INDEX('الإعدادات'!$A$10:$A$18,MIN(9,COUNTIF('الإعدادات'!$B$10:$B$18,"&gt;"&amp;ROUND(G112-N(C112),4))+1)))</f>
        <v/>
      </c>
      <c r="I112" s="20">
        <f>IF(OR(A112&amp;""="",B112&amp;""=""),"",IFERROR(VLOOKUP(B112,'الإعدادات'!$A$10:$B$18,2,FALSE)+N(C112),""))</f>
        <v/>
      </c>
      <c r="J112" s="20">
        <f>IF(OR(G112="",I112=""),"",ROUND(I112-G112,4))</f>
        <v/>
      </c>
      <c r="K112" s="19">
        <f>IF(I112="","",IF(D112=0,"",MAX(0,ROUND(I112*D112-F112,2))))</f>
        <v/>
      </c>
      <c r="L112" s="18">
        <f>IF(A112&amp;""="","",IF(D112=0,"",ROUND(D112-E112,2)))</f>
        <v/>
      </c>
      <c r="M112" s="20">
        <f>IF(K112="","",IF(L112="","",IF(K112=0,0,IF(L112&lt;=0,"",ROUND(K112/L112,4)))))</f>
        <v/>
      </c>
      <c r="N112" s="6">
        <f>IF(A112&amp;""="","",IF(D112=0,"لا أوراق مسجلة",IF(ROUND(D112,2)&lt;&gt;100,"مجموع الأوزان ليس 100",IF(B112&amp;""="","بلا درجة مستهدفة",IF(I112="","درجة مستهدفة غير موجودة",IF(E112=0,"لا mock بعد",IF(J112&gt;0,"دون الهدف","على الهدف")))))))</f>
        <v/>
      </c>
      <c r="O112" s="21">
        <f>IF(N112="دون الهدف",COUNTIFS($N$6:$N$205,"دون الهدف",$J$6:$J$205,"&gt;"&amp;J112)+COUNTIFS($N$6:N112,"دون الهدف",$J$6:J112,J112),"")</f>
        <v/>
      </c>
    </row>
    <row r="113">
      <c r="A113" s="5" t="n"/>
      <c r="B113" s="5" t="n"/>
      <c r="C113" s="16" t="n"/>
      <c r="D113" s="18">
        <f>IF(A113&amp;""="","",SUMIFS('الأوراق'!$C$6:$C$505,'الأوراق'!$A$6:$A$505,A113&amp;"",'الأوراق'!$H$6:$H$505,"محسوب")+SUMIFS('الأوراق'!$C$6:$C$505,'الأوراق'!$A$6:$A$505,A113&amp;"",'الأوراق'!$H$6:$H$505,"لم تُجرَّب بعد"))</f>
        <v/>
      </c>
      <c r="E113" s="18">
        <f>IF(A113&amp;""="","",SUMIFS('الأوراق'!$C$6:$C$505,'الأوراق'!$A$6:$A$505,A113&amp;"",'الأوراق'!$H$6:$H$505,"محسوب"))</f>
        <v/>
      </c>
      <c r="F113" s="19">
        <f>IF(A113&amp;""="","",ROUND(SUMIFS('الأوراق'!$G$6:$G$505,'الأوراق'!$A$6:$A$505,A113&amp;"",'الأوراق'!$H$6:$H$505,"محسوب"),4))</f>
        <v/>
      </c>
      <c r="G113" s="20">
        <f>IF(A113&amp;""="","",IF(E113=0,"",ROUND(F113/E113,4)))</f>
        <v/>
      </c>
      <c r="H113" s="6">
        <f>IF(G113="","",INDEX('الإعدادات'!$A$10:$A$18,MIN(9,COUNTIF('الإعدادات'!$B$10:$B$18,"&gt;"&amp;ROUND(G113-N(C113),4))+1)))</f>
        <v/>
      </c>
      <c r="I113" s="20">
        <f>IF(OR(A113&amp;""="",B113&amp;""=""),"",IFERROR(VLOOKUP(B113,'الإعدادات'!$A$10:$B$18,2,FALSE)+N(C113),""))</f>
        <v/>
      </c>
      <c r="J113" s="20">
        <f>IF(OR(G113="",I113=""),"",ROUND(I113-G113,4))</f>
        <v/>
      </c>
      <c r="K113" s="19">
        <f>IF(I113="","",IF(D113=0,"",MAX(0,ROUND(I113*D113-F113,2))))</f>
        <v/>
      </c>
      <c r="L113" s="18">
        <f>IF(A113&amp;""="","",IF(D113=0,"",ROUND(D113-E113,2)))</f>
        <v/>
      </c>
      <c r="M113" s="20">
        <f>IF(K113="","",IF(L113="","",IF(K113=0,0,IF(L113&lt;=0,"",ROUND(K113/L113,4)))))</f>
        <v/>
      </c>
      <c r="N113" s="6">
        <f>IF(A113&amp;""="","",IF(D113=0,"لا أوراق مسجلة",IF(ROUND(D113,2)&lt;&gt;100,"مجموع الأوزان ليس 100",IF(B113&amp;""="","بلا درجة مستهدفة",IF(I113="","درجة مستهدفة غير موجودة",IF(E113=0,"لا mock بعد",IF(J113&gt;0,"دون الهدف","على الهدف")))))))</f>
        <v/>
      </c>
      <c r="O113" s="21">
        <f>IF(N113="دون الهدف",COUNTIFS($N$6:$N$205,"دون الهدف",$J$6:$J$205,"&gt;"&amp;J113)+COUNTIFS($N$6:N113,"دون الهدف",$J$6:J113,J113),"")</f>
        <v/>
      </c>
    </row>
    <row r="114">
      <c r="A114" s="5" t="n"/>
      <c r="B114" s="5" t="n"/>
      <c r="C114" s="16" t="n"/>
      <c r="D114" s="18">
        <f>IF(A114&amp;""="","",SUMIFS('الأوراق'!$C$6:$C$505,'الأوراق'!$A$6:$A$505,A114&amp;"",'الأوراق'!$H$6:$H$505,"محسوب")+SUMIFS('الأوراق'!$C$6:$C$505,'الأوراق'!$A$6:$A$505,A114&amp;"",'الأوراق'!$H$6:$H$505,"لم تُجرَّب بعد"))</f>
        <v/>
      </c>
      <c r="E114" s="18">
        <f>IF(A114&amp;""="","",SUMIFS('الأوراق'!$C$6:$C$505,'الأوراق'!$A$6:$A$505,A114&amp;"",'الأوراق'!$H$6:$H$505,"محسوب"))</f>
        <v/>
      </c>
      <c r="F114" s="19">
        <f>IF(A114&amp;""="","",ROUND(SUMIFS('الأوراق'!$G$6:$G$505,'الأوراق'!$A$6:$A$505,A114&amp;"",'الأوراق'!$H$6:$H$505,"محسوب"),4))</f>
        <v/>
      </c>
      <c r="G114" s="20">
        <f>IF(A114&amp;""="","",IF(E114=0,"",ROUND(F114/E114,4)))</f>
        <v/>
      </c>
      <c r="H114" s="6">
        <f>IF(G114="","",INDEX('الإعدادات'!$A$10:$A$18,MIN(9,COUNTIF('الإعدادات'!$B$10:$B$18,"&gt;"&amp;ROUND(G114-N(C114),4))+1)))</f>
        <v/>
      </c>
      <c r="I114" s="20">
        <f>IF(OR(A114&amp;""="",B114&amp;""=""),"",IFERROR(VLOOKUP(B114,'الإعدادات'!$A$10:$B$18,2,FALSE)+N(C114),""))</f>
        <v/>
      </c>
      <c r="J114" s="20">
        <f>IF(OR(G114="",I114=""),"",ROUND(I114-G114,4))</f>
        <v/>
      </c>
      <c r="K114" s="19">
        <f>IF(I114="","",IF(D114=0,"",MAX(0,ROUND(I114*D114-F114,2))))</f>
        <v/>
      </c>
      <c r="L114" s="18">
        <f>IF(A114&amp;""="","",IF(D114=0,"",ROUND(D114-E114,2)))</f>
        <v/>
      </c>
      <c r="M114" s="20">
        <f>IF(K114="","",IF(L114="","",IF(K114=0,0,IF(L114&lt;=0,"",ROUND(K114/L114,4)))))</f>
        <v/>
      </c>
      <c r="N114" s="6">
        <f>IF(A114&amp;""="","",IF(D114=0,"لا أوراق مسجلة",IF(ROUND(D114,2)&lt;&gt;100,"مجموع الأوزان ليس 100",IF(B114&amp;""="","بلا درجة مستهدفة",IF(I114="","درجة مستهدفة غير موجودة",IF(E114=0,"لا mock بعد",IF(J114&gt;0,"دون الهدف","على الهدف")))))))</f>
        <v/>
      </c>
      <c r="O114" s="21">
        <f>IF(N114="دون الهدف",COUNTIFS($N$6:$N$205,"دون الهدف",$J$6:$J$205,"&gt;"&amp;J114)+COUNTIFS($N$6:N114,"دون الهدف",$J$6:J114,J114),"")</f>
        <v/>
      </c>
    </row>
    <row r="115">
      <c r="A115" s="5" t="n"/>
      <c r="B115" s="5" t="n"/>
      <c r="C115" s="16" t="n"/>
      <c r="D115" s="18">
        <f>IF(A115&amp;""="","",SUMIFS('الأوراق'!$C$6:$C$505,'الأوراق'!$A$6:$A$505,A115&amp;"",'الأوراق'!$H$6:$H$505,"محسوب")+SUMIFS('الأوراق'!$C$6:$C$505,'الأوراق'!$A$6:$A$505,A115&amp;"",'الأوراق'!$H$6:$H$505,"لم تُجرَّب بعد"))</f>
        <v/>
      </c>
      <c r="E115" s="18">
        <f>IF(A115&amp;""="","",SUMIFS('الأوراق'!$C$6:$C$505,'الأوراق'!$A$6:$A$505,A115&amp;"",'الأوراق'!$H$6:$H$505,"محسوب"))</f>
        <v/>
      </c>
      <c r="F115" s="19">
        <f>IF(A115&amp;""="","",ROUND(SUMIFS('الأوراق'!$G$6:$G$505,'الأوراق'!$A$6:$A$505,A115&amp;"",'الأوراق'!$H$6:$H$505,"محسوب"),4))</f>
        <v/>
      </c>
      <c r="G115" s="20">
        <f>IF(A115&amp;""="","",IF(E115=0,"",ROUND(F115/E115,4)))</f>
        <v/>
      </c>
      <c r="H115" s="6">
        <f>IF(G115="","",INDEX('الإعدادات'!$A$10:$A$18,MIN(9,COUNTIF('الإعدادات'!$B$10:$B$18,"&gt;"&amp;ROUND(G115-N(C115),4))+1)))</f>
        <v/>
      </c>
      <c r="I115" s="20">
        <f>IF(OR(A115&amp;""="",B115&amp;""=""),"",IFERROR(VLOOKUP(B115,'الإعدادات'!$A$10:$B$18,2,FALSE)+N(C115),""))</f>
        <v/>
      </c>
      <c r="J115" s="20">
        <f>IF(OR(G115="",I115=""),"",ROUND(I115-G115,4))</f>
        <v/>
      </c>
      <c r="K115" s="19">
        <f>IF(I115="","",IF(D115=0,"",MAX(0,ROUND(I115*D115-F115,2))))</f>
        <v/>
      </c>
      <c r="L115" s="18">
        <f>IF(A115&amp;""="","",IF(D115=0,"",ROUND(D115-E115,2)))</f>
        <v/>
      </c>
      <c r="M115" s="20">
        <f>IF(K115="","",IF(L115="","",IF(K115=0,0,IF(L115&lt;=0,"",ROUND(K115/L115,4)))))</f>
        <v/>
      </c>
      <c r="N115" s="6">
        <f>IF(A115&amp;""="","",IF(D115=0,"لا أوراق مسجلة",IF(ROUND(D115,2)&lt;&gt;100,"مجموع الأوزان ليس 100",IF(B115&amp;""="","بلا درجة مستهدفة",IF(I115="","درجة مستهدفة غير موجودة",IF(E115=0,"لا mock بعد",IF(J115&gt;0,"دون الهدف","على الهدف")))))))</f>
        <v/>
      </c>
      <c r="O115" s="21">
        <f>IF(N115="دون الهدف",COUNTIFS($N$6:$N$205,"دون الهدف",$J$6:$J$205,"&gt;"&amp;J115)+COUNTIFS($N$6:N115,"دون الهدف",$J$6:J115,J115),"")</f>
        <v/>
      </c>
    </row>
    <row r="116">
      <c r="A116" s="5" t="n"/>
      <c r="B116" s="5" t="n"/>
      <c r="C116" s="16" t="n"/>
      <c r="D116" s="18">
        <f>IF(A116&amp;""="","",SUMIFS('الأوراق'!$C$6:$C$505,'الأوراق'!$A$6:$A$505,A116&amp;"",'الأوراق'!$H$6:$H$505,"محسوب")+SUMIFS('الأوراق'!$C$6:$C$505,'الأوراق'!$A$6:$A$505,A116&amp;"",'الأوراق'!$H$6:$H$505,"لم تُجرَّب بعد"))</f>
        <v/>
      </c>
      <c r="E116" s="18">
        <f>IF(A116&amp;""="","",SUMIFS('الأوراق'!$C$6:$C$505,'الأوراق'!$A$6:$A$505,A116&amp;"",'الأوراق'!$H$6:$H$505,"محسوب"))</f>
        <v/>
      </c>
      <c r="F116" s="19">
        <f>IF(A116&amp;""="","",ROUND(SUMIFS('الأوراق'!$G$6:$G$505,'الأوراق'!$A$6:$A$505,A116&amp;"",'الأوراق'!$H$6:$H$505,"محسوب"),4))</f>
        <v/>
      </c>
      <c r="G116" s="20">
        <f>IF(A116&amp;""="","",IF(E116=0,"",ROUND(F116/E116,4)))</f>
        <v/>
      </c>
      <c r="H116" s="6">
        <f>IF(G116="","",INDEX('الإعدادات'!$A$10:$A$18,MIN(9,COUNTIF('الإعدادات'!$B$10:$B$18,"&gt;"&amp;ROUND(G116-N(C116),4))+1)))</f>
        <v/>
      </c>
      <c r="I116" s="20">
        <f>IF(OR(A116&amp;""="",B116&amp;""=""),"",IFERROR(VLOOKUP(B116,'الإعدادات'!$A$10:$B$18,2,FALSE)+N(C116),""))</f>
        <v/>
      </c>
      <c r="J116" s="20">
        <f>IF(OR(G116="",I116=""),"",ROUND(I116-G116,4))</f>
        <v/>
      </c>
      <c r="K116" s="19">
        <f>IF(I116="","",IF(D116=0,"",MAX(0,ROUND(I116*D116-F116,2))))</f>
        <v/>
      </c>
      <c r="L116" s="18">
        <f>IF(A116&amp;""="","",IF(D116=0,"",ROUND(D116-E116,2)))</f>
        <v/>
      </c>
      <c r="M116" s="20">
        <f>IF(K116="","",IF(L116="","",IF(K116=0,0,IF(L116&lt;=0,"",ROUND(K116/L116,4)))))</f>
        <v/>
      </c>
      <c r="N116" s="6">
        <f>IF(A116&amp;""="","",IF(D116=0,"لا أوراق مسجلة",IF(ROUND(D116,2)&lt;&gt;100,"مجموع الأوزان ليس 100",IF(B116&amp;""="","بلا درجة مستهدفة",IF(I116="","درجة مستهدفة غير موجودة",IF(E116=0,"لا mock بعد",IF(J116&gt;0,"دون الهدف","على الهدف")))))))</f>
        <v/>
      </c>
      <c r="O116" s="21">
        <f>IF(N116="دون الهدف",COUNTIFS($N$6:$N$205,"دون الهدف",$J$6:$J$205,"&gt;"&amp;J116)+COUNTIFS($N$6:N116,"دون الهدف",$J$6:J116,J116),"")</f>
        <v/>
      </c>
    </row>
    <row r="117">
      <c r="A117" s="5" t="n"/>
      <c r="B117" s="5" t="n"/>
      <c r="C117" s="16" t="n"/>
      <c r="D117" s="18">
        <f>IF(A117&amp;""="","",SUMIFS('الأوراق'!$C$6:$C$505,'الأوراق'!$A$6:$A$505,A117&amp;"",'الأوراق'!$H$6:$H$505,"محسوب")+SUMIFS('الأوراق'!$C$6:$C$505,'الأوراق'!$A$6:$A$505,A117&amp;"",'الأوراق'!$H$6:$H$505,"لم تُجرَّب بعد"))</f>
        <v/>
      </c>
      <c r="E117" s="18">
        <f>IF(A117&amp;""="","",SUMIFS('الأوراق'!$C$6:$C$505,'الأوراق'!$A$6:$A$505,A117&amp;"",'الأوراق'!$H$6:$H$505,"محسوب"))</f>
        <v/>
      </c>
      <c r="F117" s="19">
        <f>IF(A117&amp;""="","",ROUND(SUMIFS('الأوراق'!$G$6:$G$505,'الأوراق'!$A$6:$A$505,A117&amp;"",'الأوراق'!$H$6:$H$505,"محسوب"),4))</f>
        <v/>
      </c>
      <c r="G117" s="20">
        <f>IF(A117&amp;""="","",IF(E117=0,"",ROUND(F117/E117,4)))</f>
        <v/>
      </c>
      <c r="H117" s="6">
        <f>IF(G117="","",INDEX('الإعدادات'!$A$10:$A$18,MIN(9,COUNTIF('الإعدادات'!$B$10:$B$18,"&gt;"&amp;ROUND(G117-N(C117),4))+1)))</f>
        <v/>
      </c>
      <c r="I117" s="20">
        <f>IF(OR(A117&amp;""="",B117&amp;""=""),"",IFERROR(VLOOKUP(B117,'الإعدادات'!$A$10:$B$18,2,FALSE)+N(C117),""))</f>
        <v/>
      </c>
      <c r="J117" s="20">
        <f>IF(OR(G117="",I117=""),"",ROUND(I117-G117,4))</f>
        <v/>
      </c>
      <c r="K117" s="19">
        <f>IF(I117="","",IF(D117=0,"",MAX(0,ROUND(I117*D117-F117,2))))</f>
        <v/>
      </c>
      <c r="L117" s="18">
        <f>IF(A117&amp;""="","",IF(D117=0,"",ROUND(D117-E117,2)))</f>
        <v/>
      </c>
      <c r="M117" s="20">
        <f>IF(K117="","",IF(L117="","",IF(K117=0,0,IF(L117&lt;=0,"",ROUND(K117/L117,4)))))</f>
        <v/>
      </c>
      <c r="N117" s="6">
        <f>IF(A117&amp;""="","",IF(D117=0,"لا أوراق مسجلة",IF(ROUND(D117,2)&lt;&gt;100,"مجموع الأوزان ليس 100",IF(B117&amp;""="","بلا درجة مستهدفة",IF(I117="","درجة مستهدفة غير موجودة",IF(E117=0,"لا mock بعد",IF(J117&gt;0,"دون الهدف","على الهدف")))))))</f>
        <v/>
      </c>
      <c r="O117" s="21">
        <f>IF(N117="دون الهدف",COUNTIFS($N$6:$N$205,"دون الهدف",$J$6:$J$205,"&gt;"&amp;J117)+COUNTIFS($N$6:N117,"دون الهدف",$J$6:J117,J117),"")</f>
        <v/>
      </c>
    </row>
    <row r="118">
      <c r="A118" s="5" t="n"/>
      <c r="B118" s="5" t="n"/>
      <c r="C118" s="16" t="n"/>
      <c r="D118" s="18">
        <f>IF(A118&amp;""="","",SUMIFS('الأوراق'!$C$6:$C$505,'الأوراق'!$A$6:$A$505,A118&amp;"",'الأوراق'!$H$6:$H$505,"محسوب")+SUMIFS('الأوراق'!$C$6:$C$505,'الأوراق'!$A$6:$A$505,A118&amp;"",'الأوراق'!$H$6:$H$505,"لم تُجرَّب بعد"))</f>
        <v/>
      </c>
      <c r="E118" s="18">
        <f>IF(A118&amp;""="","",SUMIFS('الأوراق'!$C$6:$C$505,'الأوراق'!$A$6:$A$505,A118&amp;"",'الأوراق'!$H$6:$H$505,"محسوب"))</f>
        <v/>
      </c>
      <c r="F118" s="19">
        <f>IF(A118&amp;""="","",ROUND(SUMIFS('الأوراق'!$G$6:$G$505,'الأوراق'!$A$6:$A$505,A118&amp;"",'الأوراق'!$H$6:$H$505,"محسوب"),4))</f>
        <v/>
      </c>
      <c r="G118" s="20">
        <f>IF(A118&amp;""="","",IF(E118=0,"",ROUND(F118/E118,4)))</f>
        <v/>
      </c>
      <c r="H118" s="6">
        <f>IF(G118="","",INDEX('الإعدادات'!$A$10:$A$18,MIN(9,COUNTIF('الإعدادات'!$B$10:$B$18,"&gt;"&amp;ROUND(G118-N(C118),4))+1)))</f>
        <v/>
      </c>
      <c r="I118" s="20">
        <f>IF(OR(A118&amp;""="",B118&amp;""=""),"",IFERROR(VLOOKUP(B118,'الإعدادات'!$A$10:$B$18,2,FALSE)+N(C118),""))</f>
        <v/>
      </c>
      <c r="J118" s="20">
        <f>IF(OR(G118="",I118=""),"",ROUND(I118-G118,4))</f>
        <v/>
      </c>
      <c r="K118" s="19">
        <f>IF(I118="","",IF(D118=0,"",MAX(0,ROUND(I118*D118-F118,2))))</f>
        <v/>
      </c>
      <c r="L118" s="18">
        <f>IF(A118&amp;""="","",IF(D118=0,"",ROUND(D118-E118,2)))</f>
        <v/>
      </c>
      <c r="M118" s="20">
        <f>IF(K118="","",IF(L118="","",IF(K118=0,0,IF(L118&lt;=0,"",ROUND(K118/L118,4)))))</f>
        <v/>
      </c>
      <c r="N118" s="6">
        <f>IF(A118&amp;""="","",IF(D118=0,"لا أوراق مسجلة",IF(ROUND(D118,2)&lt;&gt;100,"مجموع الأوزان ليس 100",IF(B118&amp;""="","بلا درجة مستهدفة",IF(I118="","درجة مستهدفة غير موجودة",IF(E118=0,"لا mock بعد",IF(J118&gt;0,"دون الهدف","على الهدف")))))))</f>
        <v/>
      </c>
      <c r="O118" s="21">
        <f>IF(N118="دون الهدف",COUNTIFS($N$6:$N$205,"دون الهدف",$J$6:$J$205,"&gt;"&amp;J118)+COUNTIFS($N$6:N118,"دون الهدف",$J$6:J118,J118),"")</f>
        <v/>
      </c>
    </row>
    <row r="119">
      <c r="A119" s="5" t="n"/>
      <c r="B119" s="5" t="n"/>
      <c r="C119" s="16" t="n"/>
      <c r="D119" s="18">
        <f>IF(A119&amp;""="","",SUMIFS('الأوراق'!$C$6:$C$505,'الأوراق'!$A$6:$A$505,A119&amp;"",'الأوراق'!$H$6:$H$505,"محسوب")+SUMIFS('الأوراق'!$C$6:$C$505,'الأوراق'!$A$6:$A$505,A119&amp;"",'الأوراق'!$H$6:$H$505,"لم تُجرَّب بعد"))</f>
        <v/>
      </c>
      <c r="E119" s="18">
        <f>IF(A119&amp;""="","",SUMIFS('الأوراق'!$C$6:$C$505,'الأوراق'!$A$6:$A$505,A119&amp;"",'الأوراق'!$H$6:$H$505,"محسوب"))</f>
        <v/>
      </c>
      <c r="F119" s="19">
        <f>IF(A119&amp;""="","",ROUND(SUMIFS('الأوراق'!$G$6:$G$505,'الأوراق'!$A$6:$A$505,A119&amp;"",'الأوراق'!$H$6:$H$505,"محسوب"),4))</f>
        <v/>
      </c>
      <c r="G119" s="20">
        <f>IF(A119&amp;""="","",IF(E119=0,"",ROUND(F119/E119,4)))</f>
        <v/>
      </c>
      <c r="H119" s="6">
        <f>IF(G119="","",INDEX('الإعدادات'!$A$10:$A$18,MIN(9,COUNTIF('الإعدادات'!$B$10:$B$18,"&gt;"&amp;ROUND(G119-N(C119),4))+1)))</f>
        <v/>
      </c>
      <c r="I119" s="20">
        <f>IF(OR(A119&amp;""="",B119&amp;""=""),"",IFERROR(VLOOKUP(B119,'الإعدادات'!$A$10:$B$18,2,FALSE)+N(C119),""))</f>
        <v/>
      </c>
      <c r="J119" s="20">
        <f>IF(OR(G119="",I119=""),"",ROUND(I119-G119,4))</f>
        <v/>
      </c>
      <c r="K119" s="19">
        <f>IF(I119="","",IF(D119=0,"",MAX(0,ROUND(I119*D119-F119,2))))</f>
        <v/>
      </c>
      <c r="L119" s="18">
        <f>IF(A119&amp;""="","",IF(D119=0,"",ROUND(D119-E119,2)))</f>
        <v/>
      </c>
      <c r="M119" s="20">
        <f>IF(K119="","",IF(L119="","",IF(K119=0,0,IF(L119&lt;=0,"",ROUND(K119/L119,4)))))</f>
        <v/>
      </c>
      <c r="N119" s="6">
        <f>IF(A119&amp;""="","",IF(D119=0,"لا أوراق مسجلة",IF(ROUND(D119,2)&lt;&gt;100,"مجموع الأوزان ليس 100",IF(B119&amp;""="","بلا درجة مستهدفة",IF(I119="","درجة مستهدفة غير موجودة",IF(E119=0,"لا mock بعد",IF(J119&gt;0,"دون الهدف","على الهدف")))))))</f>
        <v/>
      </c>
      <c r="O119" s="21">
        <f>IF(N119="دون الهدف",COUNTIFS($N$6:$N$205,"دون الهدف",$J$6:$J$205,"&gt;"&amp;J119)+COUNTIFS($N$6:N119,"دون الهدف",$J$6:J119,J119),"")</f>
        <v/>
      </c>
    </row>
    <row r="120">
      <c r="A120" s="5" t="n"/>
      <c r="B120" s="5" t="n"/>
      <c r="C120" s="16" t="n"/>
      <c r="D120" s="18">
        <f>IF(A120&amp;""="","",SUMIFS('الأوراق'!$C$6:$C$505,'الأوراق'!$A$6:$A$505,A120&amp;"",'الأوراق'!$H$6:$H$505,"محسوب")+SUMIFS('الأوراق'!$C$6:$C$505,'الأوراق'!$A$6:$A$505,A120&amp;"",'الأوراق'!$H$6:$H$505,"لم تُجرَّب بعد"))</f>
        <v/>
      </c>
      <c r="E120" s="18">
        <f>IF(A120&amp;""="","",SUMIFS('الأوراق'!$C$6:$C$505,'الأوراق'!$A$6:$A$505,A120&amp;"",'الأوراق'!$H$6:$H$505,"محسوب"))</f>
        <v/>
      </c>
      <c r="F120" s="19">
        <f>IF(A120&amp;""="","",ROUND(SUMIFS('الأوراق'!$G$6:$G$505,'الأوراق'!$A$6:$A$505,A120&amp;"",'الأوراق'!$H$6:$H$505,"محسوب"),4))</f>
        <v/>
      </c>
      <c r="G120" s="20">
        <f>IF(A120&amp;""="","",IF(E120=0,"",ROUND(F120/E120,4)))</f>
        <v/>
      </c>
      <c r="H120" s="6">
        <f>IF(G120="","",INDEX('الإعدادات'!$A$10:$A$18,MIN(9,COUNTIF('الإعدادات'!$B$10:$B$18,"&gt;"&amp;ROUND(G120-N(C120),4))+1)))</f>
        <v/>
      </c>
      <c r="I120" s="20">
        <f>IF(OR(A120&amp;""="",B120&amp;""=""),"",IFERROR(VLOOKUP(B120,'الإعدادات'!$A$10:$B$18,2,FALSE)+N(C120),""))</f>
        <v/>
      </c>
      <c r="J120" s="20">
        <f>IF(OR(G120="",I120=""),"",ROUND(I120-G120,4))</f>
        <v/>
      </c>
      <c r="K120" s="19">
        <f>IF(I120="","",IF(D120=0,"",MAX(0,ROUND(I120*D120-F120,2))))</f>
        <v/>
      </c>
      <c r="L120" s="18">
        <f>IF(A120&amp;""="","",IF(D120=0,"",ROUND(D120-E120,2)))</f>
        <v/>
      </c>
      <c r="M120" s="20">
        <f>IF(K120="","",IF(L120="","",IF(K120=0,0,IF(L120&lt;=0,"",ROUND(K120/L120,4)))))</f>
        <v/>
      </c>
      <c r="N120" s="6">
        <f>IF(A120&amp;""="","",IF(D120=0,"لا أوراق مسجلة",IF(ROUND(D120,2)&lt;&gt;100,"مجموع الأوزان ليس 100",IF(B120&amp;""="","بلا درجة مستهدفة",IF(I120="","درجة مستهدفة غير موجودة",IF(E120=0,"لا mock بعد",IF(J120&gt;0,"دون الهدف","على الهدف")))))))</f>
        <v/>
      </c>
      <c r="O120" s="21">
        <f>IF(N120="دون الهدف",COUNTIFS($N$6:$N$205,"دون الهدف",$J$6:$J$205,"&gt;"&amp;J120)+COUNTIFS($N$6:N120,"دون الهدف",$J$6:J120,J120),"")</f>
        <v/>
      </c>
    </row>
    <row r="121">
      <c r="A121" s="5" t="n"/>
      <c r="B121" s="5" t="n"/>
      <c r="C121" s="16" t="n"/>
      <c r="D121" s="18">
        <f>IF(A121&amp;""="","",SUMIFS('الأوراق'!$C$6:$C$505,'الأوراق'!$A$6:$A$505,A121&amp;"",'الأوراق'!$H$6:$H$505,"محسوب")+SUMIFS('الأوراق'!$C$6:$C$505,'الأوراق'!$A$6:$A$505,A121&amp;"",'الأوراق'!$H$6:$H$505,"لم تُجرَّب بعد"))</f>
        <v/>
      </c>
      <c r="E121" s="18">
        <f>IF(A121&amp;""="","",SUMIFS('الأوراق'!$C$6:$C$505,'الأوراق'!$A$6:$A$505,A121&amp;"",'الأوراق'!$H$6:$H$505,"محسوب"))</f>
        <v/>
      </c>
      <c r="F121" s="19">
        <f>IF(A121&amp;""="","",ROUND(SUMIFS('الأوراق'!$G$6:$G$505,'الأوراق'!$A$6:$A$505,A121&amp;"",'الأوراق'!$H$6:$H$505,"محسوب"),4))</f>
        <v/>
      </c>
      <c r="G121" s="20">
        <f>IF(A121&amp;""="","",IF(E121=0,"",ROUND(F121/E121,4)))</f>
        <v/>
      </c>
      <c r="H121" s="6">
        <f>IF(G121="","",INDEX('الإعدادات'!$A$10:$A$18,MIN(9,COUNTIF('الإعدادات'!$B$10:$B$18,"&gt;"&amp;ROUND(G121-N(C121),4))+1)))</f>
        <v/>
      </c>
      <c r="I121" s="20">
        <f>IF(OR(A121&amp;""="",B121&amp;""=""),"",IFERROR(VLOOKUP(B121,'الإعدادات'!$A$10:$B$18,2,FALSE)+N(C121),""))</f>
        <v/>
      </c>
      <c r="J121" s="20">
        <f>IF(OR(G121="",I121=""),"",ROUND(I121-G121,4))</f>
        <v/>
      </c>
      <c r="K121" s="19">
        <f>IF(I121="","",IF(D121=0,"",MAX(0,ROUND(I121*D121-F121,2))))</f>
        <v/>
      </c>
      <c r="L121" s="18">
        <f>IF(A121&amp;""="","",IF(D121=0,"",ROUND(D121-E121,2)))</f>
        <v/>
      </c>
      <c r="M121" s="20">
        <f>IF(K121="","",IF(L121="","",IF(K121=0,0,IF(L121&lt;=0,"",ROUND(K121/L121,4)))))</f>
        <v/>
      </c>
      <c r="N121" s="6">
        <f>IF(A121&amp;""="","",IF(D121=0,"لا أوراق مسجلة",IF(ROUND(D121,2)&lt;&gt;100,"مجموع الأوزان ليس 100",IF(B121&amp;""="","بلا درجة مستهدفة",IF(I121="","درجة مستهدفة غير موجودة",IF(E121=0,"لا mock بعد",IF(J121&gt;0,"دون الهدف","على الهدف")))))))</f>
        <v/>
      </c>
      <c r="O121" s="21">
        <f>IF(N121="دون الهدف",COUNTIFS($N$6:$N$205,"دون الهدف",$J$6:$J$205,"&gt;"&amp;J121)+COUNTIFS($N$6:N121,"دون الهدف",$J$6:J121,J121),"")</f>
        <v/>
      </c>
    </row>
    <row r="122">
      <c r="A122" s="5" t="n"/>
      <c r="B122" s="5" t="n"/>
      <c r="C122" s="16" t="n"/>
      <c r="D122" s="18">
        <f>IF(A122&amp;""="","",SUMIFS('الأوراق'!$C$6:$C$505,'الأوراق'!$A$6:$A$505,A122&amp;"",'الأوراق'!$H$6:$H$505,"محسوب")+SUMIFS('الأوراق'!$C$6:$C$505,'الأوراق'!$A$6:$A$505,A122&amp;"",'الأوراق'!$H$6:$H$505,"لم تُجرَّب بعد"))</f>
        <v/>
      </c>
      <c r="E122" s="18">
        <f>IF(A122&amp;""="","",SUMIFS('الأوراق'!$C$6:$C$505,'الأوراق'!$A$6:$A$505,A122&amp;"",'الأوراق'!$H$6:$H$505,"محسوب"))</f>
        <v/>
      </c>
      <c r="F122" s="19">
        <f>IF(A122&amp;""="","",ROUND(SUMIFS('الأوراق'!$G$6:$G$505,'الأوراق'!$A$6:$A$505,A122&amp;"",'الأوراق'!$H$6:$H$505,"محسوب"),4))</f>
        <v/>
      </c>
      <c r="G122" s="20">
        <f>IF(A122&amp;""="","",IF(E122=0,"",ROUND(F122/E122,4)))</f>
        <v/>
      </c>
      <c r="H122" s="6">
        <f>IF(G122="","",INDEX('الإعدادات'!$A$10:$A$18,MIN(9,COUNTIF('الإعدادات'!$B$10:$B$18,"&gt;"&amp;ROUND(G122-N(C122),4))+1)))</f>
        <v/>
      </c>
      <c r="I122" s="20">
        <f>IF(OR(A122&amp;""="",B122&amp;""=""),"",IFERROR(VLOOKUP(B122,'الإعدادات'!$A$10:$B$18,2,FALSE)+N(C122),""))</f>
        <v/>
      </c>
      <c r="J122" s="20">
        <f>IF(OR(G122="",I122=""),"",ROUND(I122-G122,4))</f>
        <v/>
      </c>
      <c r="K122" s="19">
        <f>IF(I122="","",IF(D122=0,"",MAX(0,ROUND(I122*D122-F122,2))))</f>
        <v/>
      </c>
      <c r="L122" s="18">
        <f>IF(A122&amp;""="","",IF(D122=0,"",ROUND(D122-E122,2)))</f>
        <v/>
      </c>
      <c r="M122" s="20">
        <f>IF(K122="","",IF(L122="","",IF(K122=0,0,IF(L122&lt;=0,"",ROUND(K122/L122,4)))))</f>
        <v/>
      </c>
      <c r="N122" s="6">
        <f>IF(A122&amp;""="","",IF(D122=0,"لا أوراق مسجلة",IF(ROUND(D122,2)&lt;&gt;100,"مجموع الأوزان ليس 100",IF(B122&amp;""="","بلا درجة مستهدفة",IF(I122="","درجة مستهدفة غير موجودة",IF(E122=0,"لا mock بعد",IF(J122&gt;0,"دون الهدف","على الهدف")))))))</f>
        <v/>
      </c>
      <c r="O122" s="21">
        <f>IF(N122="دون الهدف",COUNTIFS($N$6:$N$205,"دون الهدف",$J$6:$J$205,"&gt;"&amp;J122)+COUNTIFS($N$6:N122,"دون الهدف",$J$6:J122,J122),"")</f>
        <v/>
      </c>
    </row>
    <row r="123">
      <c r="A123" s="5" t="n"/>
      <c r="B123" s="5" t="n"/>
      <c r="C123" s="16" t="n"/>
      <c r="D123" s="18">
        <f>IF(A123&amp;""="","",SUMIFS('الأوراق'!$C$6:$C$505,'الأوراق'!$A$6:$A$505,A123&amp;"",'الأوراق'!$H$6:$H$505,"محسوب")+SUMIFS('الأوراق'!$C$6:$C$505,'الأوراق'!$A$6:$A$505,A123&amp;"",'الأوراق'!$H$6:$H$505,"لم تُجرَّب بعد"))</f>
        <v/>
      </c>
      <c r="E123" s="18">
        <f>IF(A123&amp;""="","",SUMIFS('الأوراق'!$C$6:$C$505,'الأوراق'!$A$6:$A$505,A123&amp;"",'الأوراق'!$H$6:$H$505,"محسوب"))</f>
        <v/>
      </c>
      <c r="F123" s="19">
        <f>IF(A123&amp;""="","",ROUND(SUMIFS('الأوراق'!$G$6:$G$505,'الأوراق'!$A$6:$A$505,A123&amp;"",'الأوراق'!$H$6:$H$505,"محسوب"),4))</f>
        <v/>
      </c>
      <c r="G123" s="20">
        <f>IF(A123&amp;""="","",IF(E123=0,"",ROUND(F123/E123,4)))</f>
        <v/>
      </c>
      <c r="H123" s="6">
        <f>IF(G123="","",INDEX('الإعدادات'!$A$10:$A$18,MIN(9,COUNTIF('الإعدادات'!$B$10:$B$18,"&gt;"&amp;ROUND(G123-N(C123),4))+1)))</f>
        <v/>
      </c>
      <c r="I123" s="20">
        <f>IF(OR(A123&amp;""="",B123&amp;""=""),"",IFERROR(VLOOKUP(B123,'الإعدادات'!$A$10:$B$18,2,FALSE)+N(C123),""))</f>
        <v/>
      </c>
      <c r="J123" s="20">
        <f>IF(OR(G123="",I123=""),"",ROUND(I123-G123,4))</f>
        <v/>
      </c>
      <c r="K123" s="19">
        <f>IF(I123="","",IF(D123=0,"",MAX(0,ROUND(I123*D123-F123,2))))</f>
        <v/>
      </c>
      <c r="L123" s="18">
        <f>IF(A123&amp;""="","",IF(D123=0,"",ROUND(D123-E123,2)))</f>
        <v/>
      </c>
      <c r="M123" s="20">
        <f>IF(K123="","",IF(L123="","",IF(K123=0,0,IF(L123&lt;=0,"",ROUND(K123/L123,4)))))</f>
        <v/>
      </c>
      <c r="N123" s="6">
        <f>IF(A123&amp;""="","",IF(D123=0,"لا أوراق مسجلة",IF(ROUND(D123,2)&lt;&gt;100,"مجموع الأوزان ليس 100",IF(B123&amp;""="","بلا درجة مستهدفة",IF(I123="","درجة مستهدفة غير موجودة",IF(E123=0,"لا mock بعد",IF(J123&gt;0,"دون الهدف","على الهدف")))))))</f>
        <v/>
      </c>
      <c r="O123" s="21">
        <f>IF(N123="دون الهدف",COUNTIFS($N$6:$N$205,"دون الهدف",$J$6:$J$205,"&gt;"&amp;J123)+COUNTIFS($N$6:N123,"دون الهدف",$J$6:J123,J123),"")</f>
        <v/>
      </c>
    </row>
    <row r="124">
      <c r="A124" s="5" t="n"/>
      <c r="B124" s="5" t="n"/>
      <c r="C124" s="16" t="n"/>
      <c r="D124" s="18">
        <f>IF(A124&amp;""="","",SUMIFS('الأوراق'!$C$6:$C$505,'الأوراق'!$A$6:$A$505,A124&amp;"",'الأوراق'!$H$6:$H$505,"محسوب")+SUMIFS('الأوراق'!$C$6:$C$505,'الأوراق'!$A$6:$A$505,A124&amp;"",'الأوراق'!$H$6:$H$505,"لم تُجرَّب بعد"))</f>
        <v/>
      </c>
      <c r="E124" s="18">
        <f>IF(A124&amp;""="","",SUMIFS('الأوراق'!$C$6:$C$505,'الأوراق'!$A$6:$A$505,A124&amp;"",'الأوراق'!$H$6:$H$505,"محسوب"))</f>
        <v/>
      </c>
      <c r="F124" s="19">
        <f>IF(A124&amp;""="","",ROUND(SUMIFS('الأوراق'!$G$6:$G$505,'الأوراق'!$A$6:$A$505,A124&amp;"",'الأوراق'!$H$6:$H$505,"محسوب"),4))</f>
        <v/>
      </c>
      <c r="G124" s="20">
        <f>IF(A124&amp;""="","",IF(E124=0,"",ROUND(F124/E124,4)))</f>
        <v/>
      </c>
      <c r="H124" s="6">
        <f>IF(G124="","",INDEX('الإعدادات'!$A$10:$A$18,MIN(9,COUNTIF('الإعدادات'!$B$10:$B$18,"&gt;"&amp;ROUND(G124-N(C124),4))+1)))</f>
        <v/>
      </c>
      <c r="I124" s="20">
        <f>IF(OR(A124&amp;""="",B124&amp;""=""),"",IFERROR(VLOOKUP(B124,'الإعدادات'!$A$10:$B$18,2,FALSE)+N(C124),""))</f>
        <v/>
      </c>
      <c r="J124" s="20">
        <f>IF(OR(G124="",I124=""),"",ROUND(I124-G124,4))</f>
        <v/>
      </c>
      <c r="K124" s="19">
        <f>IF(I124="","",IF(D124=0,"",MAX(0,ROUND(I124*D124-F124,2))))</f>
        <v/>
      </c>
      <c r="L124" s="18">
        <f>IF(A124&amp;""="","",IF(D124=0,"",ROUND(D124-E124,2)))</f>
        <v/>
      </c>
      <c r="M124" s="20">
        <f>IF(K124="","",IF(L124="","",IF(K124=0,0,IF(L124&lt;=0,"",ROUND(K124/L124,4)))))</f>
        <v/>
      </c>
      <c r="N124" s="6">
        <f>IF(A124&amp;""="","",IF(D124=0,"لا أوراق مسجلة",IF(ROUND(D124,2)&lt;&gt;100,"مجموع الأوزان ليس 100",IF(B124&amp;""="","بلا درجة مستهدفة",IF(I124="","درجة مستهدفة غير موجودة",IF(E124=0,"لا mock بعد",IF(J124&gt;0,"دون الهدف","على الهدف")))))))</f>
        <v/>
      </c>
      <c r="O124" s="21">
        <f>IF(N124="دون الهدف",COUNTIFS($N$6:$N$205,"دون الهدف",$J$6:$J$205,"&gt;"&amp;J124)+COUNTIFS($N$6:N124,"دون الهدف",$J$6:J124,J124),"")</f>
        <v/>
      </c>
    </row>
    <row r="125">
      <c r="A125" s="5" t="n"/>
      <c r="B125" s="5" t="n"/>
      <c r="C125" s="16" t="n"/>
      <c r="D125" s="18">
        <f>IF(A125&amp;""="","",SUMIFS('الأوراق'!$C$6:$C$505,'الأوراق'!$A$6:$A$505,A125&amp;"",'الأوراق'!$H$6:$H$505,"محسوب")+SUMIFS('الأوراق'!$C$6:$C$505,'الأوراق'!$A$6:$A$505,A125&amp;"",'الأوراق'!$H$6:$H$505,"لم تُجرَّب بعد"))</f>
        <v/>
      </c>
      <c r="E125" s="18">
        <f>IF(A125&amp;""="","",SUMIFS('الأوراق'!$C$6:$C$505,'الأوراق'!$A$6:$A$505,A125&amp;"",'الأوراق'!$H$6:$H$505,"محسوب"))</f>
        <v/>
      </c>
      <c r="F125" s="19">
        <f>IF(A125&amp;""="","",ROUND(SUMIFS('الأوراق'!$G$6:$G$505,'الأوراق'!$A$6:$A$505,A125&amp;"",'الأوراق'!$H$6:$H$505,"محسوب"),4))</f>
        <v/>
      </c>
      <c r="G125" s="20">
        <f>IF(A125&amp;""="","",IF(E125=0,"",ROUND(F125/E125,4)))</f>
        <v/>
      </c>
      <c r="H125" s="6">
        <f>IF(G125="","",INDEX('الإعدادات'!$A$10:$A$18,MIN(9,COUNTIF('الإعدادات'!$B$10:$B$18,"&gt;"&amp;ROUND(G125-N(C125),4))+1)))</f>
        <v/>
      </c>
      <c r="I125" s="20">
        <f>IF(OR(A125&amp;""="",B125&amp;""=""),"",IFERROR(VLOOKUP(B125,'الإعدادات'!$A$10:$B$18,2,FALSE)+N(C125),""))</f>
        <v/>
      </c>
      <c r="J125" s="20">
        <f>IF(OR(G125="",I125=""),"",ROUND(I125-G125,4))</f>
        <v/>
      </c>
      <c r="K125" s="19">
        <f>IF(I125="","",IF(D125=0,"",MAX(0,ROUND(I125*D125-F125,2))))</f>
        <v/>
      </c>
      <c r="L125" s="18">
        <f>IF(A125&amp;""="","",IF(D125=0,"",ROUND(D125-E125,2)))</f>
        <v/>
      </c>
      <c r="M125" s="20">
        <f>IF(K125="","",IF(L125="","",IF(K125=0,0,IF(L125&lt;=0,"",ROUND(K125/L125,4)))))</f>
        <v/>
      </c>
      <c r="N125" s="6">
        <f>IF(A125&amp;""="","",IF(D125=0,"لا أوراق مسجلة",IF(ROUND(D125,2)&lt;&gt;100,"مجموع الأوزان ليس 100",IF(B125&amp;""="","بلا درجة مستهدفة",IF(I125="","درجة مستهدفة غير موجودة",IF(E125=0,"لا mock بعد",IF(J125&gt;0,"دون الهدف","على الهدف")))))))</f>
        <v/>
      </c>
      <c r="O125" s="21">
        <f>IF(N125="دون الهدف",COUNTIFS($N$6:$N$205,"دون الهدف",$J$6:$J$205,"&gt;"&amp;J125)+COUNTIFS($N$6:N125,"دون الهدف",$J$6:J125,J125),"")</f>
        <v/>
      </c>
    </row>
    <row r="126">
      <c r="A126" s="5" t="n"/>
      <c r="B126" s="5" t="n"/>
      <c r="C126" s="16" t="n"/>
      <c r="D126" s="18">
        <f>IF(A126&amp;""="","",SUMIFS('الأوراق'!$C$6:$C$505,'الأوراق'!$A$6:$A$505,A126&amp;"",'الأوراق'!$H$6:$H$505,"محسوب")+SUMIFS('الأوراق'!$C$6:$C$505,'الأوراق'!$A$6:$A$505,A126&amp;"",'الأوراق'!$H$6:$H$505,"لم تُجرَّب بعد"))</f>
        <v/>
      </c>
      <c r="E126" s="18">
        <f>IF(A126&amp;""="","",SUMIFS('الأوراق'!$C$6:$C$505,'الأوراق'!$A$6:$A$505,A126&amp;"",'الأوراق'!$H$6:$H$505,"محسوب"))</f>
        <v/>
      </c>
      <c r="F126" s="19">
        <f>IF(A126&amp;""="","",ROUND(SUMIFS('الأوراق'!$G$6:$G$505,'الأوراق'!$A$6:$A$505,A126&amp;"",'الأوراق'!$H$6:$H$505,"محسوب"),4))</f>
        <v/>
      </c>
      <c r="G126" s="20">
        <f>IF(A126&amp;""="","",IF(E126=0,"",ROUND(F126/E126,4)))</f>
        <v/>
      </c>
      <c r="H126" s="6">
        <f>IF(G126="","",INDEX('الإعدادات'!$A$10:$A$18,MIN(9,COUNTIF('الإعدادات'!$B$10:$B$18,"&gt;"&amp;ROUND(G126-N(C126),4))+1)))</f>
        <v/>
      </c>
      <c r="I126" s="20">
        <f>IF(OR(A126&amp;""="",B126&amp;""=""),"",IFERROR(VLOOKUP(B126,'الإعدادات'!$A$10:$B$18,2,FALSE)+N(C126),""))</f>
        <v/>
      </c>
      <c r="J126" s="20">
        <f>IF(OR(G126="",I126=""),"",ROUND(I126-G126,4))</f>
        <v/>
      </c>
      <c r="K126" s="19">
        <f>IF(I126="","",IF(D126=0,"",MAX(0,ROUND(I126*D126-F126,2))))</f>
        <v/>
      </c>
      <c r="L126" s="18">
        <f>IF(A126&amp;""="","",IF(D126=0,"",ROUND(D126-E126,2)))</f>
        <v/>
      </c>
      <c r="M126" s="20">
        <f>IF(K126="","",IF(L126="","",IF(K126=0,0,IF(L126&lt;=0,"",ROUND(K126/L126,4)))))</f>
        <v/>
      </c>
      <c r="N126" s="6">
        <f>IF(A126&amp;""="","",IF(D126=0,"لا أوراق مسجلة",IF(ROUND(D126,2)&lt;&gt;100,"مجموع الأوزان ليس 100",IF(B126&amp;""="","بلا درجة مستهدفة",IF(I126="","درجة مستهدفة غير موجودة",IF(E126=0,"لا mock بعد",IF(J126&gt;0,"دون الهدف","على الهدف")))))))</f>
        <v/>
      </c>
      <c r="O126" s="21">
        <f>IF(N126="دون الهدف",COUNTIFS($N$6:$N$205,"دون الهدف",$J$6:$J$205,"&gt;"&amp;J126)+COUNTIFS($N$6:N126,"دون الهدف",$J$6:J126,J126),"")</f>
        <v/>
      </c>
    </row>
    <row r="127">
      <c r="A127" s="5" t="n"/>
      <c r="B127" s="5" t="n"/>
      <c r="C127" s="16" t="n"/>
      <c r="D127" s="18">
        <f>IF(A127&amp;""="","",SUMIFS('الأوراق'!$C$6:$C$505,'الأوراق'!$A$6:$A$505,A127&amp;"",'الأوراق'!$H$6:$H$505,"محسوب")+SUMIFS('الأوراق'!$C$6:$C$505,'الأوراق'!$A$6:$A$505,A127&amp;"",'الأوراق'!$H$6:$H$505,"لم تُجرَّب بعد"))</f>
        <v/>
      </c>
      <c r="E127" s="18">
        <f>IF(A127&amp;""="","",SUMIFS('الأوراق'!$C$6:$C$505,'الأوراق'!$A$6:$A$505,A127&amp;"",'الأوراق'!$H$6:$H$505,"محسوب"))</f>
        <v/>
      </c>
      <c r="F127" s="19">
        <f>IF(A127&amp;""="","",ROUND(SUMIFS('الأوراق'!$G$6:$G$505,'الأوراق'!$A$6:$A$505,A127&amp;"",'الأوراق'!$H$6:$H$505,"محسوب"),4))</f>
        <v/>
      </c>
      <c r="G127" s="20">
        <f>IF(A127&amp;""="","",IF(E127=0,"",ROUND(F127/E127,4)))</f>
        <v/>
      </c>
      <c r="H127" s="6">
        <f>IF(G127="","",INDEX('الإعدادات'!$A$10:$A$18,MIN(9,COUNTIF('الإعدادات'!$B$10:$B$18,"&gt;"&amp;ROUND(G127-N(C127),4))+1)))</f>
        <v/>
      </c>
      <c r="I127" s="20">
        <f>IF(OR(A127&amp;""="",B127&amp;""=""),"",IFERROR(VLOOKUP(B127,'الإعدادات'!$A$10:$B$18,2,FALSE)+N(C127),""))</f>
        <v/>
      </c>
      <c r="J127" s="20">
        <f>IF(OR(G127="",I127=""),"",ROUND(I127-G127,4))</f>
        <v/>
      </c>
      <c r="K127" s="19">
        <f>IF(I127="","",IF(D127=0,"",MAX(0,ROUND(I127*D127-F127,2))))</f>
        <v/>
      </c>
      <c r="L127" s="18">
        <f>IF(A127&amp;""="","",IF(D127=0,"",ROUND(D127-E127,2)))</f>
        <v/>
      </c>
      <c r="M127" s="20">
        <f>IF(K127="","",IF(L127="","",IF(K127=0,0,IF(L127&lt;=0,"",ROUND(K127/L127,4)))))</f>
        <v/>
      </c>
      <c r="N127" s="6">
        <f>IF(A127&amp;""="","",IF(D127=0,"لا أوراق مسجلة",IF(ROUND(D127,2)&lt;&gt;100,"مجموع الأوزان ليس 100",IF(B127&amp;""="","بلا درجة مستهدفة",IF(I127="","درجة مستهدفة غير موجودة",IF(E127=0,"لا mock بعد",IF(J127&gt;0,"دون الهدف","على الهدف")))))))</f>
        <v/>
      </c>
      <c r="O127" s="21">
        <f>IF(N127="دون الهدف",COUNTIFS($N$6:$N$205,"دون الهدف",$J$6:$J$205,"&gt;"&amp;J127)+COUNTIFS($N$6:N127,"دون الهدف",$J$6:J127,J127),"")</f>
        <v/>
      </c>
    </row>
    <row r="128">
      <c r="A128" s="5" t="n"/>
      <c r="B128" s="5" t="n"/>
      <c r="C128" s="16" t="n"/>
      <c r="D128" s="18">
        <f>IF(A128&amp;""="","",SUMIFS('الأوراق'!$C$6:$C$505,'الأوراق'!$A$6:$A$505,A128&amp;"",'الأوراق'!$H$6:$H$505,"محسوب")+SUMIFS('الأوراق'!$C$6:$C$505,'الأوراق'!$A$6:$A$505,A128&amp;"",'الأوراق'!$H$6:$H$505,"لم تُجرَّب بعد"))</f>
        <v/>
      </c>
      <c r="E128" s="18">
        <f>IF(A128&amp;""="","",SUMIFS('الأوراق'!$C$6:$C$505,'الأوراق'!$A$6:$A$505,A128&amp;"",'الأوراق'!$H$6:$H$505,"محسوب"))</f>
        <v/>
      </c>
      <c r="F128" s="19">
        <f>IF(A128&amp;""="","",ROUND(SUMIFS('الأوراق'!$G$6:$G$505,'الأوراق'!$A$6:$A$505,A128&amp;"",'الأوراق'!$H$6:$H$505,"محسوب"),4))</f>
        <v/>
      </c>
      <c r="G128" s="20">
        <f>IF(A128&amp;""="","",IF(E128=0,"",ROUND(F128/E128,4)))</f>
        <v/>
      </c>
      <c r="H128" s="6">
        <f>IF(G128="","",INDEX('الإعدادات'!$A$10:$A$18,MIN(9,COUNTIF('الإعدادات'!$B$10:$B$18,"&gt;"&amp;ROUND(G128-N(C128),4))+1)))</f>
        <v/>
      </c>
      <c r="I128" s="20">
        <f>IF(OR(A128&amp;""="",B128&amp;""=""),"",IFERROR(VLOOKUP(B128,'الإعدادات'!$A$10:$B$18,2,FALSE)+N(C128),""))</f>
        <v/>
      </c>
      <c r="J128" s="20">
        <f>IF(OR(G128="",I128=""),"",ROUND(I128-G128,4))</f>
        <v/>
      </c>
      <c r="K128" s="19">
        <f>IF(I128="","",IF(D128=0,"",MAX(0,ROUND(I128*D128-F128,2))))</f>
        <v/>
      </c>
      <c r="L128" s="18">
        <f>IF(A128&amp;""="","",IF(D128=0,"",ROUND(D128-E128,2)))</f>
        <v/>
      </c>
      <c r="M128" s="20">
        <f>IF(K128="","",IF(L128="","",IF(K128=0,0,IF(L128&lt;=0,"",ROUND(K128/L128,4)))))</f>
        <v/>
      </c>
      <c r="N128" s="6">
        <f>IF(A128&amp;""="","",IF(D128=0,"لا أوراق مسجلة",IF(ROUND(D128,2)&lt;&gt;100,"مجموع الأوزان ليس 100",IF(B128&amp;""="","بلا درجة مستهدفة",IF(I128="","درجة مستهدفة غير موجودة",IF(E128=0,"لا mock بعد",IF(J128&gt;0,"دون الهدف","على الهدف")))))))</f>
        <v/>
      </c>
      <c r="O128" s="21">
        <f>IF(N128="دون الهدف",COUNTIFS($N$6:$N$205,"دون الهدف",$J$6:$J$205,"&gt;"&amp;J128)+COUNTIFS($N$6:N128,"دون الهدف",$J$6:J128,J128),"")</f>
        <v/>
      </c>
    </row>
    <row r="129">
      <c r="A129" s="5" t="n"/>
      <c r="B129" s="5" t="n"/>
      <c r="C129" s="16" t="n"/>
      <c r="D129" s="18">
        <f>IF(A129&amp;""="","",SUMIFS('الأوراق'!$C$6:$C$505,'الأوراق'!$A$6:$A$505,A129&amp;"",'الأوراق'!$H$6:$H$505,"محسوب")+SUMIFS('الأوراق'!$C$6:$C$505,'الأوراق'!$A$6:$A$505,A129&amp;"",'الأوراق'!$H$6:$H$505,"لم تُجرَّب بعد"))</f>
        <v/>
      </c>
      <c r="E129" s="18">
        <f>IF(A129&amp;""="","",SUMIFS('الأوراق'!$C$6:$C$505,'الأوراق'!$A$6:$A$505,A129&amp;"",'الأوراق'!$H$6:$H$505,"محسوب"))</f>
        <v/>
      </c>
      <c r="F129" s="19">
        <f>IF(A129&amp;""="","",ROUND(SUMIFS('الأوراق'!$G$6:$G$505,'الأوراق'!$A$6:$A$505,A129&amp;"",'الأوراق'!$H$6:$H$505,"محسوب"),4))</f>
        <v/>
      </c>
      <c r="G129" s="20">
        <f>IF(A129&amp;""="","",IF(E129=0,"",ROUND(F129/E129,4)))</f>
        <v/>
      </c>
      <c r="H129" s="6">
        <f>IF(G129="","",INDEX('الإعدادات'!$A$10:$A$18,MIN(9,COUNTIF('الإعدادات'!$B$10:$B$18,"&gt;"&amp;ROUND(G129-N(C129),4))+1)))</f>
        <v/>
      </c>
      <c r="I129" s="20">
        <f>IF(OR(A129&amp;""="",B129&amp;""=""),"",IFERROR(VLOOKUP(B129,'الإعدادات'!$A$10:$B$18,2,FALSE)+N(C129),""))</f>
        <v/>
      </c>
      <c r="J129" s="20">
        <f>IF(OR(G129="",I129=""),"",ROUND(I129-G129,4))</f>
        <v/>
      </c>
      <c r="K129" s="19">
        <f>IF(I129="","",IF(D129=0,"",MAX(0,ROUND(I129*D129-F129,2))))</f>
        <v/>
      </c>
      <c r="L129" s="18">
        <f>IF(A129&amp;""="","",IF(D129=0,"",ROUND(D129-E129,2)))</f>
        <v/>
      </c>
      <c r="M129" s="20">
        <f>IF(K129="","",IF(L129="","",IF(K129=0,0,IF(L129&lt;=0,"",ROUND(K129/L129,4)))))</f>
        <v/>
      </c>
      <c r="N129" s="6">
        <f>IF(A129&amp;""="","",IF(D129=0,"لا أوراق مسجلة",IF(ROUND(D129,2)&lt;&gt;100,"مجموع الأوزان ليس 100",IF(B129&amp;""="","بلا درجة مستهدفة",IF(I129="","درجة مستهدفة غير موجودة",IF(E129=0,"لا mock بعد",IF(J129&gt;0,"دون الهدف","على الهدف")))))))</f>
        <v/>
      </c>
      <c r="O129" s="21">
        <f>IF(N129="دون الهدف",COUNTIFS($N$6:$N$205,"دون الهدف",$J$6:$J$205,"&gt;"&amp;J129)+COUNTIFS($N$6:N129,"دون الهدف",$J$6:J129,J129),"")</f>
        <v/>
      </c>
    </row>
    <row r="130">
      <c r="A130" s="5" t="n"/>
      <c r="B130" s="5" t="n"/>
      <c r="C130" s="16" t="n"/>
      <c r="D130" s="18">
        <f>IF(A130&amp;""="","",SUMIFS('الأوراق'!$C$6:$C$505,'الأوراق'!$A$6:$A$505,A130&amp;"",'الأوراق'!$H$6:$H$505,"محسوب")+SUMIFS('الأوراق'!$C$6:$C$505,'الأوراق'!$A$6:$A$505,A130&amp;"",'الأوراق'!$H$6:$H$505,"لم تُجرَّب بعد"))</f>
        <v/>
      </c>
      <c r="E130" s="18">
        <f>IF(A130&amp;""="","",SUMIFS('الأوراق'!$C$6:$C$505,'الأوراق'!$A$6:$A$505,A130&amp;"",'الأوراق'!$H$6:$H$505,"محسوب"))</f>
        <v/>
      </c>
      <c r="F130" s="19">
        <f>IF(A130&amp;""="","",ROUND(SUMIFS('الأوراق'!$G$6:$G$505,'الأوراق'!$A$6:$A$505,A130&amp;"",'الأوراق'!$H$6:$H$505,"محسوب"),4))</f>
        <v/>
      </c>
      <c r="G130" s="20">
        <f>IF(A130&amp;""="","",IF(E130=0,"",ROUND(F130/E130,4)))</f>
        <v/>
      </c>
      <c r="H130" s="6">
        <f>IF(G130="","",INDEX('الإعدادات'!$A$10:$A$18,MIN(9,COUNTIF('الإعدادات'!$B$10:$B$18,"&gt;"&amp;ROUND(G130-N(C130),4))+1)))</f>
        <v/>
      </c>
      <c r="I130" s="20">
        <f>IF(OR(A130&amp;""="",B130&amp;""=""),"",IFERROR(VLOOKUP(B130,'الإعدادات'!$A$10:$B$18,2,FALSE)+N(C130),""))</f>
        <v/>
      </c>
      <c r="J130" s="20">
        <f>IF(OR(G130="",I130=""),"",ROUND(I130-G130,4))</f>
        <v/>
      </c>
      <c r="K130" s="19">
        <f>IF(I130="","",IF(D130=0,"",MAX(0,ROUND(I130*D130-F130,2))))</f>
        <v/>
      </c>
      <c r="L130" s="18">
        <f>IF(A130&amp;""="","",IF(D130=0,"",ROUND(D130-E130,2)))</f>
        <v/>
      </c>
      <c r="M130" s="20">
        <f>IF(K130="","",IF(L130="","",IF(K130=0,0,IF(L130&lt;=0,"",ROUND(K130/L130,4)))))</f>
        <v/>
      </c>
      <c r="N130" s="6">
        <f>IF(A130&amp;""="","",IF(D130=0,"لا أوراق مسجلة",IF(ROUND(D130,2)&lt;&gt;100,"مجموع الأوزان ليس 100",IF(B130&amp;""="","بلا درجة مستهدفة",IF(I130="","درجة مستهدفة غير موجودة",IF(E130=0,"لا mock بعد",IF(J130&gt;0,"دون الهدف","على الهدف")))))))</f>
        <v/>
      </c>
      <c r="O130" s="21">
        <f>IF(N130="دون الهدف",COUNTIFS($N$6:$N$205,"دون الهدف",$J$6:$J$205,"&gt;"&amp;J130)+COUNTIFS($N$6:N130,"دون الهدف",$J$6:J130,J130),"")</f>
        <v/>
      </c>
    </row>
    <row r="131">
      <c r="A131" s="5" t="n"/>
      <c r="B131" s="5" t="n"/>
      <c r="C131" s="16" t="n"/>
      <c r="D131" s="18">
        <f>IF(A131&amp;""="","",SUMIFS('الأوراق'!$C$6:$C$505,'الأوراق'!$A$6:$A$505,A131&amp;"",'الأوراق'!$H$6:$H$505,"محسوب")+SUMIFS('الأوراق'!$C$6:$C$505,'الأوراق'!$A$6:$A$505,A131&amp;"",'الأوراق'!$H$6:$H$505,"لم تُجرَّب بعد"))</f>
        <v/>
      </c>
      <c r="E131" s="18">
        <f>IF(A131&amp;""="","",SUMIFS('الأوراق'!$C$6:$C$505,'الأوراق'!$A$6:$A$505,A131&amp;"",'الأوراق'!$H$6:$H$505,"محسوب"))</f>
        <v/>
      </c>
      <c r="F131" s="19">
        <f>IF(A131&amp;""="","",ROUND(SUMIFS('الأوراق'!$G$6:$G$505,'الأوراق'!$A$6:$A$505,A131&amp;"",'الأوراق'!$H$6:$H$505,"محسوب"),4))</f>
        <v/>
      </c>
      <c r="G131" s="20">
        <f>IF(A131&amp;""="","",IF(E131=0,"",ROUND(F131/E131,4)))</f>
        <v/>
      </c>
      <c r="H131" s="6">
        <f>IF(G131="","",INDEX('الإعدادات'!$A$10:$A$18,MIN(9,COUNTIF('الإعدادات'!$B$10:$B$18,"&gt;"&amp;ROUND(G131-N(C131),4))+1)))</f>
        <v/>
      </c>
      <c r="I131" s="20">
        <f>IF(OR(A131&amp;""="",B131&amp;""=""),"",IFERROR(VLOOKUP(B131,'الإعدادات'!$A$10:$B$18,2,FALSE)+N(C131),""))</f>
        <v/>
      </c>
      <c r="J131" s="20">
        <f>IF(OR(G131="",I131=""),"",ROUND(I131-G131,4))</f>
        <v/>
      </c>
      <c r="K131" s="19">
        <f>IF(I131="","",IF(D131=0,"",MAX(0,ROUND(I131*D131-F131,2))))</f>
        <v/>
      </c>
      <c r="L131" s="18">
        <f>IF(A131&amp;""="","",IF(D131=0,"",ROUND(D131-E131,2)))</f>
        <v/>
      </c>
      <c r="M131" s="20">
        <f>IF(K131="","",IF(L131="","",IF(K131=0,0,IF(L131&lt;=0,"",ROUND(K131/L131,4)))))</f>
        <v/>
      </c>
      <c r="N131" s="6">
        <f>IF(A131&amp;""="","",IF(D131=0,"لا أوراق مسجلة",IF(ROUND(D131,2)&lt;&gt;100,"مجموع الأوزان ليس 100",IF(B131&amp;""="","بلا درجة مستهدفة",IF(I131="","درجة مستهدفة غير موجودة",IF(E131=0,"لا mock بعد",IF(J131&gt;0,"دون الهدف","على الهدف")))))))</f>
        <v/>
      </c>
      <c r="O131" s="21">
        <f>IF(N131="دون الهدف",COUNTIFS($N$6:$N$205,"دون الهدف",$J$6:$J$205,"&gt;"&amp;J131)+COUNTIFS($N$6:N131,"دون الهدف",$J$6:J131,J131),"")</f>
        <v/>
      </c>
    </row>
    <row r="132">
      <c r="A132" s="5" t="n"/>
      <c r="B132" s="5" t="n"/>
      <c r="C132" s="16" t="n"/>
      <c r="D132" s="18">
        <f>IF(A132&amp;""="","",SUMIFS('الأوراق'!$C$6:$C$505,'الأوراق'!$A$6:$A$505,A132&amp;"",'الأوراق'!$H$6:$H$505,"محسوب")+SUMIFS('الأوراق'!$C$6:$C$505,'الأوراق'!$A$6:$A$505,A132&amp;"",'الأوراق'!$H$6:$H$505,"لم تُجرَّب بعد"))</f>
        <v/>
      </c>
      <c r="E132" s="18">
        <f>IF(A132&amp;""="","",SUMIFS('الأوراق'!$C$6:$C$505,'الأوراق'!$A$6:$A$505,A132&amp;"",'الأوراق'!$H$6:$H$505,"محسوب"))</f>
        <v/>
      </c>
      <c r="F132" s="19">
        <f>IF(A132&amp;""="","",ROUND(SUMIFS('الأوراق'!$G$6:$G$505,'الأوراق'!$A$6:$A$505,A132&amp;"",'الأوراق'!$H$6:$H$505,"محسوب"),4))</f>
        <v/>
      </c>
      <c r="G132" s="20">
        <f>IF(A132&amp;""="","",IF(E132=0,"",ROUND(F132/E132,4)))</f>
        <v/>
      </c>
      <c r="H132" s="6">
        <f>IF(G132="","",INDEX('الإعدادات'!$A$10:$A$18,MIN(9,COUNTIF('الإعدادات'!$B$10:$B$18,"&gt;"&amp;ROUND(G132-N(C132),4))+1)))</f>
        <v/>
      </c>
      <c r="I132" s="20">
        <f>IF(OR(A132&amp;""="",B132&amp;""=""),"",IFERROR(VLOOKUP(B132,'الإعدادات'!$A$10:$B$18,2,FALSE)+N(C132),""))</f>
        <v/>
      </c>
      <c r="J132" s="20">
        <f>IF(OR(G132="",I132=""),"",ROUND(I132-G132,4))</f>
        <v/>
      </c>
      <c r="K132" s="19">
        <f>IF(I132="","",IF(D132=0,"",MAX(0,ROUND(I132*D132-F132,2))))</f>
        <v/>
      </c>
      <c r="L132" s="18">
        <f>IF(A132&amp;""="","",IF(D132=0,"",ROUND(D132-E132,2)))</f>
        <v/>
      </c>
      <c r="M132" s="20">
        <f>IF(K132="","",IF(L132="","",IF(K132=0,0,IF(L132&lt;=0,"",ROUND(K132/L132,4)))))</f>
        <v/>
      </c>
      <c r="N132" s="6">
        <f>IF(A132&amp;""="","",IF(D132=0,"لا أوراق مسجلة",IF(ROUND(D132,2)&lt;&gt;100,"مجموع الأوزان ليس 100",IF(B132&amp;""="","بلا درجة مستهدفة",IF(I132="","درجة مستهدفة غير موجودة",IF(E132=0,"لا mock بعد",IF(J132&gt;0,"دون الهدف","على الهدف")))))))</f>
        <v/>
      </c>
      <c r="O132" s="21">
        <f>IF(N132="دون الهدف",COUNTIFS($N$6:$N$205,"دون الهدف",$J$6:$J$205,"&gt;"&amp;J132)+COUNTIFS($N$6:N132,"دون الهدف",$J$6:J132,J132),"")</f>
        <v/>
      </c>
    </row>
    <row r="133">
      <c r="A133" s="5" t="n"/>
      <c r="B133" s="5" t="n"/>
      <c r="C133" s="16" t="n"/>
      <c r="D133" s="18">
        <f>IF(A133&amp;""="","",SUMIFS('الأوراق'!$C$6:$C$505,'الأوراق'!$A$6:$A$505,A133&amp;"",'الأوراق'!$H$6:$H$505,"محسوب")+SUMIFS('الأوراق'!$C$6:$C$505,'الأوراق'!$A$6:$A$505,A133&amp;"",'الأوراق'!$H$6:$H$505,"لم تُجرَّب بعد"))</f>
        <v/>
      </c>
      <c r="E133" s="18">
        <f>IF(A133&amp;""="","",SUMIFS('الأوراق'!$C$6:$C$505,'الأوراق'!$A$6:$A$505,A133&amp;"",'الأوراق'!$H$6:$H$505,"محسوب"))</f>
        <v/>
      </c>
      <c r="F133" s="19">
        <f>IF(A133&amp;""="","",ROUND(SUMIFS('الأوراق'!$G$6:$G$505,'الأوراق'!$A$6:$A$505,A133&amp;"",'الأوراق'!$H$6:$H$505,"محسوب"),4))</f>
        <v/>
      </c>
      <c r="G133" s="20">
        <f>IF(A133&amp;""="","",IF(E133=0,"",ROUND(F133/E133,4)))</f>
        <v/>
      </c>
      <c r="H133" s="6">
        <f>IF(G133="","",INDEX('الإعدادات'!$A$10:$A$18,MIN(9,COUNTIF('الإعدادات'!$B$10:$B$18,"&gt;"&amp;ROUND(G133-N(C133),4))+1)))</f>
        <v/>
      </c>
      <c r="I133" s="20">
        <f>IF(OR(A133&amp;""="",B133&amp;""=""),"",IFERROR(VLOOKUP(B133,'الإعدادات'!$A$10:$B$18,2,FALSE)+N(C133),""))</f>
        <v/>
      </c>
      <c r="J133" s="20">
        <f>IF(OR(G133="",I133=""),"",ROUND(I133-G133,4))</f>
        <v/>
      </c>
      <c r="K133" s="19">
        <f>IF(I133="","",IF(D133=0,"",MAX(0,ROUND(I133*D133-F133,2))))</f>
        <v/>
      </c>
      <c r="L133" s="18">
        <f>IF(A133&amp;""="","",IF(D133=0,"",ROUND(D133-E133,2)))</f>
        <v/>
      </c>
      <c r="M133" s="20">
        <f>IF(K133="","",IF(L133="","",IF(K133=0,0,IF(L133&lt;=0,"",ROUND(K133/L133,4)))))</f>
        <v/>
      </c>
      <c r="N133" s="6">
        <f>IF(A133&amp;""="","",IF(D133=0,"لا أوراق مسجلة",IF(ROUND(D133,2)&lt;&gt;100,"مجموع الأوزان ليس 100",IF(B133&amp;""="","بلا درجة مستهدفة",IF(I133="","درجة مستهدفة غير موجودة",IF(E133=0,"لا mock بعد",IF(J133&gt;0,"دون الهدف","على الهدف")))))))</f>
        <v/>
      </c>
      <c r="O133" s="21">
        <f>IF(N133="دون الهدف",COUNTIFS($N$6:$N$205,"دون الهدف",$J$6:$J$205,"&gt;"&amp;J133)+COUNTIFS($N$6:N133,"دون الهدف",$J$6:J133,J133),"")</f>
        <v/>
      </c>
    </row>
    <row r="134">
      <c r="A134" s="5" t="n"/>
      <c r="B134" s="5" t="n"/>
      <c r="C134" s="16" t="n"/>
      <c r="D134" s="18">
        <f>IF(A134&amp;""="","",SUMIFS('الأوراق'!$C$6:$C$505,'الأوراق'!$A$6:$A$505,A134&amp;"",'الأوراق'!$H$6:$H$505,"محسوب")+SUMIFS('الأوراق'!$C$6:$C$505,'الأوراق'!$A$6:$A$505,A134&amp;"",'الأوراق'!$H$6:$H$505,"لم تُجرَّب بعد"))</f>
        <v/>
      </c>
      <c r="E134" s="18">
        <f>IF(A134&amp;""="","",SUMIFS('الأوراق'!$C$6:$C$505,'الأوراق'!$A$6:$A$505,A134&amp;"",'الأوراق'!$H$6:$H$505,"محسوب"))</f>
        <v/>
      </c>
      <c r="F134" s="19">
        <f>IF(A134&amp;""="","",ROUND(SUMIFS('الأوراق'!$G$6:$G$505,'الأوراق'!$A$6:$A$505,A134&amp;"",'الأوراق'!$H$6:$H$505,"محسوب"),4))</f>
        <v/>
      </c>
      <c r="G134" s="20">
        <f>IF(A134&amp;""="","",IF(E134=0,"",ROUND(F134/E134,4)))</f>
        <v/>
      </c>
      <c r="H134" s="6">
        <f>IF(G134="","",INDEX('الإعدادات'!$A$10:$A$18,MIN(9,COUNTIF('الإعدادات'!$B$10:$B$18,"&gt;"&amp;ROUND(G134-N(C134),4))+1)))</f>
        <v/>
      </c>
      <c r="I134" s="20">
        <f>IF(OR(A134&amp;""="",B134&amp;""=""),"",IFERROR(VLOOKUP(B134,'الإعدادات'!$A$10:$B$18,2,FALSE)+N(C134),""))</f>
        <v/>
      </c>
      <c r="J134" s="20">
        <f>IF(OR(G134="",I134=""),"",ROUND(I134-G134,4))</f>
        <v/>
      </c>
      <c r="K134" s="19">
        <f>IF(I134="","",IF(D134=0,"",MAX(0,ROUND(I134*D134-F134,2))))</f>
        <v/>
      </c>
      <c r="L134" s="18">
        <f>IF(A134&amp;""="","",IF(D134=0,"",ROUND(D134-E134,2)))</f>
        <v/>
      </c>
      <c r="M134" s="20">
        <f>IF(K134="","",IF(L134="","",IF(K134=0,0,IF(L134&lt;=0,"",ROUND(K134/L134,4)))))</f>
        <v/>
      </c>
      <c r="N134" s="6">
        <f>IF(A134&amp;""="","",IF(D134=0,"لا أوراق مسجلة",IF(ROUND(D134,2)&lt;&gt;100,"مجموع الأوزان ليس 100",IF(B134&amp;""="","بلا درجة مستهدفة",IF(I134="","درجة مستهدفة غير موجودة",IF(E134=0,"لا mock بعد",IF(J134&gt;0,"دون الهدف","على الهدف")))))))</f>
        <v/>
      </c>
      <c r="O134" s="21">
        <f>IF(N134="دون الهدف",COUNTIFS($N$6:$N$205,"دون الهدف",$J$6:$J$205,"&gt;"&amp;J134)+COUNTIFS($N$6:N134,"دون الهدف",$J$6:J134,J134),"")</f>
        <v/>
      </c>
    </row>
    <row r="135">
      <c r="A135" s="5" t="n"/>
      <c r="B135" s="5" t="n"/>
      <c r="C135" s="16" t="n"/>
      <c r="D135" s="18">
        <f>IF(A135&amp;""="","",SUMIFS('الأوراق'!$C$6:$C$505,'الأوراق'!$A$6:$A$505,A135&amp;"",'الأوراق'!$H$6:$H$505,"محسوب")+SUMIFS('الأوراق'!$C$6:$C$505,'الأوراق'!$A$6:$A$505,A135&amp;"",'الأوراق'!$H$6:$H$505,"لم تُجرَّب بعد"))</f>
        <v/>
      </c>
      <c r="E135" s="18">
        <f>IF(A135&amp;""="","",SUMIFS('الأوراق'!$C$6:$C$505,'الأوراق'!$A$6:$A$505,A135&amp;"",'الأوراق'!$H$6:$H$505,"محسوب"))</f>
        <v/>
      </c>
      <c r="F135" s="19">
        <f>IF(A135&amp;""="","",ROUND(SUMIFS('الأوراق'!$G$6:$G$505,'الأوراق'!$A$6:$A$505,A135&amp;"",'الأوراق'!$H$6:$H$505,"محسوب"),4))</f>
        <v/>
      </c>
      <c r="G135" s="20">
        <f>IF(A135&amp;""="","",IF(E135=0,"",ROUND(F135/E135,4)))</f>
        <v/>
      </c>
      <c r="H135" s="6">
        <f>IF(G135="","",INDEX('الإعدادات'!$A$10:$A$18,MIN(9,COUNTIF('الإعدادات'!$B$10:$B$18,"&gt;"&amp;ROUND(G135-N(C135),4))+1)))</f>
        <v/>
      </c>
      <c r="I135" s="20">
        <f>IF(OR(A135&amp;""="",B135&amp;""=""),"",IFERROR(VLOOKUP(B135,'الإعدادات'!$A$10:$B$18,2,FALSE)+N(C135),""))</f>
        <v/>
      </c>
      <c r="J135" s="20">
        <f>IF(OR(G135="",I135=""),"",ROUND(I135-G135,4))</f>
        <v/>
      </c>
      <c r="K135" s="19">
        <f>IF(I135="","",IF(D135=0,"",MAX(0,ROUND(I135*D135-F135,2))))</f>
        <v/>
      </c>
      <c r="L135" s="18">
        <f>IF(A135&amp;""="","",IF(D135=0,"",ROUND(D135-E135,2)))</f>
        <v/>
      </c>
      <c r="M135" s="20">
        <f>IF(K135="","",IF(L135="","",IF(K135=0,0,IF(L135&lt;=0,"",ROUND(K135/L135,4)))))</f>
        <v/>
      </c>
      <c r="N135" s="6">
        <f>IF(A135&amp;""="","",IF(D135=0,"لا أوراق مسجلة",IF(ROUND(D135,2)&lt;&gt;100,"مجموع الأوزان ليس 100",IF(B135&amp;""="","بلا درجة مستهدفة",IF(I135="","درجة مستهدفة غير موجودة",IF(E135=0,"لا mock بعد",IF(J135&gt;0,"دون الهدف","على الهدف")))))))</f>
        <v/>
      </c>
      <c r="O135" s="21">
        <f>IF(N135="دون الهدف",COUNTIFS($N$6:$N$205,"دون الهدف",$J$6:$J$205,"&gt;"&amp;J135)+COUNTIFS($N$6:N135,"دون الهدف",$J$6:J135,J135),"")</f>
        <v/>
      </c>
    </row>
    <row r="136">
      <c r="A136" s="5" t="n"/>
      <c r="B136" s="5" t="n"/>
      <c r="C136" s="16" t="n"/>
      <c r="D136" s="18">
        <f>IF(A136&amp;""="","",SUMIFS('الأوراق'!$C$6:$C$505,'الأوراق'!$A$6:$A$505,A136&amp;"",'الأوراق'!$H$6:$H$505,"محسوب")+SUMIFS('الأوراق'!$C$6:$C$505,'الأوراق'!$A$6:$A$505,A136&amp;"",'الأوراق'!$H$6:$H$505,"لم تُجرَّب بعد"))</f>
        <v/>
      </c>
      <c r="E136" s="18">
        <f>IF(A136&amp;""="","",SUMIFS('الأوراق'!$C$6:$C$505,'الأوراق'!$A$6:$A$505,A136&amp;"",'الأوراق'!$H$6:$H$505,"محسوب"))</f>
        <v/>
      </c>
      <c r="F136" s="19">
        <f>IF(A136&amp;""="","",ROUND(SUMIFS('الأوراق'!$G$6:$G$505,'الأوراق'!$A$6:$A$505,A136&amp;"",'الأوراق'!$H$6:$H$505,"محسوب"),4))</f>
        <v/>
      </c>
      <c r="G136" s="20">
        <f>IF(A136&amp;""="","",IF(E136=0,"",ROUND(F136/E136,4)))</f>
        <v/>
      </c>
      <c r="H136" s="6">
        <f>IF(G136="","",INDEX('الإعدادات'!$A$10:$A$18,MIN(9,COUNTIF('الإعدادات'!$B$10:$B$18,"&gt;"&amp;ROUND(G136-N(C136),4))+1)))</f>
        <v/>
      </c>
      <c r="I136" s="20">
        <f>IF(OR(A136&amp;""="",B136&amp;""=""),"",IFERROR(VLOOKUP(B136,'الإعدادات'!$A$10:$B$18,2,FALSE)+N(C136),""))</f>
        <v/>
      </c>
      <c r="J136" s="20">
        <f>IF(OR(G136="",I136=""),"",ROUND(I136-G136,4))</f>
        <v/>
      </c>
      <c r="K136" s="19">
        <f>IF(I136="","",IF(D136=0,"",MAX(0,ROUND(I136*D136-F136,2))))</f>
        <v/>
      </c>
      <c r="L136" s="18">
        <f>IF(A136&amp;""="","",IF(D136=0,"",ROUND(D136-E136,2)))</f>
        <v/>
      </c>
      <c r="M136" s="20">
        <f>IF(K136="","",IF(L136="","",IF(K136=0,0,IF(L136&lt;=0,"",ROUND(K136/L136,4)))))</f>
        <v/>
      </c>
      <c r="N136" s="6">
        <f>IF(A136&amp;""="","",IF(D136=0,"لا أوراق مسجلة",IF(ROUND(D136,2)&lt;&gt;100,"مجموع الأوزان ليس 100",IF(B136&amp;""="","بلا درجة مستهدفة",IF(I136="","درجة مستهدفة غير موجودة",IF(E136=0,"لا mock بعد",IF(J136&gt;0,"دون الهدف","على الهدف")))))))</f>
        <v/>
      </c>
      <c r="O136" s="21">
        <f>IF(N136="دون الهدف",COUNTIFS($N$6:$N$205,"دون الهدف",$J$6:$J$205,"&gt;"&amp;J136)+COUNTIFS($N$6:N136,"دون الهدف",$J$6:J136,J136),"")</f>
        <v/>
      </c>
    </row>
    <row r="137">
      <c r="A137" s="5" t="n"/>
      <c r="B137" s="5" t="n"/>
      <c r="C137" s="16" t="n"/>
      <c r="D137" s="18">
        <f>IF(A137&amp;""="","",SUMIFS('الأوراق'!$C$6:$C$505,'الأوراق'!$A$6:$A$505,A137&amp;"",'الأوراق'!$H$6:$H$505,"محسوب")+SUMIFS('الأوراق'!$C$6:$C$505,'الأوراق'!$A$6:$A$505,A137&amp;"",'الأوراق'!$H$6:$H$505,"لم تُجرَّب بعد"))</f>
        <v/>
      </c>
      <c r="E137" s="18">
        <f>IF(A137&amp;""="","",SUMIFS('الأوراق'!$C$6:$C$505,'الأوراق'!$A$6:$A$505,A137&amp;"",'الأوراق'!$H$6:$H$505,"محسوب"))</f>
        <v/>
      </c>
      <c r="F137" s="19">
        <f>IF(A137&amp;""="","",ROUND(SUMIFS('الأوراق'!$G$6:$G$505,'الأوراق'!$A$6:$A$505,A137&amp;"",'الأوراق'!$H$6:$H$505,"محسوب"),4))</f>
        <v/>
      </c>
      <c r="G137" s="20">
        <f>IF(A137&amp;""="","",IF(E137=0,"",ROUND(F137/E137,4)))</f>
        <v/>
      </c>
      <c r="H137" s="6">
        <f>IF(G137="","",INDEX('الإعدادات'!$A$10:$A$18,MIN(9,COUNTIF('الإعدادات'!$B$10:$B$18,"&gt;"&amp;ROUND(G137-N(C137),4))+1)))</f>
        <v/>
      </c>
      <c r="I137" s="20">
        <f>IF(OR(A137&amp;""="",B137&amp;""=""),"",IFERROR(VLOOKUP(B137,'الإعدادات'!$A$10:$B$18,2,FALSE)+N(C137),""))</f>
        <v/>
      </c>
      <c r="J137" s="20">
        <f>IF(OR(G137="",I137=""),"",ROUND(I137-G137,4))</f>
        <v/>
      </c>
      <c r="K137" s="19">
        <f>IF(I137="","",IF(D137=0,"",MAX(0,ROUND(I137*D137-F137,2))))</f>
        <v/>
      </c>
      <c r="L137" s="18">
        <f>IF(A137&amp;""="","",IF(D137=0,"",ROUND(D137-E137,2)))</f>
        <v/>
      </c>
      <c r="M137" s="20">
        <f>IF(K137="","",IF(L137="","",IF(K137=0,0,IF(L137&lt;=0,"",ROUND(K137/L137,4)))))</f>
        <v/>
      </c>
      <c r="N137" s="6">
        <f>IF(A137&amp;""="","",IF(D137=0,"لا أوراق مسجلة",IF(ROUND(D137,2)&lt;&gt;100,"مجموع الأوزان ليس 100",IF(B137&amp;""="","بلا درجة مستهدفة",IF(I137="","درجة مستهدفة غير موجودة",IF(E137=0,"لا mock بعد",IF(J137&gt;0,"دون الهدف","على الهدف")))))))</f>
        <v/>
      </c>
      <c r="O137" s="21">
        <f>IF(N137="دون الهدف",COUNTIFS($N$6:$N$205,"دون الهدف",$J$6:$J$205,"&gt;"&amp;J137)+COUNTIFS($N$6:N137,"دون الهدف",$J$6:J137,J137),"")</f>
        <v/>
      </c>
    </row>
    <row r="138">
      <c r="A138" s="5" t="n"/>
      <c r="B138" s="5" t="n"/>
      <c r="C138" s="16" t="n"/>
      <c r="D138" s="18">
        <f>IF(A138&amp;""="","",SUMIFS('الأوراق'!$C$6:$C$505,'الأوراق'!$A$6:$A$505,A138&amp;"",'الأوراق'!$H$6:$H$505,"محسوب")+SUMIFS('الأوراق'!$C$6:$C$505,'الأوراق'!$A$6:$A$505,A138&amp;"",'الأوراق'!$H$6:$H$505,"لم تُجرَّب بعد"))</f>
        <v/>
      </c>
      <c r="E138" s="18">
        <f>IF(A138&amp;""="","",SUMIFS('الأوراق'!$C$6:$C$505,'الأوراق'!$A$6:$A$505,A138&amp;"",'الأوراق'!$H$6:$H$505,"محسوب"))</f>
        <v/>
      </c>
      <c r="F138" s="19">
        <f>IF(A138&amp;""="","",ROUND(SUMIFS('الأوراق'!$G$6:$G$505,'الأوراق'!$A$6:$A$505,A138&amp;"",'الأوراق'!$H$6:$H$505,"محسوب"),4))</f>
        <v/>
      </c>
      <c r="G138" s="20">
        <f>IF(A138&amp;""="","",IF(E138=0,"",ROUND(F138/E138,4)))</f>
        <v/>
      </c>
      <c r="H138" s="6">
        <f>IF(G138="","",INDEX('الإعدادات'!$A$10:$A$18,MIN(9,COUNTIF('الإعدادات'!$B$10:$B$18,"&gt;"&amp;ROUND(G138-N(C138),4))+1)))</f>
        <v/>
      </c>
      <c r="I138" s="20">
        <f>IF(OR(A138&amp;""="",B138&amp;""=""),"",IFERROR(VLOOKUP(B138,'الإعدادات'!$A$10:$B$18,2,FALSE)+N(C138),""))</f>
        <v/>
      </c>
      <c r="J138" s="20">
        <f>IF(OR(G138="",I138=""),"",ROUND(I138-G138,4))</f>
        <v/>
      </c>
      <c r="K138" s="19">
        <f>IF(I138="","",IF(D138=0,"",MAX(0,ROUND(I138*D138-F138,2))))</f>
        <v/>
      </c>
      <c r="L138" s="18">
        <f>IF(A138&amp;""="","",IF(D138=0,"",ROUND(D138-E138,2)))</f>
        <v/>
      </c>
      <c r="M138" s="20">
        <f>IF(K138="","",IF(L138="","",IF(K138=0,0,IF(L138&lt;=0,"",ROUND(K138/L138,4)))))</f>
        <v/>
      </c>
      <c r="N138" s="6">
        <f>IF(A138&amp;""="","",IF(D138=0,"لا أوراق مسجلة",IF(ROUND(D138,2)&lt;&gt;100,"مجموع الأوزان ليس 100",IF(B138&amp;""="","بلا درجة مستهدفة",IF(I138="","درجة مستهدفة غير موجودة",IF(E138=0,"لا mock بعد",IF(J138&gt;0,"دون الهدف","على الهدف")))))))</f>
        <v/>
      </c>
      <c r="O138" s="21">
        <f>IF(N138="دون الهدف",COUNTIFS($N$6:$N$205,"دون الهدف",$J$6:$J$205,"&gt;"&amp;J138)+COUNTIFS($N$6:N138,"دون الهدف",$J$6:J138,J138),"")</f>
        <v/>
      </c>
    </row>
    <row r="139">
      <c r="A139" s="5" t="n"/>
      <c r="B139" s="5" t="n"/>
      <c r="C139" s="16" t="n"/>
      <c r="D139" s="18">
        <f>IF(A139&amp;""="","",SUMIFS('الأوراق'!$C$6:$C$505,'الأوراق'!$A$6:$A$505,A139&amp;"",'الأوراق'!$H$6:$H$505,"محسوب")+SUMIFS('الأوراق'!$C$6:$C$505,'الأوراق'!$A$6:$A$505,A139&amp;"",'الأوراق'!$H$6:$H$505,"لم تُجرَّب بعد"))</f>
        <v/>
      </c>
      <c r="E139" s="18">
        <f>IF(A139&amp;""="","",SUMIFS('الأوراق'!$C$6:$C$505,'الأوراق'!$A$6:$A$505,A139&amp;"",'الأوراق'!$H$6:$H$505,"محسوب"))</f>
        <v/>
      </c>
      <c r="F139" s="19">
        <f>IF(A139&amp;""="","",ROUND(SUMIFS('الأوراق'!$G$6:$G$505,'الأوراق'!$A$6:$A$505,A139&amp;"",'الأوراق'!$H$6:$H$505,"محسوب"),4))</f>
        <v/>
      </c>
      <c r="G139" s="20">
        <f>IF(A139&amp;""="","",IF(E139=0,"",ROUND(F139/E139,4)))</f>
        <v/>
      </c>
      <c r="H139" s="6">
        <f>IF(G139="","",INDEX('الإعدادات'!$A$10:$A$18,MIN(9,COUNTIF('الإعدادات'!$B$10:$B$18,"&gt;"&amp;ROUND(G139-N(C139),4))+1)))</f>
        <v/>
      </c>
      <c r="I139" s="20">
        <f>IF(OR(A139&amp;""="",B139&amp;""=""),"",IFERROR(VLOOKUP(B139,'الإعدادات'!$A$10:$B$18,2,FALSE)+N(C139),""))</f>
        <v/>
      </c>
      <c r="J139" s="20">
        <f>IF(OR(G139="",I139=""),"",ROUND(I139-G139,4))</f>
        <v/>
      </c>
      <c r="K139" s="19">
        <f>IF(I139="","",IF(D139=0,"",MAX(0,ROUND(I139*D139-F139,2))))</f>
        <v/>
      </c>
      <c r="L139" s="18">
        <f>IF(A139&amp;""="","",IF(D139=0,"",ROUND(D139-E139,2)))</f>
        <v/>
      </c>
      <c r="M139" s="20">
        <f>IF(K139="","",IF(L139="","",IF(K139=0,0,IF(L139&lt;=0,"",ROUND(K139/L139,4)))))</f>
        <v/>
      </c>
      <c r="N139" s="6">
        <f>IF(A139&amp;""="","",IF(D139=0,"لا أوراق مسجلة",IF(ROUND(D139,2)&lt;&gt;100,"مجموع الأوزان ليس 100",IF(B139&amp;""="","بلا درجة مستهدفة",IF(I139="","درجة مستهدفة غير موجودة",IF(E139=0,"لا mock بعد",IF(J139&gt;0,"دون الهدف","على الهدف")))))))</f>
        <v/>
      </c>
      <c r="O139" s="21">
        <f>IF(N139="دون الهدف",COUNTIFS($N$6:$N$205,"دون الهدف",$J$6:$J$205,"&gt;"&amp;J139)+COUNTIFS($N$6:N139,"دون الهدف",$J$6:J139,J139),"")</f>
        <v/>
      </c>
    </row>
    <row r="140">
      <c r="A140" s="5" t="n"/>
      <c r="B140" s="5" t="n"/>
      <c r="C140" s="16" t="n"/>
      <c r="D140" s="18">
        <f>IF(A140&amp;""="","",SUMIFS('الأوراق'!$C$6:$C$505,'الأوراق'!$A$6:$A$505,A140&amp;"",'الأوراق'!$H$6:$H$505,"محسوب")+SUMIFS('الأوراق'!$C$6:$C$505,'الأوراق'!$A$6:$A$505,A140&amp;"",'الأوراق'!$H$6:$H$505,"لم تُجرَّب بعد"))</f>
        <v/>
      </c>
      <c r="E140" s="18">
        <f>IF(A140&amp;""="","",SUMIFS('الأوراق'!$C$6:$C$505,'الأوراق'!$A$6:$A$505,A140&amp;"",'الأوراق'!$H$6:$H$505,"محسوب"))</f>
        <v/>
      </c>
      <c r="F140" s="19">
        <f>IF(A140&amp;""="","",ROUND(SUMIFS('الأوراق'!$G$6:$G$505,'الأوراق'!$A$6:$A$505,A140&amp;"",'الأوراق'!$H$6:$H$505,"محسوب"),4))</f>
        <v/>
      </c>
      <c r="G140" s="20">
        <f>IF(A140&amp;""="","",IF(E140=0,"",ROUND(F140/E140,4)))</f>
        <v/>
      </c>
      <c r="H140" s="6">
        <f>IF(G140="","",INDEX('الإعدادات'!$A$10:$A$18,MIN(9,COUNTIF('الإعدادات'!$B$10:$B$18,"&gt;"&amp;ROUND(G140-N(C140),4))+1)))</f>
        <v/>
      </c>
      <c r="I140" s="20">
        <f>IF(OR(A140&amp;""="",B140&amp;""=""),"",IFERROR(VLOOKUP(B140,'الإعدادات'!$A$10:$B$18,2,FALSE)+N(C140),""))</f>
        <v/>
      </c>
      <c r="J140" s="20">
        <f>IF(OR(G140="",I140=""),"",ROUND(I140-G140,4))</f>
        <v/>
      </c>
      <c r="K140" s="19">
        <f>IF(I140="","",IF(D140=0,"",MAX(0,ROUND(I140*D140-F140,2))))</f>
        <v/>
      </c>
      <c r="L140" s="18">
        <f>IF(A140&amp;""="","",IF(D140=0,"",ROUND(D140-E140,2)))</f>
        <v/>
      </c>
      <c r="M140" s="20">
        <f>IF(K140="","",IF(L140="","",IF(K140=0,0,IF(L140&lt;=0,"",ROUND(K140/L140,4)))))</f>
        <v/>
      </c>
      <c r="N140" s="6">
        <f>IF(A140&amp;""="","",IF(D140=0,"لا أوراق مسجلة",IF(ROUND(D140,2)&lt;&gt;100,"مجموع الأوزان ليس 100",IF(B140&amp;""="","بلا درجة مستهدفة",IF(I140="","درجة مستهدفة غير موجودة",IF(E140=0,"لا mock بعد",IF(J140&gt;0,"دون الهدف","على الهدف")))))))</f>
        <v/>
      </c>
      <c r="O140" s="21">
        <f>IF(N140="دون الهدف",COUNTIFS($N$6:$N$205,"دون الهدف",$J$6:$J$205,"&gt;"&amp;J140)+COUNTIFS($N$6:N140,"دون الهدف",$J$6:J140,J140),"")</f>
        <v/>
      </c>
    </row>
    <row r="141">
      <c r="A141" s="5" t="n"/>
      <c r="B141" s="5" t="n"/>
      <c r="C141" s="16" t="n"/>
      <c r="D141" s="18">
        <f>IF(A141&amp;""="","",SUMIFS('الأوراق'!$C$6:$C$505,'الأوراق'!$A$6:$A$505,A141&amp;"",'الأوراق'!$H$6:$H$505,"محسوب")+SUMIFS('الأوراق'!$C$6:$C$505,'الأوراق'!$A$6:$A$505,A141&amp;"",'الأوراق'!$H$6:$H$505,"لم تُجرَّب بعد"))</f>
        <v/>
      </c>
      <c r="E141" s="18">
        <f>IF(A141&amp;""="","",SUMIFS('الأوراق'!$C$6:$C$505,'الأوراق'!$A$6:$A$505,A141&amp;"",'الأوراق'!$H$6:$H$505,"محسوب"))</f>
        <v/>
      </c>
      <c r="F141" s="19">
        <f>IF(A141&amp;""="","",ROUND(SUMIFS('الأوراق'!$G$6:$G$505,'الأوراق'!$A$6:$A$505,A141&amp;"",'الأوراق'!$H$6:$H$505,"محسوب"),4))</f>
        <v/>
      </c>
      <c r="G141" s="20">
        <f>IF(A141&amp;""="","",IF(E141=0,"",ROUND(F141/E141,4)))</f>
        <v/>
      </c>
      <c r="H141" s="6">
        <f>IF(G141="","",INDEX('الإعدادات'!$A$10:$A$18,MIN(9,COUNTIF('الإعدادات'!$B$10:$B$18,"&gt;"&amp;ROUND(G141-N(C141),4))+1)))</f>
        <v/>
      </c>
      <c r="I141" s="20">
        <f>IF(OR(A141&amp;""="",B141&amp;""=""),"",IFERROR(VLOOKUP(B141,'الإعدادات'!$A$10:$B$18,2,FALSE)+N(C141),""))</f>
        <v/>
      </c>
      <c r="J141" s="20">
        <f>IF(OR(G141="",I141=""),"",ROUND(I141-G141,4))</f>
        <v/>
      </c>
      <c r="K141" s="19">
        <f>IF(I141="","",IF(D141=0,"",MAX(0,ROUND(I141*D141-F141,2))))</f>
        <v/>
      </c>
      <c r="L141" s="18">
        <f>IF(A141&amp;""="","",IF(D141=0,"",ROUND(D141-E141,2)))</f>
        <v/>
      </c>
      <c r="M141" s="20">
        <f>IF(K141="","",IF(L141="","",IF(K141=0,0,IF(L141&lt;=0,"",ROUND(K141/L141,4)))))</f>
        <v/>
      </c>
      <c r="N141" s="6">
        <f>IF(A141&amp;""="","",IF(D141=0,"لا أوراق مسجلة",IF(ROUND(D141,2)&lt;&gt;100,"مجموع الأوزان ليس 100",IF(B141&amp;""="","بلا درجة مستهدفة",IF(I141="","درجة مستهدفة غير موجودة",IF(E141=0,"لا mock بعد",IF(J141&gt;0,"دون الهدف","على الهدف")))))))</f>
        <v/>
      </c>
      <c r="O141" s="21">
        <f>IF(N141="دون الهدف",COUNTIFS($N$6:$N$205,"دون الهدف",$J$6:$J$205,"&gt;"&amp;J141)+COUNTIFS($N$6:N141,"دون الهدف",$J$6:J141,J141),"")</f>
        <v/>
      </c>
    </row>
    <row r="142">
      <c r="A142" s="5" t="n"/>
      <c r="B142" s="5" t="n"/>
      <c r="C142" s="16" t="n"/>
      <c r="D142" s="18">
        <f>IF(A142&amp;""="","",SUMIFS('الأوراق'!$C$6:$C$505,'الأوراق'!$A$6:$A$505,A142&amp;"",'الأوراق'!$H$6:$H$505,"محسوب")+SUMIFS('الأوراق'!$C$6:$C$505,'الأوراق'!$A$6:$A$505,A142&amp;"",'الأوراق'!$H$6:$H$505,"لم تُجرَّب بعد"))</f>
        <v/>
      </c>
      <c r="E142" s="18">
        <f>IF(A142&amp;""="","",SUMIFS('الأوراق'!$C$6:$C$505,'الأوراق'!$A$6:$A$505,A142&amp;"",'الأوراق'!$H$6:$H$505,"محسوب"))</f>
        <v/>
      </c>
      <c r="F142" s="19">
        <f>IF(A142&amp;""="","",ROUND(SUMIFS('الأوراق'!$G$6:$G$505,'الأوراق'!$A$6:$A$505,A142&amp;"",'الأوراق'!$H$6:$H$505,"محسوب"),4))</f>
        <v/>
      </c>
      <c r="G142" s="20">
        <f>IF(A142&amp;""="","",IF(E142=0,"",ROUND(F142/E142,4)))</f>
        <v/>
      </c>
      <c r="H142" s="6">
        <f>IF(G142="","",INDEX('الإعدادات'!$A$10:$A$18,MIN(9,COUNTIF('الإعدادات'!$B$10:$B$18,"&gt;"&amp;ROUND(G142-N(C142),4))+1)))</f>
        <v/>
      </c>
      <c r="I142" s="20">
        <f>IF(OR(A142&amp;""="",B142&amp;""=""),"",IFERROR(VLOOKUP(B142,'الإعدادات'!$A$10:$B$18,2,FALSE)+N(C142),""))</f>
        <v/>
      </c>
      <c r="J142" s="20">
        <f>IF(OR(G142="",I142=""),"",ROUND(I142-G142,4))</f>
        <v/>
      </c>
      <c r="K142" s="19">
        <f>IF(I142="","",IF(D142=0,"",MAX(0,ROUND(I142*D142-F142,2))))</f>
        <v/>
      </c>
      <c r="L142" s="18">
        <f>IF(A142&amp;""="","",IF(D142=0,"",ROUND(D142-E142,2)))</f>
        <v/>
      </c>
      <c r="M142" s="20">
        <f>IF(K142="","",IF(L142="","",IF(K142=0,0,IF(L142&lt;=0,"",ROUND(K142/L142,4)))))</f>
        <v/>
      </c>
      <c r="N142" s="6">
        <f>IF(A142&amp;""="","",IF(D142=0,"لا أوراق مسجلة",IF(ROUND(D142,2)&lt;&gt;100,"مجموع الأوزان ليس 100",IF(B142&amp;""="","بلا درجة مستهدفة",IF(I142="","درجة مستهدفة غير موجودة",IF(E142=0,"لا mock بعد",IF(J142&gt;0,"دون الهدف","على الهدف")))))))</f>
        <v/>
      </c>
      <c r="O142" s="21">
        <f>IF(N142="دون الهدف",COUNTIFS($N$6:$N$205,"دون الهدف",$J$6:$J$205,"&gt;"&amp;J142)+COUNTIFS($N$6:N142,"دون الهدف",$J$6:J142,J142),"")</f>
        <v/>
      </c>
    </row>
    <row r="143">
      <c r="A143" s="5" t="n"/>
      <c r="B143" s="5" t="n"/>
      <c r="C143" s="16" t="n"/>
      <c r="D143" s="18">
        <f>IF(A143&amp;""="","",SUMIFS('الأوراق'!$C$6:$C$505,'الأوراق'!$A$6:$A$505,A143&amp;"",'الأوراق'!$H$6:$H$505,"محسوب")+SUMIFS('الأوراق'!$C$6:$C$505,'الأوراق'!$A$6:$A$505,A143&amp;"",'الأوراق'!$H$6:$H$505,"لم تُجرَّب بعد"))</f>
        <v/>
      </c>
      <c r="E143" s="18">
        <f>IF(A143&amp;""="","",SUMIFS('الأوراق'!$C$6:$C$505,'الأوراق'!$A$6:$A$505,A143&amp;"",'الأوراق'!$H$6:$H$505,"محسوب"))</f>
        <v/>
      </c>
      <c r="F143" s="19">
        <f>IF(A143&amp;""="","",ROUND(SUMIFS('الأوراق'!$G$6:$G$505,'الأوراق'!$A$6:$A$505,A143&amp;"",'الأوراق'!$H$6:$H$505,"محسوب"),4))</f>
        <v/>
      </c>
      <c r="G143" s="20">
        <f>IF(A143&amp;""="","",IF(E143=0,"",ROUND(F143/E143,4)))</f>
        <v/>
      </c>
      <c r="H143" s="6">
        <f>IF(G143="","",INDEX('الإعدادات'!$A$10:$A$18,MIN(9,COUNTIF('الإعدادات'!$B$10:$B$18,"&gt;"&amp;ROUND(G143-N(C143),4))+1)))</f>
        <v/>
      </c>
      <c r="I143" s="20">
        <f>IF(OR(A143&amp;""="",B143&amp;""=""),"",IFERROR(VLOOKUP(B143,'الإعدادات'!$A$10:$B$18,2,FALSE)+N(C143),""))</f>
        <v/>
      </c>
      <c r="J143" s="20">
        <f>IF(OR(G143="",I143=""),"",ROUND(I143-G143,4))</f>
        <v/>
      </c>
      <c r="K143" s="19">
        <f>IF(I143="","",IF(D143=0,"",MAX(0,ROUND(I143*D143-F143,2))))</f>
        <v/>
      </c>
      <c r="L143" s="18">
        <f>IF(A143&amp;""="","",IF(D143=0,"",ROUND(D143-E143,2)))</f>
        <v/>
      </c>
      <c r="M143" s="20">
        <f>IF(K143="","",IF(L143="","",IF(K143=0,0,IF(L143&lt;=0,"",ROUND(K143/L143,4)))))</f>
        <v/>
      </c>
      <c r="N143" s="6">
        <f>IF(A143&amp;""="","",IF(D143=0,"لا أوراق مسجلة",IF(ROUND(D143,2)&lt;&gt;100,"مجموع الأوزان ليس 100",IF(B143&amp;""="","بلا درجة مستهدفة",IF(I143="","درجة مستهدفة غير موجودة",IF(E143=0,"لا mock بعد",IF(J143&gt;0,"دون الهدف","على الهدف")))))))</f>
        <v/>
      </c>
      <c r="O143" s="21">
        <f>IF(N143="دون الهدف",COUNTIFS($N$6:$N$205,"دون الهدف",$J$6:$J$205,"&gt;"&amp;J143)+COUNTIFS($N$6:N143,"دون الهدف",$J$6:J143,J143),"")</f>
        <v/>
      </c>
    </row>
    <row r="144">
      <c r="A144" s="5" t="n"/>
      <c r="B144" s="5" t="n"/>
      <c r="C144" s="16" t="n"/>
      <c r="D144" s="18">
        <f>IF(A144&amp;""="","",SUMIFS('الأوراق'!$C$6:$C$505,'الأوراق'!$A$6:$A$505,A144&amp;"",'الأوراق'!$H$6:$H$505,"محسوب")+SUMIFS('الأوراق'!$C$6:$C$505,'الأوراق'!$A$6:$A$505,A144&amp;"",'الأوراق'!$H$6:$H$505,"لم تُجرَّب بعد"))</f>
        <v/>
      </c>
      <c r="E144" s="18">
        <f>IF(A144&amp;""="","",SUMIFS('الأوراق'!$C$6:$C$505,'الأوراق'!$A$6:$A$505,A144&amp;"",'الأوراق'!$H$6:$H$505,"محسوب"))</f>
        <v/>
      </c>
      <c r="F144" s="19">
        <f>IF(A144&amp;""="","",ROUND(SUMIFS('الأوراق'!$G$6:$G$505,'الأوراق'!$A$6:$A$505,A144&amp;"",'الأوراق'!$H$6:$H$505,"محسوب"),4))</f>
        <v/>
      </c>
      <c r="G144" s="20">
        <f>IF(A144&amp;""="","",IF(E144=0,"",ROUND(F144/E144,4)))</f>
        <v/>
      </c>
      <c r="H144" s="6">
        <f>IF(G144="","",INDEX('الإعدادات'!$A$10:$A$18,MIN(9,COUNTIF('الإعدادات'!$B$10:$B$18,"&gt;"&amp;ROUND(G144-N(C144),4))+1)))</f>
        <v/>
      </c>
      <c r="I144" s="20">
        <f>IF(OR(A144&amp;""="",B144&amp;""=""),"",IFERROR(VLOOKUP(B144,'الإعدادات'!$A$10:$B$18,2,FALSE)+N(C144),""))</f>
        <v/>
      </c>
      <c r="J144" s="20">
        <f>IF(OR(G144="",I144=""),"",ROUND(I144-G144,4))</f>
        <v/>
      </c>
      <c r="K144" s="19">
        <f>IF(I144="","",IF(D144=0,"",MAX(0,ROUND(I144*D144-F144,2))))</f>
        <v/>
      </c>
      <c r="L144" s="18">
        <f>IF(A144&amp;""="","",IF(D144=0,"",ROUND(D144-E144,2)))</f>
        <v/>
      </c>
      <c r="M144" s="20">
        <f>IF(K144="","",IF(L144="","",IF(K144=0,0,IF(L144&lt;=0,"",ROUND(K144/L144,4)))))</f>
        <v/>
      </c>
      <c r="N144" s="6">
        <f>IF(A144&amp;""="","",IF(D144=0,"لا أوراق مسجلة",IF(ROUND(D144,2)&lt;&gt;100,"مجموع الأوزان ليس 100",IF(B144&amp;""="","بلا درجة مستهدفة",IF(I144="","درجة مستهدفة غير موجودة",IF(E144=0,"لا mock بعد",IF(J144&gt;0,"دون الهدف","على الهدف")))))))</f>
        <v/>
      </c>
      <c r="O144" s="21">
        <f>IF(N144="دون الهدف",COUNTIFS($N$6:$N$205,"دون الهدف",$J$6:$J$205,"&gt;"&amp;J144)+COUNTIFS($N$6:N144,"دون الهدف",$J$6:J144,J144),"")</f>
        <v/>
      </c>
    </row>
    <row r="145">
      <c r="A145" s="5" t="n"/>
      <c r="B145" s="5" t="n"/>
      <c r="C145" s="16" t="n"/>
      <c r="D145" s="18">
        <f>IF(A145&amp;""="","",SUMIFS('الأوراق'!$C$6:$C$505,'الأوراق'!$A$6:$A$505,A145&amp;"",'الأوراق'!$H$6:$H$505,"محسوب")+SUMIFS('الأوراق'!$C$6:$C$505,'الأوراق'!$A$6:$A$505,A145&amp;"",'الأوراق'!$H$6:$H$505,"لم تُجرَّب بعد"))</f>
        <v/>
      </c>
      <c r="E145" s="18">
        <f>IF(A145&amp;""="","",SUMIFS('الأوراق'!$C$6:$C$505,'الأوراق'!$A$6:$A$505,A145&amp;"",'الأوراق'!$H$6:$H$505,"محسوب"))</f>
        <v/>
      </c>
      <c r="F145" s="19">
        <f>IF(A145&amp;""="","",ROUND(SUMIFS('الأوراق'!$G$6:$G$505,'الأوراق'!$A$6:$A$505,A145&amp;"",'الأوراق'!$H$6:$H$505,"محسوب"),4))</f>
        <v/>
      </c>
      <c r="G145" s="20">
        <f>IF(A145&amp;""="","",IF(E145=0,"",ROUND(F145/E145,4)))</f>
        <v/>
      </c>
      <c r="H145" s="6">
        <f>IF(G145="","",INDEX('الإعدادات'!$A$10:$A$18,MIN(9,COUNTIF('الإعدادات'!$B$10:$B$18,"&gt;"&amp;ROUND(G145-N(C145),4))+1)))</f>
        <v/>
      </c>
      <c r="I145" s="20">
        <f>IF(OR(A145&amp;""="",B145&amp;""=""),"",IFERROR(VLOOKUP(B145,'الإعدادات'!$A$10:$B$18,2,FALSE)+N(C145),""))</f>
        <v/>
      </c>
      <c r="J145" s="20">
        <f>IF(OR(G145="",I145=""),"",ROUND(I145-G145,4))</f>
        <v/>
      </c>
      <c r="K145" s="19">
        <f>IF(I145="","",IF(D145=0,"",MAX(0,ROUND(I145*D145-F145,2))))</f>
        <v/>
      </c>
      <c r="L145" s="18">
        <f>IF(A145&amp;""="","",IF(D145=0,"",ROUND(D145-E145,2)))</f>
        <v/>
      </c>
      <c r="M145" s="20">
        <f>IF(K145="","",IF(L145="","",IF(K145=0,0,IF(L145&lt;=0,"",ROUND(K145/L145,4)))))</f>
        <v/>
      </c>
      <c r="N145" s="6">
        <f>IF(A145&amp;""="","",IF(D145=0,"لا أوراق مسجلة",IF(ROUND(D145,2)&lt;&gt;100,"مجموع الأوزان ليس 100",IF(B145&amp;""="","بلا درجة مستهدفة",IF(I145="","درجة مستهدفة غير موجودة",IF(E145=0,"لا mock بعد",IF(J145&gt;0,"دون الهدف","على الهدف")))))))</f>
        <v/>
      </c>
      <c r="O145" s="21">
        <f>IF(N145="دون الهدف",COUNTIFS($N$6:$N$205,"دون الهدف",$J$6:$J$205,"&gt;"&amp;J145)+COUNTIFS($N$6:N145,"دون الهدف",$J$6:J145,J145),"")</f>
        <v/>
      </c>
    </row>
    <row r="146">
      <c r="A146" s="5" t="n"/>
      <c r="B146" s="5" t="n"/>
      <c r="C146" s="16" t="n"/>
      <c r="D146" s="18">
        <f>IF(A146&amp;""="","",SUMIFS('الأوراق'!$C$6:$C$505,'الأوراق'!$A$6:$A$505,A146&amp;"",'الأوراق'!$H$6:$H$505,"محسوب")+SUMIFS('الأوراق'!$C$6:$C$505,'الأوراق'!$A$6:$A$505,A146&amp;"",'الأوراق'!$H$6:$H$505,"لم تُجرَّب بعد"))</f>
        <v/>
      </c>
      <c r="E146" s="18">
        <f>IF(A146&amp;""="","",SUMIFS('الأوراق'!$C$6:$C$505,'الأوراق'!$A$6:$A$505,A146&amp;"",'الأوراق'!$H$6:$H$505,"محسوب"))</f>
        <v/>
      </c>
      <c r="F146" s="19">
        <f>IF(A146&amp;""="","",ROUND(SUMIFS('الأوراق'!$G$6:$G$505,'الأوراق'!$A$6:$A$505,A146&amp;"",'الأوراق'!$H$6:$H$505,"محسوب"),4))</f>
        <v/>
      </c>
      <c r="G146" s="20">
        <f>IF(A146&amp;""="","",IF(E146=0,"",ROUND(F146/E146,4)))</f>
        <v/>
      </c>
      <c r="H146" s="6">
        <f>IF(G146="","",INDEX('الإعدادات'!$A$10:$A$18,MIN(9,COUNTIF('الإعدادات'!$B$10:$B$18,"&gt;"&amp;ROUND(G146-N(C146),4))+1)))</f>
        <v/>
      </c>
      <c r="I146" s="20">
        <f>IF(OR(A146&amp;""="",B146&amp;""=""),"",IFERROR(VLOOKUP(B146,'الإعدادات'!$A$10:$B$18,2,FALSE)+N(C146),""))</f>
        <v/>
      </c>
      <c r="J146" s="20">
        <f>IF(OR(G146="",I146=""),"",ROUND(I146-G146,4))</f>
        <v/>
      </c>
      <c r="K146" s="19">
        <f>IF(I146="","",IF(D146=0,"",MAX(0,ROUND(I146*D146-F146,2))))</f>
        <v/>
      </c>
      <c r="L146" s="18">
        <f>IF(A146&amp;""="","",IF(D146=0,"",ROUND(D146-E146,2)))</f>
        <v/>
      </c>
      <c r="M146" s="20">
        <f>IF(K146="","",IF(L146="","",IF(K146=0,0,IF(L146&lt;=0,"",ROUND(K146/L146,4)))))</f>
        <v/>
      </c>
      <c r="N146" s="6">
        <f>IF(A146&amp;""="","",IF(D146=0,"لا أوراق مسجلة",IF(ROUND(D146,2)&lt;&gt;100,"مجموع الأوزان ليس 100",IF(B146&amp;""="","بلا درجة مستهدفة",IF(I146="","درجة مستهدفة غير موجودة",IF(E146=0,"لا mock بعد",IF(J146&gt;0,"دون الهدف","على الهدف")))))))</f>
        <v/>
      </c>
      <c r="O146" s="21">
        <f>IF(N146="دون الهدف",COUNTIFS($N$6:$N$205,"دون الهدف",$J$6:$J$205,"&gt;"&amp;J146)+COUNTIFS($N$6:N146,"دون الهدف",$J$6:J146,J146),"")</f>
        <v/>
      </c>
    </row>
    <row r="147">
      <c r="A147" s="5" t="n"/>
      <c r="B147" s="5" t="n"/>
      <c r="C147" s="16" t="n"/>
      <c r="D147" s="18">
        <f>IF(A147&amp;""="","",SUMIFS('الأوراق'!$C$6:$C$505,'الأوراق'!$A$6:$A$505,A147&amp;"",'الأوراق'!$H$6:$H$505,"محسوب")+SUMIFS('الأوراق'!$C$6:$C$505,'الأوراق'!$A$6:$A$505,A147&amp;"",'الأوراق'!$H$6:$H$505,"لم تُجرَّب بعد"))</f>
        <v/>
      </c>
      <c r="E147" s="18">
        <f>IF(A147&amp;""="","",SUMIFS('الأوراق'!$C$6:$C$505,'الأوراق'!$A$6:$A$505,A147&amp;"",'الأوراق'!$H$6:$H$505,"محسوب"))</f>
        <v/>
      </c>
      <c r="F147" s="19">
        <f>IF(A147&amp;""="","",ROUND(SUMIFS('الأوراق'!$G$6:$G$505,'الأوراق'!$A$6:$A$505,A147&amp;"",'الأوراق'!$H$6:$H$505,"محسوب"),4))</f>
        <v/>
      </c>
      <c r="G147" s="20">
        <f>IF(A147&amp;""="","",IF(E147=0,"",ROUND(F147/E147,4)))</f>
        <v/>
      </c>
      <c r="H147" s="6">
        <f>IF(G147="","",INDEX('الإعدادات'!$A$10:$A$18,MIN(9,COUNTIF('الإعدادات'!$B$10:$B$18,"&gt;"&amp;ROUND(G147-N(C147),4))+1)))</f>
        <v/>
      </c>
      <c r="I147" s="20">
        <f>IF(OR(A147&amp;""="",B147&amp;""=""),"",IFERROR(VLOOKUP(B147,'الإعدادات'!$A$10:$B$18,2,FALSE)+N(C147),""))</f>
        <v/>
      </c>
      <c r="J147" s="20">
        <f>IF(OR(G147="",I147=""),"",ROUND(I147-G147,4))</f>
        <v/>
      </c>
      <c r="K147" s="19">
        <f>IF(I147="","",IF(D147=0,"",MAX(0,ROUND(I147*D147-F147,2))))</f>
        <v/>
      </c>
      <c r="L147" s="18">
        <f>IF(A147&amp;""="","",IF(D147=0,"",ROUND(D147-E147,2)))</f>
        <v/>
      </c>
      <c r="M147" s="20">
        <f>IF(K147="","",IF(L147="","",IF(K147=0,0,IF(L147&lt;=0,"",ROUND(K147/L147,4)))))</f>
        <v/>
      </c>
      <c r="N147" s="6">
        <f>IF(A147&amp;""="","",IF(D147=0,"لا أوراق مسجلة",IF(ROUND(D147,2)&lt;&gt;100,"مجموع الأوزان ليس 100",IF(B147&amp;""="","بلا درجة مستهدفة",IF(I147="","درجة مستهدفة غير موجودة",IF(E147=0,"لا mock بعد",IF(J147&gt;0,"دون الهدف","على الهدف")))))))</f>
        <v/>
      </c>
      <c r="O147" s="21">
        <f>IF(N147="دون الهدف",COUNTIFS($N$6:$N$205,"دون الهدف",$J$6:$J$205,"&gt;"&amp;J147)+COUNTIFS($N$6:N147,"دون الهدف",$J$6:J147,J147),"")</f>
        <v/>
      </c>
    </row>
    <row r="148">
      <c r="A148" s="5" t="n"/>
      <c r="B148" s="5" t="n"/>
      <c r="C148" s="16" t="n"/>
      <c r="D148" s="18">
        <f>IF(A148&amp;""="","",SUMIFS('الأوراق'!$C$6:$C$505,'الأوراق'!$A$6:$A$505,A148&amp;"",'الأوراق'!$H$6:$H$505,"محسوب")+SUMIFS('الأوراق'!$C$6:$C$505,'الأوراق'!$A$6:$A$505,A148&amp;"",'الأوراق'!$H$6:$H$505,"لم تُجرَّب بعد"))</f>
        <v/>
      </c>
      <c r="E148" s="18">
        <f>IF(A148&amp;""="","",SUMIFS('الأوراق'!$C$6:$C$505,'الأوراق'!$A$6:$A$505,A148&amp;"",'الأوراق'!$H$6:$H$505,"محسوب"))</f>
        <v/>
      </c>
      <c r="F148" s="19">
        <f>IF(A148&amp;""="","",ROUND(SUMIFS('الأوراق'!$G$6:$G$505,'الأوراق'!$A$6:$A$505,A148&amp;"",'الأوراق'!$H$6:$H$505,"محسوب"),4))</f>
        <v/>
      </c>
      <c r="G148" s="20">
        <f>IF(A148&amp;""="","",IF(E148=0,"",ROUND(F148/E148,4)))</f>
        <v/>
      </c>
      <c r="H148" s="6">
        <f>IF(G148="","",INDEX('الإعدادات'!$A$10:$A$18,MIN(9,COUNTIF('الإعدادات'!$B$10:$B$18,"&gt;"&amp;ROUND(G148-N(C148),4))+1)))</f>
        <v/>
      </c>
      <c r="I148" s="20">
        <f>IF(OR(A148&amp;""="",B148&amp;""=""),"",IFERROR(VLOOKUP(B148,'الإعدادات'!$A$10:$B$18,2,FALSE)+N(C148),""))</f>
        <v/>
      </c>
      <c r="J148" s="20">
        <f>IF(OR(G148="",I148=""),"",ROUND(I148-G148,4))</f>
        <v/>
      </c>
      <c r="K148" s="19">
        <f>IF(I148="","",IF(D148=0,"",MAX(0,ROUND(I148*D148-F148,2))))</f>
        <v/>
      </c>
      <c r="L148" s="18">
        <f>IF(A148&amp;""="","",IF(D148=0,"",ROUND(D148-E148,2)))</f>
        <v/>
      </c>
      <c r="M148" s="20">
        <f>IF(K148="","",IF(L148="","",IF(K148=0,0,IF(L148&lt;=0,"",ROUND(K148/L148,4)))))</f>
        <v/>
      </c>
      <c r="N148" s="6">
        <f>IF(A148&amp;""="","",IF(D148=0,"لا أوراق مسجلة",IF(ROUND(D148,2)&lt;&gt;100,"مجموع الأوزان ليس 100",IF(B148&amp;""="","بلا درجة مستهدفة",IF(I148="","درجة مستهدفة غير موجودة",IF(E148=0,"لا mock بعد",IF(J148&gt;0,"دون الهدف","على الهدف")))))))</f>
        <v/>
      </c>
      <c r="O148" s="21">
        <f>IF(N148="دون الهدف",COUNTIFS($N$6:$N$205,"دون الهدف",$J$6:$J$205,"&gt;"&amp;J148)+COUNTIFS($N$6:N148,"دون الهدف",$J$6:J148,J148),"")</f>
        <v/>
      </c>
    </row>
    <row r="149">
      <c r="A149" s="5" t="n"/>
      <c r="B149" s="5" t="n"/>
      <c r="C149" s="16" t="n"/>
      <c r="D149" s="18">
        <f>IF(A149&amp;""="","",SUMIFS('الأوراق'!$C$6:$C$505,'الأوراق'!$A$6:$A$505,A149&amp;"",'الأوراق'!$H$6:$H$505,"محسوب")+SUMIFS('الأوراق'!$C$6:$C$505,'الأوراق'!$A$6:$A$505,A149&amp;"",'الأوراق'!$H$6:$H$505,"لم تُجرَّب بعد"))</f>
        <v/>
      </c>
      <c r="E149" s="18">
        <f>IF(A149&amp;""="","",SUMIFS('الأوراق'!$C$6:$C$505,'الأوراق'!$A$6:$A$505,A149&amp;"",'الأوراق'!$H$6:$H$505,"محسوب"))</f>
        <v/>
      </c>
      <c r="F149" s="19">
        <f>IF(A149&amp;""="","",ROUND(SUMIFS('الأوراق'!$G$6:$G$505,'الأوراق'!$A$6:$A$505,A149&amp;"",'الأوراق'!$H$6:$H$505,"محسوب"),4))</f>
        <v/>
      </c>
      <c r="G149" s="20">
        <f>IF(A149&amp;""="","",IF(E149=0,"",ROUND(F149/E149,4)))</f>
        <v/>
      </c>
      <c r="H149" s="6">
        <f>IF(G149="","",INDEX('الإعدادات'!$A$10:$A$18,MIN(9,COUNTIF('الإعدادات'!$B$10:$B$18,"&gt;"&amp;ROUND(G149-N(C149),4))+1)))</f>
        <v/>
      </c>
      <c r="I149" s="20">
        <f>IF(OR(A149&amp;""="",B149&amp;""=""),"",IFERROR(VLOOKUP(B149,'الإعدادات'!$A$10:$B$18,2,FALSE)+N(C149),""))</f>
        <v/>
      </c>
      <c r="J149" s="20">
        <f>IF(OR(G149="",I149=""),"",ROUND(I149-G149,4))</f>
        <v/>
      </c>
      <c r="K149" s="19">
        <f>IF(I149="","",IF(D149=0,"",MAX(0,ROUND(I149*D149-F149,2))))</f>
        <v/>
      </c>
      <c r="L149" s="18">
        <f>IF(A149&amp;""="","",IF(D149=0,"",ROUND(D149-E149,2)))</f>
        <v/>
      </c>
      <c r="M149" s="20">
        <f>IF(K149="","",IF(L149="","",IF(K149=0,0,IF(L149&lt;=0,"",ROUND(K149/L149,4)))))</f>
        <v/>
      </c>
      <c r="N149" s="6">
        <f>IF(A149&amp;""="","",IF(D149=0,"لا أوراق مسجلة",IF(ROUND(D149,2)&lt;&gt;100,"مجموع الأوزان ليس 100",IF(B149&amp;""="","بلا درجة مستهدفة",IF(I149="","درجة مستهدفة غير موجودة",IF(E149=0,"لا mock بعد",IF(J149&gt;0,"دون الهدف","على الهدف")))))))</f>
        <v/>
      </c>
      <c r="O149" s="21">
        <f>IF(N149="دون الهدف",COUNTIFS($N$6:$N$205,"دون الهدف",$J$6:$J$205,"&gt;"&amp;J149)+COUNTIFS($N$6:N149,"دون الهدف",$J$6:J149,J149),"")</f>
        <v/>
      </c>
    </row>
    <row r="150">
      <c r="A150" s="5" t="n"/>
      <c r="B150" s="5" t="n"/>
      <c r="C150" s="16" t="n"/>
      <c r="D150" s="18">
        <f>IF(A150&amp;""="","",SUMIFS('الأوراق'!$C$6:$C$505,'الأوراق'!$A$6:$A$505,A150&amp;"",'الأوراق'!$H$6:$H$505,"محسوب")+SUMIFS('الأوراق'!$C$6:$C$505,'الأوراق'!$A$6:$A$505,A150&amp;"",'الأوراق'!$H$6:$H$505,"لم تُجرَّب بعد"))</f>
        <v/>
      </c>
      <c r="E150" s="18">
        <f>IF(A150&amp;""="","",SUMIFS('الأوراق'!$C$6:$C$505,'الأوراق'!$A$6:$A$505,A150&amp;"",'الأوراق'!$H$6:$H$505,"محسوب"))</f>
        <v/>
      </c>
      <c r="F150" s="19">
        <f>IF(A150&amp;""="","",ROUND(SUMIFS('الأوراق'!$G$6:$G$505,'الأوراق'!$A$6:$A$505,A150&amp;"",'الأوراق'!$H$6:$H$505,"محسوب"),4))</f>
        <v/>
      </c>
      <c r="G150" s="20">
        <f>IF(A150&amp;""="","",IF(E150=0,"",ROUND(F150/E150,4)))</f>
        <v/>
      </c>
      <c r="H150" s="6">
        <f>IF(G150="","",INDEX('الإعدادات'!$A$10:$A$18,MIN(9,COUNTIF('الإعدادات'!$B$10:$B$18,"&gt;"&amp;ROUND(G150-N(C150),4))+1)))</f>
        <v/>
      </c>
      <c r="I150" s="20">
        <f>IF(OR(A150&amp;""="",B150&amp;""=""),"",IFERROR(VLOOKUP(B150,'الإعدادات'!$A$10:$B$18,2,FALSE)+N(C150),""))</f>
        <v/>
      </c>
      <c r="J150" s="20">
        <f>IF(OR(G150="",I150=""),"",ROUND(I150-G150,4))</f>
        <v/>
      </c>
      <c r="K150" s="19">
        <f>IF(I150="","",IF(D150=0,"",MAX(0,ROUND(I150*D150-F150,2))))</f>
        <v/>
      </c>
      <c r="L150" s="18">
        <f>IF(A150&amp;""="","",IF(D150=0,"",ROUND(D150-E150,2)))</f>
        <v/>
      </c>
      <c r="M150" s="20">
        <f>IF(K150="","",IF(L150="","",IF(K150=0,0,IF(L150&lt;=0,"",ROUND(K150/L150,4)))))</f>
        <v/>
      </c>
      <c r="N150" s="6">
        <f>IF(A150&amp;""="","",IF(D150=0,"لا أوراق مسجلة",IF(ROUND(D150,2)&lt;&gt;100,"مجموع الأوزان ليس 100",IF(B150&amp;""="","بلا درجة مستهدفة",IF(I150="","درجة مستهدفة غير موجودة",IF(E150=0,"لا mock بعد",IF(J150&gt;0,"دون الهدف","على الهدف")))))))</f>
        <v/>
      </c>
      <c r="O150" s="21">
        <f>IF(N150="دون الهدف",COUNTIFS($N$6:$N$205,"دون الهدف",$J$6:$J$205,"&gt;"&amp;J150)+COUNTIFS($N$6:N150,"دون الهدف",$J$6:J150,J150),"")</f>
        <v/>
      </c>
    </row>
    <row r="151">
      <c r="A151" s="5" t="n"/>
      <c r="B151" s="5" t="n"/>
      <c r="C151" s="16" t="n"/>
      <c r="D151" s="18">
        <f>IF(A151&amp;""="","",SUMIFS('الأوراق'!$C$6:$C$505,'الأوراق'!$A$6:$A$505,A151&amp;"",'الأوراق'!$H$6:$H$505,"محسوب")+SUMIFS('الأوراق'!$C$6:$C$505,'الأوراق'!$A$6:$A$505,A151&amp;"",'الأوراق'!$H$6:$H$505,"لم تُجرَّب بعد"))</f>
        <v/>
      </c>
      <c r="E151" s="18">
        <f>IF(A151&amp;""="","",SUMIFS('الأوراق'!$C$6:$C$505,'الأوراق'!$A$6:$A$505,A151&amp;"",'الأوراق'!$H$6:$H$505,"محسوب"))</f>
        <v/>
      </c>
      <c r="F151" s="19">
        <f>IF(A151&amp;""="","",ROUND(SUMIFS('الأوراق'!$G$6:$G$505,'الأوراق'!$A$6:$A$505,A151&amp;"",'الأوراق'!$H$6:$H$505,"محسوب"),4))</f>
        <v/>
      </c>
      <c r="G151" s="20">
        <f>IF(A151&amp;""="","",IF(E151=0,"",ROUND(F151/E151,4)))</f>
        <v/>
      </c>
      <c r="H151" s="6">
        <f>IF(G151="","",INDEX('الإعدادات'!$A$10:$A$18,MIN(9,COUNTIF('الإعدادات'!$B$10:$B$18,"&gt;"&amp;ROUND(G151-N(C151),4))+1)))</f>
        <v/>
      </c>
      <c r="I151" s="20">
        <f>IF(OR(A151&amp;""="",B151&amp;""=""),"",IFERROR(VLOOKUP(B151,'الإعدادات'!$A$10:$B$18,2,FALSE)+N(C151),""))</f>
        <v/>
      </c>
      <c r="J151" s="20">
        <f>IF(OR(G151="",I151=""),"",ROUND(I151-G151,4))</f>
        <v/>
      </c>
      <c r="K151" s="19">
        <f>IF(I151="","",IF(D151=0,"",MAX(0,ROUND(I151*D151-F151,2))))</f>
        <v/>
      </c>
      <c r="L151" s="18">
        <f>IF(A151&amp;""="","",IF(D151=0,"",ROUND(D151-E151,2)))</f>
        <v/>
      </c>
      <c r="M151" s="20">
        <f>IF(K151="","",IF(L151="","",IF(K151=0,0,IF(L151&lt;=0,"",ROUND(K151/L151,4)))))</f>
        <v/>
      </c>
      <c r="N151" s="6">
        <f>IF(A151&amp;""="","",IF(D151=0,"لا أوراق مسجلة",IF(ROUND(D151,2)&lt;&gt;100,"مجموع الأوزان ليس 100",IF(B151&amp;""="","بلا درجة مستهدفة",IF(I151="","درجة مستهدفة غير موجودة",IF(E151=0,"لا mock بعد",IF(J151&gt;0,"دون الهدف","على الهدف")))))))</f>
        <v/>
      </c>
      <c r="O151" s="21">
        <f>IF(N151="دون الهدف",COUNTIFS($N$6:$N$205,"دون الهدف",$J$6:$J$205,"&gt;"&amp;J151)+COUNTIFS($N$6:N151,"دون الهدف",$J$6:J151,J151),"")</f>
        <v/>
      </c>
    </row>
    <row r="152">
      <c r="A152" s="5" t="n"/>
      <c r="B152" s="5" t="n"/>
      <c r="C152" s="16" t="n"/>
      <c r="D152" s="18">
        <f>IF(A152&amp;""="","",SUMIFS('الأوراق'!$C$6:$C$505,'الأوراق'!$A$6:$A$505,A152&amp;"",'الأوراق'!$H$6:$H$505,"محسوب")+SUMIFS('الأوراق'!$C$6:$C$505,'الأوراق'!$A$6:$A$505,A152&amp;"",'الأوراق'!$H$6:$H$505,"لم تُجرَّب بعد"))</f>
        <v/>
      </c>
      <c r="E152" s="18">
        <f>IF(A152&amp;""="","",SUMIFS('الأوراق'!$C$6:$C$505,'الأوراق'!$A$6:$A$505,A152&amp;"",'الأوراق'!$H$6:$H$505,"محسوب"))</f>
        <v/>
      </c>
      <c r="F152" s="19">
        <f>IF(A152&amp;""="","",ROUND(SUMIFS('الأوراق'!$G$6:$G$505,'الأوراق'!$A$6:$A$505,A152&amp;"",'الأوراق'!$H$6:$H$505,"محسوب"),4))</f>
        <v/>
      </c>
      <c r="G152" s="20">
        <f>IF(A152&amp;""="","",IF(E152=0,"",ROUND(F152/E152,4)))</f>
        <v/>
      </c>
      <c r="H152" s="6">
        <f>IF(G152="","",INDEX('الإعدادات'!$A$10:$A$18,MIN(9,COUNTIF('الإعدادات'!$B$10:$B$18,"&gt;"&amp;ROUND(G152-N(C152),4))+1)))</f>
        <v/>
      </c>
      <c r="I152" s="20">
        <f>IF(OR(A152&amp;""="",B152&amp;""=""),"",IFERROR(VLOOKUP(B152,'الإعدادات'!$A$10:$B$18,2,FALSE)+N(C152),""))</f>
        <v/>
      </c>
      <c r="J152" s="20">
        <f>IF(OR(G152="",I152=""),"",ROUND(I152-G152,4))</f>
        <v/>
      </c>
      <c r="K152" s="19">
        <f>IF(I152="","",IF(D152=0,"",MAX(0,ROUND(I152*D152-F152,2))))</f>
        <v/>
      </c>
      <c r="L152" s="18">
        <f>IF(A152&amp;""="","",IF(D152=0,"",ROUND(D152-E152,2)))</f>
        <v/>
      </c>
      <c r="M152" s="20">
        <f>IF(K152="","",IF(L152="","",IF(K152=0,0,IF(L152&lt;=0,"",ROUND(K152/L152,4)))))</f>
        <v/>
      </c>
      <c r="N152" s="6">
        <f>IF(A152&amp;""="","",IF(D152=0,"لا أوراق مسجلة",IF(ROUND(D152,2)&lt;&gt;100,"مجموع الأوزان ليس 100",IF(B152&amp;""="","بلا درجة مستهدفة",IF(I152="","درجة مستهدفة غير موجودة",IF(E152=0,"لا mock بعد",IF(J152&gt;0,"دون الهدف","على الهدف")))))))</f>
        <v/>
      </c>
      <c r="O152" s="21">
        <f>IF(N152="دون الهدف",COUNTIFS($N$6:$N$205,"دون الهدف",$J$6:$J$205,"&gt;"&amp;J152)+COUNTIFS($N$6:N152,"دون الهدف",$J$6:J152,J152),"")</f>
        <v/>
      </c>
    </row>
    <row r="153">
      <c r="A153" s="5" t="n"/>
      <c r="B153" s="5" t="n"/>
      <c r="C153" s="16" t="n"/>
      <c r="D153" s="18">
        <f>IF(A153&amp;""="","",SUMIFS('الأوراق'!$C$6:$C$505,'الأوراق'!$A$6:$A$505,A153&amp;"",'الأوراق'!$H$6:$H$505,"محسوب")+SUMIFS('الأوراق'!$C$6:$C$505,'الأوراق'!$A$6:$A$505,A153&amp;"",'الأوراق'!$H$6:$H$505,"لم تُجرَّب بعد"))</f>
        <v/>
      </c>
      <c r="E153" s="18">
        <f>IF(A153&amp;""="","",SUMIFS('الأوراق'!$C$6:$C$505,'الأوراق'!$A$6:$A$505,A153&amp;"",'الأوراق'!$H$6:$H$505,"محسوب"))</f>
        <v/>
      </c>
      <c r="F153" s="19">
        <f>IF(A153&amp;""="","",ROUND(SUMIFS('الأوراق'!$G$6:$G$505,'الأوراق'!$A$6:$A$505,A153&amp;"",'الأوراق'!$H$6:$H$505,"محسوب"),4))</f>
        <v/>
      </c>
      <c r="G153" s="20">
        <f>IF(A153&amp;""="","",IF(E153=0,"",ROUND(F153/E153,4)))</f>
        <v/>
      </c>
      <c r="H153" s="6">
        <f>IF(G153="","",INDEX('الإعدادات'!$A$10:$A$18,MIN(9,COUNTIF('الإعدادات'!$B$10:$B$18,"&gt;"&amp;ROUND(G153-N(C153),4))+1)))</f>
        <v/>
      </c>
      <c r="I153" s="20">
        <f>IF(OR(A153&amp;""="",B153&amp;""=""),"",IFERROR(VLOOKUP(B153,'الإعدادات'!$A$10:$B$18,2,FALSE)+N(C153),""))</f>
        <v/>
      </c>
      <c r="J153" s="20">
        <f>IF(OR(G153="",I153=""),"",ROUND(I153-G153,4))</f>
        <v/>
      </c>
      <c r="K153" s="19">
        <f>IF(I153="","",IF(D153=0,"",MAX(0,ROUND(I153*D153-F153,2))))</f>
        <v/>
      </c>
      <c r="L153" s="18">
        <f>IF(A153&amp;""="","",IF(D153=0,"",ROUND(D153-E153,2)))</f>
        <v/>
      </c>
      <c r="M153" s="20">
        <f>IF(K153="","",IF(L153="","",IF(K153=0,0,IF(L153&lt;=0,"",ROUND(K153/L153,4)))))</f>
        <v/>
      </c>
      <c r="N153" s="6">
        <f>IF(A153&amp;""="","",IF(D153=0,"لا أوراق مسجلة",IF(ROUND(D153,2)&lt;&gt;100,"مجموع الأوزان ليس 100",IF(B153&amp;""="","بلا درجة مستهدفة",IF(I153="","درجة مستهدفة غير موجودة",IF(E153=0,"لا mock بعد",IF(J153&gt;0,"دون الهدف","على الهدف")))))))</f>
        <v/>
      </c>
      <c r="O153" s="21">
        <f>IF(N153="دون الهدف",COUNTIFS($N$6:$N$205,"دون الهدف",$J$6:$J$205,"&gt;"&amp;J153)+COUNTIFS($N$6:N153,"دون الهدف",$J$6:J153,J153),"")</f>
        <v/>
      </c>
    </row>
    <row r="154">
      <c r="A154" s="5" t="n"/>
      <c r="B154" s="5" t="n"/>
      <c r="C154" s="16" t="n"/>
      <c r="D154" s="18">
        <f>IF(A154&amp;""="","",SUMIFS('الأوراق'!$C$6:$C$505,'الأوراق'!$A$6:$A$505,A154&amp;"",'الأوراق'!$H$6:$H$505,"محسوب")+SUMIFS('الأوراق'!$C$6:$C$505,'الأوراق'!$A$6:$A$505,A154&amp;"",'الأوراق'!$H$6:$H$505,"لم تُجرَّب بعد"))</f>
        <v/>
      </c>
      <c r="E154" s="18">
        <f>IF(A154&amp;""="","",SUMIFS('الأوراق'!$C$6:$C$505,'الأوراق'!$A$6:$A$505,A154&amp;"",'الأوراق'!$H$6:$H$505,"محسوب"))</f>
        <v/>
      </c>
      <c r="F154" s="19">
        <f>IF(A154&amp;""="","",ROUND(SUMIFS('الأوراق'!$G$6:$G$505,'الأوراق'!$A$6:$A$505,A154&amp;"",'الأوراق'!$H$6:$H$505,"محسوب"),4))</f>
        <v/>
      </c>
      <c r="G154" s="20">
        <f>IF(A154&amp;""="","",IF(E154=0,"",ROUND(F154/E154,4)))</f>
        <v/>
      </c>
      <c r="H154" s="6">
        <f>IF(G154="","",INDEX('الإعدادات'!$A$10:$A$18,MIN(9,COUNTIF('الإعدادات'!$B$10:$B$18,"&gt;"&amp;ROUND(G154-N(C154),4))+1)))</f>
        <v/>
      </c>
      <c r="I154" s="20">
        <f>IF(OR(A154&amp;""="",B154&amp;""=""),"",IFERROR(VLOOKUP(B154,'الإعدادات'!$A$10:$B$18,2,FALSE)+N(C154),""))</f>
        <v/>
      </c>
      <c r="J154" s="20">
        <f>IF(OR(G154="",I154=""),"",ROUND(I154-G154,4))</f>
        <v/>
      </c>
      <c r="K154" s="19">
        <f>IF(I154="","",IF(D154=0,"",MAX(0,ROUND(I154*D154-F154,2))))</f>
        <v/>
      </c>
      <c r="L154" s="18">
        <f>IF(A154&amp;""="","",IF(D154=0,"",ROUND(D154-E154,2)))</f>
        <v/>
      </c>
      <c r="M154" s="20">
        <f>IF(K154="","",IF(L154="","",IF(K154=0,0,IF(L154&lt;=0,"",ROUND(K154/L154,4)))))</f>
        <v/>
      </c>
      <c r="N154" s="6">
        <f>IF(A154&amp;""="","",IF(D154=0,"لا أوراق مسجلة",IF(ROUND(D154,2)&lt;&gt;100,"مجموع الأوزان ليس 100",IF(B154&amp;""="","بلا درجة مستهدفة",IF(I154="","درجة مستهدفة غير موجودة",IF(E154=0,"لا mock بعد",IF(J154&gt;0,"دون الهدف","على الهدف")))))))</f>
        <v/>
      </c>
      <c r="O154" s="21">
        <f>IF(N154="دون الهدف",COUNTIFS($N$6:$N$205,"دون الهدف",$J$6:$J$205,"&gt;"&amp;J154)+COUNTIFS($N$6:N154,"دون الهدف",$J$6:J154,J154),"")</f>
        <v/>
      </c>
    </row>
    <row r="155">
      <c r="A155" s="5" t="n"/>
      <c r="B155" s="5" t="n"/>
      <c r="C155" s="16" t="n"/>
      <c r="D155" s="18">
        <f>IF(A155&amp;""="","",SUMIFS('الأوراق'!$C$6:$C$505,'الأوراق'!$A$6:$A$505,A155&amp;"",'الأوراق'!$H$6:$H$505,"محسوب")+SUMIFS('الأوراق'!$C$6:$C$505,'الأوراق'!$A$6:$A$505,A155&amp;"",'الأوراق'!$H$6:$H$505,"لم تُجرَّب بعد"))</f>
        <v/>
      </c>
      <c r="E155" s="18">
        <f>IF(A155&amp;""="","",SUMIFS('الأوراق'!$C$6:$C$505,'الأوراق'!$A$6:$A$505,A155&amp;"",'الأوراق'!$H$6:$H$505,"محسوب"))</f>
        <v/>
      </c>
      <c r="F155" s="19">
        <f>IF(A155&amp;""="","",ROUND(SUMIFS('الأوراق'!$G$6:$G$505,'الأوراق'!$A$6:$A$505,A155&amp;"",'الأوراق'!$H$6:$H$505,"محسوب"),4))</f>
        <v/>
      </c>
      <c r="G155" s="20">
        <f>IF(A155&amp;""="","",IF(E155=0,"",ROUND(F155/E155,4)))</f>
        <v/>
      </c>
      <c r="H155" s="6">
        <f>IF(G155="","",INDEX('الإعدادات'!$A$10:$A$18,MIN(9,COUNTIF('الإعدادات'!$B$10:$B$18,"&gt;"&amp;ROUND(G155-N(C155),4))+1)))</f>
        <v/>
      </c>
      <c r="I155" s="20">
        <f>IF(OR(A155&amp;""="",B155&amp;""=""),"",IFERROR(VLOOKUP(B155,'الإعدادات'!$A$10:$B$18,2,FALSE)+N(C155),""))</f>
        <v/>
      </c>
      <c r="J155" s="20">
        <f>IF(OR(G155="",I155=""),"",ROUND(I155-G155,4))</f>
        <v/>
      </c>
      <c r="K155" s="19">
        <f>IF(I155="","",IF(D155=0,"",MAX(0,ROUND(I155*D155-F155,2))))</f>
        <v/>
      </c>
      <c r="L155" s="18">
        <f>IF(A155&amp;""="","",IF(D155=0,"",ROUND(D155-E155,2)))</f>
        <v/>
      </c>
      <c r="M155" s="20">
        <f>IF(K155="","",IF(L155="","",IF(K155=0,0,IF(L155&lt;=0,"",ROUND(K155/L155,4)))))</f>
        <v/>
      </c>
      <c r="N155" s="6">
        <f>IF(A155&amp;""="","",IF(D155=0,"لا أوراق مسجلة",IF(ROUND(D155,2)&lt;&gt;100,"مجموع الأوزان ليس 100",IF(B155&amp;""="","بلا درجة مستهدفة",IF(I155="","درجة مستهدفة غير موجودة",IF(E155=0,"لا mock بعد",IF(J155&gt;0,"دون الهدف","على الهدف")))))))</f>
        <v/>
      </c>
      <c r="O155" s="21">
        <f>IF(N155="دون الهدف",COUNTIFS($N$6:$N$205,"دون الهدف",$J$6:$J$205,"&gt;"&amp;J155)+COUNTIFS($N$6:N155,"دون الهدف",$J$6:J155,J155),"")</f>
        <v/>
      </c>
    </row>
    <row r="156">
      <c r="A156" s="5" t="n"/>
      <c r="B156" s="5" t="n"/>
      <c r="C156" s="16" t="n"/>
      <c r="D156" s="18">
        <f>IF(A156&amp;""="","",SUMIFS('الأوراق'!$C$6:$C$505,'الأوراق'!$A$6:$A$505,A156&amp;"",'الأوراق'!$H$6:$H$505,"محسوب")+SUMIFS('الأوراق'!$C$6:$C$505,'الأوراق'!$A$6:$A$505,A156&amp;"",'الأوراق'!$H$6:$H$505,"لم تُجرَّب بعد"))</f>
        <v/>
      </c>
      <c r="E156" s="18">
        <f>IF(A156&amp;""="","",SUMIFS('الأوراق'!$C$6:$C$505,'الأوراق'!$A$6:$A$505,A156&amp;"",'الأوراق'!$H$6:$H$505,"محسوب"))</f>
        <v/>
      </c>
      <c r="F156" s="19">
        <f>IF(A156&amp;""="","",ROUND(SUMIFS('الأوراق'!$G$6:$G$505,'الأوراق'!$A$6:$A$505,A156&amp;"",'الأوراق'!$H$6:$H$505,"محسوب"),4))</f>
        <v/>
      </c>
      <c r="G156" s="20">
        <f>IF(A156&amp;""="","",IF(E156=0,"",ROUND(F156/E156,4)))</f>
        <v/>
      </c>
      <c r="H156" s="6">
        <f>IF(G156="","",INDEX('الإعدادات'!$A$10:$A$18,MIN(9,COUNTIF('الإعدادات'!$B$10:$B$18,"&gt;"&amp;ROUND(G156-N(C156),4))+1)))</f>
        <v/>
      </c>
      <c r="I156" s="20">
        <f>IF(OR(A156&amp;""="",B156&amp;""=""),"",IFERROR(VLOOKUP(B156,'الإعدادات'!$A$10:$B$18,2,FALSE)+N(C156),""))</f>
        <v/>
      </c>
      <c r="J156" s="20">
        <f>IF(OR(G156="",I156=""),"",ROUND(I156-G156,4))</f>
        <v/>
      </c>
      <c r="K156" s="19">
        <f>IF(I156="","",IF(D156=0,"",MAX(0,ROUND(I156*D156-F156,2))))</f>
        <v/>
      </c>
      <c r="L156" s="18">
        <f>IF(A156&amp;""="","",IF(D156=0,"",ROUND(D156-E156,2)))</f>
        <v/>
      </c>
      <c r="M156" s="20">
        <f>IF(K156="","",IF(L156="","",IF(K156=0,0,IF(L156&lt;=0,"",ROUND(K156/L156,4)))))</f>
        <v/>
      </c>
      <c r="N156" s="6">
        <f>IF(A156&amp;""="","",IF(D156=0,"لا أوراق مسجلة",IF(ROUND(D156,2)&lt;&gt;100,"مجموع الأوزان ليس 100",IF(B156&amp;""="","بلا درجة مستهدفة",IF(I156="","درجة مستهدفة غير موجودة",IF(E156=0,"لا mock بعد",IF(J156&gt;0,"دون الهدف","على الهدف")))))))</f>
        <v/>
      </c>
      <c r="O156" s="21">
        <f>IF(N156="دون الهدف",COUNTIFS($N$6:$N$205,"دون الهدف",$J$6:$J$205,"&gt;"&amp;J156)+COUNTIFS($N$6:N156,"دون الهدف",$J$6:J156,J156),"")</f>
        <v/>
      </c>
    </row>
    <row r="157">
      <c r="A157" s="5" t="n"/>
      <c r="B157" s="5" t="n"/>
      <c r="C157" s="16" t="n"/>
      <c r="D157" s="18">
        <f>IF(A157&amp;""="","",SUMIFS('الأوراق'!$C$6:$C$505,'الأوراق'!$A$6:$A$505,A157&amp;"",'الأوراق'!$H$6:$H$505,"محسوب")+SUMIFS('الأوراق'!$C$6:$C$505,'الأوراق'!$A$6:$A$505,A157&amp;"",'الأوراق'!$H$6:$H$505,"لم تُجرَّب بعد"))</f>
        <v/>
      </c>
      <c r="E157" s="18">
        <f>IF(A157&amp;""="","",SUMIFS('الأوراق'!$C$6:$C$505,'الأوراق'!$A$6:$A$505,A157&amp;"",'الأوراق'!$H$6:$H$505,"محسوب"))</f>
        <v/>
      </c>
      <c r="F157" s="19">
        <f>IF(A157&amp;""="","",ROUND(SUMIFS('الأوراق'!$G$6:$G$505,'الأوراق'!$A$6:$A$505,A157&amp;"",'الأوراق'!$H$6:$H$505,"محسوب"),4))</f>
        <v/>
      </c>
      <c r="G157" s="20">
        <f>IF(A157&amp;""="","",IF(E157=0,"",ROUND(F157/E157,4)))</f>
        <v/>
      </c>
      <c r="H157" s="6">
        <f>IF(G157="","",INDEX('الإعدادات'!$A$10:$A$18,MIN(9,COUNTIF('الإعدادات'!$B$10:$B$18,"&gt;"&amp;ROUND(G157-N(C157),4))+1)))</f>
        <v/>
      </c>
      <c r="I157" s="20">
        <f>IF(OR(A157&amp;""="",B157&amp;""=""),"",IFERROR(VLOOKUP(B157,'الإعدادات'!$A$10:$B$18,2,FALSE)+N(C157),""))</f>
        <v/>
      </c>
      <c r="J157" s="20">
        <f>IF(OR(G157="",I157=""),"",ROUND(I157-G157,4))</f>
        <v/>
      </c>
      <c r="K157" s="19">
        <f>IF(I157="","",IF(D157=0,"",MAX(0,ROUND(I157*D157-F157,2))))</f>
        <v/>
      </c>
      <c r="L157" s="18">
        <f>IF(A157&amp;""="","",IF(D157=0,"",ROUND(D157-E157,2)))</f>
        <v/>
      </c>
      <c r="M157" s="20">
        <f>IF(K157="","",IF(L157="","",IF(K157=0,0,IF(L157&lt;=0,"",ROUND(K157/L157,4)))))</f>
        <v/>
      </c>
      <c r="N157" s="6">
        <f>IF(A157&amp;""="","",IF(D157=0,"لا أوراق مسجلة",IF(ROUND(D157,2)&lt;&gt;100,"مجموع الأوزان ليس 100",IF(B157&amp;""="","بلا درجة مستهدفة",IF(I157="","درجة مستهدفة غير موجودة",IF(E157=0,"لا mock بعد",IF(J157&gt;0,"دون الهدف","على الهدف")))))))</f>
        <v/>
      </c>
      <c r="O157" s="21">
        <f>IF(N157="دون الهدف",COUNTIFS($N$6:$N$205,"دون الهدف",$J$6:$J$205,"&gt;"&amp;J157)+COUNTIFS($N$6:N157,"دون الهدف",$J$6:J157,J157),"")</f>
        <v/>
      </c>
    </row>
    <row r="158">
      <c r="A158" s="5" t="n"/>
      <c r="B158" s="5" t="n"/>
      <c r="C158" s="16" t="n"/>
      <c r="D158" s="18">
        <f>IF(A158&amp;""="","",SUMIFS('الأوراق'!$C$6:$C$505,'الأوراق'!$A$6:$A$505,A158&amp;"",'الأوراق'!$H$6:$H$505,"محسوب")+SUMIFS('الأوراق'!$C$6:$C$505,'الأوراق'!$A$6:$A$505,A158&amp;"",'الأوراق'!$H$6:$H$505,"لم تُجرَّب بعد"))</f>
        <v/>
      </c>
      <c r="E158" s="18">
        <f>IF(A158&amp;""="","",SUMIFS('الأوراق'!$C$6:$C$505,'الأوراق'!$A$6:$A$505,A158&amp;"",'الأوراق'!$H$6:$H$505,"محسوب"))</f>
        <v/>
      </c>
      <c r="F158" s="19">
        <f>IF(A158&amp;""="","",ROUND(SUMIFS('الأوراق'!$G$6:$G$505,'الأوراق'!$A$6:$A$505,A158&amp;"",'الأوراق'!$H$6:$H$505,"محسوب"),4))</f>
        <v/>
      </c>
      <c r="G158" s="20">
        <f>IF(A158&amp;""="","",IF(E158=0,"",ROUND(F158/E158,4)))</f>
        <v/>
      </c>
      <c r="H158" s="6">
        <f>IF(G158="","",INDEX('الإعدادات'!$A$10:$A$18,MIN(9,COUNTIF('الإعدادات'!$B$10:$B$18,"&gt;"&amp;ROUND(G158-N(C158),4))+1)))</f>
        <v/>
      </c>
      <c r="I158" s="20">
        <f>IF(OR(A158&amp;""="",B158&amp;""=""),"",IFERROR(VLOOKUP(B158,'الإعدادات'!$A$10:$B$18,2,FALSE)+N(C158),""))</f>
        <v/>
      </c>
      <c r="J158" s="20">
        <f>IF(OR(G158="",I158=""),"",ROUND(I158-G158,4))</f>
        <v/>
      </c>
      <c r="K158" s="19">
        <f>IF(I158="","",IF(D158=0,"",MAX(0,ROUND(I158*D158-F158,2))))</f>
        <v/>
      </c>
      <c r="L158" s="18">
        <f>IF(A158&amp;""="","",IF(D158=0,"",ROUND(D158-E158,2)))</f>
        <v/>
      </c>
      <c r="M158" s="20">
        <f>IF(K158="","",IF(L158="","",IF(K158=0,0,IF(L158&lt;=0,"",ROUND(K158/L158,4)))))</f>
        <v/>
      </c>
      <c r="N158" s="6">
        <f>IF(A158&amp;""="","",IF(D158=0,"لا أوراق مسجلة",IF(ROUND(D158,2)&lt;&gt;100,"مجموع الأوزان ليس 100",IF(B158&amp;""="","بلا درجة مستهدفة",IF(I158="","درجة مستهدفة غير موجودة",IF(E158=0,"لا mock بعد",IF(J158&gt;0,"دون الهدف","على الهدف")))))))</f>
        <v/>
      </c>
      <c r="O158" s="21">
        <f>IF(N158="دون الهدف",COUNTIFS($N$6:$N$205,"دون الهدف",$J$6:$J$205,"&gt;"&amp;J158)+COUNTIFS($N$6:N158,"دون الهدف",$J$6:J158,J158),"")</f>
        <v/>
      </c>
    </row>
    <row r="159">
      <c r="A159" s="5" t="n"/>
      <c r="B159" s="5" t="n"/>
      <c r="C159" s="16" t="n"/>
      <c r="D159" s="18">
        <f>IF(A159&amp;""="","",SUMIFS('الأوراق'!$C$6:$C$505,'الأوراق'!$A$6:$A$505,A159&amp;"",'الأوراق'!$H$6:$H$505,"محسوب")+SUMIFS('الأوراق'!$C$6:$C$505,'الأوراق'!$A$6:$A$505,A159&amp;"",'الأوراق'!$H$6:$H$505,"لم تُجرَّب بعد"))</f>
        <v/>
      </c>
      <c r="E159" s="18">
        <f>IF(A159&amp;""="","",SUMIFS('الأوراق'!$C$6:$C$505,'الأوراق'!$A$6:$A$505,A159&amp;"",'الأوراق'!$H$6:$H$505,"محسوب"))</f>
        <v/>
      </c>
      <c r="F159" s="19">
        <f>IF(A159&amp;""="","",ROUND(SUMIFS('الأوراق'!$G$6:$G$505,'الأوراق'!$A$6:$A$505,A159&amp;"",'الأوراق'!$H$6:$H$505,"محسوب"),4))</f>
        <v/>
      </c>
      <c r="G159" s="20">
        <f>IF(A159&amp;""="","",IF(E159=0,"",ROUND(F159/E159,4)))</f>
        <v/>
      </c>
      <c r="H159" s="6">
        <f>IF(G159="","",INDEX('الإعدادات'!$A$10:$A$18,MIN(9,COUNTIF('الإعدادات'!$B$10:$B$18,"&gt;"&amp;ROUND(G159-N(C159),4))+1)))</f>
        <v/>
      </c>
      <c r="I159" s="20">
        <f>IF(OR(A159&amp;""="",B159&amp;""=""),"",IFERROR(VLOOKUP(B159,'الإعدادات'!$A$10:$B$18,2,FALSE)+N(C159),""))</f>
        <v/>
      </c>
      <c r="J159" s="20">
        <f>IF(OR(G159="",I159=""),"",ROUND(I159-G159,4))</f>
        <v/>
      </c>
      <c r="K159" s="19">
        <f>IF(I159="","",IF(D159=0,"",MAX(0,ROUND(I159*D159-F159,2))))</f>
        <v/>
      </c>
      <c r="L159" s="18">
        <f>IF(A159&amp;""="","",IF(D159=0,"",ROUND(D159-E159,2)))</f>
        <v/>
      </c>
      <c r="M159" s="20">
        <f>IF(K159="","",IF(L159="","",IF(K159=0,0,IF(L159&lt;=0,"",ROUND(K159/L159,4)))))</f>
        <v/>
      </c>
      <c r="N159" s="6">
        <f>IF(A159&amp;""="","",IF(D159=0,"لا أوراق مسجلة",IF(ROUND(D159,2)&lt;&gt;100,"مجموع الأوزان ليس 100",IF(B159&amp;""="","بلا درجة مستهدفة",IF(I159="","درجة مستهدفة غير موجودة",IF(E159=0,"لا mock بعد",IF(J159&gt;0,"دون الهدف","على الهدف")))))))</f>
        <v/>
      </c>
      <c r="O159" s="21">
        <f>IF(N159="دون الهدف",COUNTIFS($N$6:$N$205,"دون الهدف",$J$6:$J$205,"&gt;"&amp;J159)+COUNTIFS($N$6:N159,"دون الهدف",$J$6:J159,J159),"")</f>
        <v/>
      </c>
    </row>
    <row r="160">
      <c r="A160" s="5" t="n"/>
      <c r="B160" s="5" t="n"/>
      <c r="C160" s="16" t="n"/>
      <c r="D160" s="18">
        <f>IF(A160&amp;""="","",SUMIFS('الأوراق'!$C$6:$C$505,'الأوراق'!$A$6:$A$505,A160&amp;"",'الأوراق'!$H$6:$H$505,"محسوب")+SUMIFS('الأوراق'!$C$6:$C$505,'الأوراق'!$A$6:$A$505,A160&amp;"",'الأوراق'!$H$6:$H$505,"لم تُجرَّب بعد"))</f>
        <v/>
      </c>
      <c r="E160" s="18">
        <f>IF(A160&amp;""="","",SUMIFS('الأوراق'!$C$6:$C$505,'الأوراق'!$A$6:$A$505,A160&amp;"",'الأوراق'!$H$6:$H$505,"محسوب"))</f>
        <v/>
      </c>
      <c r="F160" s="19">
        <f>IF(A160&amp;""="","",ROUND(SUMIFS('الأوراق'!$G$6:$G$505,'الأوراق'!$A$6:$A$505,A160&amp;"",'الأوراق'!$H$6:$H$505,"محسوب"),4))</f>
        <v/>
      </c>
      <c r="G160" s="20">
        <f>IF(A160&amp;""="","",IF(E160=0,"",ROUND(F160/E160,4)))</f>
        <v/>
      </c>
      <c r="H160" s="6">
        <f>IF(G160="","",INDEX('الإعدادات'!$A$10:$A$18,MIN(9,COUNTIF('الإعدادات'!$B$10:$B$18,"&gt;"&amp;ROUND(G160-N(C160),4))+1)))</f>
        <v/>
      </c>
      <c r="I160" s="20">
        <f>IF(OR(A160&amp;""="",B160&amp;""=""),"",IFERROR(VLOOKUP(B160,'الإعدادات'!$A$10:$B$18,2,FALSE)+N(C160),""))</f>
        <v/>
      </c>
      <c r="J160" s="20">
        <f>IF(OR(G160="",I160=""),"",ROUND(I160-G160,4))</f>
        <v/>
      </c>
      <c r="K160" s="19">
        <f>IF(I160="","",IF(D160=0,"",MAX(0,ROUND(I160*D160-F160,2))))</f>
        <v/>
      </c>
      <c r="L160" s="18">
        <f>IF(A160&amp;""="","",IF(D160=0,"",ROUND(D160-E160,2)))</f>
        <v/>
      </c>
      <c r="M160" s="20">
        <f>IF(K160="","",IF(L160="","",IF(K160=0,0,IF(L160&lt;=0,"",ROUND(K160/L160,4)))))</f>
        <v/>
      </c>
      <c r="N160" s="6">
        <f>IF(A160&amp;""="","",IF(D160=0,"لا أوراق مسجلة",IF(ROUND(D160,2)&lt;&gt;100,"مجموع الأوزان ليس 100",IF(B160&amp;""="","بلا درجة مستهدفة",IF(I160="","درجة مستهدفة غير موجودة",IF(E160=0,"لا mock بعد",IF(J160&gt;0,"دون الهدف","على الهدف")))))))</f>
        <v/>
      </c>
      <c r="O160" s="21">
        <f>IF(N160="دون الهدف",COUNTIFS($N$6:$N$205,"دون الهدف",$J$6:$J$205,"&gt;"&amp;J160)+COUNTIFS($N$6:N160,"دون الهدف",$J$6:J160,J160),"")</f>
        <v/>
      </c>
    </row>
    <row r="161">
      <c r="A161" s="5" t="n"/>
      <c r="B161" s="5" t="n"/>
      <c r="C161" s="16" t="n"/>
      <c r="D161" s="18">
        <f>IF(A161&amp;""="","",SUMIFS('الأوراق'!$C$6:$C$505,'الأوراق'!$A$6:$A$505,A161&amp;"",'الأوراق'!$H$6:$H$505,"محسوب")+SUMIFS('الأوراق'!$C$6:$C$505,'الأوراق'!$A$6:$A$505,A161&amp;"",'الأوراق'!$H$6:$H$505,"لم تُجرَّب بعد"))</f>
        <v/>
      </c>
      <c r="E161" s="18">
        <f>IF(A161&amp;""="","",SUMIFS('الأوراق'!$C$6:$C$505,'الأوراق'!$A$6:$A$505,A161&amp;"",'الأوراق'!$H$6:$H$505,"محسوب"))</f>
        <v/>
      </c>
      <c r="F161" s="19">
        <f>IF(A161&amp;""="","",ROUND(SUMIFS('الأوراق'!$G$6:$G$505,'الأوراق'!$A$6:$A$505,A161&amp;"",'الأوراق'!$H$6:$H$505,"محسوب"),4))</f>
        <v/>
      </c>
      <c r="G161" s="20">
        <f>IF(A161&amp;""="","",IF(E161=0,"",ROUND(F161/E161,4)))</f>
        <v/>
      </c>
      <c r="H161" s="6">
        <f>IF(G161="","",INDEX('الإعدادات'!$A$10:$A$18,MIN(9,COUNTIF('الإعدادات'!$B$10:$B$18,"&gt;"&amp;ROUND(G161-N(C161),4))+1)))</f>
        <v/>
      </c>
      <c r="I161" s="20">
        <f>IF(OR(A161&amp;""="",B161&amp;""=""),"",IFERROR(VLOOKUP(B161,'الإعدادات'!$A$10:$B$18,2,FALSE)+N(C161),""))</f>
        <v/>
      </c>
      <c r="J161" s="20">
        <f>IF(OR(G161="",I161=""),"",ROUND(I161-G161,4))</f>
        <v/>
      </c>
      <c r="K161" s="19">
        <f>IF(I161="","",IF(D161=0,"",MAX(0,ROUND(I161*D161-F161,2))))</f>
        <v/>
      </c>
      <c r="L161" s="18">
        <f>IF(A161&amp;""="","",IF(D161=0,"",ROUND(D161-E161,2)))</f>
        <v/>
      </c>
      <c r="M161" s="20">
        <f>IF(K161="","",IF(L161="","",IF(K161=0,0,IF(L161&lt;=0,"",ROUND(K161/L161,4)))))</f>
        <v/>
      </c>
      <c r="N161" s="6">
        <f>IF(A161&amp;""="","",IF(D161=0,"لا أوراق مسجلة",IF(ROUND(D161,2)&lt;&gt;100,"مجموع الأوزان ليس 100",IF(B161&amp;""="","بلا درجة مستهدفة",IF(I161="","درجة مستهدفة غير موجودة",IF(E161=0,"لا mock بعد",IF(J161&gt;0,"دون الهدف","على الهدف")))))))</f>
        <v/>
      </c>
      <c r="O161" s="21">
        <f>IF(N161="دون الهدف",COUNTIFS($N$6:$N$205,"دون الهدف",$J$6:$J$205,"&gt;"&amp;J161)+COUNTIFS($N$6:N161,"دون الهدف",$J$6:J161,J161),"")</f>
        <v/>
      </c>
    </row>
    <row r="162">
      <c r="A162" s="5" t="n"/>
      <c r="B162" s="5" t="n"/>
      <c r="C162" s="16" t="n"/>
      <c r="D162" s="18">
        <f>IF(A162&amp;""="","",SUMIFS('الأوراق'!$C$6:$C$505,'الأوراق'!$A$6:$A$505,A162&amp;"",'الأوراق'!$H$6:$H$505,"محسوب")+SUMIFS('الأوراق'!$C$6:$C$505,'الأوراق'!$A$6:$A$505,A162&amp;"",'الأوراق'!$H$6:$H$505,"لم تُجرَّب بعد"))</f>
        <v/>
      </c>
      <c r="E162" s="18">
        <f>IF(A162&amp;""="","",SUMIFS('الأوراق'!$C$6:$C$505,'الأوراق'!$A$6:$A$505,A162&amp;"",'الأوراق'!$H$6:$H$505,"محسوب"))</f>
        <v/>
      </c>
      <c r="F162" s="19">
        <f>IF(A162&amp;""="","",ROUND(SUMIFS('الأوراق'!$G$6:$G$505,'الأوراق'!$A$6:$A$505,A162&amp;"",'الأوراق'!$H$6:$H$505,"محسوب"),4))</f>
        <v/>
      </c>
      <c r="G162" s="20">
        <f>IF(A162&amp;""="","",IF(E162=0,"",ROUND(F162/E162,4)))</f>
        <v/>
      </c>
      <c r="H162" s="6">
        <f>IF(G162="","",INDEX('الإعدادات'!$A$10:$A$18,MIN(9,COUNTIF('الإعدادات'!$B$10:$B$18,"&gt;"&amp;ROUND(G162-N(C162),4))+1)))</f>
        <v/>
      </c>
      <c r="I162" s="20">
        <f>IF(OR(A162&amp;""="",B162&amp;""=""),"",IFERROR(VLOOKUP(B162,'الإعدادات'!$A$10:$B$18,2,FALSE)+N(C162),""))</f>
        <v/>
      </c>
      <c r="J162" s="20">
        <f>IF(OR(G162="",I162=""),"",ROUND(I162-G162,4))</f>
        <v/>
      </c>
      <c r="K162" s="19">
        <f>IF(I162="","",IF(D162=0,"",MAX(0,ROUND(I162*D162-F162,2))))</f>
        <v/>
      </c>
      <c r="L162" s="18">
        <f>IF(A162&amp;""="","",IF(D162=0,"",ROUND(D162-E162,2)))</f>
        <v/>
      </c>
      <c r="M162" s="20">
        <f>IF(K162="","",IF(L162="","",IF(K162=0,0,IF(L162&lt;=0,"",ROUND(K162/L162,4)))))</f>
        <v/>
      </c>
      <c r="N162" s="6">
        <f>IF(A162&amp;""="","",IF(D162=0,"لا أوراق مسجلة",IF(ROUND(D162,2)&lt;&gt;100,"مجموع الأوزان ليس 100",IF(B162&amp;""="","بلا درجة مستهدفة",IF(I162="","درجة مستهدفة غير موجودة",IF(E162=0,"لا mock بعد",IF(J162&gt;0,"دون الهدف","على الهدف")))))))</f>
        <v/>
      </c>
      <c r="O162" s="21">
        <f>IF(N162="دون الهدف",COUNTIFS($N$6:$N$205,"دون الهدف",$J$6:$J$205,"&gt;"&amp;J162)+COUNTIFS($N$6:N162,"دون الهدف",$J$6:J162,J162),"")</f>
        <v/>
      </c>
    </row>
    <row r="163">
      <c r="A163" s="5" t="n"/>
      <c r="B163" s="5" t="n"/>
      <c r="C163" s="16" t="n"/>
      <c r="D163" s="18">
        <f>IF(A163&amp;""="","",SUMIFS('الأوراق'!$C$6:$C$505,'الأوراق'!$A$6:$A$505,A163&amp;"",'الأوراق'!$H$6:$H$505,"محسوب")+SUMIFS('الأوراق'!$C$6:$C$505,'الأوراق'!$A$6:$A$505,A163&amp;"",'الأوراق'!$H$6:$H$505,"لم تُجرَّب بعد"))</f>
        <v/>
      </c>
      <c r="E163" s="18">
        <f>IF(A163&amp;""="","",SUMIFS('الأوراق'!$C$6:$C$505,'الأوراق'!$A$6:$A$505,A163&amp;"",'الأوراق'!$H$6:$H$505,"محسوب"))</f>
        <v/>
      </c>
      <c r="F163" s="19">
        <f>IF(A163&amp;""="","",ROUND(SUMIFS('الأوراق'!$G$6:$G$505,'الأوراق'!$A$6:$A$505,A163&amp;"",'الأوراق'!$H$6:$H$505,"محسوب"),4))</f>
        <v/>
      </c>
      <c r="G163" s="20">
        <f>IF(A163&amp;""="","",IF(E163=0,"",ROUND(F163/E163,4)))</f>
        <v/>
      </c>
      <c r="H163" s="6">
        <f>IF(G163="","",INDEX('الإعدادات'!$A$10:$A$18,MIN(9,COUNTIF('الإعدادات'!$B$10:$B$18,"&gt;"&amp;ROUND(G163-N(C163),4))+1)))</f>
        <v/>
      </c>
      <c r="I163" s="20">
        <f>IF(OR(A163&amp;""="",B163&amp;""=""),"",IFERROR(VLOOKUP(B163,'الإعدادات'!$A$10:$B$18,2,FALSE)+N(C163),""))</f>
        <v/>
      </c>
      <c r="J163" s="20">
        <f>IF(OR(G163="",I163=""),"",ROUND(I163-G163,4))</f>
        <v/>
      </c>
      <c r="K163" s="19">
        <f>IF(I163="","",IF(D163=0,"",MAX(0,ROUND(I163*D163-F163,2))))</f>
        <v/>
      </c>
      <c r="L163" s="18">
        <f>IF(A163&amp;""="","",IF(D163=0,"",ROUND(D163-E163,2)))</f>
        <v/>
      </c>
      <c r="M163" s="20">
        <f>IF(K163="","",IF(L163="","",IF(K163=0,0,IF(L163&lt;=0,"",ROUND(K163/L163,4)))))</f>
        <v/>
      </c>
      <c r="N163" s="6">
        <f>IF(A163&amp;""="","",IF(D163=0,"لا أوراق مسجلة",IF(ROUND(D163,2)&lt;&gt;100,"مجموع الأوزان ليس 100",IF(B163&amp;""="","بلا درجة مستهدفة",IF(I163="","درجة مستهدفة غير موجودة",IF(E163=0,"لا mock بعد",IF(J163&gt;0,"دون الهدف","على الهدف")))))))</f>
        <v/>
      </c>
      <c r="O163" s="21">
        <f>IF(N163="دون الهدف",COUNTIFS($N$6:$N$205,"دون الهدف",$J$6:$J$205,"&gt;"&amp;J163)+COUNTIFS($N$6:N163,"دون الهدف",$J$6:J163,J163),"")</f>
        <v/>
      </c>
    </row>
    <row r="164">
      <c r="A164" s="5" t="n"/>
      <c r="B164" s="5" t="n"/>
      <c r="C164" s="16" t="n"/>
      <c r="D164" s="18">
        <f>IF(A164&amp;""="","",SUMIFS('الأوراق'!$C$6:$C$505,'الأوراق'!$A$6:$A$505,A164&amp;"",'الأوراق'!$H$6:$H$505,"محسوب")+SUMIFS('الأوراق'!$C$6:$C$505,'الأوراق'!$A$6:$A$505,A164&amp;"",'الأوراق'!$H$6:$H$505,"لم تُجرَّب بعد"))</f>
        <v/>
      </c>
      <c r="E164" s="18">
        <f>IF(A164&amp;""="","",SUMIFS('الأوراق'!$C$6:$C$505,'الأوراق'!$A$6:$A$505,A164&amp;"",'الأوراق'!$H$6:$H$505,"محسوب"))</f>
        <v/>
      </c>
      <c r="F164" s="19">
        <f>IF(A164&amp;""="","",ROUND(SUMIFS('الأوراق'!$G$6:$G$505,'الأوراق'!$A$6:$A$505,A164&amp;"",'الأوراق'!$H$6:$H$505,"محسوب"),4))</f>
        <v/>
      </c>
      <c r="G164" s="20">
        <f>IF(A164&amp;""="","",IF(E164=0,"",ROUND(F164/E164,4)))</f>
        <v/>
      </c>
      <c r="H164" s="6">
        <f>IF(G164="","",INDEX('الإعدادات'!$A$10:$A$18,MIN(9,COUNTIF('الإعدادات'!$B$10:$B$18,"&gt;"&amp;ROUND(G164-N(C164),4))+1)))</f>
        <v/>
      </c>
      <c r="I164" s="20">
        <f>IF(OR(A164&amp;""="",B164&amp;""=""),"",IFERROR(VLOOKUP(B164,'الإعدادات'!$A$10:$B$18,2,FALSE)+N(C164),""))</f>
        <v/>
      </c>
      <c r="J164" s="20">
        <f>IF(OR(G164="",I164=""),"",ROUND(I164-G164,4))</f>
        <v/>
      </c>
      <c r="K164" s="19">
        <f>IF(I164="","",IF(D164=0,"",MAX(0,ROUND(I164*D164-F164,2))))</f>
        <v/>
      </c>
      <c r="L164" s="18">
        <f>IF(A164&amp;""="","",IF(D164=0,"",ROUND(D164-E164,2)))</f>
        <v/>
      </c>
      <c r="M164" s="20">
        <f>IF(K164="","",IF(L164="","",IF(K164=0,0,IF(L164&lt;=0,"",ROUND(K164/L164,4)))))</f>
        <v/>
      </c>
      <c r="N164" s="6">
        <f>IF(A164&amp;""="","",IF(D164=0,"لا أوراق مسجلة",IF(ROUND(D164,2)&lt;&gt;100,"مجموع الأوزان ليس 100",IF(B164&amp;""="","بلا درجة مستهدفة",IF(I164="","درجة مستهدفة غير موجودة",IF(E164=0,"لا mock بعد",IF(J164&gt;0,"دون الهدف","على الهدف")))))))</f>
        <v/>
      </c>
      <c r="O164" s="21">
        <f>IF(N164="دون الهدف",COUNTIFS($N$6:$N$205,"دون الهدف",$J$6:$J$205,"&gt;"&amp;J164)+COUNTIFS($N$6:N164,"دون الهدف",$J$6:J164,J164),"")</f>
        <v/>
      </c>
    </row>
    <row r="165">
      <c r="A165" s="5" t="n"/>
      <c r="B165" s="5" t="n"/>
      <c r="C165" s="16" t="n"/>
      <c r="D165" s="18">
        <f>IF(A165&amp;""="","",SUMIFS('الأوراق'!$C$6:$C$505,'الأوراق'!$A$6:$A$505,A165&amp;"",'الأوراق'!$H$6:$H$505,"محسوب")+SUMIFS('الأوراق'!$C$6:$C$505,'الأوراق'!$A$6:$A$505,A165&amp;"",'الأوراق'!$H$6:$H$505,"لم تُجرَّب بعد"))</f>
        <v/>
      </c>
      <c r="E165" s="18">
        <f>IF(A165&amp;""="","",SUMIFS('الأوراق'!$C$6:$C$505,'الأوراق'!$A$6:$A$505,A165&amp;"",'الأوراق'!$H$6:$H$505,"محسوب"))</f>
        <v/>
      </c>
      <c r="F165" s="19">
        <f>IF(A165&amp;""="","",ROUND(SUMIFS('الأوراق'!$G$6:$G$505,'الأوراق'!$A$6:$A$505,A165&amp;"",'الأوراق'!$H$6:$H$505,"محسوب"),4))</f>
        <v/>
      </c>
      <c r="G165" s="20">
        <f>IF(A165&amp;""="","",IF(E165=0,"",ROUND(F165/E165,4)))</f>
        <v/>
      </c>
      <c r="H165" s="6">
        <f>IF(G165="","",INDEX('الإعدادات'!$A$10:$A$18,MIN(9,COUNTIF('الإعدادات'!$B$10:$B$18,"&gt;"&amp;ROUND(G165-N(C165),4))+1)))</f>
        <v/>
      </c>
      <c r="I165" s="20">
        <f>IF(OR(A165&amp;""="",B165&amp;""=""),"",IFERROR(VLOOKUP(B165,'الإعدادات'!$A$10:$B$18,2,FALSE)+N(C165),""))</f>
        <v/>
      </c>
      <c r="J165" s="20">
        <f>IF(OR(G165="",I165=""),"",ROUND(I165-G165,4))</f>
        <v/>
      </c>
      <c r="K165" s="19">
        <f>IF(I165="","",IF(D165=0,"",MAX(0,ROUND(I165*D165-F165,2))))</f>
        <v/>
      </c>
      <c r="L165" s="18">
        <f>IF(A165&amp;""="","",IF(D165=0,"",ROUND(D165-E165,2)))</f>
        <v/>
      </c>
      <c r="M165" s="20">
        <f>IF(K165="","",IF(L165="","",IF(K165=0,0,IF(L165&lt;=0,"",ROUND(K165/L165,4)))))</f>
        <v/>
      </c>
      <c r="N165" s="6">
        <f>IF(A165&amp;""="","",IF(D165=0,"لا أوراق مسجلة",IF(ROUND(D165,2)&lt;&gt;100,"مجموع الأوزان ليس 100",IF(B165&amp;""="","بلا درجة مستهدفة",IF(I165="","درجة مستهدفة غير موجودة",IF(E165=0,"لا mock بعد",IF(J165&gt;0,"دون الهدف","على الهدف")))))))</f>
        <v/>
      </c>
      <c r="O165" s="21">
        <f>IF(N165="دون الهدف",COUNTIFS($N$6:$N$205,"دون الهدف",$J$6:$J$205,"&gt;"&amp;J165)+COUNTIFS($N$6:N165,"دون الهدف",$J$6:J165,J165),"")</f>
        <v/>
      </c>
    </row>
    <row r="166">
      <c r="A166" s="5" t="n"/>
      <c r="B166" s="5" t="n"/>
      <c r="C166" s="16" t="n"/>
      <c r="D166" s="18">
        <f>IF(A166&amp;""="","",SUMIFS('الأوراق'!$C$6:$C$505,'الأوراق'!$A$6:$A$505,A166&amp;"",'الأوراق'!$H$6:$H$505,"محسوب")+SUMIFS('الأوراق'!$C$6:$C$505,'الأوراق'!$A$6:$A$505,A166&amp;"",'الأوراق'!$H$6:$H$505,"لم تُجرَّب بعد"))</f>
        <v/>
      </c>
      <c r="E166" s="18">
        <f>IF(A166&amp;""="","",SUMIFS('الأوراق'!$C$6:$C$505,'الأوراق'!$A$6:$A$505,A166&amp;"",'الأوراق'!$H$6:$H$505,"محسوب"))</f>
        <v/>
      </c>
      <c r="F166" s="19">
        <f>IF(A166&amp;""="","",ROUND(SUMIFS('الأوراق'!$G$6:$G$505,'الأوراق'!$A$6:$A$505,A166&amp;"",'الأوراق'!$H$6:$H$505,"محسوب"),4))</f>
        <v/>
      </c>
      <c r="G166" s="20">
        <f>IF(A166&amp;""="","",IF(E166=0,"",ROUND(F166/E166,4)))</f>
        <v/>
      </c>
      <c r="H166" s="6">
        <f>IF(G166="","",INDEX('الإعدادات'!$A$10:$A$18,MIN(9,COUNTIF('الإعدادات'!$B$10:$B$18,"&gt;"&amp;ROUND(G166-N(C166),4))+1)))</f>
        <v/>
      </c>
      <c r="I166" s="20">
        <f>IF(OR(A166&amp;""="",B166&amp;""=""),"",IFERROR(VLOOKUP(B166,'الإعدادات'!$A$10:$B$18,2,FALSE)+N(C166),""))</f>
        <v/>
      </c>
      <c r="J166" s="20">
        <f>IF(OR(G166="",I166=""),"",ROUND(I166-G166,4))</f>
        <v/>
      </c>
      <c r="K166" s="19">
        <f>IF(I166="","",IF(D166=0,"",MAX(0,ROUND(I166*D166-F166,2))))</f>
        <v/>
      </c>
      <c r="L166" s="18">
        <f>IF(A166&amp;""="","",IF(D166=0,"",ROUND(D166-E166,2)))</f>
        <v/>
      </c>
      <c r="M166" s="20">
        <f>IF(K166="","",IF(L166="","",IF(K166=0,0,IF(L166&lt;=0,"",ROUND(K166/L166,4)))))</f>
        <v/>
      </c>
      <c r="N166" s="6">
        <f>IF(A166&amp;""="","",IF(D166=0,"لا أوراق مسجلة",IF(ROUND(D166,2)&lt;&gt;100,"مجموع الأوزان ليس 100",IF(B166&amp;""="","بلا درجة مستهدفة",IF(I166="","درجة مستهدفة غير موجودة",IF(E166=0,"لا mock بعد",IF(J166&gt;0,"دون الهدف","على الهدف")))))))</f>
        <v/>
      </c>
      <c r="O166" s="21">
        <f>IF(N166="دون الهدف",COUNTIFS($N$6:$N$205,"دون الهدف",$J$6:$J$205,"&gt;"&amp;J166)+COUNTIFS($N$6:N166,"دون الهدف",$J$6:J166,J166),"")</f>
        <v/>
      </c>
    </row>
    <row r="167">
      <c r="A167" s="5" t="n"/>
      <c r="B167" s="5" t="n"/>
      <c r="C167" s="16" t="n"/>
      <c r="D167" s="18">
        <f>IF(A167&amp;""="","",SUMIFS('الأوراق'!$C$6:$C$505,'الأوراق'!$A$6:$A$505,A167&amp;"",'الأوراق'!$H$6:$H$505,"محسوب")+SUMIFS('الأوراق'!$C$6:$C$505,'الأوراق'!$A$6:$A$505,A167&amp;"",'الأوراق'!$H$6:$H$505,"لم تُجرَّب بعد"))</f>
        <v/>
      </c>
      <c r="E167" s="18">
        <f>IF(A167&amp;""="","",SUMIFS('الأوراق'!$C$6:$C$505,'الأوراق'!$A$6:$A$505,A167&amp;"",'الأوراق'!$H$6:$H$505,"محسوب"))</f>
        <v/>
      </c>
      <c r="F167" s="19">
        <f>IF(A167&amp;""="","",ROUND(SUMIFS('الأوراق'!$G$6:$G$505,'الأوراق'!$A$6:$A$505,A167&amp;"",'الأوراق'!$H$6:$H$505,"محسوب"),4))</f>
        <v/>
      </c>
      <c r="G167" s="20">
        <f>IF(A167&amp;""="","",IF(E167=0,"",ROUND(F167/E167,4)))</f>
        <v/>
      </c>
      <c r="H167" s="6">
        <f>IF(G167="","",INDEX('الإعدادات'!$A$10:$A$18,MIN(9,COUNTIF('الإعدادات'!$B$10:$B$18,"&gt;"&amp;ROUND(G167-N(C167),4))+1)))</f>
        <v/>
      </c>
      <c r="I167" s="20">
        <f>IF(OR(A167&amp;""="",B167&amp;""=""),"",IFERROR(VLOOKUP(B167,'الإعدادات'!$A$10:$B$18,2,FALSE)+N(C167),""))</f>
        <v/>
      </c>
      <c r="J167" s="20">
        <f>IF(OR(G167="",I167=""),"",ROUND(I167-G167,4))</f>
        <v/>
      </c>
      <c r="K167" s="19">
        <f>IF(I167="","",IF(D167=0,"",MAX(0,ROUND(I167*D167-F167,2))))</f>
        <v/>
      </c>
      <c r="L167" s="18">
        <f>IF(A167&amp;""="","",IF(D167=0,"",ROUND(D167-E167,2)))</f>
        <v/>
      </c>
      <c r="M167" s="20">
        <f>IF(K167="","",IF(L167="","",IF(K167=0,0,IF(L167&lt;=0,"",ROUND(K167/L167,4)))))</f>
        <v/>
      </c>
      <c r="N167" s="6">
        <f>IF(A167&amp;""="","",IF(D167=0,"لا أوراق مسجلة",IF(ROUND(D167,2)&lt;&gt;100,"مجموع الأوزان ليس 100",IF(B167&amp;""="","بلا درجة مستهدفة",IF(I167="","درجة مستهدفة غير موجودة",IF(E167=0,"لا mock بعد",IF(J167&gt;0,"دون الهدف","على الهدف")))))))</f>
        <v/>
      </c>
      <c r="O167" s="21">
        <f>IF(N167="دون الهدف",COUNTIFS($N$6:$N$205,"دون الهدف",$J$6:$J$205,"&gt;"&amp;J167)+COUNTIFS($N$6:N167,"دون الهدف",$J$6:J167,J167),"")</f>
        <v/>
      </c>
    </row>
    <row r="168">
      <c r="A168" s="5" t="n"/>
      <c r="B168" s="5" t="n"/>
      <c r="C168" s="16" t="n"/>
      <c r="D168" s="18">
        <f>IF(A168&amp;""="","",SUMIFS('الأوراق'!$C$6:$C$505,'الأوراق'!$A$6:$A$505,A168&amp;"",'الأوراق'!$H$6:$H$505,"محسوب")+SUMIFS('الأوراق'!$C$6:$C$505,'الأوراق'!$A$6:$A$505,A168&amp;"",'الأوراق'!$H$6:$H$505,"لم تُجرَّب بعد"))</f>
        <v/>
      </c>
      <c r="E168" s="18">
        <f>IF(A168&amp;""="","",SUMIFS('الأوراق'!$C$6:$C$505,'الأوراق'!$A$6:$A$505,A168&amp;"",'الأوراق'!$H$6:$H$505,"محسوب"))</f>
        <v/>
      </c>
      <c r="F168" s="19">
        <f>IF(A168&amp;""="","",ROUND(SUMIFS('الأوراق'!$G$6:$G$505,'الأوراق'!$A$6:$A$505,A168&amp;"",'الأوراق'!$H$6:$H$505,"محسوب"),4))</f>
        <v/>
      </c>
      <c r="G168" s="20">
        <f>IF(A168&amp;""="","",IF(E168=0,"",ROUND(F168/E168,4)))</f>
        <v/>
      </c>
      <c r="H168" s="6">
        <f>IF(G168="","",INDEX('الإعدادات'!$A$10:$A$18,MIN(9,COUNTIF('الإعدادات'!$B$10:$B$18,"&gt;"&amp;ROUND(G168-N(C168),4))+1)))</f>
        <v/>
      </c>
      <c r="I168" s="20">
        <f>IF(OR(A168&amp;""="",B168&amp;""=""),"",IFERROR(VLOOKUP(B168,'الإعدادات'!$A$10:$B$18,2,FALSE)+N(C168),""))</f>
        <v/>
      </c>
      <c r="J168" s="20">
        <f>IF(OR(G168="",I168=""),"",ROUND(I168-G168,4))</f>
        <v/>
      </c>
      <c r="K168" s="19">
        <f>IF(I168="","",IF(D168=0,"",MAX(0,ROUND(I168*D168-F168,2))))</f>
        <v/>
      </c>
      <c r="L168" s="18">
        <f>IF(A168&amp;""="","",IF(D168=0,"",ROUND(D168-E168,2)))</f>
        <v/>
      </c>
      <c r="M168" s="20">
        <f>IF(K168="","",IF(L168="","",IF(K168=0,0,IF(L168&lt;=0,"",ROUND(K168/L168,4)))))</f>
        <v/>
      </c>
      <c r="N168" s="6">
        <f>IF(A168&amp;""="","",IF(D168=0,"لا أوراق مسجلة",IF(ROUND(D168,2)&lt;&gt;100,"مجموع الأوزان ليس 100",IF(B168&amp;""="","بلا درجة مستهدفة",IF(I168="","درجة مستهدفة غير موجودة",IF(E168=0,"لا mock بعد",IF(J168&gt;0,"دون الهدف","على الهدف")))))))</f>
        <v/>
      </c>
      <c r="O168" s="21">
        <f>IF(N168="دون الهدف",COUNTIFS($N$6:$N$205,"دون الهدف",$J$6:$J$205,"&gt;"&amp;J168)+COUNTIFS($N$6:N168,"دون الهدف",$J$6:J168,J168),"")</f>
        <v/>
      </c>
    </row>
    <row r="169">
      <c r="A169" s="5" t="n"/>
      <c r="B169" s="5" t="n"/>
      <c r="C169" s="16" t="n"/>
      <c r="D169" s="18">
        <f>IF(A169&amp;""="","",SUMIFS('الأوراق'!$C$6:$C$505,'الأوراق'!$A$6:$A$505,A169&amp;"",'الأوراق'!$H$6:$H$505,"محسوب")+SUMIFS('الأوراق'!$C$6:$C$505,'الأوراق'!$A$6:$A$505,A169&amp;"",'الأوراق'!$H$6:$H$505,"لم تُجرَّب بعد"))</f>
        <v/>
      </c>
      <c r="E169" s="18">
        <f>IF(A169&amp;""="","",SUMIFS('الأوراق'!$C$6:$C$505,'الأوراق'!$A$6:$A$505,A169&amp;"",'الأوراق'!$H$6:$H$505,"محسوب"))</f>
        <v/>
      </c>
      <c r="F169" s="19">
        <f>IF(A169&amp;""="","",ROUND(SUMIFS('الأوراق'!$G$6:$G$505,'الأوراق'!$A$6:$A$505,A169&amp;"",'الأوراق'!$H$6:$H$505,"محسوب"),4))</f>
        <v/>
      </c>
      <c r="G169" s="20">
        <f>IF(A169&amp;""="","",IF(E169=0,"",ROUND(F169/E169,4)))</f>
        <v/>
      </c>
      <c r="H169" s="6">
        <f>IF(G169="","",INDEX('الإعدادات'!$A$10:$A$18,MIN(9,COUNTIF('الإعدادات'!$B$10:$B$18,"&gt;"&amp;ROUND(G169-N(C169),4))+1)))</f>
        <v/>
      </c>
      <c r="I169" s="20">
        <f>IF(OR(A169&amp;""="",B169&amp;""=""),"",IFERROR(VLOOKUP(B169,'الإعدادات'!$A$10:$B$18,2,FALSE)+N(C169),""))</f>
        <v/>
      </c>
      <c r="J169" s="20">
        <f>IF(OR(G169="",I169=""),"",ROUND(I169-G169,4))</f>
        <v/>
      </c>
      <c r="K169" s="19">
        <f>IF(I169="","",IF(D169=0,"",MAX(0,ROUND(I169*D169-F169,2))))</f>
        <v/>
      </c>
      <c r="L169" s="18">
        <f>IF(A169&amp;""="","",IF(D169=0,"",ROUND(D169-E169,2)))</f>
        <v/>
      </c>
      <c r="M169" s="20">
        <f>IF(K169="","",IF(L169="","",IF(K169=0,0,IF(L169&lt;=0,"",ROUND(K169/L169,4)))))</f>
        <v/>
      </c>
      <c r="N169" s="6">
        <f>IF(A169&amp;""="","",IF(D169=0,"لا أوراق مسجلة",IF(ROUND(D169,2)&lt;&gt;100,"مجموع الأوزان ليس 100",IF(B169&amp;""="","بلا درجة مستهدفة",IF(I169="","درجة مستهدفة غير موجودة",IF(E169=0,"لا mock بعد",IF(J169&gt;0,"دون الهدف","على الهدف")))))))</f>
        <v/>
      </c>
      <c r="O169" s="21">
        <f>IF(N169="دون الهدف",COUNTIFS($N$6:$N$205,"دون الهدف",$J$6:$J$205,"&gt;"&amp;J169)+COUNTIFS($N$6:N169,"دون الهدف",$J$6:J169,J169),"")</f>
        <v/>
      </c>
    </row>
    <row r="170">
      <c r="A170" s="5" t="n"/>
      <c r="B170" s="5" t="n"/>
      <c r="C170" s="16" t="n"/>
      <c r="D170" s="18">
        <f>IF(A170&amp;""="","",SUMIFS('الأوراق'!$C$6:$C$505,'الأوراق'!$A$6:$A$505,A170&amp;"",'الأوراق'!$H$6:$H$505,"محسوب")+SUMIFS('الأوراق'!$C$6:$C$505,'الأوراق'!$A$6:$A$505,A170&amp;"",'الأوراق'!$H$6:$H$505,"لم تُجرَّب بعد"))</f>
        <v/>
      </c>
      <c r="E170" s="18">
        <f>IF(A170&amp;""="","",SUMIFS('الأوراق'!$C$6:$C$505,'الأوراق'!$A$6:$A$505,A170&amp;"",'الأوراق'!$H$6:$H$505,"محسوب"))</f>
        <v/>
      </c>
      <c r="F170" s="19">
        <f>IF(A170&amp;""="","",ROUND(SUMIFS('الأوراق'!$G$6:$G$505,'الأوراق'!$A$6:$A$505,A170&amp;"",'الأوراق'!$H$6:$H$505,"محسوب"),4))</f>
        <v/>
      </c>
      <c r="G170" s="20">
        <f>IF(A170&amp;""="","",IF(E170=0,"",ROUND(F170/E170,4)))</f>
        <v/>
      </c>
      <c r="H170" s="6">
        <f>IF(G170="","",INDEX('الإعدادات'!$A$10:$A$18,MIN(9,COUNTIF('الإعدادات'!$B$10:$B$18,"&gt;"&amp;ROUND(G170-N(C170),4))+1)))</f>
        <v/>
      </c>
      <c r="I170" s="20">
        <f>IF(OR(A170&amp;""="",B170&amp;""=""),"",IFERROR(VLOOKUP(B170,'الإعدادات'!$A$10:$B$18,2,FALSE)+N(C170),""))</f>
        <v/>
      </c>
      <c r="J170" s="20">
        <f>IF(OR(G170="",I170=""),"",ROUND(I170-G170,4))</f>
        <v/>
      </c>
      <c r="K170" s="19">
        <f>IF(I170="","",IF(D170=0,"",MAX(0,ROUND(I170*D170-F170,2))))</f>
        <v/>
      </c>
      <c r="L170" s="18">
        <f>IF(A170&amp;""="","",IF(D170=0,"",ROUND(D170-E170,2)))</f>
        <v/>
      </c>
      <c r="M170" s="20">
        <f>IF(K170="","",IF(L170="","",IF(K170=0,0,IF(L170&lt;=0,"",ROUND(K170/L170,4)))))</f>
        <v/>
      </c>
      <c r="N170" s="6">
        <f>IF(A170&amp;""="","",IF(D170=0,"لا أوراق مسجلة",IF(ROUND(D170,2)&lt;&gt;100,"مجموع الأوزان ليس 100",IF(B170&amp;""="","بلا درجة مستهدفة",IF(I170="","درجة مستهدفة غير موجودة",IF(E170=0,"لا mock بعد",IF(J170&gt;0,"دون الهدف","على الهدف")))))))</f>
        <v/>
      </c>
      <c r="O170" s="21">
        <f>IF(N170="دون الهدف",COUNTIFS($N$6:$N$205,"دون الهدف",$J$6:$J$205,"&gt;"&amp;J170)+COUNTIFS($N$6:N170,"دون الهدف",$J$6:J170,J170),"")</f>
        <v/>
      </c>
    </row>
    <row r="171">
      <c r="A171" s="5" t="n"/>
      <c r="B171" s="5" t="n"/>
      <c r="C171" s="16" t="n"/>
      <c r="D171" s="18">
        <f>IF(A171&amp;""="","",SUMIFS('الأوراق'!$C$6:$C$505,'الأوراق'!$A$6:$A$505,A171&amp;"",'الأوراق'!$H$6:$H$505,"محسوب")+SUMIFS('الأوراق'!$C$6:$C$505,'الأوراق'!$A$6:$A$505,A171&amp;"",'الأوراق'!$H$6:$H$505,"لم تُجرَّب بعد"))</f>
        <v/>
      </c>
      <c r="E171" s="18">
        <f>IF(A171&amp;""="","",SUMIFS('الأوراق'!$C$6:$C$505,'الأوراق'!$A$6:$A$505,A171&amp;"",'الأوراق'!$H$6:$H$505,"محسوب"))</f>
        <v/>
      </c>
      <c r="F171" s="19">
        <f>IF(A171&amp;""="","",ROUND(SUMIFS('الأوراق'!$G$6:$G$505,'الأوراق'!$A$6:$A$505,A171&amp;"",'الأوراق'!$H$6:$H$505,"محسوب"),4))</f>
        <v/>
      </c>
      <c r="G171" s="20">
        <f>IF(A171&amp;""="","",IF(E171=0,"",ROUND(F171/E171,4)))</f>
        <v/>
      </c>
      <c r="H171" s="6">
        <f>IF(G171="","",INDEX('الإعدادات'!$A$10:$A$18,MIN(9,COUNTIF('الإعدادات'!$B$10:$B$18,"&gt;"&amp;ROUND(G171-N(C171),4))+1)))</f>
        <v/>
      </c>
      <c r="I171" s="20">
        <f>IF(OR(A171&amp;""="",B171&amp;""=""),"",IFERROR(VLOOKUP(B171,'الإعدادات'!$A$10:$B$18,2,FALSE)+N(C171),""))</f>
        <v/>
      </c>
      <c r="J171" s="20">
        <f>IF(OR(G171="",I171=""),"",ROUND(I171-G171,4))</f>
        <v/>
      </c>
      <c r="K171" s="19">
        <f>IF(I171="","",IF(D171=0,"",MAX(0,ROUND(I171*D171-F171,2))))</f>
        <v/>
      </c>
      <c r="L171" s="18">
        <f>IF(A171&amp;""="","",IF(D171=0,"",ROUND(D171-E171,2)))</f>
        <v/>
      </c>
      <c r="M171" s="20">
        <f>IF(K171="","",IF(L171="","",IF(K171=0,0,IF(L171&lt;=0,"",ROUND(K171/L171,4)))))</f>
        <v/>
      </c>
      <c r="N171" s="6">
        <f>IF(A171&amp;""="","",IF(D171=0,"لا أوراق مسجلة",IF(ROUND(D171,2)&lt;&gt;100,"مجموع الأوزان ليس 100",IF(B171&amp;""="","بلا درجة مستهدفة",IF(I171="","درجة مستهدفة غير موجودة",IF(E171=0,"لا mock بعد",IF(J171&gt;0,"دون الهدف","على الهدف")))))))</f>
        <v/>
      </c>
      <c r="O171" s="21">
        <f>IF(N171="دون الهدف",COUNTIFS($N$6:$N$205,"دون الهدف",$J$6:$J$205,"&gt;"&amp;J171)+COUNTIFS($N$6:N171,"دون الهدف",$J$6:J171,J171),"")</f>
        <v/>
      </c>
    </row>
    <row r="172">
      <c r="A172" s="5" t="n"/>
      <c r="B172" s="5" t="n"/>
      <c r="C172" s="16" t="n"/>
      <c r="D172" s="18">
        <f>IF(A172&amp;""="","",SUMIFS('الأوراق'!$C$6:$C$505,'الأوراق'!$A$6:$A$505,A172&amp;"",'الأوراق'!$H$6:$H$505,"محسوب")+SUMIFS('الأوراق'!$C$6:$C$505,'الأوراق'!$A$6:$A$505,A172&amp;"",'الأوراق'!$H$6:$H$505,"لم تُجرَّب بعد"))</f>
        <v/>
      </c>
      <c r="E172" s="18">
        <f>IF(A172&amp;""="","",SUMIFS('الأوراق'!$C$6:$C$505,'الأوراق'!$A$6:$A$505,A172&amp;"",'الأوراق'!$H$6:$H$505,"محسوب"))</f>
        <v/>
      </c>
      <c r="F172" s="19">
        <f>IF(A172&amp;""="","",ROUND(SUMIFS('الأوراق'!$G$6:$G$505,'الأوراق'!$A$6:$A$505,A172&amp;"",'الأوراق'!$H$6:$H$505,"محسوب"),4))</f>
        <v/>
      </c>
      <c r="G172" s="20">
        <f>IF(A172&amp;""="","",IF(E172=0,"",ROUND(F172/E172,4)))</f>
        <v/>
      </c>
      <c r="H172" s="6">
        <f>IF(G172="","",INDEX('الإعدادات'!$A$10:$A$18,MIN(9,COUNTIF('الإعدادات'!$B$10:$B$18,"&gt;"&amp;ROUND(G172-N(C172),4))+1)))</f>
        <v/>
      </c>
      <c r="I172" s="20">
        <f>IF(OR(A172&amp;""="",B172&amp;""=""),"",IFERROR(VLOOKUP(B172,'الإعدادات'!$A$10:$B$18,2,FALSE)+N(C172),""))</f>
        <v/>
      </c>
      <c r="J172" s="20">
        <f>IF(OR(G172="",I172=""),"",ROUND(I172-G172,4))</f>
        <v/>
      </c>
      <c r="K172" s="19">
        <f>IF(I172="","",IF(D172=0,"",MAX(0,ROUND(I172*D172-F172,2))))</f>
        <v/>
      </c>
      <c r="L172" s="18">
        <f>IF(A172&amp;""="","",IF(D172=0,"",ROUND(D172-E172,2)))</f>
        <v/>
      </c>
      <c r="M172" s="20">
        <f>IF(K172="","",IF(L172="","",IF(K172=0,0,IF(L172&lt;=0,"",ROUND(K172/L172,4)))))</f>
        <v/>
      </c>
      <c r="N172" s="6">
        <f>IF(A172&amp;""="","",IF(D172=0,"لا أوراق مسجلة",IF(ROUND(D172,2)&lt;&gt;100,"مجموع الأوزان ليس 100",IF(B172&amp;""="","بلا درجة مستهدفة",IF(I172="","درجة مستهدفة غير موجودة",IF(E172=0,"لا mock بعد",IF(J172&gt;0,"دون الهدف","على الهدف")))))))</f>
        <v/>
      </c>
      <c r="O172" s="21">
        <f>IF(N172="دون الهدف",COUNTIFS($N$6:$N$205,"دون الهدف",$J$6:$J$205,"&gt;"&amp;J172)+COUNTIFS($N$6:N172,"دون الهدف",$J$6:J172,J172),"")</f>
        <v/>
      </c>
    </row>
    <row r="173">
      <c r="A173" s="5" t="n"/>
      <c r="B173" s="5" t="n"/>
      <c r="C173" s="16" t="n"/>
      <c r="D173" s="18">
        <f>IF(A173&amp;""="","",SUMIFS('الأوراق'!$C$6:$C$505,'الأوراق'!$A$6:$A$505,A173&amp;"",'الأوراق'!$H$6:$H$505,"محسوب")+SUMIFS('الأوراق'!$C$6:$C$505,'الأوراق'!$A$6:$A$505,A173&amp;"",'الأوراق'!$H$6:$H$505,"لم تُجرَّب بعد"))</f>
        <v/>
      </c>
      <c r="E173" s="18">
        <f>IF(A173&amp;""="","",SUMIFS('الأوراق'!$C$6:$C$505,'الأوراق'!$A$6:$A$505,A173&amp;"",'الأوراق'!$H$6:$H$505,"محسوب"))</f>
        <v/>
      </c>
      <c r="F173" s="19">
        <f>IF(A173&amp;""="","",ROUND(SUMIFS('الأوراق'!$G$6:$G$505,'الأوراق'!$A$6:$A$505,A173&amp;"",'الأوراق'!$H$6:$H$505,"محسوب"),4))</f>
        <v/>
      </c>
      <c r="G173" s="20">
        <f>IF(A173&amp;""="","",IF(E173=0,"",ROUND(F173/E173,4)))</f>
        <v/>
      </c>
      <c r="H173" s="6">
        <f>IF(G173="","",INDEX('الإعدادات'!$A$10:$A$18,MIN(9,COUNTIF('الإعدادات'!$B$10:$B$18,"&gt;"&amp;ROUND(G173-N(C173),4))+1)))</f>
        <v/>
      </c>
      <c r="I173" s="20">
        <f>IF(OR(A173&amp;""="",B173&amp;""=""),"",IFERROR(VLOOKUP(B173,'الإعدادات'!$A$10:$B$18,2,FALSE)+N(C173),""))</f>
        <v/>
      </c>
      <c r="J173" s="20">
        <f>IF(OR(G173="",I173=""),"",ROUND(I173-G173,4))</f>
        <v/>
      </c>
      <c r="K173" s="19">
        <f>IF(I173="","",IF(D173=0,"",MAX(0,ROUND(I173*D173-F173,2))))</f>
        <v/>
      </c>
      <c r="L173" s="18">
        <f>IF(A173&amp;""="","",IF(D173=0,"",ROUND(D173-E173,2)))</f>
        <v/>
      </c>
      <c r="M173" s="20">
        <f>IF(K173="","",IF(L173="","",IF(K173=0,0,IF(L173&lt;=0,"",ROUND(K173/L173,4)))))</f>
        <v/>
      </c>
      <c r="N173" s="6">
        <f>IF(A173&amp;""="","",IF(D173=0,"لا أوراق مسجلة",IF(ROUND(D173,2)&lt;&gt;100,"مجموع الأوزان ليس 100",IF(B173&amp;""="","بلا درجة مستهدفة",IF(I173="","درجة مستهدفة غير موجودة",IF(E173=0,"لا mock بعد",IF(J173&gt;0,"دون الهدف","على الهدف")))))))</f>
        <v/>
      </c>
      <c r="O173" s="21">
        <f>IF(N173="دون الهدف",COUNTIFS($N$6:$N$205,"دون الهدف",$J$6:$J$205,"&gt;"&amp;J173)+COUNTIFS($N$6:N173,"دون الهدف",$J$6:J173,J173),"")</f>
        <v/>
      </c>
    </row>
    <row r="174">
      <c r="A174" s="5" t="n"/>
      <c r="B174" s="5" t="n"/>
      <c r="C174" s="16" t="n"/>
      <c r="D174" s="18">
        <f>IF(A174&amp;""="","",SUMIFS('الأوراق'!$C$6:$C$505,'الأوراق'!$A$6:$A$505,A174&amp;"",'الأوراق'!$H$6:$H$505,"محسوب")+SUMIFS('الأوراق'!$C$6:$C$505,'الأوراق'!$A$6:$A$505,A174&amp;"",'الأوراق'!$H$6:$H$505,"لم تُجرَّب بعد"))</f>
        <v/>
      </c>
      <c r="E174" s="18">
        <f>IF(A174&amp;""="","",SUMIFS('الأوراق'!$C$6:$C$505,'الأوراق'!$A$6:$A$505,A174&amp;"",'الأوراق'!$H$6:$H$505,"محسوب"))</f>
        <v/>
      </c>
      <c r="F174" s="19">
        <f>IF(A174&amp;""="","",ROUND(SUMIFS('الأوراق'!$G$6:$G$505,'الأوراق'!$A$6:$A$505,A174&amp;"",'الأوراق'!$H$6:$H$505,"محسوب"),4))</f>
        <v/>
      </c>
      <c r="G174" s="20">
        <f>IF(A174&amp;""="","",IF(E174=0,"",ROUND(F174/E174,4)))</f>
        <v/>
      </c>
      <c r="H174" s="6">
        <f>IF(G174="","",INDEX('الإعدادات'!$A$10:$A$18,MIN(9,COUNTIF('الإعدادات'!$B$10:$B$18,"&gt;"&amp;ROUND(G174-N(C174),4))+1)))</f>
        <v/>
      </c>
      <c r="I174" s="20">
        <f>IF(OR(A174&amp;""="",B174&amp;""=""),"",IFERROR(VLOOKUP(B174,'الإعدادات'!$A$10:$B$18,2,FALSE)+N(C174),""))</f>
        <v/>
      </c>
      <c r="J174" s="20">
        <f>IF(OR(G174="",I174=""),"",ROUND(I174-G174,4))</f>
        <v/>
      </c>
      <c r="K174" s="19">
        <f>IF(I174="","",IF(D174=0,"",MAX(0,ROUND(I174*D174-F174,2))))</f>
        <v/>
      </c>
      <c r="L174" s="18">
        <f>IF(A174&amp;""="","",IF(D174=0,"",ROUND(D174-E174,2)))</f>
        <v/>
      </c>
      <c r="M174" s="20">
        <f>IF(K174="","",IF(L174="","",IF(K174=0,0,IF(L174&lt;=0,"",ROUND(K174/L174,4)))))</f>
        <v/>
      </c>
      <c r="N174" s="6">
        <f>IF(A174&amp;""="","",IF(D174=0,"لا أوراق مسجلة",IF(ROUND(D174,2)&lt;&gt;100,"مجموع الأوزان ليس 100",IF(B174&amp;""="","بلا درجة مستهدفة",IF(I174="","درجة مستهدفة غير موجودة",IF(E174=0,"لا mock بعد",IF(J174&gt;0,"دون الهدف","على الهدف")))))))</f>
        <v/>
      </c>
      <c r="O174" s="21">
        <f>IF(N174="دون الهدف",COUNTIFS($N$6:$N$205,"دون الهدف",$J$6:$J$205,"&gt;"&amp;J174)+COUNTIFS($N$6:N174,"دون الهدف",$J$6:J174,J174),"")</f>
        <v/>
      </c>
    </row>
    <row r="175">
      <c r="A175" s="5" t="n"/>
      <c r="B175" s="5" t="n"/>
      <c r="C175" s="16" t="n"/>
      <c r="D175" s="18">
        <f>IF(A175&amp;""="","",SUMIFS('الأوراق'!$C$6:$C$505,'الأوراق'!$A$6:$A$505,A175&amp;"",'الأوراق'!$H$6:$H$505,"محسوب")+SUMIFS('الأوراق'!$C$6:$C$505,'الأوراق'!$A$6:$A$505,A175&amp;"",'الأوراق'!$H$6:$H$505,"لم تُجرَّب بعد"))</f>
        <v/>
      </c>
      <c r="E175" s="18">
        <f>IF(A175&amp;""="","",SUMIFS('الأوراق'!$C$6:$C$505,'الأوراق'!$A$6:$A$505,A175&amp;"",'الأوراق'!$H$6:$H$505,"محسوب"))</f>
        <v/>
      </c>
      <c r="F175" s="19">
        <f>IF(A175&amp;""="","",ROUND(SUMIFS('الأوراق'!$G$6:$G$505,'الأوراق'!$A$6:$A$505,A175&amp;"",'الأوراق'!$H$6:$H$505,"محسوب"),4))</f>
        <v/>
      </c>
      <c r="G175" s="20">
        <f>IF(A175&amp;""="","",IF(E175=0,"",ROUND(F175/E175,4)))</f>
        <v/>
      </c>
      <c r="H175" s="6">
        <f>IF(G175="","",INDEX('الإعدادات'!$A$10:$A$18,MIN(9,COUNTIF('الإعدادات'!$B$10:$B$18,"&gt;"&amp;ROUND(G175-N(C175),4))+1)))</f>
        <v/>
      </c>
      <c r="I175" s="20">
        <f>IF(OR(A175&amp;""="",B175&amp;""=""),"",IFERROR(VLOOKUP(B175,'الإعدادات'!$A$10:$B$18,2,FALSE)+N(C175),""))</f>
        <v/>
      </c>
      <c r="J175" s="20">
        <f>IF(OR(G175="",I175=""),"",ROUND(I175-G175,4))</f>
        <v/>
      </c>
      <c r="K175" s="19">
        <f>IF(I175="","",IF(D175=0,"",MAX(0,ROUND(I175*D175-F175,2))))</f>
        <v/>
      </c>
      <c r="L175" s="18">
        <f>IF(A175&amp;""="","",IF(D175=0,"",ROUND(D175-E175,2)))</f>
        <v/>
      </c>
      <c r="M175" s="20">
        <f>IF(K175="","",IF(L175="","",IF(K175=0,0,IF(L175&lt;=0,"",ROUND(K175/L175,4)))))</f>
        <v/>
      </c>
      <c r="N175" s="6">
        <f>IF(A175&amp;""="","",IF(D175=0,"لا أوراق مسجلة",IF(ROUND(D175,2)&lt;&gt;100,"مجموع الأوزان ليس 100",IF(B175&amp;""="","بلا درجة مستهدفة",IF(I175="","درجة مستهدفة غير موجودة",IF(E175=0,"لا mock بعد",IF(J175&gt;0,"دون الهدف","على الهدف")))))))</f>
        <v/>
      </c>
      <c r="O175" s="21">
        <f>IF(N175="دون الهدف",COUNTIFS($N$6:$N$205,"دون الهدف",$J$6:$J$205,"&gt;"&amp;J175)+COUNTIFS($N$6:N175,"دون الهدف",$J$6:J175,J175),"")</f>
        <v/>
      </c>
    </row>
    <row r="176">
      <c r="A176" s="5" t="n"/>
      <c r="B176" s="5" t="n"/>
      <c r="C176" s="16" t="n"/>
      <c r="D176" s="18">
        <f>IF(A176&amp;""="","",SUMIFS('الأوراق'!$C$6:$C$505,'الأوراق'!$A$6:$A$505,A176&amp;"",'الأوراق'!$H$6:$H$505,"محسوب")+SUMIFS('الأوراق'!$C$6:$C$505,'الأوراق'!$A$6:$A$505,A176&amp;"",'الأوراق'!$H$6:$H$505,"لم تُجرَّب بعد"))</f>
        <v/>
      </c>
      <c r="E176" s="18">
        <f>IF(A176&amp;""="","",SUMIFS('الأوراق'!$C$6:$C$505,'الأوراق'!$A$6:$A$505,A176&amp;"",'الأوراق'!$H$6:$H$505,"محسوب"))</f>
        <v/>
      </c>
      <c r="F176" s="19">
        <f>IF(A176&amp;""="","",ROUND(SUMIFS('الأوراق'!$G$6:$G$505,'الأوراق'!$A$6:$A$505,A176&amp;"",'الأوراق'!$H$6:$H$505,"محسوب"),4))</f>
        <v/>
      </c>
      <c r="G176" s="20">
        <f>IF(A176&amp;""="","",IF(E176=0,"",ROUND(F176/E176,4)))</f>
        <v/>
      </c>
      <c r="H176" s="6">
        <f>IF(G176="","",INDEX('الإعدادات'!$A$10:$A$18,MIN(9,COUNTIF('الإعدادات'!$B$10:$B$18,"&gt;"&amp;ROUND(G176-N(C176),4))+1)))</f>
        <v/>
      </c>
      <c r="I176" s="20">
        <f>IF(OR(A176&amp;""="",B176&amp;""=""),"",IFERROR(VLOOKUP(B176,'الإعدادات'!$A$10:$B$18,2,FALSE)+N(C176),""))</f>
        <v/>
      </c>
      <c r="J176" s="20">
        <f>IF(OR(G176="",I176=""),"",ROUND(I176-G176,4))</f>
        <v/>
      </c>
      <c r="K176" s="19">
        <f>IF(I176="","",IF(D176=0,"",MAX(0,ROUND(I176*D176-F176,2))))</f>
        <v/>
      </c>
      <c r="L176" s="18">
        <f>IF(A176&amp;""="","",IF(D176=0,"",ROUND(D176-E176,2)))</f>
        <v/>
      </c>
      <c r="M176" s="20">
        <f>IF(K176="","",IF(L176="","",IF(K176=0,0,IF(L176&lt;=0,"",ROUND(K176/L176,4)))))</f>
        <v/>
      </c>
      <c r="N176" s="6">
        <f>IF(A176&amp;""="","",IF(D176=0,"لا أوراق مسجلة",IF(ROUND(D176,2)&lt;&gt;100,"مجموع الأوزان ليس 100",IF(B176&amp;""="","بلا درجة مستهدفة",IF(I176="","درجة مستهدفة غير موجودة",IF(E176=0,"لا mock بعد",IF(J176&gt;0,"دون الهدف","على الهدف")))))))</f>
        <v/>
      </c>
      <c r="O176" s="21">
        <f>IF(N176="دون الهدف",COUNTIFS($N$6:$N$205,"دون الهدف",$J$6:$J$205,"&gt;"&amp;J176)+COUNTIFS($N$6:N176,"دون الهدف",$J$6:J176,J176),"")</f>
        <v/>
      </c>
    </row>
    <row r="177">
      <c r="A177" s="5" t="n"/>
      <c r="B177" s="5" t="n"/>
      <c r="C177" s="16" t="n"/>
      <c r="D177" s="18">
        <f>IF(A177&amp;""="","",SUMIFS('الأوراق'!$C$6:$C$505,'الأوراق'!$A$6:$A$505,A177&amp;"",'الأوراق'!$H$6:$H$505,"محسوب")+SUMIFS('الأوراق'!$C$6:$C$505,'الأوراق'!$A$6:$A$505,A177&amp;"",'الأوراق'!$H$6:$H$505,"لم تُجرَّب بعد"))</f>
        <v/>
      </c>
      <c r="E177" s="18">
        <f>IF(A177&amp;""="","",SUMIFS('الأوراق'!$C$6:$C$505,'الأوراق'!$A$6:$A$505,A177&amp;"",'الأوراق'!$H$6:$H$505,"محسوب"))</f>
        <v/>
      </c>
      <c r="F177" s="19">
        <f>IF(A177&amp;""="","",ROUND(SUMIFS('الأوراق'!$G$6:$G$505,'الأوراق'!$A$6:$A$505,A177&amp;"",'الأوراق'!$H$6:$H$505,"محسوب"),4))</f>
        <v/>
      </c>
      <c r="G177" s="20">
        <f>IF(A177&amp;""="","",IF(E177=0,"",ROUND(F177/E177,4)))</f>
        <v/>
      </c>
      <c r="H177" s="6">
        <f>IF(G177="","",INDEX('الإعدادات'!$A$10:$A$18,MIN(9,COUNTIF('الإعدادات'!$B$10:$B$18,"&gt;"&amp;ROUND(G177-N(C177),4))+1)))</f>
        <v/>
      </c>
      <c r="I177" s="20">
        <f>IF(OR(A177&amp;""="",B177&amp;""=""),"",IFERROR(VLOOKUP(B177,'الإعدادات'!$A$10:$B$18,2,FALSE)+N(C177),""))</f>
        <v/>
      </c>
      <c r="J177" s="20">
        <f>IF(OR(G177="",I177=""),"",ROUND(I177-G177,4))</f>
        <v/>
      </c>
      <c r="K177" s="19">
        <f>IF(I177="","",IF(D177=0,"",MAX(0,ROUND(I177*D177-F177,2))))</f>
        <v/>
      </c>
      <c r="L177" s="18">
        <f>IF(A177&amp;""="","",IF(D177=0,"",ROUND(D177-E177,2)))</f>
        <v/>
      </c>
      <c r="M177" s="20">
        <f>IF(K177="","",IF(L177="","",IF(K177=0,0,IF(L177&lt;=0,"",ROUND(K177/L177,4)))))</f>
        <v/>
      </c>
      <c r="N177" s="6">
        <f>IF(A177&amp;""="","",IF(D177=0,"لا أوراق مسجلة",IF(ROUND(D177,2)&lt;&gt;100,"مجموع الأوزان ليس 100",IF(B177&amp;""="","بلا درجة مستهدفة",IF(I177="","درجة مستهدفة غير موجودة",IF(E177=0,"لا mock بعد",IF(J177&gt;0,"دون الهدف","على الهدف")))))))</f>
        <v/>
      </c>
      <c r="O177" s="21">
        <f>IF(N177="دون الهدف",COUNTIFS($N$6:$N$205,"دون الهدف",$J$6:$J$205,"&gt;"&amp;J177)+COUNTIFS($N$6:N177,"دون الهدف",$J$6:J177,J177),"")</f>
        <v/>
      </c>
    </row>
    <row r="178">
      <c r="A178" s="5" t="n"/>
      <c r="B178" s="5" t="n"/>
      <c r="C178" s="16" t="n"/>
      <c r="D178" s="18">
        <f>IF(A178&amp;""="","",SUMIFS('الأوراق'!$C$6:$C$505,'الأوراق'!$A$6:$A$505,A178&amp;"",'الأوراق'!$H$6:$H$505,"محسوب")+SUMIFS('الأوراق'!$C$6:$C$505,'الأوراق'!$A$6:$A$505,A178&amp;"",'الأوراق'!$H$6:$H$505,"لم تُجرَّب بعد"))</f>
        <v/>
      </c>
      <c r="E178" s="18">
        <f>IF(A178&amp;""="","",SUMIFS('الأوراق'!$C$6:$C$505,'الأوراق'!$A$6:$A$505,A178&amp;"",'الأوراق'!$H$6:$H$505,"محسوب"))</f>
        <v/>
      </c>
      <c r="F178" s="19">
        <f>IF(A178&amp;""="","",ROUND(SUMIFS('الأوراق'!$G$6:$G$505,'الأوراق'!$A$6:$A$505,A178&amp;"",'الأوراق'!$H$6:$H$505,"محسوب"),4))</f>
        <v/>
      </c>
      <c r="G178" s="20">
        <f>IF(A178&amp;""="","",IF(E178=0,"",ROUND(F178/E178,4)))</f>
        <v/>
      </c>
      <c r="H178" s="6">
        <f>IF(G178="","",INDEX('الإعدادات'!$A$10:$A$18,MIN(9,COUNTIF('الإعدادات'!$B$10:$B$18,"&gt;"&amp;ROUND(G178-N(C178),4))+1)))</f>
        <v/>
      </c>
      <c r="I178" s="20">
        <f>IF(OR(A178&amp;""="",B178&amp;""=""),"",IFERROR(VLOOKUP(B178,'الإعدادات'!$A$10:$B$18,2,FALSE)+N(C178),""))</f>
        <v/>
      </c>
      <c r="J178" s="20">
        <f>IF(OR(G178="",I178=""),"",ROUND(I178-G178,4))</f>
        <v/>
      </c>
      <c r="K178" s="19">
        <f>IF(I178="","",IF(D178=0,"",MAX(0,ROUND(I178*D178-F178,2))))</f>
        <v/>
      </c>
      <c r="L178" s="18">
        <f>IF(A178&amp;""="","",IF(D178=0,"",ROUND(D178-E178,2)))</f>
        <v/>
      </c>
      <c r="M178" s="20">
        <f>IF(K178="","",IF(L178="","",IF(K178=0,0,IF(L178&lt;=0,"",ROUND(K178/L178,4)))))</f>
        <v/>
      </c>
      <c r="N178" s="6">
        <f>IF(A178&amp;""="","",IF(D178=0,"لا أوراق مسجلة",IF(ROUND(D178,2)&lt;&gt;100,"مجموع الأوزان ليس 100",IF(B178&amp;""="","بلا درجة مستهدفة",IF(I178="","درجة مستهدفة غير موجودة",IF(E178=0,"لا mock بعد",IF(J178&gt;0,"دون الهدف","على الهدف")))))))</f>
        <v/>
      </c>
      <c r="O178" s="21">
        <f>IF(N178="دون الهدف",COUNTIFS($N$6:$N$205,"دون الهدف",$J$6:$J$205,"&gt;"&amp;J178)+COUNTIFS($N$6:N178,"دون الهدف",$J$6:J178,J178),"")</f>
        <v/>
      </c>
    </row>
    <row r="179">
      <c r="A179" s="5" t="n"/>
      <c r="B179" s="5" t="n"/>
      <c r="C179" s="16" t="n"/>
      <c r="D179" s="18">
        <f>IF(A179&amp;""="","",SUMIFS('الأوراق'!$C$6:$C$505,'الأوراق'!$A$6:$A$505,A179&amp;"",'الأوراق'!$H$6:$H$505,"محسوب")+SUMIFS('الأوراق'!$C$6:$C$505,'الأوراق'!$A$6:$A$505,A179&amp;"",'الأوراق'!$H$6:$H$505,"لم تُجرَّب بعد"))</f>
        <v/>
      </c>
      <c r="E179" s="18">
        <f>IF(A179&amp;""="","",SUMIFS('الأوراق'!$C$6:$C$505,'الأوراق'!$A$6:$A$505,A179&amp;"",'الأوراق'!$H$6:$H$505,"محسوب"))</f>
        <v/>
      </c>
      <c r="F179" s="19">
        <f>IF(A179&amp;""="","",ROUND(SUMIFS('الأوراق'!$G$6:$G$505,'الأوراق'!$A$6:$A$505,A179&amp;"",'الأوراق'!$H$6:$H$505,"محسوب"),4))</f>
        <v/>
      </c>
      <c r="G179" s="20">
        <f>IF(A179&amp;""="","",IF(E179=0,"",ROUND(F179/E179,4)))</f>
        <v/>
      </c>
      <c r="H179" s="6">
        <f>IF(G179="","",INDEX('الإعدادات'!$A$10:$A$18,MIN(9,COUNTIF('الإعدادات'!$B$10:$B$18,"&gt;"&amp;ROUND(G179-N(C179),4))+1)))</f>
        <v/>
      </c>
      <c r="I179" s="20">
        <f>IF(OR(A179&amp;""="",B179&amp;""=""),"",IFERROR(VLOOKUP(B179,'الإعدادات'!$A$10:$B$18,2,FALSE)+N(C179),""))</f>
        <v/>
      </c>
      <c r="J179" s="20">
        <f>IF(OR(G179="",I179=""),"",ROUND(I179-G179,4))</f>
        <v/>
      </c>
      <c r="K179" s="19">
        <f>IF(I179="","",IF(D179=0,"",MAX(0,ROUND(I179*D179-F179,2))))</f>
        <v/>
      </c>
      <c r="L179" s="18">
        <f>IF(A179&amp;""="","",IF(D179=0,"",ROUND(D179-E179,2)))</f>
        <v/>
      </c>
      <c r="M179" s="20">
        <f>IF(K179="","",IF(L179="","",IF(K179=0,0,IF(L179&lt;=0,"",ROUND(K179/L179,4)))))</f>
        <v/>
      </c>
      <c r="N179" s="6">
        <f>IF(A179&amp;""="","",IF(D179=0,"لا أوراق مسجلة",IF(ROUND(D179,2)&lt;&gt;100,"مجموع الأوزان ليس 100",IF(B179&amp;""="","بلا درجة مستهدفة",IF(I179="","درجة مستهدفة غير موجودة",IF(E179=0,"لا mock بعد",IF(J179&gt;0,"دون الهدف","على الهدف")))))))</f>
        <v/>
      </c>
      <c r="O179" s="21">
        <f>IF(N179="دون الهدف",COUNTIFS($N$6:$N$205,"دون الهدف",$J$6:$J$205,"&gt;"&amp;J179)+COUNTIFS($N$6:N179,"دون الهدف",$J$6:J179,J179),"")</f>
        <v/>
      </c>
    </row>
    <row r="180">
      <c r="A180" s="5" t="n"/>
      <c r="B180" s="5" t="n"/>
      <c r="C180" s="16" t="n"/>
      <c r="D180" s="18">
        <f>IF(A180&amp;""="","",SUMIFS('الأوراق'!$C$6:$C$505,'الأوراق'!$A$6:$A$505,A180&amp;"",'الأوراق'!$H$6:$H$505,"محسوب")+SUMIFS('الأوراق'!$C$6:$C$505,'الأوراق'!$A$6:$A$505,A180&amp;"",'الأوراق'!$H$6:$H$505,"لم تُجرَّب بعد"))</f>
        <v/>
      </c>
      <c r="E180" s="18">
        <f>IF(A180&amp;""="","",SUMIFS('الأوراق'!$C$6:$C$505,'الأوراق'!$A$6:$A$505,A180&amp;"",'الأوراق'!$H$6:$H$505,"محسوب"))</f>
        <v/>
      </c>
      <c r="F180" s="19">
        <f>IF(A180&amp;""="","",ROUND(SUMIFS('الأوراق'!$G$6:$G$505,'الأوراق'!$A$6:$A$505,A180&amp;"",'الأوراق'!$H$6:$H$505,"محسوب"),4))</f>
        <v/>
      </c>
      <c r="G180" s="20">
        <f>IF(A180&amp;""="","",IF(E180=0,"",ROUND(F180/E180,4)))</f>
        <v/>
      </c>
      <c r="H180" s="6">
        <f>IF(G180="","",INDEX('الإعدادات'!$A$10:$A$18,MIN(9,COUNTIF('الإعدادات'!$B$10:$B$18,"&gt;"&amp;ROUND(G180-N(C180),4))+1)))</f>
        <v/>
      </c>
      <c r="I180" s="20">
        <f>IF(OR(A180&amp;""="",B180&amp;""=""),"",IFERROR(VLOOKUP(B180,'الإعدادات'!$A$10:$B$18,2,FALSE)+N(C180),""))</f>
        <v/>
      </c>
      <c r="J180" s="20">
        <f>IF(OR(G180="",I180=""),"",ROUND(I180-G180,4))</f>
        <v/>
      </c>
      <c r="K180" s="19">
        <f>IF(I180="","",IF(D180=0,"",MAX(0,ROUND(I180*D180-F180,2))))</f>
        <v/>
      </c>
      <c r="L180" s="18">
        <f>IF(A180&amp;""="","",IF(D180=0,"",ROUND(D180-E180,2)))</f>
        <v/>
      </c>
      <c r="M180" s="20">
        <f>IF(K180="","",IF(L180="","",IF(K180=0,0,IF(L180&lt;=0,"",ROUND(K180/L180,4)))))</f>
        <v/>
      </c>
      <c r="N180" s="6">
        <f>IF(A180&amp;""="","",IF(D180=0,"لا أوراق مسجلة",IF(ROUND(D180,2)&lt;&gt;100,"مجموع الأوزان ليس 100",IF(B180&amp;""="","بلا درجة مستهدفة",IF(I180="","درجة مستهدفة غير موجودة",IF(E180=0,"لا mock بعد",IF(J180&gt;0,"دون الهدف","على الهدف")))))))</f>
        <v/>
      </c>
      <c r="O180" s="21">
        <f>IF(N180="دون الهدف",COUNTIFS($N$6:$N$205,"دون الهدف",$J$6:$J$205,"&gt;"&amp;J180)+COUNTIFS($N$6:N180,"دون الهدف",$J$6:J180,J180),"")</f>
        <v/>
      </c>
    </row>
    <row r="181">
      <c r="A181" s="5" t="n"/>
      <c r="B181" s="5" t="n"/>
      <c r="C181" s="16" t="n"/>
      <c r="D181" s="18">
        <f>IF(A181&amp;""="","",SUMIFS('الأوراق'!$C$6:$C$505,'الأوراق'!$A$6:$A$505,A181&amp;"",'الأوراق'!$H$6:$H$505,"محسوب")+SUMIFS('الأوراق'!$C$6:$C$505,'الأوراق'!$A$6:$A$505,A181&amp;"",'الأوراق'!$H$6:$H$505,"لم تُجرَّب بعد"))</f>
        <v/>
      </c>
      <c r="E181" s="18">
        <f>IF(A181&amp;""="","",SUMIFS('الأوراق'!$C$6:$C$505,'الأوراق'!$A$6:$A$505,A181&amp;"",'الأوراق'!$H$6:$H$505,"محسوب"))</f>
        <v/>
      </c>
      <c r="F181" s="19">
        <f>IF(A181&amp;""="","",ROUND(SUMIFS('الأوراق'!$G$6:$G$505,'الأوراق'!$A$6:$A$505,A181&amp;"",'الأوراق'!$H$6:$H$505,"محسوب"),4))</f>
        <v/>
      </c>
      <c r="G181" s="20">
        <f>IF(A181&amp;""="","",IF(E181=0,"",ROUND(F181/E181,4)))</f>
        <v/>
      </c>
      <c r="H181" s="6">
        <f>IF(G181="","",INDEX('الإعدادات'!$A$10:$A$18,MIN(9,COUNTIF('الإعدادات'!$B$10:$B$18,"&gt;"&amp;ROUND(G181-N(C181),4))+1)))</f>
        <v/>
      </c>
      <c r="I181" s="20">
        <f>IF(OR(A181&amp;""="",B181&amp;""=""),"",IFERROR(VLOOKUP(B181,'الإعدادات'!$A$10:$B$18,2,FALSE)+N(C181),""))</f>
        <v/>
      </c>
      <c r="J181" s="20">
        <f>IF(OR(G181="",I181=""),"",ROUND(I181-G181,4))</f>
        <v/>
      </c>
      <c r="K181" s="19">
        <f>IF(I181="","",IF(D181=0,"",MAX(0,ROUND(I181*D181-F181,2))))</f>
        <v/>
      </c>
      <c r="L181" s="18">
        <f>IF(A181&amp;""="","",IF(D181=0,"",ROUND(D181-E181,2)))</f>
        <v/>
      </c>
      <c r="M181" s="20">
        <f>IF(K181="","",IF(L181="","",IF(K181=0,0,IF(L181&lt;=0,"",ROUND(K181/L181,4)))))</f>
        <v/>
      </c>
      <c r="N181" s="6">
        <f>IF(A181&amp;""="","",IF(D181=0,"لا أوراق مسجلة",IF(ROUND(D181,2)&lt;&gt;100,"مجموع الأوزان ليس 100",IF(B181&amp;""="","بلا درجة مستهدفة",IF(I181="","درجة مستهدفة غير موجودة",IF(E181=0,"لا mock بعد",IF(J181&gt;0,"دون الهدف","على الهدف")))))))</f>
        <v/>
      </c>
      <c r="O181" s="21">
        <f>IF(N181="دون الهدف",COUNTIFS($N$6:$N$205,"دون الهدف",$J$6:$J$205,"&gt;"&amp;J181)+COUNTIFS($N$6:N181,"دون الهدف",$J$6:J181,J181),"")</f>
        <v/>
      </c>
    </row>
    <row r="182">
      <c r="A182" s="5" t="n"/>
      <c r="B182" s="5" t="n"/>
      <c r="C182" s="16" t="n"/>
      <c r="D182" s="18">
        <f>IF(A182&amp;""="","",SUMIFS('الأوراق'!$C$6:$C$505,'الأوراق'!$A$6:$A$505,A182&amp;"",'الأوراق'!$H$6:$H$505,"محسوب")+SUMIFS('الأوراق'!$C$6:$C$505,'الأوراق'!$A$6:$A$505,A182&amp;"",'الأوراق'!$H$6:$H$505,"لم تُجرَّب بعد"))</f>
        <v/>
      </c>
      <c r="E182" s="18">
        <f>IF(A182&amp;""="","",SUMIFS('الأوراق'!$C$6:$C$505,'الأوراق'!$A$6:$A$505,A182&amp;"",'الأوراق'!$H$6:$H$505,"محسوب"))</f>
        <v/>
      </c>
      <c r="F182" s="19">
        <f>IF(A182&amp;""="","",ROUND(SUMIFS('الأوراق'!$G$6:$G$505,'الأوراق'!$A$6:$A$505,A182&amp;"",'الأوراق'!$H$6:$H$505,"محسوب"),4))</f>
        <v/>
      </c>
      <c r="G182" s="20">
        <f>IF(A182&amp;""="","",IF(E182=0,"",ROUND(F182/E182,4)))</f>
        <v/>
      </c>
      <c r="H182" s="6">
        <f>IF(G182="","",INDEX('الإعدادات'!$A$10:$A$18,MIN(9,COUNTIF('الإعدادات'!$B$10:$B$18,"&gt;"&amp;ROUND(G182-N(C182),4))+1)))</f>
        <v/>
      </c>
      <c r="I182" s="20">
        <f>IF(OR(A182&amp;""="",B182&amp;""=""),"",IFERROR(VLOOKUP(B182,'الإعدادات'!$A$10:$B$18,2,FALSE)+N(C182),""))</f>
        <v/>
      </c>
      <c r="J182" s="20">
        <f>IF(OR(G182="",I182=""),"",ROUND(I182-G182,4))</f>
        <v/>
      </c>
      <c r="K182" s="19">
        <f>IF(I182="","",IF(D182=0,"",MAX(0,ROUND(I182*D182-F182,2))))</f>
        <v/>
      </c>
      <c r="L182" s="18">
        <f>IF(A182&amp;""="","",IF(D182=0,"",ROUND(D182-E182,2)))</f>
        <v/>
      </c>
      <c r="M182" s="20">
        <f>IF(K182="","",IF(L182="","",IF(K182=0,0,IF(L182&lt;=0,"",ROUND(K182/L182,4)))))</f>
        <v/>
      </c>
      <c r="N182" s="6">
        <f>IF(A182&amp;""="","",IF(D182=0,"لا أوراق مسجلة",IF(ROUND(D182,2)&lt;&gt;100,"مجموع الأوزان ليس 100",IF(B182&amp;""="","بلا درجة مستهدفة",IF(I182="","درجة مستهدفة غير موجودة",IF(E182=0,"لا mock بعد",IF(J182&gt;0,"دون الهدف","على الهدف")))))))</f>
        <v/>
      </c>
      <c r="O182" s="21">
        <f>IF(N182="دون الهدف",COUNTIFS($N$6:$N$205,"دون الهدف",$J$6:$J$205,"&gt;"&amp;J182)+COUNTIFS($N$6:N182,"دون الهدف",$J$6:J182,J182),"")</f>
        <v/>
      </c>
    </row>
    <row r="183">
      <c r="A183" s="5" t="n"/>
      <c r="B183" s="5" t="n"/>
      <c r="C183" s="16" t="n"/>
      <c r="D183" s="18">
        <f>IF(A183&amp;""="","",SUMIFS('الأوراق'!$C$6:$C$505,'الأوراق'!$A$6:$A$505,A183&amp;"",'الأوراق'!$H$6:$H$505,"محسوب")+SUMIFS('الأوراق'!$C$6:$C$505,'الأوراق'!$A$6:$A$505,A183&amp;"",'الأوراق'!$H$6:$H$505,"لم تُجرَّب بعد"))</f>
        <v/>
      </c>
      <c r="E183" s="18">
        <f>IF(A183&amp;""="","",SUMIFS('الأوراق'!$C$6:$C$505,'الأوراق'!$A$6:$A$505,A183&amp;"",'الأوراق'!$H$6:$H$505,"محسوب"))</f>
        <v/>
      </c>
      <c r="F183" s="19">
        <f>IF(A183&amp;""="","",ROUND(SUMIFS('الأوراق'!$G$6:$G$505,'الأوراق'!$A$6:$A$505,A183&amp;"",'الأوراق'!$H$6:$H$505,"محسوب"),4))</f>
        <v/>
      </c>
      <c r="G183" s="20">
        <f>IF(A183&amp;""="","",IF(E183=0,"",ROUND(F183/E183,4)))</f>
        <v/>
      </c>
      <c r="H183" s="6">
        <f>IF(G183="","",INDEX('الإعدادات'!$A$10:$A$18,MIN(9,COUNTIF('الإعدادات'!$B$10:$B$18,"&gt;"&amp;ROUND(G183-N(C183),4))+1)))</f>
        <v/>
      </c>
      <c r="I183" s="20">
        <f>IF(OR(A183&amp;""="",B183&amp;""=""),"",IFERROR(VLOOKUP(B183,'الإعدادات'!$A$10:$B$18,2,FALSE)+N(C183),""))</f>
        <v/>
      </c>
      <c r="J183" s="20">
        <f>IF(OR(G183="",I183=""),"",ROUND(I183-G183,4))</f>
        <v/>
      </c>
      <c r="K183" s="19">
        <f>IF(I183="","",IF(D183=0,"",MAX(0,ROUND(I183*D183-F183,2))))</f>
        <v/>
      </c>
      <c r="L183" s="18">
        <f>IF(A183&amp;""="","",IF(D183=0,"",ROUND(D183-E183,2)))</f>
        <v/>
      </c>
      <c r="M183" s="20">
        <f>IF(K183="","",IF(L183="","",IF(K183=0,0,IF(L183&lt;=0,"",ROUND(K183/L183,4)))))</f>
        <v/>
      </c>
      <c r="N183" s="6">
        <f>IF(A183&amp;""="","",IF(D183=0,"لا أوراق مسجلة",IF(ROUND(D183,2)&lt;&gt;100,"مجموع الأوزان ليس 100",IF(B183&amp;""="","بلا درجة مستهدفة",IF(I183="","درجة مستهدفة غير موجودة",IF(E183=0,"لا mock بعد",IF(J183&gt;0,"دون الهدف","على الهدف")))))))</f>
        <v/>
      </c>
      <c r="O183" s="21">
        <f>IF(N183="دون الهدف",COUNTIFS($N$6:$N$205,"دون الهدف",$J$6:$J$205,"&gt;"&amp;J183)+COUNTIFS($N$6:N183,"دون الهدف",$J$6:J183,J183),"")</f>
        <v/>
      </c>
    </row>
    <row r="184">
      <c r="A184" s="5" t="n"/>
      <c r="B184" s="5" t="n"/>
      <c r="C184" s="16" t="n"/>
      <c r="D184" s="18">
        <f>IF(A184&amp;""="","",SUMIFS('الأوراق'!$C$6:$C$505,'الأوراق'!$A$6:$A$505,A184&amp;"",'الأوراق'!$H$6:$H$505,"محسوب")+SUMIFS('الأوراق'!$C$6:$C$505,'الأوراق'!$A$6:$A$505,A184&amp;"",'الأوراق'!$H$6:$H$505,"لم تُجرَّب بعد"))</f>
        <v/>
      </c>
      <c r="E184" s="18">
        <f>IF(A184&amp;""="","",SUMIFS('الأوراق'!$C$6:$C$505,'الأوراق'!$A$6:$A$505,A184&amp;"",'الأوراق'!$H$6:$H$505,"محسوب"))</f>
        <v/>
      </c>
      <c r="F184" s="19">
        <f>IF(A184&amp;""="","",ROUND(SUMIFS('الأوراق'!$G$6:$G$505,'الأوراق'!$A$6:$A$505,A184&amp;"",'الأوراق'!$H$6:$H$505,"محسوب"),4))</f>
        <v/>
      </c>
      <c r="G184" s="20">
        <f>IF(A184&amp;""="","",IF(E184=0,"",ROUND(F184/E184,4)))</f>
        <v/>
      </c>
      <c r="H184" s="6">
        <f>IF(G184="","",INDEX('الإعدادات'!$A$10:$A$18,MIN(9,COUNTIF('الإعدادات'!$B$10:$B$18,"&gt;"&amp;ROUND(G184-N(C184),4))+1)))</f>
        <v/>
      </c>
      <c r="I184" s="20">
        <f>IF(OR(A184&amp;""="",B184&amp;""=""),"",IFERROR(VLOOKUP(B184,'الإعدادات'!$A$10:$B$18,2,FALSE)+N(C184),""))</f>
        <v/>
      </c>
      <c r="J184" s="20">
        <f>IF(OR(G184="",I184=""),"",ROUND(I184-G184,4))</f>
        <v/>
      </c>
      <c r="K184" s="19">
        <f>IF(I184="","",IF(D184=0,"",MAX(0,ROUND(I184*D184-F184,2))))</f>
        <v/>
      </c>
      <c r="L184" s="18">
        <f>IF(A184&amp;""="","",IF(D184=0,"",ROUND(D184-E184,2)))</f>
        <v/>
      </c>
      <c r="M184" s="20">
        <f>IF(K184="","",IF(L184="","",IF(K184=0,0,IF(L184&lt;=0,"",ROUND(K184/L184,4)))))</f>
        <v/>
      </c>
      <c r="N184" s="6">
        <f>IF(A184&amp;""="","",IF(D184=0,"لا أوراق مسجلة",IF(ROUND(D184,2)&lt;&gt;100,"مجموع الأوزان ليس 100",IF(B184&amp;""="","بلا درجة مستهدفة",IF(I184="","درجة مستهدفة غير موجودة",IF(E184=0,"لا mock بعد",IF(J184&gt;0,"دون الهدف","على الهدف")))))))</f>
        <v/>
      </c>
      <c r="O184" s="21">
        <f>IF(N184="دون الهدف",COUNTIFS($N$6:$N$205,"دون الهدف",$J$6:$J$205,"&gt;"&amp;J184)+COUNTIFS($N$6:N184,"دون الهدف",$J$6:J184,J184),"")</f>
        <v/>
      </c>
    </row>
    <row r="185">
      <c r="A185" s="5" t="n"/>
      <c r="B185" s="5" t="n"/>
      <c r="C185" s="16" t="n"/>
      <c r="D185" s="18">
        <f>IF(A185&amp;""="","",SUMIFS('الأوراق'!$C$6:$C$505,'الأوراق'!$A$6:$A$505,A185&amp;"",'الأوراق'!$H$6:$H$505,"محسوب")+SUMIFS('الأوراق'!$C$6:$C$505,'الأوراق'!$A$6:$A$505,A185&amp;"",'الأوراق'!$H$6:$H$505,"لم تُجرَّب بعد"))</f>
        <v/>
      </c>
      <c r="E185" s="18">
        <f>IF(A185&amp;""="","",SUMIFS('الأوراق'!$C$6:$C$505,'الأوراق'!$A$6:$A$505,A185&amp;"",'الأوراق'!$H$6:$H$505,"محسوب"))</f>
        <v/>
      </c>
      <c r="F185" s="19">
        <f>IF(A185&amp;""="","",ROUND(SUMIFS('الأوراق'!$G$6:$G$505,'الأوراق'!$A$6:$A$505,A185&amp;"",'الأوراق'!$H$6:$H$505,"محسوب"),4))</f>
        <v/>
      </c>
      <c r="G185" s="20">
        <f>IF(A185&amp;""="","",IF(E185=0,"",ROUND(F185/E185,4)))</f>
        <v/>
      </c>
      <c r="H185" s="6">
        <f>IF(G185="","",INDEX('الإعدادات'!$A$10:$A$18,MIN(9,COUNTIF('الإعدادات'!$B$10:$B$18,"&gt;"&amp;ROUND(G185-N(C185),4))+1)))</f>
        <v/>
      </c>
      <c r="I185" s="20">
        <f>IF(OR(A185&amp;""="",B185&amp;""=""),"",IFERROR(VLOOKUP(B185,'الإعدادات'!$A$10:$B$18,2,FALSE)+N(C185),""))</f>
        <v/>
      </c>
      <c r="J185" s="20">
        <f>IF(OR(G185="",I185=""),"",ROUND(I185-G185,4))</f>
        <v/>
      </c>
      <c r="K185" s="19">
        <f>IF(I185="","",IF(D185=0,"",MAX(0,ROUND(I185*D185-F185,2))))</f>
        <v/>
      </c>
      <c r="L185" s="18">
        <f>IF(A185&amp;""="","",IF(D185=0,"",ROUND(D185-E185,2)))</f>
        <v/>
      </c>
      <c r="M185" s="20">
        <f>IF(K185="","",IF(L185="","",IF(K185=0,0,IF(L185&lt;=0,"",ROUND(K185/L185,4)))))</f>
        <v/>
      </c>
      <c r="N185" s="6">
        <f>IF(A185&amp;""="","",IF(D185=0,"لا أوراق مسجلة",IF(ROUND(D185,2)&lt;&gt;100,"مجموع الأوزان ليس 100",IF(B185&amp;""="","بلا درجة مستهدفة",IF(I185="","درجة مستهدفة غير موجودة",IF(E185=0,"لا mock بعد",IF(J185&gt;0,"دون الهدف","على الهدف")))))))</f>
        <v/>
      </c>
      <c r="O185" s="21">
        <f>IF(N185="دون الهدف",COUNTIFS($N$6:$N$205,"دون الهدف",$J$6:$J$205,"&gt;"&amp;J185)+COUNTIFS($N$6:N185,"دون الهدف",$J$6:J185,J185),"")</f>
        <v/>
      </c>
    </row>
    <row r="186">
      <c r="A186" s="5" t="n"/>
      <c r="B186" s="5" t="n"/>
      <c r="C186" s="16" t="n"/>
      <c r="D186" s="18">
        <f>IF(A186&amp;""="","",SUMIFS('الأوراق'!$C$6:$C$505,'الأوراق'!$A$6:$A$505,A186&amp;"",'الأوراق'!$H$6:$H$505,"محسوب")+SUMIFS('الأوراق'!$C$6:$C$505,'الأوراق'!$A$6:$A$505,A186&amp;"",'الأوراق'!$H$6:$H$505,"لم تُجرَّب بعد"))</f>
        <v/>
      </c>
      <c r="E186" s="18">
        <f>IF(A186&amp;""="","",SUMIFS('الأوراق'!$C$6:$C$505,'الأوراق'!$A$6:$A$505,A186&amp;"",'الأوراق'!$H$6:$H$505,"محسوب"))</f>
        <v/>
      </c>
      <c r="F186" s="19">
        <f>IF(A186&amp;""="","",ROUND(SUMIFS('الأوراق'!$G$6:$G$505,'الأوراق'!$A$6:$A$505,A186&amp;"",'الأوراق'!$H$6:$H$505,"محسوب"),4))</f>
        <v/>
      </c>
      <c r="G186" s="20">
        <f>IF(A186&amp;""="","",IF(E186=0,"",ROUND(F186/E186,4)))</f>
        <v/>
      </c>
      <c r="H186" s="6">
        <f>IF(G186="","",INDEX('الإعدادات'!$A$10:$A$18,MIN(9,COUNTIF('الإعدادات'!$B$10:$B$18,"&gt;"&amp;ROUND(G186-N(C186),4))+1)))</f>
        <v/>
      </c>
      <c r="I186" s="20">
        <f>IF(OR(A186&amp;""="",B186&amp;""=""),"",IFERROR(VLOOKUP(B186,'الإعدادات'!$A$10:$B$18,2,FALSE)+N(C186),""))</f>
        <v/>
      </c>
      <c r="J186" s="20">
        <f>IF(OR(G186="",I186=""),"",ROUND(I186-G186,4))</f>
        <v/>
      </c>
      <c r="K186" s="19">
        <f>IF(I186="","",IF(D186=0,"",MAX(0,ROUND(I186*D186-F186,2))))</f>
        <v/>
      </c>
      <c r="L186" s="18">
        <f>IF(A186&amp;""="","",IF(D186=0,"",ROUND(D186-E186,2)))</f>
        <v/>
      </c>
      <c r="M186" s="20">
        <f>IF(K186="","",IF(L186="","",IF(K186=0,0,IF(L186&lt;=0,"",ROUND(K186/L186,4)))))</f>
        <v/>
      </c>
      <c r="N186" s="6">
        <f>IF(A186&amp;""="","",IF(D186=0,"لا أوراق مسجلة",IF(ROUND(D186,2)&lt;&gt;100,"مجموع الأوزان ليس 100",IF(B186&amp;""="","بلا درجة مستهدفة",IF(I186="","درجة مستهدفة غير موجودة",IF(E186=0,"لا mock بعد",IF(J186&gt;0,"دون الهدف","على الهدف")))))))</f>
        <v/>
      </c>
      <c r="O186" s="21">
        <f>IF(N186="دون الهدف",COUNTIFS($N$6:$N$205,"دون الهدف",$J$6:$J$205,"&gt;"&amp;J186)+COUNTIFS($N$6:N186,"دون الهدف",$J$6:J186,J186),"")</f>
        <v/>
      </c>
    </row>
    <row r="187">
      <c r="A187" s="5" t="n"/>
      <c r="B187" s="5" t="n"/>
      <c r="C187" s="16" t="n"/>
      <c r="D187" s="18">
        <f>IF(A187&amp;""="","",SUMIFS('الأوراق'!$C$6:$C$505,'الأوراق'!$A$6:$A$505,A187&amp;"",'الأوراق'!$H$6:$H$505,"محسوب")+SUMIFS('الأوراق'!$C$6:$C$505,'الأوراق'!$A$6:$A$505,A187&amp;"",'الأوراق'!$H$6:$H$505,"لم تُجرَّب بعد"))</f>
        <v/>
      </c>
      <c r="E187" s="18">
        <f>IF(A187&amp;""="","",SUMIFS('الأوراق'!$C$6:$C$505,'الأوراق'!$A$6:$A$505,A187&amp;"",'الأوراق'!$H$6:$H$505,"محسوب"))</f>
        <v/>
      </c>
      <c r="F187" s="19">
        <f>IF(A187&amp;""="","",ROUND(SUMIFS('الأوراق'!$G$6:$G$505,'الأوراق'!$A$6:$A$505,A187&amp;"",'الأوراق'!$H$6:$H$505,"محسوب"),4))</f>
        <v/>
      </c>
      <c r="G187" s="20">
        <f>IF(A187&amp;""="","",IF(E187=0,"",ROUND(F187/E187,4)))</f>
        <v/>
      </c>
      <c r="H187" s="6">
        <f>IF(G187="","",INDEX('الإعدادات'!$A$10:$A$18,MIN(9,COUNTIF('الإعدادات'!$B$10:$B$18,"&gt;"&amp;ROUND(G187-N(C187),4))+1)))</f>
        <v/>
      </c>
      <c r="I187" s="20">
        <f>IF(OR(A187&amp;""="",B187&amp;""=""),"",IFERROR(VLOOKUP(B187,'الإعدادات'!$A$10:$B$18,2,FALSE)+N(C187),""))</f>
        <v/>
      </c>
      <c r="J187" s="20">
        <f>IF(OR(G187="",I187=""),"",ROUND(I187-G187,4))</f>
        <v/>
      </c>
      <c r="K187" s="19">
        <f>IF(I187="","",IF(D187=0,"",MAX(0,ROUND(I187*D187-F187,2))))</f>
        <v/>
      </c>
      <c r="L187" s="18">
        <f>IF(A187&amp;""="","",IF(D187=0,"",ROUND(D187-E187,2)))</f>
        <v/>
      </c>
      <c r="M187" s="20">
        <f>IF(K187="","",IF(L187="","",IF(K187=0,0,IF(L187&lt;=0,"",ROUND(K187/L187,4)))))</f>
        <v/>
      </c>
      <c r="N187" s="6">
        <f>IF(A187&amp;""="","",IF(D187=0,"لا أوراق مسجلة",IF(ROUND(D187,2)&lt;&gt;100,"مجموع الأوزان ليس 100",IF(B187&amp;""="","بلا درجة مستهدفة",IF(I187="","درجة مستهدفة غير موجودة",IF(E187=0,"لا mock بعد",IF(J187&gt;0,"دون الهدف","على الهدف")))))))</f>
        <v/>
      </c>
      <c r="O187" s="21">
        <f>IF(N187="دون الهدف",COUNTIFS($N$6:$N$205,"دون الهدف",$J$6:$J$205,"&gt;"&amp;J187)+COUNTIFS($N$6:N187,"دون الهدف",$J$6:J187,J187),"")</f>
        <v/>
      </c>
    </row>
    <row r="188">
      <c r="A188" s="5" t="n"/>
      <c r="B188" s="5" t="n"/>
      <c r="C188" s="16" t="n"/>
      <c r="D188" s="18">
        <f>IF(A188&amp;""="","",SUMIFS('الأوراق'!$C$6:$C$505,'الأوراق'!$A$6:$A$505,A188&amp;"",'الأوراق'!$H$6:$H$505,"محسوب")+SUMIFS('الأوراق'!$C$6:$C$505,'الأوراق'!$A$6:$A$505,A188&amp;"",'الأوراق'!$H$6:$H$505,"لم تُجرَّب بعد"))</f>
        <v/>
      </c>
      <c r="E188" s="18">
        <f>IF(A188&amp;""="","",SUMIFS('الأوراق'!$C$6:$C$505,'الأوراق'!$A$6:$A$505,A188&amp;"",'الأوراق'!$H$6:$H$505,"محسوب"))</f>
        <v/>
      </c>
      <c r="F188" s="19">
        <f>IF(A188&amp;""="","",ROUND(SUMIFS('الأوراق'!$G$6:$G$505,'الأوراق'!$A$6:$A$505,A188&amp;"",'الأوراق'!$H$6:$H$505,"محسوب"),4))</f>
        <v/>
      </c>
      <c r="G188" s="20">
        <f>IF(A188&amp;""="","",IF(E188=0,"",ROUND(F188/E188,4)))</f>
        <v/>
      </c>
      <c r="H188" s="6">
        <f>IF(G188="","",INDEX('الإعدادات'!$A$10:$A$18,MIN(9,COUNTIF('الإعدادات'!$B$10:$B$18,"&gt;"&amp;ROUND(G188-N(C188),4))+1)))</f>
        <v/>
      </c>
      <c r="I188" s="20">
        <f>IF(OR(A188&amp;""="",B188&amp;""=""),"",IFERROR(VLOOKUP(B188,'الإعدادات'!$A$10:$B$18,2,FALSE)+N(C188),""))</f>
        <v/>
      </c>
      <c r="J188" s="20">
        <f>IF(OR(G188="",I188=""),"",ROUND(I188-G188,4))</f>
        <v/>
      </c>
      <c r="K188" s="19">
        <f>IF(I188="","",IF(D188=0,"",MAX(0,ROUND(I188*D188-F188,2))))</f>
        <v/>
      </c>
      <c r="L188" s="18">
        <f>IF(A188&amp;""="","",IF(D188=0,"",ROUND(D188-E188,2)))</f>
        <v/>
      </c>
      <c r="M188" s="20">
        <f>IF(K188="","",IF(L188="","",IF(K188=0,0,IF(L188&lt;=0,"",ROUND(K188/L188,4)))))</f>
        <v/>
      </c>
      <c r="N188" s="6">
        <f>IF(A188&amp;""="","",IF(D188=0,"لا أوراق مسجلة",IF(ROUND(D188,2)&lt;&gt;100,"مجموع الأوزان ليس 100",IF(B188&amp;""="","بلا درجة مستهدفة",IF(I188="","درجة مستهدفة غير موجودة",IF(E188=0,"لا mock بعد",IF(J188&gt;0,"دون الهدف","على الهدف")))))))</f>
        <v/>
      </c>
      <c r="O188" s="21">
        <f>IF(N188="دون الهدف",COUNTIFS($N$6:$N$205,"دون الهدف",$J$6:$J$205,"&gt;"&amp;J188)+COUNTIFS($N$6:N188,"دون الهدف",$J$6:J188,J188),"")</f>
        <v/>
      </c>
    </row>
    <row r="189">
      <c r="A189" s="5" t="n"/>
      <c r="B189" s="5" t="n"/>
      <c r="C189" s="16" t="n"/>
      <c r="D189" s="18">
        <f>IF(A189&amp;""="","",SUMIFS('الأوراق'!$C$6:$C$505,'الأوراق'!$A$6:$A$505,A189&amp;"",'الأوراق'!$H$6:$H$505,"محسوب")+SUMIFS('الأوراق'!$C$6:$C$505,'الأوراق'!$A$6:$A$505,A189&amp;"",'الأوراق'!$H$6:$H$505,"لم تُجرَّب بعد"))</f>
        <v/>
      </c>
      <c r="E189" s="18">
        <f>IF(A189&amp;""="","",SUMIFS('الأوراق'!$C$6:$C$505,'الأوراق'!$A$6:$A$505,A189&amp;"",'الأوراق'!$H$6:$H$505,"محسوب"))</f>
        <v/>
      </c>
      <c r="F189" s="19">
        <f>IF(A189&amp;""="","",ROUND(SUMIFS('الأوراق'!$G$6:$G$505,'الأوراق'!$A$6:$A$505,A189&amp;"",'الأوراق'!$H$6:$H$505,"محسوب"),4))</f>
        <v/>
      </c>
      <c r="G189" s="20">
        <f>IF(A189&amp;""="","",IF(E189=0,"",ROUND(F189/E189,4)))</f>
        <v/>
      </c>
      <c r="H189" s="6">
        <f>IF(G189="","",INDEX('الإعدادات'!$A$10:$A$18,MIN(9,COUNTIF('الإعدادات'!$B$10:$B$18,"&gt;"&amp;ROUND(G189-N(C189),4))+1)))</f>
        <v/>
      </c>
      <c r="I189" s="20">
        <f>IF(OR(A189&amp;""="",B189&amp;""=""),"",IFERROR(VLOOKUP(B189,'الإعدادات'!$A$10:$B$18,2,FALSE)+N(C189),""))</f>
        <v/>
      </c>
      <c r="J189" s="20">
        <f>IF(OR(G189="",I189=""),"",ROUND(I189-G189,4))</f>
        <v/>
      </c>
      <c r="K189" s="19">
        <f>IF(I189="","",IF(D189=0,"",MAX(0,ROUND(I189*D189-F189,2))))</f>
        <v/>
      </c>
      <c r="L189" s="18">
        <f>IF(A189&amp;""="","",IF(D189=0,"",ROUND(D189-E189,2)))</f>
        <v/>
      </c>
      <c r="M189" s="20">
        <f>IF(K189="","",IF(L189="","",IF(K189=0,0,IF(L189&lt;=0,"",ROUND(K189/L189,4)))))</f>
        <v/>
      </c>
      <c r="N189" s="6">
        <f>IF(A189&amp;""="","",IF(D189=0,"لا أوراق مسجلة",IF(ROUND(D189,2)&lt;&gt;100,"مجموع الأوزان ليس 100",IF(B189&amp;""="","بلا درجة مستهدفة",IF(I189="","درجة مستهدفة غير موجودة",IF(E189=0,"لا mock بعد",IF(J189&gt;0,"دون الهدف","على الهدف")))))))</f>
        <v/>
      </c>
      <c r="O189" s="21">
        <f>IF(N189="دون الهدف",COUNTIFS($N$6:$N$205,"دون الهدف",$J$6:$J$205,"&gt;"&amp;J189)+COUNTIFS($N$6:N189,"دون الهدف",$J$6:J189,J189),"")</f>
        <v/>
      </c>
    </row>
    <row r="190">
      <c r="A190" s="5" t="n"/>
      <c r="B190" s="5" t="n"/>
      <c r="C190" s="16" t="n"/>
      <c r="D190" s="18">
        <f>IF(A190&amp;""="","",SUMIFS('الأوراق'!$C$6:$C$505,'الأوراق'!$A$6:$A$505,A190&amp;"",'الأوراق'!$H$6:$H$505,"محسوب")+SUMIFS('الأوراق'!$C$6:$C$505,'الأوراق'!$A$6:$A$505,A190&amp;"",'الأوراق'!$H$6:$H$505,"لم تُجرَّب بعد"))</f>
        <v/>
      </c>
      <c r="E190" s="18">
        <f>IF(A190&amp;""="","",SUMIFS('الأوراق'!$C$6:$C$505,'الأوراق'!$A$6:$A$505,A190&amp;"",'الأوراق'!$H$6:$H$505,"محسوب"))</f>
        <v/>
      </c>
      <c r="F190" s="19">
        <f>IF(A190&amp;""="","",ROUND(SUMIFS('الأوراق'!$G$6:$G$505,'الأوراق'!$A$6:$A$505,A190&amp;"",'الأوراق'!$H$6:$H$505,"محسوب"),4))</f>
        <v/>
      </c>
      <c r="G190" s="20">
        <f>IF(A190&amp;""="","",IF(E190=0,"",ROUND(F190/E190,4)))</f>
        <v/>
      </c>
      <c r="H190" s="6">
        <f>IF(G190="","",INDEX('الإعدادات'!$A$10:$A$18,MIN(9,COUNTIF('الإعدادات'!$B$10:$B$18,"&gt;"&amp;ROUND(G190-N(C190),4))+1)))</f>
        <v/>
      </c>
      <c r="I190" s="20">
        <f>IF(OR(A190&amp;""="",B190&amp;""=""),"",IFERROR(VLOOKUP(B190,'الإعدادات'!$A$10:$B$18,2,FALSE)+N(C190),""))</f>
        <v/>
      </c>
      <c r="J190" s="20">
        <f>IF(OR(G190="",I190=""),"",ROUND(I190-G190,4))</f>
        <v/>
      </c>
      <c r="K190" s="19">
        <f>IF(I190="","",IF(D190=0,"",MAX(0,ROUND(I190*D190-F190,2))))</f>
        <v/>
      </c>
      <c r="L190" s="18">
        <f>IF(A190&amp;""="","",IF(D190=0,"",ROUND(D190-E190,2)))</f>
        <v/>
      </c>
      <c r="M190" s="20">
        <f>IF(K190="","",IF(L190="","",IF(K190=0,0,IF(L190&lt;=0,"",ROUND(K190/L190,4)))))</f>
        <v/>
      </c>
      <c r="N190" s="6">
        <f>IF(A190&amp;""="","",IF(D190=0,"لا أوراق مسجلة",IF(ROUND(D190,2)&lt;&gt;100,"مجموع الأوزان ليس 100",IF(B190&amp;""="","بلا درجة مستهدفة",IF(I190="","درجة مستهدفة غير موجودة",IF(E190=0,"لا mock بعد",IF(J190&gt;0,"دون الهدف","على الهدف")))))))</f>
        <v/>
      </c>
      <c r="O190" s="21">
        <f>IF(N190="دون الهدف",COUNTIFS($N$6:$N$205,"دون الهدف",$J$6:$J$205,"&gt;"&amp;J190)+COUNTIFS($N$6:N190,"دون الهدف",$J$6:J190,J190),"")</f>
        <v/>
      </c>
    </row>
    <row r="191">
      <c r="A191" s="5" t="n"/>
      <c r="B191" s="5" t="n"/>
      <c r="C191" s="16" t="n"/>
      <c r="D191" s="18">
        <f>IF(A191&amp;""="","",SUMIFS('الأوراق'!$C$6:$C$505,'الأوراق'!$A$6:$A$505,A191&amp;"",'الأوراق'!$H$6:$H$505,"محسوب")+SUMIFS('الأوراق'!$C$6:$C$505,'الأوراق'!$A$6:$A$505,A191&amp;"",'الأوراق'!$H$6:$H$505,"لم تُجرَّب بعد"))</f>
        <v/>
      </c>
      <c r="E191" s="18">
        <f>IF(A191&amp;""="","",SUMIFS('الأوراق'!$C$6:$C$505,'الأوراق'!$A$6:$A$505,A191&amp;"",'الأوراق'!$H$6:$H$505,"محسوب"))</f>
        <v/>
      </c>
      <c r="F191" s="19">
        <f>IF(A191&amp;""="","",ROUND(SUMIFS('الأوراق'!$G$6:$G$505,'الأوراق'!$A$6:$A$505,A191&amp;"",'الأوراق'!$H$6:$H$505,"محسوب"),4))</f>
        <v/>
      </c>
      <c r="G191" s="20">
        <f>IF(A191&amp;""="","",IF(E191=0,"",ROUND(F191/E191,4)))</f>
        <v/>
      </c>
      <c r="H191" s="6">
        <f>IF(G191="","",INDEX('الإعدادات'!$A$10:$A$18,MIN(9,COUNTIF('الإعدادات'!$B$10:$B$18,"&gt;"&amp;ROUND(G191-N(C191),4))+1)))</f>
        <v/>
      </c>
      <c r="I191" s="20">
        <f>IF(OR(A191&amp;""="",B191&amp;""=""),"",IFERROR(VLOOKUP(B191,'الإعدادات'!$A$10:$B$18,2,FALSE)+N(C191),""))</f>
        <v/>
      </c>
      <c r="J191" s="20">
        <f>IF(OR(G191="",I191=""),"",ROUND(I191-G191,4))</f>
        <v/>
      </c>
      <c r="K191" s="19">
        <f>IF(I191="","",IF(D191=0,"",MAX(0,ROUND(I191*D191-F191,2))))</f>
        <v/>
      </c>
      <c r="L191" s="18">
        <f>IF(A191&amp;""="","",IF(D191=0,"",ROUND(D191-E191,2)))</f>
        <v/>
      </c>
      <c r="M191" s="20">
        <f>IF(K191="","",IF(L191="","",IF(K191=0,0,IF(L191&lt;=0,"",ROUND(K191/L191,4)))))</f>
        <v/>
      </c>
      <c r="N191" s="6">
        <f>IF(A191&amp;""="","",IF(D191=0,"لا أوراق مسجلة",IF(ROUND(D191,2)&lt;&gt;100,"مجموع الأوزان ليس 100",IF(B191&amp;""="","بلا درجة مستهدفة",IF(I191="","درجة مستهدفة غير موجودة",IF(E191=0,"لا mock بعد",IF(J191&gt;0,"دون الهدف","على الهدف")))))))</f>
        <v/>
      </c>
      <c r="O191" s="21">
        <f>IF(N191="دون الهدف",COUNTIFS($N$6:$N$205,"دون الهدف",$J$6:$J$205,"&gt;"&amp;J191)+COUNTIFS($N$6:N191,"دون الهدف",$J$6:J191,J191),"")</f>
        <v/>
      </c>
    </row>
    <row r="192">
      <c r="A192" s="5" t="n"/>
      <c r="B192" s="5" t="n"/>
      <c r="C192" s="16" t="n"/>
      <c r="D192" s="18">
        <f>IF(A192&amp;""="","",SUMIFS('الأوراق'!$C$6:$C$505,'الأوراق'!$A$6:$A$505,A192&amp;"",'الأوراق'!$H$6:$H$505,"محسوب")+SUMIFS('الأوراق'!$C$6:$C$505,'الأوراق'!$A$6:$A$505,A192&amp;"",'الأوراق'!$H$6:$H$505,"لم تُجرَّب بعد"))</f>
        <v/>
      </c>
      <c r="E192" s="18">
        <f>IF(A192&amp;""="","",SUMIFS('الأوراق'!$C$6:$C$505,'الأوراق'!$A$6:$A$505,A192&amp;"",'الأوراق'!$H$6:$H$505,"محسوب"))</f>
        <v/>
      </c>
      <c r="F192" s="19">
        <f>IF(A192&amp;""="","",ROUND(SUMIFS('الأوراق'!$G$6:$G$505,'الأوراق'!$A$6:$A$505,A192&amp;"",'الأوراق'!$H$6:$H$505,"محسوب"),4))</f>
        <v/>
      </c>
      <c r="G192" s="20">
        <f>IF(A192&amp;""="","",IF(E192=0,"",ROUND(F192/E192,4)))</f>
        <v/>
      </c>
      <c r="H192" s="6">
        <f>IF(G192="","",INDEX('الإعدادات'!$A$10:$A$18,MIN(9,COUNTIF('الإعدادات'!$B$10:$B$18,"&gt;"&amp;ROUND(G192-N(C192),4))+1)))</f>
        <v/>
      </c>
      <c r="I192" s="20">
        <f>IF(OR(A192&amp;""="",B192&amp;""=""),"",IFERROR(VLOOKUP(B192,'الإعدادات'!$A$10:$B$18,2,FALSE)+N(C192),""))</f>
        <v/>
      </c>
      <c r="J192" s="20">
        <f>IF(OR(G192="",I192=""),"",ROUND(I192-G192,4))</f>
        <v/>
      </c>
      <c r="K192" s="19">
        <f>IF(I192="","",IF(D192=0,"",MAX(0,ROUND(I192*D192-F192,2))))</f>
        <v/>
      </c>
      <c r="L192" s="18">
        <f>IF(A192&amp;""="","",IF(D192=0,"",ROUND(D192-E192,2)))</f>
        <v/>
      </c>
      <c r="M192" s="20">
        <f>IF(K192="","",IF(L192="","",IF(K192=0,0,IF(L192&lt;=0,"",ROUND(K192/L192,4)))))</f>
        <v/>
      </c>
      <c r="N192" s="6">
        <f>IF(A192&amp;""="","",IF(D192=0,"لا أوراق مسجلة",IF(ROUND(D192,2)&lt;&gt;100,"مجموع الأوزان ليس 100",IF(B192&amp;""="","بلا درجة مستهدفة",IF(I192="","درجة مستهدفة غير موجودة",IF(E192=0,"لا mock بعد",IF(J192&gt;0,"دون الهدف","على الهدف")))))))</f>
        <v/>
      </c>
      <c r="O192" s="21">
        <f>IF(N192="دون الهدف",COUNTIFS($N$6:$N$205,"دون الهدف",$J$6:$J$205,"&gt;"&amp;J192)+COUNTIFS($N$6:N192,"دون الهدف",$J$6:J192,J192),"")</f>
        <v/>
      </c>
    </row>
    <row r="193">
      <c r="A193" s="5" t="n"/>
      <c r="B193" s="5" t="n"/>
      <c r="C193" s="16" t="n"/>
      <c r="D193" s="18">
        <f>IF(A193&amp;""="","",SUMIFS('الأوراق'!$C$6:$C$505,'الأوراق'!$A$6:$A$505,A193&amp;"",'الأوراق'!$H$6:$H$505,"محسوب")+SUMIFS('الأوراق'!$C$6:$C$505,'الأوراق'!$A$6:$A$505,A193&amp;"",'الأوراق'!$H$6:$H$505,"لم تُجرَّب بعد"))</f>
        <v/>
      </c>
      <c r="E193" s="18">
        <f>IF(A193&amp;""="","",SUMIFS('الأوراق'!$C$6:$C$505,'الأوراق'!$A$6:$A$505,A193&amp;"",'الأوراق'!$H$6:$H$505,"محسوب"))</f>
        <v/>
      </c>
      <c r="F193" s="19">
        <f>IF(A193&amp;""="","",ROUND(SUMIFS('الأوراق'!$G$6:$G$505,'الأوراق'!$A$6:$A$505,A193&amp;"",'الأوراق'!$H$6:$H$505,"محسوب"),4))</f>
        <v/>
      </c>
      <c r="G193" s="20">
        <f>IF(A193&amp;""="","",IF(E193=0,"",ROUND(F193/E193,4)))</f>
        <v/>
      </c>
      <c r="H193" s="6">
        <f>IF(G193="","",INDEX('الإعدادات'!$A$10:$A$18,MIN(9,COUNTIF('الإعدادات'!$B$10:$B$18,"&gt;"&amp;ROUND(G193-N(C193),4))+1)))</f>
        <v/>
      </c>
      <c r="I193" s="20">
        <f>IF(OR(A193&amp;""="",B193&amp;""=""),"",IFERROR(VLOOKUP(B193,'الإعدادات'!$A$10:$B$18,2,FALSE)+N(C193),""))</f>
        <v/>
      </c>
      <c r="J193" s="20">
        <f>IF(OR(G193="",I193=""),"",ROUND(I193-G193,4))</f>
        <v/>
      </c>
      <c r="K193" s="19">
        <f>IF(I193="","",IF(D193=0,"",MAX(0,ROUND(I193*D193-F193,2))))</f>
        <v/>
      </c>
      <c r="L193" s="18">
        <f>IF(A193&amp;""="","",IF(D193=0,"",ROUND(D193-E193,2)))</f>
        <v/>
      </c>
      <c r="M193" s="20">
        <f>IF(K193="","",IF(L193="","",IF(K193=0,0,IF(L193&lt;=0,"",ROUND(K193/L193,4)))))</f>
        <v/>
      </c>
      <c r="N193" s="6">
        <f>IF(A193&amp;""="","",IF(D193=0,"لا أوراق مسجلة",IF(ROUND(D193,2)&lt;&gt;100,"مجموع الأوزان ليس 100",IF(B193&amp;""="","بلا درجة مستهدفة",IF(I193="","درجة مستهدفة غير موجودة",IF(E193=0,"لا mock بعد",IF(J193&gt;0,"دون الهدف","على الهدف")))))))</f>
        <v/>
      </c>
      <c r="O193" s="21">
        <f>IF(N193="دون الهدف",COUNTIFS($N$6:$N$205,"دون الهدف",$J$6:$J$205,"&gt;"&amp;J193)+COUNTIFS($N$6:N193,"دون الهدف",$J$6:J193,J193),"")</f>
        <v/>
      </c>
    </row>
    <row r="194">
      <c r="A194" s="5" t="n"/>
      <c r="B194" s="5" t="n"/>
      <c r="C194" s="16" t="n"/>
      <c r="D194" s="18">
        <f>IF(A194&amp;""="","",SUMIFS('الأوراق'!$C$6:$C$505,'الأوراق'!$A$6:$A$505,A194&amp;"",'الأوراق'!$H$6:$H$505,"محسوب")+SUMIFS('الأوراق'!$C$6:$C$505,'الأوراق'!$A$6:$A$505,A194&amp;"",'الأوراق'!$H$6:$H$505,"لم تُجرَّب بعد"))</f>
        <v/>
      </c>
      <c r="E194" s="18">
        <f>IF(A194&amp;""="","",SUMIFS('الأوراق'!$C$6:$C$505,'الأوراق'!$A$6:$A$505,A194&amp;"",'الأوراق'!$H$6:$H$505,"محسوب"))</f>
        <v/>
      </c>
      <c r="F194" s="19">
        <f>IF(A194&amp;""="","",ROUND(SUMIFS('الأوراق'!$G$6:$G$505,'الأوراق'!$A$6:$A$505,A194&amp;"",'الأوراق'!$H$6:$H$505,"محسوب"),4))</f>
        <v/>
      </c>
      <c r="G194" s="20">
        <f>IF(A194&amp;""="","",IF(E194=0,"",ROUND(F194/E194,4)))</f>
        <v/>
      </c>
      <c r="H194" s="6">
        <f>IF(G194="","",INDEX('الإعدادات'!$A$10:$A$18,MIN(9,COUNTIF('الإعدادات'!$B$10:$B$18,"&gt;"&amp;ROUND(G194-N(C194),4))+1)))</f>
        <v/>
      </c>
      <c r="I194" s="20">
        <f>IF(OR(A194&amp;""="",B194&amp;""=""),"",IFERROR(VLOOKUP(B194,'الإعدادات'!$A$10:$B$18,2,FALSE)+N(C194),""))</f>
        <v/>
      </c>
      <c r="J194" s="20">
        <f>IF(OR(G194="",I194=""),"",ROUND(I194-G194,4))</f>
        <v/>
      </c>
      <c r="K194" s="19">
        <f>IF(I194="","",IF(D194=0,"",MAX(0,ROUND(I194*D194-F194,2))))</f>
        <v/>
      </c>
      <c r="L194" s="18">
        <f>IF(A194&amp;""="","",IF(D194=0,"",ROUND(D194-E194,2)))</f>
        <v/>
      </c>
      <c r="M194" s="20">
        <f>IF(K194="","",IF(L194="","",IF(K194=0,0,IF(L194&lt;=0,"",ROUND(K194/L194,4)))))</f>
        <v/>
      </c>
      <c r="N194" s="6">
        <f>IF(A194&amp;""="","",IF(D194=0,"لا أوراق مسجلة",IF(ROUND(D194,2)&lt;&gt;100,"مجموع الأوزان ليس 100",IF(B194&amp;""="","بلا درجة مستهدفة",IF(I194="","درجة مستهدفة غير موجودة",IF(E194=0,"لا mock بعد",IF(J194&gt;0,"دون الهدف","على الهدف")))))))</f>
        <v/>
      </c>
      <c r="O194" s="21">
        <f>IF(N194="دون الهدف",COUNTIFS($N$6:$N$205,"دون الهدف",$J$6:$J$205,"&gt;"&amp;J194)+COUNTIFS($N$6:N194,"دون الهدف",$J$6:J194,J194),"")</f>
        <v/>
      </c>
    </row>
    <row r="195">
      <c r="A195" s="5" t="n"/>
      <c r="B195" s="5" t="n"/>
      <c r="C195" s="16" t="n"/>
      <c r="D195" s="18">
        <f>IF(A195&amp;""="","",SUMIFS('الأوراق'!$C$6:$C$505,'الأوراق'!$A$6:$A$505,A195&amp;"",'الأوراق'!$H$6:$H$505,"محسوب")+SUMIFS('الأوراق'!$C$6:$C$505,'الأوراق'!$A$6:$A$505,A195&amp;"",'الأوراق'!$H$6:$H$505,"لم تُجرَّب بعد"))</f>
        <v/>
      </c>
      <c r="E195" s="18">
        <f>IF(A195&amp;""="","",SUMIFS('الأوراق'!$C$6:$C$505,'الأوراق'!$A$6:$A$505,A195&amp;"",'الأوراق'!$H$6:$H$505,"محسوب"))</f>
        <v/>
      </c>
      <c r="F195" s="19">
        <f>IF(A195&amp;""="","",ROUND(SUMIFS('الأوراق'!$G$6:$G$505,'الأوراق'!$A$6:$A$505,A195&amp;"",'الأوراق'!$H$6:$H$505,"محسوب"),4))</f>
        <v/>
      </c>
      <c r="G195" s="20">
        <f>IF(A195&amp;""="","",IF(E195=0,"",ROUND(F195/E195,4)))</f>
        <v/>
      </c>
      <c r="H195" s="6">
        <f>IF(G195="","",INDEX('الإعدادات'!$A$10:$A$18,MIN(9,COUNTIF('الإعدادات'!$B$10:$B$18,"&gt;"&amp;ROUND(G195-N(C195),4))+1)))</f>
        <v/>
      </c>
      <c r="I195" s="20">
        <f>IF(OR(A195&amp;""="",B195&amp;""=""),"",IFERROR(VLOOKUP(B195,'الإعدادات'!$A$10:$B$18,2,FALSE)+N(C195),""))</f>
        <v/>
      </c>
      <c r="J195" s="20">
        <f>IF(OR(G195="",I195=""),"",ROUND(I195-G195,4))</f>
        <v/>
      </c>
      <c r="K195" s="19">
        <f>IF(I195="","",IF(D195=0,"",MAX(0,ROUND(I195*D195-F195,2))))</f>
        <v/>
      </c>
      <c r="L195" s="18">
        <f>IF(A195&amp;""="","",IF(D195=0,"",ROUND(D195-E195,2)))</f>
        <v/>
      </c>
      <c r="M195" s="20">
        <f>IF(K195="","",IF(L195="","",IF(K195=0,0,IF(L195&lt;=0,"",ROUND(K195/L195,4)))))</f>
        <v/>
      </c>
      <c r="N195" s="6">
        <f>IF(A195&amp;""="","",IF(D195=0,"لا أوراق مسجلة",IF(ROUND(D195,2)&lt;&gt;100,"مجموع الأوزان ليس 100",IF(B195&amp;""="","بلا درجة مستهدفة",IF(I195="","درجة مستهدفة غير موجودة",IF(E195=0,"لا mock بعد",IF(J195&gt;0,"دون الهدف","على الهدف")))))))</f>
        <v/>
      </c>
      <c r="O195" s="21">
        <f>IF(N195="دون الهدف",COUNTIFS($N$6:$N$205,"دون الهدف",$J$6:$J$205,"&gt;"&amp;J195)+COUNTIFS($N$6:N195,"دون الهدف",$J$6:J195,J195),"")</f>
        <v/>
      </c>
    </row>
    <row r="196">
      <c r="A196" s="5" t="n"/>
      <c r="B196" s="5" t="n"/>
      <c r="C196" s="16" t="n"/>
      <c r="D196" s="18">
        <f>IF(A196&amp;""="","",SUMIFS('الأوراق'!$C$6:$C$505,'الأوراق'!$A$6:$A$505,A196&amp;"",'الأوراق'!$H$6:$H$505,"محسوب")+SUMIFS('الأوراق'!$C$6:$C$505,'الأوراق'!$A$6:$A$505,A196&amp;"",'الأوراق'!$H$6:$H$505,"لم تُجرَّب بعد"))</f>
        <v/>
      </c>
      <c r="E196" s="18">
        <f>IF(A196&amp;""="","",SUMIFS('الأوراق'!$C$6:$C$505,'الأوراق'!$A$6:$A$505,A196&amp;"",'الأوراق'!$H$6:$H$505,"محسوب"))</f>
        <v/>
      </c>
      <c r="F196" s="19">
        <f>IF(A196&amp;""="","",ROUND(SUMIFS('الأوراق'!$G$6:$G$505,'الأوراق'!$A$6:$A$505,A196&amp;"",'الأوراق'!$H$6:$H$505,"محسوب"),4))</f>
        <v/>
      </c>
      <c r="G196" s="20">
        <f>IF(A196&amp;""="","",IF(E196=0,"",ROUND(F196/E196,4)))</f>
        <v/>
      </c>
      <c r="H196" s="6">
        <f>IF(G196="","",INDEX('الإعدادات'!$A$10:$A$18,MIN(9,COUNTIF('الإعدادات'!$B$10:$B$18,"&gt;"&amp;ROUND(G196-N(C196),4))+1)))</f>
        <v/>
      </c>
      <c r="I196" s="20">
        <f>IF(OR(A196&amp;""="",B196&amp;""=""),"",IFERROR(VLOOKUP(B196,'الإعدادات'!$A$10:$B$18,2,FALSE)+N(C196),""))</f>
        <v/>
      </c>
      <c r="J196" s="20">
        <f>IF(OR(G196="",I196=""),"",ROUND(I196-G196,4))</f>
        <v/>
      </c>
      <c r="K196" s="19">
        <f>IF(I196="","",IF(D196=0,"",MAX(0,ROUND(I196*D196-F196,2))))</f>
        <v/>
      </c>
      <c r="L196" s="18">
        <f>IF(A196&amp;""="","",IF(D196=0,"",ROUND(D196-E196,2)))</f>
        <v/>
      </c>
      <c r="M196" s="20">
        <f>IF(K196="","",IF(L196="","",IF(K196=0,0,IF(L196&lt;=0,"",ROUND(K196/L196,4)))))</f>
        <v/>
      </c>
      <c r="N196" s="6">
        <f>IF(A196&amp;""="","",IF(D196=0,"لا أوراق مسجلة",IF(ROUND(D196,2)&lt;&gt;100,"مجموع الأوزان ليس 100",IF(B196&amp;""="","بلا درجة مستهدفة",IF(I196="","درجة مستهدفة غير موجودة",IF(E196=0,"لا mock بعد",IF(J196&gt;0,"دون الهدف","على الهدف")))))))</f>
        <v/>
      </c>
      <c r="O196" s="21">
        <f>IF(N196="دون الهدف",COUNTIFS($N$6:$N$205,"دون الهدف",$J$6:$J$205,"&gt;"&amp;J196)+COUNTIFS($N$6:N196,"دون الهدف",$J$6:J196,J196),"")</f>
        <v/>
      </c>
    </row>
    <row r="197">
      <c r="A197" s="5" t="n"/>
      <c r="B197" s="5" t="n"/>
      <c r="C197" s="16" t="n"/>
      <c r="D197" s="18">
        <f>IF(A197&amp;""="","",SUMIFS('الأوراق'!$C$6:$C$505,'الأوراق'!$A$6:$A$505,A197&amp;"",'الأوراق'!$H$6:$H$505,"محسوب")+SUMIFS('الأوراق'!$C$6:$C$505,'الأوراق'!$A$6:$A$505,A197&amp;"",'الأوراق'!$H$6:$H$505,"لم تُجرَّب بعد"))</f>
        <v/>
      </c>
      <c r="E197" s="18">
        <f>IF(A197&amp;""="","",SUMIFS('الأوراق'!$C$6:$C$505,'الأوراق'!$A$6:$A$505,A197&amp;"",'الأوراق'!$H$6:$H$505,"محسوب"))</f>
        <v/>
      </c>
      <c r="F197" s="19">
        <f>IF(A197&amp;""="","",ROUND(SUMIFS('الأوراق'!$G$6:$G$505,'الأوراق'!$A$6:$A$505,A197&amp;"",'الأوراق'!$H$6:$H$505,"محسوب"),4))</f>
        <v/>
      </c>
      <c r="G197" s="20">
        <f>IF(A197&amp;""="","",IF(E197=0,"",ROUND(F197/E197,4)))</f>
        <v/>
      </c>
      <c r="H197" s="6">
        <f>IF(G197="","",INDEX('الإعدادات'!$A$10:$A$18,MIN(9,COUNTIF('الإعدادات'!$B$10:$B$18,"&gt;"&amp;ROUND(G197-N(C197),4))+1)))</f>
        <v/>
      </c>
      <c r="I197" s="20">
        <f>IF(OR(A197&amp;""="",B197&amp;""=""),"",IFERROR(VLOOKUP(B197,'الإعدادات'!$A$10:$B$18,2,FALSE)+N(C197),""))</f>
        <v/>
      </c>
      <c r="J197" s="20">
        <f>IF(OR(G197="",I197=""),"",ROUND(I197-G197,4))</f>
        <v/>
      </c>
      <c r="K197" s="19">
        <f>IF(I197="","",IF(D197=0,"",MAX(0,ROUND(I197*D197-F197,2))))</f>
        <v/>
      </c>
      <c r="L197" s="18">
        <f>IF(A197&amp;""="","",IF(D197=0,"",ROUND(D197-E197,2)))</f>
        <v/>
      </c>
      <c r="M197" s="20">
        <f>IF(K197="","",IF(L197="","",IF(K197=0,0,IF(L197&lt;=0,"",ROUND(K197/L197,4)))))</f>
        <v/>
      </c>
      <c r="N197" s="6">
        <f>IF(A197&amp;""="","",IF(D197=0,"لا أوراق مسجلة",IF(ROUND(D197,2)&lt;&gt;100,"مجموع الأوزان ليس 100",IF(B197&amp;""="","بلا درجة مستهدفة",IF(I197="","درجة مستهدفة غير موجودة",IF(E197=0,"لا mock بعد",IF(J197&gt;0,"دون الهدف","على الهدف")))))))</f>
        <v/>
      </c>
      <c r="O197" s="21">
        <f>IF(N197="دون الهدف",COUNTIFS($N$6:$N$205,"دون الهدف",$J$6:$J$205,"&gt;"&amp;J197)+COUNTIFS($N$6:N197,"دون الهدف",$J$6:J197,J197),"")</f>
        <v/>
      </c>
    </row>
    <row r="198">
      <c r="A198" s="5" t="n"/>
      <c r="B198" s="5" t="n"/>
      <c r="C198" s="16" t="n"/>
      <c r="D198" s="18">
        <f>IF(A198&amp;""="","",SUMIFS('الأوراق'!$C$6:$C$505,'الأوراق'!$A$6:$A$505,A198&amp;"",'الأوراق'!$H$6:$H$505,"محسوب")+SUMIFS('الأوراق'!$C$6:$C$505,'الأوراق'!$A$6:$A$505,A198&amp;"",'الأوراق'!$H$6:$H$505,"لم تُجرَّب بعد"))</f>
        <v/>
      </c>
      <c r="E198" s="18">
        <f>IF(A198&amp;""="","",SUMIFS('الأوراق'!$C$6:$C$505,'الأوراق'!$A$6:$A$505,A198&amp;"",'الأوراق'!$H$6:$H$505,"محسوب"))</f>
        <v/>
      </c>
      <c r="F198" s="19">
        <f>IF(A198&amp;""="","",ROUND(SUMIFS('الأوراق'!$G$6:$G$505,'الأوراق'!$A$6:$A$505,A198&amp;"",'الأوراق'!$H$6:$H$505,"محسوب"),4))</f>
        <v/>
      </c>
      <c r="G198" s="20">
        <f>IF(A198&amp;""="","",IF(E198=0,"",ROUND(F198/E198,4)))</f>
        <v/>
      </c>
      <c r="H198" s="6">
        <f>IF(G198="","",INDEX('الإعدادات'!$A$10:$A$18,MIN(9,COUNTIF('الإعدادات'!$B$10:$B$18,"&gt;"&amp;ROUND(G198-N(C198),4))+1)))</f>
        <v/>
      </c>
      <c r="I198" s="20">
        <f>IF(OR(A198&amp;""="",B198&amp;""=""),"",IFERROR(VLOOKUP(B198,'الإعدادات'!$A$10:$B$18,2,FALSE)+N(C198),""))</f>
        <v/>
      </c>
      <c r="J198" s="20">
        <f>IF(OR(G198="",I198=""),"",ROUND(I198-G198,4))</f>
        <v/>
      </c>
      <c r="K198" s="19">
        <f>IF(I198="","",IF(D198=0,"",MAX(0,ROUND(I198*D198-F198,2))))</f>
        <v/>
      </c>
      <c r="L198" s="18">
        <f>IF(A198&amp;""="","",IF(D198=0,"",ROUND(D198-E198,2)))</f>
        <v/>
      </c>
      <c r="M198" s="20">
        <f>IF(K198="","",IF(L198="","",IF(K198=0,0,IF(L198&lt;=0,"",ROUND(K198/L198,4)))))</f>
        <v/>
      </c>
      <c r="N198" s="6">
        <f>IF(A198&amp;""="","",IF(D198=0,"لا أوراق مسجلة",IF(ROUND(D198,2)&lt;&gt;100,"مجموع الأوزان ليس 100",IF(B198&amp;""="","بلا درجة مستهدفة",IF(I198="","درجة مستهدفة غير موجودة",IF(E198=0,"لا mock بعد",IF(J198&gt;0,"دون الهدف","على الهدف")))))))</f>
        <v/>
      </c>
      <c r="O198" s="21">
        <f>IF(N198="دون الهدف",COUNTIFS($N$6:$N$205,"دون الهدف",$J$6:$J$205,"&gt;"&amp;J198)+COUNTIFS($N$6:N198,"دون الهدف",$J$6:J198,J198),"")</f>
        <v/>
      </c>
    </row>
    <row r="199">
      <c r="A199" s="5" t="n"/>
      <c r="B199" s="5" t="n"/>
      <c r="C199" s="16" t="n"/>
      <c r="D199" s="18">
        <f>IF(A199&amp;""="","",SUMIFS('الأوراق'!$C$6:$C$505,'الأوراق'!$A$6:$A$505,A199&amp;"",'الأوراق'!$H$6:$H$505,"محسوب")+SUMIFS('الأوراق'!$C$6:$C$505,'الأوراق'!$A$6:$A$505,A199&amp;"",'الأوراق'!$H$6:$H$505,"لم تُجرَّب بعد"))</f>
        <v/>
      </c>
      <c r="E199" s="18">
        <f>IF(A199&amp;""="","",SUMIFS('الأوراق'!$C$6:$C$505,'الأوراق'!$A$6:$A$505,A199&amp;"",'الأوراق'!$H$6:$H$505,"محسوب"))</f>
        <v/>
      </c>
      <c r="F199" s="19">
        <f>IF(A199&amp;""="","",ROUND(SUMIFS('الأوراق'!$G$6:$G$505,'الأوراق'!$A$6:$A$505,A199&amp;"",'الأوراق'!$H$6:$H$505,"محسوب"),4))</f>
        <v/>
      </c>
      <c r="G199" s="20">
        <f>IF(A199&amp;""="","",IF(E199=0,"",ROUND(F199/E199,4)))</f>
        <v/>
      </c>
      <c r="H199" s="6">
        <f>IF(G199="","",INDEX('الإعدادات'!$A$10:$A$18,MIN(9,COUNTIF('الإعدادات'!$B$10:$B$18,"&gt;"&amp;ROUND(G199-N(C199),4))+1)))</f>
        <v/>
      </c>
      <c r="I199" s="20">
        <f>IF(OR(A199&amp;""="",B199&amp;""=""),"",IFERROR(VLOOKUP(B199,'الإعدادات'!$A$10:$B$18,2,FALSE)+N(C199),""))</f>
        <v/>
      </c>
      <c r="J199" s="20">
        <f>IF(OR(G199="",I199=""),"",ROUND(I199-G199,4))</f>
        <v/>
      </c>
      <c r="K199" s="19">
        <f>IF(I199="","",IF(D199=0,"",MAX(0,ROUND(I199*D199-F199,2))))</f>
        <v/>
      </c>
      <c r="L199" s="18">
        <f>IF(A199&amp;""="","",IF(D199=0,"",ROUND(D199-E199,2)))</f>
        <v/>
      </c>
      <c r="M199" s="20">
        <f>IF(K199="","",IF(L199="","",IF(K199=0,0,IF(L199&lt;=0,"",ROUND(K199/L199,4)))))</f>
        <v/>
      </c>
      <c r="N199" s="6">
        <f>IF(A199&amp;""="","",IF(D199=0,"لا أوراق مسجلة",IF(ROUND(D199,2)&lt;&gt;100,"مجموع الأوزان ليس 100",IF(B199&amp;""="","بلا درجة مستهدفة",IF(I199="","درجة مستهدفة غير موجودة",IF(E199=0,"لا mock بعد",IF(J199&gt;0,"دون الهدف","على الهدف")))))))</f>
        <v/>
      </c>
      <c r="O199" s="21">
        <f>IF(N199="دون الهدف",COUNTIFS($N$6:$N$205,"دون الهدف",$J$6:$J$205,"&gt;"&amp;J199)+COUNTIFS($N$6:N199,"دون الهدف",$J$6:J199,J199),"")</f>
        <v/>
      </c>
    </row>
    <row r="200">
      <c r="A200" s="5" t="n"/>
      <c r="B200" s="5" t="n"/>
      <c r="C200" s="16" t="n"/>
      <c r="D200" s="18">
        <f>IF(A200&amp;""="","",SUMIFS('الأوراق'!$C$6:$C$505,'الأوراق'!$A$6:$A$505,A200&amp;"",'الأوراق'!$H$6:$H$505,"محسوب")+SUMIFS('الأوراق'!$C$6:$C$505,'الأوراق'!$A$6:$A$505,A200&amp;"",'الأوراق'!$H$6:$H$505,"لم تُجرَّب بعد"))</f>
        <v/>
      </c>
      <c r="E200" s="18">
        <f>IF(A200&amp;""="","",SUMIFS('الأوراق'!$C$6:$C$505,'الأوراق'!$A$6:$A$505,A200&amp;"",'الأوراق'!$H$6:$H$505,"محسوب"))</f>
        <v/>
      </c>
      <c r="F200" s="19">
        <f>IF(A200&amp;""="","",ROUND(SUMIFS('الأوراق'!$G$6:$G$505,'الأوراق'!$A$6:$A$505,A200&amp;"",'الأوراق'!$H$6:$H$505,"محسوب"),4))</f>
        <v/>
      </c>
      <c r="G200" s="20">
        <f>IF(A200&amp;""="","",IF(E200=0,"",ROUND(F200/E200,4)))</f>
        <v/>
      </c>
      <c r="H200" s="6">
        <f>IF(G200="","",INDEX('الإعدادات'!$A$10:$A$18,MIN(9,COUNTIF('الإعدادات'!$B$10:$B$18,"&gt;"&amp;ROUND(G200-N(C200),4))+1)))</f>
        <v/>
      </c>
      <c r="I200" s="20">
        <f>IF(OR(A200&amp;""="",B200&amp;""=""),"",IFERROR(VLOOKUP(B200,'الإعدادات'!$A$10:$B$18,2,FALSE)+N(C200),""))</f>
        <v/>
      </c>
      <c r="J200" s="20">
        <f>IF(OR(G200="",I200=""),"",ROUND(I200-G200,4))</f>
        <v/>
      </c>
      <c r="K200" s="19">
        <f>IF(I200="","",IF(D200=0,"",MAX(0,ROUND(I200*D200-F200,2))))</f>
        <v/>
      </c>
      <c r="L200" s="18">
        <f>IF(A200&amp;""="","",IF(D200=0,"",ROUND(D200-E200,2)))</f>
        <v/>
      </c>
      <c r="M200" s="20">
        <f>IF(K200="","",IF(L200="","",IF(K200=0,0,IF(L200&lt;=0,"",ROUND(K200/L200,4)))))</f>
        <v/>
      </c>
      <c r="N200" s="6">
        <f>IF(A200&amp;""="","",IF(D200=0,"لا أوراق مسجلة",IF(ROUND(D200,2)&lt;&gt;100,"مجموع الأوزان ليس 100",IF(B200&amp;""="","بلا درجة مستهدفة",IF(I200="","درجة مستهدفة غير موجودة",IF(E200=0,"لا mock بعد",IF(J200&gt;0,"دون الهدف","على الهدف")))))))</f>
        <v/>
      </c>
      <c r="O200" s="21">
        <f>IF(N200="دون الهدف",COUNTIFS($N$6:$N$205,"دون الهدف",$J$6:$J$205,"&gt;"&amp;J200)+COUNTIFS($N$6:N200,"دون الهدف",$J$6:J200,J200),"")</f>
        <v/>
      </c>
    </row>
    <row r="201">
      <c r="A201" s="5" t="n"/>
      <c r="B201" s="5" t="n"/>
      <c r="C201" s="16" t="n"/>
      <c r="D201" s="18">
        <f>IF(A201&amp;""="","",SUMIFS('الأوراق'!$C$6:$C$505,'الأوراق'!$A$6:$A$505,A201&amp;"",'الأوراق'!$H$6:$H$505,"محسوب")+SUMIFS('الأوراق'!$C$6:$C$505,'الأوراق'!$A$6:$A$505,A201&amp;"",'الأوراق'!$H$6:$H$505,"لم تُجرَّب بعد"))</f>
        <v/>
      </c>
      <c r="E201" s="18">
        <f>IF(A201&amp;""="","",SUMIFS('الأوراق'!$C$6:$C$505,'الأوراق'!$A$6:$A$505,A201&amp;"",'الأوراق'!$H$6:$H$505,"محسوب"))</f>
        <v/>
      </c>
      <c r="F201" s="19">
        <f>IF(A201&amp;""="","",ROUND(SUMIFS('الأوراق'!$G$6:$G$505,'الأوراق'!$A$6:$A$505,A201&amp;"",'الأوراق'!$H$6:$H$505,"محسوب"),4))</f>
        <v/>
      </c>
      <c r="G201" s="20">
        <f>IF(A201&amp;""="","",IF(E201=0,"",ROUND(F201/E201,4)))</f>
        <v/>
      </c>
      <c r="H201" s="6">
        <f>IF(G201="","",INDEX('الإعدادات'!$A$10:$A$18,MIN(9,COUNTIF('الإعدادات'!$B$10:$B$18,"&gt;"&amp;ROUND(G201-N(C201),4))+1)))</f>
        <v/>
      </c>
      <c r="I201" s="20">
        <f>IF(OR(A201&amp;""="",B201&amp;""=""),"",IFERROR(VLOOKUP(B201,'الإعدادات'!$A$10:$B$18,2,FALSE)+N(C201),""))</f>
        <v/>
      </c>
      <c r="J201" s="20">
        <f>IF(OR(G201="",I201=""),"",ROUND(I201-G201,4))</f>
        <v/>
      </c>
      <c r="K201" s="19">
        <f>IF(I201="","",IF(D201=0,"",MAX(0,ROUND(I201*D201-F201,2))))</f>
        <v/>
      </c>
      <c r="L201" s="18">
        <f>IF(A201&amp;""="","",IF(D201=0,"",ROUND(D201-E201,2)))</f>
        <v/>
      </c>
      <c r="M201" s="20">
        <f>IF(K201="","",IF(L201="","",IF(K201=0,0,IF(L201&lt;=0,"",ROUND(K201/L201,4)))))</f>
        <v/>
      </c>
      <c r="N201" s="6">
        <f>IF(A201&amp;""="","",IF(D201=0,"لا أوراق مسجلة",IF(ROUND(D201,2)&lt;&gt;100,"مجموع الأوزان ليس 100",IF(B201&amp;""="","بلا درجة مستهدفة",IF(I201="","درجة مستهدفة غير موجودة",IF(E201=0,"لا mock بعد",IF(J201&gt;0,"دون الهدف","على الهدف")))))))</f>
        <v/>
      </c>
      <c r="O201" s="21">
        <f>IF(N201="دون الهدف",COUNTIFS($N$6:$N$205,"دون الهدف",$J$6:$J$205,"&gt;"&amp;J201)+COUNTIFS($N$6:N201,"دون الهدف",$J$6:J201,J201),"")</f>
        <v/>
      </c>
    </row>
    <row r="202">
      <c r="A202" s="5" t="n"/>
      <c r="B202" s="5" t="n"/>
      <c r="C202" s="16" t="n"/>
      <c r="D202" s="18">
        <f>IF(A202&amp;""="","",SUMIFS('الأوراق'!$C$6:$C$505,'الأوراق'!$A$6:$A$505,A202&amp;"",'الأوراق'!$H$6:$H$505,"محسوب")+SUMIFS('الأوراق'!$C$6:$C$505,'الأوراق'!$A$6:$A$505,A202&amp;"",'الأوراق'!$H$6:$H$505,"لم تُجرَّب بعد"))</f>
        <v/>
      </c>
      <c r="E202" s="18">
        <f>IF(A202&amp;""="","",SUMIFS('الأوراق'!$C$6:$C$505,'الأوراق'!$A$6:$A$505,A202&amp;"",'الأوراق'!$H$6:$H$505,"محسوب"))</f>
        <v/>
      </c>
      <c r="F202" s="19">
        <f>IF(A202&amp;""="","",ROUND(SUMIFS('الأوراق'!$G$6:$G$505,'الأوراق'!$A$6:$A$505,A202&amp;"",'الأوراق'!$H$6:$H$505,"محسوب"),4))</f>
        <v/>
      </c>
      <c r="G202" s="20">
        <f>IF(A202&amp;""="","",IF(E202=0,"",ROUND(F202/E202,4)))</f>
        <v/>
      </c>
      <c r="H202" s="6">
        <f>IF(G202="","",INDEX('الإعدادات'!$A$10:$A$18,MIN(9,COUNTIF('الإعدادات'!$B$10:$B$18,"&gt;"&amp;ROUND(G202-N(C202),4))+1)))</f>
        <v/>
      </c>
      <c r="I202" s="20">
        <f>IF(OR(A202&amp;""="",B202&amp;""=""),"",IFERROR(VLOOKUP(B202,'الإعدادات'!$A$10:$B$18,2,FALSE)+N(C202),""))</f>
        <v/>
      </c>
      <c r="J202" s="20">
        <f>IF(OR(G202="",I202=""),"",ROUND(I202-G202,4))</f>
        <v/>
      </c>
      <c r="K202" s="19">
        <f>IF(I202="","",IF(D202=0,"",MAX(0,ROUND(I202*D202-F202,2))))</f>
        <v/>
      </c>
      <c r="L202" s="18">
        <f>IF(A202&amp;""="","",IF(D202=0,"",ROUND(D202-E202,2)))</f>
        <v/>
      </c>
      <c r="M202" s="20">
        <f>IF(K202="","",IF(L202="","",IF(K202=0,0,IF(L202&lt;=0,"",ROUND(K202/L202,4)))))</f>
        <v/>
      </c>
      <c r="N202" s="6">
        <f>IF(A202&amp;""="","",IF(D202=0,"لا أوراق مسجلة",IF(ROUND(D202,2)&lt;&gt;100,"مجموع الأوزان ليس 100",IF(B202&amp;""="","بلا درجة مستهدفة",IF(I202="","درجة مستهدفة غير موجودة",IF(E202=0,"لا mock بعد",IF(J202&gt;0,"دون الهدف","على الهدف")))))))</f>
        <v/>
      </c>
      <c r="O202" s="21">
        <f>IF(N202="دون الهدف",COUNTIFS($N$6:$N$205,"دون الهدف",$J$6:$J$205,"&gt;"&amp;J202)+COUNTIFS($N$6:N202,"دون الهدف",$J$6:J202,J202),"")</f>
        <v/>
      </c>
    </row>
    <row r="203">
      <c r="A203" s="5" t="n"/>
      <c r="B203" s="5" t="n"/>
      <c r="C203" s="16" t="n"/>
      <c r="D203" s="18">
        <f>IF(A203&amp;""="","",SUMIFS('الأوراق'!$C$6:$C$505,'الأوراق'!$A$6:$A$505,A203&amp;"",'الأوراق'!$H$6:$H$505,"محسوب")+SUMIFS('الأوراق'!$C$6:$C$505,'الأوراق'!$A$6:$A$505,A203&amp;"",'الأوراق'!$H$6:$H$505,"لم تُجرَّب بعد"))</f>
        <v/>
      </c>
      <c r="E203" s="18">
        <f>IF(A203&amp;""="","",SUMIFS('الأوراق'!$C$6:$C$505,'الأوراق'!$A$6:$A$505,A203&amp;"",'الأوراق'!$H$6:$H$505,"محسوب"))</f>
        <v/>
      </c>
      <c r="F203" s="19">
        <f>IF(A203&amp;""="","",ROUND(SUMIFS('الأوراق'!$G$6:$G$505,'الأوراق'!$A$6:$A$505,A203&amp;"",'الأوراق'!$H$6:$H$505,"محسوب"),4))</f>
        <v/>
      </c>
      <c r="G203" s="20">
        <f>IF(A203&amp;""="","",IF(E203=0,"",ROUND(F203/E203,4)))</f>
        <v/>
      </c>
      <c r="H203" s="6">
        <f>IF(G203="","",INDEX('الإعدادات'!$A$10:$A$18,MIN(9,COUNTIF('الإعدادات'!$B$10:$B$18,"&gt;"&amp;ROUND(G203-N(C203),4))+1)))</f>
        <v/>
      </c>
      <c r="I203" s="20">
        <f>IF(OR(A203&amp;""="",B203&amp;""=""),"",IFERROR(VLOOKUP(B203,'الإعدادات'!$A$10:$B$18,2,FALSE)+N(C203),""))</f>
        <v/>
      </c>
      <c r="J203" s="20">
        <f>IF(OR(G203="",I203=""),"",ROUND(I203-G203,4))</f>
        <v/>
      </c>
      <c r="K203" s="19">
        <f>IF(I203="","",IF(D203=0,"",MAX(0,ROUND(I203*D203-F203,2))))</f>
        <v/>
      </c>
      <c r="L203" s="18">
        <f>IF(A203&amp;""="","",IF(D203=0,"",ROUND(D203-E203,2)))</f>
        <v/>
      </c>
      <c r="M203" s="20">
        <f>IF(K203="","",IF(L203="","",IF(K203=0,0,IF(L203&lt;=0,"",ROUND(K203/L203,4)))))</f>
        <v/>
      </c>
      <c r="N203" s="6">
        <f>IF(A203&amp;""="","",IF(D203=0,"لا أوراق مسجلة",IF(ROUND(D203,2)&lt;&gt;100,"مجموع الأوزان ليس 100",IF(B203&amp;""="","بلا درجة مستهدفة",IF(I203="","درجة مستهدفة غير موجودة",IF(E203=0,"لا mock بعد",IF(J203&gt;0,"دون الهدف","على الهدف")))))))</f>
        <v/>
      </c>
      <c r="O203" s="21">
        <f>IF(N203="دون الهدف",COUNTIFS($N$6:$N$205,"دون الهدف",$J$6:$J$205,"&gt;"&amp;J203)+COUNTIFS($N$6:N203,"دون الهدف",$J$6:J203,J203),"")</f>
        <v/>
      </c>
    </row>
    <row r="204">
      <c r="A204" s="5" t="n"/>
      <c r="B204" s="5" t="n"/>
      <c r="C204" s="16" t="n"/>
      <c r="D204" s="18">
        <f>IF(A204&amp;""="","",SUMIFS('الأوراق'!$C$6:$C$505,'الأوراق'!$A$6:$A$505,A204&amp;"",'الأوراق'!$H$6:$H$505,"محسوب")+SUMIFS('الأوراق'!$C$6:$C$505,'الأوراق'!$A$6:$A$505,A204&amp;"",'الأوراق'!$H$6:$H$505,"لم تُجرَّب بعد"))</f>
        <v/>
      </c>
      <c r="E204" s="18">
        <f>IF(A204&amp;""="","",SUMIFS('الأوراق'!$C$6:$C$505,'الأوراق'!$A$6:$A$505,A204&amp;"",'الأوراق'!$H$6:$H$505,"محسوب"))</f>
        <v/>
      </c>
      <c r="F204" s="19">
        <f>IF(A204&amp;""="","",ROUND(SUMIFS('الأوراق'!$G$6:$G$505,'الأوراق'!$A$6:$A$505,A204&amp;"",'الأوراق'!$H$6:$H$505,"محسوب"),4))</f>
        <v/>
      </c>
      <c r="G204" s="20">
        <f>IF(A204&amp;""="","",IF(E204=0,"",ROUND(F204/E204,4)))</f>
        <v/>
      </c>
      <c r="H204" s="6">
        <f>IF(G204="","",INDEX('الإعدادات'!$A$10:$A$18,MIN(9,COUNTIF('الإعدادات'!$B$10:$B$18,"&gt;"&amp;ROUND(G204-N(C204),4))+1)))</f>
        <v/>
      </c>
      <c r="I204" s="20">
        <f>IF(OR(A204&amp;""="",B204&amp;""=""),"",IFERROR(VLOOKUP(B204,'الإعدادات'!$A$10:$B$18,2,FALSE)+N(C204),""))</f>
        <v/>
      </c>
      <c r="J204" s="20">
        <f>IF(OR(G204="",I204=""),"",ROUND(I204-G204,4))</f>
        <v/>
      </c>
      <c r="K204" s="19">
        <f>IF(I204="","",IF(D204=0,"",MAX(0,ROUND(I204*D204-F204,2))))</f>
        <v/>
      </c>
      <c r="L204" s="18">
        <f>IF(A204&amp;""="","",IF(D204=0,"",ROUND(D204-E204,2)))</f>
        <v/>
      </c>
      <c r="M204" s="20">
        <f>IF(K204="","",IF(L204="","",IF(K204=0,0,IF(L204&lt;=0,"",ROUND(K204/L204,4)))))</f>
        <v/>
      </c>
      <c r="N204" s="6">
        <f>IF(A204&amp;""="","",IF(D204=0,"لا أوراق مسجلة",IF(ROUND(D204,2)&lt;&gt;100,"مجموع الأوزان ليس 100",IF(B204&amp;""="","بلا درجة مستهدفة",IF(I204="","درجة مستهدفة غير موجودة",IF(E204=0,"لا mock بعد",IF(J204&gt;0,"دون الهدف","على الهدف")))))))</f>
        <v/>
      </c>
      <c r="O204" s="21">
        <f>IF(N204="دون الهدف",COUNTIFS($N$6:$N$205,"دون الهدف",$J$6:$J$205,"&gt;"&amp;J204)+COUNTIFS($N$6:N204,"دون الهدف",$J$6:J204,J204),"")</f>
        <v/>
      </c>
    </row>
    <row r="205">
      <c r="A205" s="5" t="n"/>
      <c r="B205" s="5" t="n"/>
      <c r="C205" s="16" t="n"/>
      <c r="D205" s="18">
        <f>IF(A205&amp;""="","",SUMIFS('الأوراق'!$C$6:$C$505,'الأوراق'!$A$6:$A$505,A205&amp;"",'الأوراق'!$H$6:$H$505,"محسوب")+SUMIFS('الأوراق'!$C$6:$C$505,'الأوراق'!$A$6:$A$505,A205&amp;"",'الأوراق'!$H$6:$H$505,"لم تُجرَّب بعد"))</f>
        <v/>
      </c>
      <c r="E205" s="18">
        <f>IF(A205&amp;""="","",SUMIFS('الأوراق'!$C$6:$C$505,'الأوراق'!$A$6:$A$505,A205&amp;"",'الأوراق'!$H$6:$H$505,"محسوب"))</f>
        <v/>
      </c>
      <c r="F205" s="19">
        <f>IF(A205&amp;""="","",ROUND(SUMIFS('الأوراق'!$G$6:$G$505,'الأوراق'!$A$6:$A$505,A205&amp;"",'الأوراق'!$H$6:$H$505,"محسوب"),4))</f>
        <v/>
      </c>
      <c r="G205" s="20">
        <f>IF(A205&amp;""="","",IF(E205=0,"",ROUND(F205/E205,4)))</f>
        <v/>
      </c>
      <c r="H205" s="6">
        <f>IF(G205="","",INDEX('الإعدادات'!$A$10:$A$18,MIN(9,COUNTIF('الإعدادات'!$B$10:$B$18,"&gt;"&amp;ROUND(G205-N(C205),4))+1)))</f>
        <v/>
      </c>
      <c r="I205" s="20">
        <f>IF(OR(A205&amp;""="",B205&amp;""=""),"",IFERROR(VLOOKUP(B205,'الإعدادات'!$A$10:$B$18,2,FALSE)+N(C205),""))</f>
        <v/>
      </c>
      <c r="J205" s="20">
        <f>IF(OR(G205="",I205=""),"",ROUND(I205-G205,4))</f>
        <v/>
      </c>
      <c r="K205" s="19">
        <f>IF(I205="","",IF(D205=0,"",MAX(0,ROUND(I205*D205-F205,2))))</f>
        <v/>
      </c>
      <c r="L205" s="18">
        <f>IF(A205&amp;""="","",IF(D205=0,"",ROUND(D205-E205,2)))</f>
        <v/>
      </c>
      <c r="M205" s="20">
        <f>IF(K205="","",IF(L205="","",IF(K205=0,0,IF(L205&lt;=0,"",ROUND(K205/L205,4)))))</f>
        <v/>
      </c>
      <c r="N205" s="6">
        <f>IF(A205&amp;""="","",IF(D205=0,"لا أوراق مسجلة",IF(ROUND(D205,2)&lt;&gt;100,"مجموع الأوزان ليس 100",IF(B205&amp;""="","بلا درجة مستهدفة",IF(I205="","درجة مستهدفة غير موجودة",IF(E205=0,"لا mock بعد",IF(J205&gt;0,"دون الهدف","على الهدف")))))))</f>
        <v/>
      </c>
      <c r="O205" s="21">
        <f>IF(N205="دون الهدف",COUNTIFS($N$6:$N$205,"دون الهدف",$J$6:$J$205,"&gt;"&amp;J205)+COUNTIFS($N$6:N205,"دون الهدف",$J$6:J205,J205),"")</f>
        <v/>
      </c>
    </row>
  </sheetData>
  <autoFilter ref="A5:O205"/>
  <mergeCells count="2">
    <mergeCell ref="A1:O1"/>
    <mergeCell ref="A2:O2"/>
  </mergeCells>
  <conditionalFormatting sqref="A6:O205">
    <cfRule type="expression" priority="1" dxfId="0">
      <formula>$N6="دون الهدف"</formula>
    </cfRule>
    <cfRule type="expression" priority="2" dxfId="1">
      <formula>AND($N6&lt;&gt;"",$N6&lt;&gt;"دون الهدف",$N6&lt;&gt;"على الهدف")</formula>
    </cfRule>
  </conditionalFormatting>
  <conditionalFormatting sqref="N6:N205">
    <cfRule type="expression" priority="3" dxfId="2">
      <formula>$N6="على الهدف"</formula>
    </cfRule>
  </conditionalFormatting>
  <conditionalFormatting sqref="M6:M205">
    <cfRule type="expression" priority="4" dxfId="0">
      <formula>AND(ISNUMBER($M6),$M6&gt;1)</formula>
    </cfRule>
  </conditionalFormatting>
  <dataValidations count="1">
    <dataValidation sqref="B6:B205" showDropDown="0" showInputMessage="0" showErrorMessage="0" allowBlank="1" type="list">
      <formula1>='الإعدادات'!$A$10:$A$18</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H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11" customWidth="1" min="3" max="3"/>
    <col width="13" customWidth="1" min="4" max="4"/>
    <col width="13" customWidth="1" min="5" max="5"/>
    <col width="12" customWidth="1" min="6" max="6"/>
    <col width="12" customWidth="1" min="7" max="7"/>
    <col width="24" customWidth="1" min="8" max="8"/>
  </cols>
  <sheetData>
    <row r="1" ht="26" customHeight="1">
      <c r="A1" s="10" t="inlineStr">
        <is>
          <t>شيت متابعة مواد IGCSE · قالب مجاني من Softwiro</t>
        </is>
      </c>
    </row>
    <row r="2">
      <c r="A2" s="11" t="inlineStr">
        <is>
          <t>هل تعبت من نقل الأرقام بين الشيتات؟ هذا العمل يتم تلقائيًا في برنامج مخصص من Softwiro ← اضغط هنا</t>
        </is>
      </c>
    </row>
    <row r="3">
      <c r="A3" s="8" t="inlineStr">
        <is>
          <t>اترك درجة الـ mock فارغة للورقة التي لم تُجرَّب بعد. الأوزان لكل مادة يجب أن تجمع 100.</t>
        </is>
      </c>
    </row>
    <row r="5" ht="32" customHeight="1">
      <c r="A5" s="15" t="inlineStr">
        <is>
          <t>المادة</t>
        </is>
      </c>
      <c r="B5" s="15" t="inlineStr">
        <is>
          <t>الورقة (Paper / Component)</t>
        </is>
      </c>
      <c r="C5" s="15" t="inlineStr">
        <is>
          <t>الوزن</t>
        </is>
      </c>
      <c r="D5" s="15" t="inlineStr">
        <is>
          <t>الدرجة العظمى</t>
        </is>
      </c>
      <c r="E5" s="15" t="inlineStr">
        <is>
          <t>درجة الـ mock</t>
        </is>
      </c>
      <c r="F5" s="15" t="inlineStr">
        <is>
          <t>النسبة</t>
        </is>
      </c>
      <c r="G5" s="15" t="inlineStr">
        <is>
          <t>النقاط</t>
        </is>
      </c>
      <c r="H5" s="15" t="inlineStr">
        <is>
          <t>الحالة</t>
        </is>
      </c>
    </row>
    <row r="6">
      <c r="A6" s="5" t="inlineStr">
        <is>
          <t>Mathematics</t>
        </is>
      </c>
      <c r="B6" s="5" t="inlineStr">
        <is>
          <t>Paper 1</t>
        </is>
      </c>
      <c r="C6" s="5" t="n">
        <v>50</v>
      </c>
      <c r="D6" s="5" t="n">
        <v>100</v>
      </c>
      <c r="E6" s="5" t="n">
        <v>78</v>
      </c>
      <c r="F6" s="20">
        <f>IF(H6="محسوب",ROUND(E6/D6,4),"")</f>
        <v/>
      </c>
      <c r="G6" s="19">
        <f>IF(H6="محسوب",ROUND(C6*F6,4),"")</f>
        <v/>
      </c>
      <c r="H6" s="6">
        <f>IF(AND(A6&amp;""="",B6&amp;""="",C6&amp;""="",D6&amp;""="",E6&amp;""=""),"",IF(A6&amp;""="","المادة ناقصة",IF(COUNTIF('المواد'!$A$6:$A$205,A6&amp;"")=0,"مادة غير موجودة",IF(NOT(ISNUMBER(C6)),"الوزن ناقص",IF(NOT(ISNUMBER(D6)),"الدرجة العظمى ناقصة",IF(D6&lt;=0,"الدرجة العظمى ناقصة",IF(E6&amp;""="","لم تُجرَّب بعد",IF(NOT(ISNUMBER(E6)),"درجة غير رقمية",IF(OR(E6&lt;0,E6&gt;D6),"درجة خارج المدى","محسوب")))))))))</f>
        <v/>
      </c>
    </row>
    <row r="7">
      <c r="A7" s="5" t="inlineStr">
        <is>
          <t>Mathematics</t>
        </is>
      </c>
      <c r="B7" s="5" t="inlineStr">
        <is>
          <t>Paper 2</t>
        </is>
      </c>
      <c r="C7" s="5" t="n">
        <v>50</v>
      </c>
      <c r="D7" s="5" t="n">
        <v>100</v>
      </c>
      <c r="E7" s="5" t="n">
        <v>86</v>
      </c>
      <c r="F7" s="20">
        <f>IF(H7="محسوب",ROUND(E7/D7,4),"")</f>
        <v/>
      </c>
      <c r="G7" s="19">
        <f>IF(H7="محسوب",ROUND(C7*F7,4),"")</f>
        <v/>
      </c>
      <c r="H7" s="6">
        <f>IF(AND(A7&amp;""="",B7&amp;""="",C7&amp;""="",D7&amp;""="",E7&amp;""=""),"",IF(A7&amp;""="","المادة ناقصة",IF(COUNTIF('المواد'!$A$6:$A$205,A7&amp;"")=0,"مادة غير موجودة",IF(NOT(ISNUMBER(C7)),"الوزن ناقص",IF(NOT(ISNUMBER(D7)),"الدرجة العظمى ناقصة",IF(D7&lt;=0,"الدرجة العظمى ناقصة",IF(E7&amp;""="","لم تُجرَّب بعد",IF(NOT(ISNUMBER(E7)),"درجة غير رقمية",IF(OR(E7&lt;0,E7&gt;D7),"درجة خارج المدى","محسوب")))))))))</f>
        <v/>
      </c>
    </row>
    <row r="8">
      <c r="A8" s="5" t="inlineStr">
        <is>
          <t>English Language</t>
        </is>
      </c>
      <c r="B8" s="5" t="inlineStr">
        <is>
          <t>Paper 1</t>
        </is>
      </c>
      <c r="C8" s="5" t="n">
        <v>60</v>
      </c>
      <c r="D8" s="5" t="n">
        <v>80</v>
      </c>
      <c r="E8" s="5" t="n">
        <v>52</v>
      </c>
      <c r="F8" s="20">
        <f>IF(H8="محسوب",ROUND(E8/D8,4),"")</f>
        <v/>
      </c>
      <c r="G8" s="19">
        <f>IF(H8="محسوب",ROUND(C8*F8,4),"")</f>
        <v/>
      </c>
      <c r="H8" s="6">
        <f>IF(AND(A8&amp;""="",B8&amp;""="",C8&amp;""="",D8&amp;""="",E8&amp;""=""),"",IF(A8&amp;""="","المادة ناقصة",IF(COUNTIF('المواد'!$A$6:$A$205,A8&amp;"")=0,"مادة غير موجودة",IF(NOT(ISNUMBER(C8)),"الوزن ناقص",IF(NOT(ISNUMBER(D8)),"الدرجة العظمى ناقصة",IF(D8&lt;=0,"الدرجة العظمى ناقصة",IF(E8&amp;""="","لم تُجرَّب بعد",IF(NOT(ISNUMBER(E8)),"درجة غير رقمية",IF(OR(E8&lt;0,E8&gt;D8),"درجة خارج المدى","محسوب")))))))))</f>
        <v/>
      </c>
    </row>
    <row r="9">
      <c r="A9" s="5" t="inlineStr">
        <is>
          <t>English Language</t>
        </is>
      </c>
      <c r="B9" s="5" t="inlineStr">
        <is>
          <t>Paper 2</t>
        </is>
      </c>
      <c r="C9" s="5" t="n">
        <v>40</v>
      </c>
      <c r="D9" s="5" t="n">
        <v>50</v>
      </c>
      <c r="E9" s="5" t="n"/>
      <c r="F9" s="20">
        <f>IF(H9="محسوب",ROUND(E9/D9,4),"")</f>
        <v/>
      </c>
      <c r="G9" s="19">
        <f>IF(H9="محسوب",ROUND(C9*F9,4),"")</f>
        <v/>
      </c>
      <c r="H9" s="6">
        <f>IF(AND(A9&amp;""="",B9&amp;""="",C9&amp;""="",D9&amp;""="",E9&amp;""=""),"",IF(A9&amp;""="","المادة ناقصة",IF(COUNTIF('المواد'!$A$6:$A$205,A9&amp;"")=0,"مادة غير موجودة",IF(NOT(ISNUMBER(C9)),"الوزن ناقص",IF(NOT(ISNUMBER(D9)),"الدرجة العظمى ناقصة",IF(D9&lt;=0,"الدرجة العظمى ناقصة",IF(E9&amp;""="","لم تُجرَّب بعد",IF(NOT(ISNUMBER(E9)),"درجة غير رقمية",IF(OR(E9&lt;0,E9&gt;D9),"درجة خارج المدى","محسوب")))))))))</f>
        <v/>
      </c>
    </row>
    <row r="10">
      <c r="A10" s="5" t="inlineStr">
        <is>
          <t>Physics</t>
        </is>
      </c>
      <c r="B10" s="5" t="inlineStr">
        <is>
          <t>Paper 1</t>
        </is>
      </c>
      <c r="C10" s="5" t="n">
        <v>40</v>
      </c>
      <c r="D10" s="5" t="n">
        <v>40</v>
      </c>
      <c r="E10" s="5" t="n">
        <v>31</v>
      </c>
      <c r="F10" s="20">
        <f>IF(H10="محسوب",ROUND(E10/D10,4),"")</f>
        <v/>
      </c>
      <c r="G10" s="19">
        <f>IF(H10="محسوب",ROUND(C10*F10,4),"")</f>
        <v/>
      </c>
      <c r="H10" s="6">
        <f>IF(AND(A10&amp;""="",B10&amp;""="",C10&amp;""="",D10&amp;""="",E10&amp;""=""),"",IF(A10&amp;""="","المادة ناقصة",IF(COUNTIF('المواد'!$A$6:$A$205,A10&amp;"")=0,"مادة غير موجودة",IF(NOT(ISNUMBER(C10)),"الوزن ناقص",IF(NOT(ISNUMBER(D10)),"الدرجة العظمى ناقصة",IF(D10&lt;=0,"الدرجة العظمى ناقصة",IF(E10&amp;""="","لم تُجرَّب بعد",IF(NOT(ISNUMBER(E10)),"درجة غير رقمية",IF(OR(E10&lt;0,E10&gt;D10),"درجة خارج المدى","محسوب")))))))))</f>
        <v/>
      </c>
    </row>
    <row r="11">
      <c r="A11" s="5" t="inlineStr">
        <is>
          <t>Physics</t>
        </is>
      </c>
      <c r="B11" s="5" t="inlineStr">
        <is>
          <t>Paper 2</t>
        </is>
      </c>
      <c r="C11" s="5" t="n">
        <v>40</v>
      </c>
      <c r="D11" s="5" t="n">
        <v>80</v>
      </c>
      <c r="E11" s="5" t="n">
        <v>66</v>
      </c>
      <c r="F11" s="20">
        <f>IF(H11="محسوب",ROUND(E11/D11,4),"")</f>
        <v/>
      </c>
      <c r="G11" s="19">
        <f>IF(H11="محسوب",ROUND(C11*F11,4),"")</f>
        <v/>
      </c>
      <c r="H11" s="6">
        <f>IF(AND(A11&amp;""="",B11&amp;""="",C11&amp;""="",D11&amp;""="",E11&amp;""=""),"",IF(A11&amp;""="","المادة ناقصة",IF(COUNTIF('المواد'!$A$6:$A$205,A11&amp;"")=0,"مادة غير موجودة",IF(NOT(ISNUMBER(C11)),"الوزن ناقص",IF(NOT(ISNUMBER(D11)),"الدرجة العظمى ناقصة",IF(D11&lt;=0,"الدرجة العظمى ناقصة",IF(E11&amp;""="","لم تُجرَّب بعد",IF(NOT(ISNUMBER(E11)),"درجة غير رقمية",IF(OR(E11&lt;0,E11&gt;D11),"درجة خارج المدى","محسوب")))))))))</f>
        <v/>
      </c>
    </row>
    <row r="12">
      <c r="A12" s="5" t="inlineStr">
        <is>
          <t>Physics</t>
        </is>
      </c>
      <c r="B12" s="5" t="inlineStr">
        <is>
          <t>Paper 3</t>
        </is>
      </c>
      <c r="C12" s="5" t="n">
        <v>20</v>
      </c>
      <c r="D12" s="5" t="n">
        <v>40</v>
      </c>
      <c r="E12" s="5" t="n">
        <v>33</v>
      </c>
      <c r="F12" s="20">
        <f>IF(H12="محسوب",ROUND(E12/D12,4),"")</f>
        <v/>
      </c>
      <c r="G12" s="19">
        <f>IF(H12="محسوب",ROUND(C12*F12,4),"")</f>
        <v/>
      </c>
      <c r="H12" s="6">
        <f>IF(AND(A12&amp;""="",B12&amp;""="",C12&amp;""="",D12&amp;""="",E12&amp;""=""),"",IF(A12&amp;""="","المادة ناقصة",IF(COUNTIF('المواد'!$A$6:$A$205,A12&amp;"")=0,"مادة غير موجودة",IF(NOT(ISNUMBER(C12)),"الوزن ناقص",IF(NOT(ISNUMBER(D12)),"الدرجة العظمى ناقصة",IF(D12&lt;=0,"الدرجة العظمى ناقصة",IF(E12&amp;""="","لم تُجرَّب بعد",IF(NOT(ISNUMBER(E12)),"درجة غير رقمية",IF(OR(E12&lt;0,E12&gt;D12),"درجة خارج المدى","محسوب")))))))))</f>
        <v/>
      </c>
    </row>
    <row r="13">
      <c r="A13" s="5" t="inlineStr">
        <is>
          <t>Chemistry</t>
        </is>
      </c>
      <c r="B13" s="5" t="inlineStr">
        <is>
          <t>Paper 1</t>
        </is>
      </c>
      <c r="C13" s="5" t="n">
        <v>40</v>
      </c>
      <c r="D13" s="5" t="n">
        <v>40</v>
      </c>
      <c r="E13" s="5" t="n">
        <v>22</v>
      </c>
      <c r="F13" s="20">
        <f>IF(H13="محسوب",ROUND(E13/D13,4),"")</f>
        <v/>
      </c>
      <c r="G13" s="19">
        <f>IF(H13="محسوب",ROUND(C13*F13,4),"")</f>
        <v/>
      </c>
      <c r="H13" s="6">
        <f>IF(AND(A13&amp;""="",B13&amp;""="",C13&amp;""="",D13&amp;""="",E13&amp;""=""),"",IF(A13&amp;""="","المادة ناقصة",IF(COUNTIF('المواد'!$A$6:$A$205,A13&amp;"")=0,"مادة غير موجودة",IF(NOT(ISNUMBER(C13)),"الوزن ناقص",IF(NOT(ISNUMBER(D13)),"الدرجة العظمى ناقصة",IF(D13&lt;=0,"الدرجة العظمى ناقصة",IF(E13&amp;""="","لم تُجرَّب بعد",IF(NOT(ISNUMBER(E13)),"درجة غير رقمية",IF(OR(E13&lt;0,E13&gt;D13),"درجة خارج المدى","محسوب")))))))))</f>
        <v/>
      </c>
    </row>
    <row r="14">
      <c r="A14" s="5" t="inlineStr">
        <is>
          <t>Chemistry</t>
        </is>
      </c>
      <c r="B14" s="5" t="inlineStr">
        <is>
          <t>Paper 2</t>
        </is>
      </c>
      <c r="C14" s="5" t="n">
        <v>40</v>
      </c>
      <c r="D14" s="5" t="n">
        <v>80</v>
      </c>
      <c r="E14" s="5" t="n">
        <v>44</v>
      </c>
      <c r="F14" s="20">
        <f>IF(H14="محسوب",ROUND(E14/D14,4),"")</f>
        <v/>
      </c>
      <c r="G14" s="19">
        <f>IF(H14="محسوب",ROUND(C14*F14,4),"")</f>
        <v/>
      </c>
      <c r="H14" s="6">
        <f>IF(AND(A14&amp;""="",B14&amp;""="",C14&amp;""="",D14&amp;""="",E14&amp;""=""),"",IF(A14&amp;""="","المادة ناقصة",IF(COUNTIF('المواد'!$A$6:$A$205,A14&amp;"")=0,"مادة غير موجودة",IF(NOT(ISNUMBER(C14)),"الوزن ناقص",IF(NOT(ISNUMBER(D14)),"الدرجة العظمى ناقصة",IF(D14&lt;=0,"الدرجة العظمى ناقصة",IF(E14&amp;""="","لم تُجرَّب بعد",IF(NOT(ISNUMBER(E14)),"درجة غير رقمية",IF(OR(E14&lt;0,E14&gt;D14),"درجة خارج المدى","محسوب")))))))))</f>
        <v/>
      </c>
    </row>
    <row r="15">
      <c r="A15" s="5" t="inlineStr">
        <is>
          <t>Chemistry</t>
        </is>
      </c>
      <c r="B15" s="5" t="inlineStr">
        <is>
          <t>Paper 3</t>
        </is>
      </c>
      <c r="C15" s="5" t="n">
        <v>20</v>
      </c>
      <c r="D15" s="5" t="n">
        <v>40</v>
      </c>
      <c r="E15" s="5" t="n"/>
      <c r="F15" s="20">
        <f>IF(H15="محسوب",ROUND(E15/D15,4),"")</f>
        <v/>
      </c>
      <c r="G15" s="19">
        <f>IF(H15="محسوب",ROUND(C15*F15,4),"")</f>
        <v/>
      </c>
      <c r="H15" s="6">
        <f>IF(AND(A15&amp;""="",B15&amp;""="",C15&amp;""="",D15&amp;""="",E15&amp;""=""),"",IF(A15&amp;""="","المادة ناقصة",IF(COUNTIF('المواد'!$A$6:$A$205,A15&amp;"")=0,"مادة غير موجودة",IF(NOT(ISNUMBER(C15)),"الوزن ناقص",IF(NOT(ISNUMBER(D15)),"الدرجة العظمى ناقصة",IF(D15&lt;=0,"الدرجة العظمى ناقصة",IF(E15&amp;""="","لم تُجرَّب بعد",IF(NOT(ISNUMBER(E15)),"درجة غير رقمية",IF(OR(E15&lt;0,E15&gt;D15),"درجة خارج المدى","محسوب")))))))))</f>
        <v/>
      </c>
    </row>
    <row r="16">
      <c r="A16" s="5" t="inlineStr">
        <is>
          <t>Biology</t>
        </is>
      </c>
      <c r="B16" s="5" t="inlineStr">
        <is>
          <t>Paper 1</t>
        </is>
      </c>
      <c r="C16" s="5" t="n">
        <v>50</v>
      </c>
      <c r="D16" s="5" t="n">
        <v>100</v>
      </c>
      <c r="E16" s="5" t="n"/>
      <c r="F16" s="20">
        <f>IF(H16="محسوب",ROUND(E16/D16,4),"")</f>
        <v/>
      </c>
      <c r="G16" s="19">
        <f>IF(H16="محسوب",ROUND(C16*F16,4),"")</f>
        <v/>
      </c>
      <c r="H16" s="6">
        <f>IF(AND(A16&amp;""="",B16&amp;""="",C16&amp;""="",D16&amp;""="",E16&amp;""=""),"",IF(A16&amp;""="","المادة ناقصة",IF(COUNTIF('المواد'!$A$6:$A$205,A16&amp;"")=0,"مادة غير موجودة",IF(NOT(ISNUMBER(C16)),"الوزن ناقص",IF(NOT(ISNUMBER(D16)),"الدرجة العظمى ناقصة",IF(D16&lt;=0,"الدرجة العظمى ناقصة",IF(E16&amp;""="","لم تُجرَّب بعد",IF(NOT(ISNUMBER(E16)),"درجة غير رقمية",IF(OR(E16&lt;0,E16&gt;D16),"درجة خارج المدى","محسوب")))))))))</f>
        <v/>
      </c>
    </row>
    <row r="17">
      <c r="A17" s="5" t="inlineStr">
        <is>
          <t>Biology</t>
        </is>
      </c>
      <c r="B17" s="5" t="inlineStr">
        <is>
          <t>Paper 2</t>
        </is>
      </c>
      <c r="C17" s="5" t="n">
        <v>50</v>
      </c>
      <c r="D17" s="5" t="n">
        <v>100</v>
      </c>
      <c r="E17" s="5" t="n"/>
      <c r="F17" s="20">
        <f>IF(H17="محسوب",ROUND(E17/D17,4),"")</f>
        <v/>
      </c>
      <c r="G17" s="19">
        <f>IF(H17="محسوب",ROUND(C17*F17,4),"")</f>
        <v/>
      </c>
      <c r="H17" s="6">
        <f>IF(AND(A17&amp;""="",B17&amp;""="",C17&amp;""="",D17&amp;""="",E17&amp;""=""),"",IF(A17&amp;""="","المادة ناقصة",IF(COUNTIF('المواد'!$A$6:$A$205,A17&amp;"")=0,"مادة غير موجودة",IF(NOT(ISNUMBER(C17)),"الوزن ناقص",IF(NOT(ISNUMBER(D17)),"الدرجة العظمى ناقصة",IF(D17&lt;=0,"الدرجة العظمى ناقصة",IF(E17&amp;""="","لم تُجرَّب بعد",IF(NOT(ISNUMBER(E17)),"درجة غير رقمية",IF(OR(E17&lt;0,E17&gt;D17),"درجة خارج المدى","محسوب")))))))))</f>
        <v/>
      </c>
    </row>
    <row r="18">
      <c r="A18" s="5" t="inlineStr">
        <is>
          <t>Computer Science</t>
        </is>
      </c>
      <c r="B18" s="5" t="inlineStr">
        <is>
          <t>Paper 1</t>
        </is>
      </c>
      <c r="C18" s="5" t="n">
        <v>60</v>
      </c>
      <c r="D18" s="5" t="n">
        <v>75</v>
      </c>
      <c r="E18" s="5" t="n">
        <v>51</v>
      </c>
      <c r="F18" s="20">
        <f>IF(H18="محسوب",ROUND(E18/D18,4),"")</f>
        <v/>
      </c>
      <c r="G18" s="19">
        <f>IF(H18="محسوب",ROUND(C18*F18,4),"")</f>
        <v/>
      </c>
      <c r="H18" s="6">
        <f>IF(AND(A18&amp;""="",B18&amp;""="",C18&amp;""="",D18&amp;""="",E18&amp;""=""),"",IF(A18&amp;""="","المادة ناقصة",IF(COUNTIF('المواد'!$A$6:$A$205,A18&amp;"")=0,"مادة غير موجودة",IF(NOT(ISNUMBER(C18)),"الوزن ناقص",IF(NOT(ISNUMBER(D18)),"الدرجة العظمى ناقصة",IF(D18&lt;=0,"الدرجة العظمى ناقصة",IF(E18&amp;""="","لم تُجرَّب بعد",IF(NOT(ISNUMBER(E18)),"درجة غير رقمية",IF(OR(E18&lt;0,E18&gt;D18),"درجة خارج المدى","محسوب")))))))))</f>
        <v/>
      </c>
    </row>
    <row r="19">
      <c r="A19" s="5" t="inlineStr">
        <is>
          <t>Computer Science</t>
        </is>
      </c>
      <c r="B19" s="5" t="inlineStr">
        <is>
          <t>Paper 2</t>
        </is>
      </c>
      <c r="C19" s="5" t="n">
        <v>30</v>
      </c>
      <c r="D19" s="5" t="n">
        <v>60</v>
      </c>
      <c r="E19" s="5" t="n">
        <v>39</v>
      </c>
      <c r="F19" s="20">
        <f>IF(H19="محسوب",ROUND(E19/D19,4),"")</f>
        <v/>
      </c>
      <c r="G19" s="19">
        <f>IF(H19="محسوب",ROUND(C19*F19,4),"")</f>
        <v/>
      </c>
      <c r="H19" s="6">
        <f>IF(AND(A19&amp;""="",B19&amp;""="",C19&amp;""="",D19&amp;""="",E19&amp;""=""),"",IF(A19&amp;""="","المادة ناقصة",IF(COUNTIF('المواد'!$A$6:$A$205,A19&amp;"")=0,"مادة غير موجودة",IF(NOT(ISNUMBER(C19)),"الوزن ناقص",IF(NOT(ISNUMBER(D19)),"الدرجة العظمى ناقصة",IF(D19&lt;=0,"الدرجة العظمى ناقصة",IF(E19&amp;""="","لم تُجرَّب بعد",IF(NOT(ISNUMBER(E19)),"درجة غير رقمية",IF(OR(E19&lt;0,E19&gt;D19),"درجة خارج المدى","محسوب")))))))))</f>
        <v/>
      </c>
    </row>
    <row r="20">
      <c r="A20" s="5" t="inlineStr">
        <is>
          <t>History</t>
        </is>
      </c>
      <c r="B20" s="5" t="inlineStr">
        <is>
          <t>Paper 1</t>
        </is>
      </c>
      <c r="C20" s="5" t="n">
        <v>50</v>
      </c>
      <c r="D20" s="5" t="n">
        <v>100</v>
      </c>
      <c r="E20" s="5" t="n">
        <v>70</v>
      </c>
      <c r="F20" s="20">
        <f>IF(H20="محسوب",ROUND(E20/D20,4),"")</f>
        <v/>
      </c>
      <c r="G20" s="19">
        <f>IF(H20="محسوب",ROUND(C20*F20,4),"")</f>
        <v/>
      </c>
      <c r="H20" s="6">
        <f>IF(AND(A20&amp;""="",B20&amp;""="",C20&amp;""="",D20&amp;""="",E20&amp;""=""),"",IF(A20&amp;""="","المادة ناقصة",IF(COUNTIF('المواد'!$A$6:$A$205,A20&amp;"")=0,"مادة غير موجودة",IF(NOT(ISNUMBER(C20)),"الوزن ناقص",IF(NOT(ISNUMBER(D20)),"الدرجة العظمى ناقصة",IF(D20&lt;=0,"الدرجة العظمى ناقصة",IF(E20&amp;""="","لم تُجرَّب بعد",IF(NOT(ISNUMBER(E20)),"درجة غير رقمية",IF(OR(E20&lt;0,E20&gt;D20),"درجة خارج المدى","محسوب")))))))))</f>
        <v/>
      </c>
    </row>
    <row r="21">
      <c r="A21" s="5" t="inlineStr">
        <is>
          <t>History</t>
        </is>
      </c>
      <c r="B21" s="5" t="inlineStr">
        <is>
          <t>Paper 2</t>
        </is>
      </c>
      <c r="C21" s="5" t="n">
        <v>50</v>
      </c>
      <c r="D21" s="5" t="n">
        <v>100</v>
      </c>
      <c r="E21" s="5" t="n">
        <v>60</v>
      </c>
      <c r="F21" s="20">
        <f>IF(H21="محسوب",ROUND(E21/D21,4),"")</f>
        <v/>
      </c>
      <c r="G21" s="19">
        <f>IF(H21="محسوب",ROUND(C21*F21,4),"")</f>
        <v/>
      </c>
      <c r="H21" s="6">
        <f>IF(AND(A21&amp;""="",B21&amp;""="",C21&amp;""="",D21&amp;""="",E21&amp;""=""),"",IF(A21&amp;""="","المادة ناقصة",IF(COUNTIF('المواد'!$A$6:$A$205,A21&amp;"")=0,"مادة غير موجودة",IF(NOT(ISNUMBER(C21)),"الوزن ناقص",IF(NOT(ISNUMBER(D21)),"الدرجة العظمى ناقصة",IF(D21&lt;=0,"الدرجة العظمى ناقصة",IF(E21&amp;""="","لم تُجرَّب بعد",IF(NOT(ISNUMBER(E21)),"درجة غير رقمية",IF(OR(E21&lt;0,E21&gt;D21),"درجة خارج المدى","محسوب")))))))))</f>
        <v/>
      </c>
    </row>
    <row r="22">
      <c r="A22" s="5" t="inlineStr">
        <is>
          <t>Arabic</t>
        </is>
      </c>
      <c r="B22" s="5" t="inlineStr">
        <is>
          <t>Paper 1</t>
        </is>
      </c>
      <c r="C22" s="5" t="n">
        <v>50</v>
      </c>
      <c r="D22" s="5" t="n">
        <v>100</v>
      </c>
      <c r="E22" s="5" t="n">
        <v>64</v>
      </c>
      <c r="F22" s="20">
        <f>IF(H22="محسوب",ROUND(E22/D22,4),"")</f>
        <v/>
      </c>
      <c r="G22" s="19">
        <f>IF(H22="محسوب",ROUND(C22*F22,4),"")</f>
        <v/>
      </c>
      <c r="H22" s="6">
        <f>IF(AND(A22&amp;""="",B22&amp;""="",C22&amp;""="",D22&amp;""="",E22&amp;""=""),"",IF(A22&amp;""="","المادة ناقصة",IF(COUNTIF('المواد'!$A$6:$A$205,A22&amp;"")=0,"مادة غير موجودة",IF(NOT(ISNUMBER(C22)),"الوزن ناقص",IF(NOT(ISNUMBER(D22)),"الدرجة العظمى ناقصة",IF(D22&lt;=0,"الدرجة العظمى ناقصة",IF(E22&amp;""="","لم تُجرَّب بعد",IF(NOT(ISNUMBER(E22)),"درجة غير رقمية",IF(OR(E22&lt;0,E22&gt;D22),"درجة خارج المدى","محسوب")))))))))</f>
        <v/>
      </c>
    </row>
    <row r="23">
      <c r="A23" s="5" t="inlineStr">
        <is>
          <t>Arabic</t>
        </is>
      </c>
      <c r="B23" s="5" t="inlineStr">
        <is>
          <t>Paper 2</t>
        </is>
      </c>
      <c r="C23" s="5" t="n">
        <v>50</v>
      </c>
      <c r="D23" s="5" t="n">
        <v>100</v>
      </c>
      <c r="E23" s="5" t="n">
        <v>58</v>
      </c>
      <c r="F23" s="20">
        <f>IF(H23="محسوب",ROUND(E23/D23,4),"")</f>
        <v/>
      </c>
      <c r="G23" s="19">
        <f>IF(H23="محسوب",ROUND(C23*F23,4),"")</f>
        <v/>
      </c>
      <c r="H23" s="6">
        <f>IF(AND(A23&amp;""="",B23&amp;""="",C23&amp;""="",D23&amp;""="",E23&amp;""=""),"",IF(A23&amp;""="","المادة ناقصة",IF(COUNTIF('المواد'!$A$6:$A$205,A23&amp;"")=0,"مادة غير موجودة",IF(NOT(ISNUMBER(C23)),"الوزن ناقص",IF(NOT(ISNUMBER(D23)),"الدرجة العظمى ناقصة",IF(D23&lt;=0,"الدرجة العظمى ناقصة",IF(E23&amp;""="","لم تُجرَّب بعد",IF(NOT(ISNUMBER(E23)),"درجة غير رقمية",IF(OR(E23&lt;0,E23&gt;D23),"درجة خارج المدى","محسوب")))))))))</f>
        <v/>
      </c>
    </row>
    <row r="24">
      <c r="A24" s="5" t="inlineStr">
        <is>
          <t>Arabic</t>
        </is>
      </c>
      <c r="B24" s="5" t="inlineStr">
        <is>
          <t>Oral</t>
        </is>
      </c>
      <c r="C24" s="5" t="n">
        <v>0</v>
      </c>
      <c r="D24" s="5" t="n">
        <v>20</v>
      </c>
      <c r="E24" s="5" t="n">
        <v>25</v>
      </c>
      <c r="F24" s="20">
        <f>IF(H24="محسوب",ROUND(E24/D24,4),"")</f>
        <v/>
      </c>
      <c r="G24" s="19">
        <f>IF(H24="محسوب",ROUND(C24*F24,4),"")</f>
        <v/>
      </c>
      <c r="H24" s="6">
        <f>IF(AND(A24&amp;""="",B24&amp;""="",C24&amp;""="",D24&amp;""="",E24&amp;""=""),"",IF(A24&amp;""="","المادة ناقصة",IF(COUNTIF('المواد'!$A$6:$A$205,A24&amp;"")=0,"مادة غير موجودة",IF(NOT(ISNUMBER(C24)),"الوزن ناقص",IF(NOT(ISNUMBER(D24)),"الدرجة العظمى ناقصة",IF(D24&lt;=0,"الدرجة العظمى ناقصة",IF(E24&amp;""="","لم تُجرَّب بعد",IF(NOT(ISNUMBER(E24)),"درجة غير رقمية",IF(OR(E24&lt;0,E24&gt;D24),"درجة خارج المدى","محسوب")))))))))</f>
        <v/>
      </c>
    </row>
    <row r="25">
      <c r="A25" s="5" t="inlineStr">
        <is>
          <t>French</t>
        </is>
      </c>
      <c r="B25" s="5" t="inlineStr">
        <is>
          <t>Paper 1</t>
        </is>
      </c>
      <c r="C25" s="5" t="n">
        <v>50</v>
      </c>
      <c r="D25" s="5" t="n">
        <v>100</v>
      </c>
      <c r="E25" s="5" t="n">
        <v>70</v>
      </c>
      <c r="F25" s="20">
        <f>IF(H25="محسوب",ROUND(E25/D25,4),"")</f>
        <v/>
      </c>
      <c r="G25" s="19">
        <f>IF(H25="محسوب",ROUND(C25*F25,4),"")</f>
        <v/>
      </c>
      <c r="H25" s="6">
        <f>IF(AND(A25&amp;""="",B25&amp;""="",C25&amp;""="",D25&amp;""="",E25&amp;""=""),"",IF(A25&amp;""="","المادة ناقصة",IF(COUNTIF('المواد'!$A$6:$A$205,A25&amp;"")=0,"مادة غير موجودة",IF(NOT(ISNUMBER(C25)),"الوزن ناقص",IF(NOT(ISNUMBER(D25)),"الدرجة العظمى ناقصة",IF(D25&lt;=0,"الدرجة العظمى ناقصة",IF(E25&amp;""="","لم تُجرَّب بعد",IF(NOT(ISNUMBER(E25)),"درجة غير رقمية",IF(OR(E25&lt;0,E25&gt;D25),"درجة خارج المدى","محسوب")))))))))</f>
        <v/>
      </c>
    </row>
    <row r="26">
      <c r="A26" s="5" t="n"/>
      <c r="B26" s="5" t="n"/>
      <c r="C26" s="5" t="n"/>
      <c r="D26" s="5" t="n"/>
      <c r="E26" s="5" t="n"/>
      <c r="F26" s="20">
        <f>IF(H26="محسوب",ROUND(E26/D26,4),"")</f>
        <v/>
      </c>
      <c r="G26" s="19">
        <f>IF(H26="محسوب",ROUND(C26*F26,4),"")</f>
        <v/>
      </c>
      <c r="H26" s="6">
        <f>IF(AND(A26&amp;""="",B26&amp;""="",C26&amp;""="",D26&amp;""="",E26&amp;""=""),"",IF(A26&amp;""="","المادة ناقصة",IF(COUNTIF('المواد'!$A$6:$A$205,A26&amp;"")=0,"مادة غير موجودة",IF(NOT(ISNUMBER(C26)),"الوزن ناقص",IF(NOT(ISNUMBER(D26)),"الدرجة العظمى ناقصة",IF(D26&lt;=0,"الدرجة العظمى ناقصة",IF(E26&amp;""="","لم تُجرَّب بعد",IF(NOT(ISNUMBER(E26)),"درجة غير رقمية",IF(OR(E26&lt;0,E26&gt;D26),"درجة خارج المدى","محسوب")))))))))</f>
        <v/>
      </c>
    </row>
    <row r="27">
      <c r="A27" s="5" t="n"/>
      <c r="B27" s="5" t="n"/>
      <c r="C27" s="5" t="n"/>
      <c r="D27" s="5" t="n"/>
      <c r="E27" s="5" t="n"/>
      <c r="F27" s="20">
        <f>IF(H27="محسوب",ROUND(E27/D27,4),"")</f>
        <v/>
      </c>
      <c r="G27" s="19">
        <f>IF(H27="محسوب",ROUND(C27*F27,4),"")</f>
        <v/>
      </c>
      <c r="H27" s="6">
        <f>IF(AND(A27&amp;""="",B27&amp;""="",C27&amp;""="",D27&amp;""="",E27&amp;""=""),"",IF(A27&amp;""="","المادة ناقصة",IF(COUNTIF('المواد'!$A$6:$A$205,A27&amp;"")=0,"مادة غير موجودة",IF(NOT(ISNUMBER(C27)),"الوزن ناقص",IF(NOT(ISNUMBER(D27)),"الدرجة العظمى ناقصة",IF(D27&lt;=0,"الدرجة العظمى ناقصة",IF(E27&amp;""="","لم تُجرَّب بعد",IF(NOT(ISNUMBER(E27)),"درجة غير رقمية",IF(OR(E27&lt;0,E27&gt;D27),"درجة خارج المدى","محسوب")))))))))</f>
        <v/>
      </c>
    </row>
    <row r="28">
      <c r="A28" s="5" t="n"/>
      <c r="B28" s="5" t="n"/>
      <c r="C28" s="5" t="n"/>
      <c r="D28" s="5" t="n"/>
      <c r="E28" s="5" t="n"/>
      <c r="F28" s="20">
        <f>IF(H28="محسوب",ROUND(E28/D28,4),"")</f>
        <v/>
      </c>
      <c r="G28" s="19">
        <f>IF(H28="محسوب",ROUND(C28*F28,4),"")</f>
        <v/>
      </c>
      <c r="H28" s="6">
        <f>IF(AND(A28&amp;""="",B28&amp;""="",C28&amp;""="",D28&amp;""="",E28&amp;""=""),"",IF(A28&amp;""="","المادة ناقصة",IF(COUNTIF('المواد'!$A$6:$A$205,A28&amp;"")=0,"مادة غير موجودة",IF(NOT(ISNUMBER(C28)),"الوزن ناقص",IF(NOT(ISNUMBER(D28)),"الدرجة العظمى ناقصة",IF(D28&lt;=0,"الدرجة العظمى ناقصة",IF(E28&amp;""="","لم تُجرَّب بعد",IF(NOT(ISNUMBER(E28)),"درجة غير رقمية",IF(OR(E28&lt;0,E28&gt;D28),"درجة خارج المدى","محسوب")))))))))</f>
        <v/>
      </c>
    </row>
    <row r="29">
      <c r="A29" s="5" t="n"/>
      <c r="B29" s="5" t="n"/>
      <c r="C29" s="5" t="n"/>
      <c r="D29" s="5" t="n"/>
      <c r="E29" s="5" t="n"/>
      <c r="F29" s="20">
        <f>IF(H29="محسوب",ROUND(E29/D29,4),"")</f>
        <v/>
      </c>
      <c r="G29" s="19">
        <f>IF(H29="محسوب",ROUND(C29*F29,4),"")</f>
        <v/>
      </c>
      <c r="H29" s="6">
        <f>IF(AND(A29&amp;""="",B29&amp;""="",C29&amp;""="",D29&amp;""="",E29&amp;""=""),"",IF(A29&amp;""="","المادة ناقصة",IF(COUNTIF('المواد'!$A$6:$A$205,A29&amp;"")=0,"مادة غير موجودة",IF(NOT(ISNUMBER(C29)),"الوزن ناقص",IF(NOT(ISNUMBER(D29)),"الدرجة العظمى ناقصة",IF(D29&lt;=0,"الدرجة العظمى ناقصة",IF(E29&amp;""="","لم تُجرَّب بعد",IF(NOT(ISNUMBER(E29)),"درجة غير رقمية",IF(OR(E29&lt;0,E29&gt;D29),"درجة خارج المدى","محسوب")))))))))</f>
        <v/>
      </c>
    </row>
    <row r="30">
      <c r="A30" s="5" t="n"/>
      <c r="B30" s="5" t="n"/>
      <c r="C30" s="5" t="n"/>
      <c r="D30" s="5" t="n"/>
      <c r="E30" s="5" t="n"/>
      <c r="F30" s="20">
        <f>IF(H30="محسوب",ROUND(E30/D30,4),"")</f>
        <v/>
      </c>
      <c r="G30" s="19">
        <f>IF(H30="محسوب",ROUND(C30*F30,4),"")</f>
        <v/>
      </c>
      <c r="H30" s="6">
        <f>IF(AND(A30&amp;""="",B30&amp;""="",C30&amp;""="",D30&amp;""="",E30&amp;""=""),"",IF(A30&amp;""="","المادة ناقصة",IF(COUNTIF('المواد'!$A$6:$A$205,A30&amp;"")=0,"مادة غير موجودة",IF(NOT(ISNUMBER(C30)),"الوزن ناقص",IF(NOT(ISNUMBER(D30)),"الدرجة العظمى ناقصة",IF(D30&lt;=0,"الدرجة العظمى ناقصة",IF(E30&amp;""="","لم تُجرَّب بعد",IF(NOT(ISNUMBER(E30)),"درجة غير رقمية",IF(OR(E30&lt;0,E30&gt;D30),"درجة خارج المدى","محسوب")))))))))</f>
        <v/>
      </c>
    </row>
    <row r="31">
      <c r="A31" s="5" t="n"/>
      <c r="B31" s="5" t="n"/>
      <c r="C31" s="5" t="n"/>
      <c r="D31" s="5" t="n"/>
      <c r="E31" s="5" t="n"/>
      <c r="F31" s="20">
        <f>IF(H31="محسوب",ROUND(E31/D31,4),"")</f>
        <v/>
      </c>
      <c r="G31" s="19">
        <f>IF(H31="محسوب",ROUND(C31*F31,4),"")</f>
        <v/>
      </c>
      <c r="H31" s="6">
        <f>IF(AND(A31&amp;""="",B31&amp;""="",C31&amp;""="",D31&amp;""="",E31&amp;""=""),"",IF(A31&amp;""="","المادة ناقصة",IF(COUNTIF('المواد'!$A$6:$A$205,A31&amp;"")=0,"مادة غير موجودة",IF(NOT(ISNUMBER(C31)),"الوزن ناقص",IF(NOT(ISNUMBER(D31)),"الدرجة العظمى ناقصة",IF(D31&lt;=0,"الدرجة العظمى ناقصة",IF(E31&amp;""="","لم تُجرَّب بعد",IF(NOT(ISNUMBER(E31)),"درجة غير رقمية",IF(OR(E31&lt;0,E31&gt;D31),"درجة خارج المدى","محسوب")))))))))</f>
        <v/>
      </c>
    </row>
    <row r="32">
      <c r="A32" s="5" t="n"/>
      <c r="B32" s="5" t="n"/>
      <c r="C32" s="5" t="n"/>
      <c r="D32" s="5" t="n"/>
      <c r="E32" s="5" t="n"/>
      <c r="F32" s="20">
        <f>IF(H32="محسوب",ROUND(E32/D32,4),"")</f>
        <v/>
      </c>
      <c r="G32" s="19">
        <f>IF(H32="محسوب",ROUND(C32*F32,4),"")</f>
        <v/>
      </c>
      <c r="H32" s="6">
        <f>IF(AND(A32&amp;""="",B32&amp;""="",C32&amp;""="",D32&amp;""="",E32&amp;""=""),"",IF(A32&amp;""="","المادة ناقصة",IF(COUNTIF('المواد'!$A$6:$A$205,A32&amp;"")=0,"مادة غير موجودة",IF(NOT(ISNUMBER(C32)),"الوزن ناقص",IF(NOT(ISNUMBER(D32)),"الدرجة العظمى ناقصة",IF(D32&lt;=0,"الدرجة العظمى ناقصة",IF(E32&amp;""="","لم تُجرَّب بعد",IF(NOT(ISNUMBER(E32)),"درجة غير رقمية",IF(OR(E32&lt;0,E32&gt;D32),"درجة خارج المدى","محسوب")))))))))</f>
        <v/>
      </c>
    </row>
    <row r="33">
      <c r="A33" s="5" t="n"/>
      <c r="B33" s="5" t="n"/>
      <c r="C33" s="5" t="n"/>
      <c r="D33" s="5" t="n"/>
      <c r="E33" s="5" t="n"/>
      <c r="F33" s="20">
        <f>IF(H33="محسوب",ROUND(E33/D33,4),"")</f>
        <v/>
      </c>
      <c r="G33" s="19">
        <f>IF(H33="محسوب",ROUND(C33*F33,4),"")</f>
        <v/>
      </c>
      <c r="H33" s="6">
        <f>IF(AND(A33&amp;""="",B33&amp;""="",C33&amp;""="",D33&amp;""="",E33&amp;""=""),"",IF(A33&amp;""="","المادة ناقصة",IF(COUNTIF('المواد'!$A$6:$A$205,A33&amp;"")=0,"مادة غير موجودة",IF(NOT(ISNUMBER(C33)),"الوزن ناقص",IF(NOT(ISNUMBER(D33)),"الدرجة العظمى ناقصة",IF(D33&lt;=0,"الدرجة العظمى ناقصة",IF(E33&amp;""="","لم تُجرَّب بعد",IF(NOT(ISNUMBER(E33)),"درجة غير رقمية",IF(OR(E33&lt;0,E33&gt;D33),"درجة خارج المدى","محسوب")))))))))</f>
        <v/>
      </c>
    </row>
    <row r="34">
      <c r="A34" s="5" t="n"/>
      <c r="B34" s="5" t="n"/>
      <c r="C34" s="5" t="n"/>
      <c r="D34" s="5" t="n"/>
      <c r="E34" s="5" t="n"/>
      <c r="F34" s="20">
        <f>IF(H34="محسوب",ROUND(E34/D34,4),"")</f>
        <v/>
      </c>
      <c r="G34" s="19">
        <f>IF(H34="محسوب",ROUND(C34*F34,4),"")</f>
        <v/>
      </c>
      <c r="H34" s="6">
        <f>IF(AND(A34&amp;""="",B34&amp;""="",C34&amp;""="",D34&amp;""="",E34&amp;""=""),"",IF(A34&amp;""="","المادة ناقصة",IF(COUNTIF('المواد'!$A$6:$A$205,A34&amp;"")=0,"مادة غير موجودة",IF(NOT(ISNUMBER(C34)),"الوزن ناقص",IF(NOT(ISNUMBER(D34)),"الدرجة العظمى ناقصة",IF(D34&lt;=0,"الدرجة العظمى ناقصة",IF(E34&amp;""="","لم تُجرَّب بعد",IF(NOT(ISNUMBER(E34)),"درجة غير رقمية",IF(OR(E34&lt;0,E34&gt;D34),"درجة خارج المدى","محسوب")))))))))</f>
        <v/>
      </c>
    </row>
    <row r="35">
      <c r="A35" s="5" t="n"/>
      <c r="B35" s="5" t="n"/>
      <c r="C35" s="5" t="n"/>
      <c r="D35" s="5" t="n"/>
      <c r="E35" s="5" t="n"/>
      <c r="F35" s="20">
        <f>IF(H35="محسوب",ROUND(E35/D35,4),"")</f>
        <v/>
      </c>
      <c r="G35" s="19">
        <f>IF(H35="محسوب",ROUND(C35*F35,4),"")</f>
        <v/>
      </c>
      <c r="H35" s="6">
        <f>IF(AND(A35&amp;""="",B35&amp;""="",C35&amp;""="",D35&amp;""="",E35&amp;""=""),"",IF(A35&amp;""="","المادة ناقصة",IF(COUNTIF('المواد'!$A$6:$A$205,A35&amp;"")=0,"مادة غير موجودة",IF(NOT(ISNUMBER(C35)),"الوزن ناقص",IF(NOT(ISNUMBER(D35)),"الدرجة العظمى ناقصة",IF(D35&lt;=0,"الدرجة العظمى ناقصة",IF(E35&amp;""="","لم تُجرَّب بعد",IF(NOT(ISNUMBER(E35)),"درجة غير رقمية",IF(OR(E35&lt;0,E35&gt;D35),"درجة خارج المدى","محسوب")))))))))</f>
        <v/>
      </c>
    </row>
    <row r="36">
      <c r="A36" s="5" t="n"/>
      <c r="B36" s="5" t="n"/>
      <c r="C36" s="5" t="n"/>
      <c r="D36" s="5" t="n"/>
      <c r="E36" s="5" t="n"/>
      <c r="F36" s="20">
        <f>IF(H36="محسوب",ROUND(E36/D36,4),"")</f>
        <v/>
      </c>
      <c r="G36" s="19">
        <f>IF(H36="محسوب",ROUND(C36*F36,4),"")</f>
        <v/>
      </c>
      <c r="H36" s="6">
        <f>IF(AND(A36&amp;""="",B36&amp;""="",C36&amp;""="",D36&amp;""="",E36&amp;""=""),"",IF(A36&amp;""="","المادة ناقصة",IF(COUNTIF('المواد'!$A$6:$A$205,A36&amp;"")=0,"مادة غير موجودة",IF(NOT(ISNUMBER(C36)),"الوزن ناقص",IF(NOT(ISNUMBER(D36)),"الدرجة العظمى ناقصة",IF(D36&lt;=0,"الدرجة العظمى ناقصة",IF(E36&amp;""="","لم تُجرَّب بعد",IF(NOT(ISNUMBER(E36)),"درجة غير رقمية",IF(OR(E36&lt;0,E36&gt;D36),"درجة خارج المدى","محسوب")))))))))</f>
        <v/>
      </c>
    </row>
    <row r="37">
      <c r="A37" s="5" t="n"/>
      <c r="B37" s="5" t="n"/>
      <c r="C37" s="5" t="n"/>
      <c r="D37" s="5" t="n"/>
      <c r="E37" s="5" t="n"/>
      <c r="F37" s="20">
        <f>IF(H37="محسوب",ROUND(E37/D37,4),"")</f>
        <v/>
      </c>
      <c r="G37" s="19">
        <f>IF(H37="محسوب",ROUND(C37*F37,4),"")</f>
        <v/>
      </c>
      <c r="H37" s="6">
        <f>IF(AND(A37&amp;""="",B37&amp;""="",C37&amp;""="",D37&amp;""="",E37&amp;""=""),"",IF(A37&amp;""="","المادة ناقصة",IF(COUNTIF('المواد'!$A$6:$A$205,A37&amp;"")=0,"مادة غير موجودة",IF(NOT(ISNUMBER(C37)),"الوزن ناقص",IF(NOT(ISNUMBER(D37)),"الدرجة العظمى ناقصة",IF(D37&lt;=0,"الدرجة العظمى ناقصة",IF(E37&amp;""="","لم تُجرَّب بعد",IF(NOT(ISNUMBER(E37)),"درجة غير رقمية",IF(OR(E37&lt;0,E37&gt;D37),"درجة خارج المدى","محسوب")))))))))</f>
        <v/>
      </c>
    </row>
    <row r="38">
      <c r="A38" s="5" t="n"/>
      <c r="B38" s="5" t="n"/>
      <c r="C38" s="5" t="n"/>
      <c r="D38" s="5" t="n"/>
      <c r="E38" s="5" t="n"/>
      <c r="F38" s="20">
        <f>IF(H38="محسوب",ROUND(E38/D38,4),"")</f>
        <v/>
      </c>
      <c r="G38" s="19">
        <f>IF(H38="محسوب",ROUND(C38*F38,4),"")</f>
        <v/>
      </c>
      <c r="H38" s="6">
        <f>IF(AND(A38&amp;""="",B38&amp;""="",C38&amp;""="",D38&amp;""="",E38&amp;""=""),"",IF(A38&amp;""="","المادة ناقصة",IF(COUNTIF('المواد'!$A$6:$A$205,A38&amp;"")=0,"مادة غير موجودة",IF(NOT(ISNUMBER(C38)),"الوزن ناقص",IF(NOT(ISNUMBER(D38)),"الدرجة العظمى ناقصة",IF(D38&lt;=0,"الدرجة العظمى ناقصة",IF(E38&amp;""="","لم تُجرَّب بعد",IF(NOT(ISNUMBER(E38)),"درجة غير رقمية",IF(OR(E38&lt;0,E38&gt;D38),"درجة خارج المدى","محسوب")))))))))</f>
        <v/>
      </c>
    </row>
    <row r="39">
      <c r="A39" s="5" t="n"/>
      <c r="B39" s="5" t="n"/>
      <c r="C39" s="5" t="n"/>
      <c r="D39" s="5" t="n"/>
      <c r="E39" s="5" t="n"/>
      <c r="F39" s="20">
        <f>IF(H39="محسوب",ROUND(E39/D39,4),"")</f>
        <v/>
      </c>
      <c r="G39" s="19">
        <f>IF(H39="محسوب",ROUND(C39*F39,4),"")</f>
        <v/>
      </c>
      <c r="H39" s="6">
        <f>IF(AND(A39&amp;""="",B39&amp;""="",C39&amp;""="",D39&amp;""="",E39&amp;""=""),"",IF(A39&amp;""="","المادة ناقصة",IF(COUNTIF('المواد'!$A$6:$A$205,A39&amp;"")=0,"مادة غير موجودة",IF(NOT(ISNUMBER(C39)),"الوزن ناقص",IF(NOT(ISNUMBER(D39)),"الدرجة العظمى ناقصة",IF(D39&lt;=0,"الدرجة العظمى ناقصة",IF(E39&amp;""="","لم تُجرَّب بعد",IF(NOT(ISNUMBER(E39)),"درجة غير رقمية",IF(OR(E39&lt;0,E39&gt;D39),"درجة خارج المدى","محسوب")))))))))</f>
        <v/>
      </c>
    </row>
    <row r="40">
      <c r="A40" s="5" t="n"/>
      <c r="B40" s="5" t="n"/>
      <c r="C40" s="5" t="n"/>
      <c r="D40" s="5" t="n"/>
      <c r="E40" s="5" t="n"/>
      <c r="F40" s="20">
        <f>IF(H40="محسوب",ROUND(E40/D40,4),"")</f>
        <v/>
      </c>
      <c r="G40" s="19">
        <f>IF(H40="محسوب",ROUND(C40*F40,4),"")</f>
        <v/>
      </c>
      <c r="H40" s="6">
        <f>IF(AND(A40&amp;""="",B40&amp;""="",C40&amp;""="",D40&amp;""="",E40&amp;""=""),"",IF(A40&amp;""="","المادة ناقصة",IF(COUNTIF('المواد'!$A$6:$A$205,A40&amp;"")=0,"مادة غير موجودة",IF(NOT(ISNUMBER(C40)),"الوزن ناقص",IF(NOT(ISNUMBER(D40)),"الدرجة العظمى ناقصة",IF(D40&lt;=0,"الدرجة العظمى ناقصة",IF(E40&amp;""="","لم تُجرَّب بعد",IF(NOT(ISNUMBER(E40)),"درجة غير رقمية",IF(OR(E40&lt;0,E40&gt;D40),"درجة خارج المدى","محسوب")))))))))</f>
        <v/>
      </c>
    </row>
    <row r="41">
      <c r="A41" s="5" t="n"/>
      <c r="B41" s="5" t="n"/>
      <c r="C41" s="5" t="n"/>
      <c r="D41" s="5" t="n"/>
      <c r="E41" s="5" t="n"/>
      <c r="F41" s="20">
        <f>IF(H41="محسوب",ROUND(E41/D41,4),"")</f>
        <v/>
      </c>
      <c r="G41" s="19">
        <f>IF(H41="محسوب",ROUND(C41*F41,4),"")</f>
        <v/>
      </c>
      <c r="H41" s="6">
        <f>IF(AND(A41&amp;""="",B41&amp;""="",C41&amp;""="",D41&amp;""="",E41&amp;""=""),"",IF(A41&amp;""="","المادة ناقصة",IF(COUNTIF('المواد'!$A$6:$A$205,A41&amp;"")=0,"مادة غير موجودة",IF(NOT(ISNUMBER(C41)),"الوزن ناقص",IF(NOT(ISNUMBER(D41)),"الدرجة العظمى ناقصة",IF(D41&lt;=0,"الدرجة العظمى ناقصة",IF(E41&amp;""="","لم تُجرَّب بعد",IF(NOT(ISNUMBER(E41)),"درجة غير رقمية",IF(OR(E41&lt;0,E41&gt;D41),"درجة خارج المدى","محسوب")))))))))</f>
        <v/>
      </c>
    </row>
    <row r="42">
      <c r="A42" s="5" t="n"/>
      <c r="B42" s="5" t="n"/>
      <c r="C42" s="5" t="n"/>
      <c r="D42" s="5" t="n"/>
      <c r="E42" s="5" t="n"/>
      <c r="F42" s="20">
        <f>IF(H42="محسوب",ROUND(E42/D42,4),"")</f>
        <v/>
      </c>
      <c r="G42" s="19">
        <f>IF(H42="محسوب",ROUND(C42*F42,4),"")</f>
        <v/>
      </c>
      <c r="H42" s="6">
        <f>IF(AND(A42&amp;""="",B42&amp;""="",C42&amp;""="",D42&amp;""="",E42&amp;""=""),"",IF(A42&amp;""="","المادة ناقصة",IF(COUNTIF('المواد'!$A$6:$A$205,A42&amp;"")=0,"مادة غير موجودة",IF(NOT(ISNUMBER(C42)),"الوزن ناقص",IF(NOT(ISNUMBER(D42)),"الدرجة العظمى ناقصة",IF(D42&lt;=0,"الدرجة العظمى ناقصة",IF(E42&amp;""="","لم تُجرَّب بعد",IF(NOT(ISNUMBER(E42)),"درجة غير رقمية",IF(OR(E42&lt;0,E42&gt;D42),"درجة خارج المدى","محسوب")))))))))</f>
        <v/>
      </c>
    </row>
    <row r="43">
      <c r="A43" s="5" t="n"/>
      <c r="B43" s="5" t="n"/>
      <c r="C43" s="5" t="n"/>
      <c r="D43" s="5" t="n"/>
      <c r="E43" s="5" t="n"/>
      <c r="F43" s="20">
        <f>IF(H43="محسوب",ROUND(E43/D43,4),"")</f>
        <v/>
      </c>
      <c r="G43" s="19">
        <f>IF(H43="محسوب",ROUND(C43*F43,4),"")</f>
        <v/>
      </c>
      <c r="H43" s="6">
        <f>IF(AND(A43&amp;""="",B43&amp;""="",C43&amp;""="",D43&amp;""="",E43&amp;""=""),"",IF(A43&amp;""="","المادة ناقصة",IF(COUNTIF('المواد'!$A$6:$A$205,A43&amp;"")=0,"مادة غير موجودة",IF(NOT(ISNUMBER(C43)),"الوزن ناقص",IF(NOT(ISNUMBER(D43)),"الدرجة العظمى ناقصة",IF(D43&lt;=0,"الدرجة العظمى ناقصة",IF(E43&amp;""="","لم تُجرَّب بعد",IF(NOT(ISNUMBER(E43)),"درجة غير رقمية",IF(OR(E43&lt;0,E43&gt;D43),"درجة خارج المدى","محسوب")))))))))</f>
        <v/>
      </c>
    </row>
    <row r="44">
      <c r="A44" s="5" t="n"/>
      <c r="B44" s="5" t="n"/>
      <c r="C44" s="5" t="n"/>
      <c r="D44" s="5" t="n"/>
      <c r="E44" s="5" t="n"/>
      <c r="F44" s="20">
        <f>IF(H44="محسوب",ROUND(E44/D44,4),"")</f>
        <v/>
      </c>
      <c r="G44" s="19">
        <f>IF(H44="محسوب",ROUND(C44*F44,4),"")</f>
        <v/>
      </c>
      <c r="H44" s="6">
        <f>IF(AND(A44&amp;""="",B44&amp;""="",C44&amp;""="",D44&amp;""="",E44&amp;""=""),"",IF(A44&amp;""="","المادة ناقصة",IF(COUNTIF('المواد'!$A$6:$A$205,A44&amp;"")=0,"مادة غير موجودة",IF(NOT(ISNUMBER(C44)),"الوزن ناقص",IF(NOT(ISNUMBER(D44)),"الدرجة العظمى ناقصة",IF(D44&lt;=0,"الدرجة العظمى ناقصة",IF(E44&amp;""="","لم تُجرَّب بعد",IF(NOT(ISNUMBER(E44)),"درجة غير رقمية",IF(OR(E44&lt;0,E44&gt;D44),"درجة خارج المدى","محسوب")))))))))</f>
        <v/>
      </c>
    </row>
    <row r="45">
      <c r="A45" s="5" t="n"/>
      <c r="B45" s="5" t="n"/>
      <c r="C45" s="5" t="n"/>
      <c r="D45" s="5" t="n"/>
      <c r="E45" s="5" t="n"/>
      <c r="F45" s="20">
        <f>IF(H45="محسوب",ROUND(E45/D45,4),"")</f>
        <v/>
      </c>
      <c r="G45" s="19">
        <f>IF(H45="محسوب",ROUND(C45*F45,4),"")</f>
        <v/>
      </c>
      <c r="H45" s="6">
        <f>IF(AND(A45&amp;""="",B45&amp;""="",C45&amp;""="",D45&amp;""="",E45&amp;""=""),"",IF(A45&amp;""="","المادة ناقصة",IF(COUNTIF('المواد'!$A$6:$A$205,A45&amp;"")=0,"مادة غير موجودة",IF(NOT(ISNUMBER(C45)),"الوزن ناقص",IF(NOT(ISNUMBER(D45)),"الدرجة العظمى ناقصة",IF(D45&lt;=0,"الدرجة العظمى ناقصة",IF(E45&amp;""="","لم تُجرَّب بعد",IF(NOT(ISNUMBER(E45)),"درجة غير رقمية",IF(OR(E45&lt;0,E45&gt;D45),"درجة خارج المدى","محسوب")))))))))</f>
        <v/>
      </c>
    </row>
    <row r="46">
      <c r="A46" s="5" t="n"/>
      <c r="B46" s="5" t="n"/>
      <c r="C46" s="5" t="n"/>
      <c r="D46" s="5" t="n"/>
      <c r="E46" s="5" t="n"/>
      <c r="F46" s="20">
        <f>IF(H46="محسوب",ROUND(E46/D46,4),"")</f>
        <v/>
      </c>
      <c r="G46" s="19">
        <f>IF(H46="محسوب",ROUND(C46*F46,4),"")</f>
        <v/>
      </c>
      <c r="H46" s="6">
        <f>IF(AND(A46&amp;""="",B46&amp;""="",C46&amp;""="",D46&amp;""="",E46&amp;""=""),"",IF(A46&amp;""="","المادة ناقصة",IF(COUNTIF('المواد'!$A$6:$A$205,A46&amp;"")=0,"مادة غير موجودة",IF(NOT(ISNUMBER(C46)),"الوزن ناقص",IF(NOT(ISNUMBER(D46)),"الدرجة العظمى ناقصة",IF(D46&lt;=0,"الدرجة العظمى ناقصة",IF(E46&amp;""="","لم تُجرَّب بعد",IF(NOT(ISNUMBER(E46)),"درجة غير رقمية",IF(OR(E46&lt;0,E46&gt;D46),"درجة خارج المدى","محسوب")))))))))</f>
        <v/>
      </c>
    </row>
    <row r="47">
      <c r="A47" s="5" t="n"/>
      <c r="B47" s="5" t="n"/>
      <c r="C47" s="5" t="n"/>
      <c r="D47" s="5" t="n"/>
      <c r="E47" s="5" t="n"/>
      <c r="F47" s="20">
        <f>IF(H47="محسوب",ROUND(E47/D47,4),"")</f>
        <v/>
      </c>
      <c r="G47" s="19">
        <f>IF(H47="محسوب",ROUND(C47*F47,4),"")</f>
        <v/>
      </c>
      <c r="H47" s="6">
        <f>IF(AND(A47&amp;""="",B47&amp;""="",C47&amp;""="",D47&amp;""="",E47&amp;""=""),"",IF(A47&amp;""="","المادة ناقصة",IF(COUNTIF('المواد'!$A$6:$A$205,A47&amp;"")=0,"مادة غير موجودة",IF(NOT(ISNUMBER(C47)),"الوزن ناقص",IF(NOT(ISNUMBER(D47)),"الدرجة العظمى ناقصة",IF(D47&lt;=0,"الدرجة العظمى ناقصة",IF(E47&amp;""="","لم تُجرَّب بعد",IF(NOT(ISNUMBER(E47)),"درجة غير رقمية",IF(OR(E47&lt;0,E47&gt;D47),"درجة خارج المدى","محسوب")))))))))</f>
        <v/>
      </c>
    </row>
    <row r="48">
      <c r="A48" s="5" t="n"/>
      <c r="B48" s="5" t="n"/>
      <c r="C48" s="5" t="n"/>
      <c r="D48" s="5" t="n"/>
      <c r="E48" s="5" t="n"/>
      <c r="F48" s="20">
        <f>IF(H48="محسوب",ROUND(E48/D48,4),"")</f>
        <v/>
      </c>
      <c r="G48" s="19">
        <f>IF(H48="محسوب",ROUND(C48*F48,4),"")</f>
        <v/>
      </c>
      <c r="H48" s="6">
        <f>IF(AND(A48&amp;""="",B48&amp;""="",C48&amp;""="",D48&amp;""="",E48&amp;""=""),"",IF(A48&amp;""="","المادة ناقصة",IF(COUNTIF('المواد'!$A$6:$A$205,A48&amp;"")=0,"مادة غير موجودة",IF(NOT(ISNUMBER(C48)),"الوزن ناقص",IF(NOT(ISNUMBER(D48)),"الدرجة العظمى ناقصة",IF(D48&lt;=0,"الدرجة العظمى ناقصة",IF(E48&amp;""="","لم تُجرَّب بعد",IF(NOT(ISNUMBER(E48)),"درجة غير رقمية",IF(OR(E48&lt;0,E48&gt;D48),"درجة خارج المدى","محسوب")))))))))</f>
        <v/>
      </c>
    </row>
    <row r="49">
      <c r="A49" s="5" t="n"/>
      <c r="B49" s="5" t="n"/>
      <c r="C49" s="5" t="n"/>
      <c r="D49" s="5" t="n"/>
      <c r="E49" s="5" t="n"/>
      <c r="F49" s="20">
        <f>IF(H49="محسوب",ROUND(E49/D49,4),"")</f>
        <v/>
      </c>
      <c r="G49" s="19">
        <f>IF(H49="محسوب",ROUND(C49*F49,4),"")</f>
        <v/>
      </c>
      <c r="H49" s="6">
        <f>IF(AND(A49&amp;""="",B49&amp;""="",C49&amp;""="",D49&amp;""="",E49&amp;""=""),"",IF(A49&amp;""="","المادة ناقصة",IF(COUNTIF('المواد'!$A$6:$A$205,A49&amp;"")=0,"مادة غير موجودة",IF(NOT(ISNUMBER(C49)),"الوزن ناقص",IF(NOT(ISNUMBER(D49)),"الدرجة العظمى ناقصة",IF(D49&lt;=0,"الدرجة العظمى ناقصة",IF(E49&amp;""="","لم تُجرَّب بعد",IF(NOT(ISNUMBER(E49)),"درجة غير رقمية",IF(OR(E49&lt;0,E49&gt;D49),"درجة خارج المدى","محسوب")))))))))</f>
        <v/>
      </c>
    </row>
    <row r="50">
      <c r="A50" s="5" t="n"/>
      <c r="B50" s="5" t="n"/>
      <c r="C50" s="5" t="n"/>
      <c r="D50" s="5" t="n"/>
      <c r="E50" s="5" t="n"/>
      <c r="F50" s="20">
        <f>IF(H50="محسوب",ROUND(E50/D50,4),"")</f>
        <v/>
      </c>
      <c r="G50" s="19">
        <f>IF(H50="محسوب",ROUND(C50*F50,4),"")</f>
        <v/>
      </c>
      <c r="H50" s="6">
        <f>IF(AND(A50&amp;""="",B50&amp;""="",C50&amp;""="",D50&amp;""="",E50&amp;""=""),"",IF(A50&amp;""="","المادة ناقصة",IF(COUNTIF('المواد'!$A$6:$A$205,A50&amp;"")=0,"مادة غير موجودة",IF(NOT(ISNUMBER(C50)),"الوزن ناقص",IF(NOT(ISNUMBER(D50)),"الدرجة العظمى ناقصة",IF(D50&lt;=0,"الدرجة العظمى ناقصة",IF(E50&amp;""="","لم تُجرَّب بعد",IF(NOT(ISNUMBER(E50)),"درجة غير رقمية",IF(OR(E50&lt;0,E50&gt;D50),"درجة خارج المدى","محسوب")))))))))</f>
        <v/>
      </c>
    </row>
    <row r="51">
      <c r="A51" s="5" t="n"/>
      <c r="B51" s="5" t="n"/>
      <c r="C51" s="5" t="n"/>
      <c r="D51" s="5" t="n"/>
      <c r="E51" s="5" t="n"/>
      <c r="F51" s="20">
        <f>IF(H51="محسوب",ROUND(E51/D51,4),"")</f>
        <v/>
      </c>
      <c r="G51" s="19">
        <f>IF(H51="محسوب",ROUND(C51*F51,4),"")</f>
        <v/>
      </c>
      <c r="H51" s="6">
        <f>IF(AND(A51&amp;""="",B51&amp;""="",C51&amp;""="",D51&amp;""="",E51&amp;""=""),"",IF(A51&amp;""="","المادة ناقصة",IF(COUNTIF('المواد'!$A$6:$A$205,A51&amp;"")=0,"مادة غير موجودة",IF(NOT(ISNUMBER(C51)),"الوزن ناقص",IF(NOT(ISNUMBER(D51)),"الدرجة العظمى ناقصة",IF(D51&lt;=0,"الدرجة العظمى ناقصة",IF(E51&amp;""="","لم تُجرَّب بعد",IF(NOT(ISNUMBER(E51)),"درجة غير رقمية",IF(OR(E51&lt;0,E51&gt;D51),"درجة خارج المدى","محسوب")))))))))</f>
        <v/>
      </c>
    </row>
    <row r="52">
      <c r="A52" s="5" t="n"/>
      <c r="B52" s="5" t="n"/>
      <c r="C52" s="5" t="n"/>
      <c r="D52" s="5" t="n"/>
      <c r="E52" s="5" t="n"/>
      <c r="F52" s="20">
        <f>IF(H52="محسوب",ROUND(E52/D52,4),"")</f>
        <v/>
      </c>
      <c r="G52" s="19">
        <f>IF(H52="محسوب",ROUND(C52*F52,4),"")</f>
        <v/>
      </c>
      <c r="H52" s="6">
        <f>IF(AND(A52&amp;""="",B52&amp;""="",C52&amp;""="",D52&amp;""="",E52&amp;""=""),"",IF(A52&amp;""="","المادة ناقصة",IF(COUNTIF('المواد'!$A$6:$A$205,A52&amp;"")=0,"مادة غير موجودة",IF(NOT(ISNUMBER(C52)),"الوزن ناقص",IF(NOT(ISNUMBER(D52)),"الدرجة العظمى ناقصة",IF(D52&lt;=0,"الدرجة العظمى ناقصة",IF(E52&amp;""="","لم تُجرَّب بعد",IF(NOT(ISNUMBER(E52)),"درجة غير رقمية",IF(OR(E52&lt;0,E52&gt;D52),"درجة خارج المدى","محسوب")))))))))</f>
        <v/>
      </c>
    </row>
    <row r="53">
      <c r="A53" s="5" t="n"/>
      <c r="B53" s="5" t="n"/>
      <c r="C53" s="5" t="n"/>
      <c r="D53" s="5" t="n"/>
      <c r="E53" s="5" t="n"/>
      <c r="F53" s="20">
        <f>IF(H53="محسوب",ROUND(E53/D53,4),"")</f>
        <v/>
      </c>
      <c r="G53" s="19">
        <f>IF(H53="محسوب",ROUND(C53*F53,4),"")</f>
        <v/>
      </c>
      <c r="H53" s="6">
        <f>IF(AND(A53&amp;""="",B53&amp;""="",C53&amp;""="",D53&amp;""="",E53&amp;""=""),"",IF(A53&amp;""="","المادة ناقصة",IF(COUNTIF('المواد'!$A$6:$A$205,A53&amp;"")=0,"مادة غير موجودة",IF(NOT(ISNUMBER(C53)),"الوزن ناقص",IF(NOT(ISNUMBER(D53)),"الدرجة العظمى ناقصة",IF(D53&lt;=0,"الدرجة العظمى ناقصة",IF(E53&amp;""="","لم تُجرَّب بعد",IF(NOT(ISNUMBER(E53)),"درجة غير رقمية",IF(OR(E53&lt;0,E53&gt;D53),"درجة خارج المدى","محسوب")))))))))</f>
        <v/>
      </c>
    </row>
    <row r="54">
      <c r="A54" s="5" t="n"/>
      <c r="B54" s="5" t="n"/>
      <c r="C54" s="5" t="n"/>
      <c r="D54" s="5" t="n"/>
      <c r="E54" s="5" t="n"/>
      <c r="F54" s="20">
        <f>IF(H54="محسوب",ROUND(E54/D54,4),"")</f>
        <v/>
      </c>
      <c r="G54" s="19">
        <f>IF(H54="محسوب",ROUND(C54*F54,4),"")</f>
        <v/>
      </c>
      <c r="H54" s="6">
        <f>IF(AND(A54&amp;""="",B54&amp;""="",C54&amp;""="",D54&amp;""="",E54&amp;""=""),"",IF(A54&amp;""="","المادة ناقصة",IF(COUNTIF('المواد'!$A$6:$A$205,A54&amp;"")=0,"مادة غير موجودة",IF(NOT(ISNUMBER(C54)),"الوزن ناقص",IF(NOT(ISNUMBER(D54)),"الدرجة العظمى ناقصة",IF(D54&lt;=0,"الدرجة العظمى ناقصة",IF(E54&amp;""="","لم تُجرَّب بعد",IF(NOT(ISNUMBER(E54)),"درجة غير رقمية",IF(OR(E54&lt;0,E54&gt;D54),"درجة خارج المدى","محسوب")))))))))</f>
        <v/>
      </c>
    </row>
    <row r="55">
      <c r="A55" s="5" t="n"/>
      <c r="B55" s="5" t="n"/>
      <c r="C55" s="5" t="n"/>
      <c r="D55" s="5" t="n"/>
      <c r="E55" s="5" t="n"/>
      <c r="F55" s="20">
        <f>IF(H55="محسوب",ROUND(E55/D55,4),"")</f>
        <v/>
      </c>
      <c r="G55" s="19">
        <f>IF(H55="محسوب",ROUND(C55*F55,4),"")</f>
        <v/>
      </c>
      <c r="H55" s="6">
        <f>IF(AND(A55&amp;""="",B55&amp;""="",C55&amp;""="",D55&amp;""="",E55&amp;""=""),"",IF(A55&amp;""="","المادة ناقصة",IF(COUNTIF('المواد'!$A$6:$A$205,A55&amp;"")=0,"مادة غير موجودة",IF(NOT(ISNUMBER(C55)),"الوزن ناقص",IF(NOT(ISNUMBER(D55)),"الدرجة العظمى ناقصة",IF(D55&lt;=0,"الدرجة العظمى ناقصة",IF(E55&amp;""="","لم تُجرَّب بعد",IF(NOT(ISNUMBER(E55)),"درجة غير رقمية",IF(OR(E55&lt;0,E55&gt;D55),"درجة خارج المدى","محسوب")))))))))</f>
        <v/>
      </c>
    </row>
    <row r="56">
      <c r="A56" s="5" t="n"/>
      <c r="B56" s="5" t="n"/>
      <c r="C56" s="5" t="n"/>
      <c r="D56" s="5" t="n"/>
      <c r="E56" s="5" t="n"/>
      <c r="F56" s="20">
        <f>IF(H56="محسوب",ROUND(E56/D56,4),"")</f>
        <v/>
      </c>
      <c r="G56" s="19">
        <f>IF(H56="محسوب",ROUND(C56*F56,4),"")</f>
        <v/>
      </c>
      <c r="H56" s="6">
        <f>IF(AND(A56&amp;""="",B56&amp;""="",C56&amp;""="",D56&amp;""="",E56&amp;""=""),"",IF(A56&amp;""="","المادة ناقصة",IF(COUNTIF('المواد'!$A$6:$A$205,A56&amp;"")=0,"مادة غير موجودة",IF(NOT(ISNUMBER(C56)),"الوزن ناقص",IF(NOT(ISNUMBER(D56)),"الدرجة العظمى ناقصة",IF(D56&lt;=0,"الدرجة العظمى ناقصة",IF(E56&amp;""="","لم تُجرَّب بعد",IF(NOT(ISNUMBER(E56)),"درجة غير رقمية",IF(OR(E56&lt;0,E56&gt;D56),"درجة خارج المدى","محسوب")))))))))</f>
        <v/>
      </c>
    </row>
    <row r="57">
      <c r="A57" s="5" t="n"/>
      <c r="B57" s="5" t="n"/>
      <c r="C57" s="5" t="n"/>
      <c r="D57" s="5" t="n"/>
      <c r="E57" s="5" t="n"/>
      <c r="F57" s="20">
        <f>IF(H57="محسوب",ROUND(E57/D57,4),"")</f>
        <v/>
      </c>
      <c r="G57" s="19">
        <f>IF(H57="محسوب",ROUND(C57*F57,4),"")</f>
        <v/>
      </c>
      <c r="H57" s="6">
        <f>IF(AND(A57&amp;""="",B57&amp;""="",C57&amp;""="",D57&amp;""="",E57&amp;""=""),"",IF(A57&amp;""="","المادة ناقصة",IF(COUNTIF('المواد'!$A$6:$A$205,A57&amp;"")=0,"مادة غير موجودة",IF(NOT(ISNUMBER(C57)),"الوزن ناقص",IF(NOT(ISNUMBER(D57)),"الدرجة العظمى ناقصة",IF(D57&lt;=0,"الدرجة العظمى ناقصة",IF(E57&amp;""="","لم تُجرَّب بعد",IF(NOT(ISNUMBER(E57)),"درجة غير رقمية",IF(OR(E57&lt;0,E57&gt;D57),"درجة خارج المدى","محسوب")))))))))</f>
        <v/>
      </c>
    </row>
    <row r="58">
      <c r="A58" s="5" t="n"/>
      <c r="B58" s="5" t="n"/>
      <c r="C58" s="5" t="n"/>
      <c r="D58" s="5" t="n"/>
      <c r="E58" s="5" t="n"/>
      <c r="F58" s="20">
        <f>IF(H58="محسوب",ROUND(E58/D58,4),"")</f>
        <v/>
      </c>
      <c r="G58" s="19">
        <f>IF(H58="محسوب",ROUND(C58*F58,4),"")</f>
        <v/>
      </c>
      <c r="H58" s="6">
        <f>IF(AND(A58&amp;""="",B58&amp;""="",C58&amp;""="",D58&amp;""="",E58&amp;""=""),"",IF(A58&amp;""="","المادة ناقصة",IF(COUNTIF('المواد'!$A$6:$A$205,A58&amp;"")=0,"مادة غير موجودة",IF(NOT(ISNUMBER(C58)),"الوزن ناقص",IF(NOT(ISNUMBER(D58)),"الدرجة العظمى ناقصة",IF(D58&lt;=0,"الدرجة العظمى ناقصة",IF(E58&amp;""="","لم تُجرَّب بعد",IF(NOT(ISNUMBER(E58)),"درجة غير رقمية",IF(OR(E58&lt;0,E58&gt;D58),"درجة خارج المدى","محسوب")))))))))</f>
        <v/>
      </c>
    </row>
    <row r="59">
      <c r="A59" s="5" t="n"/>
      <c r="B59" s="5" t="n"/>
      <c r="C59" s="5" t="n"/>
      <c r="D59" s="5" t="n"/>
      <c r="E59" s="5" t="n"/>
      <c r="F59" s="20">
        <f>IF(H59="محسوب",ROUND(E59/D59,4),"")</f>
        <v/>
      </c>
      <c r="G59" s="19">
        <f>IF(H59="محسوب",ROUND(C59*F59,4),"")</f>
        <v/>
      </c>
      <c r="H59" s="6">
        <f>IF(AND(A59&amp;""="",B59&amp;""="",C59&amp;""="",D59&amp;""="",E59&amp;""=""),"",IF(A59&amp;""="","المادة ناقصة",IF(COUNTIF('المواد'!$A$6:$A$205,A59&amp;"")=0,"مادة غير موجودة",IF(NOT(ISNUMBER(C59)),"الوزن ناقص",IF(NOT(ISNUMBER(D59)),"الدرجة العظمى ناقصة",IF(D59&lt;=0,"الدرجة العظمى ناقصة",IF(E59&amp;""="","لم تُجرَّب بعد",IF(NOT(ISNUMBER(E59)),"درجة غير رقمية",IF(OR(E59&lt;0,E59&gt;D59),"درجة خارج المدى","محسوب")))))))))</f>
        <v/>
      </c>
    </row>
    <row r="60">
      <c r="A60" s="5" t="n"/>
      <c r="B60" s="5" t="n"/>
      <c r="C60" s="5" t="n"/>
      <c r="D60" s="5" t="n"/>
      <c r="E60" s="5" t="n"/>
      <c r="F60" s="20">
        <f>IF(H60="محسوب",ROUND(E60/D60,4),"")</f>
        <v/>
      </c>
      <c r="G60" s="19">
        <f>IF(H60="محسوب",ROUND(C60*F60,4),"")</f>
        <v/>
      </c>
      <c r="H60" s="6">
        <f>IF(AND(A60&amp;""="",B60&amp;""="",C60&amp;""="",D60&amp;""="",E60&amp;""=""),"",IF(A60&amp;""="","المادة ناقصة",IF(COUNTIF('المواد'!$A$6:$A$205,A60&amp;"")=0,"مادة غير موجودة",IF(NOT(ISNUMBER(C60)),"الوزن ناقص",IF(NOT(ISNUMBER(D60)),"الدرجة العظمى ناقصة",IF(D60&lt;=0,"الدرجة العظمى ناقصة",IF(E60&amp;""="","لم تُجرَّب بعد",IF(NOT(ISNUMBER(E60)),"درجة غير رقمية",IF(OR(E60&lt;0,E60&gt;D60),"درجة خارج المدى","محسوب")))))))))</f>
        <v/>
      </c>
    </row>
    <row r="61">
      <c r="A61" s="5" t="n"/>
      <c r="B61" s="5" t="n"/>
      <c r="C61" s="5" t="n"/>
      <c r="D61" s="5" t="n"/>
      <c r="E61" s="5" t="n"/>
      <c r="F61" s="20">
        <f>IF(H61="محسوب",ROUND(E61/D61,4),"")</f>
        <v/>
      </c>
      <c r="G61" s="19">
        <f>IF(H61="محسوب",ROUND(C61*F61,4),"")</f>
        <v/>
      </c>
      <c r="H61" s="6">
        <f>IF(AND(A61&amp;""="",B61&amp;""="",C61&amp;""="",D61&amp;""="",E61&amp;""=""),"",IF(A61&amp;""="","المادة ناقصة",IF(COUNTIF('المواد'!$A$6:$A$205,A61&amp;"")=0,"مادة غير موجودة",IF(NOT(ISNUMBER(C61)),"الوزن ناقص",IF(NOT(ISNUMBER(D61)),"الدرجة العظمى ناقصة",IF(D61&lt;=0,"الدرجة العظمى ناقصة",IF(E61&amp;""="","لم تُجرَّب بعد",IF(NOT(ISNUMBER(E61)),"درجة غير رقمية",IF(OR(E61&lt;0,E61&gt;D61),"درجة خارج المدى","محسوب")))))))))</f>
        <v/>
      </c>
    </row>
    <row r="62">
      <c r="A62" s="5" t="n"/>
      <c r="B62" s="5" t="n"/>
      <c r="C62" s="5" t="n"/>
      <c r="D62" s="5" t="n"/>
      <c r="E62" s="5" t="n"/>
      <c r="F62" s="20">
        <f>IF(H62="محسوب",ROUND(E62/D62,4),"")</f>
        <v/>
      </c>
      <c r="G62" s="19">
        <f>IF(H62="محسوب",ROUND(C62*F62,4),"")</f>
        <v/>
      </c>
      <c r="H62" s="6">
        <f>IF(AND(A62&amp;""="",B62&amp;""="",C62&amp;""="",D62&amp;""="",E62&amp;""=""),"",IF(A62&amp;""="","المادة ناقصة",IF(COUNTIF('المواد'!$A$6:$A$205,A62&amp;"")=0,"مادة غير موجودة",IF(NOT(ISNUMBER(C62)),"الوزن ناقص",IF(NOT(ISNUMBER(D62)),"الدرجة العظمى ناقصة",IF(D62&lt;=0,"الدرجة العظمى ناقصة",IF(E62&amp;""="","لم تُجرَّب بعد",IF(NOT(ISNUMBER(E62)),"درجة غير رقمية",IF(OR(E62&lt;0,E62&gt;D62),"درجة خارج المدى","محسوب")))))))))</f>
        <v/>
      </c>
    </row>
    <row r="63">
      <c r="A63" s="5" t="n"/>
      <c r="B63" s="5" t="n"/>
      <c r="C63" s="5" t="n"/>
      <c r="D63" s="5" t="n"/>
      <c r="E63" s="5" t="n"/>
      <c r="F63" s="20">
        <f>IF(H63="محسوب",ROUND(E63/D63,4),"")</f>
        <v/>
      </c>
      <c r="G63" s="19">
        <f>IF(H63="محسوب",ROUND(C63*F63,4),"")</f>
        <v/>
      </c>
      <c r="H63" s="6">
        <f>IF(AND(A63&amp;""="",B63&amp;""="",C63&amp;""="",D63&amp;""="",E63&amp;""=""),"",IF(A63&amp;""="","المادة ناقصة",IF(COUNTIF('المواد'!$A$6:$A$205,A63&amp;"")=0,"مادة غير موجودة",IF(NOT(ISNUMBER(C63)),"الوزن ناقص",IF(NOT(ISNUMBER(D63)),"الدرجة العظمى ناقصة",IF(D63&lt;=0,"الدرجة العظمى ناقصة",IF(E63&amp;""="","لم تُجرَّب بعد",IF(NOT(ISNUMBER(E63)),"درجة غير رقمية",IF(OR(E63&lt;0,E63&gt;D63),"درجة خارج المدى","محسوب")))))))))</f>
        <v/>
      </c>
    </row>
    <row r="64">
      <c r="A64" s="5" t="n"/>
      <c r="B64" s="5" t="n"/>
      <c r="C64" s="5" t="n"/>
      <c r="D64" s="5" t="n"/>
      <c r="E64" s="5" t="n"/>
      <c r="F64" s="20">
        <f>IF(H64="محسوب",ROUND(E64/D64,4),"")</f>
        <v/>
      </c>
      <c r="G64" s="19">
        <f>IF(H64="محسوب",ROUND(C64*F64,4),"")</f>
        <v/>
      </c>
      <c r="H64" s="6">
        <f>IF(AND(A64&amp;""="",B64&amp;""="",C64&amp;""="",D64&amp;""="",E64&amp;""=""),"",IF(A64&amp;""="","المادة ناقصة",IF(COUNTIF('المواد'!$A$6:$A$205,A64&amp;"")=0,"مادة غير موجودة",IF(NOT(ISNUMBER(C64)),"الوزن ناقص",IF(NOT(ISNUMBER(D64)),"الدرجة العظمى ناقصة",IF(D64&lt;=0,"الدرجة العظمى ناقصة",IF(E64&amp;""="","لم تُجرَّب بعد",IF(NOT(ISNUMBER(E64)),"درجة غير رقمية",IF(OR(E64&lt;0,E64&gt;D64),"درجة خارج المدى","محسوب")))))))))</f>
        <v/>
      </c>
    </row>
    <row r="65">
      <c r="A65" s="5" t="n"/>
      <c r="B65" s="5" t="n"/>
      <c r="C65" s="5" t="n"/>
      <c r="D65" s="5" t="n"/>
      <c r="E65" s="5" t="n"/>
      <c r="F65" s="20">
        <f>IF(H65="محسوب",ROUND(E65/D65,4),"")</f>
        <v/>
      </c>
      <c r="G65" s="19">
        <f>IF(H65="محسوب",ROUND(C65*F65,4),"")</f>
        <v/>
      </c>
      <c r="H65" s="6">
        <f>IF(AND(A65&amp;""="",B65&amp;""="",C65&amp;""="",D65&amp;""="",E65&amp;""=""),"",IF(A65&amp;""="","المادة ناقصة",IF(COUNTIF('المواد'!$A$6:$A$205,A65&amp;"")=0,"مادة غير موجودة",IF(NOT(ISNUMBER(C65)),"الوزن ناقص",IF(NOT(ISNUMBER(D65)),"الدرجة العظمى ناقصة",IF(D65&lt;=0,"الدرجة العظمى ناقصة",IF(E65&amp;""="","لم تُجرَّب بعد",IF(NOT(ISNUMBER(E65)),"درجة غير رقمية",IF(OR(E65&lt;0,E65&gt;D65),"درجة خارج المدى","محسوب")))))))))</f>
        <v/>
      </c>
    </row>
    <row r="66">
      <c r="A66" s="5" t="n"/>
      <c r="B66" s="5" t="n"/>
      <c r="C66" s="5" t="n"/>
      <c r="D66" s="5" t="n"/>
      <c r="E66" s="5" t="n"/>
      <c r="F66" s="20">
        <f>IF(H66="محسوب",ROUND(E66/D66,4),"")</f>
        <v/>
      </c>
      <c r="G66" s="19">
        <f>IF(H66="محسوب",ROUND(C66*F66,4),"")</f>
        <v/>
      </c>
      <c r="H66" s="6">
        <f>IF(AND(A66&amp;""="",B66&amp;""="",C66&amp;""="",D66&amp;""="",E66&amp;""=""),"",IF(A66&amp;""="","المادة ناقصة",IF(COUNTIF('المواد'!$A$6:$A$205,A66&amp;"")=0,"مادة غير موجودة",IF(NOT(ISNUMBER(C66)),"الوزن ناقص",IF(NOT(ISNUMBER(D66)),"الدرجة العظمى ناقصة",IF(D66&lt;=0,"الدرجة العظمى ناقصة",IF(E66&amp;""="","لم تُجرَّب بعد",IF(NOT(ISNUMBER(E66)),"درجة غير رقمية",IF(OR(E66&lt;0,E66&gt;D66),"درجة خارج المدى","محسوب")))))))))</f>
        <v/>
      </c>
    </row>
    <row r="67">
      <c r="A67" s="5" t="n"/>
      <c r="B67" s="5" t="n"/>
      <c r="C67" s="5" t="n"/>
      <c r="D67" s="5" t="n"/>
      <c r="E67" s="5" t="n"/>
      <c r="F67" s="20">
        <f>IF(H67="محسوب",ROUND(E67/D67,4),"")</f>
        <v/>
      </c>
      <c r="G67" s="19">
        <f>IF(H67="محسوب",ROUND(C67*F67,4),"")</f>
        <v/>
      </c>
      <c r="H67" s="6">
        <f>IF(AND(A67&amp;""="",B67&amp;""="",C67&amp;""="",D67&amp;""="",E67&amp;""=""),"",IF(A67&amp;""="","المادة ناقصة",IF(COUNTIF('المواد'!$A$6:$A$205,A67&amp;"")=0,"مادة غير موجودة",IF(NOT(ISNUMBER(C67)),"الوزن ناقص",IF(NOT(ISNUMBER(D67)),"الدرجة العظمى ناقصة",IF(D67&lt;=0,"الدرجة العظمى ناقصة",IF(E67&amp;""="","لم تُجرَّب بعد",IF(NOT(ISNUMBER(E67)),"درجة غير رقمية",IF(OR(E67&lt;0,E67&gt;D67),"درجة خارج المدى","محسوب")))))))))</f>
        <v/>
      </c>
    </row>
    <row r="68">
      <c r="A68" s="5" t="n"/>
      <c r="B68" s="5" t="n"/>
      <c r="C68" s="5" t="n"/>
      <c r="D68" s="5" t="n"/>
      <c r="E68" s="5" t="n"/>
      <c r="F68" s="20">
        <f>IF(H68="محسوب",ROUND(E68/D68,4),"")</f>
        <v/>
      </c>
      <c r="G68" s="19">
        <f>IF(H68="محسوب",ROUND(C68*F68,4),"")</f>
        <v/>
      </c>
      <c r="H68" s="6">
        <f>IF(AND(A68&amp;""="",B68&amp;""="",C68&amp;""="",D68&amp;""="",E68&amp;""=""),"",IF(A68&amp;""="","المادة ناقصة",IF(COUNTIF('المواد'!$A$6:$A$205,A68&amp;"")=0,"مادة غير موجودة",IF(NOT(ISNUMBER(C68)),"الوزن ناقص",IF(NOT(ISNUMBER(D68)),"الدرجة العظمى ناقصة",IF(D68&lt;=0,"الدرجة العظمى ناقصة",IF(E68&amp;""="","لم تُجرَّب بعد",IF(NOT(ISNUMBER(E68)),"درجة غير رقمية",IF(OR(E68&lt;0,E68&gt;D68),"درجة خارج المدى","محسوب")))))))))</f>
        <v/>
      </c>
    </row>
    <row r="69">
      <c r="A69" s="5" t="n"/>
      <c r="B69" s="5" t="n"/>
      <c r="C69" s="5" t="n"/>
      <c r="D69" s="5" t="n"/>
      <c r="E69" s="5" t="n"/>
      <c r="F69" s="20">
        <f>IF(H69="محسوب",ROUND(E69/D69,4),"")</f>
        <v/>
      </c>
      <c r="G69" s="19">
        <f>IF(H69="محسوب",ROUND(C69*F69,4),"")</f>
        <v/>
      </c>
      <c r="H69" s="6">
        <f>IF(AND(A69&amp;""="",B69&amp;""="",C69&amp;""="",D69&amp;""="",E69&amp;""=""),"",IF(A69&amp;""="","المادة ناقصة",IF(COUNTIF('المواد'!$A$6:$A$205,A69&amp;"")=0,"مادة غير موجودة",IF(NOT(ISNUMBER(C69)),"الوزن ناقص",IF(NOT(ISNUMBER(D69)),"الدرجة العظمى ناقصة",IF(D69&lt;=0,"الدرجة العظمى ناقصة",IF(E69&amp;""="","لم تُجرَّب بعد",IF(NOT(ISNUMBER(E69)),"درجة غير رقمية",IF(OR(E69&lt;0,E69&gt;D69),"درجة خارج المدى","محسوب")))))))))</f>
        <v/>
      </c>
    </row>
    <row r="70">
      <c r="A70" s="5" t="n"/>
      <c r="B70" s="5" t="n"/>
      <c r="C70" s="5" t="n"/>
      <c r="D70" s="5" t="n"/>
      <c r="E70" s="5" t="n"/>
      <c r="F70" s="20">
        <f>IF(H70="محسوب",ROUND(E70/D70,4),"")</f>
        <v/>
      </c>
      <c r="G70" s="19">
        <f>IF(H70="محسوب",ROUND(C70*F70,4),"")</f>
        <v/>
      </c>
      <c r="H70" s="6">
        <f>IF(AND(A70&amp;""="",B70&amp;""="",C70&amp;""="",D70&amp;""="",E70&amp;""=""),"",IF(A70&amp;""="","المادة ناقصة",IF(COUNTIF('المواد'!$A$6:$A$205,A70&amp;"")=0,"مادة غير موجودة",IF(NOT(ISNUMBER(C70)),"الوزن ناقص",IF(NOT(ISNUMBER(D70)),"الدرجة العظمى ناقصة",IF(D70&lt;=0,"الدرجة العظمى ناقصة",IF(E70&amp;""="","لم تُجرَّب بعد",IF(NOT(ISNUMBER(E70)),"درجة غير رقمية",IF(OR(E70&lt;0,E70&gt;D70),"درجة خارج المدى","محسوب")))))))))</f>
        <v/>
      </c>
    </row>
    <row r="71">
      <c r="A71" s="5" t="n"/>
      <c r="B71" s="5" t="n"/>
      <c r="C71" s="5" t="n"/>
      <c r="D71" s="5" t="n"/>
      <c r="E71" s="5" t="n"/>
      <c r="F71" s="20">
        <f>IF(H71="محسوب",ROUND(E71/D71,4),"")</f>
        <v/>
      </c>
      <c r="G71" s="19">
        <f>IF(H71="محسوب",ROUND(C71*F71,4),"")</f>
        <v/>
      </c>
      <c r="H71" s="6">
        <f>IF(AND(A71&amp;""="",B71&amp;""="",C71&amp;""="",D71&amp;""="",E71&amp;""=""),"",IF(A71&amp;""="","المادة ناقصة",IF(COUNTIF('المواد'!$A$6:$A$205,A71&amp;"")=0,"مادة غير موجودة",IF(NOT(ISNUMBER(C71)),"الوزن ناقص",IF(NOT(ISNUMBER(D71)),"الدرجة العظمى ناقصة",IF(D71&lt;=0,"الدرجة العظمى ناقصة",IF(E71&amp;""="","لم تُجرَّب بعد",IF(NOT(ISNUMBER(E71)),"درجة غير رقمية",IF(OR(E71&lt;0,E71&gt;D71),"درجة خارج المدى","محسوب")))))))))</f>
        <v/>
      </c>
    </row>
    <row r="72">
      <c r="A72" s="5" t="n"/>
      <c r="B72" s="5" t="n"/>
      <c r="C72" s="5" t="n"/>
      <c r="D72" s="5" t="n"/>
      <c r="E72" s="5" t="n"/>
      <c r="F72" s="20">
        <f>IF(H72="محسوب",ROUND(E72/D72,4),"")</f>
        <v/>
      </c>
      <c r="G72" s="19">
        <f>IF(H72="محسوب",ROUND(C72*F72,4),"")</f>
        <v/>
      </c>
      <c r="H72" s="6">
        <f>IF(AND(A72&amp;""="",B72&amp;""="",C72&amp;""="",D72&amp;""="",E72&amp;""=""),"",IF(A72&amp;""="","المادة ناقصة",IF(COUNTIF('المواد'!$A$6:$A$205,A72&amp;"")=0,"مادة غير موجودة",IF(NOT(ISNUMBER(C72)),"الوزن ناقص",IF(NOT(ISNUMBER(D72)),"الدرجة العظمى ناقصة",IF(D72&lt;=0,"الدرجة العظمى ناقصة",IF(E72&amp;""="","لم تُجرَّب بعد",IF(NOT(ISNUMBER(E72)),"درجة غير رقمية",IF(OR(E72&lt;0,E72&gt;D72),"درجة خارج المدى","محسوب")))))))))</f>
        <v/>
      </c>
    </row>
    <row r="73">
      <c r="A73" s="5" t="n"/>
      <c r="B73" s="5" t="n"/>
      <c r="C73" s="5" t="n"/>
      <c r="D73" s="5" t="n"/>
      <c r="E73" s="5" t="n"/>
      <c r="F73" s="20">
        <f>IF(H73="محسوب",ROUND(E73/D73,4),"")</f>
        <v/>
      </c>
      <c r="G73" s="19">
        <f>IF(H73="محسوب",ROUND(C73*F73,4),"")</f>
        <v/>
      </c>
      <c r="H73" s="6">
        <f>IF(AND(A73&amp;""="",B73&amp;""="",C73&amp;""="",D73&amp;""="",E73&amp;""=""),"",IF(A73&amp;""="","المادة ناقصة",IF(COUNTIF('المواد'!$A$6:$A$205,A73&amp;"")=0,"مادة غير موجودة",IF(NOT(ISNUMBER(C73)),"الوزن ناقص",IF(NOT(ISNUMBER(D73)),"الدرجة العظمى ناقصة",IF(D73&lt;=0,"الدرجة العظمى ناقصة",IF(E73&amp;""="","لم تُجرَّب بعد",IF(NOT(ISNUMBER(E73)),"درجة غير رقمية",IF(OR(E73&lt;0,E73&gt;D73),"درجة خارج المدى","محسوب")))))))))</f>
        <v/>
      </c>
    </row>
    <row r="74">
      <c r="A74" s="5" t="n"/>
      <c r="B74" s="5" t="n"/>
      <c r="C74" s="5" t="n"/>
      <c r="D74" s="5" t="n"/>
      <c r="E74" s="5" t="n"/>
      <c r="F74" s="20">
        <f>IF(H74="محسوب",ROUND(E74/D74,4),"")</f>
        <v/>
      </c>
      <c r="G74" s="19">
        <f>IF(H74="محسوب",ROUND(C74*F74,4),"")</f>
        <v/>
      </c>
      <c r="H74" s="6">
        <f>IF(AND(A74&amp;""="",B74&amp;""="",C74&amp;""="",D74&amp;""="",E74&amp;""=""),"",IF(A74&amp;""="","المادة ناقصة",IF(COUNTIF('المواد'!$A$6:$A$205,A74&amp;"")=0,"مادة غير موجودة",IF(NOT(ISNUMBER(C74)),"الوزن ناقص",IF(NOT(ISNUMBER(D74)),"الدرجة العظمى ناقصة",IF(D74&lt;=0,"الدرجة العظمى ناقصة",IF(E74&amp;""="","لم تُجرَّب بعد",IF(NOT(ISNUMBER(E74)),"درجة غير رقمية",IF(OR(E74&lt;0,E74&gt;D74),"درجة خارج المدى","محسوب")))))))))</f>
        <v/>
      </c>
    </row>
    <row r="75">
      <c r="A75" s="5" t="n"/>
      <c r="B75" s="5" t="n"/>
      <c r="C75" s="5" t="n"/>
      <c r="D75" s="5" t="n"/>
      <c r="E75" s="5" t="n"/>
      <c r="F75" s="20">
        <f>IF(H75="محسوب",ROUND(E75/D75,4),"")</f>
        <v/>
      </c>
      <c r="G75" s="19">
        <f>IF(H75="محسوب",ROUND(C75*F75,4),"")</f>
        <v/>
      </c>
      <c r="H75" s="6">
        <f>IF(AND(A75&amp;""="",B75&amp;""="",C75&amp;""="",D75&amp;""="",E75&amp;""=""),"",IF(A75&amp;""="","المادة ناقصة",IF(COUNTIF('المواد'!$A$6:$A$205,A75&amp;"")=0,"مادة غير موجودة",IF(NOT(ISNUMBER(C75)),"الوزن ناقص",IF(NOT(ISNUMBER(D75)),"الدرجة العظمى ناقصة",IF(D75&lt;=0,"الدرجة العظمى ناقصة",IF(E75&amp;""="","لم تُجرَّب بعد",IF(NOT(ISNUMBER(E75)),"درجة غير رقمية",IF(OR(E75&lt;0,E75&gt;D75),"درجة خارج المدى","محسوب")))))))))</f>
        <v/>
      </c>
    </row>
    <row r="76">
      <c r="A76" s="5" t="n"/>
      <c r="B76" s="5" t="n"/>
      <c r="C76" s="5" t="n"/>
      <c r="D76" s="5" t="n"/>
      <c r="E76" s="5" t="n"/>
      <c r="F76" s="20">
        <f>IF(H76="محسوب",ROUND(E76/D76,4),"")</f>
        <v/>
      </c>
      <c r="G76" s="19">
        <f>IF(H76="محسوب",ROUND(C76*F76,4),"")</f>
        <v/>
      </c>
      <c r="H76" s="6">
        <f>IF(AND(A76&amp;""="",B76&amp;""="",C76&amp;""="",D76&amp;""="",E76&amp;""=""),"",IF(A76&amp;""="","المادة ناقصة",IF(COUNTIF('المواد'!$A$6:$A$205,A76&amp;"")=0,"مادة غير موجودة",IF(NOT(ISNUMBER(C76)),"الوزن ناقص",IF(NOT(ISNUMBER(D76)),"الدرجة العظمى ناقصة",IF(D76&lt;=0,"الدرجة العظمى ناقصة",IF(E76&amp;""="","لم تُجرَّب بعد",IF(NOT(ISNUMBER(E76)),"درجة غير رقمية",IF(OR(E76&lt;0,E76&gt;D76),"درجة خارج المدى","محسوب")))))))))</f>
        <v/>
      </c>
    </row>
    <row r="77">
      <c r="A77" s="5" t="n"/>
      <c r="B77" s="5" t="n"/>
      <c r="C77" s="5" t="n"/>
      <c r="D77" s="5" t="n"/>
      <c r="E77" s="5" t="n"/>
      <c r="F77" s="20">
        <f>IF(H77="محسوب",ROUND(E77/D77,4),"")</f>
        <v/>
      </c>
      <c r="G77" s="19">
        <f>IF(H77="محسوب",ROUND(C77*F77,4),"")</f>
        <v/>
      </c>
      <c r="H77" s="6">
        <f>IF(AND(A77&amp;""="",B77&amp;""="",C77&amp;""="",D77&amp;""="",E77&amp;""=""),"",IF(A77&amp;""="","المادة ناقصة",IF(COUNTIF('المواد'!$A$6:$A$205,A77&amp;"")=0,"مادة غير موجودة",IF(NOT(ISNUMBER(C77)),"الوزن ناقص",IF(NOT(ISNUMBER(D77)),"الدرجة العظمى ناقصة",IF(D77&lt;=0,"الدرجة العظمى ناقصة",IF(E77&amp;""="","لم تُجرَّب بعد",IF(NOT(ISNUMBER(E77)),"درجة غير رقمية",IF(OR(E77&lt;0,E77&gt;D77),"درجة خارج المدى","محسوب")))))))))</f>
        <v/>
      </c>
    </row>
    <row r="78">
      <c r="A78" s="5" t="n"/>
      <c r="B78" s="5" t="n"/>
      <c r="C78" s="5" t="n"/>
      <c r="D78" s="5" t="n"/>
      <c r="E78" s="5" t="n"/>
      <c r="F78" s="20">
        <f>IF(H78="محسوب",ROUND(E78/D78,4),"")</f>
        <v/>
      </c>
      <c r="G78" s="19">
        <f>IF(H78="محسوب",ROUND(C78*F78,4),"")</f>
        <v/>
      </c>
      <c r="H78" s="6">
        <f>IF(AND(A78&amp;""="",B78&amp;""="",C78&amp;""="",D78&amp;""="",E78&amp;""=""),"",IF(A78&amp;""="","المادة ناقصة",IF(COUNTIF('المواد'!$A$6:$A$205,A78&amp;"")=0,"مادة غير موجودة",IF(NOT(ISNUMBER(C78)),"الوزن ناقص",IF(NOT(ISNUMBER(D78)),"الدرجة العظمى ناقصة",IF(D78&lt;=0,"الدرجة العظمى ناقصة",IF(E78&amp;""="","لم تُجرَّب بعد",IF(NOT(ISNUMBER(E78)),"درجة غير رقمية",IF(OR(E78&lt;0,E78&gt;D78),"درجة خارج المدى","محسوب")))))))))</f>
        <v/>
      </c>
    </row>
    <row r="79">
      <c r="A79" s="5" t="n"/>
      <c r="B79" s="5" t="n"/>
      <c r="C79" s="5" t="n"/>
      <c r="D79" s="5" t="n"/>
      <c r="E79" s="5" t="n"/>
      <c r="F79" s="20">
        <f>IF(H79="محسوب",ROUND(E79/D79,4),"")</f>
        <v/>
      </c>
      <c r="G79" s="19">
        <f>IF(H79="محسوب",ROUND(C79*F79,4),"")</f>
        <v/>
      </c>
      <c r="H79" s="6">
        <f>IF(AND(A79&amp;""="",B79&amp;""="",C79&amp;""="",D79&amp;""="",E79&amp;""=""),"",IF(A79&amp;""="","المادة ناقصة",IF(COUNTIF('المواد'!$A$6:$A$205,A79&amp;"")=0,"مادة غير موجودة",IF(NOT(ISNUMBER(C79)),"الوزن ناقص",IF(NOT(ISNUMBER(D79)),"الدرجة العظمى ناقصة",IF(D79&lt;=0,"الدرجة العظمى ناقصة",IF(E79&amp;""="","لم تُجرَّب بعد",IF(NOT(ISNUMBER(E79)),"درجة غير رقمية",IF(OR(E79&lt;0,E79&gt;D79),"درجة خارج المدى","محسوب")))))))))</f>
        <v/>
      </c>
    </row>
    <row r="80">
      <c r="A80" s="5" t="n"/>
      <c r="B80" s="5" t="n"/>
      <c r="C80" s="5" t="n"/>
      <c r="D80" s="5" t="n"/>
      <c r="E80" s="5" t="n"/>
      <c r="F80" s="20">
        <f>IF(H80="محسوب",ROUND(E80/D80,4),"")</f>
        <v/>
      </c>
      <c r="G80" s="19">
        <f>IF(H80="محسوب",ROUND(C80*F80,4),"")</f>
        <v/>
      </c>
      <c r="H80" s="6">
        <f>IF(AND(A80&amp;""="",B80&amp;""="",C80&amp;""="",D80&amp;""="",E80&amp;""=""),"",IF(A80&amp;""="","المادة ناقصة",IF(COUNTIF('المواد'!$A$6:$A$205,A80&amp;"")=0,"مادة غير موجودة",IF(NOT(ISNUMBER(C80)),"الوزن ناقص",IF(NOT(ISNUMBER(D80)),"الدرجة العظمى ناقصة",IF(D80&lt;=0,"الدرجة العظمى ناقصة",IF(E80&amp;""="","لم تُجرَّب بعد",IF(NOT(ISNUMBER(E80)),"درجة غير رقمية",IF(OR(E80&lt;0,E80&gt;D80),"درجة خارج المدى","محسوب")))))))))</f>
        <v/>
      </c>
    </row>
    <row r="81">
      <c r="A81" s="5" t="n"/>
      <c r="B81" s="5" t="n"/>
      <c r="C81" s="5" t="n"/>
      <c r="D81" s="5" t="n"/>
      <c r="E81" s="5" t="n"/>
      <c r="F81" s="20">
        <f>IF(H81="محسوب",ROUND(E81/D81,4),"")</f>
        <v/>
      </c>
      <c r="G81" s="19">
        <f>IF(H81="محسوب",ROUND(C81*F81,4),"")</f>
        <v/>
      </c>
      <c r="H81" s="6">
        <f>IF(AND(A81&amp;""="",B81&amp;""="",C81&amp;""="",D81&amp;""="",E81&amp;""=""),"",IF(A81&amp;""="","المادة ناقصة",IF(COUNTIF('المواد'!$A$6:$A$205,A81&amp;"")=0,"مادة غير موجودة",IF(NOT(ISNUMBER(C81)),"الوزن ناقص",IF(NOT(ISNUMBER(D81)),"الدرجة العظمى ناقصة",IF(D81&lt;=0,"الدرجة العظمى ناقصة",IF(E81&amp;""="","لم تُجرَّب بعد",IF(NOT(ISNUMBER(E81)),"درجة غير رقمية",IF(OR(E81&lt;0,E81&gt;D81),"درجة خارج المدى","محسوب")))))))))</f>
        <v/>
      </c>
    </row>
    <row r="82">
      <c r="A82" s="5" t="n"/>
      <c r="B82" s="5" t="n"/>
      <c r="C82" s="5" t="n"/>
      <c r="D82" s="5" t="n"/>
      <c r="E82" s="5" t="n"/>
      <c r="F82" s="20">
        <f>IF(H82="محسوب",ROUND(E82/D82,4),"")</f>
        <v/>
      </c>
      <c r="G82" s="19">
        <f>IF(H82="محسوب",ROUND(C82*F82,4),"")</f>
        <v/>
      </c>
      <c r="H82" s="6">
        <f>IF(AND(A82&amp;""="",B82&amp;""="",C82&amp;""="",D82&amp;""="",E82&amp;""=""),"",IF(A82&amp;""="","المادة ناقصة",IF(COUNTIF('المواد'!$A$6:$A$205,A82&amp;"")=0,"مادة غير موجودة",IF(NOT(ISNUMBER(C82)),"الوزن ناقص",IF(NOT(ISNUMBER(D82)),"الدرجة العظمى ناقصة",IF(D82&lt;=0,"الدرجة العظمى ناقصة",IF(E82&amp;""="","لم تُجرَّب بعد",IF(NOT(ISNUMBER(E82)),"درجة غير رقمية",IF(OR(E82&lt;0,E82&gt;D82),"درجة خارج المدى","محسوب")))))))))</f>
        <v/>
      </c>
    </row>
    <row r="83">
      <c r="A83" s="5" t="n"/>
      <c r="B83" s="5" t="n"/>
      <c r="C83" s="5" t="n"/>
      <c r="D83" s="5" t="n"/>
      <c r="E83" s="5" t="n"/>
      <c r="F83" s="20">
        <f>IF(H83="محسوب",ROUND(E83/D83,4),"")</f>
        <v/>
      </c>
      <c r="G83" s="19">
        <f>IF(H83="محسوب",ROUND(C83*F83,4),"")</f>
        <v/>
      </c>
      <c r="H83" s="6">
        <f>IF(AND(A83&amp;""="",B83&amp;""="",C83&amp;""="",D83&amp;""="",E83&amp;""=""),"",IF(A83&amp;""="","المادة ناقصة",IF(COUNTIF('المواد'!$A$6:$A$205,A83&amp;"")=0,"مادة غير موجودة",IF(NOT(ISNUMBER(C83)),"الوزن ناقص",IF(NOT(ISNUMBER(D83)),"الدرجة العظمى ناقصة",IF(D83&lt;=0,"الدرجة العظمى ناقصة",IF(E83&amp;""="","لم تُجرَّب بعد",IF(NOT(ISNUMBER(E83)),"درجة غير رقمية",IF(OR(E83&lt;0,E83&gt;D83),"درجة خارج المدى","محسوب")))))))))</f>
        <v/>
      </c>
    </row>
    <row r="84">
      <c r="A84" s="5" t="n"/>
      <c r="B84" s="5" t="n"/>
      <c r="C84" s="5" t="n"/>
      <c r="D84" s="5" t="n"/>
      <c r="E84" s="5" t="n"/>
      <c r="F84" s="20">
        <f>IF(H84="محسوب",ROUND(E84/D84,4),"")</f>
        <v/>
      </c>
      <c r="G84" s="19">
        <f>IF(H84="محسوب",ROUND(C84*F84,4),"")</f>
        <v/>
      </c>
      <c r="H84" s="6">
        <f>IF(AND(A84&amp;""="",B84&amp;""="",C84&amp;""="",D84&amp;""="",E84&amp;""=""),"",IF(A84&amp;""="","المادة ناقصة",IF(COUNTIF('المواد'!$A$6:$A$205,A84&amp;"")=0,"مادة غير موجودة",IF(NOT(ISNUMBER(C84)),"الوزن ناقص",IF(NOT(ISNUMBER(D84)),"الدرجة العظمى ناقصة",IF(D84&lt;=0,"الدرجة العظمى ناقصة",IF(E84&amp;""="","لم تُجرَّب بعد",IF(NOT(ISNUMBER(E84)),"درجة غير رقمية",IF(OR(E84&lt;0,E84&gt;D84),"درجة خارج المدى","محسوب")))))))))</f>
        <v/>
      </c>
    </row>
    <row r="85">
      <c r="A85" s="5" t="n"/>
      <c r="B85" s="5" t="n"/>
      <c r="C85" s="5" t="n"/>
      <c r="D85" s="5" t="n"/>
      <c r="E85" s="5" t="n"/>
      <c r="F85" s="20">
        <f>IF(H85="محسوب",ROUND(E85/D85,4),"")</f>
        <v/>
      </c>
      <c r="G85" s="19">
        <f>IF(H85="محسوب",ROUND(C85*F85,4),"")</f>
        <v/>
      </c>
      <c r="H85" s="6">
        <f>IF(AND(A85&amp;""="",B85&amp;""="",C85&amp;""="",D85&amp;""="",E85&amp;""=""),"",IF(A85&amp;""="","المادة ناقصة",IF(COUNTIF('المواد'!$A$6:$A$205,A85&amp;"")=0,"مادة غير موجودة",IF(NOT(ISNUMBER(C85)),"الوزن ناقص",IF(NOT(ISNUMBER(D85)),"الدرجة العظمى ناقصة",IF(D85&lt;=0,"الدرجة العظمى ناقصة",IF(E85&amp;""="","لم تُجرَّب بعد",IF(NOT(ISNUMBER(E85)),"درجة غير رقمية",IF(OR(E85&lt;0,E85&gt;D85),"درجة خارج المدى","محسوب")))))))))</f>
        <v/>
      </c>
    </row>
    <row r="86">
      <c r="A86" s="5" t="n"/>
      <c r="B86" s="5" t="n"/>
      <c r="C86" s="5" t="n"/>
      <c r="D86" s="5" t="n"/>
      <c r="E86" s="5" t="n"/>
      <c r="F86" s="20">
        <f>IF(H86="محسوب",ROUND(E86/D86,4),"")</f>
        <v/>
      </c>
      <c r="G86" s="19">
        <f>IF(H86="محسوب",ROUND(C86*F86,4),"")</f>
        <v/>
      </c>
      <c r="H86" s="6">
        <f>IF(AND(A86&amp;""="",B86&amp;""="",C86&amp;""="",D86&amp;""="",E86&amp;""=""),"",IF(A86&amp;""="","المادة ناقصة",IF(COUNTIF('المواد'!$A$6:$A$205,A86&amp;"")=0,"مادة غير موجودة",IF(NOT(ISNUMBER(C86)),"الوزن ناقص",IF(NOT(ISNUMBER(D86)),"الدرجة العظمى ناقصة",IF(D86&lt;=0,"الدرجة العظمى ناقصة",IF(E86&amp;""="","لم تُجرَّب بعد",IF(NOT(ISNUMBER(E86)),"درجة غير رقمية",IF(OR(E86&lt;0,E86&gt;D86),"درجة خارج المدى","محسوب")))))))))</f>
        <v/>
      </c>
    </row>
    <row r="87">
      <c r="A87" s="5" t="n"/>
      <c r="B87" s="5" t="n"/>
      <c r="C87" s="5" t="n"/>
      <c r="D87" s="5" t="n"/>
      <c r="E87" s="5" t="n"/>
      <c r="F87" s="20">
        <f>IF(H87="محسوب",ROUND(E87/D87,4),"")</f>
        <v/>
      </c>
      <c r="G87" s="19">
        <f>IF(H87="محسوب",ROUND(C87*F87,4),"")</f>
        <v/>
      </c>
      <c r="H87" s="6">
        <f>IF(AND(A87&amp;""="",B87&amp;""="",C87&amp;""="",D87&amp;""="",E87&amp;""=""),"",IF(A87&amp;""="","المادة ناقصة",IF(COUNTIF('المواد'!$A$6:$A$205,A87&amp;"")=0,"مادة غير موجودة",IF(NOT(ISNUMBER(C87)),"الوزن ناقص",IF(NOT(ISNUMBER(D87)),"الدرجة العظمى ناقصة",IF(D87&lt;=0,"الدرجة العظمى ناقصة",IF(E87&amp;""="","لم تُجرَّب بعد",IF(NOT(ISNUMBER(E87)),"درجة غير رقمية",IF(OR(E87&lt;0,E87&gt;D87),"درجة خارج المدى","محسوب")))))))))</f>
        <v/>
      </c>
    </row>
    <row r="88">
      <c r="A88" s="5" t="n"/>
      <c r="B88" s="5" t="n"/>
      <c r="C88" s="5" t="n"/>
      <c r="D88" s="5" t="n"/>
      <c r="E88" s="5" t="n"/>
      <c r="F88" s="20">
        <f>IF(H88="محسوب",ROUND(E88/D88,4),"")</f>
        <v/>
      </c>
      <c r="G88" s="19">
        <f>IF(H88="محسوب",ROUND(C88*F88,4),"")</f>
        <v/>
      </c>
      <c r="H88" s="6">
        <f>IF(AND(A88&amp;""="",B88&amp;""="",C88&amp;""="",D88&amp;""="",E88&amp;""=""),"",IF(A88&amp;""="","المادة ناقصة",IF(COUNTIF('المواد'!$A$6:$A$205,A88&amp;"")=0,"مادة غير موجودة",IF(NOT(ISNUMBER(C88)),"الوزن ناقص",IF(NOT(ISNUMBER(D88)),"الدرجة العظمى ناقصة",IF(D88&lt;=0,"الدرجة العظمى ناقصة",IF(E88&amp;""="","لم تُجرَّب بعد",IF(NOT(ISNUMBER(E88)),"درجة غير رقمية",IF(OR(E88&lt;0,E88&gt;D88),"درجة خارج المدى","محسوب")))))))))</f>
        <v/>
      </c>
    </row>
    <row r="89">
      <c r="A89" s="5" t="n"/>
      <c r="B89" s="5" t="n"/>
      <c r="C89" s="5" t="n"/>
      <c r="D89" s="5" t="n"/>
      <c r="E89" s="5" t="n"/>
      <c r="F89" s="20">
        <f>IF(H89="محسوب",ROUND(E89/D89,4),"")</f>
        <v/>
      </c>
      <c r="G89" s="19">
        <f>IF(H89="محسوب",ROUND(C89*F89,4),"")</f>
        <v/>
      </c>
      <c r="H89" s="6">
        <f>IF(AND(A89&amp;""="",B89&amp;""="",C89&amp;""="",D89&amp;""="",E89&amp;""=""),"",IF(A89&amp;""="","المادة ناقصة",IF(COUNTIF('المواد'!$A$6:$A$205,A89&amp;"")=0,"مادة غير موجودة",IF(NOT(ISNUMBER(C89)),"الوزن ناقص",IF(NOT(ISNUMBER(D89)),"الدرجة العظمى ناقصة",IF(D89&lt;=0,"الدرجة العظمى ناقصة",IF(E89&amp;""="","لم تُجرَّب بعد",IF(NOT(ISNUMBER(E89)),"درجة غير رقمية",IF(OR(E89&lt;0,E89&gt;D89),"درجة خارج المدى","محسوب")))))))))</f>
        <v/>
      </c>
    </row>
    <row r="90">
      <c r="A90" s="5" t="n"/>
      <c r="B90" s="5" t="n"/>
      <c r="C90" s="5" t="n"/>
      <c r="D90" s="5" t="n"/>
      <c r="E90" s="5" t="n"/>
      <c r="F90" s="20">
        <f>IF(H90="محسوب",ROUND(E90/D90,4),"")</f>
        <v/>
      </c>
      <c r="G90" s="19">
        <f>IF(H90="محسوب",ROUND(C90*F90,4),"")</f>
        <v/>
      </c>
      <c r="H90" s="6">
        <f>IF(AND(A90&amp;""="",B90&amp;""="",C90&amp;""="",D90&amp;""="",E90&amp;""=""),"",IF(A90&amp;""="","المادة ناقصة",IF(COUNTIF('المواد'!$A$6:$A$205,A90&amp;"")=0,"مادة غير موجودة",IF(NOT(ISNUMBER(C90)),"الوزن ناقص",IF(NOT(ISNUMBER(D90)),"الدرجة العظمى ناقصة",IF(D90&lt;=0,"الدرجة العظمى ناقصة",IF(E90&amp;""="","لم تُجرَّب بعد",IF(NOT(ISNUMBER(E90)),"درجة غير رقمية",IF(OR(E90&lt;0,E90&gt;D90),"درجة خارج المدى","محسوب")))))))))</f>
        <v/>
      </c>
    </row>
    <row r="91">
      <c r="A91" s="5" t="n"/>
      <c r="B91" s="5" t="n"/>
      <c r="C91" s="5" t="n"/>
      <c r="D91" s="5" t="n"/>
      <c r="E91" s="5" t="n"/>
      <c r="F91" s="20">
        <f>IF(H91="محسوب",ROUND(E91/D91,4),"")</f>
        <v/>
      </c>
      <c r="G91" s="19">
        <f>IF(H91="محسوب",ROUND(C91*F91,4),"")</f>
        <v/>
      </c>
      <c r="H91" s="6">
        <f>IF(AND(A91&amp;""="",B91&amp;""="",C91&amp;""="",D91&amp;""="",E91&amp;""=""),"",IF(A91&amp;""="","المادة ناقصة",IF(COUNTIF('المواد'!$A$6:$A$205,A91&amp;"")=0,"مادة غير موجودة",IF(NOT(ISNUMBER(C91)),"الوزن ناقص",IF(NOT(ISNUMBER(D91)),"الدرجة العظمى ناقصة",IF(D91&lt;=0,"الدرجة العظمى ناقصة",IF(E91&amp;""="","لم تُجرَّب بعد",IF(NOT(ISNUMBER(E91)),"درجة غير رقمية",IF(OR(E91&lt;0,E91&gt;D91),"درجة خارج المدى","محسوب")))))))))</f>
        <v/>
      </c>
    </row>
    <row r="92">
      <c r="A92" s="5" t="n"/>
      <c r="B92" s="5" t="n"/>
      <c r="C92" s="5" t="n"/>
      <c r="D92" s="5" t="n"/>
      <c r="E92" s="5" t="n"/>
      <c r="F92" s="20">
        <f>IF(H92="محسوب",ROUND(E92/D92,4),"")</f>
        <v/>
      </c>
      <c r="G92" s="19">
        <f>IF(H92="محسوب",ROUND(C92*F92,4),"")</f>
        <v/>
      </c>
      <c r="H92" s="6">
        <f>IF(AND(A92&amp;""="",B92&amp;""="",C92&amp;""="",D92&amp;""="",E92&amp;""=""),"",IF(A92&amp;""="","المادة ناقصة",IF(COUNTIF('المواد'!$A$6:$A$205,A92&amp;"")=0,"مادة غير موجودة",IF(NOT(ISNUMBER(C92)),"الوزن ناقص",IF(NOT(ISNUMBER(D92)),"الدرجة العظمى ناقصة",IF(D92&lt;=0,"الدرجة العظمى ناقصة",IF(E92&amp;""="","لم تُجرَّب بعد",IF(NOT(ISNUMBER(E92)),"درجة غير رقمية",IF(OR(E92&lt;0,E92&gt;D92),"درجة خارج المدى","محسوب")))))))))</f>
        <v/>
      </c>
    </row>
    <row r="93">
      <c r="A93" s="5" t="n"/>
      <c r="B93" s="5" t="n"/>
      <c r="C93" s="5" t="n"/>
      <c r="D93" s="5" t="n"/>
      <c r="E93" s="5" t="n"/>
      <c r="F93" s="20">
        <f>IF(H93="محسوب",ROUND(E93/D93,4),"")</f>
        <v/>
      </c>
      <c r="G93" s="19">
        <f>IF(H93="محسوب",ROUND(C93*F93,4),"")</f>
        <v/>
      </c>
      <c r="H93" s="6">
        <f>IF(AND(A93&amp;""="",B93&amp;""="",C93&amp;""="",D93&amp;""="",E93&amp;""=""),"",IF(A93&amp;""="","المادة ناقصة",IF(COUNTIF('المواد'!$A$6:$A$205,A93&amp;"")=0,"مادة غير موجودة",IF(NOT(ISNUMBER(C93)),"الوزن ناقص",IF(NOT(ISNUMBER(D93)),"الدرجة العظمى ناقصة",IF(D93&lt;=0,"الدرجة العظمى ناقصة",IF(E93&amp;""="","لم تُجرَّب بعد",IF(NOT(ISNUMBER(E93)),"درجة غير رقمية",IF(OR(E93&lt;0,E93&gt;D93),"درجة خارج المدى","محسوب")))))))))</f>
        <v/>
      </c>
    </row>
    <row r="94">
      <c r="A94" s="5" t="n"/>
      <c r="B94" s="5" t="n"/>
      <c r="C94" s="5" t="n"/>
      <c r="D94" s="5" t="n"/>
      <c r="E94" s="5" t="n"/>
      <c r="F94" s="20">
        <f>IF(H94="محسوب",ROUND(E94/D94,4),"")</f>
        <v/>
      </c>
      <c r="G94" s="19">
        <f>IF(H94="محسوب",ROUND(C94*F94,4),"")</f>
        <v/>
      </c>
      <c r="H94" s="6">
        <f>IF(AND(A94&amp;""="",B94&amp;""="",C94&amp;""="",D94&amp;""="",E94&amp;""=""),"",IF(A94&amp;""="","المادة ناقصة",IF(COUNTIF('المواد'!$A$6:$A$205,A94&amp;"")=0,"مادة غير موجودة",IF(NOT(ISNUMBER(C94)),"الوزن ناقص",IF(NOT(ISNUMBER(D94)),"الدرجة العظمى ناقصة",IF(D94&lt;=0,"الدرجة العظمى ناقصة",IF(E94&amp;""="","لم تُجرَّب بعد",IF(NOT(ISNUMBER(E94)),"درجة غير رقمية",IF(OR(E94&lt;0,E94&gt;D94),"درجة خارج المدى","محسوب")))))))))</f>
        <v/>
      </c>
    </row>
    <row r="95">
      <c r="A95" s="5" t="n"/>
      <c r="B95" s="5" t="n"/>
      <c r="C95" s="5" t="n"/>
      <c r="D95" s="5" t="n"/>
      <c r="E95" s="5" t="n"/>
      <c r="F95" s="20">
        <f>IF(H95="محسوب",ROUND(E95/D95,4),"")</f>
        <v/>
      </c>
      <c r="G95" s="19">
        <f>IF(H95="محسوب",ROUND(C95*F95,4),"")</f>
        <v/>
      </c>
      <c r="H95" s="6">
        <f>IF(AND(A95&amp;""="",B95&amp;""="",C95&amp;""="",D95&amp;""="",E95&amp;""=""),"",IF(A95&amp;""="","المادة ناقصة",IF(COUNTIF('المواد'!$A$6:$A$205,A95&amp;"")=0,"مادة غير موجودة",IF(NOT(ISNUMBER(C95)),"الوزن ناقص",IF(NOT(ISNUMBER(D95)),"الدرجة العظمى ناقصة",IF(D95&lt;=0,"الدرجة العظمى ناقصة",IF(E95&amp;""="","لم تُجرَّب بعد",IF(NOT(ISNUMBER(E95)),"درجة غير رقمية",IF(OR(E95&lt;0,E95&gt;D95),"درجة خارج المدى","محسوب")))))))))</f>
        <v/>
      </c>
    </row>
    <row r="96">
      <c r="A96" s="5" t="n"/>
      <c r="B96" s="5" t="n"/>
      <c r="C96" s="5" t="n"/>
      <c r="D96" s="5" t="n"/>
      <c r="E96" s="5" t="n"/>
      <c r="F96" s="20">
        <f>IF(H96="محسوب",ROUND(E96/D96,4),"")</f>
        <v/>
      </c>
      <c r="G96" s="19">
        <f>IF(H96="محسوب",ROUND(C96*F96,4),"")</f>
        <v/>
      </c>
      <c r="H96" s="6">
        <f>IF(AND(A96&amp;""="",B96&amp;""="",C96&amp;""="",D96&amp;""="",E96&amp;""=""),"",IF(A96&amp;""="","المادة ناقصة",IF(COUNTIF('المواد'!$A$6:$A$205,A96&amp;"")=0,"مادة غير موجودة",IF(NOT(ISNUMBER(C96)),"الوزن ناقص",IF(NOT(ISNUMBER(D96)),"الدرجة العظمى ناقصة",IF(D96&lt;=0,"الدرجة العظمى ناقصة",IF(E96&amp;""="","لم تُجرَّب بعد",IF(NOT(ISNUMBER(E96)),"درجة غير رقمية",IF(OR(E96&lt;0,E96&gt;D96),"درجة خارج المدى","محسوب")))))))))</f>
        <v/>
      </c>
    </row>
    <row r="97">
      <c r="A97" s="5" t="n"/>
      <c r="B97" s="5" t="n"/>
      <c r="C97" s="5" t="n"/>
      <c r="D97" s="5" t="n"/>
      <c r="E97" s="5" t="n"/>
      <c r="F97" s="20">
        <f>IF(H97="محسوب",ROUND(E97/D97,4),"")</f>
        <v/>
      </c>
      <c r="G97" s="19">
        <f>IF(H97="محسوب",ROUND(C97*F97,4),"")</f>
        <v/>
      </c>
      <c r="H97" s="6">
        <f>IF(AND(A97&amp;""="",B97&amp;""="",C97&amp;""="",D97&amp;""="",E97&amp;""=""),"",IF(A97&amp;""="","المادة ناقصة",IF(COUNTIF('المواد'!$A$6:$A$205,A97&amp;"")=0,"مادة غير موجودة",IF(NOT(ISNUMBER(C97)),"الوزن ناقص",IF(NOT(ISNUMBER(D97)),"الدرجة العظمى ناقصة",IF(D97&lt;=0,"الدرجة العظمى ناقصة",IF(E97&amp;""="","لم تُجرَّب بعد",IF(NOT(ISNUMBER(E97)),"درجة غير رقمية",IF(OR(E97&lt;0,E97&gt;D97),"درجة خارج المدى","محسوب")))))))))</f>
        <v/>
      </c>
    </row>
    <row r="98">
      <c r="A98" s="5" t="n"/>
      <c r="B98" s="5" t="n"/>
      <c r="C98" s="5" t="n"/>
      <c r="D98" s="5" t="n"/>
      <c r="E98" s="5" t="n"/>
      <c r="F98" s="20">
        <f>IF(H98="محسوب",ROUND(E98/D98,4),"")</f>
        <v/>
      </c>
      <c r="G98" s="19">
        <f>IF(H98="محسوب",ROUND(C98*F98,4),"")</f>
        <v/>
      </c>
      <c r="H98" s="6">
        <f>IF(AND(A98&amp;""="",B98&amp;""="",C98&amp;""="",D98&amp;""="",E98&amp;""=""),"",IF(A98&amp;""="","المادة ناقصة",IF(COUNTIF('المواد'!$A$6:$A$205,A98&amp;"")=0,"مادة غير موجودة",IF(NOT(ISNUMBER(C98)),"الوزن ناقص",IF(NOT(ISNUMBER(D98)),"الدرجة العظمى ناقصة",IF(D98&lt;=0,"الدرجة العظمى ناقصة",IF(E98&amp;""="","لم تُجرَّب بعد",IF(NOT(ISNUMBER(E98)),"درجة غير رقمية",IF(OR(E98&lt;0,E98&gt;D98),"درجة خارج المدى","محسوب")))))))))</f>
        <v/>
      </c>
    </row>
    <row r="99">
      <c r="A99" s="5" t="n"/>
      <c r="B99" s="5" t="n"/>
      <c r="C99" s="5" t="n"/>
      <c r="D99" s="5" t="n"/>
      <c r="E99" s="5" t="n"/>
      <c r="F99" s="20">
        <f>IF(H99="محسوب",ROUND(E99/D99,4),"")</f>
        <v/>
      </c>
      <c r="G99" s="19">
        <f>IF(H99="محسوب",ROUND(C99*F99,4),"")</f>
        <v/>
      </c>
      <c r="H99" s="6">
        <f>IF(AND(A99&amp;""="",B99&amp;""="",C99&amp;""="",D99&amp;""="",E99&amp;""=""),"",IF(A99&amp;""="","المادة ناقصة",IF(COUNTIF('المواد'!$A$6:$A$205,A99&amp;"")=0,"مادة غير موجودة",IF(NOT(ISNUMBER(C99)),"الوزن ناقص",IF(NOT(ISNUMBER(D99)),"الدرجة العظمى ناقصة",IF(D99&lt;=0,"الدرجة العظمى ناقصة",IF(E99&amp;""="","لم تُجرَّب بعد",IF(NOT(ISNUMBER(E99)),"درجة غير رقمية",IF(OR(E99&lt;0,E99&gt;D99),"درجة خارج المدى","محسوب")))))))))</f>
        <v/>
      </c>
    </row>
    <row r="100">
      <c r="A100" s="5" t="n"/>
      <c r="B100" s="5" t="n"/>
      <c r="C100" s="5" t="n"/>
      <c r="D100" s="5" t="n"/>
      <c r="E100" s="5" t="n"/>
      <c r="F100" s="20">
        <f>IF(H100="محسوب",ROUND(E100/D100,4),"")</f>
        <v/>
      </c>
      <c r="G100" s="19">
        <f>IF(H100="محسوب",ROUND(C100*F100,4),"")</f>
        <v/>
      </c>
      <c r="H100" s="6">
        <f>IF(AND(A100&amp;""="",B100&amp;""="",C100&amp;""="",D100&amp;""="",E100&amp;""=""),"",IF(A100&amp;""="","المادة ناقصة",IF(COUNTIF('المواد'!$A$6:$A$205,A100&amp;"")=0,"مادة غير موجودة",IF(NOT(ISNUMBER(C100)),"الوزن ناقص",IF(NOT(ISNUMBER(D100)),"الدرجة العظمى ناقصة",IF(D100&lt;=0,"الدرجة العظمى ناقصة",IF(E100&amp;""="","لم تُجرَّب بعد",IF(NOT(ISNUMBER(E100)),"درجة غير رقمية",IF(OR(E100&lt;0,E100&gt;D100),"درجة خارج المدى","محسوب")))))))))</f>
        <v/>
      </c>
    </row>
    <row r="101">
      <c r="A101" s="5" t="n"/>
      <c r="B101" s="5" t="n"/>
      <c r="C101" s="5" t="n"/>
      <c r="D101" s="5" t="n"/>
      <c r="E101" s="5" t="n"/>
      <c r="F101" s="20">
        <f>IF(H101="محسوب",ROUND(E101/D101,4),"")</f>
        <v/>
      </c>
      <c r="G101" s="19">
        <f>IF(H101="محسوب",ROUND(C101*F101,4),"")</f>
        <v/>
      </c>
      <c r="H101" s="6">
        <f>IF(AND(A101&amp;""="",B101&amp;""="",C101&amp;""="",D101&amp;""="",E101&amp;""=""),"",IF(A101&amp;""="","المادة ناقصة",IF(COUNTIF('المواد'!$A$6:$A$205,A101&amp;"")=0,"مادة غير موجودة",IF(NOT(ISNUMBER(C101)),"الوزن ناقص",IF(NOT(ISNUMBER(D101)),"الدرجة العظمى ناقصة",IF(D101&lt;=0,"الدرجة العظمى ناقصة",IF(E101&amp;""="","لم تُجرَّب بعد",IF(NOT(ISNUMBER(E101)),"درجة غير رقمية",IF(OR(E101&lt;0,E101&gt;D101),"درجة خارج المدى","محسوب")))))))))</f>
        <v/>
      </c>
    </row>
    <row r="102">
      <c r="A102" s="5" t="n"/>
      <c r="B102" s="5" t="n"/>
      <c r="C102" s="5" t="n"/>
      <c r="D102" s="5" t="n"/>
      <c r="E102" s="5" t="n"/>
      <c r="F102" s="20">
        <f>IF(H102="محسوب",ROUND(E102/D102,4),"")</f>
        <v/>
      </c>
      <c r="G102" s="19">
        <f>IF(H102="محسوب",ROUND(C102*F102,4),"")</f>
        <v/>
      </c>
      <c r="H102" s="6">
        <f>IF(AND(A102&amp;""="",B102&amp;""="",C102&amp;""="",D102&amp;""="",E102&amp;""=""),"",IF(A102&amp;""="","المادة ناقصة",IF(COUNTIF('المواد'!$A$6:$A$205,A102&amp;"")=0,"مادة غير موجودة",IF(NOT(ISNUMBER(C102)),"الوزن ناقص",IF(NOT(ISNUMBER(D102)),"الدرجة العظمى ناقصة",IF(D102&lt;=0,"الدرجة العظمى ناقصة",IF(E102&amp;""="","لم تُجرَّب بعد",IF(NOT(ISNUMBER(E102)),"درجة غير رقمية",IF(OR(E102&lt;0,E102&gt;D102),"درجة خارج المدى","محسوب")))))))))</f>
        <v/>
      </c>
    </row>
    <row r="103">
      <c r="A103" s="5" t="n"/>
      <c r="B103" s="5" t="n"/>
      <c r="C103" s="5" t="n"/>
      <c r="D103" s="5" t="n"/>
      <c r="E103" s="5" t="n"/>
      <c r="F103" s="20">
        <f>IF(H103="محسوب",ROUND(E103/D103,4),"")</f>
        <v/>
      </c>
      <c r="G103" s="19">
        <f>IF(H103="محسوب",ROUND(C103*F103,4),"")</f>
        <v/>
      </c>
      <c r="H103" s="6">
        <f>IF(AND(A103&amp;""="",B103&amp;""="",C103&amp;""="",D103&amp;""="",E103&amp;""=""),"",IF(A103&amp;""="","المادة ناقصة",IF(COUNTIF('المواد'!$A$6:$A$205,A103&amp;"")=0,"مادة غير موجودة",IF(NOT(ISNUMBER(C103)),"الوزن ناقص",IF(NOT(ISNUMBER(D103)),"الدرجة العظمى ناقصة",IF(D103&lt;=0,"الدرجة العظمى ناقصة",IF(E103&amp;""="","لم تُجرَّب بعد",IF(NOT(ISNUMBER(E103)),"درجة غير رقمية",IF(OR(E103&lt;0,E103&gt;D103),"درجة خارج المدى","محسوب")))))))))</f>
        <v/>
      </c>
    </row>
    <row r="104">
      <c r="A104" s="5" t="n"/>
      <c r="B104" s="5" t="n"/>
      <c r="C104" s="5" t="n"/>
      <c r="D104" s="5" t="n"/>
      <c r="E104" s="5" t="n"/>
      <c r="F104" s="20">
        <f>IF(H104="محسوب",ROUND(E104/D104,4),"")</f>
        <v/>
      </c>
      <c r="G104" s="19">
        <f>IF(H104="محسوب",ROUND(C104*F104,4),"")</f>
        <v/>
      </c>
      <c r="H104" s="6">
        <f>IF(AND(A104&amp;""="",B104&amp;""="",C104&amp;""="",D104&amp;""="",E104&amp;""=""),"",IF(A104&amp;""="","المادة ناقصة",IF(COUNTIF('المواد'!$A$6:$A$205,A104&amp;"")=0,"مادة غير موجودة",IF(NOT(ISNUMBER(C104)),"الوزن ناقص",IF(NOT(ISNUMBER(D104)),"الدرجة العظمى ناقصة",IF(D104&lt;=0,"الدرجة العظمى ناقصة",IF(E104&amp;""="","لم تُجرَّب بعد",IF(NOT(ISNUMBER(E104)),"درجة غير رقمية",IF(OR(E104&lt;0,E104&gt;D104),"درجة خارج المدى","محسوب")))))))))</f>
        <v/>
      </c>
    </row>
    <row r="105">
      <c r="A105" s="5" t="n"/>
      <c r="B105" s="5" t="n"/>
      <c r="C105" s="5" t="n"/>
      <c r="D105" s="5" t="n"/>
      <c r="E105" s="5" t="n"/>
      <c r="F105" s="20">
        <f>IF(H105="محسوب",ROUND(E105/D105,4),"")</f>
        <v/>
      </c>
      <c r="G105" s="19">
        <f>IF(H105="محسوب",ROUND(C105*F105,4),"")</f>
        <v/>
      </c>
      <c r="H105" s="6">
        <f>IF(AND(A105&amp;""="",B105&amp;""="",C105&amp;""="",D105&amp;""="",E105&amp;""=""),"",IF(A105&amp;""="","المادة ناقصة",IF(COUNTIF('المواد'!$A$6:$A$205,A105&amp;"")=0,"مادة غير موجودة",IF(NOT(ISNUMBER(C105)),"الوزن ناقص",IF(NOT(ISNUMBER(D105)),"الدرجة العظمى ناقصة",IF(D105&lt;=0,"الدرجة العظمى ناقصة",IF(E105&amp;""="","لم تُجرَّب بعد",IF(NOT(ISNUMBER(E105)),"درجة غير رقمية",IF(OR(E105&lt;0,E105&gt;D105),"درجة خارج المدى","محسوب")))))))))</f>
        <v/>
      </c>
    </row>
    <row r="106">
      <c r="A106" s="5" t="n"/>
      <c r="B106" s="5" t="n"/>
      <c r="C106" s="5" t="n"/>
      <c r="D106" s="5" t="n"/>
      <c r="E106" s="5" t="n"/>
      <c r="F106" s="20">
        <f>IF(H106="محسوب",ROUND(E106/D106,4),"")</f>
        <v/>
      </c>
      <c r="G106" s="19">
        <f>IF(H106="محسوب",ROUND(C106*F106,4),"")</f>
        <v/>
      </c>
      <c r="H106" s="6">
        <f>IF(AND(A106&amp;""="",B106&amp;""="",C106&amp;""="",D106&amp;""="",E106&amp;""=""),"",IF(A106&amp;""="","المادة ناقصة",IF(COUNTIF('المواد'!$A$6:$A$205,A106&amp;"")=0,"مادة غير موجودة",IF(NOT(ISNUMBER(C106)),"الوزن ناقص",IF(NOT(ISNUMBER(D106)),"الدرجة العظمى ناقصة",IF(D106&lt;=0,"الدرجة العظمى ناقصة",IF(E106&amp;""="","لم تُجرَّب بعد",IF(NOT(ISNUMBER(E106)),"درجة غير رقمية",IF(OR(E106&lt;0,E106&gt;D106),"درجة خارج المدى","محسوب")))))))))</f>
        <v/>
      </c>
    </row>
    <row r="107">
      <c r="A107" s="5" t="n"/>
      <c r="B107" s="5" t="n"/>
      <c r="C107" s="5" t="n"/>
      <c r="D107" s="5" t="n"/>
      <c r="E107" s="5" t="n"/>
      <c r="F107" s="20">
        <f>IF(H107="محسوب",ROUND(E107/D107,4),"")</f>
        <v/>
      </c>
      <c r="G107" s="19">
        <f>IF(H107="محسوب",ROUND(C107*F107,4),"")</f>
        <v/>
      </c>
      <c r="H107" s="6">
        <f>IF(AND(A107&amp;""="",B107&amp;""="",C107&amp;""="",D107&amp;""="",E107&amp;""=""),"",IF(A107&amp;""="","المادة ناقصة",IF(COUNTIF('المواد'!$A$6:$A$205,A107&amp;"")=0,"مادة غير موجودة",IF(NOT(ISNUMBER(C107)),"الوزن ناقص",IF(NOT(ISNUMBER(D107)),"الدرجة العظمى ناقصة",IF(D107&lt;=0,"الدرجة العظمى ناقصة",IF(E107&amp;""="","لم تُجرَّب بعد",IF(NOT(ISNUMBER(E107)),"درجة غير رقمية",IF(OR(E107&lt;0,E107&gt;D107),"درجة خارج المدى","محسوب")))))))))</f>
        <v/>
      </c>
    </row>
    <row r="108">
      <c r="A108" s="5" t="n"/>
      <c r="B108" s="5" t="n"/>
      <c r="C108" s="5" t="n"/>
      <c r="D108" s="5" t="n"/>
      <c r="E108" s="5" t="n"/>
      <c r="F108" s="20">
        <f>IF(H108="محسوب",ROUND(E108/D108,4),"")</f>
        <v/>
      </c>
      <c r="G108" s="19">
        <f>IF(H108="محسوب",ROUND(C108*F108,4),"")</f>
        <v/>
      </c>
      <c r="H108" s="6">
        <f>IF(AND(A108&amp;""="",B108&amp;""="",C108&amp;""="",D108&amp;""="",E108&amp;""=""),"",IF(A108&amp;""="","المادة ناقصة",IF(COUNTIF('المواد'!$A$6:$A$205,A108&amp;"")=0,"مادة غير موجودة",IF(NOT(ISNUMBER(C108)),"الوزن ناقص",IF(NOT(ISNUMBER(D108)),"الدرجة العظمى ناقصة",IF(D108&lt;=0,"الدرجة العظمى ناقصة",IF(E108&amp;""="","لم تُجرَّب بعد",IF(NOT(ISNUMBER(E108)),"درجة غير رقمية",IF(OR(E108&lt;0,E108&gt;D108),"درجة خارج المدى","محسوب")))))))))</f>
        <v/>
      </c>
    </row>
    <row r="109">
      <c r="A109" s="5" t="n"/>
      <c r="B109" s="5" t="n"/>
      <c r="C109" s="5" t="n"/>
      <c r="D109" s="5" t="n"/>
      <c r="E109" s="5" t="n"/>
      <c r="F109" s="20">
        <f>IF(H109="محسوب",ROUND(E109/D109,4),"")</f>
        <v/>
      </c>
      <c r="G109" s="19">
        <f>IF(H109="محسوب",ROUND(C109*F109,4),"")</f>
        <v/>
      </c>
      <c r="H109" s="6">
        <f>IF(AND(A109&amp;""="",B109&amp;""="",C109&amp;""="",D109&amp;""="",E109&amp;""=""),"",IF(A109&amp;""="","المادة ناقصة",IF(COUNTIF('المواد'!$A$6:$A$205,A109&amp;"")=0,"مادة غير موجودة",IF(NOT(ISNUMBER(C109)),"الوزن ناقص",IF(NOT(ISNUMBER(D109)),"الدرجة العظمى ناقصة",IF(D109&lt;=0,"الدرجة العظمى ناقصة",IF(E109&amp;""="","لم تُجرَّب بعد",IF(NOT(ISNUMBER(E109)),"درجة غير رقمية",IF(OR(E109&lt;0,E109&gt;D109),"درجة خارج المدى","محسوب")))))))))</f>
        <v/>
      </c>
    </row>
    <row r="110">
      <c r="A110" s="5" t="n"/>
      <c r="B110" s="5" t="n"/>
      <c r="C110" s="5" t="n"/>
      <c r="D110" s="5" t="n"/>
      <c r="E110" s="5" t="n"/>
      <c r="F110" s="20">
        <f>IF(H110="محسوب",ROUND(E110/D110,4),"")</f>
        <v/>
      </c>
      <c r="G110" s="19">
        <f>IF(H110="محسوب",ROUND(C110*F110,4),"")</f>
        <v/>
      </c>
      <c r="H110" s="6">
        <f>IF(AND(A110&amp;""="",B110&amp;""="",C110&amp;""="",D110&amp;""="",E110&amp;""=""),"",IF(A110&amp;""="","المادة ناقصة",IF(COUNTIF('المواد'!$A$6:$A$205,A110&amp;"")=0,"مادة غير موجودة",IF(NOT(ISNUMBER(C110)),"الوزن ناقص",IF(NOT(ISNUMBER(D110)),"الدرجة العظمى ناقصة",IF(D110&lt;=0,"الدرجة العظمى ناقصة",IF(E110&amp;""="","لم تُجرَّب بعد",IF(NOT(ISNUMBER(E110)),"درجة غير رقمية",IF(OR(E110&lt;0,E110&gt;D110),"درجة خارج المدى","محسوب")))))))))</f>
        <v/>
      </c>
    </row>
    <row r="111">
      <c r="A111" s="5" t="n"/>
      <c r="B111" s="5" t="n"/>
      <c r="C111" s="5" t="n"/>
      <c r="D111" s="5" t="n"/>
      <c r="E111" s="5" t="n"/>
      <c r="F111" s="20">
        <f>IF(H111="محسوب",ROUND(E111/D111,4),"")</f>
        <v/>
      </c>
      <c r="G111" s="19">
        <f>IF(H111="محسوب",ROUND(C111*F111,4),"")</f>
        <v/>
      </c>
      <c r="H111" s="6">
        <f>IF(AND(A111&amp;""="",B111&amp;""="",C111&amp;""="",D111&amp;""="",E111&amp;""=""),"",IF(A111&amp;""="","المادة ناقصة",IF(COUNTIF('المواد'!$A$6:$A$205,A111&amp;"")=0,"مادة غير موجودة",IF(NOT(ISNUMBER(C111)),"الوزن ناقص",IF(NOT(ISNUMBER(D111)),"الدرجة العظمى ناقصة",IF(D111&lt;=0,"الدرجة العظمى ناقصة",IF(E111&amp;""="","لم تُجرَّب بعد",IF(NOT(ISNUMBER(E111)),"درجة غير رقمية",IF(OR(E111&lt;0,E111&gt;D111),"درجة خارج المدى","محسوب")))))))))</f>
        <v/>
      </c>
    </row>
    <row r="112">
      <c r="A112" s="5" t="n"/>
      <c r="B112" s="5" t="n"/>
      <c r="C112" s="5" t="n"/>
      <c r="D112" s="5" t="n"/>
      <c r="E112" s="5" t="n"/>
      <c r="F112" s="20">
        <f>IF(H112="محسوب",ROUND(E112/D112,4),"")</f>
        <v/>
      </c>
      <c r="G112" s="19">
        <f>IF(H112="محسوب",ROUND(C112*F112,4),"")</f>
        <v/>
      </c>
      <c r="H112" s="6">
        <f>IF(AND(A112&amp;""="",B112&amp;""="",C112&amp;""="",D112&amp;""="",E112&amp;""=""),"",IF(A112&amp;""="","المادة ناقصة",IF(COUNTIF('المواد'!$A$6:$A$205,A112&amp;"")=0,"مادة غير موجودة",IF(NOT(ISNUMBER(C112)),"الوزن ناقص",IF(NOT(ISNUMBER(D112)),"الدرجة العظمى ناقصة",IF(D112&lt;=0,"الدرجة العظمى ناقصة",IF(E112&amp;""="","لم تُجرَّب بعد",IF(NOT(ISNUMBER(E112)),"درجة غير رقمية",IF(OR(E112&lt;0,E112&gt;D112),"درجة خارج المدى","محسوب")))))))))</f>
        <v/>
      </c>
    </row>
    <row r="113">
      <c r="A113" s="5" t="n"/>
      <c r="B113" s="5" t="n"/>
      <c r="C113" s="5" t="n"/>
      <c r="D113" s="5" t="n"/>
      <c r="E113" s="5" t="n"/>
      <c r="F113" s="20">
        <f>IF(H113="محسوب",ROUND(E113/D113,4),"")</f>
        <v/>
      </c>
      <c r="G113" s="19">
        <f>IF(H113="محسوب",ROUND(C113*F113,4),"")</f>
        <v/>
      </c>
      <c r="H113" s="6">
        <f>IF(AND(A113&amp;""="",B113&amp;""="",C113&amp;""="",D113&amp;""="",E113&amp;""=""),"",IF(A113&amp;""="","المادة ناقصة",IF(COUNTIF('المواد'!$A$6:$A$205,A113&amp;"")=0,"مادة غير موجودة",IF(NOT(ISNUMBER(C113)),"الوزن ناقص",IF(NOT(ISNUMBER(D113)),"الدرجة العظمى ناقصة",IF(D113&lt;=0,"الدرجة العظمى ناقصة",IF(E113&amp;""="","لم تُجرَّب بعد",IF(NOT(ISNUMBER(E113)),"درجة غير رقمية",IF(OR(E113&lt;0,E113&gt;D113),"درجة خارج المدى","محسوب")))))))))</f>
        <v/>
      </c>
    </row>
    <row r="114">
      <c r="A114" s="5" t="n"/>
      <c r="B114" s="5" t="n"/>
      <c r="C114" s="5" t="n"/>
      <c r="D114" s="5" t="n"/>
      <c r="E114" s="5" t="n"/>
      <c r="F114" s="20">
        <f>IF(H114="محسوب",ROUND(E114/D114,4),"")</f>
        <v/>
      </c>
      <c r="G114" s="19">
        <f>IF(H114="محسوب",ROUND(C114*F114,4),"")</f>
        <v/>
      </c>
      <c r="H114" s="6">
        <f>IF(AND(A114&amp;""="",B114&amp;""="",C114&amp;""="",D114&amp;""="",E114&amp;""=""),"",IF(A114&amp;""="","المادة ناقصة",IF(COUNTIF('المواد'!$A$6:$A$205,A114&amp;"")=0,"مادة غير موجودة",IF(NOT(ISNUMBER(C114)),"الوزن ناقص",IF(NOT(ISNUMBER(D114)),"الدرجة العظمى ناقصة",IF(D114&lt;=0,"الدرجة العظمى ناقصة",IF(E114&amp;""="","لم تُجرَّب بعد",IF(NOT(ISNUMBER(E114)),"درجة غير رقمية",IF(OR(E114&lt;0,E114&gt;D114),"درجة خارج المدى","محسوب")))))))))</f>
        <v/>
      </c>
    </row>
    <row r="115">
      <c r="A115" s="5" t="n"/>
      <c r="B115" s="5" t="n"/>
      <c r="C115" s="5" t="n"/>
      <c r="D115" s="5" t="n"/>
      <c r="E115" s="5" t="n"/>
      <c r="F115" s="20">
        <f>IF(H115="محسوب",ROUND(E115/D115,4),"")</f>
        <v/>
      </c>
      <c r="G115" s="19">
        <f>IF(H115="محسوب",ROUND(C115*F115,4),"")</f>
        <v/>
      </c>
      <c r="H115" s="6">
        <f>IF(AND(A115&amp;""="",B115&amp;""="",C115&amp;""="",D115&amp;""="",E115&amp;""=""),"",IF(A115&amp;""="","المادة ناقصة",IF(COUNTIF('المواد'!$A$6:$A$205,A115&amp;"")=0,"مادة غير موجودة",IF(NOT(ISNUMBER(C115)),"الوزن ناقص",IF(NOT(ISNUMBER(D115)),"الدرجة العظمى ناقصة",IF(D115&lt;=0,"الدرجة العظمى ناقصة",IF(E115&amp;""="","لم تُجرَّب بعد",IF(NOT(ISNUMBER(E115)),"درجة غير رقمية",IF(OR(E115&lt;0,E115&gt;D115),"درجة خارج المدى","محسوب")))))))))</f>
        <v/>
      </c>
    </row>
    <row r="116">
      <c r="A116" s="5" t="n"/>
      <c r="B116" s="5" t="n"/>
      <c r="C116" s="5" t="n"/>
      <c r="D116" s="5" t="n"/>
      <c r="E116" s="5" t="n"/>
      <c r="F116" s="20">
        <f>IF(H116="محسوب",ROUND(E116/D116,4),"")</f>
        <v/>
      </c>
      <c r="G116" s="19">
        <f>IF(H116="محسوب",ROUND(C116*F116,4),"")</f>
        <v/>
      </c>
      <c r="H116" s="6">
        <f>IF(AND(A116&amp;""="",B116&amp;""="",C116&amp;""="",D116&amp;""="",E116&amp;""=""),"",IF(A116&amp;""="","المادة ناقصة",IF(COUNTIF('المواد'!$A$6:$A$205,A116&amp;"")=0,"مادة غير موجودة",IF(NOT(ISNUMBER(C116)),"الوزن ناقص",IF(NOT(ISNUMBER(D116)),"الدرجة العظمى ناقصة",IF(D116&lt;=0,"الدرجة العظمى ناقصة",IF(E116&amp;""="","لم تُجرَّب بعد",IF(NOT(ISNUMBER(E116)),"درجة غير رقمية",IF(OR(E116&lt;0,E116&gt;D116),"درجة خارج المدى","محسوب")))))))))</f>
        <v/>
      </c>
    </row>
    <row r="117">
      <c r="A117" s="5" t="n"/>
      <c r="B117" s="5" t="n"/>
      <c r="C117" s="5" t="n"/>
      <c r="D117" s="5" t="n"/>
      <c r="E117" s="5" t="n"/>
      <c r="F117" s="20">
        <f>IF(H117="محسوب",ROUND(E117/D117,4),"")</f>
        <v/>
      </c>
      <c r="G117" s="19">
        <f>IF(H117="محسوب",ROUND(C117*F117,4),"")</f>
        <v/>
      </c>
      <c r="H117" s="6">
        <f>IF(AND(A117&amp;""="",B117&amp;""="",C117&amp;""="",D117&amp;""="",E117&amp;""=""),"",IF(A117&amp;""="","المادة ناقصة",IF(COUNTIF('المواد'!$A$6:$A$205,A117&amp;"")=0,"مادة غير موجودة",IF(NOT(ISNUMBER(C117)),"الوزن ناقص",IF(NOT(ISNUMBER(D117)),"الدرجة العظمى ناقصة",IF(D117&lt;=0,"الدرجة العظمى ناقصة",IF(E117&amp;""="","لم تُجرَّب بعد",IF(NOT(ISNUMBER(E117)),"درجة غير رقمية",IF(OR(E117&lt;0,E117&gt;D117),"درجة خارج المدى","محسوب")))))))))</f>
        <v/>
      </c>
    </row>
    <row r="118">
      <c r="A118" s="5" t="n"/>
      <c r="B118" s="5" t="n"/>
      <c r="C118" s="5" t="n"/>
      <c r="D118" s="5" t="n"/>
      <c r="E118" s="5" t="n"/>
      <c r="F118" s="20">
        <f>IF(H118="محسوب",ROUND(E118/D118,4),"")</f>
        <v/>
      </c>
      <c r="G118" s="19">
        <f>IF(H118="محسوب",ROUND(C118*F118,4),"")</f>
        <v/>
      </c>
      <c r="H118" s="6">
        <f>IF(AND(A118&amp;""="",B118&amp;""="",C118&amp;""="",D118&amp;""="",E118&amp;""=""),"",IF(A118&amp;""="","المادة ناقصة",IF(COUNTIF('المواد'!$A$6:$A$205,A118&amp;"")=0,"مادة غير موجودة",IF(NOT(ISNUMBER(C118)),"الوزن ناقص",IF(NOT(ISNUMBER(D118)),"الدرجة العظمى ناقصة",IF(D118&lt;=0,"الدرجة العظمى ناقصة",IF(E118&amp;""="","لم تُجرَّب بعد",IF(NOT(ISNUMBER(E118)),"درجة غير رقمية",IF(OR(E118&lt;0,E118&gt;D118),"درجة خارج المدى","محسوب")))))))))</f>
        <v/>
      </c>
    </row>
    <row r="119">
      <c r="A119" s="5" t="n"/>
      <c r="B119" s="5" t="n"/>
      <c r="C119" s="5" t="n"/>
      <c r="D119" s="5" t="n"/>
      <c r="E119" s="5" t="n"/>
      <c r="F119" s="20">
        <f>IF(H119="محسوب",ROUND(E119/D119,4),"")</f>
        <v/>
      </c>
      <c r="G119" s="19">
        <f>IF(H119="محسوب",ROUND(C119*F119,4),"")</f>
        <v/>
      </c>
      <c r="H119" s="6">
        <f>IF(AND(A119&amp;""="",B119&amp;""="",C119&amp;""="",D119&amp;""="",E119&amp;""=""),"",IF(A119&amp;""="","المادة ناقصة",IF(COUNTIF('المواد'!$A$6:$A$205,A119&amp;"")=0,"مادة غير موجودة",IF(NOT(ISNUMBER(C119)),"الوزن ناقص",IF(NOT(ISNUMBER(D119)),"الدرجة العظمى ناقصة",IF(D119&lt;=0,"الدرجة العظمى ناقصة",IF(E119&amp;""="","لم تُجرَّب بعد",IF(NOT(ISNUMBER(E119)),"درجة غير رقمية",IF(OR(E119&lt;0,E119&gt;D119),"درجة خارج المدى","محسوب")))))))))</f>
        <v/>
      </c>
    </row>
    <row r="120">
      <c r="A120" s="5" t="n"/>
      <c r="B120" s="5" t="n"/>
      <c r="C120" s="5" t="n"/>
      <c r="D120" s="5" t="n"/>
      <c r="E120" s="5" t="n"/>
      <c r="F120" s="20">
        <f>IF(H120="محسوب",ROUND(E120/D120,4),"")</f>
        <v/>
      </c>
      <c r="G120" s="19">
        <f>IF(H120="محسوب",ROUND(C120*F120,4),"")</f>
        <v/>
      </c>
      <c r="H120" s="6">
        <f>IF(AND(A120&amp;""="",B120&amp;""="",C120&amp;""="",D120&amp;""="",E120&amp;""=""),"",IF(A120&amp;""="","المادة ناقصة",IF(COUNTIF('المواد'!$A$6:$A$205,A120&amp;"")=0,"مادة غير موجودة",IF(NOT(ISNUMBER(C120)),"الوزن ناقص",IF(NOT(ISNUMBER(D120)),"الدرجة العظمى ناقصة",IF(D120&lt;=0,"الدرجة العظمى ناقصة",IF(E120&amp;""="","لم تُجرَّب بعد",IF(NOT(ISNUMBER(E120)),"درجة غير رقمية",IF(OR(E120&lt;0,E120&gt;D120),"درجة خارج المدى","محسوب")))))))))</f>
        <v/>
      </c>
    </row>
    <row r="121">
      <c r="A121" s="5" t="n"/>
      <c r="B121" s="5" t="n"/>
      <c r="C121" s="5" t="n"/>
      <c r="D121" s="5" t="n"/>
      <c r="E121" s="5" t="n"/>
      <c r="F121" s="20">
        <f>IF(H121="محسوب",ROUND(E121/D121,4),"")</f>
        <v/>
      </c>
      <c r="G121" s="19">
        <f>IF(H121="محسوب",ROUND(C121*F121,4),"")</f>
        <v/>
      </c>
      <c r="H121" s="6">
        <f>IF(AND(A121&amp;""="",B121&amp;""="",C121&amp;""="",D121&amp;""="",E121&amp;""=""),"",IF(A121&amp;""="","المادة ناقصة",IF(COUNTIF('المواد'!$A$6:$A$205,A121&amp;"")=0,"مادة غير موجودة",IF(NOT(ISNUMBER(C121)),"الوزن ناقص",IF(NOT(ISNUMBER(D121)),"الدرجة العظمى ناقصة",IF(D121&lt;=0,"الدرجة العظمى ناقصة",IF(E121&amp;""="","لم تُجرَّب بعد",IF(NOT(ISNUMBER(E121)),"درجة غير رقمية",IF(OR(E121&lt;0,E121&gt;D121),"درجة خارج المدى","محسوب")))))))))</f>
        <v/>
      </c>
    </row>
    <row r="122">
      <c r="A122" s="5" t="n"/>
      <c r="B122" s="5" t="n"/>
      <c r="C122" s="5" t="n"/>
      <c r="D122" s="5" t="n"/>
      <c r="E122" s="5" t="n"/>
      <c r="F122" s="20">
        <f>IF(H122="محسوب",ROUND(E122/D122,4),"")</f>
        <v/>
      </c>
      <c r="G122" s="19">
        <f>IF(H122="محسوب",ROUND(C122*F122,4),"")</f>
        <v/>
      </c>
      <c r="H122" s="6">
        <f>IF(AND(A122&amp;""="",B122&amp;""="",C122&amp;""="",D122&amp;""="",E122&amp;""=""),"",IF(A122&amp;""="","المادة ناقصة",IF(COUNTIF('المواد'!$A$6:$A$205,A122&amp;"")=0,"مادة غير موجودة",IF(NOT(ISNUMBER(C122)),"الوزن ناقص",IF(NOT(ISNUMBER(D122)),"الدرجة العظمى ناقصة",IF(D122&lt;=0,"الدرجة العظمى ناقصة",IF(E122&amp;""="","لم تُجرَّب بعد",IF(NOT(ISNUMBER(E122)),"درجة غير رقمية",IF(OR(E122&lt;0,E122&gt;D122),"درجة خارج المدى","محسوب")))))))))</f>
        <v/>
      </c>
    </row>
    <row r="123">
      <c r="A123" s="5" t="n"/>
      <c r="B123" s="5" t="n"/>
      <c r="C123" s="5" t="n"/>
      <c r="D123" s="5" t="n"/>
      <c r="E123" s="5" t="n"/>
      <c r="F123" s="20">
        <f>IF(H123="محسوب",ROUND(E123/D123,4),"")</f>
        <v/>
      </c>
      <c r="G123" s="19">
        <f>IF(H123="محسوب",ROUND(C123*F123,4),"")</f>
        <v/>
      </c>
      <c r="H123" s="6">
        <f>IF(AND(A123&amp;""="",B123&amp;""="",C123&amp;""="",D123&amp;""="",E123&amp;""=""),"",IF(A123&amp;""="","المادة ناقصة",IF(COUNTIF('المواد'!$A$6:$A$205,A123&amp;"")=0,"مادة غير موجودة",IF(NOT(ISNUMBER(C123)),"الوزن ناقص",IF(NOT(ISNUMBER(D123)),"الدرجة العظمى ناقصة",IF(D123&lt;=0,"الدرجة العظمى ناقصة",IF(E123&amp;""="","لم تُجرَّب بعد",IF(NOT(ISNUMBER(E123)),"درجة غير رقمية",IF(OR(E123&lt;0,E123&gt;D123),"درجة خارج المدى","محسوب")))))))))</f>
        <v/>
      </c>
    </row>
    <row r="124">
      <c r="A124" s="5" t="n"/>
      <c r="B124" s="5" t="n"/>
      <c r="C124" s="5" t="n"/>
      <c r="D124" s="5" t="n"/>
      <c r="E124" s="5" t="n"/>
      <c r="F124" s="20">
        <f>IF(H124="محسوب",ROUND(E124/D124,4),"")</f>
        <v/>
      </c>
      <c r="G124" s="19">
        <f>IF(H124="محسوب",ROUND(C124*F124,4),"")</f>
        <v/>
      </c>
      <c r="H124" s="6">
        <f>IF(AND(A124&amp;""="",B124&amp;""="",C124&amp;""="",D124&amp;""="",E124&amp;""=""),"",IF(A124&amp;""="","المادة ناقصة",IF(COUNTIF('المواد'!$A$6:$A$205,A124&amp;"")=0,"مادة غير موجودة",IF(NOT(ISNUMBER(C124)),"الوزن ناقص",IF(NOT(ISNUMBER(D124)),"الدرجة العظمى ناقصة",IF(D124&lt;=0,"الدرجة العظمى ناقصة",IF(E124&amp;""="","لم تُجرَّب بعد",IF(NOT(ISNUMBER(E124)),"درجة غير رقمية",IF(OR(E124&lt;0,E124&gt;D124),"درجة خارج المدى","محسوب")))))))))</f>
        <v/>
      </c>
    </row>
    <row r="125">
      <c r="A125" s="5" t="n"/>
      <c r="B125" s="5" t="n"/>
      <c r="C125" s="5" t="n"/>
      <c r="D125" s="5" t="n"/>
      <c r="E125" s="5" t="n"/>
      <c r="F125" s="20">
        <f>IF(H125="محسوب",ROUND(E125/D125,4),"")</f>
        <v/>
      </c>
      <c r="G125" s="19">
        <f>IF(H125="محسوب",ROUND(C125*F125,4),"")</f>
        <v/>
      </c>
      <c r="H125" s="6">
        <f>IF(AND(A125&amp;""="",B125&amp;""="",C125&amp;""="",D125&amp;""="",E125&amp;""=""),"",IF(A125&amp;""="","المادة ناقصة",IF(COUNTIF('المواد'!$A$6:$A$205,A125&amp;"")=0,"مادة غير موجودة",IF(NOT(ISNUMBER(C125)),"الوزن ناقص",IF(NOT(ISNUMBER(D125)),"الدرجة العظمى ناقصة",IF(D125&lt;=0,"الدرجة العظمى ناقصة",IF(E125&amp;""="","لم تُجرَّب بعد",IF(NOT(ISNUMBER(E125)),"درجة غير رقمية",IF(OR(E125&lt;0,E125&gt;D125),"درجة خارج المدى","محسوب")))))))))</f>
        <v/>
      </c>
    </row>
    <row r="126">
      <c r="A126" s="5" t="n"/>
      <c r="B126" s="5" t="n"/>
      <c r="C126" s="5" t="n"/>
      <c r="D126" s="5" t="n"/>
      <c r="E126" s="5" t="n"/>
      <c r="F126" s="20">
        <f>IF(H126="محسوب",ROUND(E126/D126,4),"")</f>
        <v/>
      </c>
      <c r="G126" s="19">
        <f>IF(H126="محسوب",ROUND(C126*F126,4),"")</f>
        <v/>
      </c>
      <c r="H126" s="6">
        <f>IF(AND(A126&amp;""="",B126&amp;""="",C126&amp;""="",D126&amp;""="",E126&amp;""=""),"",IF(A126&amp;""="","المادة ناقصة",IF(COUNTIF('المواد'!$A$6:$A$205,A126&amp;"")=0,"مادة غير موجودة",IF(NOT(ISNUMBER(C126)),"الوزن ناقص",IF(NOT(ISNUMBER(D126)),"الدرجة العظمى ناقصة",IF(D126&lt;=0,"الدرجة العظمى ناقصة",IF(E126&amp;""="","لم تُجرَّب بعد",IF(NOT(ISNUMBER(E126)),"درجة غير رقمية",IF(OR(E126&lt;0,E126&gt;D126),"درجة خارج المدى","محسوب")))))))))</f>
        <v/>
      </c>
    </row>
    <row r="127">
      <c r="A127" s="5" t="n"/>
      <c r="B127" s="5" t="n"/>
      <c r="C127" s="5" t="n"/>
      <c r="D127" s="5" t="n"/>
      <c r="E127" s="5" t="n"/>
      <c r="F127" s="20">
        <f>IF(H127="محسوب",ROUND(E127/D127,4),"")</f>
        <v/>
      </c>
      <c r="G127" s="19">
        <f>IF(H127="محسوب",ROUND(C127*F127,4),"")</f>
        <v/>
      </c>
      <c r="H127" s="6">
        <f>IF(AND(A127&amp;""="",B127&amp;""="",C127&amp;""="",D127&amp;""="",E127&amp;""=""),"",IF(A127&amp;""="","المادة ناقصة",IF(COUNTIF('المواد'!$A$6:$A$205,A127&amp;"")=0,"مادة غير موجودة",IF(NOT(ISNUMBER(C127)),"الوزن ناقص",IF(NOT(ISNUMBER(D127)),"الدرجة العظمى ناقصة",IF(D127&lt;=0,"الدرجة العظمى ناقصة",IF(E127&amp;""="","لم تُجرَّب بعد",IF(NOT(ISNUMBER(E127)),"درجة غير رقمية",IF(OR(E127&lt;0,E127&gt;D127),"درجة خارج المدى","محسوب")))))))))</f>
        <v/>
      </c>
    </row>
    <row r="128">
      <c r="A128" s="5" t="n"/>
      <c r="B128" s="5" t="n"/>
      <c r="C128" s="5" t="n"/>
      <c r="D128" s="5" t="n"/>
      <c r="E128" s="5" t="n"/>
      <c r="F128" s="20">
        <f>IF(H128="محسوب",ROUND(E128/D128,4),"")</f>
        <v/>
      </c>
      <c r="G128" s="19">
        <f>IF(H128="محسوب",ROUND(C128*F128,4),"")</f>
        <v/>
      </c>
      <c r="H128" s="6">
        <f>IF(AND(A128&amp;""="",B128&amp;""="",C128&amp;""="",D128&amp;""="",E128&amp;""=""),"",IF(A128&amp;""="","المادة ناقصة",IF(COUNTIF('المواد'!$A$6:$A$205,A128&amp;"")=0,"مادة غير موجودة",IF(NOT(ISNUMBER(C128)),"الوزن ناقص",IF(NOT(ISNUMBER(D128)),"الدرجة العظمى ناقصة",IF(D128&lt;=0,"الدرجة العظمى ناقصة",IF(E128&amp;""="","لم تُجرَّب بعد",IF(NOT(ISNUMBER(E128)),"درجة غير رقمية",IF(OR(E128&lt;0,E128&gt;D128),"درجة خارج المدى","محسوب")))))))))</f>
        <v/>
      </c>
    </row>
    <row r="129">
      <c r="A129" s="5" t="n"/>
      <c r="B129" s="5" t="n"/>
      <c r="C129" s="5" t="n"/>
      <c r="D129" s="5" t="n"/>
      <c r="E129" s="5" t="n"/>
      <c r="F129" s="20">
        <f>IF(H129="محسوب",ROUND(E129/D129,4),"")</f>
        <v/>
      </c>
      <c r="G129" s="19">
        <f>IF(H129="محسوب",ROUND(C129*F129,4),"")</f>
        <v/>
      </c>
      <c r="H129" s="6">
        <f>IF(AND(A129&amp;""="",B129&amp;""="",C129&amp;""="",D129&amp;""="",E129&amp;""=""),"",IF(A129&amp;""="","المادة ناقصة",IF(COUNTIF('المواد'!$A$6:$A$205,A129&amp;"")=0,"مادة غير موجودة",IF(NOT(ISNUMBER(C129)),"الوزن ناقص",IF(NOT(ISNUMBER(D129)),"الدرجة العظمى ناقصة",IF(D129&lt;=0,"الدرجة العظمى ناقصة",IF(E129&amp;""="","لم تُجرَّب بعد",IF(NOT(ISNUMBER(E129)),"درجة غير رقمية",IF(OR(E129&lt;0,E129&gt;D129),"درجة خارج المدى","محسوب")))))))))</f>
        <v/>
      </c>
    </row>
    <row r="130">
      <c r="A130" s="5" t="n"/>
      <c r="B130" s="5" t="n"/>
      <c r="C130" s="5" t="n"/>
      <c r="D130" s="5" t="n"/>
      <c r="E130" s="5" t="n"/>
      <c r="F130" s="20">
        <f>IF(H130="محسوب",ROUND(E130/D130,4),"")</f>
        <v/>
      </c>
      <c r="G130" s="19">
        <f>IF(H130="محسوب",ROUND(C130*F130,4),"")</f>
        <v/>
      </c>
      <c r="H130" s="6">
        <f>IF(AND(A130&amp;""="",B130&amp;""="",C130&amp;""="",D130&amp;""="",E130&amp;""=""),"",IF(A130&amp;""="","المادة ناقصة",IF(COUNTIF('المواد'!$A$6:$A$205,A130&amp;"")=0,"مادة غير موجودة",IF(NOT(ISNUMBER(C130)),"الوزن ناقص",IF(NOT(ISNUMBER(D130)),"الدرجة العظمى ناقصة",IF(D130&lt;=0,"الدرجة العظمى ناقصة",IF(E130&amp;""="","لم تُجرَّب بعد",IF(NOT(ISNUMBER(E130)),"درجة غير رقمية",IF(OR(E130&lt;0,E130&gt;D130),"درجة خارج المدى","محسوب")))))))))</f>
        <v/>
      </c>
    </row>
    <row r="131">
      <c r="A131" s="5" t="n"/>
      <c r="B131" s="5" t="n"/>
      <c r="C131" s="5" t="n"/>
      <c r="D131" s="5" t="n"/>
      <c r="E131" s="5" t="n"/>
      <c r="F131" s="20">
        <f>IF(H131="محسوب",ROUND(E131/D131,4),"")</f>
        <v/>
      </c>
      <c r="G131" s="19">
        <f>IF(H131="محسوب",ROUND(C131*F131,4),"")</f>
        <v/>
      </c>
      <c r="H131" s="6">
        <f>IF(AND(A131&amp;""="",B131&amp;""="",C131&amp;""="",D131&amp;""="",E131&amp;""=""),"",IF(A131&amp;""="","المادة ناقصة",IF(COUNTIF('المواد'!$A$6:$A$205,A131&amp;"")=0,"مادة غير موجودة",IF(NOT(ISNUMBER(C131)),"الوزن ناقص",IF(NOT(ISNUMBER(D131)),"الدرجة العظمى ناقصة",IF(D131&lt;=0,"الدرجة العظمى ناقصة",IF(E131&amp;""="","لم تُجرَّب بعد",IF(NOT(ISNUMBER(E131)),"درجة غير رقمية",IF(OR(E131&lt;0,E131&gt;D131),"درجة خارج المدى","محسوب")))))))))</f>
        <v/>
      </c>
    </row>
    <row r="132">
      <c r="A132" s="5" t="n"/>
      <c r="B132" s="5" t="n"/>
      <c r="C132" s="5" t="n"/>
      <c r="D132" s="5" t="n"/>
      <c r="E132" s="5" t="n"/>
      <c r="F132" s="20">
        <f>IF(H132="محسوب",ROUND(E132/D132,4),"")</f>
        <v/>
      </c>
      <c r="G132" s="19">
        <f>IF(H132="محسوب",ROUND(C132*F132,4),"")</f>
        <v/>
      </c>
      <c r="H132" s="6">
        <f>IF(AND(A132&amp;""="",B132&amp;""="",C132&amp;""="",D132&amp;""="",E132&amp;""=""),"",IF(A132&amp;""="","المادة ناقصة",IF(COUNTIF('المواد'!$A$6:$A$205,A132&amp;"")=0,"مادة غير موجودة",IF(NOT(ISNUMBER(C132)),"الوزن ناقص",IF(NOT(ISNUMBER(D132)),"الدرجة العظمى ناقصة",IF(D132&lt;=0,"الدرجة العظمى ناقصة",IF(E132&amp;""="","لم تُجرَّب بعد",IF(NOT(ISNUMBER(E132)),"درجة غير رقمية",IF(OR(E132&lt;0,E132&gt;D132),"درجة خارج المدى","محسوب")))))))))</f>
        <v/>
      </c>
    </row>
    <row r="133">
      <c r="A133" s="5" t="n"/>
      <c r="B133" s="5" t="n"/>
      <c r="C133" s="5" t="n"/>
      <c r="D133" s="5" t="n"/>
      <c r="E133" s="5" t="n"/>
      <c r="F133" s="20">
        <f>IF(H133="محسوب",ROUND(E133/D133,4),"")</f>
        <v/>
      </c>
      <c r="G133" s="19">
        <f>IF(H133="محسوب",ROUND(C133*F133,4),"")</f>
        <v/>
      </c>
      <c r="H133" s="6">
        <f>IF(AND(A133&amp;""="",B133&amp;""="",C133&amp;""="",D133&amp;""="",E133&amp;""=""),"",IF(A133&amp;""="","المادة ناقصة",IF(COUNTIF('المواد'!$A$6:$A$205,A133&amp;"")=0,"مادة غير موجودة",IF(NOT(ISNUMBER(C133)),"الوزن ناقص",IF(NOT(ISNUMBER(D133)),"الدرجة العظمى ناقصة",IF(D133&lt;=0,"الدرجة العظمى ناقصة",IF(E133&amp;""="","لم تُجرَّب بعد",IF(NOT(ISNUMBER(E133)),"درجة غير رقمية",IF(OR(E133&lt;0,E133&gt;D133),"درجة خارج المدى","محسوب")))))))))</f>
        <v/>
      </c>
    </row>
    <row r="134">
      <c r="A134" s="5" t="n"/>
      <c r="B134" s="5" t="n"/>
      <c r="C134" s="5" t="n"/>
      <c r="D134" s="5" t="n"/>
      <c r="E134" s="5" t="n"/>
      <c r="F134" s="20">
        <f>IF(H134="محسوب",ROUND(E134/D134,4),"")</f>
        <v/>
      </c>
      <c r="G134" s="19">
        <f>IF(H134="محسوب",ROUND(C134*F134,4),"")</f>
        <v/>
      </c>
      <c r="H134" s="6">
        <f>IF(AND(A134&amp;""="",B134&amp;""="",C134&amp;""="",D134&amp;""="",E134&amp;""=""),"",IF(A134&amp;""="","المادة ناقصة",IF(COUNTIF('المواد'!$A$6:$A$205,A134&amp;"")=0,"مادة غير موجودة",IF(NOT(ISNUMBER(C134)),"الوزن ناقص",IF(NOT(ISNUMBER(D134)),"الدرجة العظمى ناقصة",IF(D134&lt;=0,"الدرجة العظمى ناقصة",IF(E134&amp;""="","لم تُجرَّب بعد",IF(NOT(ISNUMBER(E134)),"درجة غير رقمية",IF(OR(E134&lt;0,E134&gt;D134),"درجة خارج المدى","محسوب")))))))))</f>
        <v/>
      </c>
    </row>
    <row r="135">
      <c r="A135" s="5" t="n"/>
      <c r="B135" s="5" t="n"/>
      <c r="C135" s="5" t="n"/>
      <c r="D135" s="5" t="n"/>
      <c r="E135" s="5" t="n"/>
      <c r="F135" s="20">
        <f>IF(H135="محسوب",ROUND(E135/D135,4),"")</f>
        <v/>
      </c>
      <c r="G135" s="19">
        <f>IF(H135="محسوب",ROUND(C135*F135,4),"")</f>
        <v/>
      </c>
      <c r="H135" s="6">
        <f>IF(AND(A135&amp;""="",B135&amp;""="",C135&amp;""="",D135&amp;""="",E135&amp;""=""),"",IF(A135&amp;""="","المادة ناقصة",IF(COUNTIF('المواد'!$A$6:$A$205,A135&amp;"")=0,"مادة غير موجودة",IF(NOT(ISNUMBER(C135)),"الوزن ناقص",IF(NOT(ISNUMBER(D135)),"الدرجة العظمى ناقصة",IF(D135&lt;=0,"الدرجة العظمى ناقصة",IF(E135&amp;""="","لم تُجرَّب بعد",IF(NOT(ISNUMBER(E135)),"درجة غير رقمية",IF(OR(E135&lt;0,E135&gt;D135),"درجة خارج المدى","محسوب")))))))))</f>
        <v/>
      </c>
    </row>
    <row r="136">
      <c r="A136" s="5" t="n"/>
      <c r="B136" s="5" t="n"/>
      <c r="C136" s="5" t="n"/>
      <c r="D136" s="5" t="n"/>
      <c r="E136" s="5" t="n"/>
      <c r="F136" s="20">
        <f>IF(H136="محسوب",ROUND(E136/D136,4),"")</f>
        <v/>
      </c>
      <c r="G136" s="19">
        <f>IF(H136="محسوب",ROUND(C136*F136,4),"")</f>
        <v/>
      </c>
      <c r="H136" s="6">
        <f>IF(AND(A136&amp;""="",B136&amp;""="",C136&amp;""="",D136&amp;""="",E136&amp;""=""),"",IF(A136&amp;""="","المادة ناقصة",IF(COUNTIF('المواد'!$A$6:$A$205,A136&amp;"")=0,"مادة غير موجودة",IF(NOT(ISNUMBER(C136)),"الوزن ناقص",IF(NOT(ISNUMBER(D136)),"الدرجة العظمى ناقصة",IF(D136&lt;=0,"الدرجة العظمى ناقصة",IF(E136&amp;""="","لم تُجرَّب بعد",IF(NOT(ISNUMBER(E136)),"درجة غير رقمية",IF(OR(E136&lt;0,E136&gt;D136),"درجة خارج المدى","محسوب")))))))))</f>
        <v/>
      </c>
    </row>
    <row r="137">
      <c r="A137" s="5" t="n"/>
      <c r="B137" s="5" t="n"/>
      <c r="C137" s="5" t="n"/>
      <c r="D137" s="5" t="n"/>
      <c r="E137" s="5" t="n"/>
      <c r="F137" s="20">
        <f>IF(H137="محسوب",ROUND(E137/D137,4),"")</f>
        <v/>
      </c>
      <c r="G137" s="19">
        <f>IF(H137="محسوب",ROUND(C137*F137,4),"")</f>
        <v/>
      </c>
      <c r="H137" s="6">
        <f>IF(AND(A137&amp;""="",B137&amp;""="",C137&amp;""="",D137&amp;""="",E137&amp;""=""),"",IF(A137&amp;""="","المادة ناقصة",IF(COUNTIF('المواد'!$A$6:$A$205,A137&amp;"")=0,"مادة غير موجودة",IF(NOT(ISNUMBER(C137)),"الوزن ناقص",IF(NOT(ISNUMBER(D137)),"الدرجة العظمى ناقصة",IF(D137&lt;=0,"الدرجة العظمى ناقصة",IF(E137&amp;""="","لم تُجرَّب بعد",IF(NOT(ISNUMBER(E137)),"درجة غير رقمية",IF(OR(E137&lt;0,E137&gt;D137),"درجة خارج المدى","محسوب")))))))))</f>
        <v/>
      </c>
    </row>
    <row r="138">
      <c r="A138" s="5" t="n"/>
      <c r="B138" s="5" t="n"/>
      <c r="C138" s="5" t="n"/>
      <c r="D138" s="5" t="n"/>
      <c r="E138" s="5" t="n"/>
      <c r="F138" s="20">
        <f>IF(H138="محسوب",ROUND(E138/D138,4),"")</f>
        <v/>
      </c>
      <c r="G138" s="19">
        <f>IF(H138="محسوب",ROUND(C138*F138,4),"")</f>
        <v/>
      </c>
      <c r="H138" s="6">
        <f>IF(AND(A138&amp;""="",B138&amp;""="",C138&amp;""="",D138&amp;""="",E138&amp;""=""),"",IF(A138&amp;""="","المادة ناقصة",IF(COUNTIF('المواد'!$A$6:$A$205,A138&amp;"")=0,"مادة غير موجودة",IF(NOT(ISNUMBER(C138)),"الوزن ناقص",IF(NOT(ISNUMBER(D138)),"الدرجة العظمى ناقصة",IF(D138&lt;=0,"الدرجة العظمى ناقصة",IF(E138&amp;""="","لم تُجرَّب بعد",IF(NOT(ISNUMBER(E138)),"درجة غير رقمية",IF(OR(E138&lt;0,E138&gt;D138),"درجة خارج المدى","محسوب")))))))))</f>
        <v/>
      </c>
    </row>
    <row r="139">
      <c r="A139" s="5" t="n"/>
      <c r="B139" s="5" t="n"/>
      <c r="C139" s="5" t="n"/>
      <c r="D139" s="5" t="n"/>
      <c r="E139" s="5" t="n"/>
      <c r="F139" s="20">
        <f>IF(H139="محسوب",ROUND(E139/D139,4),"")</f>
        <v/>
      </c>
      <c r="G139" s="19">
        <f>IF(H139="محسوب",ROUND(C139*F139,4),"")</f>
        <v/>
      </c>
      <c r="H139" s="6">
        <f>IF(AND(A139&amp;""="",B139&amp;""="",C139&amp;""="",D139&amp;""="",E139&amp;""=""),"",IF(A139&amp;""="","المادة ناقصة",IF(COUNTIF('المواد'!$A$6:$A$205,A139&amp;"")=0,"مادة غير موجودة",IF(NOT(ISNUMBER(C139)),"الوزن ناقص",IF(NOT(ISNUMBER(D139)),"الدرجة العظمى ناقصة",IF(D139&lt;=0,"الدرجة العظمى ناقصة",IF(E139&amp;""="","لم تُجرَّب بعد",IF(NOT(ISNUMBER(E139)),"درجة غير رقمية",IF(OR(E139&lt;0,E139&gt;D139),"درجة خارج المدى","محسوب")))))))))</f>
        <v/>
      </c>
    </row>
    <row r="140">
      <c r="A140" s="5" t="n"/>
      <c r="B140" s="5" t="n"/>
      <c r="C140" s="5" t="n"/>
      <c r="D140" s="5" t="n"/>
      <c r="E140" s="5" t="n"/>
      <c r="F140" s="20">
        <f>IF(H140="محسوب",ROUND(E140/D140,4),"")</f>
        <v/>
      </c>
      <c r="G140" s="19">
        <f>IF(H140="محسوب",ROUND(C140*F140,4),"")</f>
        <v/>
      </c>
      <c r="H140" s="6">
        <f>IF(AND(A140&amp;""="",B140&amp;""="",C140&amp;""="",D140&amp;""="",E140&amp;""=""),"",IF(A140&amp;""="","المادة ناقصة",IF(COUNTIF('المواد'!$A$6:$A$205,A140&amp;"")=0,"مادة غير موجودة",IF(NOT(ISNUMBER(C140)),"الوزن ناقص",IF(NOT(ISNUMBER(D140)),"الدرجة العظمى ناقصة",IF(D140&lt;=0,"الدرجة العظمى ناقصة",IF(E140&amp;""="","لم تُجرَّب بعد",IF(NOT(ISNUMBER(E140)),"درجة غير رقمية",IF(OR(E140&lt;0,E140&gt;D140),"درجة خارج المدى","محسوب")))))))))</f>
        <v/>
      </c>
    </row>
    <row r="141">
      <c r="A141" s="5" t="n"/>
      <c r="B141" s="5" t="n"/>
      <c r="C141" s="5" t="n"/>
      <c r="D141" s="5" t="n"/>
      <c r="E141" s="5" t="n"/>
      <c r="F141" s="20">
        <f>IF(H141="محسوب",ROUND(E141/D141,4),"")</f>
        <v/>
      </c>
      <c r="G141" s="19">
        <f>IF(H141="محسوب",ROUND(C141*F141,4),"")</f>
        <v/>
      </c>
      <c r="H141" s="6">
        <f>IF(AND(A141&amp;""="",B141&amp;""="",C141&amp;""="",D141&amp;""="",E141&amp;""=""),"",IF(A141&amp;""="","المادة ناقصة",IF(COUNTIF('المواد'!$A$6:$A$205,A141&amp;"")=0,"مادة غير موجودة",IF(NOT(ISNUMBER(C141)),"الوزن ناقص",IF(NOT(ISNUMBER(D141)),"الدرجة العظمى ناقصة",IF(D141&lt;=0,"الدرجة العظمى ناقصة",IF(E141&amp;""="","لم تُجرَّب بعد",IF(NOT(ISNUMBER(E141)),"درجة غير رقمية",IF(OR(E141&lt;0,E141&gt;D141),"درجة خارج المدى","محسوب")))))))))</f>
        <v/>
      </c>
    </row>
    <row r="142">
      <c r="A142" s="5" t="n"/>
      <c r="B142" s="5" t="n"/>
      <c r="C142" s="5" t="n"/>
      <c r="D142" s="5" t="n"/>
      <c r="E142" s="5" t="n"/>
      <c r="F142" s="20">
        <f>IF(H142="محسوب",ROUND(E142/D142,4),"")</f>
        <v/>
      </c>
      <c r="G142" s="19">
        <f>IF(H142="محسوب",ROUND(C142*F142,4),"")</f>
        <v/>
      </c>
      <c r="H142" s="6">
        <f>IF(AND(A142&amp;""="",B142&amp;""="",C142&amp;""="",D142&amp;""="",E142&amp;""=""),"",IF(A142&amp;""="","المادة ناقصة",IF(COUNTIF('المواد'!$A$6:$A$205,A142&amp;"")=0,"مادة غير موجودة",IF(NOT(ISNUMBER(C142)),"الوزن ناقص",IF(NOT(ISNUMBER(D142)),"الدرجة العظمى ناقصة",IF(D142&lt;=0,"الدرجة العظمى ناقصة",IF(E142&amp;""="","لم تُجرَّب بعد",IF(NOT(ISNUMBER(E142)),"درجة غير رقمية",IF(OR(E142&lt;0,E142&gt;D142),"درجة خارج المدى","محسوب")))))))))</f>
        <v/>
      </c>
    </row>
    <row r="143">
      <c r="A143" s="5" t="n"/>
      <c r="B143" s="5" t="n"/>
      <c r="C143" s="5" t="n"/>
      <c r="D143" s="5" t="n"/>
      <c r="E143" s="5" t="n"/>
      <c r="F143" s="20">
        <f>IF(H143="محسوب",ROUND(E143/D143,4),"")</f>
        <v/>
      </c>
      <c r="G143" s="19">
        <f>IF(H143="محسوب",ROUND(C143*F143,4),"")</f>
        <v/>
      </c>
      <c r="H143" s="6">
        <f>IF(AND(A143&amp;""="",B143&amp;""="",C143&amp;""="",D143&amp;""="",E143&amp;""=""),"",IF(A143&amp;""="","المادة ناقصة",IF(COUNTIF('المواد'!$A$6:$A$205,A143&amp;"")=0,"مادة غير موجودة",IF(NOT(ISNUMBER(C143)),"الوزن ناقص",IF(NOT(ISNUMBER(D143)),"الدرجة العظمى ناقصة",IF(D143&lt;=0,"الدرجة العظمى ناقصة",IF(E143&amp;""="","لم تُجرَّب بعد",IF(NOT(ISNUMBER(E143)),"درجة غير رقمية",IF(OR(E143&lt;0,E143&gt;D143),"درجة خارج المدى","محسوب")))))))))</f>
        <v/>
      </c>
    </row>
    <row r="144">
      <c r="A144" s="5" t="n"/>
      <c r="B144" s="5" t="n"/>
      <c r="C144" s="5" t="n"/>
      <c r="D144" s="5" t="n"/>
      <c r="E144" s="5" t="n"/>
      <c r="F144" s="20">
        <f>IF(H144="محسوب",ROUND(E144/D144,4),"")</f>
        <v/>
      </c>
      <c r="G144" s="19">
        <f>IF(H144="محسوب",ROUND(C144*F144,4),"")</f>
        <v/>
      </c>
      <c r="H144" s="6">
        <f>IF(AND(A144&amp;""="",B144&amp;""="",C144&amp;""="",D144&amp;""="",E144&amp;""=""),"",IF(A144&amp;""="","المادة ناقصة",IF(COUNTIF('المواد'!$A$6:$A$205,A144&amp;"")=0,"مادة غير موجودة",IF(NOT(ISNUMBER(C144)),"الوزن ناقص",IF(NOT(ISNUMBER(D144)),"الدرجة العظمى ناقصة",IF(D144&lt;=0,"الدرجة العظمى ناقصة",IF(E144&amp;""="","لم تُجرَّب بعد",IF(NOT(ISNUMBER(E144)),"درجة غير رقمية",IF(OR(E144&lt;0,E144&gt;D144),"درجة خارج المدى","محسوب")))))))))</f>
        <v/>
      </c>
    </row>
    <row r="145">
      <c r="A145" s="5" t="n"/>
      <c r="B145" s="5" t="n"/>
      <c r="C145" s="5" t="n"/>
      <c r="D145" s="5" t="n"/>
      <c r="E145" s="5" t="n"/>
      <c r="F145" s="20">
        <f>IF(H145="محسوب",ROUND(E145/D145,4),"")</f>
        <v/>
      </c>
      <c r="G145" s="19">
        <f>IF(H145="محسوب",ROUND(C145*F145,4),"")</f>
        <v/>
      </c>
      <c r="H145" s="6">
        <f>IF(AND(A145&amp;""="",B145&amp;""="",C145&amp;""="",D145&amp;""="",E145&amp;""=""),"",IF(A145&amp;""="","المادة ناقصة",IF(COUNTIF('المواد'!$A$6:$A$205,A145&amp;"")=0,"مادة غير موجودة",IF(NOT(ISNUMBER(C145)),"الوزن ناقص",IF(NOT(ISNUMBER(D145)),"الدرجة العظمى ناقصة",IF(D145&lt;=0,"الدرجة العظمى ناقصة",IF(E145&amp;""="","لم تُجرَّب بعد",IF(NOT(ISNUMBER(E145)),"درجة غير رقمية",IF(OR(E145&lt;0,E145&gt;D145),"درجة خارج المدى","محسوب")))))))))</f>
        <v/>
      </c>
    </row>
    <row r="146">
      <c r="A146" s="5" t="n"/>
      <c r="B146" s="5" t="n"/>
      <c r="C146" s="5" t="n"/>
      <c r="D146" s="5" t="n"/>
      <c r="E146" s="5" t="n"/>
      <c r="F146" s="20">
        <f>IF(H146="محسوب",ROUND(E146/D146,4),"")</f>
        <v/>
      </c>
      <c r="G146" s="19">
        <f>IF(H146="محسوب",ROUND(C146*F146,4),"")</f>
        <v/>
      </c>
      <c r="H146" s="6">
        <f>IF(AND(A146&amp;""="",B146&amp;""="",C146&amp;""="",D146&amp;""="",E146&amp;""=""),"",IF(A146&amp;""="","المادة ناقصة",IF(COUNTIF('المواد'!$A$6:$A$205,A146&amp;"")=0,"مادة غير موجودة",IF(NOT(ISNUMBER(C146)),"الوزن ناقص",IF(NOT(ISNUMBER(D146)),"الدرجة العظمى ناقصة",IF(D146&lt;=0,"الدرجة العظمى ناقصة",IF(E146&amp;""="","لم تُجرَّب بعد",IF(NOT(ISNUMBER(E146)),"درجة غير رقمية",IF(OR(E146&lt;0,E146&gt;D146),"درجة خارج المدى","محسوب")))))))))</f>
        <v/>
      </c>
    </row>
    <row r="147">
      <c r="A147" s="5" t="n"/>
      <c r="B147" s="5" t="n"/>
      <c r="C147" s="5" t="n"/>
      <c r="D147" s="5" t="n"/>
      <c r="E147" s="5" t="n"/>
      <c r="F147" s="20">
        <f>IF(H147="محسوب",ROUND(E147/D147,4),"")</f>
        <v/>
      </c>
      <c r="G147" s="19">
        <f>IF(H147="محسوب",ROUND(C147*F147,4),"")</f>
        <v/>
      </c>
      <c r="H147" s="6">
        <f>IF(AND(A147&amp;""="",B147&amp;""="",C147&amp;""="",D147&amp;""="",E147&amp;""=""),"",IF(A147&amp;""="","المادة ناقصة",IF(COUNTIF('المواد'!$A$6:$A$205,A147&amp;"")=0,"مادة غير موجودة",IF(NOT(ISNUMBER(C147)),"الوزن ناقص",IF(NOT(ISNUMBER(D147)),"الدرجة العظمى ناقصة",IF(D147&lt;=0,"الدرجة العظمى ناقصة",IF(E147&amp;""="","لم تُجرَّب بعد",IF(NOT(ISNUMBER(E147)),"درجة غير رقمية",IF(OR(E147&lt;0,E147&gt;D147),"درجة خارج المدى","محسوب")))))))))</f>
        <v/>
      </c>
    </row>
    <row r="148">
      <c r="A148" s="5" t="n"/>
      <c r="B148" s="5" t="n"/>
      <c r="C148" s="5" t="n"/>
      <c r="D148" s="5" t="n"/>
      <c r="E148" s="5" t="n"/>
      <c r="F148" s="20">
        <f>IF(H148="محسوب",ROUND(E148/D148,4),"")</f>
        <v/>
      </c>
      <c r="G148" s="19">
        <f>IF(H148="محسوب",ROUND(C148*F148,4),"")</f>
        <v/>
      </c>
      <c r="H148" s="6">
        <f>IF(AND(A148&amp;""="",B148&amp;""="",C148&amp;""="",D148&amp;""="",E148&amp;""=""),"",IF(A148&amp;""="","المادة ناقصة",IF(COUNTIF('المواد'!$A$6:$A$205,A148&amp;"")=0,"مادة غير موجودة",IF(NOT(ISNUMBER(C148)),"الوزن ناقص",IF(NOT(ISNUMBER(D148)),"الدرجة العظمى ناقصة",IF(D148&lt;=0,"الدرجة العظمى ناقصة",IF(E148&amp;""="","لم تُجرَّب بعد",IF(NOT(ISNUMBER(E148)),"درجة غير رقمية",IF(OR(E148&lt;0,E148&gt;D148),"درجة خارج المدى","محسوب")))))))))</f>
        <v/>
      </c>
    </row>
    <row r="149">
      <c r="A149" s="5" t="n"/>
      <c r="B149" s="5" t="n"/>
      <c r="C149" s="5" t="n"/>
      <c r="D149" s="5" t="n"/>
      <c r="E149" s="5" t="n"/>
      <c r="F149" s="20">
        <f>IF(H149="محسوب",ROUND(E149/D149,4),"")</f>
        <v/>
      </c>
      <c r="G149" s="19">
        <f>IF(H149="محسوب",ROUND(C149*F149,4),"")</f>
        <v/>
      </c>
      <c r="H149" s="6">
        <f>IF(AND(A149&amp;""="",B149&amp;""="",C149&amp;""="",D149&amp;""="",E149&amp;""=""),"",IF(A149&amp;""="","المادة ناقصة",IF(COUNTIF('المواد'!$A$6:$A$205,A149&amp;"")=0,"مادة غير موجودة",IF(NOT(ISNUMBER(C149)),"الوزن ناقص",IF(NOT(ISNUMBER(D149)),"الدرجة العظمى ناقصة",IF(D149&lt;=0,"الدرجة العظمى ناقصة",IF(E149&amp;""="","لم تُجرَّب بعد",IF(NOT(ISNUMBER(E149)),"درجة غير رقمية",IF(OR(E149&lt;0,E149&gt;D149),"درجة خارج المدى","محسوب")))))))))</f>
        <v/>
      </c>
    </row>
    <row r="150">
      <c r="A150" s="5" t="n"/>
      <c r="B150" s="5" t="n"/>
      <c r="C150" s="5" t="n"/>
      <c r="D150" s="5" t="n"/>
      <c r="E150" s="5" t="n"/>
      <c r="F150" s="20">
        <f>IF(H150="محسوب",ROUND(E150/D150,4),"")</f>
        <v/>
      </c>
      <c r="G150" s="19">
        <f>IF(H150="محسوب",ROUND(C150*F150,4),"")</f>
        <v/>
      </c>
      <c r="H150" s="6">
        <f>IF(AND(A150&amp;""="",B150&amp;""="",C150&amp;""="",D150&amp;""="",E150&amp;""=""),"",IF(A150&amp;""="","المادة ناقصة",IF(COUNTIF('المواد'!$A$6:$A$205,A150&amp;"")=0,"مادة غير موجودة",IF(NOT(ISNUMBER(C150)),"الوزن ناقص",IF(NOT(ISNUMBER(D150)),"الدرجة العظمى ناقصة",IF(D150&lt;=0,"الدرجة العظمى ناقصة",IF(E150&amp;""="","لم تُجرَّب بعد",IF(NOT(ISNUMBER(E150)),"درجة غير رقمية",IF(OR(E150&lt;0,E150&gt;D150),"درجة خارج المدى","محسوب")))))))))</f>
        <v/>
      </c>
    </row>
    <row r="151">
      <c r="A151" s="5" t="n"/>
      <c r="B151" s="5" t="n"/>
      <c r="C151" s="5" t="n"/>
      <c r="D151" s="5" t="n"/>
      <c r="E151" s="5" t="n"/>
      <c r="F151" s="20">
        <f>IF(H151="محسوب",ROUND(E151/D151,4),"")</f>
        <v/>
      </c>
      <c r="G151" s="19">
        <f>IF(H151="محسوب",ROUND(C151*F151,4),"")</f>
        <v/>
      </c>
      <c r="H151" s="6">
        <f>IF(AND(A151&amp;""="",B151&amp;""="",C151&amp;""="",D151&amp;""="",E151&amp;""=""),"",IF(A151&amp;""="","المادة ناقصة",IF(COUNTIF('المواد'!$A$6:$A$205,A151&amp;"")=0,"مادة غير موجودة",IF(NOT(ISNUMBER(C151)),"الوزن ناقص",IF(NOT(ISNUMBER(D151)),"الدرجة العظمى ناقصة",IF(D151&lt;=0,"الدرجة العظمى ناقصة",IF(E151&amp;""="","لم تُجرَّب بعد",IF(NOT(ISNUMBER(E151)),"درجة غير رقمية",IF(OR(E151&lt;0,E151&gt;D151),"درجة خارج المدى","محسوب")))))))))</f>
        <v/>
      </c>
    </row>
    <row r="152">
      <c r="A152" s="5" t="n"/>
      <c r="B152" s="5" t="n"/>
      <c r="C152" s="5" t="n"/>
      <c r="D152" s="5" t="n"/>
      <c r="E152" s="5" t="n"/>
      <c r="F152" s="20">
        <f>IF(H152="محسوب",ROUND(E152/D152,4),"")</f>
        <v/>
      </c>
      <c r="G152" s="19">
        <f>IF(H152="محسوب",ROUND(C152*F152,4),"")</f>
        <v/>
      </c>
      <c r="H152" s="6">
        <f>IF(AND(A152&amp;""="",B152&amp;""="",C152&amp;""="",D152&amp;""="",E152&amp;""=""),"",IF(A152&amp;""="","المادة ناقصة",IF(COUNTIF('المواد'!$A$6:$A$205,A152&amp;"")=0,"مادة غير موجودة",IF(NOT(ISNUMBER(C152)),"الوزن ناقص",IF(NOT(ISNUMBER(D152)),"الدرجة العظمى ناقصة",IF(D152&lt;=0,"الدرجة العظمى ناقصة",IF(E152&amp;""="","لم تُجرَّب بعد",IF(NOT(ISNUMBER(E152)),"درجة غير رقمية",IF(OR(E152&lt;0,E152&gt;D152),"درجة خارج المدى","محسوب")))))))))</f>
        <v/>
      </c>
    </row>
    <row r="153">
      <c r="A153" s="5" t="n"/>
      <c r="B153" s="5" t="n"/>
      <c r="C153" s="5" t="n"/>
      <c r="D153" s="5" t="n"/>
      <c r="E153" s="5" t="n"/>
      <c r="F153" s="20">
        <f>IF(H153="محسوب",ROUND(E153/D153,4),"")</f>
        <v/>
      </c>
      <c r="G153" s="19">
        <f>IF(H153="محسوب",ROUND(C153*F153,4),"")</f>
        <v/>
      </c>
      <c r="H153" s="6">
        <f>IF(AND(A153&amp;""="",B153&amp;""="",C153&amp;""="",D153&amp;""="",E153&amp;""=""),"",IF(A153&amp;""="","المادة ناقصة",IF(COUNTIF('المواد'!$A$6:$A$205,A153&amp;"")=0,"مادة غير موجودة",IF(NOT(ISNUMBER(C153)),"الوزن ناقص",IF(NOT(ISNUMBER(D153)),"الدرجة العظمى ناقصة",IF(D153&lt;=0,"الدرجة العظمى ناقصة",IF(E153&amp;""="","لم تُجرَّب بعد",IF(NOT(ISNUMBER(E153)),"درجة غير رقمية",IF(OR(E153&lt;0,E153&gt;D153),"درجة خارج المدى","محسوب")))))))))</f>
        <v/>
      </c>
    </row>
    <row r="154">
      <c r="A154" s="5" t="n"/>
      <c r="B154" s="5" t="n"/>
      <c r="C154" s="5" t="n"/>
      <c r="D154" s="5" t="n"/>
      <c r="E154" s="5" t="n"/>
      <c r="F154" s="20">
        <f>IF(H154="محسوب",ROUND(E154/D154,4),"")</f>
        <v/>
      </c>
      <c r="G154" s="19">
        <f>IF(H154="محسوب",ROUND(C154*F154,4),"")</f>
        <v/>
      </c>
      <c r="H154" s="6">
        <f>IF(AND(A154&amp;""="",B154&amp;""="",C154&amp;""="",D154&amp;""="",E154&amp;""=""),"",IF(A154&amp;""="","المادة ناقصة",IF(COUNTIF('المواد'!$A$6:$A$205,A154&amp;"")=0,"مادة غير موجودة",IF(NOT(ISNUMBER(C154)),"الوزن ناقص",IF(NOT(ISNUMBER(D154)),"الدرجة العظمى ناقصة",IF(D154&lt;=0,"الدرجة العظمى ناقصة",IF(E154&amp;""="","لم تُجرَّب بعد",IF(NOT(ISNUMBER(E154)),"درجة غير رقمية",IF(OR(E154&lt;0,E154&gt;D154),"درجة خارج المدى","محسوب")))))))))</f>
        <v/>
      </c>
    </row>
    <row r="155">
      <c r="A155" s="5" t="n"/>
      <c r="B155" s="5" t="n"/>
      <c r="C155" s="5" t="n"/>
      <c r="D155" s="5" t="n"/>
      <c r="E155" s="5" t="n"/>
      <c r="F155" s="20">
        <f>IF(H155="محسوب",ROUND(E155/D155,4),"")</f>
        <v/>
      </c>
      <c r="G155" s="19">
        <f>IF(H155="محسوب",ROUND(C155*F155,4),"")</f>
        <v/>
      </c>
      <c r="H155" s="6">
        <f>IF(AND(A155&amp;""="",B155&amp;""="",C155&amp;""="",D155&amp;""="",E155&amp;""=""),"",IF(A155&amp;""="","المادة ناقصة",IF(COUNTIF('المواد'!$A$6:$A$205,A155&amp;"")=0,"مادة غير موجودة",IF(NOT(ISNUMBER(C155)),"الوزن ناقص",IF(NOT(ISNUMBER(D155)),"الدرجة العظمى ناقصة",IF(D155&lt;=0,"الدرجة العظمى ناقصة",IF(E155&amp;""="","لم تُجرَّب بعد",IF(NOT(ISNUMBER(E155)),"درجة غير رقمية",IF(OR(E155&lt;0,E155&gt;D155),"درجة خارج المدى","محسوب")))))))))</f>
        <v/>
      </c>
    </row>
    <row r="156">
      <c r="A156" s="5" t="n"/>
      <c r="B156" s="5" t="n"/>
      <c r="C156" s="5" t="n"/>
      <c r="D156" s="5" t="n"/>
      <c r="E156" s="5" t="n"/>
      <c r="F156" s="20">
        <f>IF(H156="محسوب",ROUND(E156/D156,4),"")</f>
        <v/>
      </c>
      <c r="G156" s="19">
        <f>IF(H156="محسوب",ROUND(C156*F156,4),"")</f>
        <v/>
      </c>
      <c r="H156" s="6">
        <f>IF(AND(A156&amp;""="",B156&amp;""="",C156&amp;""="",D156&amp;""="",E156&amp;""=""),"",IF(A156&amp;""="","المادة ناقصة",IF(COUNTIF('المواد'!$A$6:$A$205,A156&amp;"")=0,"مادة غير موجودة",IF(NOT(ISNUMBER(C156)),"الوزن ناقص",IF(NOT(ISNUMBER(D156)),"الدرجة العظمى ناقصة",IF(D156&lt;=0,"الدرجة العظمى ناقصة",IF(E156&amp;""="","لم تُجرَّب بعد",IF(NOT(ISNUMBER(E156)),"درجة غير رقمية",IF(OR(E156&lt;0,E156&gt;D156),"درجة خارج المدى","محسوب")))))))))</f>
        <v/>
      </c>
    </row>
    <row r="157">
      <c r="A157" s="5" t="n"/>
      <c r="B157" s="5" t="n"/>
      <c r="C157" s="5" t="n"/>
      <c r="D157" s="5" t="n"/>
      <c r="E157" s="5" t="n"/>
      <c r="F157" s="20">
        <f>IF(H157="محسوب",ROUND(E157/D157,4),"")</f>
        <v/>
      </c>
      <c r="G157" s="19">
        <f>IF(H157="محسوب",ROUND(C157*F157,4),"")</f>
        <v/>
      </c>
      <c r="H157" s="6">
        <f>IF(AND(A157&amp;""="",B157&amp;""="",C157&amp;""="",D157&amp;""="",E157&amp;""=""),"",IF(A157&amp;""="","المادة ناقصة",IF(COUNTIF('المواد'!$A$6:$A$205,A157&amp;"")=0,"مادة غير موجودة",IF(NOT(ISNUMBER(C157)),"الوزن ناقص",IF(NOT(ISNUMBER(D157)),"الدرجة العظمى ناقصة",IF(D157&lt;=0,"الدرجة العظمى ناقصة",IF(E157&amp;""="","لم تُجرَّب بعد",IF(NOT(ISNUMBER(E157)),"درجة غير رقمية",IF(OR(E157&lt;0,E157&gt;D157),"درجة خارج المدى","محسوب")))))))))</f>
        <v/>
      </c>
    </row>
    <row r="158">
      <c r="A158" s="5" t="n"/>
      <c r="B158" s="5" t="n"/>
      <c r="C158" s="5" t="n"/>
      <c r="D158" s="5" t="n"/>
      <c r="E158" s="5" t="n"/>
      <c r="F158" s="20">
        <f>IF(H158="محسوب",ROUND(E158/D158,4),"")</f>
        <v/>
      </c>
      <c r="G158" s="19">
        <f>IF(H158="محسوب",ROUND(C158*F158,4),"")</f>
        <v/>
      </c>
      <c r="H158" s="6">
        <f>IF(AND(A158&amp;""="",B158&amp;""="",C158&amp;""="",D158&amp;""="",E158&amp;""=""),"",IF(A158&amp;""="","المادة ناقصة",IF(COUNTIF('المواد'!$A$6:$A$205,A158&amp;"")=0,"مادة غير موجودة",IF(NOT(ISNUMBER(C158)),"الوزن ناقص",IF(NOT(ISNUMBER(D158)),"الدرجة العظمى ناقصة",IF(D158&lt;=0,"الدرجة العظمى ناقصة",IF(E158&amp;""="","لم تُجرَّب بعد",IF(NOT(ISNUMBER(E158)),"درجة غير رقمية",IF(OR(E158&lt;0,E158&gt;D158),"درجة خارج المدى","محسوب")))))))))</f>
        <v/>
      </c>
    </row>
    <row r="159">
      <c r="A159" s="5" t="n"/>
      <c r="B159" s="5" t="n"/>
      <c r="C159" s="5" t="n"/>
      <c r="D159" s="5" t="n"/>
      <c r="E159" s="5" t="n"/>
      <c r="F159" s="20">
        <f>IF(H159="محسوب",ROUND(E159/D159,4),"")</f>
        <v/>
      </c>
      <c r="G159" s="19">
        <f>IF(H159="محسوب",ROUND(C159*F159,4),"")</f>
        <v/>
      </c>
      <c r="H159" s="6">
        <f>IF(AND(A159&amp;""="",B159&amp;""="",C159&amp;""="",D159&amp;""="",E159&amp;""=""),"",IF(A159&amp;""="","المادة ناقصة",IF(COUNTIF('المواد'!$A$6:$A$205,A159&amp;"")=0,"مادة غير موجودة",IF(NOT(ISNUMBER(C159)),"الوزن ناقص",IF(NOT(ISNUMBER(D159)),"الدرجة العظمى ناقصة",IF(D159&lt;=0,"الدرجة العظمى ناقصة",IF(E159&amp;""="","لم تُجرَّب بعد",IF(NOT(ISNUMBER(E159)),"درجة غير رقمية",IF(OR(E159&lt;0,E159&gt;D159),"درجة خارج المدى","محسوب")))))))))</f>
        <v/>
      </c>
    </row>
    <row r="160">
      <c r="A160" s="5" t="n"/>
      <c r="B160" s="5" t="n"/>
      <c r="C160" s="5" t="n"/>
      <c r="D160" s="5" t="n"/>
      <c r="E160" s="5" t="n"/>
      <c r="F160" s="20">
        <f>IF(H160="محسوب",ROUND(E160/D160,4),"")</f>
        <v/>
      </c>
      <c r="G160" s="19">
        <f>IF(H160="محسوب",ROUND(C160*F160,4),"")</f>
        <v/>
      </c>
      <c r="H160" s="6">
        <f>IF(AND(A160&amp;""="",B160&amp;""="",C160&amp;""="",D160&amp;""="",E160&amp;""=""),"",IF(A160&amp;""="","المادة ناقصة",IF(COUNTIF('المواد'!$A$6:$A$205,A160&amp;"")=0,"مادة غير موجودة",IF(NOT(ISNUMBER(C160)),"الوزن ناقص",IF(NOT(ISNUMBER(D160)),"الدرجة العظمى ناقصة",IF(D160&lt;=0,"الدرجة العظمى ناقصة",IF(E160&amp;""="","لم تُجرَّب بعد",IF(NOT(ISNUMBER(E160)),"درجة غير رقمية",IF(OR(E160&lt;0,E160&gt;D160),"درجة خارج المدى","محسوب")))))))))</f>
        <v/>
      </c>
    </row>
    <row r="161">
      <c r="A161" s="5" t="n"/>
      <c r="B161" s="5" t="n"/>
      <c r="C161" s="5" t="n"/>
      <c r="D161" s="5" t="n"/>
      <c r="E161" s="5" t="n"/>
      <c r="F161" s="20">
        <f>IF(H161="محسوب",ROUND(E161/D161,4),"")</f>
        <v/>
      </c>
      <c r="G161" s="19">
        <f>IF(H161="محسوب",ROUND(C161*F161,4),"")</f>
        <v/>
      </c>
      <c r="H161" s="6">
        <f>IF(AND(A161&amp;""="",B161&amp;""="",C161&amp;""="",D161&amp;""="",E161&amp;""=""),"",IF(A161&amp;""="","المادة ناقصة",IF(COUNTIF('المواد'!$A$6:$A$205,A161&amp;"")=0,"مادة غير موجودة",IF(NOT(ISNUMBER(C161)),"الوزن ناقص",IF(NOT(ISNUMBER(D161)),"الدرجة العظمى ناقصة",IF(D161&lt;=0,"الدرجة العظمى ناقصة",IF(E161&amp;""="","لم تُجرَّب بعد",IF(NOT(ISNUMBER(E161)),"درجة غير رقمية",IF(OR(E161&lt;0,E161&gt;D161),"درجة خارج المدى","محسوب")))))))))</f>
        <v/>
      </c>
    </row>
    <row r="162">
      <c r="A162" s="5" t="n"/>
      <c r="B162" s="5" t="n"/>
      <c r="C162" s="5" t="n"/>
      <c r="D162" s="5" t="n"/>
      <c r="E162" s="5" t="n"/>
      <c r="F162" s="20">
        <f>IF(H162="محسوب",ROUND(E162/D162,4),"")</f>
        <v/>
      </c>
      <c r="G162" s="19">
        <f>IF(H162="محسوب",ROUND(C162*F162,4),"")</f>
        <v/>
      </c>
      <c r="H162" s="6">
        <f>IF(AND(A162&amp;""="",B162&amp;""="",C162&amp;""="",D162&amp;""="",E162&amp;""=""),"",IF(A162&amp;""="","المادة ناقصة",IF(COUNTIF('المواد'!$A$6:$A$205,A162&amp;"")=0,"مادة غير موجودة",IF(NOT(ISNUMBER(C162)),"الوزن ناقص",IF(NOT(ISNUMBER(D162)),"الدرجة العظمى ناقصة",IF(D162&lt;=0,"الدرجة العظمى ناقصة",IF(E162&amp;""="","لم تُجرَّب بعد",IF(NOT(ISNUMBER(E162)),"درجة غير رقمية",IF(OR(E162&lt;0,E162&gt;D162),"درجة خارج المدى","محسوب")))))))))</f>
        <v/>
      </c>
    </row>
    <row r="163">
      <c r="A163" s="5" t="n"/>
      <c r="B163" s="5" t="n"/>
      <c r="C163" s="5" t="n"/>
      <c r="D163" s="5" t="n"/>
      <c r="E163" s="5" t="n"/>
      <c r="F163" s="20">
        <f>IF(H163="محسوب",ROUND(E163/D163,4),"")</f>
        <v/>
      </c>
      <c r="G163" s="19">
        <f>IF(H163="محسوب",ROUND(C163*F163,4),"")</f>
        <v/>
      </c>
      <c r="H163" s="6">
        <f>IF(AND(A163&amp;""="",B163&amp;""="",C163&amp;""="",D163&amp;""="",E163&amp;""=""),"",IF(A163&amp;""="","المادة ناقصة",IF(COUNTIF('المواد'!$A$6:$A$205,A163&amp;"")=0,"مادة غير موجودة",IF(NOT(ISNUMBER(C163)),"الوزن ناقص",IF(NOT(ISNUMBER(D163)),"الدرجة العظمى ناقصة",IF(D163&lt;=0,"الدرجة العظمى ناقصة",IF(E163&amp;""="","لم تُجرَّب بعد",IF(NOT(ISNUMBER(E163)),"درجة غير رقمية",IF(OR(E163&lt;0,E163&gt;D163),"درجة خارج المدى","محسوب")))))))))</f>
        <v/>
      </c>
    </row>
    <row r="164">
      <c r="A164" s="5" t="n"/>
      <c r="B164" s="5" t="n"/>
      <c r="C164" s="5" t="n"/>
      <c r="D164" s="5" t="n"/>
      <c r="E164" s="5" t="n"/>
      <c r="F164" s="20">
        <f>IF(H164="محسوب",ROUND(E164/D164,4),"")</f>
        <v/>
      </c>
      <c r="G164" s="19">
        <f>IF(H164="محسوب",ROUND(C164*F164,4),"")</f>
        <v/>
      </c>
      <c r="H164" s="6">
        <f>IF(AND(A164&amp;""="",B164&amp;""="",C164&amp;""="",D164&amp;""="",E164&amp;""=""),"",IF(A164&amp;""="","المادة ناقصة",IF(COUNTIF('المواد'!$A$6:$A$205,A164&amp;"")=0,"مادة غير موجودة",IF(NOT(ISNUMBER(C164)),"الوزن ناقص",IF(NOT(ISNUMBER(D164)),"الدرجة العظمى ناقصة",IF(D164&lt;=0,"الدرجة العظمى ناقصة",IF(E164&amp;""="","لم تُجرَّب بعد",IF(NOT(ISNUMBER(E164)),"درجة غير رقمية",IF(OR(E164&lt;0,E164&gt;D164),"درجة خارج المدى","محسوب")))))))))</f>
        <v/>
      </c>
    </row>
    <row r="165">
      <c r="A165" s="5" t="n"/>
      <c r="B165" s="5" t="n"/>
      <c r="C165" s="5" t="n"/>
      <c r="D165" s="5" t="n"/>
      <c r="E165" s="5" t="n"/>
      <c r="F165" s="20">
        <f>IF(H165="محسوب",ROUND(E165/D165,4),"")</f>
        <v/>
      </c>
      <c r="G165" s="19">
        <f>IF(H165="محسوب",ROUND(C165*F165,4),"")</f>
        <v/>
      </c>
      <c r="H165" s="6">
        <f>IF(AND(A165&amp;""="",B165&amp;""="",C165&amp;""="",D165&amp;""="",E165&amp;""=""),"",IF(A165&amp;""="","المادة ناقصة",IF(COUNTIF('المواد'!$A$6:$A$205,A165&amp;"")=0,"مادة غير موجودة",IF(NOT(ISNUMBER(C165)),"الوزن ناقص",IF(NOT(ISNUMBER(D165)),"الدرجة العظمى ناقصة",IF(D165&lt;=0,"الدرجة العظمى ناقصة",IF(E165&amp;""="","لم تُجرَّب بعد",IF(NOT(ISNUMBER(E165)),"درجة غير رقمية",IF(OR(E165&lt;0,E165&gt;D165),"درجة خارج المدى","محسوب")))))))))</f>
        <v/>
      </c>
    </row>
    <row r="166">
      <c r="A166" s="5" t="n"/>
      <c r="B166" s="5" t="n"/>
      <c r="C166" s="5" t="n"/>
      <c r="D166" s="5" t="n"/>
      <c r="E166" s="5" t="n"/>
      <c r="F166" s="20">
        <f>IF(H166="محسوب",ROUND(E166/D166,4),"")</f>
        <v/>
      </c>
      <c r="G166" s="19">
        <f>IF(H166="محسوب",ROUND(C166*F166,4),"")</f>
        <v/>
      </c>
      <c r="H166" s="6">
        <f>IF(AND(A166&amp;""="",B166&amp;""="",C166&amp;""="",D166&amp;""="",E166&amp;""=""),"",IF(A166&amp;""="","المادة ناقصة",IF(COUNTIF('المواد'!$A$6:$A$205,A166&amp;"")=0,"مادة غير موجودة",IF(NOT(ISNUMBER(C166)),"الوزن ناقص",IF(NOT(ISNUMBER(D166)),"الدرجة العظمى ناقصة",IF(D166&lt;=0,"الدرجة العظمى ناقصة",IF(E166&amp;""="","لم تُجرَّب بعد",IF(NOT(ISNUMBER(E166)),"درجة غير رقمية",IF(OR(E166&lt;0,E166&gt;D166),"درجة خارج المدى","محسوب")))))))))</f>
        <v/>
      </c>
    </row>
    <row r="167">
      <c r="A167" s="5" t="n"/>
      <c r="B167" s="5" t="n"/>
      <c r="C167" s="5" t="n"/>
      <c r="D167" s="5" t="n"/>
      <c r="E167" s="5" t="n"/>
      <c r="F167" s="20">
        <f>IF(H167="محسوب",ROUND(E167/D167,4),"")</f>
        <v/>
      </c>
      <c r="G167" s="19">
        <f>IF(H167="محسوب",ROUND(C167*F167,4),"")</f>
        <v/>
      </c>
      <c r="H167" s="6">
        <f>IF(AND(A167&amp;""="",B167&amp;""="",C167&amp;""="",D167&amp;""="",E167&amp;""=""),"",IF(A167&amp;""="","المادة ناقصة",IF(COUNTIF('المواد'!$A$6:$A$205,A167&amp;"")=0,"مادة غير موجودة",IF(NOT(ISNUMBER(C167)),"الوزن ناقص",IF(NOT(ISNUMBER(D167)),"الدرجة العظمى ناقصة",IF(D167&lt;=0,"الدرجة العظمى ناقصة",IF(E167&amp;""="","لم تُجرَّب بعد",IF(NOT(ISNUMBER(E167)),"درجة غير رقمية",IF(OR(E167&lt;0,E167&gt;D167),"درجة خارج المدى","محسوب")))))))))</f>
        <v/>
      </c>
    </row>
    <row r="168">
      <c r="A168" s="5" t="n"/>
      <c r="B168" s="5" t="n"/>
      <c r="C168" s="5" t="n"/>
      <c r="D168" s="5" t="n"/>
      <c r="E168" s="5" t="n"/>
      <c r="F168" s="20">
        <f>IF(H168="محسوب",ROUND(E168/D168,4),"")</f>
        <v/>
      </c>
      <c r="G168" s="19">
        <f>IF(H168="محسوب",ROUND(C168*F168,4),"")</f>
        <v/>
      </c>
      <c r="H168" s="6">
        <f>IF(AND(A168&amp;""="",B168&amp;""="",C168&amp;""="",D168&amp;""="",E168&amp;""=""),"",IF(A168&amp;""="","المادة ناقصة",IF(COUNTIF('المواد'!$A$6:$A$205,A168&amp;"")=0,"مادة غير موجودة",IF(NOT(ISNUMBER(C168)),"الوزن ناقص",IF(NOT(ISNUMBER(D168)),"الدرجة العظمى ناقصة",IF(D168&lt;=0,"الدرجة العظمى ناقصة",IF(E168&amp;""="","لم تُجرَّب بعد",IF(NOT(ISNUMBER(E168)),"درجة غير رقمية",IF(OR(E168&lt;0,E168&gt;D168),"درجة خارج المدى","محسوب")))))))))</f>
        <v/>
      </c>
    </row>
    <row r="169">
      <c r="A169" s="5" t="n"/>
      <c r="B169" s="5" t="n"/>
      <c r="C169" s="5" t="n"/>
      <c r="D169" s="5" t="n"/>
      <c r="E169" s="5" t="n"/>
      <c r="F169" s="20">
        <f>IF(H169="محسوب",ROUND(E169/D169,4),"")</f>
        <v/>
      </c>
      <c r="G169" s="19">
        <f>IF(H169="محسوب",ROUND(C169*F169,4),"")</f>
        <v/>
      </c>
      <c r="H169" s="6">
        <f>IF(AND(A169&amp;""="",B169&amp;""="",C169&amp;""="",D169&amp;""="",E169&amp;""=""),"",IF(A169&amp;""="","المادة ناقصة",IF(COUNTIF('المواد'!$A$6:$A$205,A169&amp;"")=0,"مادة غير موجودة",IF(NOT(ISNUMBER(C169)),"الوزن ناقص",IF(NOT(ISNUMBER(D169)),"الدرجة العظمى ناقصة",IF(D169&lt;=0,"الدرجة العظمى ناقصة",IF(E169&amp;""="","لم تُجرَّب بعد",IF(NOT(ISNUMBER(E169)),"درجة غير رقمية",IF(OR(E169&lt;0,E169&gt;D169),"درجة خارج المدى","محسوب")))))))))</f>
        <v/>
      </c>
    </row>
    <row r="170">
      <c r="A170" s="5" t="n"/>
      <c r="B170" s="5" t="n"/>
      <c r="C170" s="5" t="n"/>
      <c r="D170" s="5" t="n"/>
      <c r="E170" s="5" t="n"/>
      <c r="F170" s="20">
        <f>IF(H170="محسوب",ROUND(E170/D170,4),"")</f>
        <v/>
      </c>
      <c r="G170" s="19">
        <f>IF(H170="محسوب",ROUND(C170*F170,4),"")</f>
        <v/>
      </c>
      <c r="H170" s="6">
        <f>IF(AND(A170&amp;""="",B170&amp;""="",C170&amp;""="",D170&amp;""="",E170&amp;""=""),"",IF(A170&amp;""="","المادة ناقصة",IF(COUNTIF('المواد'!$A$6:$A$205,A170&amp;"")=0,"مادة غير موجودة",IF(NOT(ISNUMBER(C170)),"الوزن ناقص",IF(NOT(ISNUMBER(D170)),"الدرجة العظمى ناقصة",IF(D170&lt;=0,"الدرجة العظمى ناقصة",IF(E170&amp;""="","لم تُجرَّب بعد",IF(NOT(ISNUMBER(E170)),"درجة غير رقمية",IF(OR(E170&lt;0,E170&gt;D170),"درجة خارج المدى","محسوب")))))))))</f>
        <v/>
      </c>
    </row>
    <row r="171">
      <c r="A171" s="5" t="n"/>
      <c r="B171" s="5" t="n"/>
      <c r="C171" s="5" t="n"/>
      <c r="D171" s="5" t="n"/>
      <c r="E171" s="5" t="n"/>
      <c r="F171" s="20">
        <f>IF(H171="محسوب",ROUND(E171/D171,4),"")</f>
        <v/>
      </c>
      <c r="G171" s="19">
        <f>IF(H171="محسوب",ROUND(C171*F171,4),"")</f>
        <v/>
      </c>
      <c r="H171" s="6">
        <f>IF(AND(A171&amp;""="",B171&amp;""="",C171&amp;""="",D171&amp;""="",E171&amp;""=""),"",IF(A171&amp;""="","المادة ناقصة",IF(COUNTIF('المواد'!$A$6:$A$205,A171&amp;"")=0,"مادة غير موجودة",IF(NOT(ISNUMBER(C171)),"الوزن ناقص",IF(NOT(ISNUMBER(D171)),"الدرجة العظمى ناقصة",IF(D171&lt;=0,"الدرجة العظمى ناقصة",IF(E171&amp;""="","لم تُجرَّب بعد",IF(NOT(ISNUMBER(E171)),"درجة غير رقمية",IF(OR(E171&lt;0,E171&gt;D171),"درجة خارج المدى","محسوب")))))))))</f>
        <v/>
      </c>
    </row>
    <row r="172">
      <c r="A172" s="5" t="n"/>
      <c r="B172" s="5" t="n"/>
      <c r="C172" s="5" t="n"/>
      <c r="D172" s="5" t="n"/>
      <c r="E172" s="5" t="n"/>
      <c r="F172" s="20">
        <f>IF(H172="محسوب",ROUND(E172/D172,4),"")</f>
        <v/>
      </c>
      <c r="G172" s="19">
        <f>IF(H172="محسوب",ROUND(C172*F172,4),"")</f>
        <v/>
      </c>
      <c r="H172" s="6">
        <f>IF(AND(A172&amp;""="",B172&amp;""="",C172&amp;""="",D172&amp;""="",E172&amp;""=""),"",IF(A172&amp;""="","المادة ناقصة",IF(COUNTIF('المواد'!$A$6:$A$205,A172&amp;"")=0,"مادة غير موجودة",IF(NOT(ISNUMBER(C172)),"الوزن ناقص",IF(NOT(ISNUMBER(D172)),"الدرجة العظمى ناقصة",IF(D172&lt;=0,"الدرجة العظمى ناقصة",IF(E172&amp;""="","لم تُجرَّب بعد",IF(NOT(ISNUMBER(E172)),"درجة غير رقمية",IF(OR(E172&lt;0,E172&gt;D172),"درجة خارج المدى","محسوب")))))))))</f>
        <v/>
      </c>
    </row>
    <row r="173">
      <c r="A173" s="5" t="n"/>
      <c r="B173" s="5" t="n"/>
      <c r="C173" s="5" t="n"/>
      <c r="D173" s="5" t="n"/>
      <c r="E173" s="5" t="n"/>
      <c r="F173" s="20">
        <f>IF(H173="محسوب",ROUND(E173/D173,4),"")</f>
        <v/>
      </c>
      <c r="G173" s="19">
        <f>IF(H173="محسوب",ROUND(C173*F173,4),"")</f>
        <v/>
      </c>
      <c r="H173" s="6">
        <f>IF(AND(A173&amp;""="",B173&amp;""="",C173&amp;""="",D173&amp;""="",E173&amp;""=""),"",IF(A173&amp;""="","المادة ناقصة",IF(COUNTIF('المواد'!$A$6:$A$205,A173&amp;"")=0,"مادة غير موجودة",IF(NOT(ISNUMBER(C173)),"الوزن ناقص",IF(NOT(ISNUMBER(D173)),"الدرجة العظمى ناقصة",IF(D173&lt;=0,"الدرجة العظمى ناقصة",IF(E173&amp;""="","لم تُجرَّب بعد",IF(NOT(ISNUMBER(E173)),"درجة غير رقمية",IF(OR(E173&lt;0,E173&gt;D173),"درجة خارج المدى","محسوب")))))))))</f>
        <v/>
      </c>
    </row>
    <row r="174">
      <c r="A174" s="5" t="n"/>
      <c r="B174" s="5" t="n"/>
      <c r="C174" s="5" t="n"/>
      <c r="D174" s="5" t="n"/>
      <c r="E174" s="5" t="n"/>
      <c r="F174" s="20">
        <f>IF(H174="محسوب",ROUND(E174/D174,4),"")</f>
        <v/>
      </c>
      <c r="G174" s="19">
        <f>IF(H174="محسوب",ROUND(C174*F174,4),"")</f>
        <v/>
      </c>
      <c r="H174" s="6">
        <f>IF(AND(A174&amp;""="",B174&amp;""="",C174&amp;""="",D174&amp;""="",E174&amp;""=""),"",IF(A174&amp;""="","المادة ناقصة",IF(COUNTIF('المواد'!$A$6:$A$205,A174&amp;"")=0,"مادة غير موجودة",IF(NOT(ISNUMBER(C174)),"الوزن ناقص",IF(NOT(ISNUMBER(D174)),"الدرجة العظمى ناقصة",IF(D174&lt;=0,"الدرجة العظمى ناقصة",IF(E174&amp;""="","لم تُجرَّب بعد",IF(NOT(ISNUMBER(E174)),"درجة غير رقمية",IF(OR(E174&lt;0,E174&gt;D174),"درجة خارج المدى","محسوب")))))))))</f>
        <v/>
      </c>
    </row>
    <row r="175">
      <c r="A175" s="5" t="n"/>
      <c r="B175" s="5" t="n"/>
      <c r="C175" s="5" t="n"/>
      <c r="D175" s="5" t="n"/>
      <c r="E175" s="5" t="n"/>
      <c r="F175" s="20">
        <f>IF(H175="محسوب",ROUND(E175/D175,4),"")</f>
        <v/>
      </c>
      <c r="G175" s="19">
        <f>IF(H175="محسوب",ROUND(C175*F175,4),"")</f>
        <v/>
      </c>
      <c r="H175" s="6">
        <f>IF(AND(A175&amp;""="",B175&amp;""="",C175&amp;""="",D175&amp;""="",E175&amp;""=""),"",IF(A175&amp;""="","المادة ناقصة",IF(COUNTIF('المواد'!$A$6:$A$205,A175&amp;"")=0,"مادة غير موجودة",IF(NOT(ISNUMBER(C175)),"الوزن ناقص",IF(NOT(ISNUMBER(D175)),"الدرجة العظمى ناقصة",IF(D175&lt;=0,"الدرجة العظمى ناقصة",IF(E175&amp;""="","لم تُجرَّب بعد",IF(NOT(ISNUMBER(E175)),"درجة غير رقمية",IF(OR(E175&lt;0,E175&gt;D175),"درجة خارج المدى","محسوب")))))))))</f>
        <v/>
      </c>
    </row>
    <row r="176">
      <c r="A176" s="5" t="n"/>
      <c r="B176" s="5" t="n"/>
      <c r="C176" s="5" t="n"/>
      <c r="D176" s="5" t="n"/>
      <c r="E176" s="5" t="n"/>
      <c r="F176" s="20">
        <f>IF(H176="محسوب",ROUND(E176/D176,4),"")</f>
        <v/>
      </c>
      <c r="G176" s="19">
        <f>IF(H176="محسوب",ROUND(C176*F176,4),"")</f>
        <v/>
      </c>
      <c r="H176" s="6">
        <f>IF(AND(A176&amp;""="",B176&amp;""="",C176&amp;""="",D176&amp;""="",E176&amp;""=""),"",IF(A176&amp;""="","المادة ناقصة",IF(COUNTIF('المواد'!$A$6:$A$205,A176&amp;"")=0,"مادة غير موجودة",IF(NOT(ISNUMBER(C176)),"الوزن ناقص",IF(NOT(ISNUMBER(D176)),"الدرجة العظمى ناقصة",IF(D176&lt;=0,"الدرجة العظمى ناقصة",IF(E176&amp;""="","لم تُجرَّب بعد",IF(NOT(ISNUMBER(E176)),"درجة غير رقمية",IF(OR(E176&lt;0,E176&gt;D176),"درجة خارج المدى","محسوب")))))))))</f>
        <v/>
      </c>
    </row>
    <row r="177">
      <c r="A177" s="5" t="n"/>
      <c r="B177" s="5" t="n"/>
      <c r="C177" s="5" t="n"/>
      <c r="D177" s="5" t="n"/>
      <c r="E177" s="5" t="n"/>
      <c r="F177" s="20">
        <f>IF(H177="محسوب",ROUND(E177/D177,4),"")</f>
        <v/>
      </c>
      <c r="G177" s="19">
        <f>IF(H177="محسوب",ROUND(C177*F177,4),"")</f>
        <v/>
      </c>
      <c r="H177" s="6">
        <f>IF(AND(A177&amp;""="",B177&amp;""="",C177&amp;""="",D177&amp;""="",E177&amp;""=""),"",IF(A177&amp;""="","المادة ناقصة",IF(COUNTIF('المواد'!$A$6:$A$205,A177&amp;"")=0,"مادة غير موجودة",IF(NOT(ISNUMBER(C177)),"الوزن ناقص",IF(NOT(ISNUMBER(D177)),"الدرجة العظمى ناقصة",IF(D177&lt;=0,"الدرجة العظمى ناقصة",IF(E177&amp;""="","لم تُجرَّب بعد",IF(NOT(ISNUMBER(E177)),"درجة غير رقمية",IF(OR(E177&lt;0,E177&gt;D177),"درجة خارج المدى","محسوب")))))))))</f>
        <v/>
      </c>
    </row>
    <row r="178">
      <c r="A178" s="5" t="n"/>
      <c r="B178" s="5" t="n"/>
      <c r="C178" s="5" t="n"/>
      <c r="D178" s="5" t="n"/>
      <c r="E178" s="5" t="n"/>
      <c r="F178" s="20">
        <f>IF(H178="محسوب",ROUND(E178/D178,4),"")</f>
        <v/>
      </c>
      <c r="G178" s="19">
        <f>IF(H178="محسوب",ROUND(C178*F178,4),"")</f>
        <v/>
      </c>
      <c r="H178" s="6">
        <f>IF(AND(A178&amp;""="",B178&amp;""="",C178&amp;""="",D178&amp;""="",E178&amp;""=""),"",IF(A178&amp;""="","المادة ناقصة",IF(COUNTIF('المواد'!$A$6:$A$205,A178&amp;"")=0,"مادة غير موجودة",IF(NOT(ISNUMBER(C178)),"الوزن ناقص",IF(NOT(ISNUMBER(D178)),"الدرجة العظمى ناقصة",IF(D178&lt;=0,"الدرجة العظمى ناقصة",IF(E178&amp;""="","لم تُجرَّب بعد",IF(NOT(ISNUMBER(E178)),"درجة غير رقمية",IF(OR(E178&lt;0,E178&gt;D178),"درجة خارج المدى","محسوب")))))))))</f>
        <v/>
      </c>
    </row>
    <row r="179">
      <c r="A179" s="5" t="n"/>
      <c r="B179" s="5" t="n"/>
      <c r="C179" s="5" t="n"/>
      <c r="D179" s="5" t="n"/>
      <c r="E179" s="5" t="n"/>
      <c r="F179" s="20">
        <f>IF(H179="محسوب",ROUND(E179/D179,4),"")</f>
        <v/>
      </c>
      <c r="G179" s="19">
        <f>IF(H179="محسوب",ROUND(C179*F179,4),"")</f>
        <v/>
      </c>
      <c r="H179" s="6">
        <f>IF(AND(A179&amp;""="",B179&amp;""="",C179&amp;""="",D179&amp;""="",E179&amp;""=""),"",IF(A179&amp;""="","المادة ناقصة",IF(COUNTIF('المواد'!$A$6:$A$205,A179&amp;"")=0,"مادة غير موجودة",IF(NOT(ISNUMBER(C179)),"الوزن ناقص",IF(NOT(ISNUMBER(D179)),"الدرجة العظمى ناقصة",IF(D179&lt;=0,"الدرجة العظمى ناقصة",IF(E179&amp;""="","لم تُجرَّب بعد",IF(NOT(ISNUMBER(E179)),"درجة غير رقمية",IF(OR(E179&lt;0,E179&gt;D179),"درجة خارج المدى","محسوب")))))))))</f>
        <v/>
      </c>
    </row>
    <row r="180">
      <c r="A180" s="5" t="n"/>
      <c r="B180" s="5" t="n"/>
      <c r="C180" s="5" t="n"/>
      <c r="D180" s="5" t="n"/>
      <c r="E180" s="5" t="n"/>
      <c r="F180" s="20">
        <f>IF(H180="محسوب",ROUND(E180/D180,4),"")</f>
        <v/>
      </c>
      <c r="G180" s="19">
        <f>IF(H180="محسوب",ROUND(C180*F180,4),"")</f>
        <v/>
      </c>
      <c r="H180" s="6">
        <f>IF(AND(A180&amp;""="",B180&amp;""="",C180&amp;""="",D180&amp;""="",E180&amp;""=""),"",IF(A180&amp;""="","المادة ناقصة",IF(COUNTIF('المواد'!$A$6:$A$205,A180&amp;"")=0,"مادة غير موجودة",IF(NOT(ISNUMBER(C180)),"الوزن ناقص",IF(NOT(ISNUMBER(D180)),"الدرجة العظمى ناقصة",IF(D180&lt;=0,"الدرجة العظمى ناقصة",IF(E180&amp;""="","لم تُجرَّب بعد",IF(NOT(ISNUMBER(E180)),"درجة غير رقمية",IF(OR(E180&lt;0,E180&gt;D180),"درجة خارج المدى","محسوب")))))))))</f>
        <v/>
      </c>
    </row>
    <row r="181">
      <c r="A181" s="5" t="n"/>
      <c r="B181" s="5" t="n"/>
      <c r="C181" s="5" t="n"/>
      <c r="D181" s="5" t="n"/>
      <c r="E181" s="5" t="n"/>
      <c r="F181" s="20">
        <f>IF(H181="محسوب",ROUND(E181/D181,4),"")</f>
        <v/>
      </c>
      <c r="G181" s="19">
        <f>IF(H181="محسوب",ROUND(C181*F181,4),"")</f>
        <v/>
      </c>
      <c r="H181" s="6">
        <f>IF(AND(A181&amp;""="",B181&amp;""="",C181&amp;""="",D181&amp;""="",E181&amp;""=""),"",IF(A181&amp;""="","المادة ناقصة",IF(COUNTIF('المواد'!$A$6:$A$205,A181&amp;"")=0,"مادة غير موجودة",IF(NOT(ISNUMBER(C181)),"الوزن ناقص",IF(NOT(ISNUMBER(D181)),"الدرجة العظمى ناقصة",IF(D181&lt;=0,"الدرجة العظمى ناقصة",IF(E181&amp;""="","لم تُجرَّب بعد",IF(NOT(ISNUMBER(E181)),"درجة غير رقمية",IF(OR(E181&lt;0,E181&gt;D181),"درجة خارج المدى","محسوب")))))))))</f>
        <v/>
      </c>
    </row>
    <row r="182">
      <c r="A182" s="5" t="n"/>
      <c r="B182" s="5" t="n"/>
      <c r="C182" s="5" t="n"/>
      <c r="D182" s="5" t="n"/>
      <c r="E182" s="5" t="n"/>
      <c r="F182" s="20">
        <f>IF(H182="محسوب",ROUND(E182/D182,4),"")</f>
        <v/>
      </c>
      <c r="G182" s="19">
        <f>IF(H182="محسوب",ROUND(C182*F182,4),"")</f>
        <v/>
      </c>
      <c r="H182" s="6">
        <f>IF(AND(A182&amp;""="",B182&amp;""="",C182&amp;""="",D182&amp;""="",E182&amp;""=""),"",IF(A182&amp;""="","المادة ناقصة",IF(COUNTIF('المواد'!$A$6:$A$205,A182&amp;"")=0,"مادة غير موجودة",IF(NOT(ISNUMBER(C182)),"الوزن ناقص",IF(NOT(ISNUMBER(D182)),"الدرجة العظمى ناقصة",IF(D182&lt;=0,"الدرجة العظمى ناقصة",IF(E182&amp;""="","لم تُجرَّب بعد",IF(NOT(ISNUMBER(E182)),"درجة غير رقمية",IF(OR(E182&lt;0,E182&gt;D182),"درجة خارج المدى","محسوب")))))))))</f>
        <v/>
      </c>
    </row>
    <row r="183">
      <c r="A183" s="5" t="n"/>
      <c r="B183" s="5" t="n"/>
      <c r="C183" s="5" t="n"/>
      <c r="D183" s="5" t="n"/>
      <c r="E183" s="5" t="n"/>
      <c r="F183" s="20">
        <f>IF(H183="محسوب",ROUND(E183/D183,4),"")</f>
        <v/>
      </c>
      <c r="G183" s="19">
        <f>IF(H183="محسوب",ROUND(C183*F183,4),"")</f>
        <v/>
      </c>
      <c r="H183" s="6">
        <f>IF(AND(A183&amp;""="",B183&amp;""="",C183&amp;""="",D183&amp;""="",E183&amp;""=""),"",IF(A183&amp;""="","المادة ناقصة",IF(COUNTIF('المواد'!$A$6:$A$205,A183&amp;"")=0,"مادة غير موجودة",IF(NOT(ISNUMBER(C183)),"الوزن ناقص",IF(NOT(ISNUMBER(D183)),"الدرجة العظمى ناقصة",IF(D183&lt;=0,"الدرجة العظمى ناقصة",IF(E183&amp;""="","لم تُجرَّب بعد",IF(NOT(ISNUMBER(E183)),"درجة غير رقمية",IF(OR(E183&lt;0,E183&gt;D183),"درجة خارج المدى","محسوب")))))))))</f>
        <v/>
      </c>
    </row>
    <row r="184">
      <c r="A184" s="5" t="n"/>
      <c r="B184" s="5" t="n"/>
      <c r="C184" s="5" t="n"/>
      <c r="D184" s="5" t="n"/>
      <c r="E184" s="5" t="n"/>
      <c r="F184" s="20">
        <f>IF(H184="محسوب",ROUND(E184/D184,4),"")</f>
        <v/>
      </c>
      <c r="G184" s="19">
        <f>IF(H184="محسوب",ROUND(C184*F184,4),"")</f>
        <v/>
      </c>
      <c r="H184" s="6">
        <f>IF(AND(A184&amp;""="",B184&amp;""="",C184&amp;""="",D184&amp;""="",E184&amp;""=""),"",IF(A184&amp;""="","المادة ناقصة",IF(COUNTIF('المواد'!$A$6:$A$205,A184&amp;"")=0,"مادة غير موجودة",IF(NOT(ISNUMBER(C184)),"الوزن ناقص",IF(NOT(ISNUMBER(D184)),"الدرجة العظمى ناقصة",IF(D184&lt;=0,"الدرجة العظمى ناقصة",IF(E184&amp;""="","لم تُجرَّب بعد",IF(NOT(ISNUMBER(E184)),"درجة غير رقمية",IF(OR(E184&lt;0,E184&gt;D184),"درجة خارج المدى","محسوب")))))))))</f>
        <v/>
      </c>
    </row>
    <row r="185">
      <c r="A185" s="5" t="n"/>
      <c r="B185" s="5" t="n"/>
      <c r="C185" s="5" t="n"/>
      <c r="D185" s="5" t="n"/>
      <c r="E185" s="5" t="n"/>
      <c r="F185" s="20">
        <f>IF(H185="محسوب",ROUND(E185/D185,4),"")</f>
        <v/>
      </c>
      <c r="G185" s="19">
        <f>IF(H185="محسوب",ROUND(C185*F185,4),"")</f>
        <v/>
      </c>
      <c r="H185" s="6">
        <f>IF(AND(A185&amp;""="",B185&amp;""="",C185&amp;""="",D185&amp;""="",E185&amp;""=""),"",IF(A185&amp;""="","المادة ناقصة",IF(COUNTIF('المواد'!$A$6:$A$205,A185&amp;"")=0,"مادة غير موجودة",IF(NOT(ISNUMBER(C185)),"الوزن ناقص",IF(NOT(ISNUMBER(D185)),"الدرجة العظمى ناقصة",IF(D185&lt;=0,"الدرجة العظمى ناقصة",IF(E185&amp;""="","لم تُجرَّب بعد",IF(NOT(ISNUMBER(E185)),"درجة غير رقمية",IF(OR(E185&lt;0,E185&gt;D185),"درجة خارج المدى","محسوب")))))))))</f>
        <v/>
      </c>
    </row>
    <row r="186">
      <c r="A186" s="5" t="n"/>
      <c r="B186" s="5" t="n"/>
      <c r="C186" s="5" t="n"/>
      <c r="D186" s="5" t="n"/>
      <c r="E186" s="5" t="n"/>
      <c r="F186" s="20">
        <f>IF(H186="محسوب",ROUND(E186/D186,4),"")</f>
        <v/>
      </c>
      <c r="G186" s="19">
        <f>IF(H186="محسوب",ROUND(C186*F186,4),"")</f>
        <v/>
      </c>
      <c r="H186" s="6">
        <f>IF(AND(A186&amp;""="",B186&amp;""="",C186&amp;""="",D186&amp;""="",E186&amp;""=""),"",IF(A186&amp;""="","المادة ناقصة",IF(COUNTIF('المواد'!$A$6:$A$205,A186&amp;"")=0,"مادة غير موجودة",IF(NOT(ISNUMBER(C186)),"الوزن ناقص",IF(NOT(ISNUMBER(D186)),"الدرجة العظمى ناقصة",IF(D186&lt;=0,"الدرجة العظمى ناقصة",IF(E186&amp;""="","لم تُجرَّب بعد",IF(NOT(ISNUMBER(E186)),"درجة غير رقمية",IF(OR(E186&lt;0,E186&gt;D186),"درجة خارج المدى","محسوب")))))))))</f>
        <v/>
      </c>
    </row>
    <row r="187">
      <c r="A187" s="5" t="n"/>
      <c r="B187" s="5" t="n"/>
      <c r="C187" s="5" t="n"/>
      <c r="D187" s="5" t="n"/>
      <c r="E187" s="5" t="n"/>
      <c r="F187" s="20">
        <f>IF(H187="محسوب",ROUND(E187/D187,4),"")</f>
        <v/>
      </c>
      <c r="G187" s="19">
        <f>IF(H187="محسوب",ROUND(C187*F187,4),"")</f>
        <v/>
      </c>
      <c r="H187" s="6">
        <f>IF(AND(A187&amp;""="",B187&amp;""="",C187&amp;""="",D187&amp;""="",E187&amp;""=""),"",IF(A187&amp;""="","المادة ناقصة",IF(COUNTIF('المواد'!$A$6:$A$205,A187&amp;"")=0,"مادة غير موجودة",IF(NOT(ISNUMBER(C187)),"الوزن ناقص",IF(NOT(ISNUMBER(D187)),"الدرجة العظمى ناقصة",IF(D187&lt;=0,"الدرجة العظمى ناقصة",IF(E187&amp;""="","لم تُجرَّب بعد",IF(NOT(ISNUMBER(E187)),"درجة غير رقمية",IF(OR(E187&lt;0,E187&gt;D187),"درجة خارج المدى","محسوب")))))))))</f>
        <v/>
      </c>
    </row>
    <row r="188">
      <c r="A188" s="5" t="n"/>
      <c r="B188" s="5" t="n"/>
      <c r="C188" s="5" t="n"/>
      <c r="D188" s="5" t="n"/>
      <c r="E188" s="5" t="n"/>
      <c r="F188" s="20">
        <f>IF(H188="محسوب",ROUND(E188/D188,4),"")</f>
        <v/>
      </c>
      <c r="G188" s="19">
        <f>IF(H188="محسوب",ROUND(C188*F188,4),"")</f>
        <v/>
      </c>
      <c r="H188" s="6">
        <f>IF(AND(A188&amp;""="",B188&amp;""="",C188&amp;""="",D188&amp;""="",E188&amp;""=""),"",IF(A188&amp;""="","المادة ناقصة",IF(COUNTIF('المواد'!$A$6:$A$205,A188&amp;"")=0,"مادة غير موجودة",IF(NOT(ISNUMBER(C188)),"الوزن ناقص",IF(NOT(ISNUMBER(D188)),"الدرجة العظمى ناقصة",IF(D188&lt;=0,"الدرجة العظمى ناقصة",IF(E188&amp;""="","لم تُجرَّب بعد",IF(NOT(ISNUMBER(E188)),"درجة غير رقمية",IF(OR(E188&lt;0,E188&gt;D188),"درجة خارج المدى","محسوب")))))))))</f>
        <v/>
      </c>
    </row>
    <row r="189">
      <c r="A189" s="5" t="n"/>
      <c r="B189" s="5" t="n"/>
      <c r="C189" s="5" t="n"/>
      <c r="D189" s="5" t="n"/>
      <c r="E189" s="5" t="n"/>
      <c r="F189" s="20">
        <f>IF(H189="محسوب",ROUND(E189/D189,4),"")</f>
        <v/>
      </c>
      <c r="G189" s="19">
        <f>IF(H189="محسوب",ROUND(C189*F189,4),"")</f>
        <v/>
      </c>
      <c r="H189" s="6">
        <f>IF(AND(A189&amp;""="",B189&amp;""="",C189&amp;""="",D189&amp;""="",E189&amp;""=""),"",IF(A189&amp;""="","المادة ناقصة",IF(COUNTIF('المواد'!$A$6:$A$205,A189&amp;"")=0,"مادة غير موجودة",IF(NOT(ISNUMBER(C189)),"الوزن ناقص",IF(NOT(ISNUMBER(D189)),"الدرجة العظمى ناقصة",IF(D189&lt;=0,"الدرجة العظمى ناقصة",IF(E189&amp;""="","لم تُجرَّب بعد",IF(NOT(ISNUMBER(E189)),"درجة غير رقمية",IF(OR(E189&lt;0,E189&gt;D189),"درجة خارج المدى","محسوب")))))))))</f>
        <v/>
      </c>
    </row>
    <row r="190">
      <c r="A190" s="5" t="n"/>
      <c r="B190" s="5" t="n"/>
      <c r="C190" s="5" t="n"/>
      <c r="D190" s="5" t="n"/>
      <c r="E190" s="5" t="n"/>
      <c r="F190" s="20">
        <f>IF(H190="محسوب",ROUND(E190/D190,4),"")</f>
        <v/>
      </c>
      <c r="G190" s="19">
        <f>IF(H190="محسوب",ROUND(C190*F190,4),"")</f>
        <v/>
      </c>
      <c r="H190" s="6">
        <f>IF(AND(A190&amp;""="",B190&amp;""="",C190&amp;""="",D190&amp;""="",E190&amp;""=""),"",IF(A190&amp;""="","المادة ناقصة",IF(COUNTIF('المواد'!$A$6:$A$205,A190&amp;"")=0,"مادة غير موجودة",IF(NOT(ISNUMBER(C190)),"الوزن ناقص",IF(NOT(ISNUMBER(D190)),"الدرجة العظمى ناقصة",IF(D190&lt;=0,"الدرجة العظمى ناقصة",IF(E190&amp;""="","لم تُجرَّب بعد",IF(NOT(ISNUMBER(E190)),"درجة غير رقمية",IF(OR(E190&lt;0,E190&gt;D190),"درجة خارج المدى","محسوب")))))))))</f>
        <v/>
      </c>
    </row>
    <row r="191">
      <c r="A191" s="5" t="n"/>
      <c r="B191" s="5" t="n"/>
      <c r="C191" s="5" t="n"/>
      <c r="D191" s="5" t="n"/>
      <c r="E191" s="5" t="n"/>
      <c r="F191" s="20">
        <f>IF(H191="محسوب",ROUND(E191/D191,4),"")</f>
        <v/>
      </c>
      <c r="G191" s="19">
        <f>IF(H191="محسوب",ROUND(C191*F191,4),"")</f>
        <v/>
      </c>
      <c r="H191" s="6">
        <f>IF(AND(A191&amp;""="",B191&amp;""="",C191&amp;""="",D191&amp;""="",E191&amp;""=""),"",IF(A191&amp;""="","المادة ناقصة",IF(COUNTIF('المواد'!$A$6:$A$205,A191&amp;"")=0,"مادة غير موجودة",IF(NOT(ISNUMBER(C191)),"الوزن ناقص",IF(NOT(ISNUMBER(D191)),"الدرجة العظمى ناقصة",IF(D191&lt;=0,"الدرجة العظمى ناقصة",IF(E191&amp;""="","لم تُجرَّب بعد",IF(NOT(ISNUMBER(E191)),"درجة غير رقمية",IF(OR(E191&lt;0,E191&gt;D191),"درجة خارج المدى","محسوب")))))))))</f>
        <v/>
      </c>
    </row>
    <row r="192">
      <c r="A192" s="5" t="n"/>
      <c r="B192" s="5" t="n"/>
      <c r="C192" s="5" t="n"/>
      <c r="D192" s="5" t="n"/>
      <c r="E192" s="5" t="n"/>
      <c r="F192" s="20">
        <f>IF(H192="محسوب",ROUND(E192/D192,4),"")</f>
        <v/>
      </c>
      <c r="G192" s="19">
        <f>IF(H192="محسوب",ROUND(C192*F192,4),"")</f>
        <v/>
      </c>
      <c r="H192" s="6">
        <f>IF(AND(A192&amp;""="",B192&amp;""="",C192&amp;""="",D192&amp;""="",E192&amp;""=""),"",IF(A192&amp;""="","المادة ناقصة",IF(COUNTIF('المواد'!$A$6:$A$205,A192&amp;"")=0,"مادة غير موجودة",IF(NOT(ISNUMBER(C192)),"الوزن ناقص",IF(NOT(ISNUMBER(D192)),"الدرجة العظمى ناقصة",IF(D192&lt;=0,"الدرجة العظمى ناقصة",IF(E192&amp;""="","لم تُجرَّب بعد",IF(NOT(ISNUMBER(E192)),"درجة غير رقمية",IF(OR(E192&lt;0,E192&gt;D192),"درجة خارج المدى","محسوب")))))))))</f>
        <v/>
      </c>
    </row>
    <row r="193">
      <c r="A193" s="5" t="n"/>
      <c r="B193" s="5" t="n"/>
      <c r="C193" s="5" t="n"/>
      <c r="D193" s="5" t="n"/>
      <c r="E193" s="5" t="n"/>
      <c r="F193" s="20">
        <f>IF(H193="محسوب",ROUND(E193/D193,4),"")</f>
        <v/>
      </c>
      <c r="G193" s="19">
        <f>IF(H193="محسوب",ROUND(C193*F193,4),"")</f>
        <v/>
      </c>
      <c r="H193" s="6">
        <f>IF(AND(A193&amp;""="",B193&amp;""="",C193&amp;""="",D193&amp;""="",E193&amp;""=""),"",IF(A193&amp;""="","المادة ناقصة",IF(COUNTIF('المواد'!$A$6:$A$205,A193&amp;"")=0,"مادة غير موجودة",IF(NOT(ISNUMBER(C193)),"الوزن ناقص",IF(NOT(ISNUMBER(D193)),"الدرجة العظمى ناقصة",IF(D193&lt;=0,"الدرجة العظمى ناقصة",IF(E193&amp;""="","لم تُجرَّب بعد",IF(NOT(ISNUMBER(E193)),"درجة غير رقمية",IF(OR(E193&lt;0,E193&gt;D193),"درجة خارج المدى","محسوب")))))))))</f>
        <v/>
      </c>
    </row>
    <row r="194">
      <c r="A194" s="5" t="n"/>
      <c r="B194" s="5" t="n"/>
      <c r="C194" s="5" t="n"/>
      <c r="D194" s="5" t="n"/>
      <c r="E194" s="5" t="n"/>
      <c r="F194" s="20">
        <f>IF(H194="محسوب",ROUND(E194/D194,4),"")</f>
        <v/>
      </c>
      <c r="G194" s="19">
        <f>IF(H194="محسوب",ROUND(C194*F194,4),"")</f>
        <v/>
      </c>
      <c r="H194" s="6">
        <f>IF(AND(A194&amp;""="",B194&amp;""="",C194&amp;""="",D194&amp;""="",E194&amp;""=""),"",IF(A194&amp;""="","المادة ناقصة",IF(COUNTIF('المواد'!$A$6:$A$205,A194&amp;"")=0,"مادة غير موجودة",IF(NOT(ISNUMBER(C194)),"الوزن ناقص",IF(NOT(ISNUMBER(D194)),"الدرجة العظمى ناقصة",IF(D194&lt;=0,"الدرجة العظمى ناقصة",IF(E194&amp;""="","لم تُجرَّب بعد",IF(NOT(ISNUMBER(E194)),"درجة غير رقمية",IF(OR(E194&lt;0,E194&gt;D194),"درجة خارج المدى","محسوب")))))))))</f>
        <v/>
      </c>
    </row>
    <row r="195">
      <c r="A195" s="5" t="n"/>
      <c r="B195" s="5" t="n"/>
      <c r="C195" s="5" t="n"/>
      <c r="D195" s="5" t="n"/>
      <c r="E195" s="5" t="n"/>
      <c r="F195" s="20">
        <f>IF(H195="محسوب",ROUND(E195/D195,4),"")</f>
        <v/>
      </c>
      <c r="G195" s="19">
        <f>IF(H195="محسوب",ROUND(C195*F195,4),"")</f>
        <v/>
      </c>
      <c r="H195" s="6">
        <f>IF(AND(A195&amp;""="",B195&amp;""="",C195&amp;""="",D195&amp;""="",E195&amp;""=""),"",IF(A195&amp;""="","المادة ناقصة",IF(COUNTIF('المواد'!$A$6:$A$205,A195&amp;"")=0,"مادة غير موجودة",IF(NOT(ISNUMBER(C195)),"الوزن ناقص",IF(NOT(ISNUMBER(D195)),"الدرجة العظمى ناقصة",IF(D195&lt;=0,"الدرجة العظمى ناقصة",IF(E195&amp;""="","لم تُجرَّب بعد",IF(NOT(ISNUMBER(E195)),"درجة غير رقمية",IF(OR(E195&lt;0,E195&gt;D195),"درجة خارج المدى","محسوب")))))))))</f>
        <v/>
      </c>
    </row>
    <row r="196">
      <c r="A196" s="5" t="n"/>
      <c r="B196" s="5" t="n"/>
      <c r="C196" s="5" t="n"/>
      <c r="D196" s="5" t="n"/>
      <c r="E196" s="5" t="n"/>
      <c r="F196" s="20">
        <f>IF(H196="محسوب",ROUND(E196/D196,4),"")</f>
        <v/>
      </c>
      <c r="G196" s="19">
        <f>IF(H196="محسوب",ROUND(C196*F196,4),"")</f>
        <v/>
      </c>
      <c r="H196" s="6">
        <f>IF(AND(A196&amp;""="",B196&amp;""="",C196&amp;""="",D196&amp;""="",E196&amp;""=""),"",IF(A196&amp;""="","المادة ناقصة",IF(COUNTIF('المواد'!$A$6:$A$205,A196&amp;"")=0,"مادة غير موجودة",IF(NOT(ISNUMBER(C196)),"الوزن ناقص",IF(NOT(ISNUMBER(D196)),"الدرجة العظمى ناقصة",IF(D196&lt;=0,"الدرجة العظمى ناقصة",IF(E196&amp;""="","لم تُجرَّب بعد",IF(NOT(ISNUMBER(E196)),"درجة غير رقمية",IF(OR(E196&lt;0,E196&gt;D196),"درجة خارج المدى","محسوب")))))))))</f>
        <v/>
      </c>
    </row>
    <row r="197">
      <c r="A197" s="5" t="n"/>
      <c r="B197" s="5" t="n"/>
      <c r="C197" s="5" t="n"/>
      <c r="D197" s="5" t="n"/>
      <c r="E197" s="5" t="n"/>
      <c r="F197" s="20">
        <f>IF(H197="محسوب",ROUND(E197/D197,4),"")</f>
        <v/>
      </c>
      <c r="G197" s="19">
        <f>IF(H197="محسوب",ROUND(C197*F197,4),"")</f>
        <v/>
      </c>
      <c r="H197" s="6">
        <f>IF(AND(A197&amp;""="",B197&amp;""="",C197&amp;""="",D197&amp;""="",E197&amp;""=""),"",IF(A197&amp;""="","المادة ناقصة",IF(COUNTIF('المواد'!$A$6:$A$205,A197&amp;"")=0,"مادة غير موجودة",IF(NOT(ISNUMBER(C197)),"الوزن ناقص",IF(NOT(ISNUMBER(D197)),"الدرجة العظمى ناقصة",IF(D197&lt;=0,"الدرجة العظمى ناقصة",IF(E197&amp;""="","لم تُجرَّب بعد",IF(NOT(ISNUMBER(E197)),"درجة غير رقمية",IF(OR(E197&lt;0,E197&gt;D197),"درجة خارج المدى","محسوب")))))))))</f>
        <v/>
      </c>
    </row>
    <row r="198">
      <c r="A198" s="5" t="n"/>
      <c r="B198" s="5" t="n"/>
      <c r="C198" s="5" t="n"/>
      <c r="D198" s="5" t="n"/>
      <c r="E198" s="5" t="n"/>
      <c r="F198" s="20">
        <f>IF(H198="محسوب",ROUND(E198/D198,4),"")</f>
        <v/>
      </c>
      <c r="G198" s="19">
        <f>IF(H198="محسوب",ROUND(C198*F198,4),"")</f>
        <v/>
      </c>
      <c r="H198" s="6">
        <f>IF(AND(A198&amp;""="",B198&amp;""="",C198&amp;""="",D198&amp;""="",E198&amp;""=""),"",IF(A198&amp;""="","المادة ناقصة",IF(COUNTIF('المواد'!$A$6:$A$205,A198&amp;"")=0,"مادة غير موجودة",IF(NOT(ISNUMBER(C198)),"الوزن ناقص",IF(NOT(ISNUMBER(D198)),"الدرجة العظمى ناقصة",IF(D198&lt;=0,"الدرجة العظمى ناقصة",IF(E198&amp;""="","لم تُجرَّب بعد",IF(NOT(ISNUMBER(E198)),"درجة غير رقمية",IF(OR(E198&lt;0,E198&gt;D198),"درجة خارج المدى","محسوب")))))))))</f>
        <v/>
      </c>
    </row>
    <row r="199">
      <c r="A199" s="5" t="n"/>
      <c r="B199" s="5" t="n"/>
      <c r="C199" s="5" t="n"/>
      <c r="D199" s="5" t="n"/>
      <c r="E199" s="5" t="n"/>
      <c r="F199" s="20">
        <f>IF(H199="محسوب",ROUND(E199/D199,4),"")</f>
        <v/>
      </c>
      <c r="G199" s="19">
        <f>IF(H199="محسوب",ROUND(C199*F199,4),"")</f>
        <v/>
      </c>
      <c r="H199" s="6">
        <f>IF(AND(A199&amp;""="",B199&amp;""="",C199&amp;""="",D199&amp;""="",E199&amp;""=""),"",IF(A199&amp;""="","المادة ناقصة",IF(COUNTIF('المواد'!$A$6:$A$205,A199&amp;"")=0,"مادة غير موجودة",IF(NOT(ISNUMBER(C199)),"الوزن ناقص",IF(NOT(ISNUMBER(D199)),"الدرجة العظمى ناقصة",IF(D199&lt;=0,"الدرجة العظمى ناقصة",IF(E199&amp;""="","لم تُجرَّب بعد",IF(NOT(ISNUMBER(E199)),"درجة غير رقمية",IF(OR(E199&lt;0,E199&gt;D199),"درجة خارج المدى","محسوب")))))))))</f>
        <v/>
      </c>
    </row>
    <row r="200">
      <c r="A200" s="5" t="n"/>
      <c r="B200" s="5" t="n"/>
      <c r="C200" s="5" t="n"/>
      <c r="D200" s="5" t="n"/>
      <c r="E200" s="5" t="n"/>
      <c r="F200" s="20">
        <f>IF(H200="محسوب",ROUND(E200/D200,4),"")</f>
        <v/>
      </c>
      <c r="G200" s="19">
        <f>IF(H200="محسوب",ROUND(C200*F200,4),"")</f>
        <v/>
      </c>
      <c r="H200" s="6">
        <f>IF(AND(A200&amp;""="",B200&amp;""="",C200&amp;""="",D200&amp;""="",E200&amp;""=""),"",IF(A200&amp;""="","المادة ناقصة",IF(COUNTIF('المواد'!$A$6:$A$205,A200&amp;"")=0,"مادة غير موجودة",IF(NOT(ISNUMBER(C200)),"الوزن ناقص",IF(NOT(ISNUMBER(D200)),"الدرجة العظمى ناقصة",IF(D200&lt;=0,"الدرجة العظمى ناقصة",IF(E200&amp;""="","لم تُجرَّب بعد",IF(NOT(ISNUMBER(E200)),"درجة غير رقمية",IF(OR(E200&lt;0,E200&gt;D200),"درجة خارج المدى","محسوب")))))))))</f>
        <v/>
      </c>
    </row>
    <row r="201">
      <c r="A201" s="5" t="n"/>
      <c r="B201" s="5" t="n"/>
      <c r="C201" s="5" t="n"/>
      <c r="D201" s="5" t="n"/>
      <c r="E201" s="5" t="n"/>
      <c r="F201" s="20">
        <f>IF(H201="محسوب",ROUND(E201/D201,4),"")</f>
        <v/>
      </c>
      <c r="G201" s="19">
        <f>IF(H201="محسوب",ROUND(C201*F201,4),"")</f>
        <v/>
      </c>
      <c r="H201" s="6">
        <f>IF(AND(A201&amp;""="",B201&amp;""="",C201&amp;""="",D201&amp;""="",E201&amp;""=""),"",IF(A201&amp;""="","المادة ناقصة",IF(COUNTIF('المواد'!$A$6:$A$205,A201&amp;"")=0,"مادة غير موجودة",IF(NOT(ISNUMBER(C201)),"الوزن ناقص",IF(NOT(ISNUMBER(D201)),"الدرجة العظمى ناقصة",IF(D201&lt;=0,"الدرجة العظمى ناقصة",IF(E201&amp;""="","لم تُجرَّب بعد",IF(NOT(ISNUMBER(E201)),"درجة غير رقمية",IF(OR(E201&lt;0,E201&gt;D201),"درجة خارج المدى","محسوب")))))))))</f>
        <v/>
      </c>
    </row>
    <row r="202">
      <c r="A202" s="5" t="n"/>
      <c r="B202" s="5" t="n"/>
      <c r="C202" s="5" t="n"/>
      <c r="D202" s="5" t="n"/>
      <c r="E202" s="5" t="n"/>
      <c r="F202" s="20">
        <f>IF(H202="محسوب",ROUND(E202/D202,4),"")</f>
        <v/>
      </c>
      <c r="G202" s="19">
        <f>IF(H202="محسوب",ROUND(C202*F202,4),"")</f>
        <v/>
      </c>
      <c r="H202" s="6">
        <f>IF(AND(A202&amp;""="",B202&amp;""="",C202&amp;""="",D202&amp;""="",E202&amp;""=""),"",IF(A202&amp;""="","المادة ناقصة",IF(COUNTIF('المواد'!$A$6:$A$205,A202&amp;"")=0,"مادة غير موجودة",IF(NOT(ISNUMBER(C202)),"الوزن ناقص",IF(NOT(ISNUMBER(D202)),"الدرجة العظمى ناقصة",IF(D202&lt;=0,"الدرجة العظمى ناقصة",IF(E202&amp;""="","لم تُجرَّب بعد",IF(NOT(ISNUMBER(E202)),"درجة غير رقمية",IF(OR(E202&lt;0,E202&gt;D202),"درجة خارج المدى","محسوب")))))))))</f>
        <v/>
      </c>
    </row>
    <row r="203">
      <c r="A203" s="5" t="n"/>
      <c r="B203" s="5" t="n"/>
      <c r="C203" s="5" t="n"/>
      <c r="D203" s="5" t="n"/>
      <c r="E203" s="5" t="n"/>
      <c r="F203" s="20">
        <f>IF(H203="محسوب",ROUND(E203/D203,4),"")</f>
        <v/>
      </c>
      <c r="G203" s="19">
        <f>IF(H203="محسوب",ROUND(C203*F203,4),"")</f>
        <v/>
      </c>
      <c r="H203" s="6">
        <f>IF(AND(A203&amp;""="",B203&amp;""="",C203&amp;""="",D203&amp;""="",E203&amp;""=""),"",IF(A203&amp;""="","المادة ناقصة",IF(COUNTIF('المواد'!$A$6:$A$205,A203&amp;"")=0,"مادة غير موجودة",IF(NOT(ISNUMBER(C203)),"الوزن ناقص",IF(NOT(ISNUMBER(D203)),"الدرجة العظمى ناقصة",IF(D203&lt;=0,"الدرجة العظمى ناقصة",IF(E203&amp;""="","لم تُجرَّب بعد",IF(NOT(ISNUMBER(E203)),"درجة غير رقمية",IF(OR(E203&lt;0,E203&gt;D203),"درجة خارج المدى","محسوب")))))))))</f>
        <v/>
      </c>
    </row>
    <row r="204">
      <c r="A204" s="5" t="n"/>
      <c r="B204" s="5" t="n"/>
      <c r="C204" s="5" t="n"/>
      <c r="D204" s="5" t="n"/>
      <c r="E204" s="5" t="n"/>
      <c r="F204" s="20">
        <f>IF(H204="محسوب",ROUND(E204/D204,4),"")</f>
        <v/>
      </c>
      <c r="G204" s="19">
        <f>IF(H204="محسوب",ROUND(C204*F204,4),"")</f>
        <v/>
      </c>
      <c r="H204" s="6">
        <f>IF(AND(A204&amp;""="",B204&amp;""="",C204&amp;""="",D204&amp;""="",E204&amp;""=""),"",IF(A204&amp;""="","المادة ناقصة",IF(COUNTIF('المواد'!$A$6:$A$205,A204&amp;"")=0,"مادة غير موجودة",IF(NOT(ISNUMBER(C204)),"الوزن ناقص",IF(NOT(ISNUMBER(D204)),"الدرجة العظمى ناقصة",IF(D204&lt;=0,"الدرجة العظمى ناقصة",IF(E204&amp;""="","لم تُجرَّب بعد",IF(NOT(ISNUMBER(E204)),"درجة غير رقمية",IF(OR(E204&lt;0,E204&gt;D204),"درجة خارج المدى","محسوب")))))))))</f>
        <v/>
      </c>
    </row>
    <row r="205">
      <c r="A205" s="5" t="n"/>
      <c r="B205" s="5" t="n"/>
      <c r="C205" s="5" t="n"/>
      <c r="D205" s="5" t="n"/>
      <c r="E205" s="5" t="n"/>
      <c r="F205" s="20">
        <f>IF(H205="محسوب",ROUND(E205/D205,4),"")</f>
        <v/>
      </c>
      <c r="G205" s="19">
        <f>IF(H205="محسوب",ROUND(C205*F205,4),"")</f>
        <v/>
      </c>
      <c r="H205" s="6">
        <f>IF(AND(A205&amp;""="",B205&amp;""="",C205&amp;""="",D205&amp;""="",E205&amp;""=""),"",IF(A205&amp;""="","المادة ناقصة",IF(COUNTIF('المواد'!$A$6:$A$205,A205&amp;"")=0,"مادة غير موجودة",IF(NOT(ISNUMBER(C205)),"الوزن ناقص",IF(NOT(ISNUMBER(D205)),"الدرجة العظمى ناقصة",IF(D205&lt;=0,"الدرجة العظمى ناقصة",IF(E205&amp;""="","لم تُجرَّب بعد",IF(NOT(ISNUMBER(E205)),"درجة غير رقمية",IF(OR(E205&lt;0,E205&gt;D205),"درجة خارج المدى","محسوب")))))))))</f>
        <v/>
      </c>
    </row>
    <row r="206">
      <c r="A206" s="5" t="n"/>
      <c r="B206" s="5" t="n"/>
      <c r="C206" s="5" t="n"/>
      <c r="D206" s="5" t="n"/>
      <c r="E206" s="5" t="n"/>
      <c r="F206" s="20">
        <f>IF(H206="محسوب",ROUND(E206/D206,4),"")</f>
        <v/>
      </c>
      <c r="G206" s="19">
        <f>IF(H206="محسوب",ROUND(C206*F206,4),"")</f>
        <v/>
      </c>
      <c r="H206" s="6">
        <f>IF(AND(A206&amp;""="",B206&amp;""="",C206&amp;""="",D206&amp;""="",E206&amp;""=""),"",IF(A206&amp;""="","المادة ناقصة",IF(COUNTIF('المواد'!$A$6:$A$205,A206&amp;"")=0,"مادة غير موجودة",IF(NOT(ISNUMBER(C206)),"الوزن ناقص",IF(NOT(ISNUMBER(D206)),"الدرجة العظمى ناقصة",IF(D206&lt;=0,"الدرجة العظمى ناقصة",IF(E206&amp;""="","لم تُجرَّب بعد",IF(NOT(ISNUMBER(E206)),"درجة غير رقمية",IF(OR(E206&lt;0,E206&gt;D206),"درجة خارج المدى","محسوب")))))))))</f>
        <v/>
      </c>
    </row>
    <row r="207">
      <c r="A207" s="5" t="n"/>
      <c r="B207" s="5" t="n"/>
      <c r="C207" s="5" t="n"/>
      <c r="D207" s="5" t="n"/>
      <c r="E207" s="5" t="n"/>
      <c r="F207" s="20">
        <f>IF(H207="محسوب",ROUND(E207/D207,4),"")</f>
        <v/>
      </c>
      <c r="G207" s="19">
        <f>IF(H207="محسوب",ROUND(C207*F207,4),"")</f>
        <v/>
      </c>
      <c r="H207" s="6">
        <f>IF(AND(A207&amp;""="",B207&amp;""="",C207&amp;""="",D207&amp;""="",E207&amp;""=""),"",IF(A207&amp;""="","المادة ناقصة",IF(COUNTIF('المواد'!$A$6:$A$205,A207&amp;"")=0,"مادة غير موجودة",IF(NOT(ISNUMBER(C207)),"الوزن ناقص",IF(NOT(ISNUMBER(D207)),"الدرجة العظمى ناقصة",IF(D207&lt;=0,"الدرجة العظمى ناقصة",IF(E207&amp;""="","لم تُجرَّب بعد",IF(NOT(ISNUMBER(E207)),"درجة غير رقمية",IF(OR(E207&lt;0,E207&gt;D207),"درجة خارج المدى","محسوب")))))))))</f>
        <v/>
      </c>
    </row>
    <row r="208">
      <c r="A208" s="5" t="n"/>
      <c r="B208" s="5" t="n"/>
      <c r="C208" s="5" t="n"/>
      <c r="D208" s="5" t="n"/>
      <c r="E208" s="5" t="n"/>
      <c r="F208" s="20">
        <f>IF(H208="محسوب",ROUND(E208/D208,4),"")</f>
        <v/>
      </c>
      <c r="G208" s="19">
        <f>IF(H208="محسوب",ROUND(C208*F208,4),"")</f>
        <v/>
      </c>
      <c r="H208" s="6">
        <f>IF(AND(A208&amp;""="",B208&amp;""="",C208&amp;""="",D208&amp;""="",E208&amp;""=""),"",IF(A208&amp;""="","المادة ناقصة",IF(COUNTIF('المواد'!$A$6:$A$205,A208&amp;"")=0,"مادة غير موجودة",IF(NOT(ISNUMBER(C208)),"الوزن ناقص",IF(NOT(ISNUMBER(D208)),"الدرجة العظمى ناقصة",IF(D208&lt;=0,"الدرجة العظمى ناقصة",IF(E208&amp;""="","لم تُجرَّب بعد",IF(NOT(ISNUMBER(E208)),"درجة غير رقمية",IF(OR(E208&lt;0,E208&gt;D208),"درجة خارج المدى","محسوب")))))))))</f>
        <v/>
      </c>
    </row>
    <row r="209">
      <c r="A209" s="5" t="n"/>
      <c r="B209" s="5" t="n"/>
      <c r="C209" s="5" t="n"/>
      <c r="D209" s="5" t="n"/>
      <c r="E209" s="5" t="n"/>
      <c r="F209" s="20">
        <f>IF(H209="محسوب",ROUND(E209/D209,4),"")</f>
        <v/>
      </c>
      <c r="G209" s="19">
        <f>IF(H209="محسوب",ROUND(C209*F209,4),"")</f>
        <v/>
      </c>
      <c r="H209" s="6">
        <f>IF(AND(A209&amp;""="",B209&amp;""="",C209&amp;""="",D209&amp;""="",E209&amp;""=""),"",IF(A209&amp;""="","المادة ناقصة",IF(COUNTIF('المواد'!$A$6:$A$205,A209&amp;"")=0,"مادة غير موجودة",IF(NOT(ISNUMBER(C209)),"الوزن ناقص",IF(NOT(ISNUMBER(D209)),"الدرجة العظمى ناقصة",IF(D209&lt;=0,"الدرجة العظمى ناقصة",IF(E209&amp;""="","لم تُجرَّب بعد",IF(NOT(ISNUMBER(E209)),"درجة غير رقمية",IF(OR(E209&lt;0,E209&gt;D209),"درجة خارج المدى","محسوب")))))))))</f>
        <v/>
      </c>
    </row>
    <row r="210">
      <c r="A210" s="5" t="n"/>
      <c r="B210" s="5" t="n"/>
      <c r="C210" s="5" t="n"/>
      <c r="D210" s="5" t="n"/>
      <c r="E210" s="5" t="n"/>
      <c r="F210" s="20">
        <f>IF(H210="محسوب",ROUND(E210/D210,4),"")</f>
        <v/>
      </c>
      <c r="G210" s="19">
        <f>IF(H210="محسوب",ROUND(C210*F210,4),"")</f>
        <v/>
      </c>
      <c r="H210" s="6">
        <f>IF(AND(A210&amp;""="",B210&amp;""="",C210&amp;""="",D210&amp;""="",E210&amp;""=""),"",IF(A210&amp;""="","المادة ناقصة",IF(COUNTIF('المواد'!$A$6:$A$205,A210&amp;"")=0,"مادة غير موجودة",IF(NOT(ISNUMBER(C210)),"الوزن ناقص",IF(NOT(ISNUMBER(D210)),"الدرجة العظمى ناقصة",IF(D210&lt;=0,"الدرجة العظمى ناقصة",IF(E210&amp;""="","لم تُجرَّب بعد",IF(NOT(ISNUMBER(E210)),"درجة غير رقمية",IF(OR(E210&lt;0,E210&gt;D210),"درجة خارج المدى","محسوب")))))))))</f>
        <v/>
      </c>
    </row>
    <row r="211">
      <c r="A211" s="5" t="n"/>
      <c r="B211" s="5" t="n"/>
      <c r="C211" s="5" t="n"/>
      <c r="D211" s="5" t="n"/>
      <c r="E211" s="5" t="n"/>
      <c r="F211" s="20">
        <f>IF(H211="محسوب",ROUND(E211/D211,4),"")</f>
        <v/>
      </c>
      <c r="G211" s="19">
        <f>IF(H211="محسوب",ROUND(C211*F211,4),"")</f>
        <v/>
      </c>
      <c r="H211" s="6">
        <f>IF(AND(A211&amp;""="",B211&amp;""="",C211&amp;""="",D211&amp;""="",E211&amp;""=""),"",IF(A211&amp;""="","المادة ناقصة",IF(COUNTIF('المواد'!$A$6:$A$205,A211&amp;"")=0,"مادة غير موجودة",IF(NOT(ISNUMBER(C211)),"الوزن ناقص",IF(NOT(ISNUMBER(D211)),"الدرجة العظمى ناقصة",IF(D211&lt;=0,"الدرجة العظمى ناقصة",IF(E211&amp;""="","لم تُجرَّب بعد",IF(NOT(ISNUMBER(E211)),"درجة غير رقمية",IF(OR(E211&lt;0,E211&gt;D211),"درجة خارج المدى","محسوب")))))))))</f>
        <v/>
      </c>
    </row>
    <row r="212">
      <c r="A212" s="5" t="n"/>
      <c r="B212" s="5" t="n"/>
      <c r="C212" s="5" t="n"/>
      <c r="D212" s="5" t="n"/>
      <c r="E212" s="5" t="n"/>
      <c r="F212" s="20">
        <f>IF(H212="محسوب",ROUND(E212/D212,4),"")</f>
        <v/>
      </c>
      <c r="G212" s="19">
        <f>IF(H212="محسوب",ROUND(C212*F212,4),"")</f>
        <v/>
      </c>
      <c r="H212" s="6">
        <f>IF(AND(A212&amp;""="",B212&amp;""="",C212&amp;""="",D212&amp;""="",E212&amp;""=""),"",IF(A212&amp;""="","المادة ناقصة",IF(COUNTIF('المواد'!$A$6:$A$205,A212&amp;"")=0,"مادة غير موجودة",IF(NOT(ISNUMBER(C212)),"الوزن ناقص",IF(NOT(ISNUMBER(D212)),"الدرجة العظمى ناقصة",IF(D212&lt;=0,"الدرجة العظمى ناقصة",IF(E212&amp;""="","لم تُجرَّب بعد",IF(NOT(ISNUMBER(E212)),"درجة غير رقمية",IF(OR(E212&lt;0,E212&gt;D212),"درجة خارج المدى","محسوب")))))))))</f>
        <v/>
      </c>
    </row>
    <row r="213">
      <c r="A213" s="5" t="n"/>
      <c r="B213" s="5" t="n"/>
      <c r="C213" s="5" t="n"/>
      <c r="D213" s="5" t="n"/>
      <c r="E213" s="5" t="n"/>
      <c r="F213" s="20">
        <f>IF(H213="محسوب",ROUND(E213/D213,4),"")</f>
        <v/>
      </c>
      <c r="G213" s="19">
        <f>IF(H213="محسوب",ROUND(C213*F213,4),"")</f>
        <v/>
      </c>
      <c r="H213" s="6">
        <f>IF(AND(A213&amp;""="",B213&amp;""="",C213&amp;""="",D213&amp;""="",E213&amp;""=""),"",IF(A213&amp;""="","المادة ناقصة",IF(COUNTIF('المواد'!$A$6:$A$205,A213&amp;"")=0,"مادة غير موجودة",IF(NOT(ISNUMBER(C213)),"الوزن ناقص",IF(NOT(ISNUMBER(D213)),"الدرجة العظمى ناقصة",IF(D213&lt;=0,"الدرجة العظمى ناقصة",IF(E213&amp;""="","لم تُجرَّب بعد",IF(NOT(ISNUMBER(E213)),"درجة غير رقمية",IF(OR(E213&lt;0,E213&gt;D213),"درجة خارج المدى","محسوب")))))))))</f>
        <v/>
      </c>
    </row>
    <row r="214">
      <c r="A214" s="5" t="n"/>
      <c r="B214" s="5" t="n"/>
      <c r="C214" s="5" t="n"/>
      <c r="D214" s="5" t="n"/>
      <c r="E214" s="5" t="n"/>
      <c r="F214" s="20">
        <f>IF(H214="محسوب",ROUND(E214/D214,4),"")</f>
        <v/>
      </c>
      <c r="G214" s="19">
        <f>IF(H214="محسوب",ROUND(C214*F214,4),"")</f>
        <v/>
      </c>
      <c r="H214" s="6">
        <f>IF(AND(A214&amp;""="",B214&amp;""="",C214&amp;""="",D214&amp;""="",E214&amp;""=""),"",IF(A214&amp;""="","المادة ناقصة",IF(COUNTIF('المواد'!$A$6:$A$205,A214&amp;"")=0,"مادة غير موجودة",IF(NOT(ISNUMBER(C214)),"الوزن ناقص",IF(NOT(ISNUMBER(D214)),"الدرجة العظمى ناقصة",IF(D214&lt;=0,"الدرجة العظمى ناقصة",IF(E214&amp;""="","لم تُجرَّب بعد",IF(NOT(ISNUMBER(E214)),"درجة غير رقمية",IF(OR(E214&lt;0,E214&gt;D214),"درجة خارج المدى","محسوب")))))))))</f>
        <v/>
      </c>
    </row>
    <row r="215">
      <c r="A215" s="5" t="n"/>
      <c r="B215" s="5" t="n"/>
      <c r="C215" s="5" t="n"/>
      <c r="D215" s="5" t="n"/>
      <c r="E215" s="5" t="n"/>
      <c r="F215" s="20">
        <f>IF(H215="محسوب",ROUND(E215/D215,4),"")</f>
        <v/>
      </c>
      <c r="G215" s="19">
        <f>IF(H215="محسوب",ROUND(C215*F215,4),"")</f>
        <v/>
      </c>
      <c r="H215" s="6">
        <f>IF(AND(A215&amp;""="",B215&amp;""="",C215&amp;""="",D215&amp;""="",E215&amp;""=""),"",IF(A215&amp;""="","المادة ناقصة",IF(COUNTIF('المواد'!$A$6:$A$205,A215&amp;"")=0,"مادة غير موجودة",IF(NOT(ISNUMBER(C215)),"الوزن ناقص",IF(NOT(ISNUMBER(D215)),"الدرجة العظمى ناقصة",IF(D215&lt;=0,"الدرجة العظمى ناقصة",IF(E215&amp;""="","لم تُجرَّب بعد",IF(NOT(ISNUMBER(E215)),"درجة غير رقمية",IF(OR(E215&lt;0,E215&gt;D215),"درجة خارج المدى","محسوب")))))))))</f>
        <v/>
      </c>
    </row>
    <row r="216">
      <c r="A216" s="5" t="n"/>
      <c r="B216" s="5" t="n"/>
      <c r="C216" s="5" t="n"/>
      <c r="D216" s="5" t="n"/>
      <c r="E216" s="5" t="n"/>
      <c r="F216" s="20">
        <f>IF(H216="محسوب",ROUND(E216/D216,4),"")</f>
        <v/>
      </c>
      <c r="G216" s="19">
        <f>IF(H216="محسوب",ROUND(C216*F216,4),"")</f>
        <v/>
      </c>
      <c r="H216" s="6">
        <f>IF(AND(A216&amp;""="",B216&amp;""="",C216&amp;""="",D216&amp;""="",E216&amp;""=""),"",IF(A216&amp;""="","المادة ناقصة",IF(COUNTIF('المواد'!$A$6:$A$205,A216&amp;"")=0,"مادة غير موجودة",IF(NOT(ISNUMBER(C216)),"الوزن ناقص",IF(NOT(ISNUMBER(D216)),"الدرجة العظمى ناقصة",IF(D216&lt;=0,"الدرجة العظمى ناقصة",IF(E216&amp;""="","لم تُجرَّب بعد",IF(NOT(ISNUMBER(E216)),"درجة غير رقمية",IF(OR(E216&lt;0,E216&gt;D216),"درجة خارج المدى","محسوب")))))))))</f>
        <v/>
      </c>
    </row>
    <row r="217">
      <c r="A217" s="5" t="n"/>
      <c r="B217" s="5" t="n"/>
      <c r="C217" s="5" t="n"/>
      <c r="D217" s="5" t="n"/>
      <c r="E217" s="5" t="n"/>
      <c r="F217" s="20">
        <f>IF(H217="محسوب",ROUND(E217/D217,4),"")</f>
        <v/>
      </c>
      <c r="G217" s="19">
        <f>IF(H217="محسوب",ROUND(C217*F217,4),"")</f>
        <v/>
      </c>
      <c r="H217" s="6">
        <f>IF(AND(A217&amp;""="",B217&amp;""="",C217&amp;""="",D217&amp;""="",E217&amp;""=""),"",IF(A217&amp;""="","المادة ناقصة",IF(COUNTIF('المواد'!$A$6:$A$205,A217&amp;"")=0,"مادة غير موجودة",IF(NOT(ISNUMBER(C217)),"الوزن ناقص",IF(NOT(ISNUMBER(D217)),"الدرجة العظمى ناقصة",IF(D217&lt;=0,"الدرجة العظمى ناقصة",IF(E217&amp;""="","لم تُجرَّب بعد",IF(NOT(ISNUMBER(E217)),"درجة غير رقمية",IF(OR(E217&lt;0,E217&gt;D217),"درجة خارج المدى","محسوب")))))))))</f>
        <v/>
      </c>
    </row>
    <row r="218">
      <c r="A218" s="5" t="n"/>
      <c r="B218" s="5" t="n"/>
      <c r="C218" s="5" t="n"/>
      <c r="D218" s="5" t="n"/>
      <c r="E218" s="5" t="n"/>
      <c r="F218" s="20">
        <f>IF(H218="محسوب",ROUND(E218/D218,4),"")</f>
        <v/>
      </c>
      <c r="G218" s="19">
        <f>IF(H218="محسوب",ROUND(C218*F218,4),"")</f>
        <v/>
      </c>
      <c r="H218" s="6">
        <f>IF(AND(A218&amp;""="",B218&amp;""="",C218&amp;""="",D218&amp;""="",E218&amp;""=""),"",IF(A218&amp;""="","المادة ناقصة",IF(COUNTIF('المواد'!$A$6:$A$205,A218&amp;"")=0,"مادة غير موجودة",IF(NOT(ISNUMBER(C218)),"الوزن ناقص",IF(NOT(ISNUMBER(D218)),"الدرجة العظمى ناقصة",IF(D218&lt;=0,"الدرجة العظمى ناقصة",IF(E218&amp;""="","لم تُجرَّب بعد",IF(NOT(ISNUMBER(E218)),"درجة غير رقمية",IF(OR(E218&lt;0,E218&gt;D218),"درجة خارج المدى","محسوب")))))))))</f>
        <v/>
      </c>
    </row>
    <row r="219">
      <c r="A219" s="5" t="n"/>
      <c r="B219" s="5" t="n"/>
      <c r="C219" s="5" t="n"/>
      <c r="D219" s="5" t="n"/>
      <c r="E219" s="5" t="n"/>
      <c r="F219" s="20">
        <f>IF(H219="محسوب",ROUND(E219/D219,4),"")</f>
        <v/>
      </c>
      <c r="G219" s="19">
        <f>IF(H219="محسوب",ROUND(C219*F219,4),"")</f>
        <v/>
      </c>
      <c r="H219" s="6">
        <f>IF(AND(A219&amp;""="",B219&amp;""="",C219&amp;""="",D219&amp;""="",E219&amp;""=""),"",IF(A219&amp;""="","المادة ناقصة",IF(COUNTIF('المواد'!$A$6:$A$205,A219&amp;"")=0,"مادة غير موجودة",IF(NOT(ISNUMBER(C219)),"الوزن ناقص",IF(NOT(ISNUMBER(D219)),"الدرجة العظمى ناقصة",IF(D219&lt;=0,"الدرجة العظمى ناقصة",IF(E219&amp;""="","لم تُجرَّب بعد",IF(NOT(ISNUMBER(E219)),"درجة غير رقمية",IF(OR(E219&lt;0,E219&gt;D219),"درجة خارج المدى","محسوب")))))))))</f>
        <v/>
      </c>
    </row>
    <row r="220">
      <c r="A220" s="5" t="n"/>
      <c r="B220" s="5" t="n"/>
      <c r="C220" s="5" t="n"/>
      <c r="D220" s="5" t="n"/>
      <c r="E220" s="5" t="n"/>
      <c r="F220" s="20">
        <f>IF(H220="محسوب",ROUND(E220/D220,4),"")</f>
        <v/>
      </c>
      <c r="G220" s="19">
        <f>IF(H220="محسوب",ROUND(C220*F220,4),"")</f>
        <v/>
      </c>
      <c r="H220" s="6">
        <f>IF(AND(A220&amp;""="",B220&amp;""="",C220&amp;""="",D220&amp;""="",E220&amp;""=""),"",IF(A220&amp;""="","المادة ناقصة",IF(COUNTIF('المواد'!$A$6:$A$205,A220&amp;"")=0,"مادة غير موجودة",IF(NOT(ISNUMBER(C220)),"الوزن ناقص",IF(NOT(ISNUMBER(D220)),"الدرجة العظمى ناقصة",IF(D220&lt;=0,"الدرجة العظمى ناقصة",IF(E220&amp;""="","لم تُجرَّب بعد",IF(NOT(ISNUMBER(E220)),"درجة غير رقمية",IF(OR(E220&lt;0,E220&gt;D220),"درجة خارج المدى","محسوب")))))))))</f>
        <v/>
      </c>
    </row>
    <row r="221">
      <c r="A221" s="5" t="n"/>
      <c r="B221" s="5" t="n"/>
      <c r="C221" s="5" t="n"/>
      <c r="D221" s="5" t="n"/>
      <c r="E221" s="5" t="n"/>
      <c r="F221" s="20">
        <f>IF(H221="محسوب",ROUND(E221/D221,4),"")</f>
        <v/>
      </c>
      <c r="G221" s="19">
        <f>IF(H221="محسوب",ROUND(C221*F221,4),"")</f>
        <v/>
      </c>
      <c r="H221" s="6">
        <f>IF(AND(A221&amp;""="",B221&amp;""="",C221&amp;""="",D221&amp;""="",E221&amp;""=""),"",IF(A221&amp;""="","المادة ناقصة",IF(COUNTIF('المواد'!$A$6:$A$205,A221&amp;"")=0,"مادة غير موجودة",IF(NOT(ISNUMBER(C221)),"الوزن ناقص",IF(NOT(ISNUMBER(D221)),"الدرجة العظمى ناقصة",IF(D221&lt;=0,"الدرجة العظمى ناقصة",IF(E221&amp;""="","لم تُجرَّب بعد",IF(NOT(ISNUMBER(E221)),"درجة غير رقمية",IF(OR(E221&lt;0,E221&gt;D221),"درجة خارج المدى","محسوب")))))))))</f>
        <v/>
      </c>
    </row>
    <row r="222">
      <c r="A222" s="5" t="n"/>
      <c r="B222" s="5" t="n"/>
      <c r="C222" s="5" t="n"/>
      <c r="D222" s="5" t="n"/>
      <c r="E222" s="5" t="n"/>
      <c r="F222" s="20">
        <f>IF(H222="محسوب",ROUND(E222/D222,4),"")</f>
        <v/>
      </c>
      <c r="G222" s="19">
        <f>IF(H222="محسوب",ROUND(C222*F222,4),"")</f>
        <v/>
      </c>
      <c r="H222" s="6">
        <f>IF(AND(A222&amp;""="",B222&amp;""="",C222&amp;""="",D222&amp;""="",E222&amp;""=""),"",IF(A222&amp;""="","المادة ناقصة",IF(COUNTIF('المواد'!$A$6:$A$205,A222&amp;"")=0,"مادة غير موجودة",IF(NOT(ISNUMBER(C222)),"الوزن ناقص",IF(NOT(ISNUMBER(D222)),"الدرجة العظمى ناقصة",IF(D222&lt;=0,"الدرجة العظمى ناقصة",IF(E222&amp;""="","لم تُجرَّب بعد",IF(NOT(ISNUMBER(E222)),"درجة غير رقمية",IF(OR(E222&lt;0,E222&gt;D222),"درجة خارج المدى","محسوب")))))))))</f>
        <v/>
      </c>
    </row>
    <row r="223">
      <c r="A223" s="5" t="n"/>
      <c r="B223" s="5" t="n"/>
      <c r="C223" s="5" t="n"/>
      <c r="D223" s="5" t="n"/>
      <c r="E223" s="5" t="n"/>
      <c r="F223" s="20">
        <f>IF(H223="محسوب",ROUND(E223/D223,4),"")</f>
        <v/>
      </c>
      <c r="G223" s="19">
        <f>IF(H223="محسوب",ROUND(C223*F223,4),"")</f>
        <v/>
      </c>
      <c r="H223" s="6">
        <f>IF(AND(A223&amp;""="",B223&amp;""="",C223&amp;""="",D223&amp;""="",E223&amp;""=""),"",IF(A223&amp;""="","المادة ناقصة",IF(COUNTIF('المواد'!$A$6:$A$205,A223&amp;"")=0,"مادة غير موجودة",IF(NOT(ISNUMBER(C223)),"الوزن ناقص",IF(NOT(ISNUMBER(D223)),"الدرجة العظمى ناقصة",IF(D223&lt;=0,"الدرجة العظمى ناقصة",IF(E223&amp;""="","لم تُجرَّب بعد",IF(NOT(ISNUMBER(E223)),"درجة غير رقمية",IF(OR(E223&lt;0,E223&gt;D223),"درجة خارج المدى","محسوب")))))))))</f>
        <v/>
      </c>
    </row>
    <row r="224">
      <c r="A224" s="5" t="n"/>
      <c r="B224" s="5" t="n"/>
      <c r="C224" s="5" t="n"/>
      <c r="D224" s="5" t="n"/>
      <c r="E224" s="5" t="n"/>
      <c r="F224" s="20">
        <f>IF(H224="محسوب",ROUND(E224/D224,4),"")</f>
        <v/>
      </c>
      <c r="G224" s="19">
        <f>IF(H224="محسوب",ROUND(C224*F224,4),"")</f>
        <v/>
      </c>
      <c r="H224" s="6">
        <f>IF(AND(A224&amp;""="",B224&amp;""="",C224&amp;""="",D224&amp;""="",E224&amp;""=""),"",IF(A224&amp;""="","المادة ناقصة",IF(COUNTIF('المواد'!$A$6:$A$205,A224&amp;"")=0,"مادة غير موجودة",IF(NOT(ISNUMBER(C224)),"الوزن ناقص",IF(NOT(ISNUMBER(D224)),"الدرجة العظمى ناقصة",IF(D224&lt;=0,"الدرجة العظمى ناقصة",IF(E224&amp;""="","لم تُجرَّب بعد",IF(NOT(ISNUMBER(E224)),"درجة غير رقمية",IF(OR(E224&lt;0,E224&gt;D224),"درجة خارج المدى","محسوب")))))))))</f>
        <v/>
      </c>
    </row>
    <row r="225">
      <c r="A225" s="5" t="n"/>
      <c r="B225" s="5" t="n"/>
      <c r="C225" s="5" t="n"/>
      <c r="D225" s="5" t="n"/>
      <c r="E225" s="5" t="n"/>
      <c r="F225" s="20">
        <f>IF(H225="محسوب",ROUND(E225/D225,4),"")</f>
        <v/>
      </c>
      <c r="G225" s="19">
        <f>IF(H225="محسوب",ROUND(C225*F225,4),"")</f>
        <v/>
      </c>
      <c r="H225" s="6">
        <f>IF(AND(A225&amp;""="",B225&amp;""="",C225&amp;""="",D225&amp;""="",E225&amp;""=""),"",IF(A225&amp;""="","المادة ناقصة",IF(COUNTIF('المواد'!$A$6:$A$205,A225&amp;"")=0,"مادة غير موجودة",IF(NOT(ISNUMBER(C225)),"الوزن ناقص",IF(NOT(ISNUMBER(D225)),"الدرجة العظمى ناقصة",IF(D225&lt;=0,"الدرجة العظمى ناقصة",IF(E225&amp;""="","لم تُجرَّب بعد",IF(NOT(ISNUMBER(E225)),"درجة غير رقمية",IF(OR(E225&lt;0,E225&gt;D225),"درجة خارج المدى","محسوب")))))))))</f>
        <v/>
      </c>
    </row>
    <row r="226">
      <c r="A226" s="5" t="n"/>
      <c r="B226" s="5" t="n"/>
      <c r="C226" s="5" t="n"/>
      <c r="D226" s="5" t="n"/>
      <c r="E226" s="5" t="n"/>
      <c r="F226" s="20">
        <f>IF(H226="محسوب",ROUND(E226/D226,4),"")</f>
        <v/>
      </c>
      <c r="G226" s="19">
        <f>IF(H226="محسوب",ROUND(C226*F226,4),"")</f>
        <v/>
      </c>
      <c r="H226" s="6">
        <f>IF(AND(A226&amp;""="",B226&amp;""="",C226&amp;""="",D226&amp;""="",E226&amp;""=""),"",IF(A226&amp;""="","المادة ناقصة",IF(COUNTIF('المواد'!$A$6:$A$205,A226&amp;"")=0,"مادة غير موجودة",IF(NOT(ISNUMBER(C226)),"الوزن ناقص",IF(NOT(ISNUMBER(D226)),"الدرجة العظمى ناقصة",IF(D226&lt;=0,"الدرجة العظمى ناقصة",IF(E226&amp;""="","لم تُجرَّب بعد",IF(NOT(ISNUMBER(E226)),"درجة غير رقمية",IF(OR(E226&lt;0,E226&gt;D226),"درجة خارج المدى","محسوب")))))))))</f>
        <v/>
      </c>
    </row>
    <row r="227">
      <c r="A227" s="5" t="n"/>
      <c r="B227" s="5" t="n"/>
      <c r="C227" s="5" t="n"/>
      <c r="D227" s="5" t="n"/>
      <c r="E227" s="5" t="n"/>
      <c r="F227" s="20">
        <f>IF(H227="محسوب",ROUND(E227/D227,4),"")</f>
        <v/>
      </c>
      <c r="G227" s="19">
        <f>IF(H227="محسوب",ROUND(C227*F227,4),"")</f>
        <v/>
      </c>
      <c r="H227" s="6">
        <f>IF(AND(A227&amp;""="",B227&amp;""="",C227&amp;""="",D227&amp;""="",E227&amp;""=""),"",IF(A227&amp;""="","المادة ناقصة",IF(COUNTIF('المواد'!$A$6:$A$205,A227&amp;"")=0,"مادة غير موجودة",IF(NOT(ISNUMBER(C227)),"الوزن ناقص",IF(NOT(ISNUMBER(D227)),"الدرجة العظمى ناقصة",IF(D227&lt;=0,"الدرجة العظمى ناقصة",IF(E227&amp;""="","لم تُجرَّب بعد",IF(NOT(ISNUMBER(E227)),"درجة غير رقمية",IF(OR(E227&lt;0,E227&gt;D227),"درجة خارج المدى","محسوب")))))))))</f>
        <v/>
      </c>
    </row>
    <row r="228">
      <c r="A228" s="5" t="n"/>
      <c r="B228" s="5" t="n"/>
      <c r="C228" s="5" t="n"/>
      <c r="D228" s="5" t="n"/>
      <c r="E228" s="5" t="n"/>
      <c r="F228" s="20">
        <f>IF(H228="محسوب",ROUND(E228/D228,4),"")</f>
        <v/>
      </c>
      <c r="G228" s="19">
        <f>IF(H228="محسوب",ROUND(C228*F228,4),"")</f>
        <v/>
      </c>
      <c r="H228" s="6">
        <f>IF(AND(A228&amp;""="",B228&amp;""="",C228&amp;""="",D228&amp;""="",E228&amp;""=""),"",IF(A228&amp;""="","المادة ناقصة",IF(COUNTIF('المواد'!$A$6:$A$205,A228&amp;"")=0,"مادة غير موجودة",IF(NOT(ISNUMBER(C228)),"الوزن ناقص",IF(NOT(ISNUMBER(D228)),"الدرجة العظمى ناقصة",IF(D228&lt;=0,"الدرجة العظمى ناقصة",IF(E228&amp;""="","لم تُجرَّب بعد",IF(NOT(ISNUMBER(E228)),"درجة غير رقمية",IF(OR(E228&lt;0,E228&gt;D228),"درجة خارج المدى","محسوب")))))))))</f>
        <v/>
      </c>
    </row>
    <row r="229">
      <c r="A229" s="5" t="n"/>
      <c r="B229" s="5" t="n"/>
      <c r="C229" s="5" t="n"/>
      <c r="D229" s="5" t="n"/>
      <c r="E229" s="5" t="n"/>
      <c r="F229" s="20">
        <f>IF(H229="محسوب",ROUND(E229/D229,4),"")</f>
        <v/>
      </c>
      <c r="G229" s="19">
        <f>IF(H229="محسوب",ROUND(C229*F229,4),"")</f>
        <v/>
      </c>
      <c r="H229" s="6">
        <f>IF(AND(A229&amp;""="",B229&amp;""="",C229&amp;""="",D229&amp;""="",E229&amp;""=""),"",IF(A229&amp;""="","المادة ناقصة",IF(COUNTIF('المواد'!$A$6:$A$205,A229&amp;"")=0,"مادة غير موجودة",IF(NOT(ISNUMBER(C229)),"الوزن ناقص",IF(NOT(ISNUMBER(D229)),"الدرجة العظمى ناقصة",IF(D229&lt;=0,"الدرجة العظمى ناقصة",IF(E229&amp;""="","لم تُجرَّب بعد",IF(NOT(ISNUMBER(E229)),"درجة غير رقمية",IF(OR(E229&lt;0,E229&gt;D229),"درجة خارج المدى","محسوب")))))))))</f>
        <v/>
      </c>
    </row>
    <row r="230">
      <c r="A230" s="5" t="n"/>
      <c r="B230" s="5" t="n"/>
      <c r="C230" s="5" t="n"/>
      <c r="D230" s="5" t="n"/>
      <c r="E230" s="5" t="n"/>
      <c r="F230" s="20">
        <f>IF(H230="محسوب",ROUND(E230/D230,4),"")</f>
        <v/>
      </c>
      <c r="G230" s="19">
        <f>IF(H230="محسوب",ROUND(C230*F230,4),"")</f>
        <v/>
      </c>
      <c r="H230" s="6">
        <f>IF(AND(A230&amp;""="",B230&amp;""="",C230&amp;""="",D230&amp;""="",E230&amp;""=""),"",IF(A230&amp;""="","المادة ناقصة",IF(COUNTIF('المواد'!$A$6:$A$205,A230&amp;"")=0,"مادة غير موجودة",IF(NOT(ISNUMBER(C230)),"الوزن ناقص",IF(NOT(ISNUMBER(D230)),"الدرجة العظمى ناقصة",IF(D230&lt;=0,"الدرجة العظمى ناقصة",IF(E230&amp;""="","لم تُجرَّب بعد",IF(NOT(ISNUMBER(E230)),"درجة غير رقمية",IF(OR(E230&lt;0,E230&gt;D230),"درجة خارج المدى","محسوب")))))))))</f>
        <v/>
      </c>
    </row>
    <row r="231">
      <c r="A231" s="5" t="n"/>
      <c r="B231" s="5" t="n"/>
      <c r="C231" s="5" t="n"/>
      <c r="D231" s="5" t="n"/>
      <c r="E231" s="5" t="n"/>
      <c r="F231" s="20">
        <f>IF(H231="محسوب",ROUND(E231/D231,4),"")</f>
        <v/>
      </c>
      <c r="G231" s="19">
        <f>IF(H231="محسوب",ROUND(C231*F231,4),"")</f>
        <v/>
      </c>
      <c r="H231" s="6">
        <f>IF(AND(A231&amp;""="",B231&amp;""="",C231&amp;""="",D231&amp;""="",E231&amp;""=""),"",IF(A231&amp;""="","المادة ناقصة",IF(COUNTIF('المواد'!$A$6:$A$205,A231&amp;"")=0,"مادة غير موجودة",IF(NOT(ISNUMBER(C231)),"الوزن ناقص",IF(NOT(ISNUMBER(D231)),"الدرجة العظمى ناقصة",IF(D231&lt;=0,"الدرجة العظمى ناقصة",IF(E231&amp;""="","لم تُجرَّب بعد",IF(NOT(ISNUMBER(E231)),"درجة غير رقمية",IF(OR(E231&lt;0,E231&gt;D231),"درجة خارج المدى","محسوب")))))))))</f>
        <v/>
      </c>
    </row>
    <row r="232">
      <c r="A232" s="5" t="n"/>
      <c r="B232" s="5" t="n"/>
      <c r="C232" s="5" t="n"/>
      <c r="D232" s="5" t="n"/>
      <c r="E232" s="5" t="n"/>
      <c r="F232" s="20">
        <f>IF(H232="محسوب",ROUND(E232/D232,4),"")</f>
        <v/>
      </c>
      <c r="G232" s="19">
        <f>IF(H232="محسوب",ROUND(C232*F232,4),"")</f>
        <v/>
      </c>
      <c r="H232" s="6">
        <f>IF(AND(A232&amp;""="",B232&amp;""="",C232&amp;""="",D232&amp;""="",E232&amp;""=""),"",IF(A232&amp;""="","المادة ناقصة",IF(COUNTIF('المواد'!$A$6:$A$205,A232&amp;"")=0,"مادة غير موجودة",IF(NOT(ISNUMBER(C232)),"الوزن ناقص",IF(NOT(ISNUMBER(D232)),"الدرجة العظمى ناقصة",IF(D232&lt;=0,"الدرجة العظمى ناقصة",IF(E232&amp;""="","لم تُجرَّب بعد",IF(NOT(ISNUMBER(E232)),"درجة غير رقمية",IF(OR(E232&lt;0,E232&gt;D232),"درجة خارج المدى","محسوب")))))))))</f>
        <v/>
      </c>
    </row>
    <row r="233">
      <c r="A233" s="5" t="n"/>
      <c r="B233" s="5" t="n"/>
      <c r="C233" s="5" t="n"/>
      <c r="D233" s="5" t="n"/>
      <c r="E233" s="5" t="n"/>
      <c r="F233" s="20">
        <f>IF(H233="محسوب",ROUND(E233/D233,4),"")</f>
        <v/>
      </c>
      <c r="G233" s="19">
        <f>IF(H233="محسوب",ROUND(C233*F233,4),"")</f>
        <v/>
      </c>
      <c r="H233" s="6">
        <f>IF(AND(A233&amp;""="",B233&amp;""="",C233&amp;""="",D233&amp;""="",E233&amp;""=""),"",IF(A233&amp;""="","المادة ناقصة",IF(COUNTIF('المواد'!$A$6:$A$205,A233&amp;"")=0,"مادة غير موجودة",IF(NOT(ISNUMBER(C233)),"الوزن ناقص",IF(NOT(ISNUMBER(D233)),"الدرجة العظمى ناقصة",IF(D233&lt;=0,"الدرجة العظمى ناقصة",IF(E233&amp;""="","لم تُجرَّب بعد",IF(NOT(ISNUMBER(E233)),"درجة غير رقمية",IF(OR(E233&lt;0,E233&gt;D233),"درجة خارج المدى","محسوب")))))))))</f>
        <v/>
      </c>
    </row>
    <row r="234">
      <c r="A234" s="5" t="n"/>
      <c r="B234" s="5" t="n"/>
      <c r="C234" s="5" t="n"/>
      <c r="D234" s="5" t="n"/>
      <c r="E234" s="5" t="n"/>
      <c r="F234" s="20">
        <f>IF(H234="محسوب",ROUND(E234/D234,4),"")</f>
        <v/>
      </c>
      <c r="G234" s="19">
        <f>IF(H234="محسوب",ROUND(C234*F234,4),"")</f>
        <v/>
      </c>
      <c r="H234" s="6">
        <f>IF(AND(A234&amp;""="",B234&amp;""="",C234&amp;""="",D234&amp;""="",E234&amp;""=""),"",IF(A234&amp;""="","المادة ناقصة",IF(COUNTIF('المواد'!$A$6:$A$205,A234&amp;"")=0,"مادة غير موجودة",IF(NOT(ISNUMBER(C234)),"الوزن ناقص",IF(NOT(ISNUMBER(D234)),"الدرجة العظمى ناقصة",IF(D234&lt;=0,"الدرجة العظمى ناقصة",IF(E234&amp;""="","لم تُجرَّب بعد",IF(NOT(ISNUMBER(E234)),"درجة غير رقمية",IF(OR(E234&lt;0,E234&gt;D234),"درجة خارج المدى","محسوب")))))))))</f>
        <v/>
      </c>
    </row>
    <row r="235">
      <c r="A235" s="5" t="n"/>
      <c r="B235" s="5" t="n"/>
      <c r="C235" s="5" t="n"/>
      <c r="D235" s="5" t="n"/>
      <c r="E235" s="5" t="n"/>
      <c r="F235" s="20">
        <f>IF(H235="محسوب",ROUND(E235/D235,4),"")</f>
        <v/>
      </c>
      <c r="G235" s="19">
        <f>IF(H235="محسوب",ROUND(C235*F235,4),"")</f>
        <v/>
      </c>
      <c r="H235" s="6">
        <f>IF(AND(A235&amp;""="",B235&amp;""="",C235&amp;""="",D235&amp;""="",E235&amp;""=""),"",IF(A235&amp;""="","المادة ناقصة",IF(COUNTIF('المواد'!$A$6:$A$205,A235&amp;"")=0,"مادة غير موجودة",IF(NOT(ISNUMBER(C235)),"الوزن ناقص",IF(NOT(ISNUMBER(D235)),"الدرجة العظمى ناقصة",IF(D235&lt;=0,"الدرجة العظمى ناقصة",IF(E235&amp;""="","لم تُجرَّب بعد",IF(NOT(ISNUMBER(E235)),"درجة غير رقمية",IF(OR(E235&lt;0,E235&gt;D235),"درجة خارج المدى","محسوب")))))))))</f>
        <v/>
      </c>
    </row>
    <row r="236">
      <c r="A236" s="5" t="n"/>
      <c r="B236" s="5" t="n"/>
      <c r="C236" s="5" t="n"/>
      <c r="D236" s="5" t="n"/>
      <c r="E236" s="5" t="n"/>
      <c r="F236" s="20">
        <f>IF(H236="محسوب",ROUND(E236/D236,4),"")</f>
        <v/>
      </c>
      <c r="G236" s="19">
        <f>IF(H236="محسوب",ROUND(C236*F236,4),"")</f>
        <v/>
      </c>
      <c r="H236" s="6">
        <f>IF(AND(A236&amp;""="",B236&amp;""="",C236&amp;""="",D236&amp;""="",E236&amp;""=""),"",IF(A236&amp;""="","المادة ناقصة",IF(COUNTIF('المواد'!$A$6:$A$205,A236&amp;"")=0,"مادة غير موجودة",IF(NOT(ISNUMBER(C236)),"الوزن ناقص",IF(NOT(ISNUMBER(D236)),"الدرجة العظمى ناقصة",IF(D236&lt;=0,"الدرجة العظمى ناقصة",IF(E236&amp;""="","لم تُجرَّب بعد",IF(NOT(ISNUMBER(E236)),"درجة غير رقمية",IF(OR(E236&lt;0,E236&gt;D236),"درجة خارج المدى","محسوب")))))))))</f>
        <v/>
      </c>
    </row>
    <row r="237">
      <c r="A237" s="5" t="n"/>
      <c r="B237" s="5" t="n"/>
      <c r="C237" s="5" t="n"/>
      <c r="D237" s="5" t="n"/>
      <c r="E237" s="5" t="n"/>
      <c r="F237" s="20">
        <f>IF(H237="محسوب",ROUND(E237/D237,4),"")</f>
        <v/>
      </c>
      <c r="G237" s="19">
        <f>IF(H237="محسوب",ROUND(C237*F237,4),"")</f>
        <v/>
      </c>
      <c r="H237" s="6">
        <f>IF(AND(A237&amp;""="",B237&amp;""="",C237&amp;""="",D237&amp;""="",E237&amp;""=""),"",IF(A237&amp;""="","المادة ناقصة",IF(COUNTIF('المواد'!$A$6:$A$205,A237&amp;"")=0,"مادة غير موجودة",IF(NOT(ISNUMBER(C237)),"الوزن ناقص",IF(NOT(ISNUMBER(D237)),"الدرجة العظمى ناقصة",IF(D237&lt;=0,"الدرجة العظمى ناقصة",IF(E237&amp;""="","لم تُجرَّب بعد",IF(NOT(ISNUMBER(E237)),"درجة غير رقمية",IF(OR(E237&lt;0,E237&gt;D237),"درجة خارج المدى","محسوب")))))))))</f>
        <v/>
      </c>
    </row>
    <row r="238">
      <c r="A238" s="5" t="n"/>
      <c r="B238" s="5" t="n"/>
      <c r="C238" s="5" t="n"/>
      <c r="D238" s="5" t="n"/>
      <c r="E238" s="5" t="n"/>
      <c r="F238" s="20">
        <f>IF(H238="محسوب",ROUND(E238/D238,4),"")</f>
        <v/>
      </c>
      <c r="G238" s="19">
        <f>IF(H238="محسوب",ROUND(C238*F238,4),"")</f>
        <v/>
      </c>
      <c r="H238" s="6">
        <f>IF(AND(A238&amp;""="",B238&amp;""="",C238&amp;""="",D238&amp;""="",E238&amp;""=""),"",IF(A238&amp;""="","المادة ناقصة",IF(COUNTIF('المواد'!$A$6:$A$205,A238&amp;"")=0,"مادة غير موجودة",IF(NOT(ISNUMBER(C238)),"الوزن ناقص",IF(NOT(ISNUMBER(D238)),"الدرجة العظمى ناقصة",IF(D238&lt;=0,"الدرجة العظمى ناقصة",IF(E238&amp;""="","لم تُجرَّب بعد",IF(NOT(ISNUMBER(E238)),"درجة غير رقمية",IF(OR(E238&lt;0,E238&gt;D238),"درجة خارج المدى","محسوب")))))))))</f>
        <v/>
      </c>
    </row>
    <row r="239">
      <c r="A239" s="5" t="n"/>
      <c r="B239" s="5" t="n"/>
      <c r="C239" s="5" t="n"/>
      <c r="D239" s="5" t="n"/>
      <c r="E239" s="5" t="n"/>
      <c r="F239" s="20">
        <f>IF(H239="محسوب",ROUND(E239/D239,4),"")</f>
        <v/>
      </c>
      <c r="G239" s="19">
        <f>IF(H239="محسوب",ROUND(C239*F239,4),"")</f>
        <v/>
      </c>
      <c r="H239" s="6">
        <f>IF(AND(A239&amp;""="",B239&amp;""="",C239&amp;""="",D239&amp;""="",E239&amp;""=""),"",IF(A239&amp;""="","المادة ناقصة",IF(COUNTIF('المواد'!$A$6:$A$205,A239&amp;"")=0,"مادة غير موجودة",IF(NOT(ISNUMBER(C239)),"الوزن ناقص",IF(NOT(ISNUMBER(D239)),"الدرجة العظمى ناقصة",IF(D239&lt;=0,"الدرجة العظمى ناقصة",IF(E239&amp;""="","لم تُجرَّب بعد",IF(NOT(ISNUMBER(E239)),"درجة غير رقمية",IF(OR(E239&lt;0,E239&gt;D239),"درجة خارج المدى","محسوب")))))))))</f>
        <v/>
      </c>
    </row>
    <row r="240">
      <c r="A240" s="5" t="n"/>
      <c r="B240" s="5" t="n"/>
      <c r="C240" s="5" t="n"/>
      <c r="D240" s="5" t="n"/>
      <c r="E240" s="5" t="n"/>
      <c r="F240" s="20">
        <f>IF(H240="محسوب",ROUND(E240/D240,4),"")</f>
        <v/>
      </c>
      <c r="G240" s="19">
        <f>IF(H240="محسوب",ROUND(C240*F240,4),"")</f>
        <v/>
      </c>
      <c r="H240" s="6">
        <f>IF(AND(A240&amp;""="",B240&amp;""="",C240&amp;""="",D240&amp;""="",E240&amp;""=""),"",IF(A240&amp;""="","المادة ناقصة",IF(COUNTIF('المواد'!$A$6:$A$205,A240&amp;"")=0,"مادة غير موجودة",IF(NOT(ISNUMBER(C240)),"الوزن ناقص",IF(NOT(ISNUMBER(D240)),"الدرجة العظمى ناقصة",IF(D240&lt;=0,"الدرجة العظمى ناقصة",IF(E240&amp;""="","لم تُجرَّب بعد",IF(NOT(ISNUMBER(E240)),"درجة غير رقمية",IF(OR(E240&lt;0,E240&gt;D240),"درجة خارج المدى","محسوب")))))))))</f>
        <v/>
      </c>
    </row>
    <row r="241">
      <c r="A241" s="5" t="n"/>
      <c r="B241" s="5" t="n"/>
      <c r="C241" s="5" t="n"/>
      <c r="D241" s="5" t="n"/>
      <c r="E241" s="5" t="n"/>
      <c r="F241" s="20">
        <f>IF(H241="محسوب",ROUND(E241/D241,4),"")</f>
        <v/>
      </c>
      <c r="G241" s="19">
        <f>IF(H241="محسوب",ROUND(C241*F241,4),"")</f>
        <v/>
      </c>
      <c r="H241" s="6">
        <f>IF(AND(A241&amp;""="",B241&amp;""="",C241&amp;""="",D241&amp;""="",E241&amp;""=""),"",IF(A241&amp;""="","المادة ناقصة",IF(COUNTIF('المواد'!$A$6:$A$205,A241&amp;"")=0,"مادة غير موجودة",IF(NOT(ISNUMBER(C241)),"الوزن ناقص",IF(NOT(ISNUMBER(D241)),"الدرجة العظمى ناقصة",IF(D241&lt;=0,"الدرجة العظمى ناقصة",IF(E241&amp;""="","لم تُجرَّب بعد",IF(NOT(ISNUMBER(E241)),"درجة غير رقمية",IF(OR(E241&lt;0,E241&gt;D241),"درجة خارج المدى","محسوب")))))))))</f>
        <v/>
      </c>
    </row>
    <row r="242">
      <c r="A242" s="5" t="n"/>
      <c r="B242" s="5" t="n"/>
      <c r="C242" s="5" t="n"/>
      <c r="D242" s="5" t="n"/>
      <c r="E242" s="5" t="n"/>
      <c r="F242" s="20">
        <f>IF(H242="محسوب",ROUND(E242/D242,4),"")</f>
        <v/>
      </c>
      <c r="G242" s="19">
        <f>IF(H242="محسوب",ROUND(C242*F242,4),"")</f>
        <v/>
      </c>
      <c r="H242" s="6">
        <f>IF(AND(A242&amp;""="",B242&amp;""="",C242&amp;""="",D242&amp;""="",E242&amp;""=""),"",IF(A242&amp;""="","المادة ناقصة",IF(COUNTIF('المواد'!$A$6:$A$205,A242&amp;"")=0,"مادة غير موجودة",IF(NOT(ISNUMBER(C242)),"الوزن ناقص",IF(NOT(ISNUMBER(D242)),"الدرجة العظمى ناقصة",IF(D242&lt;=0,"الدرجة العظمى ناقصة",IF(E242&amp;""="","لم تُجرَّب بعد",IF(NOT(ISNUMBER(E242)),"درجة غير رقمية",IF(OR(E242&lt;0,E242&gt;D242),"درجة خارج المدى","محسوب")))))))))</f>
        <v/>
      </c>
    </row>
    <row r="243">
      <c r="A243" s="5" t="n"/>
      <c r="B243" s="5" t="n"/>
      <c r="C243" s="5" t="n"/>
      <c r="D243" s="5" t="n"/>
      <c r="E243" s="5" t="n"/>
      <c r="F243" s="20">
        <f>IF(H243="محسوب",ROUND(E243/D243,4),"")</f>
        <v/>
      </c>
      <c r="G243" s="19">
        <f>IF(H243="محسوب",ROUND(C243*F243,4),"")</f>
        <v/>
      </c>
      <c r="H243" s="6">
        <f>IF(AND(A243&amp;""="",B243&amp;""="",C243&amp;""="",D243&amp;""="",E243&amp;""=""),"",IF(A243&amp;""="","المادة ناقصة",IF(COUNTIF('المواد'!$A$6:$A$205,A243&amp;"")=0,"مادة غير موجودة",IF(NOT(ISNUMBER(C243)),"الوزن ناقص",IF(NOT(ISNUMBER(D243)),"الدرجة العظمى ناقصة",IF(D243&lt;=0,"الدرجة العظمى ناقصة",IF(E243&amp;""="","لم تُجرَّب بعد",IF(NOT(ISNUMBER(E243)),"درجة غير رقمية",IF(OR(E243&lt;0,E243&gt;D243),"درجة خارج المدى","محسوب")))))))))</f>
        <v/>
      </c>
    </row>
    <row r="244">
      <c r="A244" s="5" t="n"/>
      <c r="B244" s="5" t="n"/>
      <c r="C244" s="5" t="n"/>
      <c r="D244" s="5" t="n"/>
      <c r="E244" s="5" t="n"/>
      <c r="F244" s="20">
        <f>IF(H244="محسوب",ROUND(E244/D244,4),"")</f>
        <v/>
      </c>
      <c r="G244" s="19">
        <f>IF(H244="محسوب",ROUND(C244*F244,4),"")</f>
        <v/>
      </c>
      <c r="H244" s="6">
        <f>IF(AND(A244&amp;""="",B244&amp;""="",C244&amp;""="",D244&amp;""="",E244&amp;""=""),"",IF(A244&amp;""="","المادة ناقصة",IF(COUNTIF('المواد'!$A$6:$A$205,A244&amp;"")=0,"مادة غير موجودة",IF(NOT(ISNUMBER(C244)),"الوزن ناقص",IF(NOT(ISNUMBER(D244)),"الدرجة العظمى ناقصة",IF(D244&lt;=0,"الدرجة العظمى ناقصة",IF(E244&amp;""="","لم تُجرَّب بعد",IF(NOT(ISNUMBER(E244)),"درجة غير رقمية",IF(OR(E244&lt;0,E244&gt;D244),"درجة خارج المدى","محسوب")))))))))</f>
        <v/>
      </c>
    </row>
    <row r="245">
      <c r="A245" s="5" t="n"/>
      <c r="B245" s="5" t="n"/>
      <c r="C245" s="5" t="n"/>
      <c r="D245" s="5" t="n"/>
      <c r="E245" s="5" t="n"/>
      <c r="F245" s="20">
        <f>IF(H245="محسوب",ROUND(E245/D245,4),"")</f>
        <v/>
      </c>
      <c r="G245" s="19">
        <f>IF(H245="محسوب",ROUND(C245*F245,4),"")</f>
        <v/>
      </c>
      <c r="H245" s="6">
        <f>IF(AND(A245&amp;""="",B245&amp;""="",C245&amp;""="",D245&amp;""="",E245&amp;""=""),"",IF(A245&amp;""="","المادة ناقصة",IF(COUNTIF('المواد'!$A$6:$A$205,A245&amp;"")=0,"مادة غير موجودة",IF(NOT(ISNUMBER(C245)),"الوزن ناقص",IF(NOT(ISNUMBER(D245)),"الدرجة العظمى ناقصة",IF(D245&lt;=0,"الدرجة العظمى ناقصة",IF(E245&amp;""="","لم تُجرَّب بعد",IF(NOT(ISNUMBER(E245)),"درجة غير رقمية",IF(OR(E245&lt;0,E245&gt;D245),"درجة خارج المدى","محسوب")))))))))</f>
        <v/>
      </c>
    </row>
    <row r="246">
      <c r="A246" s="5" t="n"/>
      <c r="B246" s="5" t="n"/>
      <c r="C246" s="5" t="n"/>
      <c r="D246" s="5" t="n"/>
      <c r="E246" s="5" t="n"/>
      <c r="F246" s="20">
        <f>IF(H246="محسوب",ROUND(E246/D246,4),"")</f>
        <v/>
      </c>
      <c r="G246" s="19">
        <f>IF(H246="محسوب",ROUND(C246*F246,4),"")</f>
        <v/>
      </c>
      <c r="H246" s="6">
        <f>IF(AND(A246&amp;""="",B246&amp;""="",C246&amp;""="",D246&amp;""="",E246&amp;""=""),"",IF(A246&amp;""="","المادة ناقصة",IF(COUNTIF('المواد'!$A$6:$A$205,A246&amp;"")=0,"مادة غير موجودة",IF(NOT(ISNUMBER(C246)),"الوزن ناقص",IF(NOT(ISNUMBER(D246)),"الدرجة العظمى ناقصة",IF(D246&lt;=0,"الدرجة العظمى ناقصة",IF(E246&amp;""="","لم تُجرَّب بعد",IF(NOT(ISNUMBER(E246)),"درجة غير رقمية",IF(OR(E246&lt;0,E246&gt;D246),"درجة خارج المدى","محسوب")))))))))</f>
        <v/>
      </c>
    </row>
    <row r="247">
      <c r="A247" s="5" t="n"/>
      <c r="B247" s="5" t="n"/>
      <c r="C247" s="5" t="n"/>
      <c r="D247" s="5" t="n"/>
      <c r="E247" s="5" t="n"/>
      <c r="F247" s="20">
        <f>IF(H247="محسوب",ROUND(E247/D247,4),"")</f>
        <v/>
      </c>
      <c r="G247" s="19">
        <f>IF(H247="محسوب",ROUND(C247*F247,4),"")</f>
        <v/>
      </c>
      <c r="H247" s="6">
        <f>IF(AND(A247&amp;""="",B247&amp;""="",C247&amp;""="",D247&amp;""="",E247&amp;""=""),"",IF(A247&amp;""="","المادة ناقصة",IF(COUNTIF('المواد'!$A$6:$A$205,A247&amp;"")=0,"مادة غير موجودة",IF(NOT(ISNUMBER(C247)),"الوزن ناقص",IF(NOT(ISNUMBER(D247)),"الدرجة العظمى ناقصة",IF(D247&lt;=0,"الدرجة العظمى ناقصة",IF(E247&amp;""="","لم تُجرَّب بعد",IF(NOT(ISNUMBER(E247)),"درجة غير رقمية",IF(OR(E247&lt;0,E247&gt;D247),"درجة خارج المدى","محسوب")))))))))</f>
        <v/>
      </c>
    </row>
    <row r="248">
      <c r="A248" s="5" t="n"/>
      <c r="B248" s="5" t="n"/>
      <c r="C248" s="5" t="n"/>
      <c r="D248" s="5" t="n"/>
      <c r="E248" s="5" t="n"/>
      <c r="F248" s="20">
        <f>IF(H248="محسوب",ROUND(E248/D248,4),"")</f>
        <v/>
      </c>
      <c r="G248" s="19">
        <f>IF(H248="محسوب",ROUND(C248*F248,4),"")</f>
        <v/>
      </c>
      <c r="H248" s="6">
        <f>IF(AND(A248&amp;""="",B248&amp;""="",C248&amp;""="",D248&amp;""="",E248&amp;""=""),"",IF(A248&amp;""="","المادة ناقصة",IF(COUNTIF('المواد'!$A$6:$A$205,A248&amp;"")=0,"مادة غير موجودة",IF(NOT(ISNUMBER(C248)),"الوزن ناقص",IF(NOT(ISNUMBER(D248)),"الدرجة العظمى ناقصة",IF(D248&lt;=0,"الدرجة العظمى ناقصة",IF(E248&amp;""="","لم تُجرَّب بعد",IF(NOT(ISNUMBER(E248)),"درجة غير رقمية",IF(OR(E248&lt;0,E248&gt;D248),"درجة خارج المدى","محسوب")))))))))</f>
        <v/>
      </c>
    </row>
    <row r="249">
      <c r="A249" s="5" t="n"/>
      <c r="B249" s="5" t="n"/>
      <c r="C249" s="5" t="n"/>
      <c r="D249" s="5" t="n"/>
      <c r="E249" s="5" t="n"/>
      <c r="F249" s="20">
        <f>IF(H249="محسوب",ROUND(E249/D249,4),"")</f>
        <v/>
      </c>
      <c r="G249" s="19">
        <f>IF(H249="محسوب",ROUND(C249*F249,4),"")</f>
        <v/>
      </c>
      <c r="H249" s="6">
        <f>IF(AND(A249&amp;""="",B249&amp;""="",C249&amp;""="",D249&amp;""="",E249&amp;""=""),"",IF(A249&amp;""="","المادة ناقصة",IF(COUNTIF('المواد'!$A$6:$A$205,A249&amp;"")=0,"مادة غير موجودة",IF(NOT(ISNUMBER(C249)),"الوزن ناقص",IF(NOT(ISNUMBER(D249)),"الدرجة العظمى ناقصة",IF(D249&lt;=0,"الدرجة العظمى ناقصة",IF(E249&amp;""="","لم تُجرَّب بعد",IF(NOT(ISNUMBER(E249)),"درجة غير رقمية",IF(OR(E249&lt;0,E249&gt;D249),"درجة خارج المدى","محسوب")))))))))</f>
        <v/>
      </c>
    </row>
    <row r="250">
      <c r="A250" s="5" t="n"/>
      <c r="B250" s="5" t="n"/>
      <c r="C250" s="5" t="n"/>
      <c r="D250" s="5" t="n"/>
      <c r="E250" s="5" t="n"/>
      <c r="F250" s="20">
        <f>IF(H250="محسوب",ROUND(E250/D250,4),"")</f>
        <v/>
      </c>
      <c r="G250" s="19">
        <f>IF(H250="محسوب",ROUND(C250*F250,4),"")</f>
        <v/>
      </c>
      <c r="H250" s="6">
        <f>IF(AND(A250&amp;""="",B250&amp;""="",C250&amp;""="",D250&amp;""="",E250&amp;""=""),"",IF(A250&amp;""="","المادة ناقصة",IF(COUNTIF('المواد'!$A$6:$A$205,A250&amp;"")=0,"مادة غير موجودة",IF(NOT(ISNUMBER(C250)),"الوزن ناقص",IF(NOT(ISNUMBER(D250)),"الدرجة العظمى ناقصة",IF(D250&lt;=0,"الدرجة العظمى ناقصة",IF(E250&amp;""="","لم تُجرَّب بعد",IF(NOT(ISNUMBER(E250)),"درجة غير رقمية",IF(OR(E250&lt;0,E250&gt;D250),"درجة خارج المدى","محسوب")))))))))</f>
        <v/>
      </c>
    </row>
    <row r="251">
      <c r="A251" s="5" t="n"/>
      <c r="B251" s="5" t="n"/>
      <c r="C251" s="5" t="n"/>
      <c r="D251" s="5" t="n"/>
      <c r="E251" s="5" t="n"/>
      <c r="F251" s="20">
        <f>IF(H251="محسوب",ROUND(E251/D251,4),"")</f>
        <v/>
      </c>
      <c r="G251" s="19">
        <f>IF(H251="محسوب",ROUND(C251*F251,4),"")</f>
        <v/>
      </c>
      <c r="H251" s="6">
        <f>IF(AND(A251&amp;""="",B251&amp;""="",C251&amp;""="",D251&amp;""="",E251&amp;""=""),"",IF(A251&amp;""="","المادة ناقصة",IF(COUNTIF('المواد'!$A$6:$A$205,A251&amp;"")=0,"مادة غير موجودة",IF(NOT(ISNUMBER(C251)),"الوزن ناقص",IF(NOT(ISNUMBER(D251)),"الدرجة العظمى ناقصة",IF(D251&lt;=0,"الدرجة العظمى ناقصة",IF(E251&amp;""="","لم تُجرَّب بعد",IF(NOT(ISNUMBER(E251)),"درجة غير رقمية",IF(OR(E251&lt;0,E251&gt;D251),"درجة خارج المدى","محسوب")))))))))</f>
        <v/>
      </c>
    </row>
    <row r="252">
      <c r="A252" s="5" t="n"/>
      <c r="B252" s="5" t="n"/>
      <c r="C252" s="5" t="n"/>
      <c r="D252" s="5" t="n"/>
      <c r="E252" s="5" t="n"/>
      <c r="F252" s="20">
        <f>IF(H252="محسوب",ROUND(E252/D252,4),"")</f>
        <v/>
      </c>
      <c r="G252" s="19">
        <f>IF(H252="محسوب",ROUND(C252*F252,4),"")</f>
        <v/>
      </c>
      <c r="H252" s="6">
        <f>IF(AND(A252&amp;""="",B252&amp;""="",C252&amp;""="",D252&amp;""="",E252&amp;""=""),"",IF(A252&amp;""="","المادة ناقصة",IF(COUNTIF('المواد'!$A$6:$A$205,A252&amp;"")=0,"مادة غير موجودة",IF(NOT(ISNUMBER(C252)),"الوزن ناقص",IF(NOT(ISNUMBER(D252)),"الدرجة العظمى ناقصة",IF(D252&lt;=0,"الدرجة العظمى ناقصة",IF(E252&amp;""="","لم تُجرَّب بعد",IF(NOT(ISNUMBER(E252)),"درجة غير رقمية",IF(OR(E252&lt;0,E252&gt;D252),"درجة خارج المدى","محسوب")))))))))</f>
        <v/>
      </c>
    </row>
    <row r="253">
      <c r="A253" s="5" t="n"/>
      <c r="B253" s="5" t="n"/>
      <c r="C253" s="5" t="n"/>
      <c r="D253" s="5" t="n"/>
      <c r="E253" s="5" t="n"/>
      <c r="F253" s="20">
        <f>IF(H253="محسوب",ROUND(E253/D253,4),"")</f>
        <v/>
      </c>
      <c r="G253" s="19">
        <f>IF(H253="محسوب",ROUND(C253*F253,4),"")</f>
        <v/>
      </c>
      <c r="H253" s="6">
        <f>IF(AND(A253&amp;""="",B253&amp;""="",C253&amp;""="",D253&amp;""="",E253&amp;""=""),"",IF(A253&amp;""="","المادة ناقصة",IF(COUNTIF('المواد'!$A$6:$A$205,A253&amp;"")=0,"مادة غير موجودة",IF(NOT(ISNUMBER(C253)),"الوزن ناقص",IF(NOT(ISNUMBER(D253)),"الدرجة العظمى ناقصة",IF(D253&lt;=0,"الدرجة العظمى ناقصة",IF(E253&amp;""="","لم تُجرَّب بعد",IF(NOT(ISNUMBER(E253)),"درجة غير رقمية",IF(OR(E253&lt;0,E253&gt;D253),"درجة خارج المدى","محسوب")))))))))</f>
        <v/>
      </c>
    </row>
    <row r="254">
      <c r="A254" s="5" t="n"/>
      <c r="B254" s="5" t="n"/>
      <c r="C254" s="5" t="n"/>
      <c r="D254" s="5" t="n"/>
      <c r="E254" s="5" t="n"/>
      <c r="F254" s="20">
        <f>IF(H254="محسوب",ROUND(E254/D254,4),"")</f>
        <v/>
      </c>
      <c r="G254" s="19">
        <f>IF(H254="محسوب",ROUND(C254*F254,4),"")</f>
        <v/>
      </c>
      <c r="H254" s="6">
        <f>IF(AND(A254&amp;""="",B254&amp;""="",C254&amp;""="",D254&amp;""="",E254&amp;""=""),"",IF(A254&amp;""="","المادة ناقصة",IF(COUNTIF('المواد'!$A$6:$A$205,A254&amp;"")=0,"مادة غير موجودة",IF(NOT(ISNUMBER(C254)),"الوزن ناقص",IF(NOT(ISNUMBER(D254)),"الدرجة العظمى ناقصة",IF(D254&lt;=0,"الدرجة العظمى ناقصة",IF(E254&amp;""="","لم تُجرَّب بعد",IF(NOT(ISNUMBER(E254)),"درجة غير رقمية",IF(OR(E254&lt;0,E254&gt;D254),"درجة خارج المدى","محسوب")))))))))</f>
        <v/>
      </c>
    </row>
    <row r="255">
      <c r="A255" s="5" t="n"/>
      <c r="B255" s="5" t="n"/>
      <c r="C255" s="5" t="n"/>
      <c r="D255" s="5" t="n"/>
      <c r="E255" s="5" t="n"/>
      <c r="F255" s="20">
        <f>IF(H255="محسوب",ROUND(E255/D255,4),"")</f>
        <v/>
      </c>
      <c r="G255" s="19">
        <f>IF(H255="محسوب",ROUND(C255*F255,4),"")</f>
        <v/>
      </c>
      <c r="H255" s="6">
        <f>IF(AND(A255&amp;""="",B255&amp;""="",C255&amp;""="",D255&amp;""="",E255&amp;""=""),"",IF(A255&amp;""="","المادة ناقصة",IF(COUNTIF('المواد'!$A$6:$A$205,A255&amp;"")=0,"مادة غير موجودة",IF(NOT(ISNUMBER(C255)),"الوزن ناقص",IF(NOT(ISNUMBER(D255)),"الدرجة العظمى ناقصة",IF(D255&lt;=0,"الدرجة العظمى ناقصة",IF(E255&amp;""="","لم تُجرَّب بعد",IF(NOT(ISNUMBER(E255)),"درجة غير رقمية",IF(OR(E255&lt;0,E255&gt;D255),"درجة خارج المدى","محسوب")))))))))</f>
        <v/>
      </c>
    </row>
    <row r="256">
      <c r="A256" s="5" t="n"/>
      <c r="B256" s="5" t="n"/>
      <c r="C256" s="5" t="n"/>
      <c r="D256" s="5" t="n"/>
      <c r="E256" s="5" t="n"/>
      <c r="F256" s="20">
        <f>IF(H256="محسوب",ROUND(E256/D256,4),"")</f>
        <v/>
      </c>
      <c r="G256" s="19">
        <f>IF(H256="محسوب",ROUND(C256*F256,4),"")</f>
        <v/>
      </c>
      <c r="H256" s="6">
        <f>IF(AND(A256&amp;""="",B256&amp;""="",C256&amp;""="",D256&amp;""="",E256&amp;""=""),"",IF(A256&amp;""="","المادة ناقصة",IF(COUNTIF('المواد'!$A$6:$A$205,A256&amp;"")=0,"مادة غير موجودة",IF(NOT(ISNUMBER(C256)),"الوزن ناقص",IF(NOT(ISNUMBER(D256)),"الدرجة العظمى ناقصة",IF(D256&lt;=0,"الدرجة العظمى ناقصة",IF(E256&amp;""="","لم تُجرَّب بعد",IF(NOT(ISNUMBER(E256)),"درجة غير رقمية",IF(OR(E256&lt;0,E256&gt;D256),"درجة خارج المدى","محسوب")))))))))</f>
        <v/>
      </c>
    </row>
    <row r="257">
      <c r="A257" s="5" t="n"/>
      <c r="B257" s="5" t="n"/>
      <c r="C257" s="5" t="n"/>
      <c r="D257" s="5" t="n"/>
      <c r="E257" s="5" t="n"/>
      <c r="F257" s="20">
        <f>IF(H257="محسوب",ROUND(E257/D257,4),"")</f>
        <v/>
      </c>
      <c r="G257" s="19">
        <f>IF(H257="محسوب",ROUND(C257*F257,4),"")</f>
        <v/>
      </c>
      <c r="H257" s="6">
        <f>IF(AND(A257&amp;""="",B257&amp;""="",C257&amp;""="",D257&amp;""="",E257&amp;""=""),"",IF(A257&amp;""="","المادة ناقصة",IF(COUNTIF('المواد'!$A$6:$A$205,A257&amp;"")=0,"مادة غير موجودة",IF(NOT(ISNUMBER(C257)),"الوزن ناقص",IF(NOT(ISNUMBER(D257)),"الدرجة العظمى ناقصة",IF(D257&lt;=0,"الدرجة العظمى ناقصة",IF(E257&amp;""="","لم تُجرَّب بعد",IF(NOT(ISNUMBER(E257)),"درجة غير رقمية",IF(OR(E257&lt;0,E257&gt;D257),"درجة خارج المدى","محسوب")))))))))</f>
        <v/>
      </c>
    </row>
    <row r="258">
      <c r="A258" s="5" t="n"/>
      <c r="B258" s="5" t="n"/>
      <c r="C258" s="5" t="n"/>
      <c r="D258" s="5" t="n"/>
      <c r="E258" s="5" t="n"/>
      <c r="F258" s="20">
        <f>IF(H258="محسوب",ROUND(E258/D258,4),"")</f>
        <v/>
      </c>
      <c r="G258" s="19">
        <f>IF(H258="محسوب",ROUND(C258*F258,4),"")</f>
        <v/>
      </c>
      <c r="H258" s="6">
        <f>IF(AND(A258&amp;""="",B258&amp;""="",C258&amp;""="",D258&amp;""="",E258&amp;""=""),"",IF(A258&amp;""="","المادة ناقصة",IF(COUNTIF('المواد'!$A$6:$A$205,A258&amp;"")=0,"مادة غير موجودة",IF(NOT(ISNUMBER(C258)),"الوزن ناقص",IF(NOT(ISNUMBER(D258)),"الدرجة العظمى ناقصة",IF(D258&lt;=0,"الدرجة العظمى ناقصة",IF(E258&amp;""="","لم تُجرَّب بعد",IF(NOT(ISNUMBER(E258)),"درجة غير رقمية",IF(OR(E258&lt;0,E258&gt;D258),"درجة خارج المدى","محسوب")))))))))</f>
        <v/>
      </c>
    </row>
    <row r="259">
      <c r="A259" s="5" t="n"/>
      <c r="B259" s="5" t="n"/>
      <c r="C259" s="5" t="n"/>
      <c r="D259" s="5" t="n"/>
      <c r="E259" s="5" t="n"/>
      <c r="F259" s="20">
        <f>IF(H259="محسوب",ROUND(E259/D259,4),"")</f>
        <v/>
      </c>
      <c r="G259" s="19">
        <f>IF(H259="محسوب",ROUND(C259*F259,4),"")</f>
        <v/>
      </c>
      <c r="H259" s="6">
        <f>IF(AND(A259&amp;""="",B259&amp;""="",C259&amp;""="",D259&amp;""="",E259&amp;""=""),"",IF(A259&amp;""="","المادة ناقصة",IF(COUNTIF('المواد'!$A$6:$A$205,A259&amp;"")=0,"مادة غير موجودة",IF(NOT(ISNUMBER(C259)),"الوزن ناقص",IF(NOT(ISNUMBER(D259)),"الدرجة العظمى ناقصة",IF(D259&lt;=0,"الدرجة العظمى ناقصة",IF(E259&amp;""="","لم تُجرَّب بعد",IF(NOT(ISNUMBER(E259)),"درجة غير رقمية",IF(OR(E259&lt;0,E259&gt;D259),"درجة خارج المدى","محسوب")))))))))</f>
        <v/>
      </c>
    </row>
    <row r="260">
      <c r="A260" s="5" t="n"/>
      <c r="B260" s="5" t="n"/>
      <c r="C260" s="5" t="n"/>
      <c r="D260" s="5" t="n"/>
      <c r="E260" s="5" t="n"/>
      <c r="F260" s="20">
        <f>IF(H260="محسوب",ROUND(E260/D260,4),"")</f>
        <v/>
      </c>
      <c r="G260" s="19">
        <f>IF(H260="محسوب",ROUND(C260*F260,4),"")</f>
        <v/>
      </c>
      <c r="H260" s="6">
        <f>IF(AND(A260&amp;""="",B260&amp;""="",C260&amp;""="",D260&amp;""="",E260&amp;""=""),"",IF(A260&amp;""="","المادة ناقصة",IF(COUNTIF('المواد'!$A$6:$A$205,A260&amp;"")=0,"مادة غير موجودة",IF(NOT(ISNUMBER(C260)),"الوزن ناقص",IF(NOT(ISNUMBER(D260)),"الدرجة العظمى ناقصة",IF(D260&lt;=0,"الدرجة العظمى ناقصة",IF(E260&amp;""="","لم تُجرَّب بعد",IF(NOT(ISNUMBER(E260)),"درجة غير رقمية",IF(OR(E260&lt;0,E260&gt;D260),"درجة خارج المدى","محسوب")))))))))</f>
        <v/>
      </c>
    </row>
    <row r="261">
      <c r="A261" s="5" t="n"/>
      <c r="B261" s="5" t="n"/>
      <c r="C261" s="5" t="n"/>
      <c r="D261" s="5" t="n"/>
      <c r="E261" s="5" t="n"/>
      <c r="F261" s="20">
        <f>IF(H261="محسوب",ROUND(E261/D261,4),"")</f>
        <v/>
      </c>
      <c r="G261" s="19">
        <f>IF(H261="محسوب",ROUND(C261*F261,4),"")</f>
        <v/>
      </c>
      <c r="H261" s="6">
        <f>IF(AND(A261&amp;""="",B261&amp;""="",C261&amp;""="",D261&amp;""="",E261&amp;""=""),"",IF(A261&amp;""="","المادة ناقصة",IF(COUNTIF('المواد'!$A$6:$A$205,A261&amp;"")=0,"مادة غير موجودة",IF(NOT(ISNUMBER(C261)),"الوزن ناقص",IF(NOT(ISNUMBER(D261)),"الدرجة العظمى ناقصة",IF(D261&lt;=0,"الدرجة العظمى ناقصة",IF(E261&amp;""="","لم تُجرَّب بعد",IF(NOT(ISNUMBER(E261)),"درجة غير رقمية",IF(OR(E261&lt;0,E261&gt;D261),"درجة خارج المدى","محسوب")))))))))</f>
        <v/>
      </c>
    </row>
    <row r="262">
      <c r="A262" s="5" t="n"/>
      <c r="B262" s="5" t="n"/>
      <c r="C262" s="5" t="n"/>
      <c r="D262" s="5" t="n"/>
      <c r="E262" s="5" t="n"/>
      <c r="F262" s="20">
        <f>IF(H262="محسوب",ROUND(E262/D262,4),"")</f>
        <v/>
      </c>
      <c r="G262" s="19">
        <f>IF(H262="محسوب",ROUND(C262*F262,4),"")</f>
        <v/>
      </c>
      <c r="H262" s="6">
        <f>IF(AND(A262&amp;""="",B262&amp;""="",C262&amp;""="",D262&amp;""="",E262&amp;""=""),"",IF(A262&amp;""="","المادة ناقصة",IF(COUNTIF('المواد'!$A$6:$A$205,A262&amp;"")=0,"مادة غير موجودة",IF(NOT(ISNUMBER(C262)),"الوزن ناقص",IF(NOT(ISNUMBER(D262)),"الدرجة العظمى ناقصة",IF(D262&lt;=0,"الدرجة العظمى ناقصة",IF(E262&amp;""="","لم تُجرَّب بعد",IF(NOT(ISNUMBER(E262)),"درجة غير رقمية",IF(OR(E262&lt;0,E262&gt;D262),"درجة خارج المدى","محسوب")))))))))</f>
        <v/>
      </c>
    </row>
    <row r="263">
      <c r="A263" s="5" t="n"/>
      <c r="B263" s="5" t="n"/>
      <c r="C263" s="5" t="n"/>
      <c r="D263" s="5" t="n"/>
      <c r="E263" s="5" t="n"/>
      <c r="F263" s="20">
        <f>IF(H263="محسوب",ROUND(E263/D263,4),"")</f>
        <v/>
      </c>
      <c r="G263" s="19">
        <f>IF(H263="محسوب",ROUND(C263*F263,4),"")</f>
        <v/>
      </c>
      <c r="H263" s="6">
        <f>IF(AND(A263&amp;""="",B263&amp;""="",C263&amp;""="",D263&amp;""="",E263&amp;""=""),"",IF(A263&amp;""="","المادة ناقصة",IF(COUNTIF('المواد'!$A$6:$A$205,A263&amp;"")=0,"مادة غير موجودة",IF(NOT(ISNUMBER(C263)),"الوزن ناقص",IF(NOT(ISNUMBER(D263)),"الدرجة العظمى ناقصة",IF(D263&lt;=0,"الدرجة العظمى ناقصة",IF(E263&amp;""="","لم تُجرَّب بعد",IF(NOT(ISNUMBER(E263)),"درجة غير رقمية",IF(OR(E263&lt;0,E263&gt;D263),"درجة خارج المدى","محسوب")))))))))</f>
        <v/>
      </c>
    </row>
    <row r="264">
      <c r="A264" s="5" t="n"/>
      <c r="B264" s="5" t="n"/>
      <c r="C264" s="5" t="n"/>
      <c r="D264" s="5" t="n"/>
      <c r="E264" s="5" t="n"/>
      <c r="F264" s="20">
        <f>IF(H264="محسوب",ROUND(E264/D264,4),"")</f>
        <v/>
      </c>
      <c r="G264" s="19">
        <f>IF(H264="محسوب",ROUND(C264*F264,4),"")</f>
        <v/>
      </c>
      <c r="H264" s="6">
        <f>IF(AND(A264&amp;""="",B264&amp;""="",C264&amp;""="",D264&amp;""="",E264&amp;""=""),"",IF(A264&amp;""="","المادة ناقصة",IF(COUNTIF('المواد'!$A$6:$A$205,A264&amp;"")=0,"مادة غير موجودة",IF(NOT(ISNUMBER(C264)),"الوزن ناقص",IF(NOT(ISNUMBER(D264)),"الدرجة العظمى ناقصة",IF(D264&lt;=0,"الدرجة العظمى ناقصة",IF(E264&amp;""="","لم تُجرَّب بعد",IF(NOT(ISNUMBER(E264)),"درجة غير رقمية",IF(OR(E264&lt;0,E264&gt;D264),"درجة خارج المدى","محسوب")))))))))</f>
        <v/>
      </c>
    </row>
    <row r="265">
      <c r="A265" s="5" t="n"/>
      <c r="B265" s="5" t="n"/>
      <c r="C265" s="5" t="n"/>
      <c r="D265" s="5" t="n"/>
      <c r="E265" s="5" t="n"/>
      <c r="F265" s="20">
        <f>IF(H265="محسوب",ROUND(E265/D265,4),"")</f>
        <v/>
      </c>
      <c r="G265" s="19">
        <f>IF(H265="محسوب",ROUND(C265*F265,4),"")</f>
        <v/>
      </c>
      <c r="H265" s="6">
        <f>IF(AND(A265&amp;""="",B265&amp;""="",C265&amp;""="",D265&amp;""="",E265&amp;""=""),"",IF(A265&amp;""="","المادة ناقصة",IF(COUNTIF('المواد'!$A$6:$A$205,A265&amp;"")=0,"مادة غير موجودة",IF(NOT(ISNUMBER(C265)),"الوزن ناقص",IF(NOT(ISNUMBER(D265)),"الدرجة العظمى ناقصة",IF(D265&lt;=0,"الدرجة العظمى ناقصة",IF(E265&amp;""="","لم تُجرَّب بعد",IF(NOT(ISNUMBER(E265)),"درجة غير رقمية",IF(OR(E265&lt;0,E265&gt;D265),"درجة خارج المدى","محسوب")))))))))</f>
        <v/>
      </c>
    </row>
    <row r="266">
      <c r="A266" s="5" t="n"/>
      <c r="B266" s="5" t="n"/>
      <c r="C266" s="5" t="n"/>
      <c r="D266" s="5" t="n"/>
      <c r="E266" s="5" t="n"/>
      <c r="F266" s="20">
        <f>IF(H266="محسوب",ROUND(E266/D266,4),"")</f>
        <v/>
      </c>
      <c r="G266" s="19">
        <f>IF(H266="محسوب",ROUND(C266*F266,4),"")</f>
        <v/>
      </c>
      <c r="H266" s="6">
        <f>IF(AND(A266&amp;""="",B266&amp;""="",C266&amp;""="",D266&amp;""="",E266&amp;""=""),"",IF(A266&amp;""="","المادة ناقصة",IF(COUNTIF('المواد'!$A$6:$A$205,A266&amp;"")=0,"مادة غير موجودة",IF(NOT(ISNUMBER(C266)),"الوزن ناقص",IF(NOT(ISNUMBER(D266)),"الدرجة العظمى ناقصة",IF(D266&lt;=0,"الدرجة العظمى ناقصة",IF(E266&amp;""="","لم تُجرَّب بعد",IF(NOT(ISNUMBER(E266)),"درجة غير رقمية",IF(OR(E266&lt;0,E266&gt;D266),"درجة خارج المدى","محسوب")))))))))</f>
        <v/>
      </c>
    </row>
    <row r="267">
      <c r="A267" s="5" t="n"/>
      <c r="B267" s="5" t="n"/>
      <c r="C267" s="5" t="n"/>
      <c r="D267" s="5" t="n"/>
      <c r="E267" s="5" t="n"/>
      <c r="F267" s="20">
        <f>IF(H267="محسوب",ROUND(E267/D267,4),"")</f>
        <v/>
      </c>
      <c r="G267" s="19">
        <f>IF(H267="محسوب",ROUND(C267*F267,4),"")</f>
        <v/>
      </c>
      <c r="H267" s="6">
        <f>IF(AND(A267&amp;""="",B267&amp;""="",C267&amp;""="",D267&amp;""="",E267&amp;""=""),"",IF(A267&amp;""="","المادة ناقصة",IF(COUNTIF('المواد'!$A$6:$A$205,A267&amp;"")=0,"مادة غير موجودة",IF(NOT(ISNUMBER(C267)),"الوزن ناقص",IF(NOT(ISNUMBER(D267)),"الدرجة العظمى ناقصة",IF(D267&lt;=0,"الدرجة العظمى ناقصة",IF(E267&amp;""="","لم تُجرَّب بعد",IF(NOT(ISNUMBER(E267)),"درجة غير رقمية",IF(OR(E267&lt;0,E267&gt;D267),"درجة خارج المدى","محسوب")))))))))</f>
        <v/>
      </c>
    </row>
    <row r="268">
      <c r="A268" s="5" t="n"/>
      <c r="B268" s="5" t="n"/>
      <c r="C268" s="5" t="n"/>
      <c r="D268" s="5" t="n"/>
      <c r="E268" s="5" t="n"/>
      <c r="F268" s="20">
        <f>IF(H268="محسوب",ROUND(E268/D268,4),"")</f>
        <v/>
      </c>
      <c r="G268" s="19">
        <f>IF(H268="محسوب",ROUND(C268*F268,4),"")</f>
        <v/>
      </c>
      <c r="H268" s="6">
        <f>IF(AND(A268&amp;""="",B268&amp;""="",C268&amp;""="",D268&amp;""="",E268&amp;""=""),"",IF(A268&amp;""="","المادة ناقصة",IF(COUNTIF('المواد'!$A$6:$A$205,A268&amp;"")=0,"مادة غير موجودة",IF(NOT(ISNUMBER(C268)),"الوزن ناقص",IF(NOT(ISNUMBER(D268)),"الدرجة العظمى ناقصة",IF(D268&lt;=0,"الدرجة العظمى ناقصة",IF(E268&amp;""="","لم تُجرَّب بعد",IF(NOT(ISNUMBER(E268)),"درجة غير رقمية",IF(OR(E268&lt;0,E268&gt;D268),"درجة خارج المدى","محسوب")))))))))</f>
        <v/>
      </c>
    </row>
    <row r="269">
      <c r="A269" s="5" t="n"/>
      <c r="B269" s="5" t="n"/>
      <c r="C269" s="5" t="n"/>
      <c r="D269" s="5" t="n"/>
      <c r="E269" s="5" t="n"/>
      <c r="F269" s="20">
        <f>IF(H269="محسوب",ROUND(E269/D269,4),"")</f>
        <v/>
      </c>
      <c r="G269" s="19">
        <f>IF(H269="محسوب",ROUND(C269*F269,4),"")</f>
        <v/>
      </c>
      <c r="H269" s="6">
        <f>IF(AND(A269&amp;""="",B269&amp;""="",C269&amp;""="",D269&amp;""="",E269&amp;""=""),"",IF(A269&amp;""="","المادة ناقصة",IF(COUNTIF('المواد'!$A$6:$A$205,A269&amp;"")=0,"مادة غير موجودة",IF(NOT(ISNUMBER(C269)),"الوزن ناقص",IF(NOT(ISNUMBER(D269)),"الدرجة العظمى ناقصة",IF(D269&lt;=0,"الدرجة العظمى ناقصة",IF(E269&amp;""="","لم تُجرَّب بعد",IF(NOT(ISNUMBER(E269)),"درجة غير رقمية",IF(OR(E269&lt;0,E269&gt;D269),"درجة خارج المدى","محسوب")))))))))</f>
        <v/>
      </c>
    </row>
    <row r="270">
      <c r="A270" s="5" t="n"/>
      <c r="B270" s="5" t="n"/>
      <c r="C270" s="5" t="n"/>
      <c r="D270" s="5" t="n"/>
      <c r="E270" s="5" t="n"/>
      <c r="F270" s="20">
        <f>IF(H270="محسوب",ROUND(E270/D270,4),"")</f>
        <v/>
      </c>
      <c r="G270" s="19">
        <f>IF(H270="محسوب",ROUND(C270*F270,4),"")</f>
        <v/>
      </c>
      <c r="H270" s="6">
        <f>IF(AND(A270&amp;""="",B270&amp;""="",C270&amp;""="",D270&amp;""="",E270&amp;""=""),"",IF(A270&amp;""="","المادة ناقصة",IF(COUNTIF('المواد'!$A$6:$A$205,A270&amp;"")=0,"مادة غير موجودة",IF(NOT(ISNUMBER(C270)),"الوزن ناقص",IF(NOT(ISNUMBER(D270)),"الدرجة العظمى ناقصة",IF(D270&lt;=0,"الدرجة العظمى ناقصة",IF(E270&amp;""="","لم تُجرَّب بعد",IF(NOT(ISNUMBER(E270)),"درجة غير رقمية",IF(OR(E270&lt;0,E270&gt;D270),"درجة خارج المدى","محسوب")))))))))</f>
        <v/>
      </c>
    </row>
    <row r="271">
      <c r="A271" s="5" t="n"/>
      <c r="B271" s="5" t="n"/>
      <c r="C271" s="5" t="n"/>
      <c r="D271" s="5" t="n"/>
      <c r="E271" s="5" t="n"/>
      <c r="F271" s="20">
        <f>IF(H271="محسوب",ROUND(E271/D271,4),"")</f>
        <v/>
      </c>
      <c r="G271" s="19">
        <f>IF(H271="محسوب",ROUND(C271*F271,4),"")</f>
        <v/>
      </c>
      <c r="H271" s="6">
        <f>IF(AND(A271&amp;""="",B271&amp;""="",C271&amp;""="",D271&amp;""="",E271&amp;""=""),"",IF(A271&amp;""="","المادة ناقصة",IF(COUNTIF('المواد'!$A$6:$A$205,A271&amp;"")=0,"مادة غير موجودة",IF(NOT(ISNUMBER(C271)),"الوزن ناقص",IF(NOT(ISNUMBER(D271)),"الدرجة العظمى ناقصة",IF(D271&lt;=0,"الدرجة العظمى ناقصة",IF(E271&amp;""="","لم تُجرَّب بعد",IF(NOT(ISNUMBER(E271)),"درجة غير رقمية",IF(OR(E271&lt;0,E271&gt;D271),"درجة خارج المدى","محسوب")))))))))</f>
        <v/>
      </c>
    </row>
    <row r="272">
      <c r="A272" s="5" t="n"/>
      <c r="B272" s="5" t="n"/>
      <c r="C272" s="5" t="n"/>
      <c r="D272" s="5" t="n"/>
      <c r="E272" s="5" t="n"/>
      <c r="F272" s="20">
        <f>IF(H272="محسوب",ROUND(E272/D272,4),"")</f>
        <v/>
      </c>
      <c r="G272" s="19">
        <f>IF(H272="محسوب",ROUND(C272*F272,4),"")</f>
        <v/>
      </c>
      <c r="H272" s="6">
        <f>IF(AND(A272&amp;""="",B272&amp;""="",C272&amp;""="",D272&amp;""="",E272&amp;""=""),"",IF(A272&amp;""="","المادة ناقصة",IF(COUNTIF('المواد'!$A$6:$A$205,A272&amp;"")=0,"مادة غير موجودة",IF(NOT(ISNUMBER(C272)),"الوزن ناقص",IF(NOT(ISNUMBER(D272)),"الدرجة العظمى ناقصة",IF(D272&lt;=0,"الدرجة العظمى ناقصة",IF(E272&amp;""="","لم تُجرَّب بعد",IF(NOT(ISNUMBER(E272)),"درجة غير رقمية",IF(OR(E272&lt;0,E272&gt;D272),"درجة خارج المدى","محسوب")))))))))</f>
        <v/>
      </c>
    </row>
    <row r="273">
      <c r="A273" s="5" t="n"/>
      <c r="B273" s="5" t="n"/>
      <c r="C273" s="5" t="n"/>
      <c r="D273" s="5" t="n"/>
      <c r="E273" s="5" t="n"/>
      <c r="F273" s="20">
        <f>IF(H273="محسوب",ROUND(E273/D273,4),"")</f>
        <v/>
      </c>
      <c r="G273" s="19">
        <f>IF(H273="محسوب",ROUND(C273*F273,4),"")</f>
        <v/>
      </c>
      <c r="H273" s="6">
        <f>IF(AND(A273&amp;""="",B273&amp;""="",C273&amp;""="",D273&amp;""="",E273&amp;""=""),"",IF(A273&amp;""="","المادة ناقصة",IF(COUNTIF('المواد'!$A$6:$A$205,A273&amp;"")=0,"مادة غير موجودة",IF(NOT(ISNUMBER(C273)),"الوزن ناقص",IF(NOT(ISNUMBER(D273)),"الدرجة العظمى ناقصة",IF(D273&lt;=0,"الدرجة العظمى ناقصة",IF(E273&amp;""="","لم تُجرَّب بعد",IF(NOT(ISNUMBER(E273)),"درجة غير رقمية",IF(OR(E273&lt;0,E273&gt;D273),"درجة خارج المدى","محسوب")))))))))</f>
        <v/>
      </c>
    </row>
    <row r="274">
      <c r="A274" s="5" t="n"/>
      <c r="B274" s="5" t="n"/>
      <c r="C274" s="5" t="n"/>
      <c r="D274" s="5" t="n"/>
      <c r="E274" s="5" t="n"/>
      <c r="F274" s="20">
        <f>IF(H274="محسوب",ROUND(E274/D274,4),"")</f>
        <v/>
      </c>
      <c r="G274" s="19">
        <f>IF(H274="محسوب",ROUND(C274*F274,4),"")</f>
        <v/>
      </c>
      <c r="H274" s="6">
        <f>IF(AND(A274&amp;""="",B274&amp;""="",C274&amp;""="",D274&amp;""="",E274&amp;""=""),"",IF(A274&amp;""="","المادة ناقصة",IF(COUNTIF('المواد'!$A$6:$A$205,A274&amp;"")=0,"مادة غير موجودة",IF(NOT(ISNUMBER(C274)),"الوزن ناقص",IF(NOT(ISNUMBER(D274)),"الدرجة العظمى ناقصة",IF(D274&lt;=0,"الدرجة العظمى ناقصة",IF(E274&amp;""="","لم تُجرَّب بعد",IF(NOT(ISNUMBER(E274)),"درجة غير رقمية",IF(OR(E274&lt;0,E274&gt;D274),"درجة خارج المدى","محسوب")))))))))</f>
        <v/>
      </c>
    </row>
    <row r="275">
      <c r="A275" s="5" t="n"/>
      <c r="B275" s="5" t="n"/>
      <c r="C275" s="5" t="n"/>
      <c r="D275" s="5" t="n"/>
      <c r="E275" s="5" t="n"/>
      <c r="F275" s="20">
        <f>IF(H275="محسوب",ROUND(E275/D275,4),"")</f>
        <v/>
      </c>
      <c r="G275" s="19">
        <f>IF(H275="محسوب",ROUND(C275*F275,4),"")</f>
        <v/>
      </c>
      <c r="H275" s="6">
        <f>IF(AND(A275&amp;""="",B275&amp;""="",C275&amp;""="",D275&amp;""="",E275&amp;""=""),"",IF(A275&amp;""="","المادة ناقصة",IF(COUNTIF('المواد'!$A$6:$A$205,A275&amp;"")=0,"مادة غير موجودة",IF(NOT(ISNUMBER(C275)),"الوزن ناقص",IF(NOT(ISNUMBER(D275)),"الدرجة العظمى ناقصة",IF(D275&lt;=0,"الدرجة العظمى ناقصة",IF(E275&amp;""="","لم تُجرَّب بعد",IF(NOT(ISNUMBER(E275)),"درجة غير رقمية",IF(OR(E275&lt;0,E275&gt;D275),"درجة خارج المدى","محسوب")))))))))</f>
        <v/>
      </c>
    </row>
    <row r="276">
      <c r="A276" s="5" t="n"/>
      <c r="B276" s="5" t="n"/>
      <c r="C276" s="5" t="n"/>
      <c r="D276" s="5" t="n"/>
      <c r="E276" s="5" t="n"/>
      <c r="F276" s="20">
        <f>IF(H276="محسوب",ROUND(E276/D276,4),"")</f>
        <v/>
      </c>
      <c r="G276" s="19">
        <f>IF(H276="محسوب",ROUND(C276*F276,4),"")</f>
        <v/>
      </c>
      <c r="H276" s="6">
        <f>IF(AND(A276&amp;""="",B276&amp;""="",C276&amp;""="",D276&amp;""="",E276&amp;""=""),"",IF(A276&amp;""="","المادة ناقصة",IF(COUNTIF('المواد'!$A$6:$A$205,A276&amp;"")=0,"مادة غير موجودة",IF(NOT(ISNUMBER(C276)),"الوزن ناقص",IF(NOT(ISNUMBER(D276)),"الدرجة العظمى ناقصة",IF(D276&lt;=0,"الدرجة العظمى ناقصة",IF(E276&amp;""="","لم تُجرَّب بعد",IF(NOT(ISNUMBER(E276)),"درجة غير رقمية",IF(OR(E276&lt;0,E276&gt;D276),"درجة خارج المدى","محسوب")))))))))</f>
        <v/>
      </c>
    </row>
    <row r="277">
      <c r="A277" s="5" t="n"/>
      <c r="B277" s="5" t="n"/>
      <c r="C277" s="5" t="n"/>
      <c r="D277" s="5" t="n"/>
      <c r="E277" s="5" t="n"/>
      <c r="F277" s="20">
        <f>IF(H277="محسوب",ROUND(E277/D277,4),"")</f>
        <v/>
      </c>
      <c r="G277" s="19">
        <f>IF(H277="محسوب",ROUND(C277*F277,4),"")</f>
        <v/>
      </c>
      <c r="H277" s="6">
        <f>IF(AND(A277&amp;""="",B277&amp;""="",C277&amp;""="",D277&amp;""="",E277&amp;""=""),"",IF(A277&amp;""="","المادة ناقصة",IF(COUNTIF('المواد'!$A$6:$A$205,A277&amp;"")=0,"مادة غير موجودة",IF(NOT(ISNUMBER(C277)),"الوزن ناقص",IF(NOT(ISNUMBER(D277)),"الدرجة العظمى ناقصة",IF(D277&lt;=0,"الدرجة العظمى ناقصة",IF(E277&amp;""="","لم تُجرَّب بعد",IF(NOT(ISNUMBER(E277)),"درجة غير رقمية",IF(OR(E277&lt;0,E277&gt;D277),"درجة خارج المدى","محسوب")))))))))</f>
        <v/>
      </c>
    </row>
    <row r="278">
      <c r="A278" s="5" t="n"/>
      <c r="B278" s="5" t="n"/>
      <c r="C278" s="5" t="n"/>
      <c r="D278" s="5" t="n"/>
      <c r="E278" s="5" t="n"/>
      <c r="F278" s="20">
        <f>IF(H278="محسوب",ROUND(E278/D278,4),"")</f>
        <v/>
      </c>
      <c r="G278" s="19">
        <f>IF(H278="محسوب",ROUND(C278*F278,4),"")</f>
        <v/>
      </c>
      <c r="H278" s="6">
        <f>IF(AND(A278&amp;""="",B278&amp;""="",C278&amp;""="",D278&amp;""="",E278&amp;""=""),"",IF(A278&amp;""="","المادة ناقصة",IF(COUNTIF('المواد'!$A$6:$A$205,A278&amp;"")=0,"مادة غير موجودة",IF(NOT(ISNUMBER(C278)),"الوزن ناقص",IF(NOT(ISNUMBER(D278)),"الدرجة العظمى ناقصة",IF(D278&lt;=0,"الدرجة العظمى ناقصة",IF(E278&amp;""="","لم تُجرَّب بعد",IF(NOT(ISNUMBER(E278)),"درجة غير رقمية",IF(OR(E278&lt;0,E278&gt;D278),"درجة خارج المدى","محسوب")))))))))</f>
        <v/>
      </c>
    </row>
    <row r="279">
      <c r="A279" s="5" t="n"/>
      <c r="B279" s="5" t="n"/>
      <c r="C279" s="5" t="n"/>
      <c r="D279" s="5" t="n"/>
      <c r="E279" s="5" t="n"/>
      <c r="F279" s="20">
        <f>IF(H279="محسوب",ROUND(E279/D279,4),"")</f>
        <v/>
      </c>
      <c r="G279" s="19">
        <f>IF(H279="محسوب",ROUND(C279*F279,4),"")</f>
        <v/>
      </c>
      <c r="H279" s="6">
        <f>IF(AND(A279&amp;""="",B279&amp;""="",C279&amp;""="",D279&amp;""="",E279&amp;""=""),"",IF(A279&amp;""="","المادة ناقصة",IF(COUNTIF('المواد'!$A$6:$A$205,A279&amp;"")=0,"مادة غير موجودة",IF(NOT(ISNUMBER(C279)),"الوزن ناقص",IF(NOT(ISNUMBER(D279)),"الدرجة العظمى ناقصة",IF(D279&lt;=0,"الدرجة العظمى ناقصة",IF(E279&amp;""="","لم تُجرَّب بعد",IF(NOT(ISNUMBER(E279)),"درجة غير رقمية",IF(OR(E279&lt;0,E279&gt;D279),"درجة خارج المدى","محسوب")))))))))</f>
        <v/>
      </c>
    </row>
    <row r="280">
      <c r="A280" s="5" t="n"/>
      <c r="B280" s="5" t="n"/>
      <c r="C280" s="5" t="n"/>
      <c r="D280" s="5" t="n"/>
      <c r="E280" s="5" t="n"/>
      <c r="F280" s="20">
        <f>IF(H280="محسوب",ROUND(E280/D280,4),"")</f>
        <v/>
      </c>
      <c r="G280" s="19">
        <f>IF(H280="محسوب",ROUND(C280*F280,4),"")</f>
        <v/>
      </c>
      <c r="H280" s="6">
        <f>IF(AND(A280&amp;""="",B280&amp;""="",C280&amp;""="",D280&amp;""="",E280&amp;""=""),"",IF(A280&amp;""="","المادة ناقصة",IF(COUNTIF('المواد'!$A$6:$A$205,A280&amp;"")=0,"مادة غير موجودة",IF(NOT(ISNUMBER(C280)),"الوزن ناقص",IF(NOT(ISNUMBER(D280)),"الدرجة العظمى ناقصة",IF(D280&lt;=0,"الدرجة العظمى ناقصة",IF(E280&amp;""="","لم تُجرَّب بعد",IF(NOT(ISNUMBER(E280)),"درجة غير رقمية",IF(OR(E280&lt;0,E280&gt;D280),"درجة خارج المدى","محسوب")))))))))</f>
        <v/>
      </c>
    </row>
    <row r="281">
      <c r="A281" s="5" t="n"/>
      <c r="B281" s="5" t="n"/>
      <c r="C281" s="5" t="n"/>
      <c r="D281" s="5" t="n"/>
      <c r="E281" s="5" t="n"/>
      <c r="F281" s="20">
        <f>IF(H281="محسوب",ROUND(E281/D281,4),"")</f>
        <v/>
      </c>
      <c r="G281" s="19">
        <f>IF(H281="محسوب",ROUND(C281*F281,4),"")</f>
        <v/>
      </c>
      <c r="H281" s="6">
        <f>IF(AND(A281&amp;""="",B281&amp;""="",C281&amp;""="",D281&amp;""="",E281&amp;""=""),"",IF(A281&amp;""="","المادة ناقصة",IF(COUNTIF('المواد'!$A$6:$A$205,A281&amp;"")=0,"مادة غير موجودة",IF(NOT(ISNUMBER(C281)),"الوزن ناقص",IF(NOT(ISNUMBER(D281)),"الدرجة العظمى ناقصة",IF(D281&lt;=0,"الدرجة العظمى ناقصة",IF(E281&amp;""="","لم تُجرَّب بعد",IF(NOT(ISNUMBER(E281)),"درجة غير رقمية",IF(OR(E281&lt;0,E281&gt;D281),"درجة خارج المدى","محسوب")))))))))</f>
        <v/>
      </c>
    </row>
    <row r="282">
      <c r="A282" s="5" t="n"/>
      <c r="B282" s="5" t="n"/>
      <c r="C282" s="5" t="n"/>
      <c r="D282" s="5" t="n"/>
      <c r="E282" s="5" t="n"/>
      <c r="F282" s="20">
        <f>IF(H282="محسوب",ROUND(E282/D282,4),"")</f>
        <v/>
      </c>
      <c r="G282" s="19">
        <f>IF(H282="محسوب",ROUND(C282*F282,4),"")</f>
        <v/>
      </c>
      <c r="H282" s="6">
        <f>IF(AND(A282&amp;""="",B282&amp;""="",C282&amp;""="",D282&amp;""="",E282&amp;""=""),"",IF(A282&amp;""="","المادة ناقصة",IF(COUNTIF('المواد'!$A$6:$A$205,A282&amp;"")=0,"مادة غير موجودة",IF(NOT(ISNUMBER(C282)),"الوزن ناقص",IF(NOT(ISNUMBER(D282)),"الدرجة العظمى ناقصة",IF(D282&lt;=0,"الدرجة العظمى ناقصة",IF(E282&amp;""="","لم تُجرَّب بعد",IF(NOT(ISNUMBER(E282)),"درجة غير رقمية",IF(OR(E282&lt;0,E282&gt;D282),"درجة خارج المدى","محسوب")))))))))</f>
        <v/>
      </c>
    </row>
    <row r="283">
      <c r="A283" s="5" t="n"/>
      <c r="B283" s="5" t="n"/>
      <c r="C283" s="5" t="n"/>
      <c r="D283" s="5" t="n"/>
      <c r="E283" s="5" t="n"/>
      <c r="F283" s="20">
        <f>IF(H283="محسوب",ROUND(E283/D283,4),"")</f>
        <v/>
      </c>
      <c r="G283" s="19">
        <f>IF(H283="محسوب",ROUND(C283*F283,4),"")</f>
        <v/>
      </c>
      <c r="H283" s="6">
        <f>IF(AND(A283&amp;""="",B283&amp;""="",C283&amp;""="",D283&amp;""="",E283&amp;""=""),"",IF(A283&amp;""="","المادة ناقصة",IF(COUNTIF('المواد'!$A$6:$A$205,A283&amp;"")=0,"مادة غير موجودة",IF(NOT(ISNUMBER(C283)),"الوزن ناقص",IF(NOT(ISNUMBER(D283)),"الدرجة العظمى ناقصة",IF(D283&lt;=0,"الدرجة العظمى ناقصة",IF(E283&amp;""="","لم تُجرَّب بعد",IF(NOT(ISNUMBER(E283)),"درجة غير رقمية",IF(OR(E283&lt;0,E283&gt;D283),"درجة خارج المدى","محسوب")))))))))</f>
        <v/>
      </c>
    </row>
    <row r="284">
      <c r="A284" s="5" t="n"/>
      <c r="B284" s="5" t="n"/>
      <c r="C284" s="5" t="n"/>
      <c r="D284" s="5" t="n"/>
      <c r="E284" s="5" t="n"/>
      <c r="F284" s="20">
        <f>IF(H284="محسوب",ROUND(E284/D284,4),"")</f>
        <v/>
      </c>
      <c r="G284" s="19">
        <f>IF(H284="محسوب",ROUND(C284*F284,4),"")</f>
        <v/>
      </c>
      <c r="H284" s="6">
        <f>IF(AND(A284&amp;""="",B284&amp;""="",C284&amp;""="",D284&amp;""="",E284&amp;""=""),"",IF(A284&amp;""="","المادة ناقصة",IF(COUNTIF('المواد'!$A$6:$A$205,A284&amp;"")=0,"مادة غير موجودة",IF(NOT(ISNUMBER(C284)),"الوزن ناقص",IF(NOT(ISNUMBER(D284)),"الدرجة العظمى ناقصة",IF(D284&lt;=0,"الدرجة العظمى ناقصة",IF(E284&amp;""="","لم تُجرَّب بعد",IF(NOT(ISNUMBER(E284)),"درجة غير رقمية",IF(OR(E284&lt;0,E284&gt;D284),"درجة خارج المدى","محسوب")))))))))</f>
        <v/>
      </c>
    </row>
    <row r="285">
      <c r="A285" s="5" t="n"/>
      <c r="B285" s="5" t="n"/>
      <c r="C285" s="5" t="n"/>
      <c r="D285" s="5" t="n"/>
      <c r="E285" s="5" t="n"/>
      <c r="F285" s="20">
        <f>IF(H285="محسوب",ROUND(E285/D285,4),"")</f>
        <v/>
      </c>
      <c r="G285" s="19">
        <f>IF(H285="محسوب",ROUND(C285*F285,4),"")</f>
        <v/>
      </c>
      <c r="H285" s="6">
        <f>IF(AND(A285&amp;""="",B285&amp;""="",C285&amp;""="",D285&amp;""="",E285&amp;""=""),"",IF(A285&amp;""="","المادة ناقصة",IF(COUNTIF('المواد'!$A$6:$A$205,A285&amp;"")=0,"مادة غير موجودة",IF(NOT(ISNUMBER(C285)),"الوزن ناقص",IF(NOT(ISNUMBER(D285)),"الدرجة العظمى ناقصة",IF(D285&lt;=0,"الدرجة العظمى ناقصة",IF(E285&amp;""="","لم تُجرَّب بعد",IF(NOT(ISNUMBER(E285)),"درجة غير رقمية",IF(OR(E285&lt;0,E285&gt;D285),"درجة خارج المدى","محسوب")))))))))</f>
        <v/>
      </c>
    </row>
    <row r="286">
      <c r="A286" s="5" t="n"/>
      <c r="B286" s="5" t="n"/>
      <c r="C286" s="5" t="n"/>
      <c r="D286" s="5" t="n"/>
      <c r="E286" s="5" t="n"/>
      <c r="F286" s="20">
        <f>IF(H286="محسوب",ROUND(E286/D286,4),"")</f>
        <v/>
      </c>
      <c r="G286" s="19">
        <f>IF(H286="محسوب",ROUND(C286*F286,4),"")</f>
        <v/>
      </c>
      <c r="H286" s="6">
        <f>IF(AND(A286&amp;""="",B286&amp;""="",C286&amp;""="",D286&amp;""="",E286&amp;""=""),"",IF(A286&amp;""="","المادة ناقصة",IF(COUNTIF('المواد'!$A$6:$A$205,A286&amp;"")=0,"مادة غير موجودة",IF(NOT(ISNUMBER(C286)),"الوزن ناقص",IF(NOT(ISNUMBER(D286)),"الدرجة العظمى ناقصة",IF(D286&lt;=0,"الدرجة العظمى ناقصة",IF(E286&amp;""="","لم تُجرَّب بعد",IF(NOT(ISNUMBER(E286)),"درجة غير رقمية",IF(OR(E286&lt;0,E286&gt;D286),"درجة خارج المدى","محسوب")))))))))</f>
        <v/>
      </c>
    </row>
    <row r="287">
      <c r="A287" s="5" t="n"/>
      <c r="B287" s="5" t="n"/>
      <c r="C287" s="5" t="n"/>
      <c r="D287" s="5" t="n"/>
      <c r="E287" s="5" t="n"/>
      <c r="F287" s="20">
        <f>IF(H287="محسوب",ROUND(E287/D287,4),"")</f>
        <v/>
      </c>
      <c r="G287" s="19">
        <f>IF(H287="محسوب",ROUND(C287*F287,4),"")</f>
        <v/>
      </c>
      <c r="H287" s="6">
        <f>IF(AND(A287&amp;""="",B287&amp;""="",C287&amp;""="",D287&amp;""="",E287&amp;""=""),"",IF(A287&amp;""="","المادة ناقصة",IF(COUNTIF('المواد'!$A$6:$A$205,A287&amp;"")=0,"مادة غير موجودة",IF(NOT(ISNUMBER(C287)),"الوزن ناقص",IF(NOT(ISNUMBER(D287)),"الدرجة العظمى ناقصة",IF(D287&lt;=0,"الدرجة العظمى ناقصة",IF(E287&amp;""="","لم تُجرَّب بعد",IF(NOT(ISNUMBER(E287)),"درجة غير رقمية",IF(OR(E287&lt;0,E287&gt;D287),"درجة خارج المدى","محسوب")))))))))</f>
        <v/>
      </c>
    </row>
    <row r="288">
      <c r="A288" s="5" t="n"/>
      <c r="B288" s="5" t="n"/>
      <c r="C288" s="5" t="n"/>
      <c r="D288" s="5" t="n"/>
      <c r="E288" s="5" t="n"/>
      <c r="F288" s="20">
        <f>IF(H288="محسوب",ROUND(E288/D288,4),"")</f>
        <v/>
      </c>
      <c r="G288" s="19">
        <f>IF(H288="محسوب",ROUND(C288*F288,4),"")</f>
        <v/>
      </c>
      <c r="H288" s="6">
        <f>IF(AND(A288&amp;""="",B288&amp;""="",C288&amp;""="",D288&amp;""="",E288&amp;""=""),"",IF(A288&amp;""="","المادة ناقصة",IF(COUNTIF('المواد'!$A$6:$A$205,A288&amp;"")=0,"مادة غير موجودة",IF(NOT(ISNUMBER(C288)),"الوزن ناقص",IF(NOT(ISNUMBER(D288)),"الدرجة العظمى ناقصة",IF(D288&lt;=0,"الدرجة العظمى ناقصة",IF(E288&amp;""="","لم تُجرَّب بعد",IF(NOT(ISNUMBER(E288)),"درجة غير رقمية",IF(OR(E288&lt;0,E288&gt;D288),"درجة خارج المدى","محسوب")))))))))</f>
        <v/>
      </c>
    </row>
    <row r="289">
      <c r="A289" s="5" t="n"/>
      <c r="B289" s="5" t="n"/>
      <c r="C289" s="5" t="n"/>
      <c r="D289" s="5" t="n"/>
      <c r="E289" s="5" t="n"/>
      <c r="F289" s="20">
        <f>IF(H289="محسوب",ROUND(E289/D289,4),"")</f>
        <v/>
      </c>
      <c r="G289" s="19">
        <f>IF(H289="محسوب",ROUND(C289*F289,4),"")</f>
        <v/>
      </c>
      <c r="H289" s="6">
        <f>IF(AND(A289&amp;""="",B289&amp;""="",C289&amp;""="",D289&amp;""="",E289&amp;""=""),"",IF(A289&amp;""="","المادة ناقصة",IF(COUNTIF('المواد'!$A$6:$A$205,A289&amp;"")=0,"مادة غير موجودة",IF(NOT(ISNUMBER(C289)),"الوزن ناقص",IF(NOT(ISNUMBER(D289)),"الدرجة العظمى ناقصة",IF(D289&lt;=0,"الدرجة العظمى ناقصة",IF(E289&amp;""="","لم تُجرَّب بعد",IF(NOT(ISNUMBER(E289)),"درجة غير رقمية",IF(OR(E289&lt;0,E289&gt;D289),"درجة خارج المدى","محسوب")))))))))</f>
        <v/>
      </c>
    </row>
    <row r="290">
      <c r="A290" s="5" t="n"/>
      <c r="B290" s="5" t="n"/>
      <c r="C290" s="5" t="n"/>
      <c r="D290" s="5" t="n"/>
      <c r="E290" s="5" t="n"/>
      <c r="F290" s="20">
        <f>IF(H290="محسوب",ROUND(E290/D290,4),"")</f>
        <v/>
      </c>
      <c r="G290" s="19">
        <f>IF(H290="محسوب",ROUND(C290*F290,4),"")</f>
        <v/>
      </c>
      <c r="H290" s="6">
        <f>IF(AND(A290&amp;""="",B290&amp;""="",C290&amp;""="",D290&amp;""="",E290&amp;""=""),"",IF(A290&amp;""="","المادة ناقصة",IF(COUNTIF('المواد'!$A$6:$A$205,A290&amp;"")=0,"مادة غير موجودة",IF(NOT(ISNUMBER(C290)),"الوزن ناقص",IF(NOT(ISNUMBER(D290)),"الدرجة العظمى ناقصة",IF(D290&lt;=0,"الدرجة العظمى ناقصة",IF(E290&amp;""="","لم تُجرَّب بعد",IF(NOT(ISNUMBER(E290)),"درجة غير رقمية",IF(OR(E290&lt;0,E290&gt;D290),"درجة خارج المدى","محسوب")))))))))</f>
        <v/>
      </c>
    </row>
    <row r="291">
      <c r="A291" s="5" t="n"/>
      <c r="B291" s="5" t="n"/>
      <c r="C291" s="5" t="n"/>
      <c r="D291" s="5" t="n"/>
      <c r="E291" s="5" t="n"/>
      <c r="F291" s="20">
        <f>IF(H291="محسوب",ROUND(E291/D291,4),"")</f>
        <v/>
      </c>
      <c r="G291" s="19">
        <f>IF(H291="محسوب",ROUND(C291*F291,4),"")</f>
        <v/>
      </c>
      <c r="H291" s="6">
        <f>IF(AND(A291&amp;""="",B291&amp;""="",C291&amp;""="",D291&amp;""="",E291&amp;""=""),"",IF(A291&amp;""="","المادة ناقصة",IF(COUNTIF('المواد'!$A$6:$A$205,A291&amp;"")=0,"مادة غير موجودة",IF(NOT(ISNUMBER(C291)),"الوزن ناقص",IF(NOT(ISNUMBER(D291)),"الدرجة العظمى ناقصة",IF(D291&lt;=0,"الدرجة العظمى ناقصة",IF(E291&amp;""="","لم تُجرَّب بعد",IF(NOT(ISNUMBER(E291)),"درجة غير رقمية",IF(OR(E291&lt;0,E291&gt;D291),"درجة خارج المدى","محسوب")))))))))</f>
        <v/>
      </c>
    </row>
    <row r="292">
      <c r="A292" s="5" t="n"/>
      <c r="B292" s="5" t="n"/>
      <c r="C292" s="5" t="n"/>
      <c r="D292" s="5" t="n"/>
      <c r="E292" s="5" t="n"/>
      <c r="F292" s="20">
        <f>IF(H292="محسوب",ROUND(E292/D292,4),"")</f>
        <v/>
      </c>
      <c r="G292" s="19">
        <f>IF(H292="محسوب",ROUND(C292*F292,4),"")</f>
        <v/>
      </c>
      <c r="H292" s="6">
        <f>IF(AND(A292&amp;""="",B292&amp;""="",C292&amp;""="",D292&amp;""="",E292&amp;""=""),"",IF(A292&amp;""="","المادة ناقصة",IF(COUNTIF('المواد'!$A$6:$A$205,A292&amp;"")=0,"مادة غير موجودة",IF(NOT(ISNUMBER(C292)),"الوزن ناقص",IF(NOT(ISNUMBER(D292)),"الدرجة العظمى ناقصة",IF(D292&lt;=0,"الدرجة العظمى ناقصة",IF(E292&amp;""="","لم تُجرَّب بعد",IF(NOT(ISNUMBER(E292)),"درجة غير رقمية",IF(OR(E292&lt;0,E292&gt;D292),"درجة خارج المدى","محسوب")))))))))</f>
        <v/>
      </c>
    </row>
    <row r="293">
      <c r="A293" s="5" t="n"/>
      <c r="B293" s="5" t="n"/>
      <c r="C293" s="5" t="n"/>
      <c r="D293" s="5" t="n"/>
      <c r="E293" s="5" t="n"/>
      <c r="F293" s="20">
        <f>IF(H293="محسوب",ROUND(E293/D293,4),"")</f>
        <v/>
      </c>
      <c r="G293" s="19">
        <f>IF(H293="محسوب",ROUND(C293*F293,4),"")</f>
        <v/>
      </c>
      <c r="H293" s="6">
        <f>IF(AND(A293&amp;""="",B293&amp;""="",C293&amp;""="",D293&amp;""="",E293&amp;""=""),"",IF(A293&amp;""="","المادة ناقصة",IF(COUNTIF('المواد'!$A$6:$A$205,A293&amp;"")=0,"مادة غير موجودة",IF(NOT(ISNUMBER(C293)),"الوزن ناقص",IF(NOT(ISNUMBER(D293)),"الدرجة العظمى ناقصة",IF(D293&lt;=0,"الدرجة العظمى ناقصة",IF(E293&amp;""="","لم تُجرَّب بعد",IF(NOT(ISNUMBER(E293)),"درجة غير رقمية",IF(OR(E293&lt;0,E293&gt;D293),"درجة خارج المدى","محسوب")))))))))</f>
        <v/>
      </c>
    </row>
    <row r="294">
      <c r="A294" s="5" t="n"/>
      <c r="B294" s="5" t="n"/>
      <c r="C294" s="5" t="n"/>
      <c r="D294" s="5" t="n"/>
      <c r="E294" s="5" t="n"/>
      <c r="F294" s="20">
        <f>IF(H294="محسوب",ROUND(E294/D294,4),"")</f>
        <v/>
      </c>
      <c r="G294" s="19">
        <f>IF(H294="محسوب",ROUND(C294*F294,4),"")</f>
        <v/>
      </c>
      <c r="H294" s="6">
        <f>IF(AND(A294&amp;""="",B294&amp;""="",C294&amp;""="",D294&amp;""="",E294&amp;""=""),"",IF(A294&amp;""="","المادة ناقصة",IF(COUNTIF('المواد'!$A$6:$A$205,A294&amp;"")=0,"مادة غير موجودة",IF(NOT(ISNUMBER(C294)),"الوزن ناقص",IF(NOT(ISNUMBER(D294)),"الدرجة العظمى ناقصة",IF(D294&lt;=0,"الدرجة العظمى ناقصة",IF(E294&amp;""="","لم تُجرَّب بعد",IF(NOT(ISNUMBER(E294)),"درجة غير رقمية",IF(OR(E294&lt;0,E294&gt;D294),"درجة خارج المدى","محسوب")))))))))</f>
        <v/>
      </c>
    </row>
    <row r="295">
      <c r="A295" s="5" t="n"/>
      <c r="B295" s="5" t="n"/>
      <c r="C295" s="5" t="n"/>
      <c r="D295" s="5" t="n"/>
      <c r="E295" s="5" t="n"/>
      <c r="F295" s="20">
        <f>IF(H295="محسوب",ROUND(E295/D295,4),"")</f>
        <v/>
      </c>
      <c r="G295" s="19">
        <f>IF(H295="محسوب",ROUND(C295*F295,4),"")</f>
        <v/>
      </c>
      <c r="H295" s="6">
        <f>IF(AND(A295&amp;""="",B295&amp;""="",C295&amp;""="",D295&amp;""="",E295&amp;""=""),"",IF(A295&amp;""="","المادة ناقصة",IF(COUNTIF('المواد'!$A$6:$A$205,A295&amp;"")=0,"مادة غير موجودة",IF(NOT(ISNUMBER(C295)),"الوزن ناقص",IF(NOT(ISNUMBER(D295)),"الدرجة العظمى ناقصة",IF(D295&lt;=0,"الدرجة العظمى ناقصة",IF(E295&amp;""="","لم تُجرَّب بعد",IF(NOT(ISNUMBER(E295)),"درجة غير رقمية",IF(OR(E295&lt;0,E295&gt;D295),"درجة خارج المدى","محسوب")))))))))</f>
        <v/>
      </c>
    </row>
    <row r="296">
      <c r="A296" s="5" t="n"/>
      <c r="B296" s="5" t="n"/>
      <c r="C296" s="5" t="n"/>
      <c r="D296" s="5" t="n"/>
      <c r="E296" s="5" t="n"/>
      <c r="F296" s="20">
        <f>IF(H296="محسوب",ROUND(E296/D296,4),"")</f>
        <v/>
      </c>
      <c r="G296" s="19">
        <f>IF(H296="محسوب",ROUND(C296*F296,4),"")</f>
        <v/>
      </c>
      <c r="H296" s="6">
        <f>IF(AND(A296&amp;""="",B296&amp;""="",C296&amp;""="",D296&amp;""="",E296&amp;""=""),"",IF(A296&amp;""="","المادة ناقصة",IF(COUNTIF('المواد'!$A$6:$A$205,A296&amp;"")=0,"مادة غير موجودة",IF(NOT(ISNUMBER(C296)),"الوزن ناقص",IF(NOT(ISNUMBER(D296)),"الدرجة العظمى ناقصة",IF(D296&lt;=0,"الدرجة العظمى ناقصة",IF(E296&amp;""="","لم تُجرَّب بعد",IF(NOT(ISNUMBER(E296)),"درجة غير رقمية",IF(OR(E296&lt;0,E296&gt;D296),"درجة خارج المدى","محسوب")))))))))</f>
        <v/>
      </c>
    </row>
    <row r="297">
      <c r="A297" s="5" t="n"/>
      <c r="B297" s="5" t="n"/>
      <c r="C297" s="5" t="n"/>
      <c r="D297" s="5" t="n"/>
      <c r="E297" s="5" t="n"/>
      <c r="F297" s="20">
        <f>IF(H297="محسوب",ROUND(E297/D297,4),"")</f>
        <v/>
      </c>
      <c r="G297" s="19">
        <f>IF(H297="محسوب",ROUND(C297*F297,4),"")</f>
        <v/>
      </c>
      <c r="H297" s="6">
        <f>IF(AND(A297&amp;""="",B297&amp;""="",C297&amp;""="",D297&amp;""="",E297&amp;""=""),"",IF(A297&amp;""="","المادة ناقصة",IF(COUNTIF('المواد'!$A$6:$A$205,A297&amp;"")=0,"مادة غير موجودة",IF(NOT(ISNUMBER(C297)),"الوزن ناقص",IF(NOT(ISNUMBER(D297)),"الدرجة العظمى ناقصة",IF(D297&lt;=0,"الدرجة العظمى ناقصة",IF(E297&amp;""="","لم تُجرَّب بعد",IF(NOT(ISNUMBER(E297)),"درجة غير رقمية",IF(OR(E297&lt;0,E297&gt;D297),"درجة خارج المدى","محسوب")))))))))</f>
        <v/>
      </c>
    </row>
    <row r="298">
      <c r="A298" s="5" t="n"/>
      <c r="B298" s="5" t="n"/>
      <c r="C298" s="5" t="n"/>
      <c r="D298" s="5" t="n"/>
      <c r="E298" s="5" t="n"/>
      <c r="F298" s="20">
        <f>IF(H298="محسوب",ROUND(E298/D298,4),"")</f>
        <v/>
      </c>
      <c r="G298" s="19">
        <f>IF(H298="محسوب",ROUND(C298*F298,4),"")</f>
        <v/>
      </c>
      <c r="H298" s="6">
        <f>IF(AND(A298&amp;""="",B298&amp;""="",C298&amp;""="",D298&amp;""="",E298&amp;""=""),"",IF(A298&amp;""="","المادة ناقصة",IF(COUNTIF('المواد'!$A$6:$A$205,A298&amp;"")=0,"مادة غير موجودة",IF(NOT(ISNUMBER(C298)),"الوزن ناقص",IF(NOT(ISNUMBER(D298)),"الدرجة العظمى ناقصة",IF(D298&lt;=0,"الدرجة العظمى ناقصة",IF(E298&amp;""="","لم تُجرَّب بعد",IF(NOT(ISNUMBER(E298)),"درجة غير رقمية",IF(OR(E298&lt;0,E298&gt;D298),"درجة خارج المدى","محسوب")))))))))</f>
        <v/>
      </c>
    </row>
    <row r="299">
      <c r="A299" s="5" t="n"/>
      <c r="B299" s="5" t="n"/>
      <c r="C299" s="5" t="n"/>
      <c r="D299" s="5" t="n"/>
      <c r="E299" s="5" t="n"/>
      <c r="F299" s="20">
        <f>IF(H299="محسوب",ROUND(E299/D299,4),"")</f>
        <v/>
      </c>
      <c r="G299" s="19">
        <f>IF(H299="محسوب",ROUND(C299*F299,4),"")</f>
        <v/>
      </c>
      <c r="H299" s="6">
        <f>IF(AND(A299&amp;""="",B299&amp;""="",C299&amp;""="",D299&amp;""="",E299&amp;""=""),"",IF(A299&amp;""="","المادة ناقصة",IF(COUNTIF('المواد'!$A$6:$A$205,A299&amp;"")=0,"مادة غير موجودة",IF(NOT(ISNUMBER(C299)),"الوزن ناقص",IF(NOT(ISNUMBER(D299)),"الدرجة العظمى ناقصة",IF(D299&lt;=0,"الدرجة العظمى ناقصة",IF(E299&amp;""="","لم تُجرَّب بعد",IF(NOT(ISNUMBER(E299)),"درجة غير رقمية",IF(OR(E299&lt;0,E299&gt;D299),"درجة خارج المدى","محسوب")))))))))</f>
        <v/>
      </c>
    </row>
    <row r="300">
      <c r="A300" s="5" t="n"/>
      <c r="B300" s="5" t="n"/>
      <c r="C300" s="5" t="n"/>
      <c r="D300" s="5" t="n"/>
      <c r="E300" s="5" t="n"/>
      <c r="F300" s="20">
        <f>IF(H300="محسوب",ROUND(E300/D300,4),"")</f>
        <v/>
      </c>
      <c r="G300" s="19">
        <f>IF(H300="محسوب",ROUND(C300*F300,4),"")</f>
        <v/>
      </c>
      <c r="H300" s="6">
        <f>IF(AND(A300&amp;""="",B300&amp;""="",C300&amp;""="",D300&amp;""="",E300&amp;""=""),"",IF(A300&amp;""="","المادة ناقصة",IF(COUNTIF('المواد'!$A$6:$A$205,A300&amp;"")=0,"مادة غير موجودة",IF(NOT(ISNUMBER(C300)),"الوزن ناقص",IF(NOT(ISNUMBER(D300)),"الدرجة العظمى ناقصة",IF(D300&lt;=0,"الدرجة العظمى ناقصة",IF(E300&amp;""="","لم تُجرَّب بعد",IF(NOT(ISNUMBER(E300)),"درجة غير رقمية",IF(OR(E300&lt;0,E300&gt;D300),"درجة خارج المدى","محسوب")))))))))</f>
        <v/>
      </c>
    </row>
    <row r="301">
      <c r="A301" s="5" t="n"/>
      <c r="B301" s="5" t="n"/>
      <c r="C301" s="5" t="n"/>
      <c r="D301" s="5" t="n"/>
      <c r="E301" s="5" t="n"/>
      <c r="F301" s="20">
        <f>IF(H301="محسوب",ROUND(E301/D301,4),"")</f>
        <v/>
      </c>
      <c r="G301" s="19">
        <f>IF(H301="محسوب",ROUND(C301*F301,4),"")</f>
        <v/>
      </c>
      <c r="H301" s="6">
        <f>IF(AND(A301&amp;""="",B301&amp;""="",C301&amp;""="",D301&amp;""="",E301&amp;""=""),"",IF(A301&amp;""="","المادة ناقصة",IF(COUNTIF('المواد'!$A$6:$A$205,A301&amp;"")=0,"مادة غير موجودة",IF(NOT(ISNUMBER(C301)),"الوزن ناقص",IF(NOT(ISNUMBER(D301)),"الدرجة العظمى ناقصة",IF(D301&lt;=0,"الدرجة العظمى ناقصة",IF(E301&amp;""="","لم تُجرَّب بعد",IF(NOT(ISNUMBER(E301)),"درجة غير رقمية",IF(OR(E301&lt;0,E301&gt;D301),"درجة خارج المدى","محسوب")))))))))</f>
        <v/>
      </c>
    </row>
    <row r="302">
      <c r="A302" s="5" t="n"/>
      <c r="B302" s="5" t="n"/>
      <c r="C302" s="5" t="n"/>
      <c r="D302" s="5" t="n"/>
      <c r="E302" s="5" t="n"/>
      <c r="F302" s="20">
        <f>IF(H302="محسوب",ROUND(E302/D302,4),"")</f>
        <v/>
      </c>
      <c r="G302" s="19">
        <f>IF(H302="محسوب",ROUND(C302*F302,4),"")</f>
        <v/>
      </c>
      <c r="H302" s="6">
        <f>IF(AND(A302&amp;""="",B302&amp;""="",C302&amp;""="",D302&amp;""="",E302&amp;""=""),"",IF(A302&amp;""="","المادة ناقصة",IF(COUNTIF('المواد'!$A$6:$A$205,A302&amp;"")=0,"مادة غير موجودة",IF(NOT(ISNUMBER(C302)),"الوزن ناقص",IF(NOT(ISNUMBER(D302)),"الدرجة العظمى ناقصة",IF(D302&lt;=0,"الدرجة العظمى ناقصة",IF(E302&amp;""="","لم تُجرَّب بعد",IF(NOT(ISNUMBER(E302)),"درجة غير رقمية",IF(OR(E302&lt;0,E302&gt;D302),"درجة خارج المدى","محسوب")))))))))</f>
        <v/>
      </c>
    </row>
    <row r="303">
      <c r="A303" s="5" t="n"/>
      <c r="B303" s="5" t="n"/>
      <c r="C303" s="5" t="n"/>
      <c r="D303" s="5" t="n"/>
      <c r="E303" s="5" t="n"/>
      <c r="F303" s="20">
        <f>IF(H303="محسوب",ROUND(E303/D303,4),"")</f>
        <v/>
      </c>
      <c r="G303" s="19">
        <f>IF(H303="محسوب",ROUND(C303*F303,4),"")</f>
        <v/>
      </c>
      <c r="H303" s="6">
        <f>IF(AND(A303&amp;""="",B303&amp;""="",C303&amp;""="",D303&amp;""="",E303&amp;""=""),"",IF(A303&amp;""="","المادة ناقصة",IF(COUNTIF('المواد'!$A$6:$A$205,A303&amp;"")=0,"مادة غير موجودة",IF(NOT(ISNUMBER(C303)),"الوزن ناقص",IF(NOT(ISNUMBER(D303)),"الدرجة العظمى ناقصة",IF(D303&lt;=0,"الدرجة العظمى ناقصة",IF(E303&amp;""="","لم تُجرَّب بعد",IF(NOT(ISNUMBER(E303)),"درجة غير رقمية",IF(OR(E303&lt;0,E303&gt;D303),"درجة خارج المدى","محسوب")))))))))</f>
        <v/>
      </c>
    </row>
    <row r="304">
      <c r="A304" s="5" t="n"/>
      <c r="B304" s="5" t="n"/>
      <c r="C304" s="5" t="n"/>
      <c r="D304" s="5" t="n"/>
      <c r="E304" s="5" t="n"/>
      <c r="F304" s="20">
        <f>IF(H304="محسوب",ROUND(E304/D304,4),"")</f>
        <v/>
      </c>
      <c r="G304" s="19">
        <f>IF(H304="محسوب",ROUND(C304*F304,4),"")</f>
        <v/>
      </c>
      <c r="H304" s="6">
        <f>IF(AND(A304&amp;""="",B304&amp;""="",C304&amp;""="",D304&amp;""="",E304&amp;""=""),"",IF(A304&amp;""="","المادة ناقصة",IF(COUNTIF('المواد'!$A$6:$A$205,A304&amp;"")=0,"مادة غير موجودة",IF(NOT(ISNUMBER(C304)),"الوزن ناقص",IF(NOT(ISNUMBER(D304)),"الدرجة العظمى ناقصة",IF(D304&lt;=0,"الدرجة العظمى ناقصة",IF(E304&amp;""="","لم تُجرَّب بعد",IF(NOT(ISNUMBER(E304)),"درجة غير رقمية",IF(OR(E304&lt;0,E304&gt;D304),"درجة خارج المدى","محسوب")))))))))</f>
        <v/>
      </c>
    </row>
    <row r="305">
      <c r="A305" s="5" t="n"/>
      <c r="B305" s="5" t="n"/>
      <c r="C305" s="5" t="n"/>
      <c r="D305" s="5" t="n"/>
      <c r="E305" s="5" t="n"/>
      <c r="F305" s="20">
        <f>IF(H305="محسوب",ROUND(E305/D305,4),"")</f>
        <v/>
      </c>
      <c r="G305" s="19">
        <f>IF(H305="محسوب",ROUND(C305*F305,4),"")</f>
        <v/>
      </c>
      <c r="H305" s="6">
        <f>IF(AND(A305&amp;""="",B305&amp;""="",C305&amp;""="",D305&amp;""="",E305&amp;""=""),"",IF(A305&amp;""="","المادة ناقصة",IF(COUNTIF('المواد'!$A$6:$A$205,A305&amp;"")=0,"مادة غير موجودة",IF(NOT(ISNUMBER(C305)),"الوزن ناقص",IF(NOT(ISNUMBER(D305)),"الدرجة العظمى ناقصة",IF(D305&lt;=0,"الدرجة العظمى ناقصة",IF(E305&amp;""="","لم تُجرَّب بعد",IF(NOT(ISNUMBER(E305)),"درجة غير رقمية",IF(OR(E305&lt;0,E305&gt;D305),"درجة خارج المدى","محسوب")))))))))</f>
        <v/>
      </c>
    </row>
    <row r="306">
      <c r="A306" s="5" t="n"/>
      <c r="B306" s="5" t="n"/>
      <c r="C306" s="5" t="n"/>
      <c r="D306" s="5" t="n"/>
      <c r="E306" s="5" t="n"/>
      <c r="F306" s="20">
        <f>IF(H306="محسوب",ROUND(E306/D306,4),"")</f>
        <v/>
      </c>
      <c r="G306" s="19">
        <f>IF(H306="محسوب",ROUND(C306*F306,4),"")</f>
        <v/>
      </c>
      <c r="H306" s="6">
        <f>IF(AND(A306&amp;""="",B306&amp;""="",C306&amp;""="",D306&amp;""="",E306&amp;""=""),"",IF(A306&amp;""="","المادة ناقصة",IF(COUNTIF('المواد'!$A$6:$A$205,A306&amp;"")=0,"مادة غير موجودة",IF(NOT(ISNUMBER(C306)),"الوزن ناقص",IF(NOT(ISNUMBER(D306)),"الدرجة العظمى ناقصة",IF(D306&lt;=0,"الدرجة العظمى ناقصة",IF(E306&amp;""="","لم تُجرَّب بعد",IF(NOT(ISNUMBER(E306)),"درجة غير رقمية",IF(OR(E306&lt;0,E306&gt;D306),"درجة خارج المدى","محسوب")))))))))</f>
        <v/>
      </c>
    </row>
    <row r="307">
      <c r="A307" s="5" t="n"/>
      <c r="B307" s="5" t="n"/>
      <c r="C307" s="5" t="n"/>
      <c r="D307" s="5" t="n"/>
      <c r="E307" s="5" t="n"/>
      <c r="F307" s="20">
        <f>IF(H307="محسوب",ROUND(E307/D307,4),"")</f>
        <v/>
      </c>
      <c r="G307" s="19">
        <f>IF(H307="محسوب",ROUND(C307*F307,4),"")</f>
        <v/>
      </c>
      <c r="H307" s="6">
        <f>IF(AND(A307&amp;""="",B307&amp;""="",C307&amp;""="",D307&amp;""="",E307&amp;""=""),"",IF(A307&amp;""="","المادة ناقصة",IF(COUNTIF('المواد'!$A$6:$A$205,A307&amp;"")=0,"مادة غير موجودة",IF(NOT(ISNUMBER(C307)),"الوزن ناقص",IF(NOT(ISNUMBER(D307)),"الدرجة العظمى ناقصة",IF(D307&lt;=0,"الدرجة العظمى ناقصة",IF(E307&amp;""="","لم تُجرَّب بعد",IF(NOT(ISNUMBER(E307)),"درجة غير رقمية",IF(OR(E307&lt;0,E307&gt;D307),"درجة خارج المدى","محسوب")))))))))</f>
        <v/>
      </c>
    </row>
    <row r="308">
      <c r="A308" s="5" t="n"/>
      <c r="B308" s="5" t="n"/>
      <c r="C308" s="5" t="n"/>
      <c r="D308" s="5" t="n"/>
      <c r="E308" s="5" t="n"/>
      <c r="F308" s="20">
        <f>IF(H308="محسوب",ROUND(E308/D308,4),"")</f>
        <v/>
      </c>
      <c r="G308" s="19">
        <f>IF(H308="محسوب",ROUND(C308*F308,4),"")</f>
        <v/>
      </c>
      <c r="H308" s="6">
        <f>IF(AND(A308&amp;""="",B308&amp;""="",C308&amp;""="",D308&amp;""="",E308&amp;""=""),"",IF(A308&amp;""="","المادة ناقصة",IF(COUNTIF('المواد'!$A$6:$A$205,A308&amp;"")=0,"مادة غير موجودة",IF(NOT(ISNUMBER(C308)),"الوزن ناقص",IF(NOT(ISNUMBER(D308)),"الدرجة العظمى ناقصة",IF(D308&lt;=0,"الدرجة العظمى ناقصة",IF(E308&amp;""="","لم تُجرَّب بعد",IF(NOT(ISNUMBER(E308)),"درجة غير رقمية",IF(OR(E308&lt;0,E308&gt;D308),"درجة خارج المدى","محسوب")))))))))</f>
        <v/>
      </c>
    </row>
    <row r="309">
      <c r="A309" s="5" t="n"/>
      <c r="B309" s="5" t="n"/>
      <c r="C309" s="5" t="n"/>
      <c r="D309" s="5" t="n"/>
      <c r="E309" s="5" t="n"/>
      <c r="F309" s="20">
        <f>IF(H309="محسوب",ROUND(E309/D309,4),"")</f>
        <v/>
      </c>
      <c r="G309" s="19">
        <f>IF(H309="محسوب",ROUND(C309*F309,4),"")</f>
        <v/>
      </c>
      <c r="H309" s="6">
        <f>IF(AND(A309&amp;""="",B309&amp;""="",C309&amp;""="",D309&amp;""="",E309&amp;""=""),"",IF(A309&amp;""="","المادة ناقصة",IF(COUNTIF('المواد'!$A$6:$A$205,A309&amp;"")=0,"مادة غير موجودة",IF(NOT(ISNUMBER(C309)),"الوزن ناقص",IF(NOT(ISNUMBER(D309)),"الدرجة العظمى ناقصة",IF(D309&lt;=0,"الدرجة العظمى ناقصة",IF(E309&amp;""="","لم تُجرَّب بعد",IF(NOT(ISNUMBER(E309)),"درجة غير رقمية",IF(OR(E309&lt;0,E309&gt;D309),"درجة خارج المدى","محسوب")))))))))</f>
        <v/>
      </c>
    </row>
    <row r="310">
      <c r="A310" s="5" t="n"/>
      <c r="B310" s="5" t="n"/>
      <c r="C310" s="5" t="n"/>
      <c r="D310" s="5" t="n"/>
      <c r="E310" s="5" t="n"/>
      <c r="F310" s="20">
        <f>IF(H310="محسوب",ROUND(E310/D310,4),"")</f>
        <v/>
      </c>
      <c r="G310" s="19">
        <f>IF(H310="محسوب",ROUND(C310*F310,4),"")</f>
        <v/>
      </c>
      <c r="H310" s="6">
        <f>IF(AND(A310&amp;""="",B310&amp;""="",C310&amp;""="",D310&amp;""="",E310&amp;""=""),"",IF(A310&amp;""="","المادة ناقصة",IF(COUNTIF('المواد'!$A$6:$A$205,A310&amp;"")=0,"مادة غير موجودة",IF(NOT(ISNUMBER(C310)),"الوزن ناقص",IF(NOT(ISNUMBER(D310)),"الدرجة العظمى ناقصة",IF(D310&lt;=0,"الدرجة العظمى ناقصة",IF(E310&amp;""="","لم تُجرَّب بعد",IF(NOT(ISNUMBER(E310)),"درجة غير رقمية",IF(OR(E310&lt;0,E310&gt;D310),"درجة خارج المدى","محسوب")))))))))</f>
        <v/>
      </c>
    </row>
    <row r="311">
      <c r="A311" s="5" t="n"/>
      <c r="B311" s="5" t="n"/>
      <c r="C311" s="5" t="n"/>
      <c r="D311" s="5" t="n"/>
      <c r="E311" s="5" t="n"/>
      <c r="F311" s="20">
        <f>IF(H311="محسوب",ROUND(E311/D311,4),"")</f>
        <v/>
      </c>
      <c r="G311" s="19">
        <f>IF(H311="محسوب",ROUND(C311*F311,4),"")</f>
        <v/>
      </c>
      <c r="H311" s="6">
        <f>IF(AND(A311&amp;""="",B311&amp;""="",C311&amp;""="",D311&amp;""="",E311&amp;""=""),"",IF(A311&amp;""="","المادة ناقصة",IF(COUNTIF('المواد'!$A$6:$A$205,A311&amp;"")=0,"مادة غير موجودة",IF(NOT(ISNUMBER(C311)),"الوزن ناقص",IF(NOT(ISNUMBER(D311)),"الدرجة العظمى ناقصة",IF(D311&lt;=0,"الدرجة العظمى ناقصة",IF(E311&amp;""="","لم تُجرَّب بعد",IF(NOT(ISNUMBER(E311)),"درجة غير رقمية",IF(OR(E311&lt;0,E311&gt;D311),"درجة خارج المدى","محسوب")))))))))</f>
        <v/>
      </c>
    </row>
    <row r="312">
      <c r="A312" s="5" t="n"/>
      <c r="B312" s="5" t="n"/>
      <c r="C312" s="5" t="n"/>
      <c r="D312" s="5" t="n"/>
      <c r="E312" s="5" t="n"/>
      <c r="F312" s="20">
        <f>IF(H312="محسوب",ROUND(E312/D312,4),"")</f>
        <v/>
      </c>
      <c r="G312" s="19">
        <f>IF(H312="محسوب",ROUND(C312*F312,4),"")</f>
        <v/>
      </c>
      <c r="H312" s="6">
        <f>IF(AND(A312&amp;""="",B312&amp;""="",C312&amp;""="",D312&amp;""="",E312&amp;""=""),"",IF(A312&amp;""="","المادة ناقصة",IF(COUNTIF('المواد'!$A$6:$A$205,A312&amp;"")=0,"مادة غير موجودة",IF(NOT(ISNUMBER(C312)),"الوزن ناقص",IF(NOT(ISNUMBER(D312)),"الدرجة العظمى ناقصة",IF(D312&lt;=0,"الدرجة العظمى ناقصة",IF(E312&amp;""="","لم تُجرَّب بعد",IF(NOT(ISNUMBER(E312)),"درجة غير رقمية",IF(OR(E312&lt;0,E312&gt;D312),"درجة خارج المدى","محسوب")))))))))</f>
        <v/>
      </c>
    </row>
    <row r="313">
      <c r="A313" s="5" t="n"/>
      <c r="B313" s="5" t="n"/>
      <c r="C313" s="5" t="n"/>
      <c r="D313" s="5" t="n"/>
      <c r="E313" s="5" t="n"/>
      <c r="F313" s="20">
        <f>IF(H313="محسوب",ROUND(E313/D313,4),"")</f>
        <v/>
      </c>
      <c r="G313" s="19">
        <f>IF(H313="محسوب",ROUND(C313*F313,4),"")</f>
        <v/>
      </c>
      <c r="H313" s="6">
        <f>IF(AND(A313&amp;""="",B313&amp;""="",C313&amp;""="",D313&amp;""="",E313&amp;""=""),"",IF(A313&amp;""="","المادة ناقصة",IF(COUNTIF('المواد'!$A$6:$A$205,A313&amp;"")=0,"مادة غير موجودة",IF(NOT(ISNUMBER(C313)),"الوزن ناقص",IF(NOT(ISNUMBER(D313)),"الدرجة العظمى ناقصة",IF(D313&lt;=0,"الدرجة العظمى ناقصة",IF(E313&amp;""="","لم تُجرَّب بعد",IF(NOT(ISNUMBER(E313)),"درجة غير رقمية",IF(OR(E313&lt;0,E313&gt;D313),"درجة خارج المدى","محسوب")))))))))</f>
        <v/>
      </c>
    </row>
    <row r="314">
      <c r="A314" s="5" t="n"/>
      <c r="B314" s="5" t="n"/>
      <c r="C314" s="5" t="n"/>
      <c r="D314" s="5" t="n"/>
      <c r="E314" s="5" t="n"/>
      <c r="F314" s="20">
        <f>IF(H314="محسوب",ROUND(E314/D314,4),"")</f>
        <v/>
      </c>
      <c r="G314" s="19">
        <f>IF(H314="محسوب",ROUND(C314*F314,4),"")</f>
        <v/>
      </c>
      <c r="H314" s="6">
        <f>IF(AND(A314&amp;""="",B314&amp;""="",C314&amp;""="",D314&amp;""="",E314&amp;""=""),"",IF(A314&amp;""="","المادة ناقصة",IF(COUNTIF('المواد'!$A$6:$A$205,A314&amp;"")=0,"مادة غير موجودة",IF(NOT(ISNUMBER(C314)),"الوزن ناقص",IF(NOT(ISNUMBER(D314)),"الدرجة العظمى ناقصة",IF(D314&lt;=0,"الدرجة العظمى ناقصة",IF(E314&amp;""="","لم تُجرَّب بعد",IF(NOT(ISNUMBER(E314)),"درجة غير رقمية",IF(OR(E314&lt;0,E314&gt;D314),"درجة خارج المدى","محسوب")))))))))</f>
        <v/>
      </c>
    </row>
    <row r="315">
      <c r="A315" s="5" t="n"/>
      <c r="B315" s="5" t="n"/>
      <c r="C315" s="5" t="n"/>
      <c r="D315" s="5" t="n"/>
      <c r="E315" s="5" t="n"/>
      <c r="F315" s="20">
        <f>IF(H315="محسوب",ROUND(E315/D315,4),"")</f>
        <v/>
      </c>
      <c r="G315" s="19">
        <f>IF(H315="محسوب",ROUND(C315*F315,4),"")</f>
        <v/>
      </c>
      <c r="H315" s="6">
        <f>IF(AND(A315&amp;""="",B315&amp;""="",C315&amp;""="",D315&amp;""="",E315&amp;""=""),"",IF(A315&amp;""="","المادة ناقصة",IF(COUNTIF('المواد'!$A$6:$A$205,A315&amp;"")=0,"مادة غير موجودة",IF(NOT(ISNUMBER(C315)),"الوزن ناقص",IF(NOT(ISNUMBER(D315)),"الدرجة العظمى ناقصة",IF(D315&lt;=0,"الدرجة العظمى ناقصة",IF(E315&amp;""="","لم تُجرَّب بعد",IF(NOT(ISNUMBER(E315)),"درجة غير رقمية",IF(OR(E315&lt;0,E315&gt;D315),"درجة خارج المدى","محسوب")))))))))</f>
        <v/>
      </c>
    </row>
    <row r="316">
      <c r="A316" s="5" t="n"/>
      <c r="B316" s="5" t="n"/>
      <c r="C316" s="5" t="n"/>
      <c r="D316" s="5" t="n"/>
      <c r="E316" s="5" t="n"/>
      <c r="F316" s="20">
        <f>IF(H316="محسوب",ROUND(E316/D316,4),"")</f>
        <v/>
      </c>
      <c r="G316" s="19">
        <f>IF(H316="محسوب",ROUND(C316*F316,4),"")</f>
        <v/>
      </c>
      <c r="H316" s="6">
        <f>IF(AND(A316&amp;""="",B316&amp;""="",C316&amp;""="",D316&amp;""="",E316&amp;""=""),"",IF(A316&amp;""="","المادة ناقصة",IF(COUNTIF('المواد'!$A$6:$A$205,A316&amp;"")=0,"مادة غير موجودة",IF(NOT(ISNUMBER(C316)),"الوزن ناقص",IF(NOT(ISNUMBER(D316)),"الدرجة العظمى ناقصة",IF(D316&lt;=0,"الدرجة العظمى ناقصة",IF(E316&amp;""="","لم تُجرَّب بعد",IF(NOT(ISNUMBER(E316)),"درجة غير رقمية",IF(OR(E316&lt;0,E316&gt;D316),"درجة خارج المدى","محسوب")))))))))</f>
        <v/>
      </c>
    </row>
    <row r="317">
      <c r="A317" s="5" t="n"/>
      <c r="B317" s="5" t="n"/>
      <c r="C317" s="5" t="n"/>
      <c r="D317" s="5" t="n"/>
      <c r="E317" s="5" t="n"/>
      <c r="F317" s="20">
        <f>IF(H317="محسوب",ROUND(E317/D317,4),"")</f>
        <v/>
      </c>
      <c r="G317" s="19">
        <f>IF(H317="محسوب",ROUND(C317*F317,4),"")</f>
        <v/>
      </c>
      <c r="H317" s="6">
        <f>IF(AND(A317&amp;""="",B317&amp;""="",C317&amp;""="",D317&amp;""="",E317&amp;""=""),"",IF(A317&amp;""="","المادة ناقصة",IF(COUNTIF('المواد'!$A$6:$A$205,A317&amp;"")=0,"مادة غير موجودة",IF(NOT(ISNUMBER(C317)),"الوزن ناقص",IF(NOT(ISNUMBER(D317)),"الدرجة العظمى ناقصة",IF(D317&lt;=0,"الدرجة العظمى ناقصة",IF(E317&amp;""="","لم تُجرَّب بعد",IF(NOT(ISNUMBER(E317)),"درجة غير رقمية",IF(OR(E317&lt;0,E317&gt;D317),"درجة خارج المدى","محسوب")))))))))</f>
        <v/>
      </c>
    </row>
    <row r="318">
      <c r="A318" s="5" t="n"/>
      <c r="B318" s="5" t="n"/>
      <c r="C318" s="5" t="n"/>
      <c r="D318" s="5" t="n"/>
      <c r="E318" s="5" t="n"/>
      <c r="F318" s="20">
        <f>IF(H318="محسوب",ROUND(E318/D318,4),"")</f>
        <v/>
      </c>
      <c r="G318" s="19">
        <f>IF(H318="محسوب",ROUND(C318*F318,4),"")</f>
        <v/>
      </c>
      <c r="H318" s="6">
        <f>IF(AND(A318&amp;""="",B318&amp;""="",C318&amp;""="",D318&amp;""="",E318&amp;""=""),"",IF(A318&amp;""="","المادة ناقصة",IF(COUNTIF('المواد'!$A$6:$A$205,A318&amp;"")=0,"مادة غير موجودة",IF(NOT(ISNUMBER(C318)),"الوزن ناقص",IF(NOT(ISNUMBER(D318)),"الدرجة العظمى ناقصة",IF(D318&lt;=0,"الدرجة العظمى ناقصة",IF(E318&amp;""="","لم تُجرَّب بعد",IF(NOT(ISNUMBER(E318)),"درجة غير رقمية",IF(OR(E318&lt;0,E318&gt;D318),"درجة خارج المدى","محسوب")))))))))</f>
        <v/>
      </c>
    </row>
    <row r="319">
      <c r="A319" s="5" t="n"/>
      <c r="B319" s="5" t="n"/>
      <c r="C319" s="5" t="n"/>
      <c r="D319" s="5" t="n"/>
      <c r="E319" s="5" t="n"/>
      <c r="F319" s="20">
        <f>IF(H319="محسوب",ROUND(E319/D319,4),"")</f>
        <v/>
      </c>
      <c r="G319" s="19">
        <f>IF(H319="محسوب",ROUND(C319*F319,4),"")</f>
        <v/>
      </c>
      <c r="H319" s="6">
        <f>IF(AND(A319&amp;""="",B319&amp;""="",C319&amp;""="",D319&amp;""="",E319&amp;""=""),"",IF(A319&amp;""="","المادة ناقصة",IF(COUNTIF('المواد'!$A$6:$A$205,A319&amp;"")=0,"مادة غير موجودة",IF(NOT(ISNUMBER(C319)),"الوزن ناقص",IF(NOT(ISNUMBER(D319)),"الدرجة العظمى ناقصة",IF(D319&lt;=0,"الدرجة العظمى ناقصة",IF(E319&amp;""="","لم تُجرَّب بعد",IF(NOT(ISNUMBER(E319)),"درجة غير رقمية",IF(OR(E319&lt;0,E319&gt;D319),"درجة خارج المدى","محسوب")))))))))</f>
        <v/>
      </c>
    </row>
    <row r="320">
      <c r="A320" s="5" t="n"/>
      <c r="B320" s="5" t="n"/>
      <c r="C320" s="5" t="n"/>
      <c r="D320" s="5" t="n"/>
      <c r="E320" s="5" t="n"/>
      <c r="F320" s="20">
        <f>IF(H320="محسوب",ROUND(E320/D320,4),"")</f>
        <v/>
      </c>
      <c r="G320" s="19">
        <f>IF(H320="محسوب",ROUND(C320*F320,4),"")</f>
        <v/>
      </c>
      <c r="H320" s="6">
        <f>IF(AND(A320&amp;""="",B320&amp;""="",C320&amp;""="",D320&amp;""="",E320&amp;""=""),"",IF(A320&amp;""="","المادة ناقصة",IF(COUNTIF('المواد'!$A$6:$A$205,A320&amp;"")=0,"مادة غير موجودة",IF(NOT(ISNUMBER(C320)),"الوزن ناقص",IF(NOT(ISNUMBER(D320)),"الدرجة العظمى ناقصة",IF(D320&lt;=0,"الدرجة العظمى ناقصة",IF(E320&amp;""="","لم تُجرَّب بعد",IF(NOT(ISNUMBER(E320)),"درجة غير رقمية",IF(OR(E320&lt;0,E320&gt;D320),"درجة خارج المدى","محسوب")))))))))</f>
        <v/>
      </c>
    </row>
    <row r="321">
      <c r="A321" s="5" t="n"/>
      <c r="B321" s="5" t="n"/>
      <c r="C321" s="5" t="n"/>
      <c r="D321" s="5" t="n"/>
      <c r="E321" s="5" t="n"/>
      <c r="F321" s="20">
        <f>IF(H321="محسوب",ROUND(E321/D321,4),"")</f>
        <v/>
      </c>
      <c r="G321" s="19">
        <f>IF(H321="محسوب",ROUND(C321*F321,4),"")</f>
        <v/>
      </c>
      <c r="H321" s="6">
        <f>IF(AND(A321&amp;""="",B321&amp;""="",C321&amp;""="",D321&amp;""="",E321&amp;""=""),"",IF(A321&amp;""="","المادة ناقصة",IF(COUNTIF('المواد'!$A$6:$A$205,A321&amp;"")=0,"مادة غير موجودة",IF(NOT(ISNUMBER(C321)),"الوزن ناقص",IF(NOT(ISNUMBER(D321)),"الدرجة العظمى ناقصة",IF(D321&lt;=0,"الدرجة العظمى ناقصة",IF(E321&amp;""="","لم تُجرَّب بعد",IF(NOT(ISNUMBER(E321)),"درجة غير رقمية",IF(OR(E321&lt;0,E321&gt;D321),"درجة خارج المدى","محسوب")))))))))</f>
        <v/>
      </c>
    </row>
    <row r="322">
      <c r="A322" s="5" t="n"/>
      <c r="B322" s="5" t="n"/>
      <c r="C322" s="5" t="n"/>
      <c r="D322" s="5" t="n"/>
      <c r="E322" s="5" t="n"/>
      <c r="F322" s="20">
        <f>IF(H322="محسوب",ROUND(E322/D322,4),"")</f>
        <v/>
      </c>
      <c r="G322" s="19">
        <f>IF(H322="محسوب",ROUND(C322*F322,4),"")</f>
        <v/>
      </c>
      <c r="H322" s="6">
        <f>IF(AND(A322&amp;""="",B322&amp;""="",C322&amp;""="",D322&amp;""="",E322&amp;""=""),"",IF(A322&amp;""="","المادة ناقصة",IF(COUNTIF('المواد'!$A$6:$A$205,A322&amp;"")=0,"مادة غير موجودة",IF(NOT(ISNUMBER(C322)),"الوزن ناقص",IF(NOT(ISNUMBER(D322)),"الدرجة العظمى ناقصة",IF(D322&lt;=0,"الدرجة العظمى ناقصة",IF(E322&amp;""="","لم تُجرَّب بعد",IF(NOT(ISNUMBER(E322)),"درجة غير رقمية",IF(OR(E322&lt;0,E322&gt;D322),"درجة خارج المدى","محسوب")))))))))</f>
        <v/>
      </c>
    </row>
    <row r="323">
      <c r="A323" s="5" t="n"/>
      <c r="B323" s="5" t="n"/>
      <c r="C323" s="5" t="n"/>
      <c r="D323" s="5" t="n"/>
      <c r="E323" s="5" t="n"/>
      <c r="F323" s="20">
        <f>IF(H323="محسوب",ROUND(E323/D323,4),"")</f>
        <v/>
      </c>
      <c r="G323" s="19">
        <f>IF(H323="محسوب",ROUND(C323*F323,4),"")</f>
        <v/>
      </c>
      <c r="H323" s="6">
        <f>IF(AND(A323&amp;""="",B323&amp;""="",C323&amp;""="",D323&amp;""="",E323&amp;""=""),"",IF(A323&amp;""="","المادة ناقصة",IF(COUNTIF('المواد'!$A$6:$A$205,A323&amp;"")=0,"مادة غير موجودة",IF(NOT(ISNUMBER(C323)),"الوزن ناقص",IF(NOT(ISNUMBER(D323)),"الدرجة العظمى ناقصة",IF(D323&lt;=0,"الدرجة العظمى ناقصة",IF(E323&amp;""="","لم تُجرَّب بعد",IF(NOT(ISNUMBER(E323)),"درجة غير رقمية",IF(OR(E323&lt;0,E323&gt;D323),"درجة خارج المدى","محسوب")))))))))</f>
        <v/>
      </c>
    </row>
    <row r="324">
      <c r="A324" s="5" t="n"/>
      <c r="B324" s="5" t="n"/>
      <c r="C324" s="5" t="n"/>
      <c r="D324" s="5" t="n"/>
      <c r="E324" s="5" t="n"/>
      <c r="F324" s="20">
        <f>IF(H324="محسوب",ROUND(E324/D324,4),"")</f>
        <v/>
      </c>
      <c r="G324" s="19">
        <f>IF(H324="محسوب",ROUND(C324*F324,4),"")</f>
        <v/>
      </c>
      <c r="H324" s="6">
        <f>IF(AND(A324&amp;""="",B324&amp;""="",C324&amp;""="",D324&amp;""="",E324&amp;""=""),"",IF(A324&amp;""="","المادة ناقصة",IF(COUNTIF('المواد'!$A$6:$A$205,A324&amp;"")=0,"مادة غير موجودة",IF(NOT(ISNUMBER(C324)),"الوزن ناقص",IF(NOT(ISNUMBER(D324)),"الدرجة العظمى ناقصة",IF(D324&lt;=0,"الدرجة العظمى ناقصة",IF(E324&amp;""="","لم تُجرَّب بعد",IF(NOT(ISNUMBER(E324)),"درجة غير رقمية",IF(OR(E324&lt;0,E324&gt;D324),"درجة خارج المدى","محسوب")))))))))</f>
        <v/>
      </c>
    </row>
    <row r="325">
      <c r="A325" s="5" t="n"/>
      <c r="B325" s="5" t="n"/>
      <c r="C325" s="5" t="n"/>
      <c r="D325" s="5" t="n"/>
      <c r="E325" s="5" t="n"/>
      <c r="F325" s="20">
        <f>IF(H325="محسوب",ROUND(E325/D325,4),"")</f>
        <v/>
      </c>
      <c r="G325" s="19">
        <f>IF(H325="محسوب",ROUND(C325*F325,4),"")</f>
        <v/>
      </c>
      <c r="H325" s="6">
        <f>IF(AND(A325&amp;""="",B325&amp;""="",C325&amp;""="",D325&amp;""="",E325&amp;""=""),"",IF(A325&amp;""="","المادة ناقصة",IF(COUNTIF('المواد'!$A$6:$A$205,A325&amp;"")=0,"مادة غير موجودة",IF(NOT(ISNUMBER(C325)),"الوزن ناقص",IF(NOT(ISNUMBER(D325)),"الدرجة العظمى ناقصة",IF(D325&lt;=0,"الدرجة العظمى ناقصة",IF(E325&amp;""="","لم تُجرَّب بعد",IF(NOT(ISNUMBER(E325)),"درجة غير رقمية",IF(OR(E325&lt;0,E325&gt;D325),"درجة خارج المدى","محسوب")))))))))</f>
        <v/>
      </c>
    </row>
    <row r="326">
      <c r="A326" s="5" t="n"/>
      <c r="B326" s="5" t="n"/>
      <c r="C326" s="5" t="n"/>
      <c r="D326" s="5" t="n"/>
      <c r="E326" s="5" t="n"/>
      <c r="F326" s="20">
        <f>IF(H326="محسوب",ROUND(E326/D326,4),"")</f>
        <v/>
      </c>
      <c r="G326" s="19">
        <f>IF(H326="محسوب",ROUND(C326*F326,4),"")</f>
        <v/>
      </c>
      <c r="H326" s="6">
        <f>IF(AND(A326&amp;""="",B326&amp;""="",C326&amp;""="",D326&amp;""="",E326&amp;""=""),"",IF(A326&amp;""="","المادة ناقصة",IF(COUNTIF('المواد'!$A$6:$A$205,A326&amp;"")=0,"مادة غير موجودة",IF(NOT(ISNUMBER(C326)),"الوزن ناقص",IF(NOT(ISNUMBER(D326)),"الدرجة العظمى ناقصة",IF(D326&lt;=0,"الدرجة العظمى ناقصة",IF(E326&amp;""="","لم تُجرَّب بعد",IF(NOT(ISNUMBER(E326)),"درجة غير رقمية",IF(OR(E326&lt;0,E326&gt;D326),"درجة خارج المدى","محسوب")))))))))</f>
        <v/>
      </c>
    </row>
    <row r="327">
      <c r="A327" s="5" t="n"/>
      <c r="B327" s="5" t="n"/>
      <c r="C327" s="5" t="n"/>
      <c r="D327" s="5" t="n"/>
      <c r="E327" s="5" t="n"/>
      <c r="F327" s="20">
        <f>IF(H327="محسوب",ROUND(E327/D327,4),"")</f>
        <v/>
      </c>
      <c r="G327" s="19">
        <f>IF(H327="محسوب",ROUND(C327*F327,4),"")</f>
        <v/>
      </c>
      <c r="H327" s="6">
        <f>IF(AND(A327&amp;""="",B327&amp;""="",C327&amp;""="",D327&amp;""="",E327&amp;""=""),"",IF(A327&amp;""="","المادة ناقصة",IF(COUNTIF('المواد'!$A$6:$A$205,A327&amp;"")=0,"مادة غير موجودة",IF(NOT(ISNUMBER(C327)),"الوزن ناقص",IF(NOT(ISNUMBER(D327)),"الدرجة العظمى ناقصة",IF(D327&lt;=0,"الدرجة العظمى ناقصة",IF(E327&amp;""="","لم تُجرَّب بعد",IF(NOT(ISNUMBER(E327)),"درجة غير رقمية",IF(OR(E327&lt;0,E327&gt;D327),"درجة خارج المدى","محسوب")))))))))</f>
        <v/>
      </c>
    </row>
    <row r="328">
      <c r="A328" s="5" t="n"/>
      <c r="B328" s="5" t="n"/>
      <c r="C328" s="5" t="n"/>
      <c r="D328" s="5" t="n"/>
      <c r="E328" s="5" t="n"/>
      <c r="F328" s="20">
        <f>IF(H328="محسوب",ROUND(E328/D328,4),"")</f>
        <v/>
      </c>
      <c r="G328" s="19">
        <f>IF(H328="محسوب",ROUND(C328*F328,4),"")</f>
        <v/>
      </c>
      <c r="H328" s="6">
        <f>IF(AND(A328&amp;""="",B328&amp;""="",C328&amp;""="",D328&amp;""="",E328&amp;""=""),"",IF(A328&amp;""="","المادة ناقصة",IF(COUNTIF('المواد'!$A$6:$A$205,A328&amp;"")=0,"مادة غير موجودة",IF(NOT(ISNUMBER(C328)),"الوزن ناقص",IF(NOT(ISNUMBER(D328)),"الدرجة العظمى ناقصة",IF(D328&lt;=0,"الدرجة العظمى ناقصة",IF(E328&amp;""="","لم تُجرَّب بعد",IF(NOT(ISNUMBER(E328)),"درجة غير رقمية",IF(OR(E328&lt;0,E328&gt;D328),"درجة خارج المدى","محسوب")))))))))</f>
        <v/>
      </c>
    </row>
    <row r="329">
      <c r="A329" s="5" t="n"/>
      <c r="B329" s="5" t="n"/>
      <c r="C329" s="5" t="n"/>
      <c r="D329" s="5" t="n"/>
      <c r="E329" s="5" t="n"/>
      <c r="F329" s="20">
        <f>IF(H329="محسوب",ROUND(E329/D329,4),"")</f>
        <v/>
      </c>
      <c r="G329" s="19">
        <f>IF(H329="محسوب",ROUND(C329*F329,4),"")</f>
        <v/>
      </c>
      <c r="H329" s="6">
        <f>IF(AND(A329&amp;""="",B329&amp;""="",C329&amp;""="",D329&amp;""="",E329&amp;""=""),"",IF(A329&amp;""="","المادة ناقصة",IF(COUNTIF('المواد'!$A$6:$A$205,A329&amp;"")=0,"مادة غير موجودة",IF(NOT(ISNUMBER(C329)),"الوزن ناقص",IF(NOT(ISNUMBER(D329)),"الدرجة العظمى ناقصة",IF(D329&lt;=0,"الدرجة العظمى ناقصة",IF(E329&amp;""="","لم تُجرَّب بعد",IF(NOT(ISNUMBER(E329)),"درجة غير رقمية",IF(OR(E329&lt;0,E329&gt;D329),"درجة خارج المدى","محسوب")))))))))</f>
        <v/>
      </c>
    </row>
    <row r="330">
      <c r="A330" s="5" t="n"/>
      <c r="B330" s="5" t="n"/>
      <c r="C330" s="5" t="n"/>
      <c r="D330" s="5" t="n"/>
      <c r="E330" s="5" t="n"/>
      <c r="F330" s="20">
        <f>IF(H330="محسوب",ROUND(E330/D330,4),"")</f>
        <v/>
      </c>
      <c r="G330" s="19">
        <f>IF(H330="محسوب",ROUND(C330*F330,4),"")</f>
        <v/>
      </c>
      <c r="H330" s="6">
        <f>IF(AND(A330&amp;""="",B330&amp;""="",C330&amp;""="",D330&amp;""="",E330&amp;""=""),"",IF(A330&amp;""="","المادة ناقصة",IF(COUNTIF('المواد'!$A$6:$A$205,A330&amp;"")=0,"مادة غير موجودة",IF(NOT(ISNUMBER(C330)),"الوزن ناقص",IF(NOT(ISNUMBER(D330)),"الدرجة العظمى ناقصة",IF(D330&lt;=0,"الدرجة العظمى ناقصة",IF(E330&amp;""="","لم تُجرَّب بعد",IF(NOT(ISNUMBER(E330)),"درجة غير رقمية",IF(OR(E330&lt;0,E330&gt;D330),"درجة خارج المدى","محسوب")))))))))</f>
        <v/>
      </c>
    </row>
    <row r="331">
      <c r="A331" s="5" t="n"/>
      <c r="B331" s="5" t="n"/>
      <c r="C331" s="5" t="n"/>
      <c r="D331" s="5" t="n"/>
      <c r="E331" s="5" t="n"/>
      <c r="F331" s="20">
        <f>IF(H331="محسوب",ROUND(E331/D331,4),"")</f>
        <v/>
      </c>
      <c r="G331" s="19">
        <f>IF(H331="محسوب",ROUND(C331*F331,4),"")</f>
        <v/>
      </c>
      <c r="H331" s="6">
        <f>IF(AND(A331&amp;""="",B331&amp;""="",C331&amp;""="",D331&amp;""="",E331&amp;""=""),"",IF(A331&amp;""="","المادة ناقصة",IF(COUNTIF('المواد'!$A$6:$A$205,A331&amp;"")=0,"مادة غير موجودة",IF(NOT(ISNUMBER(C331)),"الوزن ناقص",IF(NOT(ISNUMBER(D331)),"الدرجة العظمى ناقصة",IF(D331&lt;=0,"الدرجة العظمى ناقصة",IF(E331&amp;""="","لم تُجرَّب بعد",IF(NOT(ISNUMBER(E331)),"درجة غير رقمية",IF(OR(E331&lt;0,E331&gt;D331),"درجة خارج المدى","محسوب")))))))))</f>
        <v/>
      </c>
    </row>
    <row r="332">
      <c r="A332" s="5" t="n"/>
      <c r="B332" s="5" t="n"/>
      <c r="C332" s="5" t="n"/>
      <c r="D332" s="5" t="n"/>
      <c r="E332" s="5" t="n"/>
      <c r="F332" s="20">
        <f>IF(H332="محسوب",ROUND(E332/D332,4),"")</f>
        <v/>
      </c>
      <c r="G332" s="19">
        <f>IF(H332="محسوب",ROUND(C332*F332,4),"")</f>
        <v/>
      </c>
      <c r="H332" s="6">
        <f>IF(AND(A332&amp;""="",B332&amp;""="",C332&amp;""="",D332&amp;""="",E332&amp;""=""),"",IF(A332&amp;""="","المادة ناقصة",IF(COUNTIF('المواد'!$A$6:$A$205,A332&amp;"")=0,"مادة غير موجودة",IF(NOT(ISNUMBER(C332)),"الوزن ناقص",IF(NOT(ISNUMBER(D332)),"الدرجة العظمى ناقصة",IF(D332&lt;=0,"الدرجة العظمى ناقصة",IF(E332&amp;""="","لم تُجرَّب بعد",IF(NOT(ISNUMBER(E332)),"درجة غير رقمية",IF(OR(E332&lt;0,E332&gt;D332),"درجة خارج المدى","محسوب")))))))))</f>
        <v/>
      </c>
    </row>
    <row r="333">
      <c r="A333" s="5" t="n"/>
      <c r="B333" s="5" t="n"/>
      <c r="C333" s="5" t="n"/>
      <c r="D333" s="5" t="n"/>
      <c r="E333" s="5" t="n"/>
      <c r="F333" s="20">
        <f>IF(H333="محسوب",ROUND(E333/D333,4),"")</f>
        <v/>
      </c>
      <c r="G333" s="19">
        <f>IF(H333="محسوب",ROUND(C333*F333,4),"")</f>
        <v/>
      </c>
      <c r="H333" s="6">
        <f>IF(AND(A333&amp;""="",B333&amp;""="",C333&amp;""="",D333&amp;""="",E333&amp;""=""),"",IF(A333&amp;""="","المادة ناقصة",IF(COUNTIF('المواد'!$A$6:$A$205,A333&amp;"")=0,"مادة غير موجودة",IF(NOT(ISNUMBER(C333)),"الوزن ناقص",IF(NOT(ISNUMBER(D333)),"الدرجة العظمى ناقصة",IF(D333&lt;=0,"الدرجة العظمى ناقصة",IF(E333&amp;""="","لم تُجرَّب بعد",IF(NOT(ISNUMBER(E333)),"درجة غير رقمية",IF(OR(E333&lt;0,E333&gt;D333),"درجة خارج المدى","محسوب")))))))))</f>
        <v/>
      </c>
    </row>
    <row r="334">
      <c r="A334" s="5" t="n"/>
      <c r="B334" s="5" t="n"/>
      <c r="C334" s="5" t="n"/>
      <c r="D334" s="5" t="n"/>
      <c r="E334" s="5" t="n"/>
      <c r="F334" s="20">
        <f>IF(H334="محسوب",ROUND(E334/D334,4),"")</f>
        <v/>
      </c>
      <c r="G334" s="19">
        <f>IF(H334="محسوب",ROUND(C334*F334,4),"")</f>
        <v/>
      </c>
      <c r="H334" s="6">
        <f>IF(AND(A334&amp;""="",B334&amp;""="",C334&amp;""="",D334&amp;""="",E334&amp;""=""),"",IF(A334&amp;""="","المادة ناقصة",IF(COUNTIF('المواد'!$A$6:$A$205,A334&amp;"")=0,"مادة غير موجودة",IF(NOT(ISNUMBER(C334)),"الوزن ناقص",IF(NOT(ISNUMBER(D334)),"الدرجة العظمى ناقصة",IF(D334&lt;=0,"الدرجة العظمى ناقصة",IF(E334&amp;""="","لم تُجرَّب بعد",IF(NOT(ISNUMBER(E334)),"درجة غير رقمية",IF(OR(E334&lt;0,E334&gt;D334),"درجة خارج المدى","محسوب")))))))))</f>
        <v/>
      </c>
    </row>
    <row r="335">
      <c r="A335" s="5" t="n"/>
      <c r="B335" s="5" t="n"/>
      <c r="C335" s="5" t="n"/>
      <c r="D335" s="5" t="n"/>
      <c r="E335" s="5" t="n"/>
      <c r="F335" s="20">
        <f>IF(H335="محسوب",ROUND(E335/D335,4),"")</f>
        <v/>
      </c>
      <c r="G335" s="19">
        <f>IF(H335="محسوب",ROUND(C335*F335,4),"")</f>
        <v/>
      </c>
      <c r="H335" s="6">
        <f>IF(AND(A335&amp;""="",B335&amp;""="",C335&amp;""="",D335&amp;""="",E335&amp;""=""),"",IF(A335&amp;""="","المادة ناقصة",IF(COUNTIF('المواد'!$A$6:$A$205,A335&amp;"")=0,"مادة غير موجودة",IF(NOT(ISNUMBER(C335)),"الوزن ناقص",IF(NOT(ISNUMBER(D335)),"الدرجة العظمى ناقصة",IF(D335&lt;=0,"الدرجة العظمى ناقصة",IF(E335&amp;""="","لم تُجرَّب بعد",IF(NOT(ISNUMBER(E335)),"درجة غير رقمية",IF(OR(E335&lt;0,E335&gt;D335),"درجة خارج المدى","محسوب")))))))))</f>
        <v/>
      </c>
    </row>
    <row r="336">
      <c r="A336" s="5" t="n"/>
      <c r="B336" s="5" t="n"/>
      <c r="C336" s="5" t="n"/>
      <c r="D336" s="5" t="n"/>
      <c r="E336" s="5" t="n"/>
      <c r="F336" s="20">
        <f>IF(H336="محسوب",ROUND(E336/D336,4),"")</f>
        <v/>
      </c>
      <c r="G336" s="19">
        <f>IF(H336="محسوب",ROUND(C336*F336,4),"")</f>
        <v/>
      </c>
      <c r="H336" s="6">
        <f>IF(AND(A336&amp;""="",B336&amp;""="",C336&amp;""="",D336&amp;""="",E336&amp;""=""),"",IF(A336&amp;""="","المادة ناقصة",IF(COUNTIF('المواد'!$A$6:$A$205,A336&amp;"")=0,"مادة غير موجودة",IF(NOT(ISNUMBER(C336)),"الوزن ناقص",IF(NOT(ISNUMBER(D336)),"الدرجة العظمى ناقصة",IF(D336&lt;=0,"الدرجة العظمى ناقصة",IF(E336&amp;""="","لم تُجرَّب بعد",IF(NOT(ISNUMBER(E336)),"درجة غير رقمية",IF(OR(E336&lt;0,E336&gt;D336),"درجة خارج المدى","محسوب")))))))))</f>
        <v/>
      </c>
    </row>
    <row r="337">
      <c r="A337" s="5" t="n"/>
      <c r="B337" s="5" t="n"/>
      <c r="C337" s="5" t="n"/>
      <c r="D337" s="5" t="n"/>
      <c r="E337" s="5" t="n"/>
      <c r="F337" s="20">
        <f>IF(H337="محسوب",ROUND(E337/D337,4),"")</f>
        <v/>
      </c>
      <c r="G337" s="19">
        <f>IF(H337="محسوب",ROUND(C337*F337,4),"")</f>
        <v/>
      </c>
      <c r="H337" s="6">
        <f>IF(AND(A337&amp;""="",B337&amp;""="",C337&amp;""="",D337&amp;""="",E337&amp;""=""),"",IF(A337&amp;""="","المادة ناقصة",IF(COUNTIF('المواد'!$A$6:$A$205,A337&amp;"")=0,"مادة غير موجودة",IF(NOT(ISNUMBER(C337)),"الوزن ناقص",IF(NOT(ISNUMBER(D337)),"الدرجة العظمى ناقصة",IF(D337&lt;=0,"الدرجة العظمى ناقصة",IF(E337&amp;""="","لم تُجرَّب بعد",IF(NOT(ISNUMBER(E337)),"درجة غير رقمية",IF(OR(E337&lt;0,E337&gt;D337),"درجة خارج المدى","محسوب")))))))))</f>
        <v/>
      </c>
    </row>
    <row r="338">
      <c r="A338" s="5" t="n"/>
      <c r="B338" s="5" t="n"/>
      <c r="C338" s="5" t="n"/>
      <c r="D338" s="5" t="n"/>
      <c r="E338" s="5" t="n"/>
      <c r="F338" s="20">
        <f>IF(H338="محسوب",ROUND(E338/D338,4),"")</f>
        <v/>
      </c>
      <c r="G338" s="19">
        <f>IF(H338="محسوب",ROUND(C338*F338,4),"")</f>
        <v/>
      </c>
      <c r="H338" s="6">
        <f>IF(AND(A338&amp;""="",B338&amp;""="",C338&amp;""="",D338&amp;""="",E338&amp;""=""),"",IF(A338&amp;""="","المادة ناقصة",IF(COUNTIF('المواد'!$A$6:$A$205,A338&amp;"")=0,"مادة غير موجودة",IF(NOT(ISNUMBER(C338)),"الوزن ناقص",IF(NOT(ISNUMBER(D338)),"الدرجة العظمى ناقصة",IF(D338&lt;=0,"الدرجة العظمى ناقصة",IF(E338&amp;""="","لم تُجرَّب بعد",IF(NOT(ISNUMBER(E338)),"درجة غير رقمية",IF(OR(E338&lt;0,E338&gt;D338),"درجة خارج المدى","محسوب")))))))))</f>
        <v/>
      </c>
    </row>
    <row r="339">
      <c r="A339" s="5" t="n"/>
      <c r="B339" s="5" t="n"/>
      <c r="C339" s="5" t="n"/>
      <c r="D339" s="5" t="n"/>
      <c r="E339" s="5" t="n"/>
      <c r="F339" s="20">
        <f>IF(H339="محسوب",ROUND(E339/D339,4),"")</f>
        <v/>
      </c>
      <c r="G339" s="19">
        <f>IF(H339="محسوب",ROUND(C339*F339,4),"")</f>
        <v/>
      </c>
      <c r="H339" s="6">
        <f>IF(AND(A339&amp;""="",B339&amp;""="",C339&amp;""="",D339&amp;""="",E339&amp;""=""),"",IF(A339&amp;""="","المادة ناقصة",IF(COUNTIF('المواد'!$A$6:$A$205,A339&amp;"")=0,"مادة غير موجودة",IF(NOT(ISNUMBER(C339)),"الوزن ناقص",IF(NOT(ISNUMBER(D339)),"الدرجة العظمى ناقصة",IF(D339&lt;=0,"الدرجة العظمى ناقصة",IF(E339&amp;""="","لم تُجرَّب بعد",IF(NOT(ISNUMBER(E339)),"درجة غير رقمية",IF(OR(E339&lt;0,E339&gt;D339),"درجة خارج المدى","محسوب")))))))))</f>
        <v/>
      </c>
    </row>
    <row r="340">
      <c r="A340" s="5" t="n"/>
      <c r="B340" s="5" t="n"/>
      <c r="C340" s="5" t="n"/>
      <c r="D340" s="5" t="n"/>
      <c r="E340" s="5" t="n"/>
      <c r="F340" s="20">
        <f>IF(H340="محسوب",ROUND(E340/D340,4),"")</f>
        <v/>
      </c>
      <c r="G340" s="19">
        <f>IF(H340="محسوب",ROUND(C340*F340,4),"")</f>
        <v/>
      </c>
      <c r="H340" s="6">
        <f>IF(AND(A340&amp;""="",B340&amp;""="",C340&amp;""="",D340&amp;""="",E340&amp;""=""),"",IF(A340&amp;""="","المادة ناقصة",IF(COUNTIF('المواد'!$A$6:$A$205,A340&amp;"")=0,"مادة غير موجودة",IF(NOT(ISNUMBER(C340)),"الوزن ناقص",IF(NOT(ISNUMBER(D340)),"الدرجة العظمى ناقصة",IF(D340&lt;=0,"الدرجة العظمى ناقصة",IF(E340&amp;""="","لم تُجرَّب بعد",IF(NOT(ISNUMBER(E340)),"درجة غير رقمية",IF(OR(E340&lt;0,E340&gt;D340),"درجة خارج المدى","محسوب")))))))))</f>
        <v/>
      </c>
    </row>
    <row r="341">
      <c r="A341" s="5" t="n"/>
      <c r="B341" s="5" t="n"/>
      <c r="C341" s="5" t="n"/>
      <c r="D341" s="5" t="n"/>
      <c r="E341" s="5" t="n"/>
      <c r="F341" s="20">
        <f>IF(H341="محسوب",ROUND(E341/D341,4),"")</f>
        <v/>
      </c>
      <c r="G341" s="19">
        <f>IF(H341="محسوب",ROUND(C341*F341,4),"")</f>
        <v/>
      </c>
      <c r="H341" s="6">
        <f>IF(AND(A341&amp;""="",B341&amp;""="",C341&amp;""="",D341&amp;""="",E341&amp;""=""),"",IF(A341&amp;""="","المادة ناقصة",IF(COUNTIF('المواد'!$A$6:$A$205,A341&amp;"")=0,"مادة غير موجودة",IF(NOT(ISNUMBER(C341)),"الوزن ناقص",IF(NOT(ISNUMBER(D341)),"الدرجة العظمى ناقصة",IF(D341&lt;=0,"الدرجة العظمى ناقصة",IF(E341&amp;""="","لم تُجرَّب بعد",IF(NOT(ISNUMBER(E341)),"درجة غير رقمية",IF(OR(E341&lt;0,E341&gt;D341),"درجة خارج المدى","محسوب")))))))))</f>
        <v/>
      </c>
    </row>
    <row r="342">
      <c r="A342" s="5" t="n"/>
      <c r="B342" s="5" t="n"/>
      <c r="C342" s="5" t="n"/>
      <c r="D342" s="5" t="n"/>
      <c r="E342" s="5" t="n"/>
      <c r="F342" s="20">
        <f>IF(H342="محسوب",ROUND(E342/D342,4),"")</f>
        <v/>
      </c>
      <c r="G342" s="19">
        <f>IF(H342="محسوب",ROUND(C342*F342,4),"")</f>
        <v/>
      </c>
      <c r="H342" s="6">
        <f>IF(AND(A342&amp;""="",B342&amp;""="",C342&amp;""="",D342&amp;""="",E342&amp;""=""),"",IF(A342&amp;""="","المادة ناقصة",IF(COUNTIF('المواد'!$A$6:$A$205,A342&amp;"")=0,"مادة غير موجودة",IF(NOT(ISNUMBER(C342)),"الوزن ناقص",IF(NOT(ISNUMBER(D342)),"الدرجة العظمى ناقصة",IF(D342&lt;=0,"الدرجة العظمى ناقصة",IF(E342&amp;""="","لم تُجرَّب بعد",IF(NOT(ISNUMBER(E342)),"درجة غير رقمية",IF(OR(E342&lt;0,E342&gt;D342),"درجة خارج المدى","محسوب")))))))))</f>
        <v/>
      </c>
    </row>
    <row r="343">
      <c r="A343" s="5" t="n"/>
      <c r="B343" s="5" t="n"/>
      <c r="C343" s="5" t="n"/>
      <c r="D343" s="5" t="n"/>
      <c r="E343" s="5" t="n"/>
      <c r="F343" s="20">
        <f>IF(H343="محسوب",ROUND(E343/D343,4),"")</f>
        <v/>
      </c>
      <c r="G343" s="19">
        <f>IF(H343="محسوب",ROUND(C343*F343,4),"")</f>
        <v/>
      </c>
      <c r="H343" s="6">
        <f>IF(AND(A343&amp;""="",B343&amp;""="",C343&amp;""="",D343&amp;""="",E343&amp;""=""),"",IF(A343&amp;""="","المادة ناقصة",IF(COUNTIF('المواد'!$A$6:$A$205,A343&amp;"")=0,"مادة غير موجودة",IF(NOT(ISNUMBER(C343)),"الوزن ناقص",IF(NOT(ISNUMBER(D343)),"الدرجة العظمى ناقصة",IF(D343&lt;=0,"الدرجة العظمى ناقصة",IF(E343&amp;""="","لم تُجرَّب بعد",IF(NOT(ISNUMBER(E343)),"درجة غير رقمية",IF(OR(E343&lt;0,E343&gt;D343),"درجة خارج المدى","محسوب")))))))))</f>
        <v/>
      </c>
    </row>
    <row r="344">
      <c r="A344" s="5" t="n"/>
      <c r="B344" s="5" t="n"/>
      <c r="C344" s="5" t="n"/>
      <c r="D344" s="5" t="n"/>
      <c r="E344" s="5" t="n"/>
      <c r="F344" s="20">
        <f>IF(H344="محسوب",ROUND(E344/D344,4),"")</f>
        <v/>
      </c>
      <c r="G344" s="19">
        <f>IF(H344="محسوب",ROUND(C344*F344,4),"")</f>
        <v/>
      </c>
      <c r="H344" s="6">
        <f>IF(AND(A344&amp;""="",B344&amp;""="",C344&amp;""="",D344&amp;""="",E344&amp;""=""),"",IF(A344&amp;""="","المادة ناقصة",IF(COUNTIF('المواد'!$A$6:$A$205,A344&amp;"")=0,"مادة غير موجودة",IF(NOT(ISNUMBER(C344)),"الوزن ناقص",IF(NOT(ISNUMBER(D344)),"الدرجة العظمى ناقصة",IF(D344&lt;=0,"الدرجة العظمى ناقصة",IF(E344&amp;""="","لم تُجرَّب بعد",IF(NOT(ISNUMBER(E344)),"درجة غير رقمية",IF(OR(E344&lt;0,E344&gt;D344),"درجة خارج المدى","محسوب")))))))))</f>
        <v/>
      </c>
    </row>
    <row r="345">
      <c r="A345" s="5" t="n"/>
      <c r="B345" s="5" t="n"/>
      <c r="C345" s="5" t="n"/>
      <c r="D345" s="5" t="n"/>
      <c r="E345" s="5" t="n"/>
      <c r="F345" s="20">
        <f>IF(H345="محسوب",ROUND(E345/D345,4),"")</f>
        <v/>
      </c>
      <c r="G345" s="19">
        <f>IF(H345="محسوب",ROUND(C345*F345,4),"")</f>
        <v/>
      </c>
      <c r="H345" s="6">
        <f>IF(AND(A345&amp;""="",B345&amp;""="",C345&amp;""="",D345&amp;""="",E345&amp;""=""),"",IF(A345&amp;""="","المادة ناقصة",IF(COUNTIF('المواد'!$A$6:$A$205,A345&amp;"")=0,"مادة غير موجودة",IF(NOT(ISNUMBER(C345)),"الوزن ناقص",IF(NOT(ISNUMBER(D345)),"الدرجة العظمى ناقصة",IF(D345&lt;=0,"الدرجة العظمى ناقصة",IF(E345&amp;""="","لم تُجرَّب بعد",IF(NOT(ISNUMBER(E345)),"درجة غير رقمية",IF(OR(E345&lt;0,E345&gt;D345),"درجة خارج المدى","محسوب")))))))))</f>
        <v/>
      </c>
    </row>
    <row r="346">
      <c r="A346" s="5" t="n"/>
      <c r="B346" s="5" t="n"/>
      <c r="C346" s="5" t="n"/>
      <c r="D346" s="5" t="n"/>
      <c r="E346" s="5" t="n"/>
      <c r="F346" s="20">
        <f>IF(H346="محسوب",ROUND(E346/D346,4),"")</f>
        <v/>
      </c>
      <c r="G346" s="19">
        <f>IF(H346="محسوب",ROUND(C346*F346,4),"")</f>
        <v/>
      </c>
      <c r="H346" s="6">
        <f>IF(AND(A346&amp;""="",B346&amp;""="",C346&amp;""="",D346&amp;""="",E346&amp;""=""),"",IF(A346&amp;""="","المادة ناقصة",IF(COUNTIF('المواد'!$A$6:$A$205,A346&amp;"")=0,"مادة غير موجودة",IF(NOT(ISNUMBER(C346)),"الوزن ناقص",IF(NOT(ISNUMBER(D346)),"الدرجة العظمى ناقصة",IF(D346&lt;=0,"الدرجة العظمى ناقصة",IF(E346&amp;""="","لم تُجرَّب بعد",IF(NOT(ISNUMBER(E346)),"درجة غير رقمية",IF(OR(E346&lt;0,E346&gt;D346),"درجة خارج المدى","محسوب")))))))))</f>
        <v/>
      </c>
    </row>
    <row r="347">
      <c r="A347" s="5" t="n"/>
      <c r="B347" s="5" t="n"/>
      <c r="C347" s="5" t="n"/>
      <c r="D347" s="5" t="n"/>
      <c r="E347" s="5" t="n"/>
      <c r="F347" s="20">
        <f>IF(H347="محسوب",ROUND(E347/D347,4),"")</f>
        <v/>
      </c>
      <c r="G347" s="19">
        <f>IF(H347="محسوب",ROUND(C347*F347,4),"")</f>
        <v/>
      </c>
      <c r="H347" s="6">
        <f>IF(AND(A347&amp;""="",B347&amp;""="",C347&amp;""="",D347&amp;""="",E347&amp;""=""),"",IF(A347&amp;""="","المادة ناقصة",IF(COUNTIF('المواد'!$A$6:$A$205,A347&amp;"")=0,"مادة غير موجودة",IF(NOT(ISNUMBER(C347)),"الوزن ناقص",IF(NOT(ISNUMBER(D347)),"الدرجة العظمى ناقصة",IF(D347&lt;=0,"الدرجة العظمى ناقصة",IF(E347&amp;""="","لم تُجرَّب بعد",IF(NOT(ISNUMBER(E347)),"درجة غير رقمية",IF(OR(E347&lt;0,E347&gt;D347),"درجة خارج المدى","محسوب")))))))))</f>
        <v/>
      </c>
    </row>
    <row r="348">
      <c r="A348" s="5" t="n"/>
      <c r="B348" s="5" t="n"/>
      <c r="C348" s="5" t="n"/>
      <c r="D348" s="5" t="n"/>
      <c r="E348" s="5" t="n"/>
      <c r="F348" s="20">
        <f>IF(H348="محسوب",ROUND(E348/D348,4),"")</f>
        <v/>
      </c>
      <c r="G348" s="19">
        <f>IF(H348="محسوب",ROUND(C348*F348,4),"")</f>
        <v/>
      </c>
      <c r="H348" s="6">
        <f>IF(AND(A348&amp;""="",B348&amp;""="",C348&amp;""="",D348&amp;""="",E348&amp;""=""),"",IF(A348&amp;""="","المادة ناقصة",IF(COUNTIF('المواد'!$A$6:$A$205,A348&amp;"")=0,"مادة غير موجودة",IF(NOT(ISNUMBER(C348)),"الوزن ناقص",IF(NOT(ISNUMBER(D348)),"الدرجة العظمى ناقصة",IF(D348&lt;=0,"الدرجة العظمى ناقصة",IF(E348&amp;""="","لم تُجرَّب بعد",IF(NOT(ISNUMBER(E348)),"درجة غير رقمية",IF(OR(E348&lt;0,E348&gt;D348),"درجة خارج المدى","محسوب")))))))))</f>
        <v/>
      </c>
    </row>
    <row r="349">
      <c r="A349" s="5" t="n"/>
      <c r="B349" s="5" t="n"/>
      <c r="C349" s="5" t="n"/>
      <c r="D349" s="5" t="n"/>
      <c r="E349" s="5" t="n"/>
      <c r="F349" s="20">
        <f>IF(H349="محسوب",ROUND(E349/D349,4),"")</f>
        <v/>
      </c>
      <c r="G349" s="19">
        <f>IF(H349="محسوب",ROUND(C349*F349,4),"")</f>
        <v/>
      </c>
      <c r="H349" s="6">
        <f>IF(AND(A349&amp;""="",B349&amp;""="",C349&amp;""="",D349&amp;""="",E349&amp;""=""),"",IF(A349&amp;""="","المادة ناقصة",IF(COUNTIF('المواد'!$A$6:$A$205,A349&amp;"")=0,"مادة غير موجودة",IF(NOT(ISNUMBER(C349)),"الوزن ناقص",IF(NOT(ISNUMBER(D349)),"الدرجة العظمى ناقصة",IF(D349&lt;=0,"الدرجة العظمى ناقصة",IF(E349&amp;""="","لم تُجرَّب بعد",IF(NOT(ISNUMBER(E349)),"درجة غير رقمية",IF(OR(E349&lt;0,E349&gt;D349),"درجة خارج المدى","محسوب")))))))))</f>
        <v/>
      </c>
    </row>
    <row r="350">
      <c r="A350" s="5" t="n"/>
      <c r="B350" s="5" t="n"/>
      <c r="C350" s="5" t="n"/>
      <c r="D350" s="5" t="n"/>
      <c r="E350" s="5" t="n"/>
      <c r="F350" s="20">
        <f>IF(H350="محسوب",ROUND(E350/D350,4),"")</f>
        <v/>
      </c>
      <c r="G350" s="19">
        <f>IF(H350="محسوب",ROUND(C350*F350,4),"")</f>
        <v/>
      </c>
      <c r="H350" s="6">
        <f>IF(AND(A350&amp;""="",B350&amp;""="",C350&amp;""="",D350&amp;""="",E350&amp;""=""),"",IF(A350&amp;""="","المادة ناقصة",IF(COUNTIF('المواد'!$A$6:$A$205,A350&amp;"")=0,"مادة غير موجودة",IF(NOT(ISNUMBER(C350)),"الوزن ناقص",IF(NOT(ISNUMBER(D350)),"الدرجة العظمى ناقصة",IF(D350&lt;=0,"الدرجة العظمى ناقصة",IF(E350&amp;""="","لم تُجرَّب بعد",IF(NOT(ISNUMBER(E350)),"درجة غير رقمية",IF(OR(E350&lt;0,E350&gt;D350),"درجة خارج المدى","محسوب")))))))))</f>
        <v/>
      </c>
    </row>
    <row r="351">
      <c r="A351" s="5" t="n"/>
      <c r="B351" s="5" t="n"/>
      <c r="C351" s="5" t="n"/>
      <c r="D351" s="5" t="n"/>
      <c r="E351" s="5" t="n"/>
      <c r="F351" s="20">
        <f>IF(H351="محسوب",ROUND(E351/D351,4),"")</f>
        <v/>
      </c>
      <c r="G351" s="19">
        <f>IF(H351="محسوب",ROUND(C351*F351,4),"")</f>
        <v/>
      </c>
      <c r="H351" s="6">
        <f>IF(AND(A351&amp;""="",B351&amp;""="",C351&amp;""="",D351&amp;""="",E351&amp;""=""),"",IF(A351&amp;""="","المادة ناقصة",IF(COUNTIF('المواد'!$A$6:$A$205,A351&amp;"")=0,"مادة غير موجودة",IF(NOT(ISNUMBER(C351)),"الوزن ناقص",IF(NOT(ISNUMBER(D351)),"الدرجة العظمى ناقصة",IF(D351&lt;=0,"الدرجة العظمى ناقصة",IF(E351&amp;""="","لم تُجرَّب بعد",IF(NOT(ISNUMBER(E351)),"درجة غير رقمية",IF(OR(E351&lt;0,E351&gt;D351),"درجة خارج المدى","محسوب")))))))))</f>
        <v/>
      </c>
    </row>
    <row r="352">
      <c r="A352" s="5" t="n"/>
      <c r="B352" s="5" t="n"/>
      <c r="C352" s="5" t="n"/>
      <c r="D352" s="5" t="n"/>
      <c r="E352" s="5" t="n"/>
      <c r="F352" s="20">
        <f>IF(H352="محسوب",ROUND(E352/D352,4),"")</f>
        <v/>
      </c>
      <c r="G352" s="19">
        <f>IF(H352="محسوب",ROUND(C352*F352,4),"")</f>
        <v/>
      </c>
      <c r="H352" s="6">
        <f>IF(AND(A352&amp;""="",B352&amp;""="",C352&amp;""="",D352&amp;""="",E352&amp;""=""),"",IF(A352&amp;""="","المادة ناقصة",IF(COUNTIF('المواد'!$A$6:$A$205,A352&amp;"")=0,"مادة غير موجودة",IF(NOT(ISNUMBER(C352)),"الوزن ناقص",IF(NOT(ISNUMBER(D352)),"الدرجة العظمى ناقصة",IF(D352&lt;=0,"الدرجة العظمى ناقصة",IF(E352&amp;""="","لم تُجرَّب بعد",IF(NOT(ISNUMBER(E352)),"درجة غير رقمية",IF(OR(E352&lt;0,E352&gt;D352),"درجة خارج المدى","محسوب")))))))))</f>
        <v/>
      </c>
    </row>
    <row r="353">
      <c r="A353" s="5" t="n"/>
      <c r="B353" s="5" t="n"/>
      <c r="C353" s="5" t="n"/>
      <c r="D353" s="5" t="n"/>
      <c r="E353" s="5" t="n"/>
      <c r="F353" s="20">
        <f>IF(H353="محسوب",ROUND(E353/D353,4),"")</f>
        <v/>
      </c>
      <c r="G353" s="19">
        <f>IF(H353="محسوب",ROUND(C353*F353,4),"")</f>
        <v/>
      </c>
      <c r="H353" s="6">
        <f>IF(AND(A353&amp;""="",B353&amp;""="",C353&amp;""="",D353&amp;""="",E353&amp;""=""),"",IF(A353&amp;""="","المادة ناقصة",IF(COUNTIF('المواد'!$A$6:$A$205,A353&amp;"")=0,"مادة غير موجودة",IF(NOT(ISNUMBER(C353)),"الوزن ناقص",IF(NOT(ISNUMBER(D353)),"الدرجة العظمى ناقصة",IF(D353&lt;=0,"الدرجة العظمى ناقصة",IF(E353&amp;""="","لم تُجرَّب بعد",IF(NOT(ISNUMBER(E353)),"درجة غير رقمية",IF(OR(E353&lt;0,E353&gt;D353),"درجة خارج المدى","محسوب")))))))))</f>
        <v/>
      </c>
    </row>
    <row r="354">
      <c r="A354" s="5" t="n"/>
      <c r="B354" s="5" t="n"/>
      <c r="C354" s="5" t="n"/>
      <c r="D354" s="5" t="n"/>
      <c r="E354" s="5" t="n"/>
      <c r="F354" s="20">
        <f>IF(H354="محسوب",ROUND(E354/D354,4),"")</f>
        <v/>
      </c>
      <c r="G354" s="19">
        <f>IF(H354="محسوب",ROUND(C354*F354,4),"")</f>
        <v/>
      </c>
      <c r="H354" s="6">
        <f>IF(AND(A354&amp;""="",B354&amp;""="",C354&amp;""="",D354&amp;""="",E354&amp;""=""),"",IF(A354&amp;""="","المادة ناقصة",IF(COUNTIF('المواد'!$A$6:$A$205,A354&amp;"")=0,"مادة غير موجودة",IF(NOT(ISNUMBER(C354)),"الوزن ناقص",IF(NOT(ISNUMBER(D354)),"الدرجة العظمى ناقصة",IF(D354&lt;=0,"الدرجة العظمى ناقصة",IF(E354&amp;""="","لم تُجرَّب بعد",IF(NOT(ISNUMBER(E354)),"درجة غير رقمية",IF(OR(E354&lt;0,E354&gt;D354),"درجة خارج المدى","محسوب")))))))))</f>
        <v/>
      </c>
    </row>
    <row r="355">
      <c r="A355" s="5" t="n"/>
      <c r="B355" s="5" t="n"/>
      <c r="C355" s="5" t="n"/>
      <c r="D355" s="5" t="n"/>
      <c r="E355" s="5" t="n"/>
      <c r="F355" s="20">
        <f>IF(H355="محسوب",ROUND(E355/D355,4),"")</f>
        <v/>
      </c>
      <c r="G355" s="19">
        <f>IF(H355="محسوب",ROUND(C355*F355,4),"")</f>
        <v/>
      </c>
      <c r="H355" s="6">
        <f>IF(AND(A355&amp;""="",B355&amp;""="",C355&amp;""="",D355&amp;""="",E355&amp;""=""),"",IF(A355&amp;""="","المادة ناقصة",IF(COUNTIF('المواد'!$A$6:$A$205,A355&amp;"")=0,"مادة غير موجودة",IF(NOT(ISNUMBER(C355)),"الوزن ناقص",IF(NOT(ISNUMBER(D355)),"الدرجة العظمى ناقصة",IF(D355&lt;=0,"الدرجة العظمى ناقصة",IF(E355&amp;""="","لم تُجرَّب بعد",IF(NOT(ISNUMBER(E355)),"درجة غير رقمية",IF(OR(E355&lt;0,E355&gt;D355),"درجة خارج المدى","محسوب")))))))))</f>
        <v/>
      </c>
    </row>
    <row r="356">
      <c r="A356" s="5" t="n"/>
      <c r="B356" s="5" t="n"/>
      <c r="C356" s="5" t="n"/>
      <c r="D356" s="5" t="n"/>
      <c r="E356" s="5" t="n"/>
      <c r="F356" s="20">
        <f>IF(H356="محسوب",ROUND(E356/D356,4),"")</f>
        <v/>
      </c>
      <c r="G356" s="19">
        <f>IF(H356="محسوب",ROUND(C356*F356,4),"")</f>
        <v/>
      </c>
      <c r="H356" s="6">
        <f>IF(AND(A356&amp;""="",B356&amp;""="",C356&amp;""="",D356&amp;""="",E356&amp;""=""),"",IF(A356&amp;""="","المادة ناقصة",IF(COUNTIF('المواد'!$A$6:$A$205,A356&amp;"")=0,"مادة غير موجودة",IF(NOT(ISNUMBER(C356)),"الوزن ناقص",IF(NOT(ISNUMBER(D356)),"الدرجة العظمى ناقصة",IF(D356&lt;=0,"الدرجة العظمى ناقصة",IF(E356&amp;""="","لم تُجرَّب بعد",IF(NOT(ISNUMBER(E356)),"درجة غير رقمية",IF(OR(E356&lt;0,E356&gt;D356),"درجة خارج المدى","محسوب")))))))))</f>
        <v/>
      </c>
    </row>
    <row r="357">
      <c r="A357" s="5" t="n"/>
      <c r="B357" s="5" t="n"/>
      <c r="C357" s="5" t="n"/>
      <c r="D357" s="5" t="n"/>
      <c r="E357" s="5" t="n"/>
      <c r="F357" s="20">
        <f>IF(H357="محسوب",ROUND(E357/D357,4),"")</f>
        <v/>
      </c>
      <c r="G357" s="19">
        <f>IF(H357="محسوب",ROUND(C357*F357,4),"")</f>
        <v/>
      </c>
      <c r="H357" s="6">
        <f>IF(AND(A357&amp;""="",B357&amp;""="",C357&amp;""="",D357&amp;""="",E357&amp;""=""),"",IF(A357&amp;""="","المادة ناقصة",IF(COUNTIF('المواد'!$A$6:$A$205,A357&amp;"")=0,"مادة غير موجودة",IF(NOT(ISNUMBER(C357)),"الوزن ناقص",IF(NOT(ISNUMBER(D357)),"الدرجة العظمى ناقصة",IF(D357&lt;=0,"الدرجة العظمى ناقصة",IF(E357&amp;""="","لم تُجرَّب بعد",IF(NOT(ISNUMBER(E357)),"درجة غير رقمية",IF(OR(E357&lt;0,E357&gt;D357),"درجة خارج المدى","محسوب")))))))))</f>
        <v/>
      </c>
    </row>
    <row r="358">
      <c r="A358" s="5" t="n"/>
      <c r="B358" s="5" t="n"/>
      <c r="C358" s="5" t="n"/>
      <c r="D358" s="5" t="n"/>
      <c r="E358" s="5" t="n"/>
      <c r="F358" s="20">
        <f>IF(H358="محسوب",ROUND(E358/D358,4),"")</f>
        <v/>
      </c>
      <c r="G358" s="19">
        <f>IF(H358="محسوب",ROUND(C358*F358,4),"")</f>
        <v/>
      </c>
      <c r="H358" s="6">
        <f>IF(AND(A358&amp;""="",B358&amp;""="",C358&amp;""="",D358&amp;""="",E358&amp;""=""),"",IF(A358&amp;""="","المادة ناقصة",IF(COUNTIF('المواد'!$A$6:$A$205,A358&amp;"")=0,"مادة غير موجودة",IF(NOT(ISNUMBER(C358)),"الوزن ناقص",IF(NOT(ISNUMBER(D358)),"الدرجة العظمى ناقصة",IF(D358&lt;=0,"الدرجة العظمى ناقصة",IF(E358&amp;""="","لم تُجرَّب بعد",IF(NOT(ISNUMBER(E358)),"درجة غير رقمية",IF(OR(E358&lt;0,E358&gt;D358),"درجة خارج المدى","محسوب")))))))))</f>
        <v/>
      </c>
    </row>
    <row r="359">
      <c r="A359" s="5" t="n"/>
      <c r="B359" s="5" t="n"/>
      <c r="C359" s="5" t="n"/>
      <c r="D359" s="5" t="n"/>
      <c r="E359" s="5" t="n"/>
      <c r="F359" s="20">
        <f>IF(H359="محسوب",ROUND(E359/D359,4),"")</f>
        <v/>
      </c>
      <c r="G359" s="19">
        <f>IF(H359="محسوب",ROUND(C359*F359,4),"")</f>
        <v/>
      </c>
      <c r="H359" s="6">
        <f>IF(AND(A359&amp;""="",B359&amp;""="",C359&amp;""="",D359&amp;""="",E359&amp;""=""),"",IF(A359&amp;""="","المادة ناقصة",IF(COUNTIF('المواد'!$A$6:$A$205,A359&amp;"")=0,"مادة غير موجودة",IF(NOT(ISNUMBER(C359)),"الوزن ناقص",IF(NOT(ISNUMBER(D359)),"الدرجة العظمى ناقصة",IF(D359&lt;=0,"الدرجة العظمى ناقصة",IF(E359&amp;""="","لم تُجرَّب بعد",IF(NOT(ISNUMBER(E359)),"درجة غير رقمية",IF(OR(E359&lt;0,E359&gt;D359),"درجة خارج المدى","محسوب")))))))))</f>
        <v/>
      </c>
    </row>
    <row r="360">
      <c r="A360" s="5" t="n"/>
      <c r="B360" s="5" t="n"/>
      <c r="C360" s="5" t="n"/>
      <c r="D360" s="5" t="n"/>
      <c r="E360" s="5" t="n"/>
      <c r="F360" s="20">
        <f>IF(H360="محسوب",ROUND(E360/D360,4),"")</f>
        <v/>
      </c>
      <c r="G360" s="19">
        <f>IF(H360="محسوب",ROUND(C360*F360,4),"")</f>
        <v/>
      </c>
      <c r="H360" s="6">
        <f>IF(AND(A360&amp;""="",B360&amp;""="",C360&amp;""="",D360&amp;""="",E360&amp;""=""),"",IF(A360&amp;""="","المادة ناقصة",IF(COUNTIF('المواد'!$A$6:$A$205,A360&amp;"")=0,"مادة غير موجودة",IF(NOT(ISNUMBER(C360)),"الوزن ناقص",IF(NOT(ISNUMBER(D360)),"الدرجة العظمى ناقصة",IF(D360&lt;=0,"الدرجة العظمى ناقصة",IF(E360&amp;""="","لم تُجرَّب بعد",IF(NOT(ISNUMBER(E360)),"درجة غير رقمية",IF(OR(E360&lt;0,E360&gt;D360),"درجة خارج المدى","محسوب")))))))))</f>
        <v/>
      </c>
    </row>
    <row r="361">
      <c r="A361" s="5" t="n"/>
      <c r="B361" s="5" t="n"/>
      <c r="C361" s="5" t="n"/>
      <c r="D361" s="5" t="n"/>
      <c r="E361" s="5" t="n"/>
      <c r="F361" s="20">
        <f>IF(H361="محسوب",ROUND(E361/D361,4),"")</f>
        <v/>
      </c>
      <c r="G361" s="19">
        <f>IF(H361="محسوب",ROUND(C361*F361,4),"")</f>
        <v/>
      </c>
      <c r="H361" s="6">
        <f>IF(AND(A361&amp;""="",B361&amp;""="",C361&amp;""="",D361&amp;""="",E361&amp;""=""),"",IF(A361&amp;""="","المادة ناقصة",IF(COUNTIF('المواد'!$A$6:$A$205,A361&amp;"")=0,"مادة غير موجودة",IF(NOT(ISNUMBER(C361)),"الوزن ناقص",IF(NOT(ISNUMBER(D361)),"الدرجة العظمى ناقصة",IF(D361&lt;=0,"الدرجة العظمى ناقصة",IF(E361&amp;""="","لم تُجرَّب بعد",IF(NOT(ISNUMBER(E361)),"درجة غير رقمية",IF(OR(E361&lt;0,E361&gt;D361),"درجة خارج المدى","محسوب")))))))))</f>
        <v/>
      </c>
    </row>
    <row r="362">
      <c r="A362" s="5" t="n"/>
      <c r="B362" s="5" t="n"/>
      <c r="C362" s="5" t="n"/>
      <c r="D362" s="5" t="n"/>
      <c r="E362" s="5" t="n"/>
      <c r="F362" s="20">
        <f>IF(H362="محسوب",ROUND(E362/D362,4),"")</f>
        <v/>
      </c>
      <c r="G362" s="19">
        <f>IF(H362="محسوب",ROUND(C362*F362,4),"")</f>
        <v/>
      </c>
      <c r="H362" s="6">
        <f>IF(AND(A362&amp;""="",B362&amp;""="",C362&amp;""="",D362&amp;""="",E362&amp;""=""),"",IF(A362&amp;""="","المادة ناقصة",IF(COUNTIF('المواد'!$A$6:$A$205,A362&amp;"")=0,"مادة غير موجودة",IF(NOT(ISNUMBER(C362)),"الوزن ناقص",IF(NOT(ISNUMBER(D362)),"الدرجة العظمى ناقصة",IF(D362&lt;=0,"الدرجة العظمى ناقصة",IF(E362&amp;""="","لم تُجرَّب بعد",IF(NOT(ISNUMBER(E362)),"درجة غير رقمية",IF(OR(E362&lt;0,E362&gt;D362),"درجة خارج المدى","محسوب")))))))))</f>
        <v/>
      </c>
    </row>
    <row r="363">
      <c r="A363" s="5" t="n"/>
      <c r="B363" s="5" t="n"/>
      <c r="C363" s="5" t="n"/>
      <c r="D363" s="5" t="n"/>
      <c r="E363" s="5" t="n"/>
      <c r="F363" s="20">
        <f>IF(H363="محسوب",ROUND(E363/D363,4),"")</f>
        <v/>
      </c>
      <c r="G363" s="19">
        <f>IF(H363="محسوب",ROUND(C363*F363,4),"")</f>
        <v/>
      </c>
      <c r="H363" s="6">
        <f>IF(AND(A363&amp;""="",B363&amp;""="",C363&amp;""="",D363&amp;""="",E363&amp;""=""),"",IF(A363&amp;""="","المادة ناقصة",IF(COUNTIF('المواد'!$A$6:$A$205,A363&amp;"")=0,"مادة غير موجودة",IF(NOT(ISNUMBER(C363)),"الوزن ناقص",IF(NOT(ISNUMBER(D363)),"الدرجة العظمى ناقصة",IF(D363&lt;=0,"الدرجة العظمى ناقصة",IF(E363&amp;""="","لم تُجرَّب بعد",IF(NOT(ISNUMBER(E363)),"درجة غير رقمية",IF(OR(E363&lt;0,E363&gt;D363),"درجة خارج المدى","محسوب")))))))))</f>
        <v/>
      </c>
    </row>
    <row r="364">
      <c r="A364" s="5" t="n"/>
      <c r="B364" s="5" t="n"/>
      <c r="C364" s="5" t="n"/>
      <c r="D364" s="5" t="n"/>
      <c r="E364" s="5" t="n"/>
      <c r="F364" s="20">
        <f>IF(H364="محسوب",ROUND(E364/D364,4),"")</f>
        <v/>
      </c>
      <c r="G364" s="19">
        <f>IF(H364="محسوب",ROUND(C364*F364,4),"")</f>
        <v/>
      </c>
      <c r="H364" s="6">
        <f>IF(AND(A364&amp;""="",B364&amp;""="",C364&amp;""="",D364&amp;""="",E364&amp;""=""),"",IF(A364&amp;""="","المادة ناقصة",IF(COUNTIF('المواد'!$A$6:$A$205,A364&amp;"")=0,"مادة غير موجودة",IF(NOT(ISNUMBER(C364)),"الوزن ناقص",IF(NOT(ISNUMBER(D364)),"الدرجة العظمى ناقصة",IF(D364&lt;=0,"الدرجة العظمى ناقصة",IF(E364&amp;""="","لم تُجرَّب بعد",IF(NOT(ISNUMBER(E364)),"درجة غير رقمية",IF(OR(E364&lt;0,E364&gt;D364),"درجة خارج المدى","محسوب")))))))))</f>
        <v/>
      </c>
    </row>
    <row r="365">
      <c r="A365" s="5" t="n"/>
      <c r="B365" s="5" t="n"/>
      <c r="C365" s="5" t="n"/>
      <c r="D365" s="5" t="n"/>
      <c r="E365" s="5" t="n"/>
      <c r="F365" s="20">
        <f>IF(H365="محسوب",ROUND(E365/D365,4),"")</f>
        <v/>
      </c>
      <c r="G365" s="19">
        <f>IF(H365="محسوب",ROUND(C365*F365,4),"")</f>
        <v/>
      </c>
      <c r="H365" s="6">
        <f>IF(AND(A365&amp;""="",B365&amp;""="",C365&amp;""="",D365&amp;""="",E365&amp;""=""),"",IF(A365&amp;""="","المادة ناقصة",IF(COUNTIF('المواد'!$A$6:$A$205,A365&amp;"")=0,"مادة غير موجودة",IF(NOT(ISNUMBER(C365)),"الوزن ناقص",IF(NOT(ISNUMBER(D365)),"الدرجة العظمى ناقصة",IF(D365&lt;=0,"الدرجة العظمى ناقصة",IF(E365&amp;""="","لم تُجرَّب بعد",IF(NOT(ISNUMBER(E365)),"درجة غير رقمية",IF(OR(E365&lt;0,E365&gt;D365),"درجة خارج المدى","محسوب")))))))))</f>
        <v/>
      </c>
    </row>
    <row r="366">
      <c r="A366" s="5" t="n"/>
      <c r="B366" s="5" t="n"/>
      <c r="C366" s="5" t="n"/>
      <c r="D366" s="5" t="n"/>
      <c r="E366" s="5" t="n"/>
      <c r="F366" s="20">
        <f>IF(H366="محسوب",ROUND(E366/D366,4),"")</f>
        <v/>
      </c>
      <c r="G366" s="19">
        <f>IF(H366="محسوب",ROUND(C366*F366,4),"")</f>
        <v/>
      </c>
      <c r="H366" s="6">
        <f>IF(AND(A366&amp;""="",B366&amp;""="",C366&amp;""="",D366&amp;""="",E366&amp;""=""),"",IF(A366&amp;""="","المادة ناقصة",IF(COUNTIF('المواد'!$A$6:$A$205,A366&amp;"")=0,"مادة غير موجودة",IF(NOT(ISNUMBER(C366)),"الوزن ناقص",IF(NOT(ISNUMBER(D366)),"الدرجة العظمى ناقصة",IF(D366&lt;=0,"الدرجة العظمى ناقصة",IF(E366&amp;""="","لم تُجرَّب بعد",IF(NOT(ISNUMBER(E366)),"درجة غير رقمية",IF(OR(E366&lt;0,E366&gt;D366),"درجة خارج المدى","محسوب")))))))))</f>
        <v/>
      </c>
    </row>
    <row r="367">
      <c r="A367" s="5" t="n"/>
      <c r="B367" s="5" t="n"/>
      <c r="C367" s="5" t="n"/>
      <c r="D367" s="5" t="n"/>
      <c r="E367" s="5" t="n"/>
      <c r="F367" s="20">
        <f>IF(H367="محسوب",ROUND(E367/D367,4),"")</f>
        <v/>
      </c>
      <c r="G367" s="19">
        <f>IF(H367="محسوب",ROUND(C367*F367,4),"")</f>
        <v/>
      </c>
      <c r="H367" s="6">
        <f>IF(AND(A367&amp;""="",B367&amp;""="",C367&amp;""="",D367&amp;""="",E367&amp;""=""),"",IF(A367&amp;""="","المادة ناقصة",IF(COUNTIF('المواد'!$A$6:$A$205,A367&amp;"")=0,"مادة غير موجودة",IF(NOT(ISNUMBER(C367)),"الوزن ناقص",IF(NOT(ISNUMBER(D367)),"الدرجة العظمى ناقصة",IF(D367&lt;=0,"الدرجة العظمى ناقصة",IF(E367&amp;""="","لم تُجرَّب بعد",IF(NOT(ISNUMBER(E367)),"درجة غير رقمية",IF(OR(E367&lt;0,E367&gt;D367),"درجة خارج المدى","محسوب")))))))))</f>
        <v/>
      </c>
    </row>
    <row r="368">
      <c r="A368" s="5" t="n"/>
      <c r="B368" s="5" t="n"/>
      <c r="C368" s="5" t="n"/>
      <c r="D368" s="5" t="n"/>
      <c r="E368" s="5" t="n"/>
      <c r="F368" s="20">
        <f>IF(H368="محسوب",ROUND(E368/D368,4),"")</f>
        <v/>
      </c>
      <c r="G368" s="19">
        <f>IF(H368="محسوب",ROUND(C368*F368,4),"")</f>
        <v/>
      </c>
      <c r="H368" s="6">
        <f>IF(AND(A368&amp;""="",B368&amp;""="",C368&amp;""="",D368&amp;""="",E368&amp;""=""),"",IF(A368&amp;""="","المادة ناقصة",IF(COUNTIF('المواد'!$A$6:$A$205,A368&amp;"")=0,"مادة غير موجودة",IF(NOT(ISNUMBER(C368)),"الوزن ناقص",IF(NOT(ISNUMBER(D368)),"الدرجة العظمى ناقصة",IF(D368&lt;=0,"الدرجة العظمى ناقصة",IF(E368&amp;""="","لم تُجرَّب بعد",IF(NOT(ISNUMBER(E368)),"درجة غير رقمية",IF(OR(E368&lt;0,E368&gt;D368),"درجة خارج المدى","محسوب")))))))))</f>
        <v/>
      </c>
    </row>
    <row r="369">
      <c r="A369" s="5" t="n"/>
      <c r="B369" s="5" t="n"/>
      <c r="C369" s="5" t="n"/>
      <c r="D369" s="5" t="n"/>
      <c r="E369" s="5" t="n"/>
      <c r="F369" s="20">
        <f>IF(H369="محسوب",ROUND(E369/D369,4),"")</f>
        <v/>
      </c>
      <c r="G369" s="19">
        <f>IF(H369="محسوب",ROUND(C369*F369,4),"")</f>
        <v/>
      </c>
      <c r="H369" s="6">
        <f>IF(AND(A369&amp;""="",B369&amp;""="",C369&amp;""="",D369&amp;""="",E369&amp;""=""),"",IF(A369&amp;""="","المادة ناقصة",IF(COUNTIF('المواد'!$A$6:$A$205,A369&amp;"")=0,"مادة غير موجودة",IF(NOT(ISNUMBER(C369)),"الوزن ناقص",IF(NOT(ISNUMBER(D369)),"الدرجة العظمى ناقصة",IF(D369&lt;=0,"الدرجة العظمى ناقصة",IF(E369&amp;""="","لم تُجرَّب بعد",IF(NOT(ISNUMBER(E369)),"درجة غير رقمية",IF(OR(E369&lt;0,E369&gt;D369),"درجة خارج المدى","محسوب")))))))))</f>
        <v/>
      </c>
    </row>
    <row r="370">
      <c r="A370" s="5" t="n"/>
      <c r="B370" s="5" t="n"/>
      <c r="C370" s="5" t="n"/>
      <c r="D370" s="5" t="n"/>
      <c r="E370" s="5" t="n"/>
      <c r="F370" s="20">
        <f>IF(H370="محسوب",ROUND(E370/D370,4),"")</f>
        <v/>
      </c>
      <c r="G370" s="19">
        <f>IF(H370="محسوب",ROUND(C370*F370,4),"")</f>
        <v/>
      </c>
      <c r="H370" s="6">
        <f>IF(AND(A370&amp;""="",B370&amp;""="",C370&amp;""="",D370&amp;""="",E370&amp;""=""),"",IF(A370&amp;""="","المادة ناقصة",IF(COUNTIF('المواد'!$A$6:$A$205,A370&amp;"")=0,"مادة غير موجودة",IF(NOT(ISNUMBER(C370)),"الوزن ناقص",IF(NOT(ISNUMBER(D370)),"الدرجة العظمى ناقصة",IF(D370&lt;=0,"الدرجة العظمى ناقصة",IF(E370&amp;""="","لم تُجرَّب بعد",IF(NOT(ISNUMBER(E370)),"درجة غير رقمية",IF(OR(E370&lt;0,E370&gt;D370),"درجة خارج المدى","محسوب")))))))))</f>
        <v/>
      </c>
    </row>
    <row r="371">
      <c r="A371" s="5" t="n"/>
      <c r="B371" s="5" t="n"/>
      <c r="C371" s="5" t="n"/>
      <c r="D371" s="5" t="n"/>
      <c r="E371" s="5" t="n"/>
      <c r="F371" s="20">
        <f>IF(H371="محسوب",ROUND(E371/D371,4),"")</f>
        <v/>
      </c>
      <c r="G371" s="19">
        <f>IF(H371="محسوب",ROUND(C371*F371,4),"")</f>
        <v/>
      </c>
      <c r="H371" s="6">
        <f>IF(AND(A371&amp;""="",B371&amp;""="",C371&amp;""="",D371&amp;""="",E371&amp;""=""),"",IF(A371&amp;""="","المادة ناقصة",IF(COUNTIF('المواد'!$A$6:$A$205,A371&amp;"")=0,"مادة غير موجودة",IF(NOT(ISNUMBER(C371)),"الوزن ناقص",IF(NOT(ISNUMBER(D371)),"الدرجة العظمى ناقصة",IF(D371&lt;=0,"الدرجة العظمى ناقصة",IF(E371&amp;""="","لم تُجرَّب بعد",IF(NOT(ISNUMBER(E371)),"درجة غير رقمية",IF(OR(E371&lt;0,E371&gt;D371),"درجة خارج المدى","محسوب")))))))))</f>
        <v/>
      </c>
    </row>
    <row r="372">
      <c r="A372" s="5" t="n"/>
      <c r="B372" s="5" t="n"/>
      <c r="C372" s="5" t="n"/>
      <c r="D372" s="5" t="n"/>
      <c r="E372" s="5" t="n"/>
      <c r="F372" s="20">
        <f>IF(H372="محسوب",ROUND(E372/D372,4),"")</f>
        <v/>
      </c>
      <c r="G372" s="19">
        <f>IF(H372="محسوب",ROUND(C372*F372,4),"")</f>
        <v/>
      </c>
      <c r="H372" s="6">
        <f>IF(AND(A372&amp;""="",B372&amp;""="",C372&amp;""="",D372&amp;""="",E372&amp;""=""),"",IF(A372&amp;""="","المادة ناقصة",IF(COUNTIF('المواد'!$A$6:$A$205,A372&amp;"")=0,"مادة غير موجودة",IF(NOT(ISNUMBER(C372)),"الوزن ناقص",IF(NOT(ISNUMBER(D372)),"الدرجة العظمى ناقصة",IF(D372&lt;=0,"الدرجة العظمى ناقصة",IF(E372&amp;""="","لم تُجرَّب بعد",IF(NOT(ISNUMBER(E372)),"درجة غير رقمية",IF(OR(E372&lt;0,E372&gt;D372),"درجة خارج المدى","محسوب")))))))))</f>
        <v/>
      </c>
    </row>
    <row r="373">
      <c r="A373" s="5" t="n"/>
      <c r="B373" s="5" t="n"/>
      <c r="C373" s="5" t="n"/>
      <c r="D373" s="5" t="n"/>
      <c r="E373" s="5" t="n"/>
      <c r="F373" s="20">
        <f>IF(H373="محسوب",ROUND(E373/D373,4),"")</f>
        <v/>
      </c>
      <c r="G373" s="19">
        <f>IF(H373="محسوب",ROUND(C373*F373,4),"")</f>
        <v/>
      </c>
      <c r="H373" s="6">
        <f>IF(AND(A373&amp;""="",B373&amp;""="",C373&amp;""="",D373&amp;""="",E373&amp;""=""),"",IF(A373&amp;""="","المادة ناقصة",IF(COUNTIF('المواد'!$A$6:$A$205,A373&amp;"")=0,"مادة غير موجودة",IF(NOT(ISNUMBER(C373)),"الوزن ناقص",IF(NOT(ISNUMBER(D373)),"الدرجة العظمى ناقصة",IF(D373&lt;=0,"الدرجة العظمى ناقصة",IF(E373&amp;""="","لم تُجرَّب بعد",IF(NOT(ISNUMBER(E373)),"درجة غير رقمية",IF(OR(E373&lt;0,E373&gt;D373),"درجة خارج المدى","محسوب")))))))))</f>
        <v/>
      </c>
    </row>
    <row r="374">
      <c r="A374" s="5" t="n"/>
      <c r="B374" s="5" t="n"/>
      <c r="C374" s="5" t="n"/>
      <c r="D374" s="5" t="n"/>
      <c r="E374" s="5" t="n"/>
      <c r="F374" s="20">
        <f>IF(H374="محسوب",ROUND(E374/D374,4),"")</f>
        <v/>
      </c>
      <c r="G374" s="19">
        <f>IF(H374="محسوب",ROUND(C374*F374,4),"")</f>
        <v/>
      </c>
      <c r="H374" s="6">
        <f>IF(AND(A374&amp;""="",B374&amp;""="",C374&amp;""="",D374&amp;""="",E374&amp;""=""),"",IF(A374&amp;""="","المادة ناقصة",IF(COUNTIF('المواد'!$A$6:$A$205,A374&amp;"")=0,"مادة غير موجودة",IF(NOT(ISNUMBER(C374)),"الوزن ناقص",IF(NOT(ISNUMBER(D374)),"الدرجة العظمى ناقصة",IF(D374&lt;=0,"الدرجة العظمى ناقصة",IF(E374&amp;""="","لم تُجرَّب بعد",IF(NOT(ISNUMBER(E374)),"درجة غير رقمية",IF(OR(E374&lt;0,E374&gt;D374),"درجة خارج المدى","محسوب")))))))))</f>
        <v/>
      </c>
    </row>
    <row r="375">
      <c r="A375" s="5" t="n"/>
      <c r="B375" s="5" t="n"/>
      <c r="C375" s="5" t="n"/>
      <c r="D375" s="5" t="n"/>
      <c r="E375" s="5" t="n"/>
      <c r="F375" s="20">
        <f>IF(H375="محسوب",ROUND(E375/D375,4),"")</f>
        <v/>
      </c>
      <c r="G375" s="19">
        <f>IF(H375="محسوب",ROUND(C375*F375,4),"")</f>
        <v/>
      </c>
      <c r="H375" s="6">
        <f>IF(AND(A375&amp;""="",B375&amp;""="",C375&amp;""="",D375&amp;""="",E375&amp;""=""),"",IF(A375&amp;""="","المادة ناقصة",IF(COUNTIF('المواد'!$A$6:$A$205,A375&amp;"")=0,"مادة غير موجودة",IF(NOT(ISNUMBER(C375)),"الوزن ناقص",IF(NOT(ISNUMBER(D375)),"الدرجة العظمى ناقصة",IF(D375&lt;=0,"الدرجة العظمى ناقصة",IF(E375&amp;""="","لم تُجرَّب بعد",IF(NOT(ISNUMBER(E375)),"درجة غير رقمية",IF(OR(E375&lt;0,E375&gt;D375),"درجة خارج المدى","محسوب")))))))))</f>
        <v/>
      </c>
    </row>
    <row r="376">
      <c r="A376" s="5" t="n"/>
      <c r="B376" s="5" t="n"/>
      <c r="C376" s="5" t="n"/>
      <c r="D376" s="5" t="n"/>
      <c r="E376" s="5" t="n"/>
      <c r="F376" s="20">
        <f>IF(H376="محسوب",ROUND(E376/D376,4),"")</f>
        <v/>
      </c>
      <c r="G376" s="19">
        <f>IF(H376="محسوب",ROUND(C376*F376,4),"")</f>
        <v/>
      </c>
      <c r="H376" s="6">
        <f>IF(AND(A376&amp;""="",B376&amp;""="",C376&amp;""="",D376&amp;""="",E376&amp;""=""),"",IF(A376&amp;""="","المادة ناقصة",IF(COUNTIF('المواد'!$A$6:$A$205,A376&amp;"")=0,"مادة غير موجودة",IF(NOT(ISNUMBER(C376)),"الوزن ناقص",IF(NOT(ISNUMBER(D376)),"الدرجة العظمى ناقصة",IF(D376&lt;=0,"الدرجة العظمى ناقصة",IF(E376&amp;""="","لم تُجرَّب بعد",IF(NOT(ISNUMBER(E376)),"درجة غير رقمية",IF(OR(E376&lt;0,E376&gt;D376),"درجة خارج المدى","محسوب")))))))))</f>
        <v/>
      </c>
    </row>
    <row r="377">
      <c r="A377" s="5" t="n"/>
      <c r="B377" s="5" t="n"/>
      <c r="C377" s="5" t="n"/>
      <c r="D377" s="5" t="n"/>
      <c r="E377" s="5" t="n"/>
      <c r="F377" s="20">
        <f>IF(H377="محسوب",ROUND(E377/D377,4),"")</f>
        <v/>
      </c>
      <c r="G377" s="19">
        <f>IF(H377="محسوب",ROUND(C377*F377,4),"")</f>
        <v/>
      </c>
      <c r="H377" s="6">
        <f>IF(AND(A377&amp;""="",B377&amp;""="",C377&amp;""="",D377&amp;""="",E377&amp;""=""),"",IF(A377&amp;""="","المادة ناقصة",IF(COUNTIF('المواد'!$A$6:$A$205,A377&amp;"")=0,"مادة غير موجودة",IF(NOT(ISNUMBER(C377)),"الوزن ناقص",IF(NOT(ISNUMBER(D377)),"الدرجة العظمى ناقصة",IF(D377&lt;=0,"الدرجة العظمى ناقصة",IF(E377&amp;""="","لم تُجرَّب بعد",IF(NOT(ISNUMBER(E377)),"درجة غير رقمية",IF(OR(E377&lt;0,E377&gt;D377),"درجة خارج المدى","محسوب")))))))))</f>
        <v/>
      </c>
    </row>
    <row r="378">
      <c r="A378" s="5" t="n"/>
      <c r="B378" s="5" t="n"/>
      <c r="C378" s="5" t="n"/>
      <c r="D378" s="5" t="n"/>
      <c r="E378" s="5" t="n"/>
      <c r="F378" s="20">
        <f>IF(H378="محسوب",ROUND(E378/D378,4),"")</f>
        <v/>
      </c>
      <c r="G378" s="19">
        <f>IF(H378="محسوب",ROUND(C378*F378,4),"")</f>
        <v/>
      </c>
      <c r="H378" s="6">
        <f>IF(AND(A378&amp;""="",B378&amp;""="",C378&amp;""="",D378&amp;""="",E378&amp;""=""),"",IF(A378&amp;""="","المادة ناقصة",IF(COUNTIF('المواد'!$A$6:$A$205,A378&amp;"")=0,"مادة غير موجودة",IF(NOT(ISNUMBER(C378)),"الوزن ناقص",IF(NOT(ISNUMBER(D378)),"الدرجة العظمى ناقصة",IF(D378&lt;=0,"الدرجة العظمى ناقصة",IF(E378&amp;""="","لم تُجرَّب بعد",IF(NOT(ISNUMBER(E378)),"درجة غير رقمية",IF(OR(E378&lt;0,E378&gt;D378),"درجة خارج المدى","محسوب")))))))))</f>
        <v/>
      </c>
    </row>
    <row r="379">
      <c r="A379" s="5" t="n"/>
      <c r="B379" s="5" t="n"/>
      <c r="C379" s="5" t="n"/>
      <c r="D379" s="5" t="n"/>
      <c r="E379" s="5" t="n"/>
      <c r="F379" s="20">
        <f>IF(H379="محسوب",ROUND(E379/D379,4),"")</f>
        <v/>
      </c>
      <c r="G379" s="19">
        <f>IF(H379="محسوب",ROUND(C379*F379,4),"")</f>
        <v/>
      </c>
      <c r="H379" s="6">
        <f>IF(AND(A379&amp;""="",B379&amp;""="",C379&amp;""="",D379&amp;""="",E379&amp;""=""),"",IF(A379&amp;""="","المادة ناقصة",IF(COUNTIF('المواد'!$A$6:$A$205,A379&amp;"")=0,"مادة غير موجودة",IF(NOT(ISNUMBER(C379)),"الوزن ناقص",IF(NOT(ISNUMBER(D379)),"الدرجة العظمى ناقصة",IF(D379&lt;=0,"الدرجة العظمى ناقصة",IF(E379&amp;""="","لم تُجرَّب بعد",IF(NOT(ISNUMBER(E379)),"درجة غير رقمية",IF(OR(E379&lt;0,E379&gt;D379),"درجة خارج المدى","محسوب")))))))))</f>
        <v/>
      </c>
    </row>
    <row r="380">
      <c r="A380" s="5" t="n"/>
      <c r="B380" s="5" t="n"/>
      <c r="C380" s="5" t="n"/>
      <c r="D380" s="5" t="n"/>
      <c r="E380" s="5" t="n"/>
      <c r="F380" s="20">
        <f>IF(H380="محسوب",ROUND(E380/D380,4),"")</f>
        <v/>
      </c>
      <c r="G380" s="19">
        <f>IF(H380="محسوب",ROUND(C380*F380,4),"")</f>
        <v/>
      </c>
      <c r="H380" s="6">
        <f>IF(AND(A380&amp;""="",B380&amp;""="",C380&amp;""="",D380&amp;""="",E380&amp;""=""),"",IF(A380&amp;""="","المادة ناقصة",IF(COUNTIF('المواد'!$A$6:$A$205,A380&amp;"")=0,"مادة غير موجودة",IF(NOT(ISNUMBER(C380)),"الوزن ناقص",IF(NOT(ISNUMBER(D380)),"الدرجة العظمى ناقصة",IF(D380&lt;=0,"الدرجة العظمى ناقصة",IF(E380&amp;""="","لم تُجرَّب بعد",IF(NOT(ISNUMBER(E380)),"درجة غير رقمية",IF(OR(E380&lt;0,E380&gt;D380),"درجة خارج المدى","محسوب")))))))))</f>
        <v/>
      </c>
    </row>
    <row r="381">
      <c r="A381" s="5" t="n"/>
      <c r="B381" s="5" t="n"/>
      <c r="C381" s="5" t="n"/>
      <c r="D381" s="5" t="n"/>
      <c r="E381" s="5" t="n"/>
      <c r="F381" s="20">
        <f>IF(H381="محسوب",ROUND(E381/D381,4),"")</f>
        <v/>
      </c>
      <c r="G381" s="19">
        <f>IF(H381="محسوب",ROUND(C381*F381,4),"")</f>
        <v/>
      </c>
      <c r="H381" s="6">
        <f>IF(AND(A381&amp;""="",B381&amp;""="",C381&amp;""="",D381&amp;""="",E381&amp;""=""),"",IF(A381&amp;""="","المادة ناقصة",IF(COUNTIF('المواد'!$A$6:$A$205,A381&amp;"")=0,"مادة غير موجودة",IF(NOT(ISNUMBER(C381)),"الوزن ناقص",IF(NOT(ISNUMBER(D381)),"الدرجة العظمى ناقصة",IF(D381&lt;=0,"الدرجة العظمى ناقصة",IF(E381&amp;""="","لم تُجرَّب بعد",IF(NOT(ISNUMBER(E381)),"درجة غير رقمية",IF(OR(E381&lt;0,E381&gt;D381),"درجة خارج المدى","محسوب")))))))))</f>
        <v/>
      </c>
    </row>
    <row r="382">
      <c r="A382" s="5" t="n"/>
      <c r="B382" s="5" t="n"/>
      <c r="C382" s="5" t="n"/>
      <c r="D382" s="5" t="n"/>
      <c r="E382" s="5" t="n"/>
      <c r="F382" s="20">
        <f>IF(H382="محسوب",ROUND(E382/D382,4),"")</f>
        <v/>
      </c>
      <c r="G382" s="19">
        <f>IF(H382="محسوب",ROUND(C382*F382,4),"")</f>
        <v/>
      </c>
      <c r="H382" s="6">
        <f>IF(AND(A382&amp;""="",B382&amp;""="",C382&amp;""="",D382&amp;""="",E382&amp;""=""),"",IF(A382&amp;""="","المادة ناقصة",IF(COUNTIF('المواد'!$A$6:$A$205,A382&amp;"")=0,"مادة غير موجودة",IF(NOT(ISNUMBER(C382)),"الوزن ناقص",IF(NOT(ISNUMBER(D382)),"الدرجة العظمى ناقصة",IF(D382&lt;=0,"الدرجة العظمى ناقصة",IF(E382&amp;""="","لم تُجرَّب بعد",IF(NOT(ISNUMBER(E382)),"درجة غير رقمية",IF(OR(E382&lt;0,E382&gt;D382),"درجة خارج المدى","محسوب")))))))))</f>
        <v/>
      </c>
    </row>
    <row r="383">
      <c r="A383" s="5" t="n"/>
      <c r="B383" s="5" t="n"/>
      <c r="C383" s="5" t="n"/>
      <c r="D383" s="5" t="n"/>
      <c r="E383" s="5" t="n"/>
      <c r="F383" s="20">
        <f>IF(H383="محسوب",ROUND(E383/D383,4),"")</f>
        <v/>
      </c>
      <c r="G383" s="19">
        <f>IF(H383="محسوب",ROUND(C383*F383,4),"")</f>
        <v/>
      </c>
      <c r="H383" s="6">
        <f>IF(AND(A383&amp;""="",B383&amp;""="",C383&amp;""="",D383&amp;""="",E383&amp;""=""),"",IF(A383&amp;""="","المادة ناقصة",IF(COUNTIF('المواد'!$A$6:$A$205,A383&amp;"")=0,"مادة غير موجودة",IF(NOT(ISNUMBER(C383)),"الوزن ناقص",IF(NOT(ISNUMBER(D383)),"الدرجة العظمى ناقصة",IF(D383&lt;=0,"الدرجة العظمى ناقصة",IF(E383&amp;""="","لم تُجرَّب بعد",IF(NOT(ISNUMBER(E383)),"درجة غير رقمية",IF(OR(E383&lt;0,E383&gt;D383),"درجة خارج المدى","محسوب")))))))))</f>
        <v/>
      </c>
    </row>
    <row r="384">
      <c r="A384" s="5" t="n"/>
      <c r="B384" s="5" t="n"/>
      <c r="C384" s="5" t="n"/>
      <c r="D384" s="5" t="n"/>
      <c r="E384" s="5" t="n"/>
      <c r="F384" s="20">
        <f>IF(H384="محسوب",ROUND(E384/D384,4),"")</f>
        <v/>
      </c>
      <c r="G384" s="19">
        <f>IF(H384="محسوب",ROUND(C384*F384,4),"")</f>
        <v/>
      </c>
      <c r="H384" s="6">
        <f>IF(AND(A384&amp;""="",B384&amp;""="",C384&amp;""="",D384&amp;""="",E384&amp;""=""),"",IF(A384&amp;""="","المادة ناقصة",IF(COUNTIF('المواد'!$A$6:$A$205,A384&amp;"")=0,"مادة غير موجودة",IF(NOT(ISNUMBER(C384)),"الوزن ناقص",IF(NOT(ISNUMBER(D384)),"الدرجة العظمى ناقصة",IF(D384&lt;=0,"الدرجة العظمى ناقصة",IF(E384&amp;""="","لم تُجرَّب بعد",IF(NOT(ISNUMBER(E384)),"درجة غير رقمية",IF(OR(E384&lt;0,E384&gt;D384),"درجة خارج المدى","محسوب")))))))))</f>
        <v/>
      </c>
    </row>
    <row r="385">
      <c r="A385" s="5" t="n"/>
      <c r="B385" s="5" t="n"/>
      <c r="C385" s="5" t="n"/>
      <c r="D385" s="5" t="n"/>
      <c r="E385" s="5" t="n"/>
      <c r="F385" s="20">
        <f>IF(H385="محسوب",ROUND(E385/D385,4),"")</f>
        <v/>
      </c>
      <c r="G385" s="19">
        <f>IF(H385="محسوب",ROUND(C385*F385,4),"")</f>
        <v/>
      </c>
      <c r="H385" s="6">
        <f>IF(AND(A385&amp;""="",B385&amp;""="",C385&amp;""="",D385&amp;""="",E385&amp;""=""),"",IF(A385&amp;""="","المادة ناقصة",IF(COUNTIF('المواد'!$A$6:$A$205,A385&amp;"")=0,"مادة غير موجودة",IF(NOT(ISNUMBER(C385)),"الوزن ناقص",IF(NOT(ISNUMBER(D385)),"الدرجة العظمى ناقصة",IF(D385&lt;=0,"الدرجة العظمى ناقصة",IF(E385&amp;""="","لم تُجرَّب بعد",IF(NOT(ISNUMBER(E385)),"درجة غير رقمية",IF(OR(E385&lt;0,E385&gt;D385),"درجة خارج المدى","محسوب")))))))))</f>
        <v/>
      </c>
    </row>
    <row r="386">
      <c r="A386" s="5" t="n"/>
      <c r="B386" s="5" t="n"/>
      <c r="C386" s="5" t="n"/>
      <c r="D386" s="5" t="n"/>
      <c r="E386" s="5" t="n"/>
      <c r="F386" s="20">
        <f>IF(H386="محسوب",ROUND(E386/D386,4),"")</f>
        <v/>
      </c>
      <c r="G386" s="19">
        <f>IF(H386="محسوب",ROUND(C386*F386,4),"")</f>
        <v/>
      </c>
      <c r="H386" s="6">
        <f>IF(AND(A386&amp;""="",B386&amp;""="",C386&amp;""="",D386&amp;""="",E386&amp;""=""),"",IF(A386&amp;""="","المادة ناقصة",IF(COUNTIF('المواد'!$A$6:$A$205,A386&amp;"")=0,"مادة غير موجودة",IF(NOT(ISNUMBER(C386)),"الوزن ناقص",IF(NOT(ISNUMBER(D386)),"الدرجة العظمى ناقصة",IF(D386&lt;=0,"الدرجة العظمى ناقصة",IF(E386&amp;""="","لم تُجرَّب بعد",IF(NOT(ISNUMBER(E386)),"درجة غير رقمية",IF(OR(E386&lt;0,E386&gt;D386),"درجة خارج المدى","محسوب")))))))))</f>
        <v/>
      </c>
    </row>
    <row r="387">
      <c r="A387" s="5" t="n"/>
      <c r="B387" s="5" t="n"/>
      <c r="C387" s="5" t="n"/>
      <c r="D387" s="5" t="n"/>
      <c r="E387" s="5" t="n"/>
      <c r="F387" s="20">
        <f>IF(H387="محسوب",ROUND(E387/D387,4),"")</f>
        <v/>
      </c>
      <c r="G387" s="19">
        <f>IF(H387="محسوب",ROUND(C387*F387,4),"")</f>
        <v/>
      </c>
      <c r="H387" s="6">
        <f>IF(AND(A387&amp;""="",B387&amp;""="",C387&amp;""="",D387&amp;""="",E387&amp;""=""),"",IF(A387&amp;""="","المادة ناقصة",IF(COUNTIF('المواد'!$A$6:$A$205,A387&amp;"")=0,"مادة غير موجودة",IF(NOT(ISNUMBER(C387)),"الوزن ناقص",IF(NOT(ISNUMBER(D387)),"الدرجة العظمى ناقصة",IF(D387&lt;=0,"الدرجة العظمى ناقصة",IF(E387&amp;""="","لم تُجرَّب بعد",IF(NOT(ISNUMBER(E387)),"درجة غير رقمية",IF(OR(E387&lt;0,E387&gt;D387),"درجة خارج المدى","محسوب")))))))))</f>
        <v/>
      </c>
    </row>
    <row r="388">
      <c r="A388" s="5" t="n"/>
      <c r="B388" s="5" t="n"/>
      <c r="C388" s="5" t="n"/>
      <c r="D388" s="5" t="n"/>
      <c r="E388" s="5" t="n"/>
      <c r="F388" s="20">
        <f>IF(H388="محسوب",ROUND(E388/D388,4),"")</f>
        <v/>
      </c>
      <c r="G388" s="19">
        <f>IF(H388="محسوب",ROUND(C388*F388,4),"")</f>
        <v/>
      </c>
      <c r="H388" s="6">
        <f>IF(AND(A388&amp;""="",B388&amp;""="",C388&amp;""="",D388&amp;""="",E388&amp;""=""),"",IF(A388&amp;""="","المادة ناقصة",IF(COUNTIF('المواد'!$A$6:$A$205,A388&amp;"")=0,"مادة غير موجودة",IF(NOT(ISNUMBER(C388)),"الوزن ناقص",IF(NOT(ISNUMBER(D388)),"الدرجة العظمى ناقصة",IF(D388&lt;=0,"الدرجة العظمى ناقصة",IF(E388&amp;""="","لم تُجرَّب بعد",IF(NOT(ISNUMBER(E388)),"درجة غير رقمية",IF(OR(E388&lt;0,E388&gt;D388),"درجة خارج المدى","محسوب")))))))))</f>
        <v/>
      </c>
    </row>
    <row r="389">
      <c r="A389" s="5" t="n"/>
      <c r="B389" s="5" t="n"/>
      <c r="C389" s="5" t="n"/>
      <c r="D389" s="5" t="n"/>
      <c r="E389" s="5" t="n"/>
      <c r="F389" s="20">
        <f>IF(H389="محسوب",ROUND(E389/D389,4),"")</f>
        <v/>
      </c>
      <c r="G389" s="19">
        <f>IF(H389="محسوب",ROUND(C389*F389,4),"")</f>
        <v/>
      </c>
      <c r="H389" s="6">
        <f>IF(AND(A389&amp;""="",B389&amp;""="",C389&amp;""="",D389&amp;""="",E389&amp;""=""),"",IF(A389&amp;""="","المادة ناقصة",IF(COUNTIF('المواد'!$A$6:$A$205,A389&amp;"")=0,"مادة غير موجودة",IF(NOT(ISNUMBER(C389)),"الوزن ناقص",IF(NOT(ISNUMBER(D389)),"الدرجة العظمى ناقصة",IF(D389&lt;=0,"الدرجة العظمى ناقصة",IF(E389&amp;""="","لم تُجرَّب بعد",IF(NOT(ISNUMBER(E389)),"درجة غير رقمية",IF(OR(E389&lt;0,E389&gt;D389),"درجة خارج المدى","محسوب")))))))))</f>
        <v/>
      </c>
    </row>
    <row r="390">
      <c r="A390" s="5" t="n"/>
      <c r="B390" s="5" t="n"/>
      <c r="C390" s="5" t="n"/>
      <c r="D390" s="5" t="n"/>
      <c r="E390" s="5" t="n"/>
      <c r="F390" s="20">
        <f>IF(H390="محسوب",ROUND(E390/D390,4),"")</f>
        <v/>
      </c>
      <c r="G390" s="19">
        <f>IF(H390="محسوب",ROUND(C390*F390,4),"")</f>
        <v/>
      </c>
      <c r="H390" s="6">
        <f>IF(AND(A390&amp;""="",B390&amp;""="",C390&amp;""="",D390&amp;""="",E390&amp;""=""),"",IF(A390&amp;""="","المادة ناقصة",IF(COUNTIF('المواد'!$A$6:$A$205,A390&amp;"")=0,"مادة غير موجودة",IF(NOT(ISNUMBER(C390)),"الوزن ناقص",IF(NOT(ISNUMBER(D390)),"الدرجة العظمى ناقصة",IF(D390&lt;=0,"الدرجة العظمى ناقصة",IF(E390&amp;""="","لم تُجرَّب بعد",IF(NOT(ISNUMBER(E390)),"درجة غير رقمية",IF(OR(E390&lt;0,E390&gt;D390),"درجة خارج المدى","محسوب")))))))))</f>
        <v/>
      </c>
    </row>
    <row r="391">
      <c r="A391" s="5" t="n"/>
      <c r="B391" s="5" t="n"/>
      <c r="C391" s="5" t="n"/>
      <c r="D391" s="5" t="n"/>
      <c r="E391" s="5" t="n"/>
      <c r="F391" s="20">
        <f>IF(H391="محسوب",ROUND(E391/D391,4),"")</f>
        <v/>
      </c>
      <c r="G391" s="19">
        <f>IF(H391="محسوب",ROUND(C391*F391,4),"")</f>
        <v/>
      </c>
      <c r="H391" s="6">
        <f>IF(AND(A391&amp;""="",B391&amp;""="",C391&amp;""="",D391&amp;""="",E391&amp;""=""),"",IF(A391&amp;""="","المادة ناقصة",IF(COUNTIF('المواد'!$A$6:$A$205,A391&amp;"")=0,"مادة غير موجودة",IF(NOT(ISNUMBER(C391)),"الوزن ناقص",IF(NOT(ISNUMBER(D391)),"الدرجة العظمى ناقصة",IF(D391&lt;=0,"الدرجة العظمى ناقصة",IF(E391&amp;""="","لم تُجرَّب بعد",IF(NOT(ISNUMBER(E391)),"درجة غير رقمية",IF(OR(E391&lt;0,E391&gt;D391),"درجة خارج المدى","محسوب")))))))))</f>
        <v/>
      </c>
    </row>
    <row r="392">
      <c r="A392" s="5" t="n"/>
      <c r="B392" s="5" t="n"/>
      <c r="C392" s="5" t="n"/>
      <c r="D392" s="5" t="n"/>
      <c r="E392" s="5" t="n"/>
      <c r="F392" s="20">
        <f>IF(H392="محسوب",ROUND(E392/D392,4),"")</f>
        <v/>
      </c>
      <c r="G392" s="19">
        <f>IF(H392="محسوب",ROUND(C392*F392,4),"")</f>
        <v/>
      </c>
      <c r="H392" s="6">
        <f>IF(AND(A392&amp;""="",B392&amp;""="",C392&amp;""="",D392&amp;""="",E392&amp;""=""),"",IF(A392&amp;""="","المادة ناقصة",IF(COUNTIF('المواد'!$A$6:$A$205,A392&amp;"")=0,"مادة غير موجودة",IF(NOT(ISNUMBER(C392)),"الوزن ناقص",IF(NOT(ISNUMBER(D392)),"الدرجة العظمى ناقصة",IF(D392&lt;=0,"الدرجة العظمى ناقصة",IF(E392&amp;""="","لم تُجرَّب بعد",IF(NOT(ISNUMBER(E392)),"درجة غير رقمية",IF(OR(E392&lt;0,E392&gt;D392),"درجة خارج المدى","محسوب")))))))))</f>
        <v/>
      </c>
    </row>
    <row r="393">
      <c r="A393" s="5" t="n"/>
      <c r="B393" s="5" t="n"/>
      <c r="C393" s="5" t="n"/>
      <c r="D393" s="5" t="n"/>
      <c r="E393" s="5" t="n"/>
      <c r="F393" s="20">
        <f>IF(H393="محسوب",ROUND(E393/D393,4),"")</f>
        <v/>
      </c>
      <c r="G393" s="19">
        <f>IF(H393="محسوب",ROUND(C393*F393,4),"")</f>
        <v/>
      </c>
      <c r="H393" s="6">
        <f>IF(AND(A393&amp;""="",B393&amp;""="",C393&amp;""="",D393&amp;""="",E393&amp;""=""),"",IF(A393&amp;""="","المادة ناقصة",IF(COUNTIF('المواد'!$A$6:$A$205,A393&amp;"")=0,"مادة غير موجودة",IF(NOT(ISNUMBER(C393)),"الوزن ناقص",IF(NOT(ISNUMBER(D393)),"الدرجة العظمى ناقصة",IF(D393&lt;=0,"الدرجة العظمى ناقصة",IF(E393&amp;""="","لم تُجرَّب بعد",IF(NOT(ISNUMBER(E393)),"درجة غير رقمية",IF(OR(E393&lt;0,E393&gt;D393),"درجة خارج المدى","محسوب")))))))))</f>
        <v/>
      </c>
    </row>
    <row r="394">
      <c r="A394" s="5" t="n"/>
      <c r="B394" s="5" t="n"/>
      <c r="C394" s="5" t="n"/>
      <c r="D394" s="5" t="n"/>
      <c r="E394" s="5" t="n"/>
      <c r="F394" s="20">
        <f>IF(H394="محسوب",ROUND(E394/D394,4),"")</f>
        <v/>
      </c>
      <c r="G394" s="19">
        <f>IF(H394="محسوب",ROUND(C394*F394,4),"")</f>
        <v/>
      </c>
      <c r="H394" s="6">
        <f>IF(AND(A394&amp;""="",B394&amp;""="",C394&amp;""="",D394&amp;""="",E394&amp;""=""),"",IF(A394&amp;""="","المادة ناقصة",IF(COUNTIF('المواد'!$A$6:$A$205,A394&amp;"")=0,"مادة غير موجودة",IF(NOT(ISNUMBER(C394)),"الوزن ناقص",IF(NOT(ISNUMBER(D394)),"الدرجة العظمى ناقصة",IF(D394&lt;=0,"الدرجة العظمى ناقصة",IF(E394&amp;""="","لم تُجرَّب بعد",IF(NOT(ISNUMBER(E394)),"درجة غير رقمية",IF(OR(E394&lt;0,E394&gt;D394),"درجة خارج المدى","محسوب")))))))))</f>
        <v/>
      </c>
    </row>
    <row r="395">
      <c r="A395" s="5" t="n"/>
      <c r="B395" s="5" t="n"/>
      <c r="C395" s="5" t="n"/>
      <c r="D395" s="5" t="n"/>
      <c r="E395" s="5" t="n"/>
      <c r="F395" s="20">
        <f>IF(H395="محسوب",ROUND(E395/D395,4),"")</f>
        <v/>
      </c>
      <c r="G395" s="19">
        <f>IF(H395="محسوب",ROUND(C395*F395,4),"")</f>
        <v/>
      </c>
      <c r="H395" s="6">
        <f>IF(AND(A395&amp;""="",B395&amp;""="",C395&amp;""="",D395&amp;""="",E395&amp;""=""),"",IF(A395&amp;""="","المادة ناقصة",IF(COUNTIF('المواد'!$A$6:$A$205,A395&amp;"")=0,"مادة غير موجودة",IF(NOT(ISNUMBER(C395)),"الوزن ناقص",IF(NOT(ISNUMBER(D395)),"الدرجة العظمى ناقصة",IF(D395&lt;=0,"الدرجة العظمى ناقصة",IF(E395&amp;""="","لم تُجرَّب بعد",IF(NOT(ISNUMBER(E395)),"درجة غير رقمية",IF(OR(E395&lt;0,E395&gt;D395),"درجة خارج المدى","محسوب")))))))))</f>
        <v/>
      </c>
    </row>
    <row r="396">
      <c r="A396" s="5" t="n"/>
      <c r="B396" s="5" t="n"/>
      <c r="C396" s="5" t="n"/>
      <c r="D396" s="5" t="n"/>
      <c r="E396" s="5" t="n"/>
      <c r="F396" s="20">
        <f>IF(H396="محسوب",ROUND(E396/D396,4),"")</f>
        <v/>
      </c>
      <c r="G396" s="19">
        <f>IF(H396="محسوب",ROUND(C396*F396,4),"")</f>
        <v/>
      </c>
      <c r="H396" s="6">
        <f>IF(AND(A396&amp;""="",B396&amp;""="",C396&amp;""="",D396&amp;""="",E396&amp;""=""),"",IF(A396&amp;""="","المادة ناقصة",IF(COUNTIF('المواد'!$A$6:$A$205,A396&amp;"")=0,"مادة غير موجودة",IF(NOT(ISNUMBER(C396)),"الوزن ناقص",IF(NOT(ISNUMBER(D396)),"الدرجة العظمى ناقصة",IF(D396&lt;=0,"الدرجة العظمى ناقصة",IF(E396&amp;""="","لم تُجرَّب بعد",IF(NOT(ISNUMBER(E396)),"درجة غير رقمية",IF(OR(E396&lt;0,E396&gt;D396),"درجة خارج المدى","محسوب")))))))))</f>
        <v/>
      </c>
    </row>
    <row r="397">
      <c r="A397" s="5" t="n"/>
      <c r="B397" s="5" t="n"/>
      <c r="C397" s="5" t="n"/>
      <c r="D397" s="5" t="n"/>
      <c r="E397" s="5" t="n"/>
      <c r="F397" s="20">
        <f>IF(H397="محسوب",ROUND(E397/D397,4),"")</f>
        <v/>
      </c>
      <c r="G397" s="19">
        <f>IF(H397="محسوب",ROUND(C397*F397,4),"")</f>
        <v/>
      </c>
      <c r="H397" s="6">
        <f>IF(AND(A397&amp;""="",B397&amp;""="",C397&amp;""="",D397&amp;""="",E397&amp;""=""),"",IF(A397&amp;""="","المادة ناقصة",IF(COUNTIF('المواد'!$A$6:$A$205,A397&amp;"")=0,"مادة غير موجودة",IF(NOT(ISNUMBER(C397)),"الوزن ناقص",IF(NOT(ISNUMBER(D397)),"الدرجة العظمى ناقصة",IF(D397&lt;=0,"الدرجة العظمى ناقصة",IF(E397&amp;""="","لم تُجرَّب بعد",IF(NOT(ISNUMBER(E397)),"درجة غير رقمية",IF(OR(E397&lt;0,E397&gt;D397),"درجة خارج المدى","محسوب")))))))))</f>
        <v/>
      </c>
    </row>
    <row r="398">
      <c r="A398" s="5" t="n"/>
      <c r="B398" s="5" t="n"/>
      <c r="C398" s="5" t="n"/>
      <c r="D398" s="5" t="n"/>
      <c r="E398" s="5" t="n"/>
      <c r="F398" s="20">
        <f>IF(H398="محسوب",ROUND(E398/D398,4),"")</f>
        <v/>
      </c>
      <c r="G398" s="19">
        <f>IF(H398="محسوب",ROUND(C398*F398,4),"")</f>
        <v/>
      </c>
      <c r="H398" s="6">
        <f>IF(AND(A398&amp;""="",B398&amp;""="",C398&amp;""="",D398&amp;""="",E398&amp;""=""),"",IF(A398&amp;""="","المادة ناقصة",IF(COUNTIF('المواد'!$A$6:$A$205,A398&amp;"")=0,"مادة غير موجودة",IF(NOT(ISNUMBER(C398)),"الوزن ناقص",IF(NOT(ISNUMBER(D398)),"الدرجة العظمى ناقصة",IF(D398&lt;=0,"الدرجة العظمى ناقصة",IF(E398&amp;""="","لم تُجرَّب بعد",IF(NOT(ISNUMBER(E398)),"درجة غير رقمية",IF(OR(E398&lt;0,E398&gt;D398),"درجة خارج المدى","محسوب")))))))))</f>
        <v/>
      </c>
    </row>
    <row r="399">
      <c r="A399" s="5" t="n"/>
      <c r="B399" s="5" t="n"/>
      <c r="C399" s="5" t="n"/>
      <c r="D399" s="5" t="n"/>
      <c r="E399" s="5" t="n"/>
      <c r="F399" s="20">
        <f>IF(H399="محسوب",ROUND(E399/D399,4),"")</f>
        <v/>
      </c>
      <c r="G399" s="19">
        <f>IF(H399="محسوب",ROUND(C399*F399,4),"")</f>
        <v/>
      </c>
      <c r="H399" s="6">
        <f>IF(AND(A399&amp;""="",B399&amp;""="",C399&amp;""="",D399&amp;""="",E399&amp;""=""),"",IF(A399&amp;""="","المادة ناقصة",IF(COUNTIF('المواد'!$A$6:$A$205,A399&amp;"")=0,"مادة غير موجودة",IF(NOT(ISNUMBER(C399)),"الوزن ناقص",IF(NOT(ISNUMBER(D399)),"الدرجة العظمى ناقصة",IF(D399&lt;=0,"الدرجة العظمى ناقصة",IF(E399&amp;""="","لم تُجرَّب بعد",IF(NOT(ISNUMBER(E399)),"درجة غير رقمية",IF(OR(E399&lt;0,E399&gt;D399),"درجة خارج المدى","محسوب")))))))))</f>
        <v/>
      </c>
    </row>
    <row r="400">
      <c r="A400" s="5" t="n"/>
      <c r="B400" s="5" t="n"/>
      <c r="C400" s="5" t="n"/>
      <c r="D400" s="5" t="n"/>
      <c r="E400" s="5" t="n"/>
      <c r="F400" s="20">
        <f>IF(H400="محسوب",ROUND(E400/D400,4),"")</f>
        <v/>
      </c>
      <c r="G400" s="19">
        <f>IF(H400="محسوب",ROUND(C400*F400,4),"")</f>
        <v/>
      </c>
      <c r="H400" s="6">
        <f>IF(AND(A400&amp;""="",B400&amp;""="",C400&amp;""="",D400&amp;""="",E400&amp;""=""),"",IF(A400&amp;""="","المادة ناقصة",IF(COUNTIF('المواد'!$A$6:$A$205,A400&amp;"")=0,"مادة غير موجودة",IF(NOT(ISNUMBER(C400)),"الوزن ناقص",IF(NOT(ISNUMBER(D400)),"الدرجة العظمى ناقصة",IF(D400&lt;=0,"الدرجة العظمى ناقصة",IF(E400&amp;""="","لم تُجرَّب بعد",IF(NOT(ISNUMBER(E400)),"درجة غير رقمية",IF(OR(E400&lt;0,E400&gt;D400),"درجة خارج المدى","محسوب")))))))))</f>
        <v/>
      </c>
    </row>
    <row r="401">
      <c r="A401" s="5" t="n"/>
      <c r="B401" s="5" t="n"/>
      <c r="C401" s="5" t="n"/>
      <c r="D401" s="5" t="n"/>
      <c r="E401" s="5" t="n"/>
      <c r="F401" s="20">
        <f>IF(H401="محسوب",ROUND(E401/D401,4),"")</f>
        <v/>
      </c>
      <c r="G401" s="19">
        <f>IF(H401="محسوب",ROUND(C401*F401,4),"")</f>
        <v/>
      </c>
      <c r="H401" s="6">
        <f>IF(AND(A401&amp;""="",B401&amp;""="",C401&amp;""="",D401&amp;""="",E401&amp;""=""),"",IF(A401&amp;""="","المادة ناقصة",IF(COUNTIF('المواد'!$A$6:$A$205,A401&amp;"")=0,"مادة غير موجودة",IF(NOT(ISNUMBER(C401)),"الوزن ناقص",IF(NOT(ISNUMBER(D401)),"الدرجة العظمى ناقصة",IF(D401&lt;=0,"الدرجة العظمى ناقصة",IF(E401&amp;""="","لم تُجرَّب بعد",IF(NOT(ISNUMBER(E401)),"درجة غير رقمية",IF(OR(E401&lt;0,E401&gt;D401),"درجة خارج المدى","محسوب")))))))))</f>
        <v/>
      </c>
    </row>
    <row r="402">
      <c r="A402" s="5" t="n"/>
      <c r="B402" s="5" t="n"/>
      <c r="C402" s="5" t="n"/>
      <c r="D402" s="5" t="n"/>
      <c r="E402" s="5" t="n"/>
      <c r="F402" s="20">
        <f>IF(H402="محسوب",ROUND(E402/D402,4),"")</f>
        <v/>
      </c>
      <c r="G402" s="19">
        <f>IF(H402="محسوب",ROUND(C402*F402,4),"")</f>
        <v/>
      </c>
      <c r="H402" s="6">
        <f>IF(AND(A402&amp;""="",B402&amp;""="",C402&amp;""="",D402&amp;""="",E402&amp;""=""),"",IF(A402&amp;""="","المادة ناقصة",IF(COUNTIF('المواد'!$A$6:$A$205,A402&amp;"")=0,"مادة غير موجودة",IF(NOT(ISNUMBER(C402)),"الوزن ناقص",IF(NOT(ISNUMBER(D402)),"الدرجة العظمى ناقصة",IF(D402&lt;=0,"الدرجة العظمى ناقصة",IF(E402&amp;""="","لم تُجرَّب بعد",IF(NOT(ISNUMBER(E402)),"درجة غير رقمية",IF(OR(E402&lt;0,E402&gt;D402),"درجة خارج المدى","محسوب")))))))))</f>
        <v/>
      </c>
    </row>
    <row r="403">
      <c r="A403" s="5" t="n"/>
      <c r="B403" s="5" t="n"/>
      <c r="C403" s="5" t="n"/>
      <c r="D403" s="5" t="n"/>
      <c r="E403" s="5" t="n"/>
      <c r="F403" s="20">
        <f>IF(H403="محسوب",ROUND(E403/D403,4),"")</f>
        <v/>
      </c>
      <c r="G403" s="19">
        <f>IF(H403="محسوب",ROUND(C403*F403,4),"")</f>
        <v/>
      </c>
      <c r="H403" s="6">
        <f>IF(AND(A403&amp;""="",B403&amp;""="",C403&amp;""="",D403&amp;""="",E403&amp;""=""),"",IF(A403&amp;""="","المادة ناقصة",IF(COUNTIF('المواد'!$A$6:$A$205,A403&amp;"")=0,"مادة غير موجودة",IF(NOT(ISNUMBER(C403)),"الوزن ناقص",IF(NOT(ISNUMBER(D403)),"الدرجة العظمى ناقصة",IF(D403&lt;=0,"الدرجة العظمى ناقصة",IF(E403&amp;""="","لم تُجرَّب بعد",IF(NOT(ISNUMBER(E403)),"درجة غير رقمية",IF(OR(E403&lt;0,E403&gt;D403),"درجة خارج المدى","محسوب")))))))))</f>
        <v/>
      </c>
    </row>
    <row r="404">
      <c r="A404" s="5" t="n"/>
      <c r="B404" s="5" t="n"/>
      <c r="C404" s="5" t="n"/>
      <c r="D404" s="5" t="n"/>
      <c r="E404" s="5" t="n"/>
      <c r="F404" s="20">
        <f>IF(H404="محسوب",ROUND(E404/D404,4),"")</f>
        <v/>
      </c>
      <c r="G404" s="19">
        <f>IF(H404="محسوب",ROUND(C404*F404,4),"")</f>
        <v/>
      </c>
      <c r="H404" s="6">
        <f>IF(AND(A404&amp;""="",B404&amp;""="",C404&amp;""="",D404&amp;""="",E404&amp;""=""),"",IF(A404&amp;""="","المادة ناقصة",IF(COUNTIF('المواد'!$A$6:$A$205,A404&amp;"")=0,"مادة غير موجودة",IF(NOT(ISNUMBER(C404)),"الوزن ناقص",IF(NOT(ISNUMBER(D404)),"الدرجة العظمى ناقصة",IF(D404&lt;=0,"الدرجة العظمى ناقصة",IF(E404&amp;""="","لم تُجرَّب بعد",IF(NOT(ISNUMBER(E404)),"درجة غير رقمية",IF(OR(E404&lt;0,E404&gt;D404),"درجة خارج المدى","محسوب")))))))))</f>
        <v/>
      </c>
    </row>
    <row r="405">
      <c r="A405" s="5" t="n"/>
      <c r="B405" s="5" t="n"/>
      <c r="C405" s="5" t="n"/>
      <c r="D405" s="5" t="n"/>
      <c r="E405" s="5" t="n"/>
      <c r="F405" s="20">
        <f>IF(H405="محسوب",ROUND(E405/D405,4),"")</f>
        <v/>
      </c>
      <c r="G405" s="19">
        <f>IF(H405="محسوب",ROUND(C405*F405,4),"")</f>
        <v/>
      </c>
      <c r="H405" s="6">
        <f>IF(AND(A405&amp;""="",B405&amp;""="",C405&amp;""="",D405&amp;""="",E405&amp;""=""),"",IF(A405&amp;""="","المادة ناقصة",IF(COUNTIF('المواد'!$A$6:$A$205,A405&amp;"")=0,"مادة غير موجودة",IF(NOT(ISNUMBER(C405)),"الوزن ناقص",IF(NOT(ISNUMBER(D405)),"الدرجة العظمى ناقصة",IF(D405&lt;=0,"الدرجة العظمى ناقصة",IF(E405&amp;""="","لم تُجرَّب بعد",IF(NOT(ISNUMBER(E405)),"درجة غير رقمية",IF(OR(E405&lt;0,E405&gt;D405),"درجة خارج المدى","محسوب")))))))))</f>
        <v/>
      </c>
    </row>
    <row r="406">
      <c r="A406" s="5" t="n"/>
      <c r="B406" s="5" t="n"/>
      <c r="C406" s="5" t="n"/>
      <c r="D406" s="5" t="n"/>
      <c r="E406" s="5" t="n"/>
      <c r="F406" s="20">
        <f>IF(H406="محسوب",ROUND(E406/D406,4),"")</f>
        <v/>
      </c>
      <c r="G406" s="19">
        <f>IF(H406="محسوب",ROUND(C406*F406,4),"")</f>
        <v/>
      </c>
      <c r="H406" s="6">
        <f>IF(AND(A406&amp;""="",B406&amp;""="",C406&amp;""="",D406&amp;""="",E406&amp;""=""),"",IF(A406&amp;""="","المادة ناقصة",IF(COUNTIF('المواد'!$A$6:$A$205,A406&amp;"")=0,"مادة غير موجودة",IF(NOT(ISNUMBER(C406)),"الوزن ناقص",IF(NOT(ISNUMBER(D406)),"الدرجة العظمى ناقصة",IF(D406&lt;=0,"الدرجة العظمى ناقصة",IF(E406&amp;""="","لم تُجرَّب بعد",IF(NOT(ISNUMBER(E406)),"درجة غير رقمية",IF(OR(E406&lt;0,E406&gt;D406),"درجة خارج المدى","محسوب")))))))))</f>
        <v/>
      </c>
    </row>
    <row r="407">
      <c r="A407" s="5" t="n"/>
      <c r="B407" s="5" t="n"/>
      <c r="C407" s="5" t="n"/>
      <c r="D407" s="5" t="n"/>
      <c r="E407" s="5" t="n"/>
      <c r="F407" s="20">
        <f>IF(H407="محسوب",ROUND(E407/D407,4),"")</f>
        <v/>
      </c>
      <c r="G407" s="19">
        <f>IF(H407="محسوب",ROUND(C407*F407,4),"")</f>
        <v/>
      </c>
      <c r="H407" s="6">
        <f>IF(AND(A407&amp;""="",B407&amp;""="",C407&amp;""="",D407&amp;""="",E407&amp;""=""),"",IF(A407&amp;""="","المادة ناقصة",IF(COUNTIF('المواد'!$A$6:$A$205,A407&amp;"")=0,"مادة غير موجودة",IF(NOT(ISNUMBER(C407)),"الوزن ناقص",IF(NOT(ISNUMBER(D407)),"الدرجة العظمى ناقصة",IF(D407&lt;=0,"الدرجة العظمى ناقصة",IF(E407&amp;""="","لم تُجرَّب بعد",IF(NOT(ISNUMBER(E407)),"درجة غير رقمية",IF(OR(E407&lt;0,E407&gt;D407),"درجة خارج المدى","محسوب")))))))))</f>
        <v/>
      </c>
    </row>
    <row r="408">
      <c r="A408" s="5" t="n"/>
      <c r="B408" s="5" t="n"/>
      <c r="C408" s="5" t="n"/>
      <c r="D408" s="5" t="n"/>
      <c r="E408" s="5" t="n"/>
      <c r="F408" s="20">
        <f>IF(H408="محسوب",ROUND(E408/D408,4),"")</f>
        <v/>
      </c>
      <c r="G408" s="19">
        <f>IF(H408="محسوب",ROUND(C408*F408,4),"")</f>
        <v/>
      </c>
      <c r="H408" s="6">
        <f>IF(AND(A408&amp;""="",B408&amp;""="",C408&amp;""="",D408&amp;""="",E408&amp;""=""),"",IF(A408&amp;""="","المادة ناقصة",IF(COUNTIF('المواد'!$A$6:$A$205,A408&amp;"")=0,"مادة غير موجودة",IF(NOT(ISNUMBER(C408)),"الوزن ناقص",IF(NOT(ISNUMBER(D408)),"الدرجة العظمى ناقصة",IF(D408&lt;=0,"الدرجة العظمى ناقصة",IF(E408&amp;""="","لم تُجرَّب بعد",IF(NOT(ISNUMBER(E408)),"درجة غير رقمية",IF(OR(E408&lt;0,E408&gt;D408),"درجة خارج المدى","محسوب")))))))))</f>
        <v/>
      </c>
    </row>
    <row r="409">
      <c r="A409" s="5" t="n"/>
      <c r="B409" s="5" t="n"/>
      <c r="C409" s="5" t="n"/>
      <c r="D409" s="5" t="n"/>
      <c r="E409" s="5" t="n"/>
      <c r="F409" s="20">
        <f>IF(H409="محسوب",ROUND(E409/D409,4),"")</f>
        <v/>
      </c>
      <c r="G409" s="19">
        <f>IF(H409="محسوب",ROUND(C409*F409,4),"")</f>
        <v/>
      </c>
      <c r="H409" s="6">
        <f>IF(AND(A409&amp;""="",B409&amp;""="",C409&amp;""="",D409&amp;""="",E409&amp;""=""),"",IF(A409&amp;""="","المادة ناقصة",IF(COUNTIF('المواد'!$A$6:$A$205,A409&amp;"")=0,"مادة غير موجودة",IF(NOT(ISNUMBER(C409)),"الوزن ناقص",IF(NOT(ISNUMBER(D409)),"الدرجة العظمى ناقصة",IF(D409&lt;=0,"الدرجة العظمى ناقصة",IF(E409&amp;""="","لم تُجرَّب بعد",IF(NOT(ISNUMBER(E409)),"درجة غير رقمية",IF(OR(E409&lt;0,E409&gt;D409),"درجة خارج المدى","محسوب")))))))))</f>
        <v/>
      </c>
    </row>
    <row r="410">
      <c r="A410" s="5" t="n"/>
      <c r="B410" s="5" t="n"/>
      <c r="C410" s="5" t="n"/>
      <c r="D410" s="5" t="n"/>
      <c r="E410" s="5" t="n"/>
      <c r="F410" s="20">
        <f>IF(H410="محسوب",ROUND(E410/D410,4),"")</f>
        <v/>
      </c>
      <c r="G410" s="19">
        <f>IF(H410="محسوب",ROUND(C410*F410,4),"")</f>
        <v/>
      </c>
      <c r="H410" s="6">
        <f>IF(AND(A410&amp;""="",B410&amp;""="",C410&amp;""="",D410&amp;""="",E410&amp;""=""),"",IF(A410&amp;""="","المادة ناقصة",IF(COUNTIF('المواد'!$A$6:$A$205,A410&amp;"")=0,"مادة غير موجودة",IF(NOT(ISNUMBER(C410)),"الوزن ناقص",IF(NOT(ISNUMBER(D410)),"الدرجة العظمى ناقصة",IF(D410&lt;=0,"الدرجة العظمى ناقصة",IF(E410&amp;""="","لم تُجرَّب بعد",IF(NOT(ISNUMBER(E410)),"درجة غير رقمية",IF(OR(E410&lt;0,E410&gt;D410),"درجة خارج المدى","محسوب")))))))))</f>
        <v/>
      </c>
    </row>
    <row r="411">
      <c r="A411" s="5" t="n"/>
      <c r="B411" s="5" t="n"/>
      <c r="C411" s="5" t="n"/>
      <c r="D411" s="5" t="n"/>
      <c r="E411" s="5" t="n"/>
      <c r="F411" s="20">
        <f>IF(H411="محسوب",ROUND(E411/D411,4),"")</f>
        <v/>
      </c>
      <c r="G411" s="19">
        <f>IF(H411="محسوب",ROUND(C411*F411,4),"")</f>
        <v/>
      </c>
      <c r="H411" s="6">
        <f>IF(AND(A411&amp;""="",B411&amp;""="",C411&amp;""="",D411&amp;""="",E411&amp;""=""),"",IF(A411&amp;""="","المادة ناقصة",IF(COUNTIF('المواد'!$A$6:$A$205,A411&amp;"")=0,"مادة غير موجودة",IF(NOT(ISNUMBER(C411)),"الوزن ناقص",IF(NOT(ISNUMBER(D411)),"الدرجة العظمى ناقصة",IF(D411&lt;=0,"الدرجة العظمى ناقصة",IF(E411&amp;""="","لم تُجرَّب بعد",IF(NOT(ISNUMBER(E411)),"درجة غير رقمية",IF(OR(E411&lt;0,E411&gt;D411),"درجة خارج المدى","محسوب")))))))))</f>
        <v/>
      </c>
    </row>
    <row r="412">
      <c r="A412" s="5" t="n"/>
      <c r="B412" s="5" t="n"/>
      <c r="C412" s="5" t="n"/>
      <c r="D412" s="5" t="n"/>
      <c r="E412" s="5" t="n"/>
      <c r="F412" s="20">
        <f>IF(H412="محسوب",ROUND(E412/D412,4),"")</f>
        <v/>
      </c>
      <c r="G412" s="19">
        <f>IF(H412="محسوب",ROUND(C412*F412,4),"")</f>
        <v/>
      </c>
      <c r="H412" s="6">
        <f>IF(AND(A412&amp;""="",B412&amp;""="",C412&amp;""="",D412&amp;""="",E412&amp;""=""),"",IF(A412&amp;""="","المادة ناقصة",IF(COUNTIF('المواد'!$A$6:$A$205,A412&amp;"")=0,"مادة غير موجودة",IF(NOT(ISNUMBER(C412)),"الوزن ناقص",IF(NOT(ISNUMBER(D412)),"الدرجة العظمى ناقصة",IF(D412&lt;=0,"الدرجة العظمى ناقصة",IF(E412&amp;""="","لم تُجرَّب بعد",IF(NOT(ISNUMBER(E412)),"درجة غير رقمية",IF(OR(E412&lt;0,E412&gt;D412),"درجة خارج المدى","محسوب")))))))))</f>
        <v/>
      </c>
    </row>
    <row r="413">
      <c r="A413" s="5" t="n"/>
      <c r="B413" s="5" t="n"/>
      <c r="C413" s="5" t="n"/>
      <c r="D413" s="5" t="n"/>
      <c r="E413" s="5" t="n"/>
      <c r="F413" s="20">
        <f>IF(H413="محسوب",ROUND(E413/D413,4),"")</f>
        <v/>
      </c>
      <c r="G413" s="19">
        <f>IF(H413="محسوب",ROUND(C413*F413,4),"")</f>
        <v/>
      </c>
      <c r="H413" s="6">
        <f>IF(AND(A413&amp;""="",B413&amp;""="",C413&amp;""="",D413&amp;""="",E413&amp;""=""),"",IF(A413&amp;""="","المادة ناقصة",IF(COUNTIF('المواد'!$A$6:$A$205,A413&amp;"")=0,"مادة غير موجودة",IF(NOT(ISNUMBER(C413)),"الوزن ناقص",IF(NOT(ISNUMBER(D413)),"الدرجة العظمى ناقصة",IF(D413&lt;=0,"الدرجة العظمى ناقصة",IF(E413&amp;""="","لم تُجرَّب بعد",IF(NOT(ISNUMBER(E413)),"درجة غير رقمية",IF(OR(E413&lt;0,E413&gt;D413),"درجة خارج المدى","محسوب")))))))))</f>
        <v/>
      </c>
    </row>
    <row r="414">
      <c r="A414" s="5" t="n"/>
      <c r="B414" s="5" t="n"/>
      <c r="C414" s="5" t="n"/>
      <c r="D414" s="5" t="n"/>
      <c r="E414" s="5" t="n"/>
      <c r="F414" s="20">
        <f>IF(H414="محسوب",ROUND(E414/D414,4),"")</f>
        <v/>
      </c>
      <c r="G414" s="19">
        <f>IF(H414="محسوب",ROUND(C414*F414,4),"")</f>
        <v/>
      </c>
      <c r="H414" s="6">
        <f>IF(AND(A414&amp;""="",B414&amp;""="",C414&amp;""="",D414&amp;""="",E414&amp;""=""),"",IF(A414&amp;""="","المادة ناقصة",IF(COUNTIF('المواد'!$A$6:$A$205,A414&amp;"")=0,"مادة غير موجودة",IF(NOT(ISNUMBER(C414)),"الوزن ناقص",IF(NOT(ISNUMBER(D414)),"الدرجة العظمى ناقصة",IF(D414&lt;=0,"الدرجة العظمى ناقصة",IF(E414&amp;""="","لم تُجرَّب بعد",IF(NOT(ISNUMBER(E414)),"درجة غير رقمية",IF(OR(E414&lt;0,E414&gt;D414),"درجة خارج المدى","محسوب")))))))))</f>
        <v/>
      </c>
    </row>
    <row r="415">
      <c r="A415" s="5" t="n"/>
      <c r="B415" s="5" t="n"/>
      <c r="C415" s="5" t="n"/>
      <c r="D415" s="5" t="n"/>
      <c r="E415" s="5" t="n"/>
      <c r="F415" s="20">
        <f>IF(H415="محسوب",ROUND(E415/D415,4),"")</f>
        <v/>
      </c>
      <c r="G415" s="19">
        <f>IF(H415="محسوب",ROUND(C415*F415,4),"")</f>
        <v/>
      </c>
      <c r="H415" s="6">
        <f>IF(AND(A415&amp;""="",B415&amp;""="",C415&amp;""="",D415&amp;""="",E415&amp;""=""),"",IF(A415&amp;""="","المادة ناقصة",IF(COUNTIF('المواد'!$A$6:$A$205,A415&amp;"")=0,"مادة غير موجودة",IF(NOT(ISNUMBER(C415)),"الوزن ناقص",IF(NOT(ISNUMBER(D415)),"الدرجة العظمى ناقصة",IF(D415&lt;=0,"الدرجة العظمى ناقصة",IF(E415&amp;""="","لم تُجرَّب بعد",IF(NOT(ISNUMBER(E415)),"درجة غير رقمية",IF(OR(E415&lt;0,E415&gt;D415),"درجة خارج المدى","محسوب")))))))))</f>
        <v/>
      </c>
    </row>
    <row r="416">
      <c r="A416" s="5" t="n"/>
      <c r="B416" s="5" t="n"/>
      <c r="C416" s="5" t="n"/>
      <c r="D416" s="5" t="n"/>
      <c r="E416" s="5" t="n"/>
      <c r="F416" s="20">
        <f>IF(H416="محسوب",ROUND(E416/D416,4),"")</f>
        <v/>
      </c>
      <c r="G416" s="19">
        <f>IF(H416="محسوب",ROUND(C416*F416,4),"")</f>
        <v/>
      </c>
      <c r="H416" s="6">
        <f>IF(AND(A416&amp;""="",B416&amp;""="",C416&amp;""="",D416&amp;""="",E416&amp;""=""),"",IF(A416&amp;""="","المادة ناقصة",IF(COUNTIF('المواد'!$A$6:$A$205,A416&amp;"")=0,"مادة غير موجودة",IF(NOT(ISNUMBER(C416)),"الوزن ناقص",IF(NOT(ISNUMBER(D416)),"الدرجة العظمى ناقصة",IF(D416&lt;=0,"الدرجة العظمى ناقصة",IF(E416&amp;""="","لم تُجرَّب بعد",IF(NOT(ISNUMBER(E416)),"درجة غير رقمية",IF(OR(E416&lt;0,E416&gt;D416),"درجة خارج المدى","محسوب")))))))))</f>
        <v/>
      </c>
    </row>
    <row r="417">
      <c r="A417" s="5" t="n"/>
      <c r="B417" s="5" t="n"/>
      <c r="C417" s="5" t="n"/>
      <c r="D417" s="5" t="n"/>
      <c r="E417" s="5" t="n"/>
      <c r="F417" s="20">
        <f>IF(H417="محسوب",ROUND(E417/D417,4),"")</f>
        <v/>
      </c>
      <c r="G417" s="19">
        <f>IF(H417="محسوب",ROUND(C417*F417,4),"")</f>
        <v/>
      </c>
      <c r="H417" s="6">
        <f>IF(AND(A417&amp;""="",B417&amp;""="",C417&amp;""="",D417&amp;""="",E417&amp;""=""),"",IF(A417&amp;""="","المادة ناقصة",IF(COUNTIF('المواد'!$A$6:$A$205,A417&amp;"")=0,"مادة غير موجودة",IF(NOT(ISNUMBER(C417)),"الوزن ناقص",IF(NOT(ISNUMBER(D417)),"الدرجة العظمى ناقصة",IF(D417&lt;=0,"الدرجة العظمى ناقصة",IF(E417&amp;""="","لم تُجرَّب بعد",IF(NOT(ISNUMBER(E417)),"درجة غير رقمية",IF(OR(E417&lt;0,E417&gt;D417),"درجة خارج المدى","محسوب")))))))))</f>
        <v/>
      </c>
    </row>
    <row r="418">
      <c r="A418" s="5" t="n"/>
      <c r="B418" s="5" t="n"/>
      <c r="C418" s="5" t="n"/>
      <c r="D418" s="5" t="n"/>
      <c r="E418" s="5" t="n"/>
      <c r="F418" s="20">
        <f>IF(H418="محسوب",ROUND(E418/D418,4),"")</f>
        <v/>
      </c>
      <c r="G418" s="19">
        <f>IF(H418="محسوب",ROUND(C418*F418,4),"")</f>
        <v/>
      </c>
      <c r="H418" s="6">
        <f>IF(AND(A418&amp;""="",B418&amp;""="",C418&amp;""="",D418&amp;""="",E418&amp;""=""),"",IF(A418&amp;""="","المادة ناقصة",IF(COUNTIF('المواد'!$A$6:$A$205,A418&amp;"")=0,"مادة غير موجودة",IF(NOT(ISNUMBER(C418)),"الوزن ناقص",IF(NOT(ISNUMBER(D418)),"الدرجة العظمى ناقصة",IF(D418&lt;=0,"الدرجة العظمى ناقصة",IF(E418&amp;""="","لم تُجرَّب بعد",IF(NOT(ISNUMBER(E418)),"درجة غير رقمية",IF(OR(E418&lt;0,E418&gt;D418),"درجة خارج المدى","محسوب")))))))))</f>
        <v/>
      </c>
    </row>
    <row r="419">
      <c r="A419" s="5" t="n"/>
      <c r="B419" s="5" t="n"/>
      <c r="C419" s="5" t="n"/>
      <c r="D419" s="5" t="n"/>
      <c r="E419" s="5" t="n"/>
      <c r="F419" s="20">
        <f>IF(H419="محسوب",ROUND(E419/D419,4),"")</f>
        <v/>
      </c>
      <c r="G419" s="19">
        <f>IF(H419="محسوب",ROUND(C419*F419,4),"")</f>
        <v/>
      </c>
      <c r="H419" s="6">
        <f>IF(AND(A419&amp;""="",B419&amp;""="",C419&amp;""="",D419&amp;""="",E419&amp;""=""),"",IF(A419&amp;""="","المادة ناقصة",IF(COUNTIF('المواد'!$A$6:$A$205,A419&amp;"")=0,"مادة غير موجودة",IF(NOT(ISNUMBER(C419)),"الوزن ناقص",IF(NOT(ISNUMBER(D419)),"الدرجة العظمى ناقصة",IF(D419&lt;=0,"الدرجة العظمى ناقصة",IF(E419&amp;""="","لم تُجرَّب بعد",IF(NOT(ISNUMBER(E419)),"درجة غير رقمية",IF(OR(E419&lt;0,E419&gt;D419),"درجة خارج المدى","محسوب")))))))))</f>
        <v/>
      </c>
    </row>
    <row r="420">
      <c r="A420" s="5" t="n"/>
      <c r="B420" s="5" t="n"/>
      <c r="C420" s="5" t="n"/>
      <c r="D420" s="5" t="n"/>
      <c r="E420" s="5" t="n"/>
      <c r="F420" s="20">
        <f>IF(H420="محسوب",ROUND(E420/D420,4),"")</f>
        <v/>
      </c>
      <c r="G420" s="19">
        <f>IF(H420="محسوب",ROUND(C420*F420,4),"")</f>
        <v/>
      </c>
      <c r="H420" s="6">
        <f>IF(AND(A420&amp;""="",B420&amp;""="",C420&amp;""="",D420&amp;""="",E420&amp;""=""),"",IF(A420&amp;""="","المادة ناقصة",IF(COUNTIF('المواد'!$A$6:$A$205,A420&amp;"")=0,"مادة غير موجودة",IF(NOT(ISNUMBER(C420)),"الوزن ناقص",IF(NOT(ISNUMBER(D420)),"الدرجة العظمى ناقصة",IF(D420&lt;=0,"الدرجة العظمى ناقصة",IF(E420&amp;""="","لم تُجرَّب بعد",IF(NOT(ISNUMBER(E420)),"درجة غير رقمية",IF(OR(E420&lt;0,E420&gt;D420),"درجة خارج المدى","محسوب")))))))))</f>
        <v/>
      </c>
    </row>
    <row r="421">
      <c r="A421" s="5" t="n"/>
      <c r="B421" s="5" t="n"/>
      <c r="C421" s="5" t="n"/>
      <c r="D421" s="5" t="n"/>
      <c r="E421" s="5" t="n"/>
      <c r="F421" s="20">
        <f>IF(H421="محسوب",ROUND(E421/D421,4),"")</f>
        <v/>
      </c>
      <c r="G421" s="19">
        <f>IF(H421="محسوب",ROUND(C421*F421,4),"")</f>
        <v/>
      </c>
      <c r="H421" s="6">
        <f>IF(AND(A421&amp;""="",B421&amp;""="",C421&amp;""="",D421&amp;""="",E421&amp;""=""),"",IF(A421&amp;""="","المادة ناقصة",IF(COUNTIF('المواد'!$A$6:$A$205,A421&amp;"")=0,"مادة غير موجودة",IF(NOT(ISNUMBER(C421)),"الوزن ناقص",IF(NOT(ISNUMBER(D421)),"الدرجة العظمى ناقصة",IF(D421&lt;=0,"الدرجة العظمى ناقصة",IF(E421&amp;""="","لم تُجرَّب بعد",IF(NOT(ISNUMBER(E421)),"درجة غير رقمية",IF(OR(E421&lt;0,E421&gt;D421),"درجة خارج المدى","محسوب")))))))))</f>
        <v/>
      </c>
    </row>
    <row r="422">
      <c r="A422" s="5" t="n"/>
      <c r="B422" s="5" t="n"/>
      <c r="C422" s="5" t="n"/>
      <c r="D422" s="5" t="n"/>
      <c r="E422" s="5" t="n"/>
      <c r="F422" s="20">
        <f>IF(H422="محسوب",ROUND(E422/D422,4),"")</f>
        <v/>
      </c>
      <c r="G422" s="19">
        <f>IF(H422="محسوب",ROUND(C422*F422,4),"")</f>
        <v/>
      </c>
      <c r="H422" s="6">
        <f>IF(AND(A422&amp;""="",B422&amp;""="",C422&amp;""="",D422&amp;""="",E422&amp;""=""),"",IF(A422&amp;""="","المادة ناقصة",IF(COUNTIF('المواد'!$A$6:$A$205,A422&amp;"")=0,"مادة غير موجودة",IF(NOT(ISNUMBER(C422)),"الوزن ناقص",IF(NOT(ISNUMBER(D422)),"الدرجة العظمى ناقصة",IF(D422&lt;=0,"الدرجة العظمى ناقصة",IF(E422&amp;""="","لم تُجرَّب بعد",IF(NOT(ISNUMBER(E422)),"درجة غير رقمية",IF(OR(E422&lt;0,E422&gt;D422),"درجة خارج المدى","محسوب")))))))))</f>
        <v/>
      </c>
    </row>
    <row r="423">
      <c r="A423" s="5" t="n"/>
      <c r="B423" s="5" t="n"/>
      <c r="C423" s="5" t="n"/>
      <c r="D423" s="5" t="n"/>
      <c r="E423" s="5" t="n"/>
      <c r="F423" s="20">
        <f>IF(H423="محسوب",ROUND(E423/D423,4),"")</f>
        <v/>
      </c>
      <c r="G423" s="19">
        <f>IF(H423="محسوب",ROUND(C423*F423,4),"")</f>
        <v/>
      </c>
      <c r="H423" s="6">
        <f>IF(AND(A423&amp;""="",B423&amp;""="",C423&amp;""="",D423&amp;""="",E423&amp;""=""),"",IF(A423&amp;""="","المادة ناقصة",IF(COUNTIF('المواد'!$A$6:$A$205,A423&amp;"")=0,"مادة غير موجودة",IF(NOT(ISNUMBER(C423)),"الوزن ناقص",IF(NOT(ISNUMBER(D423)),"الدرجة العظمى ناقصة",IF(D423&lt;=0,"الدرجة العظمى ناقصة",IF(E423&amp;""="","لم تُجرَّب بعد",IF(NOT(ISNUMBER(E423)),"درجة غير رقمية",IF(OR(E423&lt;0,E423&gt;D423),"درجة خارج المدى","محسوب")))))))))</f>
        <v/>
      </c>
    </row>
    <row r="424">
      <c r="A424" s="5" t="n"/>
      <c r="B424" s="5" t="n"/>
      <c r="C424" s="5" t="n"/>
      <c r="D424" s="5" t="n"/>
      <c r="E424" s="5" t="n"/>
      <c r="F424" s="20">
        <f>IF(H424="محسوب",ROUND(E424/D424,4),"")</f>
        <v/>
      </c>
      <c r="G424" s="19">
        <f>IF(H424="محسوب",ROUND(C424*F424,4),"")</f>
        <v/>
      </c>
      <c r="H424" s="6">
        <f>IF(AND(A424&amp;""="",B424&amp;""="",C424&amp;""="",D424&amp;""="",E424&amp;""=""),"",IF(A424&amp;""="","المادة ناقصة",IF(COUNTIF('المواد'!$A$6:$A$205,A424&amp;"")=0,"مادة غير موجودة",IF(NOT(ISNUMBER(C424)),"الوزن ناقص",IF(NOT(ISNUMBER(D424)),"الدرجة العظمى ناقصة",IF(D424&lt;=0,"الدرجة العظمى ناقصة",IF(E424&amp;""="","لم تُجرَّب بعد",IF(NOT(ISNUMBER(E424)),"درجة غير رقمية",IF(OR(E424&lt;0,E424&gt;D424),"درجة خارج المدى","محسوب")))))))))</f>
        <v/>
      </c>
    </row>
    <row r="425">
      <c r="A425" s="5" t="n"/>
      <c r="B425" s="5" t="n"/>
      <c r="C425" s="5" t="n"/>
      <c r="D425" s="5" t="n"/>
      <c r="E425" s="5" t="n"/>
      <c r="F425" s="20">
        <f>IF(H425="محسوب",ROUND(E425/D425,4),"")</f>
        <v/>
      </c>
      <c r="G425" s="19">
        <f>IF(H425="محسوب",ROUND(C425*F425,4),"")</f>
        <v/>
      </c>
      <c r="H425" s="6">
        <f>IF(AND(A425&amp;""="",B425&amp;""="",C425&amp;""="",D425&amp;""="",E425&amp;""=""),"",IF(A425&amp;""="","المادة ناقصة",IF(COUNTIF('المواد'!$A$6:$A$205,A425&amp;"")=0,"مادة غير موجودة",IF(NOT(ISNUMBER(C425)),"الوزن ناقص",IF(NOT(ISNUMBER(D425)),"الدرجة العظمى ناقصة",IF(D425&lt;=0,"الدرجة العظمى ناقصة",IF(E425&amp;""="","لم تُجرَّب بعد",IF(NOT(ISNUMBER(E425)),"درجة غير رقمية",IF(OR(E425&lt;0,E425&gt;D425),"درجة خارج المدى","محسوب")))))))))</f>
        <v/>
      </c>
    </row>
    <row r="426">
      <c r="A426" s="5" t="n"/>
      <c r="B426" s="5" t="n"/>
      <c r="C426" s="5" t="n"/>
      <c r="D426" s="5" t="n"/>
      <c r="E426" s="5" t="n"/>
      <c r="F426" s="20">
        <f>IF(H426="محسوب",ROUND(E426/D426,4),"")</f>
        <v/>
      </c>
      <c r="G426" s="19">
        <f>IF(H426="محسوب",ROUND(C426*F426,4),"")</f>
        <v/>
      </c>
      <c r="H426" s="6">
        <f>IF(AND(A426&amp;""="",B426&amp;""="",C426&amp;""="",D426&amp;""="",E426&amp;""=""),"",IF(A426&amp;""="","المادة ناقصة",IF(COUNTIF('المواد'!$A$6:$A$205,A426&amp;"")=0,"مادة غير موجودة",IF(NOT(ISNUMBER(C426)),"الوزن ناقص",IF(NOT(ISNUMBER(D426)),"الدرجة العظمى ناقصة",IF(D426&lt;=0,"الدرجة العظمى ناقصة",IF(E426&amp;""="","لم تُجرَّب بعد",IF(NOT(ISNUMBER(E426)),"درجة غير رقمية",IF(OR(E426&lt;0,E426&gt;D426),"درجة خارج المدى","محسوب")))))))))</f>
        <v/>
      </c>
    </row>
    <row r="427">
      <c r="A427" s="5" t="n"/>
      <c r="B427" s="5" t="n"/>
      <c r="C427" s="5" t="n"/>
      <c r="D427" s="5" t="n"/>
      <c r="E427" s="5" t="n"/>
      <c r="F427" s="20">
        <f>IF(H427="محسوب",ROUND(E427/D427,4),"")</f>
        <v/>
      </c>
      <c r="G427" s="19">
        <f>IF(H427="محسوب",ROUND(C427*F427,4),"")</f>
        <v/>
      </c>
      <c r="H427" s="6">
        <f>IF(AND(A427&amp;""="",B427&amp;""="",C427&amp;""="",D427&amp;""="",E427&amp;""=""),"",IF(A427&amp;""="","المادة ناقصة",IF(COUNTIF('المواد'!$A$6:$A$205,A427&amp;"")=0,"مادة غير موجودة",IF(NOT(ISNUMBER(C427)),"الوزن ناقص",IF(NOT(ISNUMBER(D427)),"الدرجة العظمى ناقصة",IF(D427&lt;=0,"الدرجة العظمى ناقصة",IF(E427&amp;""="","لم تُجرَّب بعد",IF(NOT(ISNUMBER(E427)),"درجة غير رقمية",IF(OR(E427&lt;0,E427&gt;D427),"درجة خارج المدى","محسوب")))))))))</f>
        <v/>
      </c>
    </row>
    <row r="428">
      <c r="A428" s="5" t="n"/>
      <c r="B428" s="5" t="n"/>
      <c r="C428" s="5" t="n"/>
      <c r="D428" s="5" t="n"/>
      <c r="E428" s="5" t="n"/>
      <c r="F428" s="20">
        <f>IF(H428="محسوب",ROUND(E428/D428,4),"")</f>
        <v/>
      </c>
      <c r="G428" s="19">
        <f>IF(H428="محسوب",ROUND(C428*F428,4),"")</f>
        <v/>
      </c>
      <c r="H428" s="6">
        <f>IF(AND(A428&amp;""="",B428&amp;""="",C428&amp;""="",D428&amp;""="",E428&amp;""=""),"",IF(A428&amp;""="","المادة ناقصة",IF(COUNTIF('المواد'!$A$6:$A$205,A428&amp;"")=0,"مادة غير موجودة",IF(NOT(ISNUMBER(C428)),"الوزن ناقص",IF(NOT(ISNUMBER(D428)),"الدرجة العظمى ناقصة",IF(D428&lt;=0,"الدرجة العظمى ناقصة",IF(E428&amp;""="","لم تُجرَّب بعد",IF(NOT(ISNUMBER(E428)),"درجة غير رقمية",IF(OR(E428&lt;0,E428&gt;D428),"درجة خارج المدى","محسوب")))))))))</f>
        <v/>
      </c>
    </row>
    <row r="429">
      <c r="A429" s="5" t="n"/>
      <c r="B429" s="5" t="n"/>
      <c r="C429" s="5" t="n"/>
      <c r="D429" s="5" t="n"/>
      <c r="E429" s="5" t="n"/>
      <c r="F429" s="20">
        <f>IF(H429="محسوب",ROUND(E429/D429,4),"")</f>
        <v/>
      </c>
      <c r="G429" s="19">
        <f>IF(H429="محسوب",ROUND(C429*F429,4),"")</f>
        <v/>
      </c>
      <c r="H429" s="6">
        <f>IF(AND(A429&amp;""="",B429&amp;""="",C429&amp;""="",D429&amp;""="",E429&amp;""=""),"",IF(A429&amp;""="","المادة ناقصة",IF(COUNTIF('المواد'!$A$6:$A$205,A429&amp;"")=0,"مادة غير موجودة",IF(NOT(ISNUMBER(C429)),"الوزن ناقص",IF(NOT(ISNUMBER(D429)),"الدرجة العظمى ناقصة",IF(D429&lt;=0,"الدرجة العظمى ناقصة",IF(E429&amp;""="","لم تُجرَّب بعد",IF(NOT(ISNUMBER(E429)),"درجة غير رقمية",IF(OR(E429&lt;0,E429&gt;D429),"درجة خارج المدى","محسوب")))))))))</f>
        <v/>
      </c>
    </row>
    <row r="430">
      <c r="A430" s="5" t="n"/>
      <c r="B430" s="5" t="n"/>
      <c r="C430" s="5" t="n"/>
      <c r="D430" s="5" t="n"/>
      <c r="E430" s="5" t="n"/>
      <c r="F430" s="20">
        <f>IF(H430="محسوب",ROUND(E430/D430,4),"")</f>
        <v/>
      </c>
      <c r="G430" s="19">
        <f>IF(H430="محسوب",ROUND(C430*F430,4),"")</f>
        <v/>
      </c>
      <c r="H430" s="6">
        <f>IF(AND(A430&amp;""="",B430&amp;""="",C430&amp;""="",D430&amp;""="",E430&amp;""=""),"",IF(A430&amp;""="","المادة ناقصة",IF(COUNTIF('المواد'!$A$6:$A$205,A430&amp;"")=0,"مادة غير موجودة",IF(NOT(ISNUMBER(C430)),"الوزن ناقص",IF(NOT(ISNUMBER(D430)),"الدرجة العظمى ناقصة",IF(D430&lt;=0,"الدرجة العظمى ناقصة",IF(E430&amp;""="","لم تُجرَّب بعد",IF(NOT(ISNUMBER(E430)),"درجة غير رقمية",IF(OR(E430&lt;0,E430&gt;D430),"درجة خارج المدى","محسوب")))))))))</f>
        <v/>
      </c>
    </row>
    <row r="431">
      <c r="A431" s="5" t="n"/>
      <c r="B431" s="5" t="n"/>
      <c r="C431" s="5" t="n"/>
      <c r="D431" s="5" t="n"/>
      <c r="E431" s="5" t="n"/>
      <c r="F431" s="20">
        <f>IF(H431="محسوب",ROUND(E431/D431,4),"")</f>
        <v/>
      </c>
      <c r="G431" s="19">
        <f>IF(H431="محسوب",ROUND(C431*F431,4),"")</f>
        <v/>
      </c>
      <c r="H431" s="6">
        <f>IF(AND(A431&amp;""="",B431&amp;""="",C431&amp;""="",D431&amp;""="",E431&amp;""=""),"",IF(A431&amp;""="","المادة ناقصة",IF(COUNTIF('المواد'!$A$6:$A$205,A431&amp;"")=0,"مادة غير موجودة",IF(NOT(ISNUMBER(C431)),"الوزن ناقص",IF(NOT(ISNUMBER(D431)),"الدرجة العظمى ناقصة",IF(D431&lt;=0,"الدرجة العظمى ناقصة",IF(E431&amp;""="","لم تُجرَّب بعد",IF(NOT(ISNUMBER(E431)),"درجة غير رقمية",IF(OR(E431&lt;0,E431&gt;D431),"درجة خارج المدى","محسوب")))))))))</f>
        <v/>
      </c>
    </row>
    <row r="432">
      <c r="A432" s="5" t="n"/>
      <c r="B432" s="5" t="n"/>
      <c r="C432" s="5" t="n"/>
      <c r="D432" s="5" t="n"/>
      <c r="E432" s="5" t="n"/>
      <c r="F432" s="20">
        <f>IF(H432="محسوب",ROUND(E432/D432,4),"")</f>
        <v/>
      </c>
      <c r="G432" s="19">
        <f>IF(H432="محسوب",ROUND(C432*F432,4),"")</f>
        <v/>
      </c>
      <c r="H432" s="6">
        <f>IF(AND(A432&amp;""="",B432&amp;""="",C432&amp;""="",D432&amp;""="",E432&amp;""=""),"",IF(A432&amp;""="","المادة ناقصة",IF(COUNTIF('المواد'!$A$6:$A$205,A432&amp;"")=0,"مادة غير موجودة",IF(NOT(ISNUMBER(C432)),"الوزن ناقص",IF(NOT(ISNUMBER(D432)),"الدرجة العظمى ناقصة",IF(D432&lt;=0,"الدرجة العظمى ناقصة",IF(E432&amp;""="","لم تُجرَّب بعد",IF(NOT(ISNUMBER(E432)),"درجة غير رقمية",IF(OR(E432&lt;0,E432&gt;D432),"درجة خارج المدى","محسوب")))))))))</f>
        <v/>
      </c>
    </row>
    <row r="433">
      <c r="A433" s="5" t="n"/>
      <c r="B433" s="5" t="n"/>
      <c r="C433" s="5" t="n"/>
      <c r="D433" s="5" t="n"/>
      <c r="E433" s="5" t="n"/>
      <c r="F433" s="20">
        <f>IF(H433="محسوب",ROUND(E433/D433,4),"")</f>
        <v/>
      </c>
      <c r="G433" s="19">
        <f>IF(H433="محسوب",ROUND(C433*F433,4),"")</f>
        <v/>
      </c>
      <c r="H433" s="6">
        <f>IF(AND(A433&amp;""="",B433&amp;""="",C433&amp;""="",D433&amp;""="",E433&amp;""=""),"",IF(A433&amp;""="","المادة ناقصة",IF(COUNTIF('المواد'!$A$6:$A$205,A433&amp;"")=0,"مادة غير موجودة",IF(NOT(ISNUMBER(C433)),"الوزن ناقص",IF(NOT(ISNUMBER(D433)),"الدرجة العظمى ناقصة",IF(D433&lt;=0,"الدرجة العظمى ناقصة",IF(E433&amp;""="","لم تُجرَّب بعد",IF(NOT(ISNUMBER(E433)),"درجة غير رقمية",IF(OR(E433&lt;0,E433&gt;D433),"درجة خارج المدى","محسوب")))))))))</f>
        <v/>
      </c>
    </row>
    <row r="434">
      <c r="A434" s="5" t="n"/>
      <c r="B434" s="5" t="n"/>
      <c r="C434" s="5" t="n"/>
      <c r="D434" s="5" t="n"/>
      <c r="E434" s="5" t="n"/>
      <c r="F434" s="20">
        <f>IF(H434="محسوب",ROUND(E434/D434,4),"")</f>
        <v/>
      </c>
      <c r="G434" s="19">
        <f>IF(H434="محسوب",ROUND(C434*F434,4),"")</f>
        <v/>
      </c>
      <c r="H434" s="6">
        <f>IF(AND(A434&amp;""="",B434&amp;""="",C434&amp;""="",D434&amp;""="",E434&amp;""=""),"",IF(A434&amp;""="","المادة ناقصة",IF(COUNTIF('المواد'!$A$6:$A$205,A434&amp;"")=0,"مادة غير موجودة",IF(NOT(ISNUMBER(C434)),"الوزن ناقص",IF(NOT(ISNUMBER(D434)),"الدرجة العظمى ناقصة",IF(D434&lt;=0,"الدرجة العظمى ناقصة",IF(E434&amp;""="","لم تُجرَّب بعد",IF(NOT(ISNUMBER(E434)),"درجة غير رقمية",IF(OR(E434&lt;0,E434&gt;D434),"درجة خارج المدى","محسوب")))))))))</f>
        <v/>
      </c>
    </row>
    <row r="435">
      <c r="A435" s="5" t="n"/>
      <c r="B435" s="5" t="n"/>
      <c r="C435" s="5" t="n"/>
      <c r="D435" s="5" t="n"/>
      <c r="E435" s="5" t="n"/>
      <c r="F435" s="20">
        <f>IF(H435="محسوب",ROUND(E435/D435,4),"")</f>
        <v/>
      </c>
      <c r="G435" s="19">
        <f>IF(H435="محسوب",ROUND(C435*F435,4),"")</f>
        <v/>
      </c>
      <c r="H435" s="6">
        <f>IF(AND(A435&amp;""="",B435&amp;""="",C435&amp;""="",D435&amp;""="",E435&amp;""=""),"",IF(A435&amp;""="","المادة ناقصة",IF(COUNTIF('المواد'!$A$6:$A$205,A435&amp;"")=0,"مادة غير موجودة",IF(NOT(ISNUMBER(C435)),"الوزن ناقص",IF(NOT(ISNUMBER(D435)),"الدرجة العظمى ناقصة",IF(D435&lt;=0,"الدرجة العظمى ناقصة",IF(E435&amp;""="","لم تُجرَّب بعد",IF(NOT(ISNUMBER(E435)),"درجة غير رقمية",IF(OR(E435&lt;0,E435&gt;D435),"درجة خارج المدى","محسوب")))))))))</f>
        <v/>
      </c>
    </row>
    <row r="436">
      <c r="A436" s="5" t="n"/>
      <c r="B436" s="5" t="n"/>
      <c r="C436" s="5" t="n"/>
      <c r="D436" s="5" t="n"/>
      <c r="E436" s="5" t="n"/>
      <c r="F436" s="20">
        <f>IF(H436="محسوب",ROUND(E436/D436,4),"")</f>
        <v/>
      </c>
      <c r="G436" s="19">
        <f>IF(H436="محسوب",ROUND(C436*F436,4),"")</f>
        <v/>
      </c>
      <c r="H436" s="6">
        <f>IF(AND(A436&amp;""="",B436&amp;""="",C436&amp;""="",D436&amp;""="",E436&amp;""=""),"",IF(A436&amp;""="","المادة ناقصة",IF(COUNTIF('المواد'!$A$6:$A$205,A436&amp;"")=0,"مادة غير موجودة",IF(NOT(ISNUMBER(C436)),"الوزن ناقص",IF(NOT(ISNUMBER(D436)),"الدرجة العظمى ناقصة",IF(D436&lt;=0,"الدرجة العظمى ناقصة",IF(E436&amp;""="","لم تُجرَّب بعد",IF(NOT(ISNUMBER(E436)),"درجة غير رقمية",IF(OR(E436&lt;0,E436&gt;D436),"درجة خارج المدى","محسوب")))))))))</f>
        <v/>
      </c>
    </row>
    <row r="437">
      <c r="A437" s="5" t="n"/>
      <c r="B437" s="5" t="n"/>
      <c r="C437" s="5" t="n"/>
      <c r="D437" s="5" t="n"/>
      <c r="E437" s="5" t="n"/>
      <c r="F437" s="20">
        <f>IF(H437="محسوب",ROUND(E437/D437,4),"")</f>
        <v/>
      </c>
      <c r="G437" s="19">
        <f>IF(H437="محسوب",ROUND(C437*F437,4),"")</f>
        <v/>
      </c>
      <c r="H437" s="6">
        <f>IF(AND(A437&amp;""="",B437&amp;""="",C437&amp;""="",D437&amp;""="",E437&amp;""=""),"",IF(A437&amp;""="","المادة ناقصة",IF(COUNTIF('المواد'!$A$6:$A$205,A437&amp;"")=0,"مادة غير موجودة",IF(NOT(ISNUMBER(C437)),"الوزن ناقص",IF(NOT(ISNUMBER(D437)),"الدرجة العظمى ناقصة",IF(D437&lt;=0,"الدرجة العظمى ناقصة",IF(E437&amp;""="","لم تُجرَّب بعد",IF(NOT(ISNUMBER(E437)),"درجة غير رقمية",IF(OR(E437&lt;0,E437&gt;D437),"درجة خارج المدى","محسوب")))))))))</f>
        <v/>
      </c>
    </row>
    <row r="438">
      <c r="A438" s="5" t="n"/>
      <c r="B438" s="5" t="n"/>
      <c r="C438" s="5" t="n"/>
      <c r="D438" s="5" t="n"/>
      <c r="E438" s="5" t="n"/>
      <c r="F438" s="20">
        <f>IF(H438="محسوب",ROUND(E438/D438,4),"")</f>
        <v/>
      </c>
      <c r="G438" s="19">
        <f>IF(H438="محسوب",ROUND(C438*F438,4),"")</f>
        <v/>
      </c>
      <c r="H438" s="6">
        <f>IF(AND(A438&amp;""="",B438&amp;""="",C438&amp;""="",D438&amp;""="",E438&amp;""=""),"",IF(A438&amp;""="","المادة ناقصة",IF(COUNTIF('المواد'!$A$6:$A$205,A438&amp;"")=0,"مادة غير موجودة",IF(NOT(ISNUMBER(C438)),"الوزن ناقص",IF(NOT(ISNUMBER(D438)),"الدرجة العظمى ناقصة",IF(D438&lt;=0,"الدرجة العظمى ناقصة",IF(E438&amp;""="","لم تُجرَّب بعد",IF(NOT(ISNUMBER(E438)),"درجة غير رقمية",IF(OR(E438&lt;0,E438&gt;D438),"درجة خارج المدى","محسوب")))))))))</f>
        <v/>
      </c>
    </row>
    <row r="439">
      <c r="A439" s="5" t="n"/>
      <c r="B439" s="5" t="n"/>
      <c r="C439" s="5" t="n"/>
      <c r="D439" s="5" t="n"/>
      <c r="E439" s="5" t="n"/>
      <c r="F439" s="20">
        <f>IF(H439="محسوب",ROUND(E439/D439,4),"")</f>
        <v/>
      </c>
      <c r="G439" s="19">
        <f>IF(H439="محسوب",ROUND(C439*F439,4),"")</f>
        <v/>
      </c>
      <c r="H439" s="6">
        <f>IF(AND(A439&amp;""="",B439&amp;""="",C439&amp;""="",D439&amp;""="",E439&amp;""=""),"",IF(A439&amp;""="","المادة ناقصة",IF(COUNTIF('المواد'!$A$6:$A$205,A439&amp;"")=0,"مادة غير موجودة",IF(NOT(ISNUMBER(C439)),"الوزن ناقص",IF(NOT(ISNUMBER(D439)),"الدرجة العظمى ناقصة",IF(D439&lt;=0,"الدرجة العظمى ناقصة",IF(E439&amp;""="","لم تُجرَّب بعد",IF(NOT(ISNUMBER(E439)),"درجة غير رقمية",IF(OR(E439&lt;0,E439&gt;D439),"درجة خارج المدى","محسوب")))))))))</f>
        <v/>
      </c>
    </row>
    <row r="440">
      <c r="A440" s="5" t="n"/>
      <c r="B440" s="5" t="n"/>
      <c r="C440" s="5" t="n"/>
      <c r="D440" s="5" t="n"/>
      <c r="E440" s="5" t="n"/>
      <c r="F440" s="20">
        <f>IF(H440="محسوب",ROUND(E440/D440,4),"")</f>
        <v/>
      </c>
      <c r="G440" s="19">
        <f>IF(H440="محسوب",ROUND(C440*F440,4),"")</f>
        <v/>
      </c>
      <c r="H440" s="6">
        <f>IF(AND(A440&amp;""="",B440&amp;""="",C440&amp;""="",D440&amp;""="",E440&amp;""=""),"",IF(A440&amp;""="","المادة ناقصة",IF(COUNTIF('المواد'!$A$6:$A$205,A440&amp;"")=0,"مادة غير موجودة",IF(NOT(ISNUMBER(C440)),"الوزن ناقص",IF(NOT(ISNUMBER(D440)),"الدرجة العظمى ناقصة",IF(D440&lt;=0,"الدرجة العظمى ناقصة",IF(E440&amp;""="","لم تُجرَّب بعد",IF(NOT(ISNUMBER(E440)),"درجة غير رقمية",IF(OR(E440&lt;0,E440&gt;D440),"درجة خارج المدى","محسوب")))))))))</f>
        <v/>
      </c>
    </row>
    <row r="441">
      <c r="A441" s="5" t="n"/>
      <c r="B441" s="5" t="n"/>
      <c r="C441" s="5" t="n"/>
      <c r="D441" s="5" t="n"/>
      <c r="E441" s="5" t="n"/>
      <c r="F441" s="20">
        <f>IF(H441="محسوب",ROUND(E441/D441,4),"")</f>
        <v/>
      </c>
      <c r="G441" s="19">
        <f>IF(H441="محسوب",ROUND(C441*F441,4),"")</f>
        <v/>
      </c>
      <c r="H441" s="6">
        <f>IF(AND(A441&amp;""="",B441&amp;""="",C441&amp;""="",D441&amp;""="",E441&amp;""=""),"",IF(A441&amp;""="","المادة ناقصة",IF(COUNTIF('المواد'!$A$6:$A$205,A441&amp;"")=0,"مادة غير موجودة",IF(NOT(ISNUMBER(C441)),"الوزن ناقص",IF(NOT(ISNUMBER(D441)),"الدرجة العظمى ناقصة",IF(D441&lt;=0,"الدرجة العظمى ناقصة",IF(E441&amp;""="","لم تُجرَّب بعد",IF(NOT(ISNUMBER(E441)),"درجة غير رقمية",IF(OR(E441&lt;0,E441&gt;D441),"درجة خارج المدى","محسوب")))))))))</f>
        <v/>
      </c>
    </row>
    <row r="442">
      <c r="A442" s="5" t="n"/>
      <c r="B442" s="5" t="n"/>
      <c r="C442" s="5" t="n"/>
      <c r="D442" s="5" t="n"/>
      <c r="E442" s="5" t="n"/>
      <c r="F442" s="20">
        <f>IF(H442="محسوب",ROUND(E442/D442,4),"")</f>
        <v/>
      </c>
      <c r="G442" s="19">
        <f>IF(H442="محسوب",ROUND(C442*F442,4),"")</f>
        <v/>
      </c>
      <c r="H442" s="6">
        <f>IF(AND(A442&amp;""="",B442&amp;""="",C442&amp;""="",D442&amp;""="",E442&amp;""=""),"",IF(A442&amp;""="","المادة ناقصة",IF(COUNTIF('المواد'!$A$6:$A$205,A442&amp;"")=0,"مادة غير موجودة",IF(NOT(ISNUMBER(C442)),"الوزن ناقص",IF(NOT(ISNUMBER(D442)),"الدرجة العظمى ناقصة",IF(D442&lt;=0,"الدرجة العظمى ناقصة",IF(E442&amp;""="","لم تُجرَّب بعد",IF(NOT(ISNUMBER(E442)),"درجة غير رقمية",IF(OR(E442&lt;0,E442&gt;D442),"درجة خارج المدى","محسوب")))))))))</f>
        <v/>
      </c>
    </row>
    <row r="443">
      <c r="A443" s="5" t="n"/>
      <c r="B443" s="5" t="n"/>
      <c r="C443" s="5" t="n"/>
      <c r="D443" s="5" t="n"/>
      <c r="E443" s="5" t="n"/>
      <c r="F443" s="20">
        <f>IF(H443="محسوب",ROUND(E443/D443,4),"")</f>
        <v/>
      </c>
      <c r="G443" s="19">
        <f>IF(H443="محسوب",ROUND(C443*F443,4),"")</f>
        <v/>
      </c>
      <c r="H443" s="6">
        <f>IF(AND(A443&amp;""="",B443&amp;""="",C443&amp;""="",D443&amp;""="",E443&amp;""=""),"",IF(A443&amp;""="","المادة ناقصة",IF(COUNTIF('المواد'!$A$6:$A$205,A443&amp;"")=0,"مادة غير موجودة",IF(NOT(ISNUMBER(C443)),"الوزن ناقص",IF(NOT(ISNUMBER(D443)),"الدرجة العظمى ناقصة",IF(D443&lt;=0,"الدرجة العظمى ناقصة",IF(E443&amp;""="","لم تُجرَّب بعد",IF(NOT(ISNUMBER(E443)),"درجة غير رقمية",IF(OR(E443&lt;0,E443&gt;D443),"درجة خارج المدى","محسوب")))))))))</f>
        <v/>
      </c>
    </row>
    <row r="444">
      <c r="A444" s="5" t="n"/>
      <c r="B444" s="5" t="n"/>
      <c r="C444" s="5" t="n"/>
      <c r="D444" s="5" t="n"/>
      <c r="E444" s="5" t="n"/>
      <c r="F444" s="20">
        <f>IF(H444="محسوب",ROUND(E444/D444,4),"")</f>
        <v/>
      </c>
      <c r="G444" s="19">
        <f>IF(H444="محسوب",ROUND(C444*F444,4),"")</f>
        <v/>
      </c>
      <c r="H444" s="6">
        <f>IF(AND(A444&amp;""="",B444&amp;""="",C444&amp;""="",D444&amp;""="",E444&amp;""=""),"",IF(A444&amp;""="","المادة ناقصة",IF(COUNTIF('المواد'!$A$6:$A$205,A444&amp;"")=0,"مادة غير موجودة",IF(NOT(ISNUMBER(C444)),"الوزن ناقص",IF(NOT(ISNUMBER(D444)),"الدرجة العظمى ناقصة",IF(D444&lt;=0,"الدرجة العظمى ناقصة",IF(E444&amp;""="","لم تُجرَّب بعد",IF(NOT(ISNUMBER(E444)),"درجة غير رقمية",IF(OR(E444&lt;0,E444&gt;D444),"درجة خارج المدى","محسوب")))))))))</f>
        <v/>
      </c>
    </row>
    <row r="445">
      <c r="A445" s="5" t="n"/>
      <c r="B445" s="5" t="n"/>
      <c r="C445" s="5" t="n"/>
      <c r="D445" s="5" t="n"/>
      <c r="E445" s="5" t="n"/>
      <c r="F445" s="20">
        <f>IF(H445="محسوب",ROUND(E445/D445,4),"")</f>
        <v/>
      </c>
      <c r="G445" s="19">
        <f>IF(H445="محسوب",ROUND(C445*F445,4),"")</f>
        <v/>
      </c>
      <c r="H445" s="6">
        <f>IF(AND(A445&amp;""="",B445&amp;""="",C445&amp;""="",D445&amp;""="",E445&amp;""=""),"",IF(A445&amp;""="","المادة ناقصة",IF(COUNTIF('المواد'!$A$6:$A$205,A445&amp;"")=0,"مادة غير موجودة",IF(NOT(ISNUMBER(C445)),"الوزن ناقص",IF(NOT(ISNUMBER(D445)),"الدرجة العظمى ناقصة",IF(D445&lt;=0,"الدرجة العظمى ناقصة",IF(E445&amp;""="","لم تُجرَّب بعد",IF(NOT(ISNUMBER(E445)),"درجة غير رقمية",IF(OR(E445&lt;0,E445&gt;D445),"درجة خارج المدى","محسوب")))))))))</f>
        <v/>
      </c>
    </row>
    <row r="446">
      <c r="A446" s="5" t="n"/>
      <c r="B446" s="5" t="n"/>
      <c r="C446" s="5" t="n"/>
      <c r="D446" s="5" t="n"/>
      <c r="E446" s="5" t="n"/>
      <c r="F446" s="20">
        <f>IF(H446="محسوب",ROUND(E446/D446,4),"")</f>
        <v/>
      </c>
      <c r="G446" s="19">
        <f>IF(H446="محسوب",ROUND(C446*F446,4),"")</f>
        <v/>
      </c>
      <c r="H446" s="6">
        <f>IF(AND(A446&amp;""="",B446&amp;""="",C446&amp;""="",D446&amp;""="",E446&amp;""=""),"",IF(A446&amp;""="","المادة ناقصة",IF(COUNTIF('المواد'!$A$6:$A$205,A446&amp;"")=0,"مادة غير موجودة",IF(NOT(ISNUMBER(C446)),"الوزن ناقص",IF(NOT(ISNUMBER(D446)),"الدرجة العظمى ناقصة",IF(D446&lt;=0,"الدرجة العظمى ناقصة",IF(E446&amp;""="","لم تُجرَّب بعد",IF(NOT(ISNUMBER(E446)),"درجة غير رقمية",IF(OR(E446&lt;0,E446&gt;D446),"درجة خارج المدى","محسوب")))))))))</f>
        <v/>
      </c>
    </row>
    <row r="447">
      <c r="A447" s="5" t="n"/>
      <c r="B447" s="5" t="n"/>
      <c r="C447" s="5" t="n"/>
      <c r="D447" s="5" t="n"/>
      <c r="E447" s="5" t="n"/>
      <c r="F447" s="20">
        <f>IF(H447="محسوب",ROUND(E447/D447,4),"")</f>
        <v/>
      </c>
      <c r="G447" s="19">
        <f>IF(H447="محسوب",ROUND(C447*F447,4),"")</f>
        <v/>
      </c>
      <c r="H447" s="6">
        <f>IF(AND(A447&amp;""="",B447&amp;""="",C447&amp;""="",D447&amp;""="",E447&amp;""=""),"",IF(A447&amp;""="","المادة ناقصة",IF(COUNTIF('المواد'!$A$6:$A$205,A447&amp;"")=0,"مادة غير موجودة",IF(NOT(ISNUMBER(C447)),"الوزن ناقص",IF(NOT(ISNUMBER(D447)),"الدرجة العظمى ناقصة",IF(D447&lt;=0,"الدرجة العظمى ناقصة",IF(E447&amp;""="","لم تُجرَّب بعد",IF(NOT(ISNUMBER(E447)),"درجة غير رقمية",IF(OR(E447&lt;0,E447&gt;D447),"درجة خارج المدى","محسوب")))))))))</f>
        <v/>
      </c>
    </row>
    <row r="448">
      <c r="A448" s="5" t="n"/>
      <c r="B448" s="5" t="n"/>
      <c r="C448" s="5" t="n"/>
      <c r="D448" s="5" t="n"/>
      <c r="E448" s="5" t="n"/>
      <c r="F448" s="20">
        <f>IF(H448="محسوب",ROUND(E448/D448,4),"")</f>
        <v/>
      </c>
      <c r="G448" s="19">
        <f>IF(H448="محسوب",ROUND(C448*F448,4),"")</f>
        <v/>
      </c>
      <c r="H448" s="6">
        <f>IF(AND(A448&amp;""="",B448&amp;""="",C448&amp;""="",D448&amp;""="",E448&amp;""=""),"",IF(A448&amp;""="","المادة ناقصة",IF(COUNTIF('المواد'!$A$6:$A$205,A448&amp;"")=0,"مادة غير موجودة",IF(NOT(ISNUMBER(C448)),"الوزن ناقص",IF(NOT(ISNUMBER(D448)),"الدرجة العظمى ناقصة",IF(D448&lt;=0,"الدرجة العظمى ناقصة",IF(E448&amp;""="","لم تُجرَّب بعد",IF(NOT(ISNUMBER(E448)),"درجة غير رقمية",IF(OR(E448&lt;0,E448&gt;D448),"درجة خارج المدى","محسوب")))))))))</f>
        <v/>
      </c>
    </row>
    <row r="449">
      <c r="A449" s="5" t="n"/>
      <c r="B449" s="5" t="n"/>
      <c r="C449" s="5" t="n"/>
      <c r="D449" s="5" t="n"/>
      <c r="E449" s="5" t="n"/>
      <c r="F449" s="20">
        <f>IF(H449="محسوب",ROUND(E449/D449,4),"")</f>
        <v/>
      </c>
      <c r="G449" s="19">
        <f>IF(H449="محسوب",ROUND(C449*F449,4),"")</f>
        <v/>
      </c>
      <c r="H449" s="6">
        <f>IF(AND(A449&amp;""="",B449&amp;""="",C449&amp;""="",D449&amp;""="",E449&amp;""=""),"",IF(A449&amp;""="","المادة ناقصة",IF(COUNTIF('المواد'!$A$6:$A$205,A449&amp;"")=0,"مادة غير موجودة",IF(NOT(ISNUMBER(C449)),"الوزن ناقص",IF(NOT(ISNUMBER(D449)),"الدرجة العظمى ناقصة",IF(D449&lt;=0,"الدرجة العظمى ناقصة",IF(E449&amp;""="","لم تُجرَّب بعد",IF(NOT(ISNUMBER(E449)),"درجة غير رقمية",IF(OR(E449&lt;0,E449&gt;D449),"درجة خارج المدى","محسوب")))))))))</f>
        <v/>
      </c>
    </row>
    <row r="450">
      <c r="A450" s="5" t="n"/>
      <c r="B450" s="5" t="n"/>
      <c r="C450" s="5" t="n"/>
      <c r="D450" s="5" t="n"/>
      <c r="E450" s="5" t="n"/>
      <c r="F450" s="20">
        <f>IF(H450="محسوب",ROUND(E450/D450,4),"")</f>
        <v/>
      </c>
      <c r="G450" s="19">
        <f>IF(H450="محسوب",ROUND(C450*F450,4),"")</f>
        <v/>
      </c>
      <c r="H450" s="6">
        <f>IF(AND(A450&amp;""="",B450&amp;""="",C450&amp;""="",D450&amp;""="",E450&amp;""=""),"",IF(A450&amp;""="","المادة ناقصة",IF(COUNTIF('المواد'!$A$6:$A$205,A450&amp;"")=0,"مادة غير موجودة",IF(NOT(ISNUMBER(C450)),"الوزن ناقص",IF(NOT(ISNUMBER(D450)),"الدرجة العظمى ناقصة",IF(D450&lt;=0,"الدرجة العظمى ناقصة",IF(E450&amp;""="","لم تُجرَّب بعد",IF(NOT(ISNUMBER(E450)),"درجة غير رقمية",IF(OR(E450&lt;0,E450&gt;D450),"درجة خارج المدى","محسوب")))))))))</f>
        <v/>
      </c>
    </row>
    <row r="451">
      <c r="A451" s="5" t="n"/>
      <c r="B451" s="5" t="n"/>
      <c r="C451" s="5" t="n"/>
      <c r="D451" s="5" t="n"/>
      <c r="E451" s="5" t="n"/>
      <c r="F451" s="20">
        <f>IF(H451="محسوب",ROUND(E451/D451,4),"")</f>
        <v/>
      </c>
      <c r="G451" s="19">
        <f>IF(H451="محسوب",ROUND(C451*F451,4),"")</f>
        <v/>
      </c>
      <c r="H451" s="6">
        <f>IF(AND(A451&amp;""="",B451&amp;""="",C451&amp;""="",D451&amp;""="",E451&amp;""=""),"",IF(A451&amp;""="","المادة ناقصة",IF(COUNTIF('المواد'!$A$6:$A$205,A451&amp;"")=0,"مادة غير موجودة",IF(NOT(ISNUMBER(C451)),"الوزن ناقص",IF(NOT(ISNUMBER(D451)),"الدرجة العظمى ناقصة",IF(D451&lt;=0,"الدرجة العظمى ناقصة",IF(E451&amp;""="","لم تُجرَّب بعد",IF(NOT(ISNUMBER(E451)),"درجة غير رقمية",IF(OR(E451&lt;0,E451&gt;D451),"درجة خارج المدى","محسوب")))))))))</f>
        <v/>
      </c>
    </row>
    <row r="452">
      <c r="A452" s="5" t="n"/>
      <c r="B452" s="5" t="n"/>
      <c r="C452" s="5" t="n"/>
      <c r="D452" s="5" t="n"/>
      <c r="E452" s="5" t="n"/>
      <c r="F452" s="20">
        <f>IF(H452="محسوب",ROUND(E452/D452,4),"")</f>
        <v/>
      </c>
      <c r="G452" s="19">
        <f>IF(H452="محسوب",ROUND(C452*F452,4),"")</f>
        <v/>
      </c>
      <c r="H452" s="6">
        <f>IF(AND(A452&amp;""="",B452&amp;""="",C452&amp;""="",D452&amp;""="",E452&amp;""=""),"",IF(A452&amp;""="","المادة ناقصة",IF(COUNTIF('المواد'!$A$6:$A$205,A452&amp;"")=0,"مادة غير موجودة",IF(NOT(ISNUMBER(C452)),"الوزن ناقص",IF(NOT(ISNUMBER(D452)),"الدرجة العظمى ناقصة",IF(D452&lt;=0,"الدرجة العظمى ناقصة",IF(E452&amp;""="","لم تُجرَّب بعد",IF(NOT(ISNUMBER(E452)),"درجة غير رقمية",IF(OR(E452&lt;0,E452&gt;D452),"درجة خارج المدى","محسوب")))))))))</f>
        <v/>
      </c>
    </row>
    <row r="453">
      <c r="A453" s="5" t="n"/>
      <c r="B453" s="5" t="n"/>
      <c r="C453" s="5" t="n"/>
      <c r="D453" s="5" t="n"/>
      <c r="E453" s="5" t="n"/>
      <c r="F453" s="20">
        <f>IF(H453="محسوب",ROUND(E453/D453,4),"")</f>
        <v/>
      </c>
      <c r="G453" s="19">
        <f>IF(H453="محسوب",ROUND(C453*F453,4),"")</f>
        <v/>
      </c>
      <c r="H453" s="6">
        <f>IF(AND(A453&amp;""="",B453&amp;""="",C453&amp;""="",D453&amp;""="",E453&amp;""=""),"",IF(A453&amp;""="","المادة ناقصة",IF(COUNTIF('المواد'!$A$6:$A$205,A453&amp;"")=0,"مادة غير موجودة",IF(NOT(ISNUMBER(C453)),"الوزن ناقص",IF(NOT(ISNUMBER(D453)),"الدرجة العظمى ناقصة",IF(D453&lt;=0,"الدرجة العظمى ناقصة",IF(E453&amp;""="","لم تُجرَّب بعد",IF(NOT(ISNUMBER(E453)),"درجة غير رقمية",IF(OR(E453&lt;0,E453&gt;D453),"درجة خارج المدى","محسوب")))))))))</f>
        <v/>
      </c>
    </row>
    <row r="454">
      <c r="A454" s="5" t="n"/>
      <c r="B454" s="5" t="n"/>
      <c r="C454" s="5" t="n"/>
      <c r="D454" s="5" t="n"/>
      <c r="E454" s="5" t="n"/>
      <c r="F454" s="20">
        <f>IF(H454="محسوب",ROUND(E454/D454,4),"")</f>
        <v/>
      </c>
      <c r="G454" s="19">
        <f>IF(H454="محسوب",ROUND(C454*F454,4),"")</f>
        <v/>
      </c>
      <c r="H454" s="6">
        <f>IF(AND(A454&amp;""="",B454&amp;""="",C454&amp;""="",D454&amp;""="",E454&amp;""=""),"",IF(A454&amp;""="","المادة ناقصة",IF(COUNTIF('المواد'!$A$6:$A$205,A454&amp;"")=0,"مادة غير موجودة",IF(NOT(ISNUMBER(C454)),"الوزن ناقص",IF(NOT(ISNUMBER(D454)),"الدرجة العظمى ناقصة",IF(D454&lt;=0,"الدرجة العظمى ناقصة",IF(E454&amp;""="","لم تُجرَّب بعد",IF(NOT(ISNUMBER(E454)),"درجة غير رقمية",IF(OR(E454&lt;0,E454&gt;D454),"درجة خارج المدى","محسوب")))))))))</f>
        <v/>
      </c>
    </row>
    <row r="455">
      <c r="A455" s="5" t="n"/>
      <c r="B455" s="5" t="n"/>
      <c r="C455" s="5" t="n"/>
      <c r="D455" s="5" t="n"/>
      <c r="E455" s="5" t="n"/>
      <c r="F455" s="20">
        <f>IF(H455="محسوب",ROUND(E455/D455,4),"")</f>
        <v/>
      </c>
      <c r="G455" s="19">
        <f>IF(H455="محسوب",ROUND(C455*F455,4),"")</f>
        <v/>
      </c>
      <c r="H455" s="6">
        <f>IF(AND(A455&amp;""="",B455&amp;""="",C455&amp;""="",D455&amp;""="",E455&amp;""=""),"",IF(A455&amp;""="","المادة ناقصة",IF(COUNTIF('المواد'!$A$6:$A$205,A455&amp;"")=0,"مادة غير موجودة",IF(NOT(ISNUMBER(C455)),"الوزن ناقص",IF(NOT(ISNUMBER(D455)),"الدرجة العظمى ناقصة",IF(D455&lt;=0,"الدرجة العظمى ناقصة",IF(E455&amp;""="","لم تُجرَّب بعد",IF(NOT(ISNUMBER(E455)),"درجة غير رقمية",IF(OR(E455&lt;0,E455&gt;D455),"درجة خارج المدى","محسوب")))))))))</f>
        <v/>
      </c>
    </row>
    <row r="456">
      <c r="A456" s="5" t="n"/>
      <c r="B456" s="5" t="n"/>
      <c r="C456" s="5" t="n"/>
      <c r="D456" s="5" t="n"/>
      <c r="E456" s="5" t="n"/>
      <c r="F456" s="20">
        <f>IF(H456="محسوب",ROUND(E456/D456,4),"")</f>
        <v/>
      </c>
      <c r="G456" s="19">
        <f>IF(H456="محسوب",ROUND(C456*F456,4),"")</f>
        <v/>
      </c>
      <c r="H456" s="6">
        <f>IF(AND(A456&amp;""="",B456&amp;""="",C456&amp;""="",D456&amp;""="",E456&amp;""=""),"",IF(A456&amp;""="","المادة ناقصة",IF(COUNTIF('المواد'!$A$6:$A$205,A456&amp;"")=0,"مادة غير موجودة",IF(NOT(ISNUMBER(C456)),"الوزن ناقص",IF(NOT(ISNUMBER(D456)),"الدرجة العظمى ناقصة",IF(D456&lt;=0,"الدرجة العظمى ناقصة",IF(E456&amp;""="","لم تُجرَّب بعد",IF(NOT(ISNUMBER(E456)),"درجة غير رقمية",IF(OR(E456&lt;0,E456&gt;D456),"درجة خارج المدى","محسوب")))))))))</f>
        <v/>
      </c>
    </row>
    <row r="457">
      <c r="A457" s="5" t="n"/>
      <c r="B457" s="5" t="n"/>
      <c r="C457" s="5" t="n"/>
      <c r="D457" s="5" t="n"/>
      <c r="E457" s="5" t="n"/>
      <c r="F457" s="20">
        <f>IF(H457="محسوب",ROUND(E457/D457,4),"")</f>
        <v/>
      </c>
      <c r="G457" s="19">
        <f>IF(H457="محسوب",ROUND(C457*F457,4),"")</f>
        <v/>
      </c>
      <c r="H457" s="6">
        <f>IF(AND(A457&amp;""="",B457&amp;""="",C457&amp;""="",D457&amp;""="",E457&amp;""=""),"",IF(A457&amp;""="","المادة ناقصة",IF(COUNTIF('المواد'!$A$6:$A$205,A457&amp;"")=0,"مادة غير موجودة",IF(NOT(ISNUMBER(C457)),"الوزن ناقص",IF(NOT(ISNUMBER(D457)),"الدرجة العظمى ناقصة",IF(D457&lt;=0,"الدرجة العظمى ناقصة",IF(E457&amp;""="","لم تُجرَّب بعد",IF(NOT(ISNUMBER(E457)),"درجة غير رقمية",IF(OR(E457&lt;0,E457&gt;D457),"درجة خارج المدى","محسوب")))))))))</f>
        <v/>
      </c>
    </row>
    <row r="458">
      <c r="A458" s="5" t="n"/>
      <c r="B458" s="5" t="n"/>
      <c r="C458" s="5" t="n"/>
      <c r="D458" s="5" t="n"/>
      <c r="E458" s="5" t="n"/>
      <c r="F458" s="20">
        <f>IF(H458="محسوب",ROUND(E458/D458,4),"")</f>
        <v/>
      </c>
      <c r="G458" s="19">
        <f>IF(H458="محسوب",ROUND(C458*F458,4),"")</f>
        <v/>
      </c>
      <c r="H458" s="6">
        <f>IF(AND(A458&amp;""="",B458&amp;""="",C458&amp;""="",D458&amp;""="",E458&amp;""=""),"",IF(A458&amp;""="","المادة ناقصة",IF(COUNTIF('المواد'!$A$6:$A$205,A458&amp;"")=0,"مادة غير موجودة",IF(NOT(ISNUMBER(C458)),"الوزن ناقص",IF(NOT(ISNUMBER(D458)),"الدرجة العظمى ناقصة",IF(D458&lt;=0,"الدرجة العظمى ناقصة",IF(E458&amp;""="","لم تُجرَّب بعد",IF(NOT(ISNUMBER(E458)),"درجة غير رقمية",IF(OR(E458&lt;0,E458&gt;D458),"درجة خارج المدى","محسوب")))))))))</f>
        <v/>
      </c>
    </row>
    <row r="459">
      <c r="A459" s="5" t="n"/>
      <c r="B459" s="5" t="n"/>
      <c r="C459" s="5" t="n"/>
      <c r="D459" s="5" t="n"/>
      <c r="E459" s="5" t="n"/>
      <c r="F459" s="20">
        <f>IF(H459="محسوب",ROUND(E459/D459,4),"")</f>
        <v/>
      </c>
      <c r="G459" s="19">
        <f>IF(H459="محسوب",ROUND(C459*F459,4),"")</f>
        <v/>
      </c>
      <c r="H459" s="6">
        <f>IF(AND(A459&amp;""="",B459&amp;""="",C459&amp;""="",D459&amp;""="",E459&amp;""=""),"",IF(A459&amp;""="","المادة ناقصة",IF(COUNTIF('المواد'!$A$6:$A$205,A459&amp;"")=0,"مادة غير موجودة",IF(NOT(ISNUMBER(C459)),"الوزن ناقص",IF(NOT(ISNUMBER(D459)),"الدرجة العظمى ناقصة",IF(D459&lt;=0,"الدرجة العظمى ناقصة",IF(E459&amp;""="","لم تُجرَّب بعد",IF(NOT(ISNUMBER(E459)),"درجة غير رقمية",IF(OR(E459&lt;0,E459&gt;D459),"درجة خارج المدى","محسوب")))))))))</f>
        <v/>
      </c>
    </row>
    <row r="460">
      <c r="A460" s="5" t="n"/>
      <c r="B460" s="5" t="n"/>
      <c r="C460" s="5" t="n"/>
      <c r="D460" s="5" t="n"/>
      <c r="E460" s="5" t="n"/>
      <c r="F460" s="20">
        <f>IF(H460="محسوب",ROUND(E460/D460,4),"")</f>
        <v/>
      </c>
      <c r="G460" s="19">
        <f>IF(H460="محسوب",ROUND(C460*F460,4),"")</f>
        <v/>
      </c>
      <c r="H460" s="6">
        <f>IF(AND(A460&amp;""="",B460&amp;""="",C460&amp;""="",D460&amp;""="",E460&amp;""=""),"",IF(A460&amp;""="","المادة ناقصة",IF(COUNTIF('المواد'!$A$6:$A$205,A460&amp;"")=0,"مادة غير موجودة",IF(NOT(ISNUMBER(C460)),"الوزن ناقص",IF(NOT(ISNUMBER(D460)),"الدرجة العظمى ناقصة",IF(D460&lt;=0,"الدرجة العظمى ناقصة",IF(E460&amp;""="","لم تُجرَّب بعد",IF(NOT(ISNUMBER(E460)),"درجة غير رقمية",IF(OR(E460&lt;0,E460&gt;D460),"درجة خارج المدى","محسوب")))))))))</f>
        <v/>
      </c>
    </row>
    <row r="461">
      <c r="A461" s="5" t="n"/>
      <c r="B461" s="5" t="n"/>
      <c r="C461" s="5" t="n"/>
      <c r="D461" s="5" t="n"/>
      <c r="E461" s="5" t="n"/>
      <c r="F461" s="20">
        <f>IF(H461="محسوب",ROUND(E461/D461,4),"")</f>
        <v/>
      </c>
      <c r="G461" s="19">
        <f>IF(H461="محسوب",ROUND(C461*F461,4),"")</f>
        <v/>
      </c>
      <c r="H461" s="6">
        <f>IF(AND(A461&amp;""="",B461&amp;""="",C461&amp;""="",D461&amp;""="",E461&amp;""=""),"",IF(A461&amp;""="","المادة ناقصة",IF(COUNTIF('المواد'!$A$6:$A$205,A461&amp;"")=0,"مادة غير موجودة",IF(NOT(ISNUMBER(C461)),"الوزن ناقص",IF(NOT(ISNUMBER(D461)),"الدرجة العظمى ناقصة",IF(D461&lt;=0,"الدرجة العظمى ناقصة",IF(E461&amp;""="","لم تُجرَّب بعد",IF(NOT(ISNUMBER(E461)),"درجة غير رقمية",IF(OR(E461&lt;0,E461&gt;D461),"درجة خارج المدى","محسوب")))))))))</f>
        <v/>
      </c>
    </row>
    <row r="462">
      <c r="A462" s="5" t="n"/>
      <c r="B462" s="5" t="n"/>
      <c r="C462" s="5" t="n"/>
      <c r="D462" s="5" t="n"/>
      <c r="E462" s="5" t="n"/>
      <c r="F462" s="20">
        <f>IF(H462="محسوب",ROUND(E462/D462,4),"")</f>
        <v/>
      </c>
      <c r="G462" s="19">
        <f>IF(H462="محسوب",ROUND(C462*F462,4),"")</f>
        <v/>
      </c>
      <c r="H462" s="6">
        <f>IF(AND(A462&amp;""="",B462&amp;""="",C462&amp;""="",D462&amp;""="",E462&amp;""=""),"",IF(A462&amp;""="","المادة ناقصة",IF(COUNTIF('المواد'!$A$6:$A$205,A462&amp;"")=0,"مادة غير موجودة",IF(NOT(ISNUMBER(C462)),"الوزن ناقص",IF(NOT(ISNUMBER(D462)),"الدرجة العظمى ناقصة",IF(D462&lt;=0,"الدرجة العظمى ناقصة",IF(E462&amp;""="","لم تُجرَّب بعد",IF(NOT(ISNUMBER(E462)),"درجة غير رقمية",IF(OR(E462&lt;0,E462&gt;D462),"درجة خارج المدى","محسوب")))))))))</f>
        <v/>
      </c>
    </row>
    <row r="463">
      <c r="A463" s="5" t="n"/>
      <c r="B463" s="5" t="n"/>
      <c r="C463" s="5" t="n"/>
      <c r="D463" s="5" t="n"/>
      <c r="E463" s="5" t="n"/>
      <c r="F463" s="20">
        <f>IF(H463="محسوب",ROUND(E463/D463,4),"")</f>
        <v/>
      </c>
      <c r="G463" s="19">
        <f>IF(H463="محسوب",ROUND(C463*F463,4),"")</f>
        <v/>
      </c>
      <c r="H463" s="6">
        <f>IF(AND(A463&amp;""="",B463&amp;""="",C463&amp;""="",D463&amp;""="",E463&amp;""=""),"",IF(A463&amp;""="","المادة ناقصة",IF(COUNTIF('المواد'!$A$6:$A$205,A463&amp;"")=0,"مادة غير موجودة",IF(NOT(ISNUMBER(C463)),"الوزن ناقص",IF(NOT(ISNUMBER(D463)),"الدرجة العظمى ناقصة",IF(D463&lt;=0,"الدرجة العظمى ناقصة",IF(E463&amp;""="","لم تُجرَّب بعد",IF(NOT(ISNUMBER(E463)),"درجة غير رقمية",IF(OR(E463&lt;0,E463&gt;D463),"درجة خارج المدى","محسوب")))))))))</f>
        <v/>
      </c>
    </row>
    <row r="464">
      <c r="A464" s="5" t="n"/>
      <c r="B464" s="5" t="n"/>
      <c r="C464" s="5" t="n"/>
      <c r="D464" s="5" t="n"/>
      <c r="E464" s="5" t="n"/>
      <c r="F464" s="20">
        <f>IF(H464="محسوب",ROUND(E464/D464,4),"")</f>
        <v/>
      </c>
      <c r="G464" s="19">
        <f>IF(H464="محسوب",ROUND(C464*F464,4),"")</f>
        <v/>
      </c>
      <c r="H464" s="6">
        <f>IF(AND(A464&amp;""="",B464&amp;""="",C464&amp;""="",D464&amp;""="",E464&amp;""=""),"",IF(A464&amp;""="","المادة ناقصة",IF(COUNTIF('المواد'!$A$6:$A$205,A464&amp;"")=0,"مادة غير موجودة",IF(NOT(ISNUMBER(C464)),"الوزن ناقص",IF(NOT(ISNUMBER(D464)),"الدرجة العظمى ناقصة",IF(D464&lt;=0,"الدرجة العظمى ناقصة",IF(E464&amp;""="","لم تُجرَّب بعد",IF(NOT(ISNUMBER(E464)),"درجة غير رقمية",IF(OR(E464&lt;0,E464&gt;D464),"درجة خارج المدى","محسوب")))))))))</f>
        <v/>
      </c>
    </row>
    <row r="465">
      <c r="A465" s="5" t="n"/>
      <c r="B465" s="5" t="n"/>
      <c r="C465" s="5" t="n"/>
      <c r="D465" s="5" t="n"/>
      <c r="E465" s="5" t="n"/>
      <c r="F465" s="20">
        <f>IF(H465="محسوب",ROUND(E465/D465,4),"")</f>
        <v/>
      </c>
      <c r="G465" s="19">
        <f>IF(H465="محسوب",ROUND(C465*F465,4),"")</f>
        <v/>
      </c>
      <c r="H465" s="6">
        <f>IF(AND(A465&amp;""="",B465&amp;""="",C465&amp;""="",D465&amp;""="",E465&amp;""=""),"",IF(A465&amp;""="","المادة ناقصة",IF(COUNTIF('المواد'!$A$6:$A$205,A465&amp;"")=0,"مادة غير موجودة",IF(NOT(ISNUMBER(C465)),"الوزن ناقص",IF(NOT(ISNUMBER(D465)),"الدرجة العظمى ناقصة",IF(D465&lt;=0,"الدرجة العظمى ناقصة",IF(E465&amp;""="","لم تُجرَّب بعد",IF(NOT(ISNUMBER(E465)),"درجة غير رقمية",IF(OR(E465&lt;0,E465&gt;D465),"درجة خارج المدى","محسوب")))))))))</f>
        <v/>
      </c>
    </row>
    <row r="466">
      <c r="A466" s="5" t="n"/>
      <c r="B466" s="5" t="n"/>
      <c r="C466" s="5" t="n"/>
      <c r="D466" s="5" t="n"/>
      <c r="E466" s="5" t="n"/>
      <c r="F466" s="20">
        <f>IF(H466="محسوب",ROUND(E466/D466,4),"")</f>
        <v/>
      </c>
      <c r="G466" s="19">
        <f>IF(H466="محسوب",ROUND(C466*F466,4),"")</f>
        <v/>
      </c>
      <c r="H466" s="6">
        <f>IF(AND(A466&amp;""="",B466&amp;""="",C466&amp;""="",D466&amp;""="",E466&amp;""=""),"",IF(A466&amp;""="","المادة ناقصة",IF(COUNTIF('المواد'!$A$6:$A$205,A466&amp;"")=0,"مادة غير موجودة",IF(NOT(ISNUMBER(C466)),"الوزن ناقص",IF(NOT(ISNUMBER(D466)),"الدرجة العظمى ناقصة",IF(D466&lt;=0,"الدرجة العظمى ناقصة",IF(E466&amp;""="","لم تُجرَّب بعد",IF(NOT(ISNUMBER(E466)),"درجة غير رقمية",IF(OR(E466&lt;0,E466&gt;D466),"درجة خارج المدى","محسوب")))))))))</f>
        <v/>
      </c>
    </row>
    <row r="467">
      <c r="A467" s="5" t="n"/>
      <c r="B467" s="5" t="n"/>
      <c r="C467" s="5" t="n"/>
      <c r="D467" s="5" t="n"/>
      <c r="E467" s="5" t="n"/>
      <c r="F467" s="20">
        <f>IF(H467="محسوب",ROUND(E467/D467,4),"")</f>
        <v/>
      </c>
      <c r="G467" s="19">
        <f>IF(H467="محسوب",ROUND(C467*F467,4),"")</f>
        <v/>
      </c>
      <c r="H467" s="6">
        <f>IF(AND(A467&amp;""="",B467&amp;""="",C467&amp;""="",D467&amp;""="",E467&amp;""=""),"",IF(A467&amp;""="","المادة ناقصة",IF(COUNTIF('المواد'!$A$6:$A$205,A467&amp;"")=0,"مادة غير موجودة",IF(NOT(ISNUMBER(C467)),"الوزن ناقص",IF(NOT(ISNUMBER(D467)),"الدرجة العظمى ناقصة",IF(D467&lt;=0,"الدرجة العظمى ناقصة",IF(E467&amp;""="","لم تُجرَّب بعد",IF(NOT(ISNUMBER(E467)),"درجة غير رقمية",IF(OR(E467&lt;0,E467&gt;D467),"درجة خارج المدى","محسوب")))))))))</f>
        <v/>
      </c>
    </row>
    <row r="468">
      <c r="A468" s="5" t="n"/>
      <c r="B468" s="5" t="n"/>
      <c r="C468" s="5" t="n"/>
      <c r="D468" s="5" t="n"/>
      <c r="E468" s="5" t="n"/>
      <c r="F468" s="20">
        <f>IF(H468="محسوب",ROUND(E468/D468,4),"")</f>
        <v/>
      </c>
      <c r="G468" s="19">
        <f>IF(H468="محسوب",ROUND(C468*F468,4),"")</f>
        <v/>
      </c>
      <c r="H468" s="6">
        <f>IF(AND(A468&amp;""="",B468&amp;""="",C468&amp;""="",D468&amp;""="",E468&amp;""=""),"",IF(A468&amp;""="","المادة ناقصة",IF(COUNTIF('المواد'!$A$6:$A$205,A468&amp;"")=0,"مادة غير موجودة",IF(NOT(ISNUMBER(C468)),"الوزن ناقص",IF(NOT(ISNUMBER(D468)),"الدرجة العظمى ناقصة",IF(D468&lt;=0,"الدرجة العظمى ناقصة",IF(E468&amp;""="","لم تُجرَّب بعد",IF(NOT(ISNUMBER(E468)),"درجة غير رقمية",IF(OR(E468&lt;0,E468&gt;D468),"درجة خارج المدى","محسوب")))))))))</f>
        <v/>
      </c>
    </row>
    <row r="469">
      <c r="A469" s="5" t="n"/>
      <c r="B469" s="5" t="n"/>
      <c r="C469" s="5" t="n"/>
      <c r="D469" s="5" t="n"/>
      <c r="E469" s="5" t="n"/>
      <c r="F469" s="20">
        <f>IF(H469="محسوب",ROUND(E469/D469,4),"")</f>
        <v/>
      </c>
      <c r="G469" s="19">
        <f>IF(H469="محسوب",ROUND(C469*F469,4),"")</f>
        <v/>
      </c>
      <c r="H469" s="6">
        <f>IF(AND(A469&amp;""="",B469&amp;""="",C469&amp;""="",D469&amp;""="",E469&amp;""=""),"",IF(A469&amp;""="","المادة ناقصة",IF(COUNTIF('المواد'!$A$6:$A$205,A469&amp;"")=0,"مادة غير موجودة",IF(NOT(ISNUMBER(C469)),"الوزن ناقص",IF(NOT(ISNUMBER(D469)),"الدرجة العظمى ناقصة",IF(D469&lt;=0,"الدرجة العظمى ناقصة",IF(E469&amp;""="","لم تُجرَّب بعد",IF(NOT(ISNUMBER(E469)),"درجة غير رقمية",IF(OR(E469&lt;0,E469&gt;D469),"درجة خارج المدى","محسوب")))))))))</f>
        <v/>
      </c>
    </row>
    <row r="470">
      <c r="A470" s="5" t="n"/>
      <c r="B470" s="5" t="n"/>
      <c r="C470" s="5" t="n"/>
      <c r="D470" s="5" t="n"/>
      <c r="E470" s="5" t="n"/>
      <c r="F470" s="20">
        <f>IF(H470="محسوب",ROUND(E470/D470,4),"")</f>
        <v/>
      </c>
      <c r="G470" s="19">
        <f>IF(H470="محسوب",ROUND(C470*F470,4),"")</f>
        <v/>
      </c>
      <c r="H470" s="6">
        <f>IF(AND(A470&amp;""="",B470&amp;""="",C470&amp;""="",D470&amp;""="",E470&amp;""=""),"",IF(A470&amp;""="","المادة ناقصة",IF(COUNTIF('المواد'!$A$6:$A$205,A470&amp;"")=0,"مادة غير موجودة",IF(NOT(ISNUMBER(C470)),"الوزن ناقص",IF(NOT(ISNUMBER(D470)),"الدرجة العظمى ناقصة",IF(D470&lt;=0,"الدرجة العظمى ناقصة",IF(E470&amp;""="","لم تُجرَّب بعد",IF(NOT(ISNUMBER(E470)),"درجة غير رقمية",IF(OR(E470&lt;0,E470&gt;D470),"درجة خارج المدى","محسوب")))))))))</f>
        <v/>
      </c>
    </row>
    <row r="471">
      <c r="A471" s="5" t="n"/>
      <c r="B471" s="5" t="n"/>
      <c r="C471" s="5" t="n"/>
      <c r="D471" s="5" t="n"/>
      <c r="E471" s="5" t="n"/>
      <c r="F471" s="20">
        <f>IF(H471="محسوب",ROUND(E471/D471,4),"")</f>
        <v/>
      </c>
      <c r="G471" s="19">
        <f>IF(H471="محسوب",ROUND(C471*F471,4),"")</f>
        <v/>
      </c>
      <c r="H471" s="6">
        <f>IF(AND(A471&amp;""="",B471&amp;""="",C471&amp;""="",D471&amp;""="",E471&amp;""=""),"",IF(A471&amp;""="","المادة ناقصة",IF(COUNTIF('المواد'!$A$6:$A$205,A471&amp;"")=0,"مادة غير موجودة",IF(NOT(ISNUMBER(C471)),"الوزن ناقص",IF(NOT(ISNUMBER(D471)),"الدرجة العظمى ناقصة",IF(D471&lt;=0,"الدرجة العظمى ناقصة",IF(E471&amp;""="","لم تُجرَّب بعد",IF(NOT(ISNUMBER(E471)),"درجة غير رقمية",IF(OR(E471&lt;0,E471&gt;D471),"درجة خارج المدى","محسوب")))))))))</f>
        <v/>
      </c>
    </row>
    <row r="472">
      <c r="A472" s="5" t="n"/>
      <c r="B472" s="5" t="n"/>
      <c r="C472" s="5" t="n"/>
      <c r="D472" s="5" t="n"/>
      <c r="E472" s="5" t="n"/>
      <c r="F472" s="20">
        <f>IF(H472="محسوب",ROUND(E472/D472,4),"")</f>
        <v/>
      </c>
      <c r="G472" s="19">
        <f>IF(H472="محسوب",ROUND(C472*F472,4),"")</f>
        <v/>
      </c>
      <c r="H472" s="6">
        <f>IF(AND(A472&amp;""="",B472&amp;""="",C472&amp;""="",D472&amp;""="",E472&amp;""=""),"",IF(A472&amp;""="","المادة ناقصة",IF(COUNTIF('المواد'!$A$6:$A$205,A472&amp;"")=0,"مادة غير موجودة",IF(NOT(ISNUMBER(C472)),"الوزن ناقص",IF(NOT(ISNUMBER(D472)),"الدرجة العظمى ناقصة",IF(D472&lt;=0,"الدرجة العظمى ناقصة",IF(E472&amp;""="","لم تُجرَّب بعد",IF(NOT(ISNUMBER(E472)),"درجة غير رقمية",IF(OR(E472&lt;0,E472&gt;D472),"درجة خارج المدى","محسوب")))))))))</f>
        <v/>
      </c>
    </row>
    <row r="473">
      <c r="A473" s="5" t="n"/>
      <c r="B473" s="5" t="n"/>
      <c r="C473" s="5" t="n"/>
      <c r="D473" s="5" t="n"/>
      <c r="E473" s="5" t="n"/>
      <c r="F473" s="20">
        <f>IF(H473="محسوب",ROUND(E473/D473,4),"")</f>
        <v/>
      </c>
      <c r="G473" s="19">
        <f>IF(H473="محسوب",ROUND(C473*F473,4),"")</f>
        <v/>
      </c>
      <c r="H473" s="6">
        <f>IF(AND(A473&amp;""="",B473&amp;""="",C473&amp;""="",D473&amp;""="",E473&amp;""=""),"",IF(A473&amp;""="","المادة ناقصة",IF(COUNTIF('المواد'!$A$6:$A$205,A473&amp;"")=0,"مادة غير موجودة",IF(NOT(ISNUMBER(C473)),"الوزن ناقص",IF(NOT(ISNUMBER(D473)),"الدرجة العظمى ناقصة",IF(D473&lt;=0,"الدرجة العظمى ناقصة",IF(E473&amp;""="","لم تُجرَّب بعد",IF(NOT(ISNUMBER(E473)),"درجة غير رقمية",IF(OR(E473&lt;0,E473&gt;D473),"درجة خارج المدى","محسوب")))))))))</f>
        <v/>
      </c>
    </row>
    <row r="474">
      <c r="A474" s="5" t="n"/>
      <c r="B474" s="5" t="n"/>
      <c r="C474" s="5" t="n"/>
      <c r="D474" s="5" t="n"/>
      <c r="E474" s="5" t="n"/>
      <c r="F474" s="20">
        <f>IF(H474="محسوب",ROUND(E474/D474,4),"")</f>
        <v/>
      </c>
      <c r="G474" s="19">
        <f>IF(H474="محسوب",ROUND(C474*F474,4),"")</f>
        <v/>
      </c>
      <c r="H474" s="6">
        <f>IF(AND(A474&amp;""="",B474&amp;""="",C474&amp;""="",D474&amp;""="",E474&amp;""=""),"",IF(A474&amp;""="","المادة ناقصة",IF(COUNTIF('المواد'!$A$6:$A$205,A474&amp;"")=0,"مادة غير موجودة",IF(NOT(ISNUMBER(C474)),"الوزن ناقص",IF(NOT(ISNUMBER(D474)),"الدرجة العظمى ناقصة",IF(D474&lt;=0,"الدرجة العظمى ناقصة",IF(E474&amp;""="","لم تُجرَّب بعد",IF(NOT(ISNUMBER(E474)),"درجة غير رقمية",IF(OR(E474&lt;0,E474&gt;D474),"درجة خارج المدى","محسوب")))))))))</f>
        <v/>
      </c>
    </row>
    <row r="475">
      <c r="A475" s="5" t="n"/>
      <c r="B475" s="5" t="n"/>
      <c r="C475" s="5" t="n"/>
      <c r="D475" s="5" t="n"/>
      <c r="E475" s="5" t="n"/>
      <c r="F475" s="20">
        <f>IF(H475="محسوب",ROUND(E475/D475,4),"")</f>
        <v/>
      </c>
      <c r="G475" s="19">
        <f>IF(H475="محسوب",ROUND(C475*F475,4),"")</f>
        <v/>
      </c>
      <c r="H475" s="6">
        <f>IF(AND(A475&amp;""="",B475&amp;""="",C475&amp;""="",D475&amp;""="",E475&amp;""=""),"",IF(A475&amp;""="","المادة ناقصة",IF(COUNTIF('المواد'!$A$6:$A$205,A475&amp;"")=0,"مادة غير موجودة",IF(NOT(ISNUMBER(C475)),"الوزن ناقص",IF(NOT(ISNUMBER(D475)),"الدرجة العظمى ناقصة",IF(D475&lt;=0,"الدرجة العظمى ناقصة",IF(E475&amp;""="","لم تُجرَّب بعد",IF(NOT(ISNUMBER(E475)),"درجة غير رقمية",IF(OR(E475&lt;0,E475&gt;D475),"درجة خارج المدى","محسوب")))))))))</f>
        <v/>
      </c>
    </row>
    <row r="476">
      <c r="A476" s="5" t="n"/>
      <c r="B476" s="5" t="n"/>
      <c r="C476" s="5" t="n"/>
      <c r="D476" s="5" t="n"/>
      <c r="E476" s="5" t="n"/>
      <c r="F476" s="20">
        <f>IF(H476="محسوب",ROUND(E476/D476,4),"")</f>
        <v/>
      </c>
      <c r="G476" s="19">
        <f>IF(H476="محسوب",ROUND(C476*F476,4),"")</f>
        <v/>
      </c>
      <c r="H476" s="6">
        <f>IF(AND(A476&amp;""="",B476&amp;""="",C476&amp;""="",D476&amp;""="",E476&amp;""=""),"",IF(A476&amp;""="","المادة ناقصة",IF(COUNTIF('المواد'!$A$6:$A$205,A476&amp;"")=0,"مادة غير موجودة",IF(NOT(ISNUMBER(C476)),"الوزن ناقص",IF(NOT(ISNUMBER(D476)),"الدرجة العظمى ناقصة",IF(D476&lt;=0,"الدرجة العظمى ناقصة",IF(E476&amp;""="","لم تُجرَّب بعد",IF(NOT(ISNUMBER(E476)),"درجة غير رقمية",IF(OR(E476&lt;0,E476&gt;D476),"درجة خارج المدى","محسوب")))))))))</f>
        <v/>
      </c>
    </row>
    <row r="477">
      <c r="A477" s="5" t="n"/>
      <c r="B477" s="5" t="n"/>
      <c r="C477" s="5" t="n"/>
      <c r="D477" s="5" t="n"/>
      <c r="E477" s="5" t="n"/>
      <c r="F477" s="20">
        <f>IF(H477="محسوب",ROUND(E477/D477,4),"")</f>
        <v/>
      </c>
      <c r="G477" s="19">
        <f>IF(H477="محسوب",ROUND(C477*F477,4),"")</f>
        <v/>
      </c>
      <c r="H477" s="6">
        <f>IF(AND(A477&amp;""="",B477&amp;""="",C477&amp;""="",D477&amp;""="",E477&amp;""=""),"",IF(A477&amp;""="","المادة ناقصة",IF(COUNTIF('المواد'!$A$6:$A$205,A477&amp;"")=0,"مادة غير موجودة",IF(NOT(ISNUMBER(C477)),"الوزن ناقص",IF(NOT(ISNUMBER(D477)),"الدرجة العظمى ناقصة",IF(D477&lt;=0,"الدرجة العظمى ناقصة",IF(E477&amp;""="","لم تُجرَّب بعد",IF(NOT(ISNUMBER(E477)),"درجة غير رقمية",IF(OR(E477&lt;0,E477&gt;D477),"درجة خارج المدى","محسوب")))))))))</f>
        <v/>
      </c>
    </row>
    <row r="478">
      <c r="A478" s="5" t="n"/>
      <c r="B478" s="5" t="n"/>
      <c r="C478" s="5" t="n"/>
      <c r="D478" s="5" t="n"/>
      <c r="E478" s="5" t="n"/>
      <c r="F478" s="20">
        <f>IF(H478="محسوب",ROUND(E478/D478,4),"")</f>
        <v/>
      </c>
      <c r="G478" s="19">
        <f>IF(H478="محسوب",ROUND(C478*F478,4),"")</f>
        <v/>
      </c>
      <c r="H478" s="6">
        <f>IF(AND(A478&amp;""="",B478&amp;""="",C478&amp;""="",D478&amp;""="",E478&amp;""=""),"",IF(A478&amp;""="","المادة ناقصة",IF(COUNTIF('المواد'!$A$6:$A$205,A478&amp;"")=0,"مادة غير موجودة",IF(NOT(ISNUMBER(C478)),"الوزن ناقص",IF(NOT(ISNUMBER(D478)),"الدرجة العظمى ناقصة",IF(D478&lt;=0,"الدرجة العظمى ناقصة",IF(E478&amp;""="","لم تُجرَّب بعد",IF(NOT(ISNUMBER(E478)),"درجة غير رقمية",IF(OR(E478&lt;0,E478&gt;D478),"درجة خارج المدى","محسوب")))))))))</f>
        <v/>
      </c>
    </row>
    <row r="479">
      <c r="A479" s="5" t="n"/>
      <c r="B479" s="5" t="n"/>
      <c r="C479" s="5" t="n"/>
      <c r="D479" s="5" t="n"/>
      <c r="E479" s="5" t="n"/>
      <c r="F479" s="20">
        <f>IF(H479="محسوب",ROUND(E479/D479,4),"")</f>
        <v/>
      </c>
      <c r="G479" s="19">
        <f>IF(H479="محسوب",ROUND(C479*F479,4),"")</f>
        <v/>
      </c>
      <c r="H479" s="6">
        <f>IF(AND(A479&amp;""="",B479&amp;""="",C479&amp;""="",D479&amp;""="",E479&amp;""=""),"",IF(A479&amp;""="","المادة ناقصة",IF(COUNTIF('المواد'!$A$6:$A$205,A479&amp;"")=0,"مادة غير موجودة",IF(NOT(ISNUMBER(C479)),"الوزن ناقص",IF(NOT(ISNUMBER(D479)),"الدرجة العظمى ناقصة",IF(D479&lt;=0,"الدرجة العظمى ناقصة",IF(E479&amp;""="","لم تُجرَّب بعد",IF(NOT(ISNUMBER(E479)),"درجة غير رقمية",IF(OR(E479&lt;0,E479&gt;D479),"درجة خارج المدى","محسوب")))))))))</f>
        <v/>
      </c>
    </row>
    <row r="480">
      <c r="A480" s="5" t="n"/>
      <c r="B480" s="5" t="n"/>
      <c r="C480" s="5" t="n"/>
      <c r="D480" s="5" t="n"/>
      <c r="E480" s="5" t="n"/>
      <c r="F480" s="20">
        <f>IF(H480="محسوب",ROUND(E480/D480,4),"")</f>
        <v/>
      </c>
      <c r="G480" s="19">
        <f>IF(H480="محسوب",ROUND(C480*F480,4),"")</f>
        <v/>
      </c>
      <c r="H480" s="6">
        <f>IF(AND(A480&amp;""="",B480&amp;""="",C480&amp;""="",D480&amp;""="",E480&amp;""=""),"",IF(A480&amp;""="","المادة ناقصة",IF(COUNTIF('المواد'!$A$6:$A$205,A480&amp;"")=0,"مادة غير موجودة",IF(NOT(ISNUMBER(C480)),"الوزن ناقص",IF(NOT(ISNUMBER(D480)),"الدرجة العظمى ناقصة",IF(D480&lt;=0,"الدرجة العظمى ناقصة",IF(E480&amp;""="","لم تُجرَّب بعد",IF(NOT(ISNUMBER(E480)),"درجة غير رقمية",IF(OR(E480&lt;0,E480&gt;D480),"درجة خارج المدى","محسوب")))))))))</f>
        <v/>
      </c>
    </row>
    <row r="481">
      <c r="A481" s="5" t="n"/>
      <c r="B481" s="5" t="n"/>
      <c r="C481" s="5" t="n"/>
      <c r="D481" s="5" t="n"/>
      <c r="E481" s="5" t="n"/>
      <c r="F481" s="20">
        <f>IF(H481="محسوب",ROUND(E481/D481,4),"")</f>
        <v/>
      </c>
      <c r="G481" s="19">
        <f>IF(H481="محسوب",ROUND(C481*F481,4),"")</f>
        <v/>
      </c>
      <c r="H481" s="6">
        <f>IF(AND(A481&amp;""="",B481&amp;""="",C481&amp;""="",D481&amp;""="",E481&amp;""=""),"",IF(A481&amp;""="","المادة ناقصة",IF(COUNTIF('المواد'!$A$6:$A$205,A481&amp;"")=0,"مادة غير موجودة",IF(NOT(ISNUMBER(C481)),"الوزن ناقص",IF(NOT(ISNUMBER(D481)),"الدرجة العظمى ناقصة",IF(D481&lt;=0,"الدرجة العظمى ناقصة",IF(E481&amp;""="","لم تُجرَّب بعد",IF(NOT(ISNUMBER(E481)),"درجة غير رقمية",IF(OR(E481&lt;0,E481&gt;D481),"درجة خارج المدى","محسوب")))))))))</f>
        <v/>
      </c>
    </row>
    <row r="482">
      <c r="A482" s="5" t="n"/>
      <c r="B482" s="5" t="n"/>
      <c r="C482" s="5" t="n"/>
      <c r="D482" s="5" t="n"/>
      <c r="E482" s="5" t="n"/>
      <c r="F482" s="20">
        <f>IF(H482="محسوب",ROUND(E482/D482,4),"")</f>
        <v/>
      </c>
      <c r="G482" s="19">
        <f>IF(H482="محسوب",ROUND(C482*F482,4),"")</f>
        <v/>
      </c>
      <c r="H482" s="6">
        <f>IF(AND(A482&amp;""="",B482&amp;""="",C482&amp;""="",D482&amp;""="",E482&amp;""=""),"",IF(A482&amp;""="","المادة ناقصة",IF(COUNTIF('المواد'!$A$6:$A$205,A482&amp;"")=0,"مادة غير موجودة",IF(NOT(ISNUMBER(C482)),"الوزن ناقص",IF(NOT(ISNUMBER(D482)),"الدرجة العظمى ناقصة",IF(D482&lt;=0,"الدرجة العظمى ناقصة",IF(E482&amp;""="","لم تُجرَّب بعد",IF(NOT(ISNUMBER(E482)),"درجة غير رقمية",IF(OR(E482&lt;0,E482&gt;D482),"درجة خارج المدى","محسوب")))))))))</f>
        <v/>
      </c>
    </row>
    <row r="483">
      <c r="A483" s="5" t="n"/>
      <c r="B483" s="5" t="n"/>
      <c r="C483" s="5" t="n"/>
      <c r="D483" s="5" t="n"/>
      <c r="E483" s="5" t="n"/>
      <c r="F483" s="20">
        <f>IF(H483="محسوب",ROUND(E483/D483,4),"")</f>
        <v/>
      </c>
      <c r="G483" s="19">
        <f>IF(H483="محسوب",ROUND(C483*F483,4),"")</f>
        <v/>
      </c>
      <c r="H483" s="6">
        <f>IF(AND(A483&amp;""="",B483&amp;""="",C483&amp;""="",D483&amp;""="",E483&amp;""=""),"",IF(A483&amp;""="","المادة ناقصة",IF(COUNTIF('المواد'!$A$6:$A$205,A483&amp;"")=0,"مادة غير موجودة",IF(NOT(ISNUMBER(C483)),"الوزن ناقص",IF(NOT(ISNUMBER(D483)),"الدرجة العظمى ناقصة",IF(D483&lt;=0,"الدرجة العظمى ناقصة",IF(E483&amp;""="","لم تُجرَّب بعد",IF(NOT(ISNUMBER(E483)),"درجة غير رقمية",IF(OR(E483&lt;0,E483&gt;D483),"درجة خارج المدى","محسوب")))))))))</f>
        <v/>
      </c>
    </row>
    <row r="484">
      <c r="A484" s="5" t="n"/>
      <c r="B484" s="5" t="n"/>
      <c r="C484" s="5" t="n"/>
      <c r="D484" s="5" t="n"/>
      <c r="E484" s="5" t="n"/>
      <c r="F484" s="20">
        <f>IF(H484="محسوب",ROUND(E484/D484,4),"")</f>
        <v/>
      </c>
      <c r="G484" s="19">
        <f>IF(H484="محسوب",ROUND(C484*F484,4),"")</f>
        <v/>
      </c>
      <c r="H484" s="6">
        <f>IF(AND(A484&amp;""="",B484&amp;""="",C484&amp;""="",D484&amp;""="",E484&amp;""=""),"",IF(A484&amp;""="","المادة ناقصة",IF(COUNTIF('المواد'!$A$6:$A$205,A484&amp;"")=0,"مادة غير موجودة",IF(NOT(ISNUMBER(C484)),"الوزن ناقص",IF(NOT(ISNUMBER(D484)),"الدرجة العظمى ناقصة",IF(D484&lt;=0,"الدرجة العظمى ناقصة",IF(E484&amp;""="","لم تُجرَّب بعد",IF(NOT(ISNUMBER(E484)),"درجة غير رقمية",IF(OR(E484&lt;0,E484&gt;D484),"درجة خارج المدى","محسوب")))))))))</f>
        <v/>
      </c>
    </row>
    <row r="485">
      <c r="A485" s="5" t="n"/>
      <c r="B485" s="5" t="n"/>
      <c r="C485" s="5" t="n"/>
      <c r="D485" s="5" t="n"/>
      <c r="E485" s="5" t="n"/>
      <c r="F485" s="20">
        <f>IF(H485="محسوب",ROUND(E485/D485,4),"")</f>
        <v/>
      </c>
      <c r="G485" s="19">
        <f>IF(H485="محسوب",ROUND(C485*F485,4),"")</f>
        <v/>
      </c>
      <c r="H485" s="6">
        <f>IF(AND(A485&amp;""="",B485&amp;""="",C485&amp;""="",D485&amp;""="",E485&amp;""=""),"",IF(A485&amp;""="","المادة ناقصة",IF(COUNTIF('المواد'!$A$6:$A$205,A485&amp;"")=0,"مادة غير موجودة",IF(NOT(ISNUMBER(C485)),"الوزن ناقص",IF(NOT(ISNUMBER(D485)),"الدرجة العظمى ناقصة",IF(D485&lt;=0,"الدرجة العظمى ناقصة",IF(E485&amp;""="","لم تُجرَّب بعد",IF(NOT(ISNUMBER(E485)),"درجة غير رقمية",IF(OR(E485&lt;0,E485&gt;D485),"درجة خارج المدى","محسوب")))))))))</f>
        <v/>
      </c>
    </row>
    <row r="486">
      <c r="A486" s="5" t="n"/>
      <c r="B486" s="5" t="n"/>
      <c r="C486" s="5" t="n"/>
      <c r="D486" s="5" t="n"/>
      <c r="E486" s="5" t="n"/>
      <c r="F486" s="20">
        <f>IF(H486="محسوب",ROUND(E486/D486,4),"")</f>
        <v/>
      </c>
      <c r="G486" s="19">
        <f>IF(H486="محسوب",ROUND(C486*F486,4),"")</f>
        <v/>
      </c>
      <c r="H486" s="6">
        <f>IF(AND(A486&amp;""="",B486&amp;""="",C486&amp;""="",D486&amp;""="",E486&amp;""=""),"",IF(A486&amp;""="","المادة ناقصة",IF(COUNTIF('المواد'!$A$6:$A$205,A486&amp;"")=0,"مادة غير موجودة",IF(NOT(ISNUMBER(C486)),"الوزن ناقص",IF(NOT(ISNUMBER(D486)),"الدرجة العظمى ناقصة",IF(D486&lt;=0,"الدرجة العظمى ناقصة",IF(E486&amp;""="","لم تُجرَّب بعد",IF(NOT(ISNUMBER(E486)),"درجة غير رقمية",IF(OR(E486&lt;0,E486&gt;D486),"درجة خارج المدى","محسوب")))))))))</f>
        <v/>
      </c>
    </row>
    <row r="487">
      <c r="A487" s="5" t="n"/>
      <c r="B487" s="5" t="n"/>
      <c r="C487" s="5" t="n"/>
      <c r="D487" s="5" t="n"/>
      <c r="E487" s="5" t="n"/>
      <c r="F487" s="20">
        <f>IF(H487="محسوب",ROUND(E487/D487,4),"")</f>
        <v/>
      </c>
      <c r="G487" s="19">
        <f>IF(H487="محسوب",ROUND(C487*F487,4),"")</f>
        <v/>
      </c>
      <c r="H487" s="6">
        <f>IF(AND(A487&amp;""="",B487&amp;""="",C487&amp;""="",D487&amp;""="",E487&amp;""=""),"",IF(A487&amp;""="","المادة ناقصة",IF(COUNTIF('المواد'!$A$6:$A$205,A487&amp;"")=0,"مادة غير موجودة",IF(NOT(ISNUMBER(C487)),"الوزن ناقص",IF(NOT(ISNUMBER(D487)),"الدرجة العظمى ناقصة",IF(D487&lt;=0,"الدرجة العظمى ناقصة",IF(E487&amp;""="","لم تُجرَّب بعد",IF(NOT(ISNUMBER(E487)),"درجة غير رقمية",IF(OR(E487&lt;0,E487&gt;D487),"درجة خارج المدى","محسوب")))))))))</f>
        <v/>
      </c>
    </row>
    <row r="488">
      <c r="A488" s="5" t="n"/>
      <c r="B488" s="5" t="n"/>
      <c r="C488" s="5" t="n"/>
      <c r="D488" s="5" t="n"/>
      <c r="E488" s="5" t="n"/>
      <c r="F488" s="20">
        <f>IF(H488="محسوب",ROUND(E488/D488,4),"")</f>
        <v/>
      </c>
      <c r="G488" s="19">
        <f>IF(H488="محسوب",ROUND(C488*F488,4),"")</f>
        <v/>
      </c>
      <c r="H488" s="6">
        <f>IF(AND(A488&amp;""="",B488&amp;""="",C488&amp;""="",D488&amp;""="",E488&amp;""=""),"",IF(A488&amp;""="","المادة ناقصة",IF(COUNTIF('المواد'!$A$6:$A$205,A488&amp;"")=0,"مادة غير موجودة",IF(NOT(ISNUMBER(C488)),"الوزن ناقص",IF(NOT(ISNUMBER(D488)),"الدرجة العظمى ناقصة",IF(D488&lt;=0,"الدرجة العظمى ناقصة",IF(E488&amp;""="","لم تُجرَّب بعد",IF(NOT(ISNUMBER(E488)),"درجة غير رقمية",IF(OR(E488&lt;0,E488&gt;D488),"درجة خارج المدى","محسوب")))))))))</f>
        <v/>
      </c>
    </row>
    <row r="489">
      <c r="A489" s="5" t="n"/>
      <c r="B489" s="5" t="n"/>
      <c r="C489" s="5" t="n"/>
      <c r="D489" s="5" t="n"/>
      <c r="E489" s="5" t="n"/>
      <c r="F489" s="20">
        <f>IF(H489="محسوب",ROUND(E489/D489,4),"")</f>
        <v/>
      </c>
      <c r="G489" s="19">
        <f>IF(H489="محسوب",ROUND(C489*F489,4),"")</f>
        <v/>
      </c>
      <c r="H489" s="6">
        <f>IF(AND(A489&amp;""="",B489&amp;""="",C489&amp;""="",D489&amp;""="",E489&amp;""=""),"",IF(A489&amp;""="","المادة ناقصة",IF(COUNTIF('المواد'!$A$6:$A$205,A489&amp;"")=0,"مادة غير موجودة",IF(NOT(ISNUMBER(C489)),"الوزن ناقص",IF(NOT(ISNUMBER(D489)),"الدرجة العظمى ناقصة",IF(D489&lt;=0,"الدرجة العظمى ناقصة",IF(E489&amp;""="","لم تُجرَّب بعد",IF(NOT(ISNUMBER(E489)),"درجة غير رقمية",IF(OR(E489&lt;0,E489&gt;D489),"درجة خارج المدى","محسوب")))))))))</f>
        <v/>
      </c>
    </row>
    <row r="490">
      <c r="A490" s="5" t="n"/>
      <c r="B490" s="5" t="n"/>
      <c r="C490" s="5" t="n"/>
      <c r="D490" s="5" t="n"/>
      <c r="E490" s="5" t="n"/>
      <c r="F490" s="20">
        <f>IF(H490="محسوب",ROUND(E490/D490,4),"")</f>
        <v/>
      </c>
      <c r="G490" s="19">
        <f>IF(H490="محسوب",ROUND(C490*F490,4),"")</f>
        <v/>
      </c>
      <c r="H490" s="6">
        <f>IF(AND(A490&amp;""="",B490&amp;""="",C490&amp;""="",D490&amp;""="",E490&amp;""=""),"",IF(A490&amp;""="","المادة ناقصة",IF(COUNTIF('المواد'!$A$6:$A$205,A490&amp;"")=0,"مادة غير موجودة",IF(NOT(ISNUMBER(C490)),"الوزن ناقص",IF(NOT(ISNUMBER(D490)),"الدرجة العظمى ناقصة",IF(D490&lt;=0,"الدرجة العظمى ناقصة",IF(E490&amp;""="","لم تُجرَّب بعد",IF(NOT(ISNUMBER(E490)),"درجة غير رقمية",IF(OR(E490&lt;0,E490&gt;D490),"درجة خارج المدى","محسوب")))))))))</f>
        <v/>
      </c>
    </row>
    <row r="491">
      <c r="A491" s="5" t="n"/>
      <c r="B491" s="5" t="n"/>
      <c r="C491" s="5" t="n"/>
      <c r="D491" s="5" t="n"/>
      <c r="E491" s="5" t="n"/>
      <c r="F491" s="20">
        <f>IF(H491="محسوب",ROUND(E491/D491,4),"")</f>
        <v/>
      </c>
      <c r="G491" s="19">
        <f>IF(H491="محسوب",ROUND(C491*F491,4),"")</f>
        <v/>
      </c>
      <c r="H491" s="6">
        <f>IF(AND(A491&amp;""="",B491&amp;""="",C491&amp;""="",D491&amp;""="",E491&amp;""=""),"",IF(A491&amp;""="","المادة ناقصة",IF(COUNTIF('المواد'!$A$6:$A$205,A491&amp;"")=0,"مادة غير موجودة",IF(NOT(ISNUMBER(C491)),"الوزن ناقص",IF(NOT(ISNUMBER(D491)),"الدرجة العظمى ناقصة",IF(D491&lt;=0,"الدرجة العظمى ناقصة",IF(E491&amp;""="","لم تُجرَّب بعد",IF(NOT(ISNUMBER(E491)),"درجة غير رقمية",IF(OR(E491&lt;0,E491&gt;D491),"درجة خارج المدى","محسوب")))))))))</f>
        <v/>
      </c>
    </row>
    <row r="492">
      <c r="A492" s="5" t="n"/>
      <c r="B492" s="5" t="n"/>
      <c r="C492" s="5" t="n"/>
      <c r="D492" s="5" t="n"/>
      <c r="E492" s="5" t="n"/>
      <c r="F492" s="20">
        <f>IF(H492="محسوب",ROUND(E492/D492,4),"")</f>
        <v/>
      </c>
      <c r="G492" s="19">
        <f>IF(H492="محسوب",ROUND(C492*F492,4),"")</f>
        <v/>
      </c>
      <c r="H492" s="6">
        <f>IF(AND(A492&amp;""="",B492&amp;""="",C492&amp;""="",D492&amp;""="",E492&amp;""=""),"",IF(A492&amp;""="","المادة ناقصة",IF(COUNTIF('المواد'!$A$6:$A$205,A492&amp;"")=0,"مادة غير موجودة",IF(NOT(ISNUMBER(C492)),"الوزن ناقص",IF(NOT(ISNUMBER(D492)),"الدرجة العظمى ناقصة",IF(D492&lt;=0,"الدرجة العظمى ناقصة",IF(E492&amp;""="","لم تُجرَّب بعد",IF(NOT(ISNUMBER(E492)),"درجة غير رقمية",IF(OR(E492&lt;0,E492&gt;D492),"درجة خارج المدى","محسوب")))))))))</f>
        <v/>
      </c>
    </row>
    <row r="493">
      <c r="A493" s="5" t="n"/>
      <c r="B493" s="5" t="n"/>
      <c r="C493" s="5" t="n"/>
      <c r="D493" s="5" t="n"/>
      <c r="E493" s="5" t="n"/>
      <c r="F493" s="20">
        <f>IF(H493="محسوب",ROUND(E493/D493,4),"")</f>
        <v/>
      </c>
      <c r="G493" s="19">
        <f>IF(H493="محسوب",ROUND(C493*F493,4),"")</f>
        <v/>
      </c>
      <c r="H493" s="6">
        <f>IF(AND(A493&amp;""="",B493&amp;""="",C493&amp;""="",D493&amp;""="",E493&amp;""=""),"",IF(A493&amp;""="","المادة ناقصة",IF(COUNTIF('المواد'!$A$6:$A$205,A493&amp;"")=0,"مادة غير موجودة",IF(NOT(ISNUMBER(C493)),"الوزن ناقص",IF(NOT(ISNUMBER(D493)),"الدرجة العظمى ناقصة",IF(D493&lt;=0,"الدرجة العظمى ناقصة",IF(E493&amp;""="","لم تُجرَّب بعد",IF(NOT(ISNUMBER(E493)),"درجة غير رقمية",IF(OR(E493&lt;0,E493&gt;D493),"درجة خارج المدى","محسوب")))))))))</f>
        <v/>
      </c>
    </row>
    <row r="494">
      <c r="A494" s="5" t="n"/>
      <c r="B494" s="5" t="n"/>
      <c r="C494" s="5" t="n"/>
      <c r="D494" s="5" t="n"/>
      <c r="E494" s="5" t="n"/>
      <c r="F494" s="20">
        <f>IF(H494="محسوب",ROUND(E494/D494,4),"")</f>
        <v/>
      </c>
      <c r="G494" s="19">
        <f>IF(H494="محسوب",ROUND(C494*F494,4),"")</f>
        <v/>
      </c>
      <c r="H494" s="6">
        <f>IF(AND(A494&amp;""="",B494&amp;""="",C494&amp;""="",D494&amp;""="",E494&amp;""=""),"",IF(A494&amp;""="","المادة ناقصة",IF(COUNTIF('المواد'!$A$6:$A$205,A494&amp;"")=0,"مادة غير موجودة",IF(NOT(ISNUMBER(C494)),"الوزن ناقص",IF(NOT(ISNUMBER(D494)),"الدرجة العظمى ناقصة",IF(D494&lt;=0,"الدرجة العظمى ناقصة",IF(E494&amp;""="","لم تُجرَّب بعد",IF(NOT(ISNUMBER(E494)),"درجة غير رقمية",IF(OR(E494&lt;0,E494&gt;D494),"درجة خارج المدى","محسوب")))))))))</f>
        <v/>
      </c>
    </row>
    <row r="495">
      <c r="A495" s="5" t="n"/>
      <c r="B495" s="5" t="n"/>
      <c r="C495" s="5" t="n"/>
      <c r="D495" s="5" t="n"/>
      <c r="E495" s="5" t="n"/>
      <c r="F495" s="20">
        <f>IF(H495="محسوب",ROUND(E495/D495,4),"")</f>
        <v/>
      </c>
      <c r="G495" s="19">
        <f>IF(H495="محسوب",ROUND(C495*F495,4),"")</f>
        <v/>
      </c>
      <c r="H495" s="6">
        <f>IF(AND(A495&amp;""="",B495&amp;""="",C495&amp;""="",D495&amp;""="",E495&amp;""=""),"",IF(A495&amp;""="","المادة ناقصة",IF(COUNTIF('المواد'!$A$6:$A$205,A495&amp;"")=0,"مادة غير موجودة",IF(NOT(ISNUMBER(C495)),"الوزن ناقص",IF(NOT(ISNUMBER(D495)),"الدرجة العظمى ناقصة",IF(D495&lt;=0,"الدرجة العظمى ناقصة",IF(E495&amp;""="","لم تُجرَّب بعد",IF(NOT(ISNUMBER(E495)),"درجة غير رقمية",IF(OR(E495&lt;0,E495&gt;D495),"درجة خارج المدى","محسوب")))))))))</f>
        <v/>
      </c>
    </row>
    <row r="496">
      <c r="A496" s="5" t="n"/>
      <c r="B496" s="5" t="n"/>
      <c r="C496" s="5" t="n"/>
      <c r="D496" s="5" t="n"/>
      <c r="E496" s="5" t="n"/>
      <c r="F496" s="20">
        <f>IF(H496="محسوب",ROUND(E496/D496,4),"")</f>
        <v/>
      </c>
      <c r="G496" s="19">
        <f>IF(H496="محسوب",ROUND(C496*F496,4),"")</f>
        <v/>
      </c>
      <c r="H496" s="6">
        <f>IF(AND(A496&amp;""="",B496&amp;""="",C496&amp;""="",D496&amp;""="",E496&amp;""=""),"",IF(A496&amp;""="","المادة ناقصة",IF(COUNTIF('المواد'!$A$6:$A$205,A496&amp;"")=0,"مادة غير موجودة",IF(NOT(ISNUMBER(C496)),"الوزن ناقص",IF(NOT(ISNUMBER(D496)),"الدرجة العظمى ناقصة",IF(D496&lt;=0,"الدرجة العظمى ناقصة",IF(E496&amp;""="","لم تُجرَّب بعد",IF(NOT(ISNUMBER(E496)),"درجة غير رقمية",IF(OR(E496&lt;0,E496&gt;D496),"درجة خارج المدى","محسوب")))))))))</f>
        <v/>
      </c>
    </row>
    <row r="497">
      <c r="A497" s="5" t="n"/>
      <c r="B497" s="5" t="n"/>
      <c r="C497" s="5" t="n"/>
      <c r="D497" s="5" t="n"/>
      <c r="E497" s="5" t="n"/>
      <c r="F497" s="20">
        <f>IF(H497="محسوب",ROUND(E497/D497,4),"")</f>
        <v/>
      </c>
      <c r="G497" s="19">
        <f>IF(H497="محسوب",ROUND(C497*F497,4),"")</f>
        <v/>
      </c>
      <c r="H497" s="6">
        <f>IF(AND(A497&amp;""="",B497&amp;""="",C497&amp;""="",D497&amp;""="",E497&amp;""=""),"",IF(A497&amp;""="","المادة ناقصة",IF(COUNTIF('المواد'!$A$6:$A$205,A497&amp;"")=0,"مادة غير موجودة",IF(NOT(ISNUMBER(C497)),"الوزن ناقص",IF(NOT(ISNUMBER(D497)),"الدرجة العظمى ناقصة",IF(D497&lt;=0,"الدرجة العظمى ناقصة",IF(E497&amp;""="","لم تُجرَّب بعد",IF(NOT(ISNUMBER(E497)),"درجة غير رقمية",IF(OR(E497&lt;0,E497&gt;D497),"درجة خارج المدى","محسوب")))))))))</f>
        <v/>
      </c>
    </row>
    <row r="498">
      <c r="A498" s="5" t="n"/>
      <c r="B498" s="5" t="n"/>
      <c r="C498" s="5" t="n"/>
      <c r="D498" s="5" t="n"/>
      <c r="E498" s="5" t="n"/>
      <c r="F498" s="20">
        <f>IF(H498="محسوب",ROUND(E498/D498,4),"")</f>
        <v/>
      </c>
      <c r="G498" s="19">
        <f>IF(H498="محسوب",ROUND(C498*F498,4),"")</f>
        <v/>
      </c>
      <c r="H498" s="6">
        <f>IF(AND(A498&amp;""="",B498&amp;""="",C498&amp;""="",D498&amp;""="",E498&amp;""=""),"",IF(A498&amp;""="","المادة ناقصة",IF(COUNTIF('المواد'!$A$6:$A$205,A498&amp;"")=0,"مادة غير موجودة",IF(NOT(ISNUMBER(C498)),"الوزن ناقص",IF(NOT(ISNUMBER(D498)),"الدرجة العظمى ناقصة",IF(D498&lt;=0,"الدرجة العظمى ناقصة",IF(E498&amp;""="","لم تُجرَّب بعد",IF(NOT(ISNUMBER(E498)),"درجة غير رقمية",IF(OR(E498&lt;0,E498&gt;D498),"درجة خارج المدى","محسوب")))))))))</f>
        <v/>
      </c>
    </row>
    <row r="499">
      <c r="A499" s="5" t="n"/>
      <c r="B499" s="5" t="n"/>
      <c r="C499" s="5" t="n"/>
      <c r="D499" s="5" t="n"/>
      <c r="E499" s="5" t="n"/>
      <c r="F499" s="20">
        <f>IF(H499="محسوب",ROUND(E499/D499,4),"")</f>
        <v/>
      </c>
      <c r="G499" s="19">
        <f>IF(H499="محسوب",ROUND(C499*F499,4),"")</f>
        <v/>
      </c>
      <c r="H499" s="6">
        <f>IF(AND(A499&amp;""="",B499&amp;""="",C499&amp;""="",D499&amp;""="",E499&amp;""=""),"",IF(A499&amp;""="","المادة ناقصة",IF(COUNTIF('المواد'!$A$6:$A$205,A499&amp;"")=0,"مادة غير موجودة",IF(NOT(ISNUMBER(C499)),"الوزن ناقص",IF(NOT(ISNUMBER(D499)),"الدرجة العظمى ناقصة",IF(D499&lt;=0,"الدرجة العظمى ناقصة",IF(E499&amp;""="","لم تُجرَّب بعد",IF(NOT(ISNUMBER(E499)),"درجة غير رقمية",IF(OR(E499&lt;0,E499&gt;D499),"درجة خارج المدى","محسوب")))))))))</f>
        <v/>
      </c>
    </row>
    <row r="500">
      <c r="A500" s="5" t="n"/>
      <c r="B500" s="5" t="n"/>
      <c r="C500" s="5" t="n"/>
      <c r="D500" s="5" t="n"/>
      <c r="E500" s="5" t="n"/>
      <c r="F500" s="20">
        <f>IF(H500="محسوب",ROUND(E500/D500,4),"")</f>
        <v/>
      </c>
      <c r="G500" s="19">
        <f>IF(H500="محسوب",ROUND(C500*F500,4),"")</f>
        <v/>
      </c>
      <c r="H500" s="6">
        <f>IF(AND(A500&amp;""="",B500&amp;""="",C500&amp;""="",D500&amp;""="",E500&amp;""=""),"",IF(A500&amp;""="","المادة ناقصة",IF(COUNTIF('المواد'!$A$6:$A$205,A500&amp;"")=0,"مادة غير موجودة",IF(NOT(ISNUMBER(C500)),"الوزن ناقص",IF(NOT(ISNUMBER(D500)),"الدرجة العظمى ناقصة",IF(D500&lt;=0,"الدرجة العظمى ناقصة",IF(E500&amp;""="","لم تُجرَّب بعد",IF(NOT(ISNUMBER(E500)),"درجة غير رقمية",IF(OR(E500&lt;0,E500&gt;D500),"درجة خارج المدى","محسوب")))))))))</f>
        <v/>
      </c>
    </row>
    <row r="501">
      <c r="A501" s="5" t="n"/>
      <c r="B501" s="5" t="n"/>
      <c r="C501" s="5" t="n"/>
      <c r="D501" s="5" t="n"/>
      <c r="E501" s="5" t="n"/>
      <c r="F501" s="20">
        <f>IF(H501="محسوب",ROUND(E501/D501,4),"")</f>
        <v/>
      </c>
      <c r="G501" s="19">
        <f>IF(H501="محسوب",ROUND(C501*F501,4),"")</f>
        <v/>
      </c>
      <c r="H501" s="6">
        <f>IF(AND(A501&amp;""="",B501&amp;""="",C501&amp;""="",D501&amp;""="",E501&amp;""=""),"",IF(A501&amp;""="","المادة ناقصة",IF(COUNTIF('المواد'!$A$6:$A$205,A501&amp;"")=0,"مادة غير موجودة",IF(NOT(ISNUMBER(C501)),"الوزن ناقص",IF(NOT(ISNUMBER(D501)),"الدرجة العظمى ناقصة",IF(D501&lt;=0,"الدرجة العظمى ناقصة",IF(E501&amp;""="","لم تُجرَّب بعد",IF(NOT(ISNUMBER(E501)),"درجة غير رقمية",IF(OR(E501&lt;0,E501&gt;D501),"درجة خارج المدى","محسوب")))))))))</f>
        <v/>
      </c>
    </row>
    <row r="502">
      <c r="A502" s="5" t="n"/>
      <c r="B502" s="5" t="n"/>
      <c r="C502" s="5" t="n"/>
      <c r="D502" s="5" t="n"/>
      <c r="E502" s="5" t="n"/>
      <c r="F502" s="20">
        <f>IF(H502="محسوب",ROUND(E502/D502,4),"")</f>
        <v/>
      </c>
      <c r="G502" s="19">
        <f>IF(H502="محسوب",ROUND(C502*F502,4),"")</f>
        <v/>
      </c>
      <c r="H502" s="6">
        <f>IF(AND(A502&amp;""="",B502&amp;""="",C502&amp;""="",D502&amp;""="",E502&amp;""=""),"",IF(A502&amp;""="","المادة ناقصة",IF(COUNTIF('المواد'!$A$6:$A$205,A502&amp;"")=0,"مادة غير موجودة",IF(NOT(ISNUMBER(C502)),"الوزن ناقص",IF(NOT(ISNUMBER(D502)),"الدرجة العظمى ناقصة",IF(D502&lt;=0,"الدرجة العظمى ناقصة",IF(E502&amp;""="","لم تُجرَّب بعد",IF(NOT(ISNUMBER(E502)),"درجة غير رقمية",IF(OR(E502&lt;0,E502&gt;D502),"درجة خارج المدى","محسوب")))))))))</f>
        <v/>
      </c>
    </row>
    <row r="503">
      <c r="A503" s="5" t="n"/>
      <c r="B503" s="5" t="n"/>
      <c r="C503" s="5" t="n"/>
      <c r="D503" s="5" t="n"/>
      <c r="E503" s="5" t="n"/>
      <c r="F503" s="20">
        <f>IF(H503="محسوب",ROUND(E503/D503,4),"")</f>
        <v/>
      </c>
      <c r="G503" s="19">
        <f>IF(H503="محسوب",ROUND(C503*F503,4),"")</f>
        <v/>
      </c>
      <c r="H503" s="6">
        <f>IF(AND(A503&amp;""="",B503&amp;""="",C503&amp;""="",D503&amp;""="",E503&amp;""=""),"",IF(A503&amp;""="","المادة ناقصة",IF(COUNTIF('المواد'!$A$6:$A$205,A503&amp;"")=0,"مادة غير موجودة",IF(NOT(ISNUMBER(C503)),"الوزن ناقص",IF(NOT(ISNUMBER(D503)),"الدرجة العظمى ناقصة",IF(D503&lt;=0,"الدرجة العظمى ناقصة",IF(E503&amp;""="","لم تُجرَّب بعد",IF(NOT(ISNUMBER(E503)),"درجة غير رقمية",IF(OR(E503&lt;0,E503&gt;D503),"درجة خارج المدى","محسوب")))))))))</f>
        <v/>
      </c>
    </row>
    <row r="504">
      <c r="A504" s="5" t="n"/>
      <c r="B504" s="5" t="n"/>
      <c r="C504" s="5" t="n"/>
      <c r="D504" s="5" t="n"/>
      <c r="E504" s="5" t="n"/>
      <c r="F504" s="20">
        <f>IF(H504="محسوب",ROUND(E504/D504,4),"")</f>
        <v/>
      </c>
      <c r="G504" s="19">
        <f>IF(H504="محسوب",ROUND(C504*F504,4),"")</f>
        <v/>
      </c>
      <c r="H504" s="6">
        <f>IF(AND(A504&amp;""="",B504&amp;""="",C504&amp;""="",D504&amp;""="",E504&amp;""=""),"",IF(A504&amp;""="","المادة ناقصة",IF(COUNTIF('المواد'!$A$6:$A$205,A504&amp;"")=0,"مادة غير موجودة",IF(NOT(ISNUMBER(C504)),"الوزن ناقص",IF(NOT(ISNUMBER(D504)),"الدرجة العظمى ناقصة",IF(D504&lt;=0,"الدرجة العظمى ناقصة",IF(E504&amp;""="","لم تُجرَّب بعد",IF(NOT(ISNUMBER(E504)),"درجة غير رقمية",IF(OR(E504&lt;0,E504&gt;D504),"درجة خارج المدى","محسوب")))))))))</f>
        <v/>
      </c>
    </row>
    <row r="505">
      <c r="A505" s="5" t="n"/>
      <c r="B505" s="5" t="n"/>
      <c r="C505" s="5" t="n"/>
      <c r="D505" s="5" t="n"/>
      <c r="E505" s="5" t="n"/>
      <c r="F505" s="20">
        <f>IF(H505="محسوب",ROUND(E505/D505,4),"")</f>
        <v/>
      </c>
      <c r="G505" s="19">
        <f>IF(H505="محسوب",ROUND(C505*F505,4),"")</f>
        <v/>
      </c>
      <c r="H505" s="6">
        <f>IF(AND(A505&amp;""="",B505&amp;""="",C505&amp;""="",D505&amp;""="",E505&amp;""=""),"",IF(A505&amp;""="","المادة ناقصة",IF(COUNTIF('المواد'!$A$6:$A$205,A505&amp;"")=0,"مادة غير موجودة",IF(NOT(ISNUMBER(C505)),"الوزن ناقص",IF(NOT(ISNUMBER(D505)),"الدرجة العظمى ناقصة",IF(D505&lt;=0,"الدرجة العظمى ناقصة",IF(E505&amp;""="","لم تُجرَّب بعد",IF(NOT(ISNUMBER(E505)),"درجة غير رقمية",IF(OR(E505&lt;0,E505&gt;D505),"درجة خارج المدى","محسوب")))))))))</f>
        <v/>
      </c>
    </row>
  </sheetData>
  <autoFilter ref="A5:H505"/>
  <mergeCells count="2">
    <mergeCell ref="A2:H2"/>
    <mergeCell ref="A1:H1"/>
  </mergeCells>
  <conditionalFormatting sqref="A6:H505">
    <cfRule type="expression" priority="1" dxfId="0">
      <formula>AND($H6&lt;&gt;"",$H6&lt;&gt;"محسوب",$H6&lt;&gt;"لم تُجرَّب بعد")</formula>
    </cfRule>
    <cfRule type="expression" priority="2" dxfId="1">
      <formula>$H6="لم تُجرَّب بعد"</formula>
    </cfRule>
  </conditionalFormatting>
  <dataValidations count="1">
    <dataValidation sqref="A6:A505" showDropDown="0" showInputMessage="0" showErrorMessage="0" allowBlank="1" type="list">
      <formula1>='المواد'!$A$6:$A$205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29"/>
  <sheetViews>
    <sheetView showGridLines="1" rightToLeft="1" workbookViewId="0">
      <pane ySplit="3" topLeftCell="A4" activePane="bottomLeft" state="frozen"/>
      <selection pane="bottomLeft" activeCell="A1" sqref="A1"/>
    </sheetView>
  </sheetViews>
  <sheetFormatPr baseColWidth="8" defaultRowHeight="15"/>
  <cols>
    <col width="8" customWidth="1" min="1" max="1"/>
    <col width="24" customWidth="1" min="2" max="2"/>
    <col width="14" customWidth="1" min="3" max="3"/>
    <col width="14" customWidth="1" min="4" max="4"/>
    <col width="14" customWidth="1" min="5" max="5"/>
    <col width="14" customWidth="1" min="6" max="6"/>
    <col width="18" customWidth="1" min="7" max="7"/>
  </cols>
  <sheetData>
    <row r="1" ht="26" customHeight="1">
      <c r="A1" s="10" t="inlineStr">
        <is>
          <t>شيت متابعة مواد IGCSE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الطالب</t>
        </is>
      </c>
      <c r="B4" s="22" t="n"/>
      <c r="C4" s="6">
        <f>'الإعدادات'!B4</f>
        <v/>
      </c>
      <c r="D4" s="6" t="n"/>
      <c r="E4" s="12" t="inlineStr">
        <is>
          <t>الدورة</t>
        </is>
      </c>
      <c r="F4" s="6">
        <f>'الإعدادات'!B5</f>
        <v/>
      </c>
      <c r="G4" s="6" t="n"/>
    </row>
    <row r="6">
      <c r="A6" s="23" t="inlineStr">
        <is>
          <t>موقف المواد</t>
        </is>
      </c>
    </row>
    <row r="7">
      <c r="A7" s="12" t="inlineStr">
        <is>
          <t>عدد المواد</t>
        </is>
      </c>
      <c r="B7" s="12" t="n"/>
      <c r="C7" s="21">
        <f>COUNTIF('المواد'!$A$6:$A$205,"?*")</f>
        <v/>
      </c>
    </row>
    <row r="8">
      <c r="A8" s="12" t="inlineStr">
        <is>
          <t>على الهدف</t>
        </is>
      </c>
      <c r="B8" s="12" t="n"/>
      <c r="C8" s="21">
        <f>COUNTIF('المواد'!$N$6:$N$205,"على الهدف")</f>
        <v/>
      </c>
    </row>
    <row r="9">
      <c r="A9" s="12" t="inlineStr">
        <is>
          <t>دون الهدف</t>
        </is>
      </c>
      <c r="B9" s="12" t="n"/>
      <c r="C9" s="21">
        <f>COUNTIF('المواد'!$N$6:$N$205,"دون الهدف")</f>
        <v/>
      </c>
    </row>
    <row r="10">
      <c r="A10" s="12" t="inlineStr">
        <is>
          <t>لا mock بعد</t>
        </is>
      </c>
      <c r="B10" s="12" t="n"/>
      <c r="C10" s="21">
        <f>COUNTIF('المواد'!$N$6:$N$205,"لا mock بعد")</f>
        <v/>
      </c>
    </row>
    <row r="11">
      <c r="A11" s="12" t="inlineStr">
        <is>
          <t>تحتاج مراجعة بياناتها</t>
        </is>
      </c>
      <c r="B11" s="12" t="n"/>
      <c r="C11" s="21">
        <f>C7-C8-C9-C10</f>
        <v/>
      </c>
    </row>
    <row r="13">
      <c r="A13" s="23" t="inlineStr">
        <is>
          <t>مواد دون الهدف، الأكبر فجوة أولًا</t>
        </is>
      </c>
    </row>
    <row r="14" ht="32" customHeight="1">
      <c r="A14" s="15" t="inlineStr">
        <is>
          <t>م</t>
        </is>
      </c>
      <c r="B14" s="15" t="inlineStr">
        <is>
          <t>المادة</t>
        </is>
      </c>
      <c r="C14" s="15" t="inlineStr">
        <is>
          <t>الهدف</t>
        </is>
      </c>
      <c r="D14" s="15" t="inlineStr">
        <is>
          <t>المتوقعة</t>
        </is>
      </c>
      <c r="E14" s="15" t="inlineStr">
        <is>
          <t>الفجوة</t>
        </is>
      </c>
      <c r="F14" s="15" t="inlineStr">
        <is>
          <t>نقاط ناقصة</t>
        </is>
      </c>
      <c r="G14" s="15" t="inlineStr">
        <is>
          <t>متوسط مطلوب في المتبقي</t>
        </is>
      </c>
    </row>
    <row r="15">
      <c r="A15" s="6">
        <f>IF(1&lt;=$C$9,1,"")</f>
        <v/>
      </c>
      <c r="B15" s="6">
        <f>IF($A15="","",INDEX('المواد'!$A$6:$A$205,MATCH($A15,'المواد'!$O$6:$O$205,0))&amp;"")</f>
        <v/>
      </c>
      <c r="C15" s="6">
        <f>IF($A15="","",INDEX('المواد'!$B$6:$B$205,MATCH($A15,'المواد'!$O$6:$O$205,0))&amp;"")</f>
        <v/>
      </c>
      <c r="D15" s="6">
        <f>IF($A15="","",INDEX('المواد'!$H$6:$H$205,MATCH($A15,'المواد'!$O$6:$O$205,0))&amp;"")</f>
        <v/>
      </c>
      <c r="E15" s="20">
        <f>IF($A15="","",INDEX('المواد'!$J$6:$J$205,MATCH($A15,'المواد'!$O$6:$O$205,0)))</f>
        <v/>
      </c>
      <c r="F15" s="19">
        <f>IF($A15="","",INDEX('المواد'!$K$6:$K$205,MATCH($A15,'المواد'!$O$6:$O$205,0)))</f>
        <v/>
      </c>
      <c r="G15" s="20">
        <f>IF($A15="","",INDEX('المواد'!$M$6:$M$205,MATCH($A15,'المواد'!$O$6:$O$205,0)))</f>
        <v/>
      </c>
    </row>
    <row r="16">
      <c r="A16" s="6">
        <f>IF(2&lt;=$C$9,2,"")</f>
        <v/>
      </c>
      <c r="B16" s="6">
        <f>IF($A16="","",INDEX('المواد'!$A$6:$A$205,MATCH($A16,'المواد'!$O$6:$O$205,0))&amp;"")</f>
        <v/>
      </c>
      <c r="C16" s="6">
        <f>IF($A16="","",INDEX('المواد'!$B$6:$B$205,MATCH($A16,'المواد'!$O$6:$O$205,0))&amp;"")</f>
        <v/>
      </c>
      <c r="D16" s="6">
        <f>IF($A16="","",INDEX('المواد'!$H$6:$H$205,MATCH($A16,'المواد'!$O$6:$O$205,0))&amp;"")</f>
        <v/>
      </c>
      <c r="E16" s="20">
        <f>IF($A16="","",INDEX('المواد'!$J$6:$J$205,MATCH($A16,'المواد'!$O$6:$O$205,0)))</f>
        <v/>
      </c>
      <c r="F16" s="19">
        <f>IF($A16="","",INDEX('المواد'!$K$6:$K$205,MATCH($A16,'المواد'!$O$6:$O$205,0)))</f>
        <v/>
      </c>
      <c r="G16" s="20">
        <f>IF($A16="","",INDEX('المواد'!$M$6:$M$205,MATCH($A16,'المواد'!$O$6:$O$205,0)))</f>
        <v/>
      </c>
    </row>
    <row r="17">
      <c r="A17" s="6">
        <f>IF(3&lt;=$C$9,3,"")</f>
        <v/>
      </c>
      <c r="B17" s="6">
        <f>IF($A17="","",INDEX('المواد'!$A$6:$A$205,MATCH($A17,'المواد'!$O$6:$O$205,0))&amp;"")</f>
        <v/>
      </c>
      <c r="C17" s="6">
        <f>IF($A17="","",INDEX('المواد'!$B$6:$B$205,MATCH($A17,'المواد'!$O$6:$O$205,0))&amp;"")</f>
        <v/>
      </c>
      <c r="D17" s="6">
        <f>IF($A17="","",INDEX('المواد'!$H$6:$H$205,MATCH($A17,'المواد'!$O$6:$O$205,0))&amp;"")</f>
        <v/>
      </c>
      <c r="E17" s="20">
        <f>IF($A17="","",INDEX('المواد'!$J$6:$J$205,MATCH($A17,'المواد'!$O$6:$O$205,0)))</f>
        <v/>
      </c>
      <c r="F17" s="19">
        <f>IF($A17="","",INDEX('المواد'!$K$6:$K$205,MATCH($A17,'المواد'!$O$6:$O$205,0)))</f>
        <v/>
      </c>
      <c r="G17" s="20">
        <f>IF($A17="","",INDEX('المواد'!$M$6:$M$205,MATCH($A17,'المواد'!$O$6:$O$205,0)))</f>
        <v/>
      </c>
    </row>
    <row r="18">
      <c r="A18" s="6">
        <f>IF(4&lt;=$C$9,4,"")</f>
        <v/>
      </c>
      <c r="B18" s="6">
        <f>IF($A18="","",INDEX('المواد'!$A$6:$A$205,MATCH($A18,'المواد'!$O$6:$O$205,0))&amp;"")</f>
        <v/>
      </c>
      <c r="C18" s="6">
        <f>IF($A18="","",INDEX('المواد'!$B$6:$B$205,MATCH($A18,'المواد'!$O$6:$O$205,0))&amp;"")</f>
        <v/>
      </c>
      <c r="D18" s="6">
        <f>IF($A18="","",INDEX('المواد'!$H$6:$H$205,MATCH($A18,'المواد'!$O$6:$O$205,0))&amp;"")</f>
        <v/>
      </c>
      <c r="E18" s="20">
        <f>IF($A18="","",INDEX('المواد'!$J$6:$J$205,MATCH($A18,'المواد'!$O$6:$O$205,0)))</f>
        <v/>
      </c>
      <c r="F18" s="19">
        <f>IF($A18="","",INDEX('المواد'!$K$6:$K$205,MATCH($A18,'المواد'!$O$6:$O$205,0)))</f>
        <v/>
      </c>
      <c r="G18" s="20">
        <f>IF($A18="","",INDEX('المواد'!$M$6:$M$205,MATCH($A18,'المواد'!$O$6:$O$205,0)))</f>
        <v/>
      </c>
    </row>
    <row r="19">
      <c r="A19" s="6">
        <f>IF(5&lt;=$C$9,5,"")</f>
        <v/>
      </c>
      <c r="B19" s="6">
        <f>IF($A19="","",INDEX('المواد'!$A$6:$A$205,MATCH($A19,'المواد'!$O$6:$O$205,0))&amp;"")</f>
        <v/>
      </c>
      <c r="C19" s="6">
        <f>IF($A19="","",INDEX('المواد'!$B$6:$B$205,MATCH($A19,'المواد'!$O$6:$O$205,0))&amp;"")</f>
        <v/>
      </c>
      <c r="D19" s="6">
        <f>IF($A19="","",INDEX('المواد'!$H$6:$H$205,MATCH($A19,'المواد'!$O$6:$O$205,0))&amp;"")</f>
        <v/>
      </c>
      <c r="E19" s="20">
        <f>IF($A19="","",INDEX('المواد'!$J$6:$J$205,MATCH($A19,'المواد'!$O$6:$O$205,0)))</f>
        <v/>
      </c>
      <c r="F19" s="19">
        <f>IF($A19="","",INDEX('المواد'!$K$6:$K$205,MATCH($A19,'المواد'!$O$6:$O$205,0)))</f>
        <v/>
      </c>
      <c r="G19" s="20">
        <f>IF($A19="","",INDEX('المواد'!$M$6:$M$205,MATCH($A19,'المواد'!$O$6:$O$205,0)))</f>
        <v/>
      </c>
    </row>
    <row r="20">
      <c r="A20" s="6">
        <f>IF(6&lt;=$C$9,6,"")</f>
        <v/>
      </c>
      <c r="B20" s="6">
        <f>IF($A20="","",INDEX('المواد'!$A$6:$A$205,MATCH($A20,'المواد'!$O$6:$O$205,0))&amp;"")</f>
        <v/>
      </c>
      <c r="C20" s="6">
        <f>IF($A20="","",INDEX('المواد'!$B$6:$B$205,MATCH($A20,'المواد'!$O$6:$O$205,0))&amp;"")</f>
        <v/>
      </c>
      <c r="D20" s="6">
        <f>IF($A20="","",INDEX('المواد'!$H$6:$H$205,MATCH($A20,'المواد'!$O$6:$O$205,0))&amp;"")</f>
        <v/>
      </c>
      <c r="E20" s="20">
        <f>IF($A20="","",INDEX('المواد'!$J$6:$J$205,MATCH($A20,'المواد'!$O$6:$O$205,0)))</f>
        <v/>
      </c>
      <c r="F20" s="19">
        <f>IF($A20="","",INDEX('المواد'!$K$6:$K$205,MATCH($A20,'المواد'!$O$6:$O$205,0)))</f>
        <v/>
      </c>
      <c r="G20" s="20">
        <f>IF($A20="","",INDEX('المواد'!$M$6:$M$205,MATCH($A20,'المواد'!$O$6:$O$205,0)))</f>
        <v/>
      </c>
    </row>
    <row r="21">
      <c r="A21" s="6">
        <f>IF(7&lt;=$C$9,7,"")</f>
        <v/>
      </c>
      <c r="B21" s="6">
        <f>IF($A21="","",INDEX('المواد'!$A$6:$A$205,MATCH($A21,'المواد'!$O$6:$O$205,0))&amp;"")</f>
        <v/>
      </c>
      <c r="C21" s="6">
        <f>IF($A21="","",INDEX('المواد'!$B$6:$B$205,MATCH($A21,'المواد'!$O$6:$O$205,0))&amp;"")</f>
        <v/>
      </c>
      <c r="D21" s="6">
        <f>IF($A21="","",INDEX('المواد'!$H$6:$H$205,MATCH($A21,'المواد'!$O$6:$O$205,0))&amp;"")</f>
        <v/>
      </c>
      <c r="E21" s="20">
        <f>IF($A21="","",INDEX('المواد'!$J$6:$J$205,MATCH($A21,'المواد'!$O$6:$O$205,0)))</f>
        <v/>
      </c>
      <c r="F21" s="19">
        <f>IF($A21="","",INDEX('المواد'!$K$6:$K$205,MATCH($A21,'المواد'!$O$6:$O$205,0)))</f>
        <v/>
      </c>
      <c r="G21" s="20">
        <f>IF($A21="","",INDEX('المواد'!$M$6:$M$205,MATCH($A21,'المواد'!$O$6:$O$205,0)))</f>
        <v/>
      </c>
    </row>
    <row r="22">
      <c r="A22" s="6">
        <f>IF(8&lt;=$C$9,8,"")</f>
        <v/>
      </c>
      <c r="B22" s="6">
        <f>IF($A22="","",INDEX('المواد'!$A$6:$A$205,MATCH($A22,'المواد'!$O$6:$O$205,0))&amp;"")</f>
        <v/>
      </c>
      <c r="C22" s="6">
        <f>IF($A22="","",INDEX('المواد'!$B$6:$B$205,MATCH($A22,'المواد'!$O$6:$O$205,0))&amp;"")</f>
        <v/>
      </c>
      <c r="D22" s="6">
        <f>IF($A22="","",INDEX('المواد'!$H$6:$H$205,MATCH($A22,'المواد'!$O$6:$O$205,0))&amp;"")</f>
        <v/>
      </c>
      <c r="E22" s="20">
        <f>IF($A22="","",INDEX('المواد'!$J$6:$J$205,MATCH($A22,'المواد'!$O$6:$O$205,0)))</f>
        <v/>
      </c>
      <c r="F22" s="19">
        <f>IF($A22="","",INDEX('المواد'!$K$6:$K$205,MATCH($A22,'المواد'!$O$6:$O$205,0)))</f>
        <v/>
      </c>
      <c r="G22" s="20">
        <f>IF($A22="","",INDEX('المواد'!$M$6:$M$205,MATCH($A22,'المواد'!$O$6:$O$205,0)))</f>
        <v/>
      </c>
    </row>
    <row r="23">
      <c r="A23" s="6">
        <f>IF(9&lt;=$C$9,9,"")</f>
        <v/>
      </c>
      <c r="B23" s="6">
        <f>IF($A23="","",INDEX('المواد'!$A$6:$A$205,MATCH($A23,'المواد'!$O$6:$O$205,0))&amp;"")</f>
        <v/>
      </c>
      <c r="C23" s="6">
        <f>IF($A23="","",INDEX('المواد'!$B$6:$B$205,MATCH($A23,'المواد'!$O$6:$O$205,0))&amp;"")</f>
        <v/>
      </c>
      <c r="D23" s="6">
        <f>IF($A23="","",INDEX('المواد'!$H$6:$H$205,MATCH($A23,'المواد'!$O$6:$O$205,0))&amp;"")</f>
        <v/>
      </c>
      <c r="E23" s="20">
        <f>IF($A23="","",INDEX('المواد'!$J$6:$J$205,MATCH($A23,'المواد'!$O$6:$O$205,0)))</f>
        <v/>
      </c>
      <c r="F23" s="19">
        <f>IF($A23="","",INDEX('المواد'!$K$6:$K$205,MATCH($A23,'المواد'!$O$6:$O$205,0)))</f>
        <v/>
      </c>
      <c r="G23" s="20">
        <f>IF($A23="","",INDEX('المواد'!$M$6:$M$205,MATCH($A23,'المواد'!$O$6:$O$205,0)))</f>
        <v/>
      </c>
    </row>
    <row r="24">
      <c r="A24" s="6">
        <f>IF(10&lt;=$C$9,10,"")</f>
        <v/>
      </c>
      <c r="B24" s="6">
        <f>IF($A24="","",INDEX('المواد'!$A$6:$A$205,MATCH($A24,'المواد'!$O$6:$O$205,0))&amp;"")</f>
        <v/>
      </c>
      <c r="C24" s="6">
        <f>IF($A24="","",INDEX('المواد'!$B$6:$B$205,MATCH($A24,'المواد'!$O$6:$O$205,0))&amp;"")</f>
        <v/>
      </c>
      <c r="D24" s="6">
        <f>IF($A24="","",INDEX('المواد'!$H$6:$H$205,MATCH($A24,'المواد'!$O$6:$O$205,0))&amp;"")</f>
        <v/>
      </c>
      <c r="E24" s="20">
        <f>IF($A24="","",INDEX('المواد'!$J$6:$J$205,MATCH($A24,'المواد'!$O$6:$O$205,0)))</f>
        <v/>
      </c>
      <c r="F24" s="19">
        <f>IF($A24="","",INDEX('المواد'!$K$6:$K$205,MATCH($A24,'المواد'!$O$6:$O$205,0)))</f>
        <v/>
      </c>
      <c r="G24" s="20">
        <f>IF($A24="","",INDEX('المواد'!$M$6:$M$205,MATCH($A24,'المواد'!$O$6:$O$205,0)))</f>
        <v/>
      </c>
    </row>
    <row r="25">
      <c r="A25" s="6">
        <f>IF(11&lt;=$C$9,11,"")</f>
        <v/>
      </c>
      <c r="B25" s="6">
        <f>IF($A25="","",INDEX('المواد'!$A$6:$A$205,MATCH($A25,'المواد'!$O$6:$O$205,0))&amp;"")</f>
        <v/>
      </c>
      <c r="C25" s="6">
        <f>IF($A25="","",INDEX('المواد'!$B$6:$B$205,MATCH($A25,'المواد'!$O$6:$O$205,0))&amp;"")</f>
        <v/>
      </c>
      <c r="D25" s="6">
        <f>IF($A25="","",INDEX('المواد'!$H$6:$H$205,MATCH($A25,'المواد'!$O$6:$O$205,0))&amp;"")</f>
        <v/>
      </c>
      <c r="E25" s="20">
        <f>IF($A25="","",INDEX('المواد'!$J$6:$J$205,MATCH($A25,'المواد'!$O$6:$O$205,0)))</f>
        <v/>
      </c>
      <c r="F25" s="19">
        <f>IF($A25="","",INDEX('المواد'!$K$6:$K$205,MATCH($A25,'المواد'!$O$6:$O$205,0)))</f>
        <v/>
      </c>
      <c r="G25" s="20">
        <f>IF($A25="","",INDEX('المواد'!$M$6:$M$205,MATCH($A25,'المواد'!$O$6:$O$205,0)))</f>
        <v/>
      </c>
    </row>
    <row r="26">
      <c r="A26" s="6">
        <f>IF(12&lt;=$C$9,12,"")</f>
        <v/>
      </c>
      <c r="B26" s="6">
        <f>IF($A26="","",INDEX('المواد'!$A$6:$A$205,MATCH($A26,'المواد'!$O$6:$O$205,0))&amp;"")</f>
        <v/>
      </c>
      <c r="C26" s="6">
        <f>IF($A26="","",INDEX('المواد'!$B$6:$B$205,MATCH($A26,'المواد'!$O$6:$O$205,0))&amp;"")</f>
        <v/>
      </c>
      <c r="D26" s="6">
        <f>IF($A26="","",INDEX('المواد'!$H$6:$H$205,MATCH($A26,'المواد'!$O$6:$O$205,0))&amp;"")</f>
        <v/>
      </c>
      <c r="E26" s="20">
        <f>IF($A26="","",INDEX('المواد'!$J$6:$J$205,MATCH($A26,'المواد'!$O$6:$O$205,0)))</f>
        <v/>
      </c>
      <c r="F26" s="19">
        <f>IF($A26="","",INDEX('المواد'!$K$6:$K$205,MATCH($A26,'المواد'!$O$6:$O$205,0)))</f>
        <v/>
      </c>
      <c r="G26" s="20">
        <f>IF($A26="","",INDEX('المواد'!$M$6:$M$205,MATCH($A26,'المواد'!$O$6:$O$205,0)))</f>
        <v/>
      </c>
    </row>
    <row r="27">
      <c r="A27" s="6">
        <f>IF(13&lt;=$C$9,13,"")</f>
        <v/>
      </c>
      <c r="B27" s="6">
        <f>IF($A27="","",INDEX('المواد'!$A$6:$A$205,MATCH($A27,'المواد'!$O$6:$O$205,0))&amp;"")</f>
        <v/>
      </c>
      <c r="C27" s="6">
        <f>IF($A27="","",INDEX('المواد'!$B$6:$B$205,MATCH($A27,'المواد'!$O$6:$O$205,0))&amp;"")</f>
        <v/>
      </c>
      <c r="D27" s="6">
        <f>IF($A27="","",INDEX('المواد'!$H$6:$H$205,MATCH($A27,'المواد'!$O$6:$O$205,0))&amp;"")</f>
        <v/>
      </c>
      <c r="E27" s="20">
        <f>IF($A27="","",INDEX('المواد'!$J$6:$J$205,MATCH($A27,'المواد'!$O$6:$O$205,0)))</f>
        <v/>
      </c>
      <c r="F27" s="19">
        <f>IF($A27="","",INDEX('المواد'!$K$6:$K$205,MATCH($A27,'المواد'!$O$6:$O$205,0)))</f>
        <v/>
      </c>
      <c r="G27" s="20">
        <f>IF($A27="","",INDEX('المواد'!$M$6:$M$205,MATCH($A27,'المواد'!$O$6:$O$205,0)))</f>
        <v/>
      </c>
    </row>
    <row r="28">
      <c r="A28" s="6">
        <f>IF(14&lt;=$C$9,14,"")</f>
        <v/>
      </c>
      <c r="B28" s="6">
        <f>IF($A28="","",INDEX('المواد'!$A$6:$A$205,MATCH($A28,'المواد'!$O$6:$O$205,0))&amp;"")</f>
        <v/>
      </c>
      <c r="C28" s="6">
        <f>IF($A28="","",INDEX('المواد'!$B$6:$B$205,MATCH($A28,'المواد'!$O$6:$O$205,0))&amp;"")</f>
        <v/>
      </c>
      <c r="D28" s="6">
        <f>IF($A28="","",INDEX('المواد'!$H$6:$H$205,MATCH($A28,'المواد'!$O$6:$O$205,0))&amp;"")</f>
        <v/>
      </c>
      <c r="E28" s="20">
        <f>IF($A28="","",INDEX('المواد'!$J$6:$J$205,MATCH($A28,'المواد'!$O$6:$O$205,0)))</f>
        <v/>
      </c>
      <c r="F28" s="19">
        <f>IF($A28="","",INDEX('المواد'!$K$6:$K$205,MATCH($A28,'المواد'!$O$6:$O$205,0)))</f>
        <v/>
      </c>
      <c r="G28" s="20">
        <f>IF($A28="","",INDEX('المواد'!$M$6:$M$205,MATCH($A28,'المواد'!$O$6:$O$205,0)))</f>
        <v/>
      </c>
    </row>
    <row r="29">
      <c r="A29" s="6">
        <f>IF(15&lt;=$C$9,15,"")</f>
        <v/>
      </c>
      <c r="B29" s="6">
        <f>IF($A29="","",INDEX('المواد'!$A$6:$A$205,MATCH($A29,'المواد'!$O$6:$O$205,0))&amp;"")</f>
        <v/>
      </c>
      <c r="C29" s="6">
        <f>IF($A29="","",INDEX('المواد'!$B$6:$B$205,MATCH($A29,'المواد'!$O$6:$O$205,0))&amp;"")</f>
        <v/>
      </c>
      <c r="D29" s="6">
        <f>IF($A29="","",INDEX('المواد'!$H$6:$H$205,MATCH($A29,'المواد'!$O$6:$O$205,0))&amp;"")</f>
        <v/>
      </c>
      <c r="E29" s="20">
        <f>IF($A29="","",INDEX('المواد'!$J$6:$J$205,MATCH($A29,'المواد'!$O$6:$O$205,0)))</f>
        <v/>
      </c>
      <c r="F29" s="19">
        <f>IF($A29="","",INDEX('المواد'!$K$6:$K$205,MATCH($A29,'المواد'!$O$6:$O$205,0)))</f>
        <v/>
      </c>
      <c r="G29" s="20">
        <f>IF($A29="","",INDEX('المواد'!$M$6:$M$205,MATCH($A29,'المواد'!$O$6:$O$205,0)))</f>
        <v/>
      </c>
    </row>
  </sheetData>
  <mergeCells count="10">
    <mergeCell ref="A4:B4"/>
    <mergeCell ref="F4:G4"/>
    <mergeCell ref="A1:G1"/>
    <mergeCell ref="A7:B7"/>
    <mergeCell ref="A11:B11"/>
    <mergeCell ref="A10:B10"/>
    <mergeCell ref="A2:G2"/>
    <mergeCell ref="A9:B9"/>
    <mergeCell ref="A8:B8"/>
    <mergeCell ref="C4:D4"/>
  </mergeCells>
  <conditionalFormatting sqref="C9">
    <cfRule type="expression" priority="1" dxfId="0">
      <formula>C9&gt;0</formula>
    </cfRule>
  </conditionalFormatting>
  <conditionalFormatting sqref="C11">
    <cfRule type="expression" priority="2" dxfId="1">
      <formula>C11&gt;0</formula>
    </cfRule>
  </conditionalFormatting>
  <conditionalFormatting sqref="G15:G29">
    <cfRule type="expression" priority="3" dxfId="0">
      <formula>AND(ISNUMBER($G15),$G15&gt;1)</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4"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4" t="inlineStr">
        <is>
          <t>نصمم الشاشات على خطوات عملك، فيسجّل كل شخص ما يخصه فقط.</t>
        </is>
      </c>
    </row>
    <row r="8" ht="48" customHeight="1">
      <c r="B8" s="5" t="inlineStr">
        <is>
          <t>الأعمدة والصيغ ثابتة كما صُمّم الشيت.</t>
        </is>
      </c>
      <c r="C8" s="24" t="inlineStr">
        <is>
          <t>نبني ما تحتاجه أنت: تقارير وتنبيهات وشاشات على طريقتك.</t>
        </is>
      </c>
    </row>
    <row r="9" ht="48" customHeight="1">
      <c r="B9" s="5" t="inlineStr">
        <is>
          <t>النسخ الاحتياطية والأمان على مسؤوليتك.</t>
        </is>
      </c>
      <c r="C9" s="24" t="inlineStr">
        <is>
          <t>البرنامج على خادم مؤمّن مع نسخ احتياطية دورية.</t>
        </is>
      </c>
    </row>
    <row r="11" ht="30" customHeight="1">
      <c r="B11" s="25" t="inlineStr">
        <is>
          <t>تعرّف على برنامج مخصص من Softwiro واطلب عرضًا تجريبيًا ←</t>
        </is>
      </c>
    </row>
    <row r="13">
      <c r="B13" s="26"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متابعة مواد IGCSE</dc:title>
  <dc:description>تسجّل مواد IGCSE وأوراق كل مادة (Components/Papers) وأوزانها ودرجات الـ mock والدرجة المستهدفة، فيعرض الشيت الدرجة المتوقعة وما ينقصك للوصول للهدف. حدود الدرجات في الإعدادات أمثلة قابلة للتعديل، فراجع حدود المجلس الرسمية للدورة (session).</dc:description>
  <dcterms:created xsi:type="dcterms:W3CDTF">2026-11-05T01:36:24Z</dcterms:created>
  <dcterms:modified xsi:type="dcterms:W3CDTF">2026-11-05T01:36:25Z</dcterms:modified>
  <cp:keywords>Softwiro, Excel, شيت متابعة مواد IGCSE</cp:keywords>
</cp:coreProperties>
</file>